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7.11.2024\this pc data\SITE DATA\SHAMLI SUMMRY\"/>
    </mc:Choice>
  </mc:AlternateContent>
  <xr:revisionPtr revIDLastSave="0" documentId="13_ncr:1_{60A3B77D-1100-49DB-8D9D-6A8E084AE662}" xr6:coauthVersionLast="47" xr6:coauthVersionMax="47" xr10:uidLastSave="{00000000-0000-0000-0000-000000000000}"/>
  <bookViews>
    <workbookView xWindow="-108" yWindow="-108" windowWidth="23256" windowHeight="12456" firstSheet="4" activeTab="5" xr2:uid="{C1D9C1CB-653F-42B4-B088-B0CF427198CC}"/>
  </bookViews>
  <sheets>
    <sheet name="Sheet1" sheetId="1" state="hidden" r:id="rId1"/>
    <sheet name="RIVER" sheetId="4" state="hidden" r:id="rId2"/>
    <sheet name="DG" sheetId="5" state="hidden" r:id="rId3"/>
    <sheet name="BALAJI" sheetId="6" state="hidden" r:id="rId4"/>
    <sheet name="SGA" sheetId="7" r:id="rId5"/>
    <sheet name="Sheet2" sheetId="8" r:id="rId6"/>
  </sheets>
  <definedNames>
    <definedName name="_xlnm._FilterDatabase" localSheetId="3" hidden="1">BALAJI!$A$1:$T$1843</definedName>
    <definedName name="_xlnm._FilterDatabase" localSheetId="2" hidden="1">DG!$A$1:$T$3302</definedName>
    <definedName name="_xlnm._FilterDatabase" localSheetId="1" hidden="1">RIVER!$A$1:$T$921</definedName>
    <definedName name="_xlnm._FilterDatabase" localSheetId="4" hidden="1">SGA!$A$1:$U$2236</definedName>
    <definedName name="_xlnm._FilterDatabase" localSheetId="5" hidden="1">Sheet2!$A$1:$U$2236</definedName>
    <definedName name="_xlnm.Print_Area" localSheetId="3">BALAJI!$A$1:$T$1845</definedName>
    <definedName name="_xlnm.Print_Area" localSheetId="2">DG!$A$1:$T$3332</definedName>
    <definedName name="_xlnm.Print_Area" localSheetId="4">SGA!$A$1:$S$2236</definedName>
    <definedName name="_xlnm.Print_Titles" localSheetId="3">BALAJI!$1:$1</definedName>
    <definedName name="_xlnm.Print_Titles" localSheetId="2">DG!$1:$1</definedName>
    <definedName name="_xlnm.Print_Titles" localSheetId="4">SGA!$1:$1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33" i="8" l="1"/>
  <c r="M2233" i="8"/>
  <c r="O2231" i="8"/>
  <c r="O2230" i="8"/>
  <c r="O2229" i="8"/>
  <c r="O2228" i="8"/>
  <c r="O2227" i="8"/>
  <c r="O2226" i="8"/>
  <c r="O2225" i="8"/>
  <c r="O2224" i="8"/>
  <c r="O2223" i="8"/>
  <c r="O2222" i="8"/>
  <c r="O2221" i="8"/>
  <c r="O2220" i="8"/>
  <c r="O2219" i="8"/>
  <c r="O2218" i="8"/>
  <c r="I2217" i="8"/>
  <c r="N2216" i="8"/>
  <c r="M2216" i="8"/>
  <c r="O2214" i="8"/>
  <c r="O2213" i="8"/>
  <c r="I2212" i="8"/>
  <c r="N2205" i="8"/>
  <c r="M2205" i="8"/>
  <c r="O2203" i="8"/>
  <c r="O2202" i="8"/>
  <c r="O2201" i="8"/>
  <c r="O2200" i="8"/>
  <c r="O2199" i="8"/>
  <c r="O2198" i="8"/>
  <c r="O2197" i="8"/>
  <c r="O2196" i="8"/>
  <c r="I2195" i="8"/>
  <c r="J2195" i="8" s="1"/>
  <c r="N2194" i="8"/>
  <c r="M2194" i="8"/>
  <c r="O2192" i="8"/>
  <c r="O2191" i="8"/>
  <c r="I2190" i="8"/>
  <c r="J2190" i="8" s="1"/>
  <c r="Q2194" i="8" s="1"/>
  <c r="N2189" i="8"/>
  <c r="M2189" i="8"/>
  <c r="O2187" i="8"/>
  <c r="O2186" i="8"/>
  <c r="I2185" i="8"/>
  <c r="J2185" i="8" s="1"/>
  <c r="N2184" i="8"/>
  <c r="M2184" i="8"/>
  <c r="O2182" i="8"/>
  <c r="O2181" i="8"/>
  <c r="O2180" i="8"/>
  <c r="O2179" i="8"/>
  <c r="O2178" i="8"/>
  <c r="O2177" i="8"/>
  <c r="O2176" i="8"/>
  <c r="I2175" i="8"/>
  <c r="N2174" i="8"/>
  <c r="M2174" i="8"/>
  <c r="O2172" i="8"/>
  <c r="O2171" i="8"/>
  <c r="O2170" i="8"/>
  <c r="O2169" i="8"/>
  <c r="O2168" i="8"/>
  <c r="O2167" i="8"/>
  <c r="O2166" i="8"/>
  <c r="O2165" i="8"/>
  <c r="O2164" i="8"/>
  <c r="O2163" i="8"/>
  <c r="O2162" i="8"/>
  <c r="O2161" i="8"/>
  <c r="O2160" i="8"/>
  <c r="O2159" i="8"/>
  <c r="O2158" i="8"/>
  <c r="H2157" i="8"/>
  <c r="F2157" i="8"/>
  <c r="I2157" i="8" s="1"/>
  <c r="P2174" i="8" s="1"/>
  <c r="N2156" i="8"/>
  <c r="M2156" i="8"/>
  <c r="O2154" i="8"/>
  <c r="O2153" i="8"/>
  <c r="O2152" i="8"/>
  <c r="O2151" i="8"/>
  <c r="O2150" i="8"/>
  <c r="O2149" i="8"/>
  <c r="O2148" i="8"/>
  <c r="O2147" i="8"/>
  <c r="O2146" i="8"/>
  <c r="O2145" i="8"/>
  <c r="O2144" i="8"/>
  <c r="O2143" i="8"/>
  <c r="O2142" i="8"/>
  <c r="O2141" i="8"/>
  <c r="O2140" i="8"/>
  <c r="H2139" i="8"/>
  <c r="F2139" i="8"/>
  <c r="I2139" i="8" s="1"/>
  <c r="N2138" i="8"/>
  <c r="M2138" i="8"/>
  <c r="O2136" i="8"/>
  <c r="O2135" i="8"/>
  <c r="O2134" i="8"/>
  <c r="O2133" i="8"/>
  <c r="O2132" i="8"/>
  <c r="O2131" i="8"/>
  <c r="O2130" i="8"/>
  <c r="O2129" i="8"/>
  <c r="O2128" i="8"/>
  <c r="O2127" i="8"/>
  <c r="O2126" i="8"/>
  <c r="O2125" i="8"/>
  <c r="O2124" i="8"/>
  <c r="H2123" i="8"/>
  <c r="F2123" i="8"/>
  <c r="I2123" i="8" s="1"/>
  <c r="N2122" i="8"/>
  <c r="M2122" i="8"/>
  <c r="O2120" i="8"/>
  <c r="O2119" i="8"/>
  <c r="O2118" i="8"/>
  <c r="O2117" i="8"/>
  <c r="O2116" i="8"/>
  <c r="O2115" i="8"/>
  <c r="O2114" i="8"/>
  <c r="H2113" i="8"/>
  <c r="F2113" i="8"/>
  <c r="I2113" i="8" s="1"/>
  <c r="N2112" i="8"/>
  <c r="M2112" i="8"/>
  <c r="O2110" i="8"/>
  <c r="O2109" i="8"/>
  <c r="O2108" i="8"/>
  <c r="O2107" i="8"/>
  <c r="O2106" i="8"/>
  <c r="O2105" i="8"/>
  <c r="H2104" i="8"/>
  <c r="F2104" i="8"/>
  <c r="I2104" i="8" s="1"/>
  <c r="P2112" i="8" s="1"/>
  <c r="N2103" i="8"/>
  <c r="M2103" i="8"/>
  <c r="O2101" i="8"/>
  <c r="O2100" i="8"/>
  <c r="O2099" i="8"/>
  <c r="O2098" i="8"/>
  <c r="O2097" i="8"/>
  <c r="O2096" i="8"/>
  <c r="O2095" i="8"/>
  <c r="O2094" i="8"/>
  <c r="O2093" i="8"/>
  <c r="O2092" i="8"/>
  <c r="O2091" i="8"/>
  <c r="O2090" i="8"/>
  <c r="O2089" i="8"/>
  <c r="O2088" i="8"/>
  <c r="H2087" i="8"/>
  <c r="F2087" i="8"/>
  <c r="I2087" i="8" s="1"/>
  <c r="N2086" i="8"/>
  <c r="M2086" i="8"/>
  <c r="O2084" i="8"/>
  <c r="O2083" i="8"/>
  <c r="O2082" i="8"/>
  <c r="O2081" i="8"/>
  <c r="O2080" i="8"/>
  <c r="O2079" i="8"/>
  <c r="O2078" i="8"/>
  <c r="O2077" i="8"/>
  <c r="O2076" i="8"/>
  <c r="O2075" i="8"/>
  <c r="O2074" i="8"/>
  <c r="O2073" i="8"/>
  <c r="O2072" i="8"/>
  <c r="O2071" i="8"/>
  <c r="O2070" i="8"/>
  <c r="O2069" i="8"/>
  <c r="O2068" i="8"/>
  <c r="O2067" i="8"/>
  <c r="O2066" i="8"/>
  <c r="O2065" i="8"/>
  <c r="O2064" i="8"/>
  <c r="H2063" i="8"/>
  <c r="F2063" i="8"/>
  <c r="I2063" i="8" s="1"/>
  <c r="N2062" i="8"/>
  <c r="M2062" i="8"/>
  <c r="O2060" i="8"/>
  <c r="O2059" i="8"/>
  <c r="O2058" i="8"/>
  <c r="O2057" i="8"/>
  <c r="O2056" i="8"/>
  <c r="O2055" i="8"/>
  <c r="O2054" i="8"/>
  <c r="O2053" i="8"/>
  <c r="O2052" i="8"/>
  <c r="O2051" i="8"/>
  <c r="O2050" i="8"/>
  <c r="O2049" i="8"/>
  <c r="O2048" i="8"/>
  <c r="O2047" i="8"/>
  <c r="O2046" i="8"/>
  <c r="O2045" i="8"/>
  <c r="O2044" i="8"/>
  <c r="O2043" i="8"/>
  <c r="O2042" i="8"/>
  <c r="O2041" i="8"/>
  <c r="O2040" i="8"/>
  <c r="O2039" i="8"/>
  <c r="H2038" i="8"/>
  <c r="F2038" i="8"/>
  <c r="I2038" i="8" s="1"/>
  <c r="N2037" i="8"/>
  <c r="M2037" i="8"/>
  <c r="O2035" i="8"/>
  <c r="O2034" i="8"/>
  <c r="O2033" i="8"/>
  <c r="O2032" i="8"/>
  <c r="O2031" i="8"/>
  <c r="O2030" i="8"/>
  <c r="O2029" i="8"/>
  <c r="H2028" i="8"/>
  <c r="F2028" i="8"/>
  <c r="I2028" i="8" s="1"/>
  <c r="N2027" i="8"/>
  <c r="M2027" i="8"/>
  <c r="O2025" i="8"/>
  <c r="F2025" i="8"/>
  <c r="O2024" i="8"/>
  <c r="O2023" i="8"/>
  <c r="O2022" i="8"/>
  <c r="O2021" i="8"/>
  <c r="O2020" i="8"/>
  <c r="O2019" i="8"/>
  <c r="O2018" i="8"/>
  <c r="O2017" i="8"/>
  <c r="O2016" i="8"/>
  <c r="F2016" i="8"/>
  <c r="H2015" i="8"/>
  <c r="F2015" i="8"/>
  <c r="I2015" i="8" s="1"/>
  <c r="N2014" i="8"/>
  <c r="M2014" i="8"/>
  <c r="O2012" i="8"/>
  <c r="O2011" i="8"/>
  <c r="O2010" i="8"/>
  <c r="O2009" i="8"/>
  <c r="H2009" i="8"/>
  <c r="F2009" i="8"/>
  <c r="I2009" i="8" s="1"/>
  <c r="N2008" i="8"/>
  <c r="M2008" i="8"/>
  <c r="O2006" i="8"/>
  <c r="O2005" i="8"/>
  <c r="F2005" i="8"/>
  <c r="O2004" i="8"/>
  <c r="O2003" i="8"/>
  <c r="H2002" i="8"/>
  <c r="F2002" i="8"/>
  <c r="I2002" i="8" s="1"/>
  <c r="N2001" i="8"/>
  <c r="M2001" i="8"/>
  <c r="O1999" i="8"/>
  <c r="O1998" i="8"/>
  <c r="O1997" i="8"/>
  <c r="O1996" i="8"/>
  <c r="O1995" i="8"/>
  <c r="O1994" i="8"/>
  <c r="F1994" i="8"/>
  <c r="O1993" i="8"/>
  <c r="F1993" i="8"/>
  <c r="O1992" i="8"/>
  <c r="F1992" i="8"/>
  <c r="O1991" i="8"/>
  <c r="F1991" i="8"/>
  <c r="O1990" i="8"/>
  <c r="F1990" i="8"/>
  <c r="O1989" i="8"/>
  <c r="F1989" i="8"/>
  <c r="O1988" i="8"/>
  <c r="F1988" i="8"/>
  <c r="O1987" i="8"/>
  <c r="F1987" i="8"/>
  <c r="O1986" i="8"/>
  <c r="F1986" i="8"/>
  <c r="O1985" i="8"/>
  <c r="F1985" i="8"/>
  <c r="O1984" i="8"/>
  <c r="F1984" i="8"/>
  <c r="O1983" i="8"/>
  <c r="O1982" i="8"/>
  <c r="O1981" i="8"/>
  <c r="O1980" i="8"/>
  <c r="F1980" i="8"/>
  <c r="O1979" i="8"/>
  <c r="O1978" i="8"/>
  <c r="H1977" i="8"/>
  <c r="F1977" i="8"/>
  <c r="I1977" i="8" s="1"/>
  <c r="N1976" i="8"/>
  <c r="M1976" i="8"/>
  <c r="O1974" i="8"/>
  <c r="O1973" i="8"/>
  <c r="F1973" i="8"/>
  <c r="O1972" i="8"/>
  <c r="O1971" i="8"/>
  <c r="O1970" i="8"/>
  <c r="O1969" i="8"/>
  <c r="H1968" i="8"/>
  <c r="F1968" i="8"/>
  <c r="I1968" i="8" s="1"/>
  <c r="N1967" i="8"/>
  <c r="M1967" i="8"/>
  <c r="O1965" i="8"/>
  <c r="F1965" i="8"/>
  <c r="O1964" i="8"/>
  <c r="O1963" i="8"/>
  <c r="O1962" i="8"/>
  <c r="O1961" i="8"/>
  <c r="O1960" i="8"/>
  <c r="O1959" i="8"/>
  <c r="F1959" i="8"/>
  <c r="O1958" i="8"/>
  <c r="O1957" i="8"/>
  <c r="O1956" i="8"/>
  <c r="O1955" i="8"/>
  <c r="O1954" i="8"/>
  <c r="O1953" i="8"/>
  <c r="O1952" i="8"/>
  <c r="H1951" i="8"/>
  <c r="F1951" i="8"/>
  <c r="I1951" i="8" s="1"/>
  <c r="N1950" i="8"/>
  <c r="M1950" i="8"/>
  <c r="O1948" i="8"/>
  <c r="F1948" i="8"/>
  <c r="O1947" i="8"/>
  <c r="O1946" i="8"/>
  <c r="O1945" i="8"/>
  <c r="O1944" i="8"/>
  <c r="O1943" i="8"/>
  <c r="O1942" i="8"/>
  <c r="O1941" i="8"/>
  <c r="O1940" i="8"/>
  <c r="F1940" i="8"/>
  <c r="O1939" i="8"/>
  <c r="O1938" i="8"/>
  <c r="O1937" i="8"/>
  <c r="O1936" i="8"/>
  <c r="O1935" i="8"/>
  <c r="O1934" i="8"/>
  <c r="O1933" i="8"/>
  <c r="O1932" i="8"/>
  <c r="O1931" i="8"/>
  <c r="O1930" i="8"/>
  <c r="F1930" i="8"/>
  <c r="H1929" i="8"/>
  <c r="F1929" i="8"/>
  <c r="I1929" i="8" s="1"/>
  <c r="P1950" i="8" s="1"/>
  <c r="N1928" i="8"/>
  <c r="M1928" i="8"/>
  <c r="O1926" i="8"/>
  <c r="O1925" i="8"/>
  <c r="O1924" i="8"/>
  <c r="O1923" i="8"/>
  <c r="O1922" i="8"/>
  <c r="O1921" i="8"/>
  <c r="F1921" i="8"/>
  <c r="O1920" i="8"/>
  <c r="H1919" i="8"/>
  <c r="F1919" i="8"/>
  <c r="I1919" i="8" s="1"/>
  <c r="N1918" i="8"/>
  <c r="M1918" i="8"/>
  <c r="O1916" i="8"/>
  <c r="O1915" i="8"/>
  <c r="O1914" i="8"/>
  <c r="O1913" i="8"/>
  <c r="O1912" i="8"/>
  <c r="F1912" i="8"/>
  <c r="O1911" i="8"/>
  <c r="H1910" i="8"/>
  <c r="F1910" i="8"/>
  <c r="I1910" i="8" s="1"/>
  <c r="N1909" i="8"/>
  <c r="M1909" i="8"/>
  <c r="O1907" i="8"/>
  <c r="O1906" i="8"/>
  <c r="O1905" i="8"/>
  <c r="O1904" i="8"/>
  <c r="F1904" i="8"/>
  <c r="O1903" i="8"/>
  <c r="H1902" i="8"/>
  <c r="F1902" i="8"/>
  <c r="I1902" i="8" s="1"/>
  <c r="P1909" i="8" s="1"/>
  <c r="N1901" i="8"/>
  <c r="M1901" i="8"/>
  <c r="O1899" i="8"/>
  <c r="O1898" i="8"/>
  <c r="O1897" i="8"/>
  <c r="O1896" i="8"/>
  <c r="F1896" i="8"/>
  <c r="O1895" i="8"/>
  <c r="F1895" i="8"/>
  <c r="O1894" i="8"/>
  <c r="H1893" i="8"/>
  <c r="F1893" i="8"/>
  <c r="I1893" i="8" s="1"/>
  <c r="N1892" i="8"/>
  <c r="M1892" i="8"/>
  <c r="O1890" i="8"/>
  <c r="O1889" i="8"/>
  <c r="O1888" i="8"/>
  <c r="O1887" i="8"/>
  <c r="O1886" i="8"/>
  <c r="O1885" i="8"/>
  <c r="F1885" i="8"/>
  <c r="O1884" i="8"/>
  <c r="O1883" i="8"/>
  <c r="O1882" i="8"/>
  <c r="H1881" i="8"/>
  <c r="F1881" i="8"/>
  <c r="I1881" i="8" s="1"/>
  <c r="N1880" i="8"/>
  <c r="M1880" i="8"/>
  <c r="O1878" i="8"/>
  <c r="F1878" i="8"/>
  <c r="O1877" i="8"/>
  <c r="O1876" i="8"/>
  <c r="O1875" i="8"/>
  <c r="O1874" i="8"/>
  <c r="O1873" i="8"/>
  <c r="O1872" i="8"/>
  <c r="H1871" i="8"/>
  <c r="F1871" i="8"/>
  <c r="I1871" i="8" s="1"/>
  <c r="N1870" i="8"/>
  <c r="M1870" i="8"/>
  <c r="O1868" i="8"/>
  <c r="O1867" i="8"/>
  <c r="O1866" i="8"/>
  <c r="O1865" i="8"/>
  <c r="F1865" i="8"/>
  <c r="O1864" i="8"/>
  <c r="O1863" i="8"/>
  <c r="O1862" i="8"/>
  <c r="O1861" i="8"/>
  <c r="F1861" i="8"/>
  <c r="O1860" i="8"/>
  <c r="F1860" i="8"/>
  <c r="O1859" i="8"/>
  <c r="F1859" i="8"/>
  <c r="O1858" i="8"/>
  <c r="O1857" i="8"/>
  <c r="H1856" i="8"/>
  <c r="F1856" i="8"/>
  <c r="I1856" i="8" s="1"/>
  <c r="N1855" i="8"/>
  <c r="M1855" i="8"/>
  <c r="O1853" i="8"/>
  <c r="O1852" i="8"/>
  <c r="F1852" i="8"/>
  <c r="O1851" i="8"/>
  <c r="F1851" i="8"/>
  <c r="O1850" i="8"/>
  <c r="F1850" i="8"/>
  <c r="O1849" i="8"/>
  <c r="F1849" i="8"/>
  <c r="O1848" i="8"/>
  <c r="O1847" i="8"/>
  <c r="O1846" i="8"/>
  <c r="O1845" i="8"/>
  <c r="O1844" i="8"/>
  <c r="H1843" i="8"/>
  <c r="F1843" i="8"/>
  <c r="I1843" i="8" s="1"/>
  <c r="P1855" i="8" s="1"/>
  <c r="N1842" i="8"/>
  <c r="M1842" i="8"/>
  <c r="O1840" i="8"/>
  <c r="O1839" i="8"/>
  <c r="O1838" i="8"/>
  <c r="O1837" i="8"/>
  <c r="O1836" i="8"/>
  <c r="O1835" i="8"/>
  <c r="O1834" i="8"/>
  <c r="F1834" i="8"/>
  <c r="O1833" i="8"/>
  <c r="O1832" i="8"/>
  <c r="O1831" i="8"/>
  <c r="O1830" i="8"/>
  <c r="O1829" i="8"/>
  <c r="F1829" i="8"/>
  <c r="H1828" i="8"/>
  <c r="F1828" i="8"/>
  <c r="I1828" i="8" s="1"/>
  <c r="P1842" i="8" s="1"/>
  <c r="N1827" i="8"/>
  <c r="M1827" i="8"/>
  <c r="O1825" i="8"/>
  <c r="O1824" i="8"/>
  <c r="O1823" i="8"/>
  <c r="O1822" i="8"/>
  <c r="O1821" i="8"/>
  <c r="O1820" i="8"/>
  <c r="O1819" i="8"/>
  <c r="O1818" i="8"/>
  <c r="O1817" i="8"/>
  <c r="F1817" i="8"/>
  <c r="O1816" i="8"/>
  <c r="O1815" i="8"/>
  <c r="O1814" i="8"/>
  <c r="O1813" i="8"/>
  <c r="O1812" i="8"/>
  <c r="O1811" i="8"/>
  <c r="O1810" i="8"/>
  <c r="O1809" i="8"/>
  <c r="F1809" i="8"/>
  <c r="O1808" i="8"/>
  <c r="O1807" i="8"/>
  <c r="O1806" i="8"/>
  <c r="H1805" i="8"/>
  <c r="F1805" i="8"/>
  <c r="I1805" i="8" s="1"/>
  <c r="N1804" i="8"/>
  <c r="M1804" i="8"/>
  <c r="O1802" i="8"/>
  <c r="O1801" i="8"/>
  <c r="O1800" i="8"/>
  <c r="O1799" i="8"/>
  <c r="H1798" i="8"/>
  <c r="F1798" i="8"/>
  <c r="I1798" i="8" s="1"/>
  <c r="N1797" i="8"/>
  <c r="M1797" i="8"/>
  <c r="F1796" i="8"/>
  <c r="O1795" i="8"/>
  <c r="O1794" i="8"/>
  <c r="O1793" i="8"/>
  <c r="O1792" i="8"/>
  <c r="O1791" i="8"/>
  <c r="O1790" i="8"/>
  <c r="H1789" i="8"/>
  <c r="F1789" i="8"/>
  <c r="I1789" i="8" s="1"/>
  <c r="N1788" i="8"/>
  <c r="M1788" i="8"/>
  <c r="O1786" i="8"/>
  <c r="O1785" i="8"/>
  <c r="O1784" i="8"/>
  <c r="O1783" i="8"/>
  <c r="H1782" i="8"/>
  <c r="F1782" i="8"/>
  <c r="I1782" i="8" s="1"/>
  <c r="N1781" i="8"/>
  <c r="M1781" i="8"/>
  <c r="F1780" i="8"/>
  <c r="O1779" i="8"/>
  <c r="O1778" i="8"/>
  <c r="O1777" i="8"/>
  <c r="O1776" i="8"/>
  <c r="O1775" i="8"/>
  <c r="O1774" i="8"/>
  <c r="O1773" i="8"/>
  <c r="O1772" i="8"/>
  <c r="F1772" i="8"/>
  <c r="O1771" i="8"/>
  <c r="O1770" i="8"/>
  <c r="O1769" i="8"/>
  <c r="H1768" i="8"/>
  <c r="F1768" i="8"/>
  <c r="I1768" i="8" s="1"/>
  <c r="N1767" i="8"/>
  <c r="M1767" i="8"/>
  <c r="O1765" i="8"/>
  <c r="F1765" i="8"/>
  <c r="O1764" i="8"/>
  <c r="O1763" i="8"/>
  <c r="O1762" i="8"/>
  <c r="O1761" i="8"/>
  <c r="O1760" i="8"/>
  <c r="O1759" i="8"/>
  <c r="O1758" i="8"/>
  <c r="O1757" i="8"/>
  <c r="O1756" i="8"/>
  <c r="H1755" i="8"/>
  <c r="F1755" i="8"/>
  <c r="I1755" i="8" s="1"/>
  <c r="N1754" i="8"/>
  <c r="M1754" i="8"/>
  <c r="O1752" i="8"/>
  <c r="O1751" i="8"/>
  <c r="O1750" i="8"/>
  <c r="O1749" i="8"/>
  <c r="O1748" i="8"/>
  <c r="O1747" i="8"/>
  <c r="O1746" i="8"/>
  <c r="F1746" i="8"/>
  <c r="H1745" i="8"/>
  <c r="F1745" i="8"/>
  <c r="I1745" i="8" s="1"/>
  <c r="N1744" i="8"/>
  <c r="M1744" i="8"/>
  <c r="O1742" i="8"/>
  <c r="O1741" i="8"/>
  <c r="O1740" i="8"/>
  <c r="O1739" i="8"/>
  <c r="O1738" i="8"/>
  <c r="O1737" i="8"/>
  <c r="O1736" i="8"/>
  <c r="O1735" i="8"/>
  <c r="O1734" i="8"/>
  <c r="O1733" i="8"/>
  <c r="F1733" i="8"/>
  <c r="O1732" i="8"/>
  <c r="O1731" i="8"/>
  <c r="O1730" i="8"/>
  <c r="H1729" i="8"/>
  <c r="F1729" i="8"/>
  <c r="I1729" i="8" s="1"/>
  <c r="N1728" i="8"/>
  <c r="M1728" i="8"/>
  <c r="O1726" i="8"/>
  <c r="O1725" i="8"/>
  <c r="F1725" i="8"/>
  <c r="O1724" i="8"/>
  <c r="O1723" i="8"/>
  <c r="O1722" i="8"/>
  <c r="O1721" i="8"/>
  <c r="O1720" i="8"/>
  <c r="F1720" i="8"/>
  <c r="O1719" i="8"/>
  <c r="O1718" i="8"/>
  <c r="O1717" i="8"/>
  <c r="O1716" i="8"/>
  <c r="O1715" i="8"/>
  <c r="O1714" i="8"/>
  <c r="O1713" i="8"/>
  <c r="H1712" i="8"/>
  <c r="F1712" i="8"/>
  <c r="I1712" i="8" s="1"/>
  <c r="N1711" i="8"/>
  <c r="M1711" i="8"/>
  <c r="O1709" i="8"/>
  <c r="O1708" i="8"/>
  <c r="O1707" i="8"/>
  <c r="F1707" i="8"/>
  <c r="O1706" i="8"/>
  <c r="F1706" i="8"/>
  <c r="O1705" i="8"/>
  <c r="F1705" i="8"/>
  <c r="O1704" i="8"/>
  <c r="O1703" i="8"/>
  <c r="H1702" i="8"/>
  <c r="F1702" i="8"/>
  <c r="I1702" i="8" s="1"/>
  <c r="P1711" i="8" s="1"/>
  <c r="N1701" i="8"/>
  <c r="M1701" i="8"/>
  <c r="O1699" i="8"/>
  <c r="O1698" i="8"/>
  <c r="O1697" i="8"/>
  <c r="F1697" i="8"/>
  <c r="O1696" i="8"/>
  <c r="O1695" i="8"/>
  <c r="O1694" i="8"/>
  <c r="O1693" i="8"/>
  <c r="O1692" i="8"/>
  <c r="O1691" i="8"/>
  <c r="O1690" i="8"/>
  <c r="O1689" i="8"/>
  <c r="H1688" i="8"/>
  <c r="F1688" i="8"/>
  <c r="I1688" i="8" s="1"/>
  <c r="N1687" i="8"/>
  <c r="M1687" i="8"/>
  <c r="O1685" i="8"/>
  <c r="O1684" i="8"/>
  <c r="O1683" i="8"/>
  <c r="O1682" i="8"/>
  <c r="O1681" i="8"/>
  <c r="H1680" i="8"/>
  <c r="F1680" i="8"/>
  <c r="I1680" i="8" s="1"/>
  <c r="N1679" i="8"/>
  <c r="M1679" i="8"/>
  <c r="O1677" i="8"/>
  <c r="O1676" i="8"/>
  <c r="O1675" i="8"/>
  <c r="O1674" i="8"/>
  <c r="O1673" i="8"/>
  <c r="H1672" i="8"/>
  <c r="F1672" i="8"/>
  <c r="I1672" i="8" s="1"/>
  <c r="N1671" i="8"/>
  <c r="M1671" i="8"/>
  <c r="O1669" i="8"/>
  <c r="F1669" i="8"/>
  <c r="O1668" i="8"/>
  <c r="O1667" i="8"/>
  <c r="O1666" i="8"/>
  <c r="O1665" i="8"/>
  <c r="O1664" i="8"/>
  <c r="O1663" i="8"/>
  <c r="O1662" i="8"/>
  <c r="O1661" i="8"/>
  <c r="H1660" i="8"/>
  <c r="F1660" i="8"/>
  <c r="I1660" i="8" s="1"/>
  <c r="P1671" i="8" s="1"/>
  <c r="N1659" i="8"/>
  <c r="M1659" i="8"/>
  <c r="O1657" i="8"/>
  <c r="O1656" i="8"/>
  <c r="O1655" i="8"/>
  <c r="O1654" i="8"/>
  <c r="F1654" i="8"/>
  <c r="O1653" i="8"/>
  <c r="H1652" i="8"/>
  <c r="F1652" i="8"/>
  <c r="I1652" i="8" s="1"/>
  <c r="P1659" i="8" s="1"/>
  <c r="N1651" i="8"/>
  <c r="M1651" i="8"/>
  <c r="O1649" i="8"/>
  <c r="O1648" i="8"/>
  <c r="O1647" i="8"/>
  <c r="O1646" i="8"/>
  <c r="O1645" i="8"/>
  <c r="O1644" i="8"/>
  <c r="F1644" i="8"/>
  <c r="O1643" i="8"/>
  <c r="O1642" i="8"/>
  <c r="O1641" i="8"/>
  <c r="H1640" i="8"/>
  <c r="F1640" i="8"/>
  <c r="I1640" i="8" s="1"/>
  <c r="P1651" i="8" s="1"/>
  <c r="N1639" i="8"/>
  <c r="M1639" i="8"/>
  <c r="O1637" i="8"/>
  <c r="O1636" i="8"/>
  <c r="O1635" i="8"/>
  <c r="O1634" i="8"/>
  <c r="O1633" i="8"/>
  <c r="O1632" i="8"/>
  <c r="F1632" i="8"/>
  <c r="O1631" i="8"/>
  <c r="H1630" i="8"/>
  <c r="F1630" i="8"/>
  <c r="I1630" i="8" s="1"/>
  <c r="N1629" i="8"/>
  <c r="M1629" i="8"/>
  <c r="O1627" i="8"/>
  <c r="O1626" i="8"/>
  <c r="O1625" i="8"/>
  <c r="O1624" i="8"/>
  <c r="O1623" i="8"/>
  <c r="O1622" i="8"/>
  <c r="O1621" i="8"/>
  <c r="O1620" i="8"/>
  <c r="F1620" i="8"/>
  <c r="O1619" i="8"/>
  <c r="O1618" i="8"/>
  <c r="O1617" i="8"/>
  <c r="O1616" i="8"/>
  <c r="H1615" i="8"/>
  <c r="F1615" i="8"/>
  <c r="I1615" i="8" s="1"/>
  <c r="N1614" i="8"/>
  <c r="M1614" i="8"/>
  <c r="O1612" i="8"/>
  <c r="O1611" i="8"/>
  <c r="O1610" i="8"/>
  <c r="F1610" i="8"/>
  <c r="O1609" i="8"/>
  <c r="O1608" i="8"/>
  <c r="O1607" i="8"/>
  <c r="O1606" i="8"/>
  <c r="O1605" i="8"/>
  <c r="O1604" i="8"/>
  <c r="O1603" i="8"/>
  <c r="O1602" i="8"/>
  <c r="O1601" i="8"/>
  <c r="F1601" i="8"/>
  <c r="H1600" i="8"/>
  <c r="F1600" i="8"/>
  <c r="I1600" i="8" s="1"/>
  <c r="N1599" i="8"/>
  <c r="M1599" i="8"/>
  <c r="O1597" i="8"/>
  <c r="O1596" i="8"/>
  <c r="O1595" i="8"/>
  <c r="O1594" i="8"/>
  <c r="F1594" i="8"/>
  <c r="O1593" i="8"/>
  <c r="H1592" i="8"/>
  <c r="F1592" i="8"/>
  <c r="I1592" i="8" s="1"/>
  <c r="P1599" i="8" s="1"/>
  <c r="N1591" i="8"/>
  <c r="M1591" i="8"/>
  <c r="O1589" i="8"/>
  <c r="O1588" i="8"/>
  <c r="O1587" i="8"/>
  <c r="O1586" i="8"/>
  <c r="O1585" i="8"/>
  <c r="O1584" i="8"/>
  <c r="O1583" i="8"/>
  <c r="F1583" i="8"/>
  <c r="O1582" i="8"/>
  <c r="O1581" i="8"/>
  <c r="O1580" i="8"/>
  <c r="O1579" i="8"/>
  <c r="O1578" i="8"/>
  <c r="O1577" i="8"/>
  <c r="O1576" i="8"/>
  <c r="O1575" i="8"/>
  <c r="F1575" i="8"/>
  <c r="H1574" i="8"/>
  <c r="F1574" i="8"/>
  <c r="I1574" i="8" s="1"/>
  <c r="F1573" i="8"/>
  <c r="N1572" i="8"/>
  <c r="M1572" i="8"/>
  <c r="O1570" i="8"/>
  <c r="O1569" i="8"/>
  <c r="O1568" i="8"/>
  <c r="O1567" i="8"/>
  <c r="O1566" i="8"/>
  <c r="O1565" i="8"/>
  <c r="O1564" i="8"/>
  <c r="O1563" i="8"/>
  <c r="O1562" i="8"/>
  <c r="O1561" i="8"/>
  <c r="F1561" i="8"/>
  <c r="O1560" i="8"/>
  <c r="O1559" i="8"/>
  <c r="O1558" i="8"/>
  <c r="O1557" i="8"/>
  <c r="O1556" i="8"/>
  <c r="O1555" i="8"/>
  <c r="H1554" i="8"/>
  <c r="F1554" i="8"/>
  <c r="I1554" i="8" s="1"/>
  <c r="N1553" i="8"/>
  <c r="M1553" i="8"/>
  <c r="O1551" i="8"/>
  <c r="O1550" i="8"/>
  <c r="O1549" i="8"/>
  <c r="O1548" i="8"/>
  <c r="O1547" i="8"/>
  <c r="F1547" i="8"/>
  <c r="O1546" i="8"/>
  <c r="O1545" i="8"/>
  <c r="O1544" i="8"/>
  <c r="H1543" i="8"/>
  <c r="F1543" i="8"/>
  <c r="I1543" i="8" s="1"/>
  <c r="N1542" i="8"/>
  <c r="M1542" i="8"/>
  <c r="O1540" i="8"/>
  <c r="O1539" i="8"/>
  <c r="O1538" i="8"/>
  <c r="O1537" i="8"/>
  <c r="F1537" i="8"/>
  <c r="O1536" i="8"/>
  <c r="O1535" i="8"/>
  <c r="O1534" i="8"/>
  <c r="O1533" i="8"/>
  <c r="H1532" i="8"/>
  <c r="F1532" i="8"/>
  <c r="I1532" i="8" s="1"/>
  <c r="N1531" i="8"/>
  <c r="M1531" i="8"/>
  <c r="O1529" i="8"/>
  <c r="O1528" i="8"/>
  <c r="O1527" i="8"/>
  <c r="O1526" i="8"/>
  <c r="O1525" i="8"/>
  <c r="F1525" i="8"/>
  <c r="O1524" i="8"/>
  <c r="O1523" i="8"/>
  <c r="O1522" i="8"/>
  <c r="O1521" i="8"/>
  <c r="O1520" i="8"/>
  <c r="O1519" i="8"/>
  <c r="F1519" i="8"/>
  <c r="H1518" i="8"/>
  <c r="F1518" i="8"/>
  <c r="I1518" i="8" s="1"/>
  <c r="S1517" i="8"/>
  <c r="H1517" i="8"/>
  <c r="F1517" i="8"/>
  <c r="I1517" i="8" s="1"/>
  <c r="P1517" i="8" s="1"/>
  <c r="N1516" i="8"/>
  <c r="M1516" i="8"/>
  <c r="F1515" i="8"/>
  <c r="O1514" i="8"/>
  <c r="F1514" i="8"/>
  <c r="O1513" i="8"/>
  <c r="F1513" i="8"/>
  <c r="O1512" i="8"/>
  <c r="F1512" i="8"/>
  <c r="O1511" i="8"/>
  <c r="O1510" i="8"/>
  <c r="O1509" i="8"/>
  <c r="O1508" i="8"/>
  <c r="O1507" i="8"/>
  <c r="O1506" i="8"/>
  <c r="F1506" i="8"/>
  <c r="H1505" i="8"/>
  <c r="F1505" i="8"/>
  <c r="I1505" i="8" s="1"/>
  <c r="P1516" i="8" s="1"/>
  <c r="N1504" i="8"/>
  <c r="M1504" i="8"/>
  <c r="O1502" i="8"/>
  <c r="O1501" i="8"/>
  <c r="O1500" i="8"/>
  <c r="O1499" i="8"/>
  <c r="O1498" i="8"/>
  <c r="O1497" i="8"/>
  <c r="O1496" i="8"/>
  <c r="O1495" i="8"/>
  <c r="O1494" i="8"/>
  <c r="H1493" i="8"/>
  <c r="F1493" i="8"/>
  <c r="I1493" i="8" s="1"/>
  <c r="N1492" i="8"/>
  <c r="M1492" i="8"/>
  <c r="F1491" i="8"/>
  <c r="O1490" i="8"/>
  <c r="O1489" i="8"/>
  <c r="O1488" i="8"/>
  <c r="O1487" i="8"/>
  <c r="H1486" i="8"/>
  <c r="F1486" i="8"/>
  <c r="I1486" i="8" s="1"/>
  <c r="N1485" i="8"/>
  <c r="M1485" i="8"/>
  <c r="O1483" i="8"/>
  <c r="O1482" i="8"/>
  <c r="O1481" i="8"/>
  <c r="O1480" i="8"/>
  <c r="O1479" i="8"/>
  <c r="F1479" i="8"/>
  <c r="O1478" i="8"/>
  <c r="H1477" i="8"/>
  <c r="F1477" i="8"/>
  <c r="I1477" i="8" s="1"/>
  <c r="O1476" i="8"/>
  <c r="S1476" i="8" s="1"/>
  <c r="H1476" i="8"/>
  <c r="F1476" i="8"/>
  <c r="I1476" i="8" s="1"/>
  <c r="P1476" i="8" s="1"/>
  <c r="N1475" i="8"/>
  <c r="M1475" i="8"/>
  <c r="O1473" i="8"/>
  <c r="O1472" i="8"/>
  <c r="O1471" i="8"/>
  <c r="O1470" i="8"/>
  <c r="O1469" i="8"/>
  <c r="O1468" i="8"/>
  <c r="F1468" i="8"/>
  <c r="H1467" i="8"/>
  <c r="F1467" i="8"/>
  <c r="I1467" i="8" s="1"/>
  <c r="N1466" i="8"/>
  <c r="M1466" i="8"/>
  <c r="O1464" i="8"/>
  <c r="O1463" i="8"/>
  <c r="O1462" i="8"/>
  <c r="O1461" i="8"/>
  <c r="O1460" i="8"/>
  <c r="O1459" i="8"/>
  <c r="F1459" i="8"/>
  <c r="O1458" i="8"/>
  <c r="O1457" i="8"/>
  <c r="H1456" i="8"/>
  <c r="F1456" i="8"/>
  <c r="I1456" i="8" s="1"/>
  <c r="N1455" i="8"/>
  <c r="M1455" i="8"/>
  <c r="O1453" i="8"/>
  <c r="O1452" i="8"/>
  <c r="O1451" i="8"/>
  <c r="O1450" i="8"/>
  <c r="O1449" i="8"/>
  <c r="F1449" i="8"/>
  <c r="O1448" i="8"/>
  <c r="H1447" i="8"/>
  <c r="F1447" i="8"/>
  <c r="I1447" i="8" s="1"/>
  <c r="N1446" i="8"/>
  <c r="M1446" i="8"/>
  <c r="O1444" i="8"/>
  <c r="O1443" i="8"/>
  <c r="O1442" i="8"/>
  <c r="O1441" i="8"/>
  <c r="H1440" i="8"/>
  <c r="F1440" i="8"/>
  <c r="I1440" i="8" s="1"/>
  <c r="O1439" i="8"/>
  <c r="S1439" i="8" s="1"/>
  <c r="H1439" i="8"/>
  <c r="F1439" i="8"/>
  <c r="I1439" i="8" s="1"/>
  <c r="P1439" i="8" s="1"/>
  <c r="N1438" i="8"/>
  <c r="M1438" i="8"/>
  <c r="O1436" i="8"/>
  <c r="O1435" i="8"/>
  <c r="O1434" i="8"/>
  <c r="O1433" i="8"/>
  <c r="O1432" i="8"/>
  <c r="O1431" i="8"/>
  <c r="F1431" i="8"/>
  <c r="H1430" i="8"/>
  <c r="F1430" i="8"/>
  <c r="I1430" i="8" s="1"/>
  <c r="N1429" i="8"/>
  <c r="M1429" i="8"/>
  <c r="O1427" i="8"/>
  <c r="O1426" i="8"/>
  <c r="O1425" i="8"/>
  <c r="O1424" i="8"/>
  <c r="O1423" i="8"/>
  <c r="O1422" i="8"/>
  <c r="F1422" i="8"/>
  <c r="O1421" i="8"/>
  <c r="O1420" i="8"/>
  <c r="H1419" i="8"/>
  <c r="F1419" i="8"/>
  <c r="I1419" i="8" s="1"/>
  <c r="N1418" i="8"/>
  <c r="M1418" i="8"/>
  <c r="O1416" i="8"/>
  <c r="O1415" i="8"/>
  <c r="O1414" i="8"/>
  <c r="O1413" i="8"/>
  <c r="O1412" i="8"/>
  <c r="O1411" i="8"/>
  <c r="H1410" i="8"/>
  <c r="F1410" i="8"/>
  <c r="I1410" i="8" s="1"/>
  <c r="P1418" i="8" s="1"/>
  <c r="N1409" i="8"/>
  <c r="M1409" i="8"/>
  <c r="O1407" i="8"/>
  <c r="O1406" i="8"/>
  <c r="O1405" i="8"/>
  <c r="O1404" i="8"/>
  <c r="F1404" i="8"/>
  <c r="O1403" i="8"/>
  <c r="O1402" i="8"/>
  <c r="O1401" i="8"/>
  <c r="O1400" i="8"/>
  <c r="O1399" i="8"/>
  <c r="H1398" i="8"/>
  <c r="F1398" i="8"/>
  <c r="I1398" i="8" s="1"/>
  <c r="S1397" i="8"/>
  <c r="H1397" i="8"/>
  <c r="F1397" i="8"/>
  <c r="I1397" i="8" s="1"/>
  <c r="P1397" i="8" s="1"/>
  <c r="N1396" i="8"/>
  <c r="M1396" i="8"/>
  <c r="O1394" i="8"/>
  <c r="O1393" i="8"/>
  <c r="O1392" i="8"/>
  <c r="O1391" i="8"/>
  <c r="O1390" i="8"/>
  <c r="F1390" i="8"/>
  <c r="O1389" i="8"/>
  <c r="H1388" i="8"/>
  <c r="F1388" i="8"/>
  <c r="I1388" i="8" s="1"/>
  <c r="N1387" i="8"/>
  <c r="M1387" i="8"/>
  <c r="O1385" i="8"/>
  <c r="O1384" i="8"/>
  <c r="O1383" i="8"/>
  <c r="O1382" i="8"/>
  <c r="O1381" i="8"/>
  <c r="O1380" i="8"/>
  <c r="H1379" i="8"/>
  <c r="F1379" i="8"/>
  <c r="I1379" i="8" s="1"/>
  <c r="N1378" i="8"/>
  <c r="M1378" i="8"/>
  <c r="O1376" i="8"/>
  <c r="F1376" i="8"/>
  <c r="O1375" i="8"/>
  <c r="O1374" i="8"/>
  <c r="O1373" i="8"/>
  <c r="O1372" i="8"/>
  <c r="O1371" i="8"/>
  <c r="O1370" i="8"/>
  <c r="O1369" i="8"/>
  <c r="O1368" i="8"/>
  <c r="F1367" i="8"/>
  <c r="I1367" i="8" s="1"/>
  <c r="N1366" i="8"/>
  <c r="M1366" i="8"/>
  <c r="O1364" i="8"/>
  <c r="O1363" i="8"/>
  <c r="O1362" i="8"/>
  <c r="O1361" i="8"/>
  <c r="H1360" i="8"/>
  <c r="F1360" i="8"/>
  <c r="I1360" i="8" s="1"/>
  <c r="O1359" i="8"/>
  <c r="S1359" i="8" s="1"/>
  <c r="H1359" i="8"/>
  <c r="F1359" i="8"/>
  <c r="I1359" i="8" s="1"/>
  <c r="P1359" i="8" s="1"/>
  <c r="Q1358" i="8"/>
  <c r="P1358" i="8"/>
  <c r="O1358" i="8"/>
  <c r="S1358" i="8" s="1"/>
  <c r="F1358" i="8"/>
  <c r="N1357" i="8"/>
  <c r="M1357" i="8"/>
  <c r="O1355" i="8"/>
  <c r="O1354" i="8"/>
  <c r="O1353" i="8"/>
  <c r="O1352" i="8"/>
  <c r="O1351" i="8"/>
  <c r="O1350" i="8"/>
  <c r="O1349" i="8"/>
  <c r="H1349" i="8"/>
  <c r="F1349" i="8"/>
  <c r="I1349" i="8" s="1"/>
  <c r="O1348" i="8"/>
  <c r="S1348" i="8" s="1"/>
  <c r="H1348" i="8"/>
  <c r="F1348" i="8"/>
  <c r="I1348" i="8" s="1"/>
  <c r="N1347" i="8"/>
  <c r="M1347" i="8"/>
  <c r="O1346" i="8"/>
  <c r="O1344" i="8"/>
  <c r="O1343" i="8"/>
  <c r="O1342" i="8"/>
  <c r="O1341" i="8"/>
  <c r="O1340" i="8"/>
  <c r="H1339" i="8"/>
  <c r="F1339" i="8"/>
  <c r="I1339" i="8" s="1"/>
  <c r="P1347" i="8" s="1"/>
  <c r="N1338" i="8"/>
  <c r="M1338" i="8"/>
  <c r="O1336" i="8"/>
  <c r="O1335" i="8"/>
  <c r="O1334" i="8"/>
  <c r="O1333" i="8"/>
  <c r="O1332" i="8"/>
  <c r="O1331" i="8"/>
  <c r="O1330" i="8"/>
  <c r="O1329" i="8"/>
  <c r="O1328" i="8"/>
  <c r="H1327" i="8"/>
  <c r="F1327" i="8"/>
  <c r="I1327" i="8" s="1"/>
  <c r="N1326" i="8"/>
  <c r="M1326" i="8"/>
  <c r="O1324" i="8"/>
  <c r="O1323" i="8"/>
  <c r="O1322" i="8"/>
  <c r="O1321" i="8"/>
  <c r="O1320" i="8"/>
  <c r="O1319" i="8"/>
  <c r="F1319" i="8"/>
  <c r="O1318" i="8"/>
  <c r="H1317" i="8"/>
  <c r="F1317" i="8"/>
  <c r="I1317" i="8" s="1"/>
  <c r="N1316" i="8"/>
  <c r="M1316" i="8"/>
  <c r="O1314" i="8"/>
  <c r="O1313" i="8"/>
  <c r="O1312" i="8"/>
  <c r="O1311" i="8"/>
  <c r="O1310" i="8"/>
  <c r="O1309" i="8"/>
  <c r="F1309" i="8"/>
  <c r="O1308" i="8"/>
  <c r="O1307" i="8"/>
  <c r="O1306" i="8"/>
  <c r="O1305" i="8"/>
  <c r="O1304" i="8"/>
  <c r="H1304" i="8"/>
  <c r="F1304" i="8"/>
  <c r="I1304" i="8" s="1"/>
  <c r="O1303" i="8"/>
  <c r="S1303" i="8" s="1"/>
  <c r="H1303" i="8"/>
  <c r="F1303" i="8"/>
  <c r="I1303" i="8" s="1"/>
  <c r="P1303" i="8" s="1"/>
  <c r="S1302" i="8"/>
  <c r="H1302" i="8"/>
  <c r="F1302" i="8"/>
  <c r="I1302" i="8" s="1"/>
  <c r="P1302" i="8" s="1"/>
  <c r="N1301" i="8"/>
  <c r="M1301" i="8"/>
  <c r="F1300" i="8"/>
  <c r="O1299" i="8"/>
  <c r="O1298" i="8"/>
  <c r="O1297" i="8"/>
  <c r="O1296" i="8"/>
  <c r="H1295" i="8"/>
  <c r="F1295" i="8"/>
  <c r="I1295" i="8" s="1"/>
  <c r="S1294" i="8"/>
  <c r="H1294" i="8"/>
  <c r="F1294" i="8"/>
  <c r="I1294" i="8" s="1"/>
  <c r="N1293" i="8"/>
  <c r="M1293" i="8"/>
  <c r="O1291" i="8"/>
  <c r="O1290" i="8"/>
  <c r="O1289" i="8"/>
  <c r="O1288" i="8"/>
  <c r="O1287" i="8"/>
  <c r="F1287" i="8"/>
  <c r="O1286" i="8"/>
  <c r="O1285" i="8"/>
  <c r="O1284" i="8"/>
  <c r="O1283" i="8"/>
  <c r="O1282" i="8"/>
  <c r="O1281" i="8"/>
  <c r="O1280" i="8"/>
  <c r="O1279" i="8"/>
  <c r="O1278" i="8"/>
  <c r="O1277" i="8"/>
  <c r="O1276" i="8"/>
  <c r="H1275" i="8"/>
  <c r="F1275" i="8"/>
  <c r="I1275" i="8" s="1"/>
  <c r="N1274" i="8"/>
  <c r="M1274" i="8"/>
  <c r="O1272" i="8"/>
  <c r="O1271" i="8"/>
  <c r="O1270" i="8"/>
  <c r="O1269" i="8"/>
  <c r="O1268" i="8"/>
  <c r="O1267" i="8"/>
  <c r="O1266" i="8"/>
  <c r="O1265" i="8"/>
  <c r="F1265" i="8"/>
  <c r="O1264" i="8"/>
  <c r="O1263" i="8"/>
  <c r="H1262" i="8"/>
  <c r="F1262" i="8"/>
  <c r="I1262" i="8" s="1"/>
  <c r="N1261" i="8"/>
  <c r="M1261" i="8"/>
  <c r="O1259" i="8"/>
  <c r="O1258" i="8"/>
  <c r="F1258" i="8"/>
  <c r="O1257" i="8"/>
  <c r="O1256" i="8"/>
  <c r="O1255" i="8"/>
  <c r="O1254" i="8"/>
  <c r="O1253" i="8"/>
  <c r="O1252" i="8"/>
  <c r="O1251" i="8"/>
  <c r="O1250" i="8"/>
  <c r="O1249" i="8"/>
  <c r="O1248" i="8"/>
  <c r="H1247" i="8"/>
  <c r="F1247" i="8"/>
  <c r="I1247" i="8" s="1"/>
  <c r="N1246" i="8"/>
  <c r="M1246" i="8"/>
  <c r="O1244" i="8"/>
  <c r="O1243" i="8"/>
  <c r="O1242" i="8"/>
  <c r="O1241" i="8"/>
  <c r="O1240" i="8"/>
  <c r="H1239" i="8"/>
  <c r="F1239" i="8"/>
  <c r="I1239" i="8" s="1"/>
  <c r="N1238" i="8"/>
  <c r="M1238" i="8"/>
  <c r="O1236" i="8"/>
  <c r="O1235" i="8"/>
  <c r="O1234" i="8"/>
  <c r="O1233" i="8"/>
  <c r="F1233" i="8"/>
  <c r="H1232" i="8"/>
  <c r="F1232" i="8"/>
  <c r="I1232" i="8" s="1"/>
  <c r="N1231" i="8"/>
  <c r="M1231" i="8"/>
  <c r="O1229" i="8"/>
  <c r="O1228" i="8"/>
  <c r="O1227" i="8"/>
  <c r="O1226" i="8"/>
  <c r="O1225" i="8"/>
  <c r="O1224" i="8"/>
  <c r="O1223" i="8"/>
  <c r="O1222" i="8"/>
  <c r="H1221" i="8"/>
  <c r="F1221" i="8"/>
  <c r="I1221" i="8" s="1"/>
  <c r="N1220" i="8"/>
  <c r="M1220" i="8"/>
  <c r="O1218" i="8"/>
  <c r="F1218" i="8"/>
  <c r="O1217" i="8"/>
  <c r="O1216" i="8"/>
  <c r="O1215" i="8"/>
  <c r="O1214" i="8"/>
  <c r="H1213" i="8"/>
  <c r="F1213" i="8"/>
  <c r="I1213" i="8" s="1"/>
  <c r="P1220" i="8" s="1"/>
  <c r="N1212" i="8"/>
  <c r="M1212" i="8"/>
  <c r="O1210" i="8"/>
  <c r="O1209" i="8"/>
  <c r="O1208" i="8"/>
  <c r="H1207" i="8"/>
  <c r="F1207" i="8"/>
  <c r="I1207" i="8" s="1"/>
  <c r="N1206" i="8"/>
  <c r="M1206" i="8"/>
  <c r="F1205" i="8"/>
  <c r="O1204" i="8"/>
  <c r="O1203" i="8"/>
  <c r="O1202" i="8"/>
  <c r="O1201" i="8"/>
  <c r="O1200" i="8"/>
  <c r="H1199" i="8"/>
  <c r="F1199" i="8"/>
  <c r="I1199" i="8" s="1"/>
  <c r="N1198" i="8"/>
  <c r="M1198" i="8"/>
  <c r="O1196" i="8"/>
  <c r="O1195" i="8"/>
  <c r="O1194" i="8"/>
  <c r="O1193" i="8"/>
  <c r="O1192" i="8"/>
  <c r="O1191" i="8"/>
  <c r="F1191" i="8"/>
  <c r="O1190" i="8"/>
  <c r="H1189" i="8"/>
  <c r="F1189" i="8"/>
  <c r="I1189" i="8" s="1"/>
  <c r="N1188" i="8"/>
  <c r="M1188" i="8"/>
  <c r="O1186" i="8"/>
  <c r="O1185" i="8"/>
  <c r="O1184" i="8"/>
  <c r="O1183" i="8"/>
  <c r="F1183" i="8"/>
  <c r="O1182" i="8"/>
  <c r="H1181" i="8"/>
  <c r="F1181" i="8"/>
  <c r="I1181" i="8" s="1"/>
  <c r="N1180" i="8"/>
  <c r="M1180" i="8"/>
  <c r="O1178" i="8"/>
  <c r="O1177" i="8"/>
  <c r="O1176" i="8"/>
  <c r="O1175" i="8"/>
  <c r="H1174" i="8"/>
  <c r="F1174" i="8"/>
  <c r="I1174" i="8" s="1"/>
  <c r="N1173" i="8"/>
  <c r="M1173" i="8"/>
  <c r="F1172" i="8"/>
  <c r="O1171" i="8"/>
  <c r="O1170" i="8"/>
  <c r="O1169" i="8"/>
  <c r="O1168" i="8"/>
  <c r="O1167" i="8"/>
  <c r="O1166" i="8"/>
  <c r="O1165" i="8"/>
  <c r="O1164" i="8"/>
  <c r="O1163" i="8"/>
  <c r="F1163" i="8"/>
  <c r="H1162" i="8"/>
  <c r="F1162" i="8"/>
  <c r="I1162" i="8" s="1"/>
  <c r="N1161" i="8"/>
  <c r="M1161" i="8"/>
  <c r="O1159" i="8"/>
  <c r="O1158" i="8"/>
  <c r="O1157" i="8"/>
  <c r="O1156" i="8"/>
  <c r="O1155" i="8"/>
  <c r="O1154" i="8"/>
  <c r="O1153" i="8"/>
  <c r="O1152" i="8"/>
  <c r="F1152" i="8"/>
  <c r="O1151" i="8"/>
  <c r="O1150" i="8"/>
  <c r="H1149" i="8"/>
  <c r="F1149" i="8"/>
  <c r="I1149" i="8" s="1"/>
  <c r="N1148" i="8"/>
  <c r="M1148" i="8"/>
  <c r="O1146" i="8"/>
  <c r="O1145" i="8"/>
  <c r="O1144" i="8"/>
  <c r="O1143" i="8"/>
  <c r="O1142" i="8"/>
  <c r="O1141" i="8"/>
  <c r="O1140" i="8"/>
  <c r="H1139" i="8"/>
  <c r="F1139" i="8"/>
  <c r="I1139" i="8" s="1"/>
  <c r="N1138" i="8"/>
  <c r="M1138" i="8"/>
  <c r="O1136" i="8"/>
  <c r="O1135" i="8"/>
  <c r="O1134" i="8"/>
  <c r="F1134" i="8"/>
  <c r="O1133" i="8"/>
  <c r="O1132" i="8"/>
  <c r="O1131" i="8"/>
  <c r="O1130" i="8"/>
  <c r="O1129" i="8"/>
  <c r="O1128" i="8"/>
  <c r="O1127" i="8"/>
  <c r="H1126" i="8"/>
  <c r="F1126" i="8"/>
  <c r="I1126" i="8" s="1"/>
  <c r="N1125" i="8"/>
  <c r="M1125" i="8"/>
  <c r="O1123" i="8"/>
  <c r="O1122" i="8"/>
  <c r="O1121" i="8"/>
  <c r="O1120" i="8"/>
  <c r="O1119" i="8"/>
  <c r="O1118" i="8"/>
  <c r="F1118" i="8"/>
  <c r="O1117" i="8"/>
  <c r="O1116" i="8"/>
  <c r="O1115" i="8"/>
  <c r="O1114" i="8"/>
  <c r="H1113" i="8"/>
  <c r="F1113" i="8"/>
  <c r="I1113" i="8" s="1"/>
  <c r="N1112" i="8"/>
  <c r="M1112" i="8"/>
  <c r="O1110" i="8"/>
  <c r="O1109" i="8"/>
  <c r="O1108" i="8"/>
  <c r="F1108" i="8"/>
  <c r="O1107" i="8"/>
  <c r="O1106" i="8"/>
  <c r="O1105" i="8"/>
  <c r="H1104" i="8"/>
  <c r="F1104" i="8"/>
  <c r="I1104" i="8" s="1"/>
  <c r="N1103" i="8"/>
  <c r="M1103" i="8"/>
  <c r="O1101" i="8"/>
  <c r="O1100" i="8"/>
  <c r="O1099" i="8"/>
  <c r="O1098" i="8"/>
  <c r="H1097" i="8"/>
  <c r="F1097" i="8"/>
  <c r="I1097" i="8" s="1"/>
  <c r="N1096" i="8"/>
  <c r="M1096" i="8"/>
  <c r="O1094" i="8"/>
  <c r="O1093" i="8"/>
  <c r="O1092" i="8"/>
  <c r="O1091" i="8"/>
  <c r="O1090" i="8"/>
  <c r="F1090" i="8"/>
  <c r="H1089" i="8"/>
  <c r="F1089" i="8"/>
  <c r="I1089" i="8" s="1"/>
  <c r="P1096" i="8" s="1"/>
  <c r="N1088" i="8"/>
  <c r="M1088" i="8"/>
  <c r="O1086" i="8"/>
  <c r="O1085" i="8"/>
  <c r="O1084" i="8"/>
  <c r="H1083" i="8"/>
  <c r="F1083" i="8"/>
  <c r="I1083" i="8" s="1"/>
  <c r="N1082" i="8"/>
  <c r="M1082" i="8"/>
  <c r="O1080" i="8"/>
  <c r="F1080" i="8"/>
  <c r="O1079" i="8"/>
  <c r="O1078" i="8"/>
  <c r="O1077" i="8"/>
  <c r="O1076" i="8"/>
  <c r="H1075" i="8"/>
  <c r="F1075" i="8"/>
  <c r="I1075" i="8" s="1"/>
  <c r="P1082" i="8" s="1"/>
  <c r="N1074" i="8"/>
  <c r="M1074" i="8"/>
  <c r="O1072" i="8"/>
  <c r="O1071" i="8"/>
  <c r="O1070" i="8"/>
  <c r="O1069" i="8"/>
  <c r="F1069" i="8"/>
  <c r="O1068" i="8"/>
  <c r="O1067" i="8"/>
  <c r="O1066" i="8"/>
  <c r="O1065" i="8"/>
  <c r="O1064" i="8"/>
  <c r="O1063" i="8"/>
  <c r="O1062" i="8"/>
  <c r="O1061" i="8"/>
  <c r="O1060" i="8"/>
  <c r="H1059" i="8"/>
  <c r="F1059" i="8"/>
  <c r="I1059" i="8" s="1"/>
  <c r="N1058" i="8"/>
  <c r="M1058" i="8"/>
  <c r="O1056" i="8"/>
  <c r="F1056" i="8"/>
  <c r="O1055" i="8"/>
  <c r="O1054" i="8"/>
  <c r="O1053" i="8"/>
  <c r="O1052" i="8"/>
  <c r="O1051" i="8"/>
  <c r="H1050" i="8"/>
  <c r="F1050" i="8"/>
  <c r="I1050" i="8" s="1"/>
  <c r="P1058" i="8" s="1"/>
  <c r="N1049" i="8"/>
  <c r="M1049" i="8"/>
  <c r="O1047" i="8"/>
  <c r="O1046" i="8"/>
  <c r="O1045" i="8"/>
  <c r="O1044" i="8"/>
  <c r="O1043" i="8"/>
  <c r="O1042" i="8"/>
  <c r="F1042" i="8"/>
  <c r="O1041" i="8"/>
  <c r="O1040" i="8"/>
  <c r="H1039" i="8"/>
  <c r="F1039" i="8"/>
  <c r="I1039" i="8" s="1"/>
  <c r="N1038" i="8"/>
  <c r="M1038" i="8"/>
  <c r="O1036" i="8"/>
  <c r="O1035" i="8"/>
  <c r="O1034" i="8"/>
  <c r="O1033" i="8"/>
  <c r="O1032" i="8"/>
  <c r="O1031" i="8"/>
  <c r="O1030" i="8"/>
  <c r="O1029" i="8"/>
  <c r="O1028" i="8"/>
  <c r="F1028" i="8"/>
  <c r="O1027" i="8"/>
  <c r="O1026" i="8"/>
  <c r="O1025" i="8"/>
  <c r="H1024" i="8"/>
  <c r="F1024" i="8"/>
  <c r="I1024" i="8" s="1"/>
  <c r="N1023" i="8"/>
  <c r="M1023" i="8"/>
  <c r="O1021" i="8"/>
  <c r="O1020" i="8"/>
  <c r="O1019" i="8"/>
  <c r="F1019" i="8"/>
  <c r="O1018" i="8"/>
  <c r="O1017" i="8"/>
  <c r="O1016" i="8"/>
  <c r="O1015" i="8"/>
  <c r="O1014" i="8"/>
  <c r="O1013" i="8"/>
  <c r="O1012" i="8"/>
  <c r="O1011" i="8"/>
  <c r="O1010" i="8"/>
  <c r="O1009" i="8"/>
  <c r="H1008" i="8"/>
  <c r="F1008" i="8"/>
  <c r="I1008" i="8" s="1"/>
  <c r="P1023" i="8" s="1"/>
  <c r="N1007" i="8"/>
  <c r="M1007" i="8"/>
  <c r="F1006" i="8"/>
  <c r="O1005" i="8"/>
  <c r="O1004" i="8"/>
  <c r="O1003" i="8"/>
  <c r="O1002" i="8"/>
  <c r="O1001" i="8"/>
  <c r="O1000" i="8"/>
  <c r="O999" i="8"/>
  <c r="O998" i="8"/>
  <c r="F998" i="8"/>
  <c r="O997" i="8"/>
  <c r="O996" i="8"/>
  <c r="O995" i="8"/>
  <c r="H994" i="8"/>
  <c r="F994" i="8"/>
  <c r="I994" i="8" s="1"/>
  <c r="N993" i="8"/>
  <c r="M993" i="8"/>
  <c r="O991" i="8"/>
  <c r="O990" i="8"/>
  <c r="O989" i="8"/>
  <c r="O988" i="8"/>
  <c r="O987" i="8"/>
  <c r="O986" i="8"/>
  <c r="H985" i="8"/>
  <c r="F985" i="8"/>
  <c r="I985" i="8" s="1"/>
  <c r="N984" i="8"/>
  <c r="M984" i="8"/>
  <c r="O982" i="8"/>
  <c r="O981" i="8"/>
  <c r="O980" i="8"/>
  <c r="F980" i="8"/>
  <c r="O979" i="8"/>
  <c r="O978" i="8"/>
  <c r="O977" i="8"/>
  <c r="O976" i="8"/>
  <c r="O975" i="8"/>
  <c r="H974" i="8"/>
  <c r="F974" i="8"/>
  <c r="I974" i="8" s="1"/>
  <c r="N973" i="8"/>
  <c r="M973" i="8"/>
  <c r="O971" i="8"/>
  <c r="O970" i="8"/>
  <c r="O969" i="8"/>
  <c r="O968" i="8"/>
  <c r="O967" i="8"/>
  <c r="O966" i="8"/>
  <c r="F966" i="8"/>
  <c r="O965" i="8"/>
  <c r="O964" i="8"/>
  <c r="O963" i="8"/>
  <c r="O962" i="8"/>
  <c r="O961" i="8"/>
  <c r="H960" i="8"/>
  <c r="F960" i="8"/>
  <c r="I960" i="8" s="1"/>
  <c r="N959" i="8"/>
  <c r="M959" i="8"/>
  <c r="O957" i="8"/>
  <c r="O956" i="8"/>
  <c r="O955" i="8"/>
  <c r="O954" i="8"/>
  <c r="F954" i="8"/>
  <c r="O953" i="8"/>
  <c r="O952" i="8"/>
  <c r="O951" i="8"/>
  <c r="O950" i="8"/>
  <c r="O949" i="8"/>
  <c r="O948" i="8"/>
  <c r="H947" i="8"/>
  <c r="F947" i="8"/>
  <c r="I947" i="8" s="1"/>
  <c r="N946" i="8"/>
  <c r="M946" i="8"/>
  <c r="O944" i="8"/>
  <c r="O943" i="8"/>
  <c r="O942" i="8"/>
  <c r="F942" i="8"/>
  <c r="O941" i="8"/>
  <c r="O940" i="8"/>
  <c r="O939" i="8"/>
  <c r="O938" i="8"/>
  <c r="O937" i="8"/>
  <c r="O936" i="8"/>
  <c r="O935" i="8"/>
  <c r="O934" i="8"/>
  <c r="O933" i="8"/>
  <c r="O932" i="8"/>
  <c r="O931" i="8"/>
  <c r="F931" i="8"/>
  <c r="H930" i="8"/>
  <c r="F930" i="8"/>
  <c r="I930" i="8" s="1"/>
  <c r="N929" i="8"/>
  <c r="M929" i="8"/>
  <c r="O927" i="8"/>
  <c r="O926" i="8"/>
  <c r="O925" i="8"/>
  <c r="H924" i="8"/>
  <c r="F924" i="8"/>
  <c r="I924" i="8" s="1"/>
  <c r="N923" i="8"/>
  <c r="M923" i="8"/>
  <c r="O921" i="8"/>
  <c r="O920" i="8"/>
  <c r="O919" i="8"/>
  <c r="H918" i="8"/>
  <c r="F918" i="8"/>
  <c r="I918" i="8" s="1"/>
  <c r="N917" i="8"/>
  <c r="M917" i="8"/>
  <c r="O916" i="8"/>
  <c r="O915" i="8"/>
  <c r="F915" i="8"/>
  <c r="O914" i="8"/>
  <c r="O913" i="8"/>
  <c r="O912" i="8"/>
  <c r="O911" i="8"/>
  <c r="H910" i="8"/>
  <c r="F910" i="8"/>
  <c r="I910" i="8" s="1"/>
  <c r="N909" i="8"/>
  <c r="M909" i="8"/>
  <c r="O907" i="8"/>
  <c r="O906" i="8"/>
  <c r="O905" i="8"/>
  <c r="O904" i="8"/>
  <c r="O903" i="8"/>
  <c r="O902" i="8"/>
  <c r="F902" i="8"/>
  <c r="H901" i="8"/>
  <c r="F901" i="8"/>
  <c r="I901" i="8" s="1"/>
  <c r="N900" i="8"/>
  <c r="M900" i="8"/>
  <c r="O898" i="8"/>
  <c r="O897" i="8"/>
  <c r="O896" i="8"/>
  <c r="O895" i="8"/>
  <c r="O894" i="8"/>
  <c r="O893" i="8"/>
  <c r="H892" i="8"/>
  <c r="F892" i="8"/>
  <c r="I892" i="8" s="1"/>
  <c r="N891" i="8"/>
  <c r="M891" i="8"/>
  <c r="O889" i="8"/>
  <c r="O888" i="8"/>
  <c r="O887" i="8"/>
  <c r="O886" i="8"/>
  <c r="O885" i="8"/>
  <c r="O884" i="8"/>
  <c r="O883" i="8"/>
  <c r="O882" i="8"/>
  <c r="O881" i="8"/>
  <c r="H880" i="8"/>
  <c r="F880" i="8"/>
  <c r="I880" i="8" s="1"/>
  <c r="N879" i="8"/>
  <c r="M879" i="8"/>
  <c r="O877" i="8"/>
  <c r="O876" i="8"/>
  <c r="O875" i="8"/>
  <c r="F875" i="8"/>
  <c r="O874" i="8"/>
  <c r="H873" i="8"/>
  <c r="F873" i="8"/>
  <c r="I873" i="8" s="1"/>
  <c r="N872" i="8"/>
  <c r="M872" i="8"/>
  <c r="O870" i="8"/>
  <c r="O869" i="8"/>
  <c r="O868" i="8"/>
  <c r="O867" i="8"/>
  <c r="O866" i="8"/>
  <c r="O865" i="8"/>
  <c r="O864" i="8"/>
  <c r="H864" i="8"/>
  <c r="F864" i="8"/>
  <c r="I864" i="8" s="1"/>
  <c r="N863" i="8"/>
  <c r="M863" i="8"/>
  <c r="O861" i="8"/>
  <c r="O860" i="8"/>
  <c r="O859" i="8"/>
  <c r="O858" i="8"/>
  <c r="O857" i="8"/>
  <c r="H857" i="8"/>
  <c r="F857" i="8"/>
  <c r="I857" i="8" s="1"/>
  <c r="N856" i="8"/>
  <c r="M856" i="8"/>
  <c r="O854" i="8"/>
  <c r="O853" i="8"/>
  <c r="O852" i="8"/>
  <c r="O851" i="8"/>
  <c r="O850" i="8"/>
  <c r="H850" i="8"/>
  <c r="F850" i="8"/>
  <c r="I850" i="8" s="1"/>
  <c r="N849" i="8"/>
  <c r="M849" i="8"/>
  <c r="F848" i="8"/>
  <c r="O847" i="8"/>
  <c r="O846" i="8"/>
  <c r="O845" i="8"/>
  <c r="O844" i="8"/>
  <c r="O843" i="8"/>
  <c r="H843" i="8"/>
  <c r="F843" i="8"/>
  <c r="I843" i="8" s="1"/>
  <c r="P849" i="8" s="1"/>
  <c r="N842" i="8"/>
  <c r="M842" i="8"/>
  <c r="O840" i="8"/>
  <c r="O839" i="8"/>
  <c r="O838" i="8"/>
  <c r="O837" i="8"/>
  <c r="O836" i="8"/>
  <c r="O835" i="8"/>
  <c r="O834" i="8"/>
  <c r="O833" i="8"/>
  <c r="H833" i="8"/>
  <c r="F833" i="8"/>
  <c r="I833" i="8" s="1"/>
  <c r="N832" i="8"/>
  <c r="M832" i="8"/>
  <c r="O830" i="8"/>
  <c r="O829" i="8"/>
  <c r="O828" i="8"/>
  <c r="F828" i="8"/>
  <c r="O827" i="8"/>
  <c r="O826" i="8"/>
  <c r="O825" i="8"/>
  <c r="H825" i="8"/>
  <c r="F825" i="8"/>
  <c r="I825" i="8" s="1"/>
  <c r="N824" i="8"/>
  <c r="M824" i="8"/>
  <c r="O822" i="8"/>
  <c r="O821" i="8"/>
  <c r="O820" i="8"/>
  <c r="O819" i="8"/>
  <c r="O818" i="8"/>
  <c r="O817" i="8"/>
  <c r="O816" i="8"/>
  <c r="F816" i="8"/>
  <c r="O815" i="8"/>
  <c r="O814" i="8"/>
  <c r="O813" i="8"/>
  <c r="O812" i="8"/>
  <c r="O811" i="8"/>
  <c r="O810" i="8"/>
  <c r="O809" i="8"/>
  <c r="H809" i="8"/>
  <c r="F809" i="8"/>
  <c r="I809" i="8" s="1"/>
  <c r="N808" i="8"/>
  <c r="M808" i="8"/>
  <c r="O806" i="8"/>
  <c r="O805" i="8"/>
  <c r="O804" i="8"/>
  <c r="O803" i="8"/>
  <c r="O802" i="8"/>
  <c r="O801" i="8"/>
  <c r="F801" i="8"/>
  <c r="O800" i="8"/>
  <c r="O799" i="8"/>
  <c r="O798" i="8"/>
  <c r="O797" i="8"/>
  <c r="O796" i="8"/>
  <c r="O795" i="8"/>
  <c r="O794" i="8"/>
  <c r="O793" i="8"/>
  <c r="O792" i="8"/>
  <c r="O791" i="8"/>
  <c r="O790" i="8"/>
  <c r="O789" i="8"/>
  <c r="O788" i="8"/>
  <c r="H787" i="8"/>
  <c r="F787" i="8"/>
  <c r="I787" i="8" s="1"/>
  <c r="N786" i="8"/>
  <c r="M786" i="8"/>
  <c r="O784" i="8"/>
  <c r="O783" i="8"/>
  <c r="O782" i="8"/>
  <c r="O781" i="8"/>
  <c r="O780" i="8"/>
  <c r="O779" i="8"/>
  <c r="O778" i="8"/>
  <c r="O777" i="8"/>
  <c r="O776" i="8"/>
  <c r="O775" i="8"/>
  <c r="O774" i="8"/>
  <c r="O773" i="8"/>
  <c r="O772" i="8"/>
  <c r="H771" i="8"/>
  <c r="F771" i="8"/>
  <c r="I771" i="8" s="1"/>
  <c r="N770" i="8"/>
  <c r="M770" i="8"/>
  <c r="O768" i="8"/>
  <c r="O767" i="8"/>
  <c r="O766" i="8"/>
  <c r="O765" i="8"/>
  <c r="O764" i="8"/>
  <c r="O763" i="8"/>
  <c r="O762" i="8"/>
  <c r="O761" i="8"/>
  <c r="H761" i="8"/>
  <c r="F761" i="8"/>
  <c r="I761" i="8" s="1"/>
  <c r="N760" i="8"/>
  <c r="M760" i="8"/>
  <c r="O758" i="8"/>
  <c r="F758" i="8"/>
  <c r="O757" i="8"/>
  <c r="O756" i="8"/>
  <c r="O755" i="8"/>
  <c r="O754" i="8"/>
  <c r="O753" i="8"/>
  <c r="O752" i="8"/>
  <c r="O751" i="8"/>
  <c r="O750" i="8"/>
  <c r="O749" i="8"/>
  <c r="H749" i="8"/>
  <c r="F749" i="8"/>
  <c r="I749" i="8" s="1"/>
  <c r="N748" i="8"/>
  <c r="M748" i="8"/>
  <c r="O746" i="8"/>
  <c r="O745" i="8"/>
  <c r="O744" i="8"/>
  <c r="O743" i="8"/>
  <c r="F743" i="8"/>
  <c r="O742" i="8"/>
  <c r="O741" i="8"/>
  <c r="O740" i="8"/>
  <c r="O739" i="8"/>
  <c r="O738" i="8"/>
  <c r="O737" i="8"/>
  <c r="O736" i="8"/>
  <c r="H736" i="8"/>
  <c r="F736" i="8"/>
  <c r="I736" i="8" s="1"/>
  <c r="N735" i="8"/>
  <c r="M735" i="8"/>
  <c r="O733" i="8"/>
  <c r="O732" i="8"/>
  <c r="F732" i="8"/>
  <c r="O731" i="8"/>
  <c r="O730" i="8"/>
  <c r="O729" i="8"/>
  <c r="O728" i="8"/>
  <c r="O727" i="8"/>
  <c r="O726" i="8"/>
  <c r="O725" i="8"/>
  <c r="H725" i="8"/>
  <c r="F725" i="8"/>
  <c r="I725" i="8" s="1"/>
  <c r="N724" i="8"/>
  <c r="M724" i="8"/>
  <c r="O722" i="8"/>
  <c r="O721" i="8"/>
  <c r="O720" i="8"/>
  <c r="O719" i="8"/>
  <c r="O718" i="8"/>
  <c r="O717" i="8"/>
  <c r="O716" i="8"/>
  <c r="O715" i="8"/>
  <c r="F715" i="8"/>
  <c r="O714" i="8"/>
  <c r="O713" i="8"/>
  <c r="H713" i="8"/>
  <c r="F713" i="8"/>
  <c r="I713" i="8" s="1"/>
  <c r="N712" i="8"/>
  <c r="M712" i="8"/>
  <c r="O710" i="8"/>
  <c r="O709" i="8"/>
  <c r="O708" i="8"/>
  <c r="O707" i="8"/>
  <c r="O706" i="8"/>
  <c r="O705" i="8"/>
  <c r="O704" i="8"/>
  <c r="O703" i="8"/>
  <c r="O702" i="8"/>
  <c r="F702" i="8"/>
  <c r="O701" i="8"/>
  <c r="O700" i="8"/>
  <c r="O699" i="8"/>
  <c r="O698" i="8"/>
  <c r="O697" i="8"/>
  <c r="H697" i="8"/>
  <c r="F697" i="8"/>
  <c r="I697" i="8" s="1"/>
  <c r="N696" i="8"/>
  <c r="M696" i="8"/>
  <c r="O694" i="8"/>
  <c r="O693" i="8"/>
  <c r="O692" i="8"/>
  <c r="O691" i="8"/>
  <c r="O690" i="8"/>
  <c r="O689" i="8"/>
  <c r="O688" i="8"/>
  <c r="O687" i="8"/>
  <c r="F687" i="8"/>
  <c r="O686" i="8"/>
  <c r="O685" i="8"/>
  <c r="O684" i="8"/>
  <c r="O683" i="8"/>
  <c r="O682" i="8"/>
  <c r="O681" i="8"/>
  <c r="H681" i="8"/>
  <c r="F681" i="8"/>
  <c r="I681" i="8" s="1"/>
  <c r="N680" i="8"/>
  <c r="M680" i="8"/>
  <c r="O678" i="8"/>
  <c r="O677" i="8"/>
  <c r="O676" i="8"/>
  <c r="O675" i="8"/>
  <c r="O674" i="8"/>
  <c r="O673" i="8"/>
  <c r="O672" i="8"/>
  <c r="F672" i="8"/>
  <c r="H671" i="8"/>
  <c r="F671" i="8"/>
  <c r="I671" i="8" s="1"/>
  <c r="N670" i="8"/>
  <c r="M670" i="8"/>
  <c r="O668" i="8"/>
  <c r="O667" i="8"/>
  <c r="O666" i="8"/>
  <c r="O665" i="8"/>
  <c r="O664" i="8"/>
  <c r="O663" i="8"/>
  <c r="O662" i="8"/>
  <c r="O661" i="8"/>
  <c r="H661" i="8"/>
  <c r="F661" i="8"/>
  <c r="I661" i="8" s="1"/>
  <c r="N660" i="8"/>
  <c r="M660" i="8"/>
  <c r="O658" i="8"/>
  <c r="O657" i="8"/>
  <c r="O656" i="8"/>
  <c r="O655" i="8"/>
  <c r="O654" i="8"/>
  <c r="O653" i="8"/>
  <c r="O652" i="8"/>
  <c r="O651" i="8"/>
  <c r="O650" i="8"/>
  <c r="O649" i="8"/>
  <c r="O648" i="8"/>
  <c r="O647" i="8"/>
  <c r="F647" i="8"/>
  <c r="O646" i="8"/>
  <c r="O645" i="8"/>
  <c r="O644" i="8"/>
  <c r="O643" i="8"/>
  <c r="O642" i="8"/>
  <c r="H642" i="8"/>
  <c r="F642" i="8"/>
  <c r="I642" i="8" s="1"/>
  <c r="N641" i="8"/>
  <c r="M641" i="8"/>
  <c r="O639" i="8"/>
  <c r="O638" i="8"/>
  <c r="O637" i="8"/>
  <c r="O636" i="8"/>
  <c r="O635" i="8"/>
  <c r="F635" i="8"/>
  <c r="H634" i="8"/>
  <c r="F634" i="8"/>
  <c r="I634" i="8" s="1"/>
  <c r="N633" i="8"/>
  <c r="M633" i="8"/>
  <c r="O631" i="8"/>
  <c r="O630" i="8"/>
  <c r="O629" i="8"/>
  <c r="O628" i="8"/>
  <c r="O627" i="8"/>
  <c r="O626" i="8"/>
  <c r="O625" i="8"/>
  <c r="O624" i="8"/>
  <c r="O623" i="8"/>
  <c r="O622" i="8"/>
  <c r="F622" i="8"/>
  <c r="O621" i="8"/>
  <c r="O620" i="8"/>
  <c r="O619" i="8"/>
  <c r="H619" i="8"/>
  <c r="F619" i="8"/>
  <c r="I619" i="8" s="1"/>
  <c r="P633" i="8" s="1"/>
  <c r="N618" i="8"/>
  <c r="M618" i="8"/>
  <c r="O616" i="8"/>
  <c r="O615" i="8"/>
  <c r="O614" i="8"/>
  <c r="O613" i="8"/>
  <c r="O612" i="8"/>
  <c r="O611" i="8"/>
  <c r="O610" i="8"/>
  <c r="O609" i="8"/>
  <c r="H609" i="8"/>
  <c r="F609" i="8"/>
  <c r="I609" i="8" s="1"/>
  <c r="N608" i="8"/>
  <c r="M608" i="8"/>
  <c r="O606" i="8"/>
  <c r="O605" i="8"/>
  <c r="O604" i="8"/>
  <c r="O603" i="8"/>
  <c r="O602" i="8"/>
  <c r="O601" i="8"/>
  <c r="O600" i="8"/>
  <c r="F600" i="8"/>
  <c r="H599" i="8"/>
  <c r="F599" i="8"/>
  <c r="I599" i="8" s="1"/>
  <c r="N598" i="8"/>
  <c r="M598" i="8"/>
  <c r="O596" i="8"/>
  <c r="O595" i="8"/>
  <c r="O594" i="8"/>
  <c r="O593" i="8"/>
  <c r="O592" i="8"/>
  <c r="O591" i="8"/>
  <c r="O590" i="8"/>
  <c r="F590" i="8"/>
  <c r="H589" i="8"/>
  <c r="F589" i="8"/>
  <c r="I589" i="8" s="1"/>
  <c r="N588" i="8"/>
  <c r="M588" i="8"/>
  <c r="O586" i="8"/>
  <c r="O585" i="8"/>
  <c r="O584" i="8"/>
  <c r="O583" i="8"/>
  <c r="O582" i="8"/>
  <c r="O581" i="8"/>
  <c r="O580" i="8"/>
  <c r="O579" i="8"/>
  <c r="H579" i="8"/>
  <c r="F579" i="8"/>
  <c r="I579" i="8" s="1"/>
  <c r="N578" i="8"/>
  <c r="M578" i="8"/>
  <c r="O576" i="8"/>
  <c r="O575" i="8"/>
  <c r="O574" i="8"/>
  <c r="O573" i="8"/>
  <c r="O572" i="8"/>
  <c r="O571" i="8"/>
  <c r="O570" i="8"/>
  <c r="O569" i="8"/>
  <c r="F569" i="8"/>
  <c r="O568" i="8"/>
  <c r="O567" i="8"/>
  <c r="H567" i="8"/>
  <c r="F567" i="8"/>
  <c r="I567" i="8" s="1"/>
  <c r="N566" i="8"/>
  <c r="M566" i="8"/>
  <c r="O564" i="8"/>
  <c r="O563" i="8"/>
  <c r="O562" i="8"/>
  <c r="O561" i="8"/>
  <c r="O560" i="8"/>
  <c r="O559" i="8"/>
  <c r="F559" i="8"/>
  <c r="O558" i="8"/>
  <c r="O557" i="8"/>
  <c r="O556" i="8"/>
  <c r="O555" i="8"/>
  <c r="H555" i="8"/>
  <c r="F555" i="8"/>
  <c r="I555" i="8" s="1"/>
  <c r="N554" i="8"/>
  <c r="M554" i="8"/>
  <c r="O552" i="8"/>
  <c r="O551" i="8"/>
  <c r="O550" i="8"/>
  <c r="O549" i="8"/>
  <c r="O548" i="8"/>
  <c r="O547" i="8"/>
  <c r="H547" i="8"/>
  <c r="F547" i="8"/>
  <c r="I547" i="8" s="1"/>
  <c r="N546" i="8"/>
  <c r="M546" i="8"/>
  <c r="O544" i="8"/>
  <c r="O543" i="8"/>
  <c r="O542" i="8"/>
  <c r="F542" i="8"/>
  <c r="O541" i="8"/>
  <c r="O540" i="8"/>
  <c r="O539" i="8"/>
  <c r="O538" i="8"/>
  <c r="O537" i="8"/>
  <c r="O536" i="8"/>
  <c r="O535" i="8"/>
  <c r="H535" i="8"/>
  <c r="F535" i="8"/>
  <c r="I535" i="8" s="1"/>
  <c r="N534" i="8"/>
  <c r="M534" i="8"/>
  <c r="O532" i="8"/>
  <c r="F532" i="8"/>
  <c r="O531" i="8"/>
  <c r="O530" i="8"/>
  <c r="O529" i="8"/>
  <c r="O528" i="8"/>
  <c r="O527" i="8"/>
  <c r="O526" i="8"/>
  <c r="O525" i="8"/>
  <c r="O524" i="8"/>
  <c r="O523" i="8"/>
  <c r="O522" i="8"/>
  <c r="O521" i="8"/>
  <c r="O520" i="8"/>
  <c r="H520" i="8"/>
  <c r="F520" i="8"/>
  <c r="I520" i="8" s="1"/>
  <c r="P534" i="8" s="1"/>
  <c r="N519" i="8"/>
  <c r="M519" i="8"/>
  <c r="F518" i="8"/>
  <c r="O517" i="8"/>
  <c r="O516" i="8"/>
  <c r="O515" i="8"/>
  <c r="O514" i="8"/>
  <c r="O513" i="8"/>
  <c r="O512" i="8"/>
  <c r="O511" i="8"/>
  <c r="O510" i="8"/>
  <c r="O509" i="8"/>
  <c r="O508" i="8"/>
  <c r="O507" i="8"/>
  <c r="O506" i="8"/>
  <c r="O505" i="8"/>
  <c r="O504" i="8"/>
  <c r="H504" i="8"/>
  <c r="F504" i="8"/>
  <c r="I504" i="8" s="1"/>
  <c r="N503" i="8"/>
  <c r="M503" i="8"/>
  <c r="O501" i="8"/>
  <c r="O500" i="8"/>
  <c r="O499" i="8"/>
  <c r="F499" i="8"/>
  <c r="O498" i="8"/>
  <c r="O497" i="8"/>
  <c r="O496" i="8"/>
  <c r="O495" i="8"/>
  <c r="O494" i="8"/>
  <c r="O493" i="8"/>
  <c r="O492" i="8"/>
  <c r="O491" i="8"/>
  <c r="O490" i="8"/>
  <c r="O489" i="8"/>
  <c r="O488" i="8"/>
  <c r="O487" i="8"/>
  <c r="F487" i="8"/>
  <c r="H486" i="8"/>
  <c r="F486" i="8"/>
  <c r="I486" i="8" s="1"/>
  <c r="N485" i="8"/>
  <c r="M485" i="8"/>
  <c r="O483" i="8"/>
  <c r="O482" i="8"/>
  <c r="O481" i="8"/>
  <c r="O480" i="8"/>
  <c r="O479" i="8"/>
  <c r="O478" i="8"/>
  <c r="O477" i="8"/>
  <c r="O476" i="8"/>
  <c r="O475" i="8"/>
  <c r="H475" i="8"/>
  <c r="F475" i="8"/>
  <c r="I475" i="8" s="1"/>
  <c r="N474" i="8"/>
  <c r="M474" i="8"/>
  <c r="O472" i="8"/>
  <c r="F472" i="8"/>
  <c r="O471" i="8"/>
  <c r="O470" i="8"/>
  <c r="O469" i="8"/>
  <c r="O468" i="8"/>
  <c r="O467" i="8"/>
  <c r="O466" i="8"/>
  <c r="O465" i="8"/>
  <c r="F465" i="8"/>
  <c r="O464" i="8"/>
  <c r="O463" i="8"/>
  <c r="H463" i="8"/>
  <c r="F463" i="8"/>
  <c r="I463" i="8" s="1"/>
  <c r="N462" i="8"/>
  <c r="M462" i="8"/>
  <c r="O460" i="8"/>
  <c r="O459" i="8"/>
  <c r="O458" i="8"/>
  <c r="O457" i="8"/>
  <c r="O456" i="8"/>
  <c r="O455" i="8"/>
  <c r="O454" i="8"/>
  <c r="O453" i="8"/>
  <c r="H453" i="8"/>
  <c r="F453" i="8"/>
  <c r="I453" i="8" s="1"/>
  <c r="N452" i="8"/>
  <c r="M452" i="8"/>
  <c r="F451" i="8"/>
  <c r="O450" i="8"/>
  <c r="O449" i="8"/>
  <c r="O448" i="8"/>
  <c r="O447" i="8"/>
  <c r="O446" i="8"/>
  <c r="O445" i="8"/>
  <c r="O444" i="8"/>
  <c r="O443" i="8"/>
  <c r="O442" i="8"/>
  <c r="O441" i="8"/>
  <c r="O440" i="8"/>
  <c r="O439" i="8"/>
  <c r="H438" i="8"/>
  <c r="F438" i="8"/>
  <c r="I438" i="8" s="1"/>
  <c r="N437" i="8"/>
  <c r="M437" i="8"/>
  <c r="O435" i="8"/>
  <c r="O434" i="8"/>
  <c r="O433" i="8"/>
  <c r="O432" i="8"/>
  <c r="O431" i="8"/>
  <c r="O430" i="8"/>
  <c r="O429" i="8"/>
  <c r="F429" i="8"/>
  <c r="O428" i="8"/>
  <c r="O427" i="8"/>
  <c r="O426" i="8"/>
  <c r="O425" i="8"/>
  <c r="O424" i="8"/>
  <c r="H424" i="8"/>
  <c r="F424" i="8"/>
  <c r="I424" i="8" s="1"/>
  <c r="N423" i="8"/>
  <c r="M423" i="8"/>
  <c r="O421" i="8"/>
  <c r="O420" i="8"/>
  <c r="O419" i="8"/>
  <c r="O418" i="8"/>
  <c r="O417" i="8"/>
  <c r="F417" i="8"/>
  <c r="O416" i="8"/>
  <c r="O415" i="8"/>
  <c r="O414" i="8"/>
  <c r="O413" i="8"/>
  <c r="O412" i="8"/>
  <c r="O411" i="8"/>
  <c r="O410" i="8"/>
  <c r="O409" i="8"/>
  <c r="O408" i="8"/>
  <c r="O407" i="8"/>
  <c r="H407" i="8"/>
  <c r="F407" i="8"/>
  <c r="I407" i="8" s="1"/>
  <c r="N406" i="8"/>
  <c r="M406" i="8"/>
  <c r="O404" i="8"/>
  <c r="O403" i="8"/>
  <c r="O402" i="8"/>
  <c r="O401" i="8"/>
  <c r="O400" i="8"/>
  <c r="O399" i="8"/>
  <c r="H399" i="8"/>
  <c r="F399" i="8"/>
  <c r="I399" i="8" s="1"/>
  <c r="N398" i="8"/>
  <c r="M398" i="8"/>
  <c r="O396" i="8"/>
  <c r="O395" i="8"/>
  <c r="O394" i="8"/>
  <c r="O393" i="8"/>
  <c r="O392" i="8"/>
  <c r="O391" i="8"/>
  <c r="H391" i="8"/>
  <c r="F391" i="8"/>
  <c r="I391" i="8" s="1"/>
  <c r="P398" i="8" s="1"/>
  <c r="N390" i="8"/>
  <c r="M390" i="8"/>
  <c r="O388" i="8"/>
  <c r="O387" i="8"/>
  <c r="O386" i="8"/>
  <c r="O385" i="8"/>
  <c r="F385" i="8"/>
  <c r="O384" i="8"/>
  <c r="O383" i="8"/>
  <c r="O382" i="8"/>
  <c r="O381" i="8"/>
  <c r="O380" i="8"/>
  <c r="O379" i="8"/>
  <c r="H379" i="8"/>
  <c r="F379" i="8"/>
  <c r="I379" i="8" s="1"/>
  <c r="N378" i="8"/>
  <c r="M378" i="8"/>
  <c r="O376" i="8"/>
  <c r="O375" i="8"/>
  <c r="O374" i="8"/>
  <c r="O373" i="8"/>
  <c r="O372" i="8"/>
  <c r="O371" i="8"/>
  <c r="O370" i="8"/>
  <c r="O369" i="8"/>
  <c r="O368" i="8"/>
  <c r="O367" i="8"/>
  <c r="O366" i="8"/>
  <c r="O365" i="8"/>
  <c r="H364" i="8"/>
  <c r="F364" i="8"/>
  <c r="I364" i="8" s="1"/>
  <c r="N363" i="8"/>
  <c r="M363" i="8"/>
  <c r="O361" i="8"/>
  <c r="O360" i="8"/>
  <c r="O359" i="8"/>
  <c r="O358" i="8"/>
  <c r="O357" i="8"/>
  <c r="O356" i="8"/>
  <c r="O355" i="8"/>
  <c r="O354" i="8"/>
  <c r="O353" i="8"/>
  <c r="O352" i="8"/>
  <c r="O351" i="8"/>
  <c r="O350" i="8"/>
  <c r="O349" i="8"/>
  <c r="O348" i="8"/>
  <c r="O347" i="8"/>
  <c r="O346" i="8"/>
  <c r="O345" i="8"/>
  <c r="H344" i="8"/>
  <c r="F344" i="8"/>
  <c r="I344" i="8" s="1"/>
  <c r="N343" i="8"/>
  <c r="M343" i="8"/>
  <c r="F342" i="8"/>
  <c r="O341" i="8"/>
  <c r="F341" i="8"/>
  <c r="O340" i="8"/>
  <c r="F340" i="8"/>
  <c r="O339" i="8"/>
  <c r="F339" i="8"/>
  <c r="O338" i="8"/>
  <c r="F338" i="8"/>
  <c r="O337" i="8"/>
  <c r="F337" i="8"/>
  <c r="H336" i="8"/>
  <c r="F336" i="8"/>
  <c r="I336" i="8" s="1"/>
  <c r="N335" i="8"/>
  <c r="M335" i="8"/>
  <c r="F334" i="8"/>
  <c r="O333" i="8"/>
  <c r="F333" i="8"/>
  <c r="O332" i="8"/>
  <c r="F332" i="8"/>
  <c r="O331" i="8"/>
  <c r="F331" i="8"/>
  <c r="O330" i="8"/>
  <c r="F330" i="8"/>
  <c r="O329" i="8"/>
  <c r="O328" i="8"/>
  <c r="O327" i="8"/>
  <c r="O326" i="8"/>
  <c r="O325" i="8"/>
  <c r="O324" i="8"/>
  <c r="O323" i="8"/>
  <c r="F323" i="8"/>
  <c r="H322" i="8"/>
  <c r="F322" i="8"/>
  <c r="I322" i="8" s="1"/>
  <c r="N321" i="8"/>
  <c r="M321" i="8"/>
  <c r="O319" i="8"/>
  <c r="O318" i="8"/>
  <c r="O317" i="8"/>
  <c r="O316" i="8"/>
  <c r="O315" i="8"/>
  <c r="H315" i="8"/>
  <c r="F315" i="8"/>
  <c r="I315" i="8" s="1"/>
  <c r="N314" i="8"/>
  <c r="M314" i="8"/>
  <c r="O312" i="8"/>
  <c r="O311" i="8"/>
  <c r="O310" i="8"/>
  <c r="O309" i="8"/>
  <c r="O308" i="8"/>
  <c r="O307" i="8"/>
  <c r="O306" i="8"/>
  <c r="O305" i="8"/>
  <c r="O304" i="8"/>
  <c r="O303" i="8"/>
  <c r="H303" i="8"/>
  <c r="F303" i="8"/>
  <c r="I303" i="8" s="1"/>
  <c r="N302" i="8"/>
  <c r="M302" i="8"/>
  <c r="O300" i="8"/>
  <c r="O299" i="8"/>
  <c r="O298" i="8"/>
  <c r="O297" i="8"/>
  <c r="O296" i="8"/>
  <c r="O295" i="8"/>
  <c r="O294" i="8"/>
  <c r="F294" i="8"/>
  <c r="H293" i="8"/>
  <c r="F293" i="8"/>
  <c r="I293" i="8" s="1"/>
  <c r="N292" i="8"/>
  <c r="M292" i="8"/>
  <c r="O290" i="8"/>
  <c r="O289" i="8"/>
  <c r="O288" i="8"/>
  <c r="O287" i="8"/>
  <c r="O286" i="8"/>
  <c r="O285" i="8"/>
  <c r="O284" i="8"/>
  <c r="F284" i="8"/>
  <c r="O283" i="8"/>
  <c r="O282" i="8"/>
  <c r="O281" i="8"/>
  <c r="O280" i="8"/>
  <c r="O279" i="8"/>
  <c r="F279" i="8"/>
  <c r="H278" i="8"/>
  <c r="F278" i="8"/>
  <c r="I278" i="8" s="1"/>
  <c r="N277" i="8"/>
  <c r="M277" i="8"/>
  <c r="O275" i="8"/>
  <c r="O274" i="8"/>
  <c r="O273" i="8"/>
  <c r="O272" i="8"/>
  <c r="H272" i="8"/>
  <c r="F272" i="8"/>
  <c r="I272" i="8" s="1"/>
  <c r="N271" i="8"/>
  <c r="M271" i="8"/>
  <c r="O269" i="8"/>
  <c r="O268" i="8"/>
  <c r="F268" i="8"/>
  <c r="O267" i="8"/>
  <c r="O266" i="8"/>
  <c r="O265" i="8"/>
  <c r="O264" i="8"/>
  <c r="O263" i="8"/>
  <c r="F263" i="8"/>
  <c r="O262" i="8"/>
  <c r="O261" i="8"/>
  <c r="O260" i="8"/>
  <c r="O259" i="8"/>
  <c r="O258" i="8"/>
  <c r="F258" i="8"/>
  <c r="H257" i="8"/>
  <c r="F257" i="8"/>
  <c r="I257" i="8" s="1"/>
  <c r="N256" i="8"/>
  <c r="M256" i="8"/>
  <c r="O254" i="8"/>
  <c r="O253" i="8"/>
  <c r="O252" i="8"/>
  <c r="F252" i="8"/>
  <c r="O251" i="8"/>
  <c r="O250" i="8"/>
  <c r="O249" i="8"/>
  <c r="O248" i="8"/>
  <c r="O247" i="8"/>
  <c r="F247" i="8"/>
  <c r="O246" i="8"/>
  <c r="O245" i="8"/>
  <c r="O244" i="8"/>
  <c r="O243" i="8"/>
  <c r="O242" i="8"/>
  <c r="O241" i="8"/>
  <c r="O240" i="8"/>
  <c r="O239" i="8"/>
  <c r="O238" i="8"/>
  <c r="F238" i="8"/>
  <c r="O237" i="8"/>
  <c r="O236" i="8"/>
  <c r="O235" i="8"/>
  <c r="O234" i="8"/>
  <c r="O233" i="8"/>
  <c r="O232" i="8"/>
  <c r="O231" i="8"/>
  <c r="H231" i="8"/>
  <c r="F231" i="8"/>
  <c r="I231" i="8" s="1"/>
  <c r="N230" i="8"/>
  <c r="M230" i="8"/>
  <c r="O228" i="8"/>
  <c r="O227" i="8"/>
  <c r="O226" i="8"/>
  <c r="O225" i="8"/>
  <c r="O224" i="8"/>
  <c r="F224" i="8"/>
  <c r="O223" i="8"/>
  <c r="O222" i="8"/>
  <c r="O221" i="8"/>
  <c r="O220" i="8"/>
  <c r="O219" i="8"/>
  <c r="O218" i="8"/>
  <c r="O217" i="8"/>
  <c r="H217" i="8"/>
  <c r="F217" i="8"/>
  <c r="I217" i="8" s="1"/>
  <c r="N216" i="8"/>
  <c r="M216" i="8"/>
  <c r="O214" i="8"/>
  <c r="O213" i="8"/>
  <c r="O212" i="8"/>
  <c r="O211" i="8"/>
  <c r="F211" i="8"/>
  <c r="O210" i="8"/>
  <c r="O209" i="8"/>
  <c r="O208" i="8"/>
  <c r="O207" i="8"/>
  <c r="H207" i="8"/>
  <c r="F207" i="8"/>
  <c r="I207" i="8" s="1"/>
  <c r="N206" i="8"/>
  <c r="M206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F193" i="8"/>
  <c r="O192" i="8"/>
  <c r="O191" i="8"/>
  <c r="O190" i="8"/>
  <c r="O189" i="8"/>
  <c r="O188" i="8"/>
  <c r="F188" i="8"/>
  <c r="O187" i="8"/>
  <c r="O186" i="8"/>
  <c r="O185" i="8"/>
  <c r="O184" i="8"/>
  <c r="O183" i="8"/>
  <c r="O182" i="8"/>
  <c r="O181" i="8"/>
  <c r="O180" i="8"/>
  <c r="H180" i="8"/>
  <c r="F180" i="8"/>
  <c r="I180" i="8" s="1"/>
  <c r="N179" i="8"/>
  <c r="M179" i="8"/>
  <c r="O177" i="8"/>
  <c r="F177" i="8"/>
  <c r="O176" i="8"/>
  <c r="O175" i="8"/>
  <c r="O174" i="8"/>
  <c r="O173" i="8"/>
  <c r="O172" i="8"/>
  <c r="O171" i="8"/>
  <c r="O170" i="8"/>
  <c r="O169" i="8"/>
  <c r="O168" i="8"/>
  <c r="O167" i="8"/>
  <c r="O166" i="8"/>
  <c r="F166" i="8"/>
  <c r="O165" i="8"/>
  <c r="O164" i="8"/>
  <c r="O163" i="8"/>
  <c r="O162" i="8"/>
  <c r="O161" i="8"/>
  <c r="H161" i="8"/>
  <c r="F161" i="8"/>
  <c r="I161" i="8" s="1"/>
  <c r="N160" i="8"/>
  <c r="M160" i="8"/>
  <c r="O158" i="8"/>
  <c r="O157" i="8"/>
  <c r="O156" i="8"/>
  <c r="O155" i="8"/>
  <c r="O154" i="8"/>
  <c r="O153" i="8"/>
  <c r="O152" i="8"/>
  <c r="O151" i="8"/>
  <c r="O150" i="8"/>
  <c r="O149" i="8"/>
  <c r="O148" i="8"/>
  <c r="O147" i="8"/>
  <c r="F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H134" i="8"/>
  <c r="F134" i="8"/>
  <c r="I134" i="8" s="1"/>
  <c r="N133" i="8"/>
  <c r="M133" i="8"/>
  <c r="O131" i="8"/>
  <c r="O130" i="8"/>
  <c r="F130" i="8"/>
  <c r="O129" i="8"/>
  <c r="O128" i="8"/>
  <c r="O127" i="8"/>
  <c r="O126" i="8"/>
  <c r="O125" i="8"/>
  <c r="O124" i="8"/>
  <c r="O123" i="8"/>
  <c r="O122" i="8"/>
  <c r="F122" i="8"/>
  <c r="O121" i="8"/>
  <c r="O120" i="8"/>
  <c r="O119" i="8"/>
  <c r="O118" i="8"/>
  <c r="H118" i="8"/>
  <c r="F118" i="8"/>
  <c r="I118" i="8" s="1"/>
  <c r="N117" i="8"/>
  <c r="M117" i="8"/>
  <c r="O115" i="8"/>
  <c r="O114" i="8"/>
  <c r="O113" i="8"/>
  <c r="O112" i="8"/>
  <c r="O111" i="8"/>
  <c r="O110" i="8"/>
  <c r="O109" i="8"/>
  <c r="O108" i="8"/>
  <c r="H108" i="8"/>
  <c r="F108" i="8"/>
  <c r="I108" i="8" s="1"/>
  <c r="N107" i="8"/>
  <c r="M107" i="8"/>
  <c r="F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H92" i="8"/>
  <c r="F92" i="8"/>
  <c r="I92" i="8" s="1"/>
  <c r="N91" i="8"/>
  <c r="M91" i="8"/>
  <c r="F90" i="8"/>
  <c r="O89" i="8"/>
  <c r="O88" i="8"/>
  <c r="O87" i="8"/>
  <c r="O86" i="8"/>
  <c r="O85" i="8"/>
  <c r="O84" i="8"/>
  <c r="O83" i="8"/>
  <c r="O82" i="8"/>
  <c r="H82" i="8"/>
  <c r="F82" i="8"/>
  <c r="I82" i="8" s="1"/>
  <c r="N81" i="8"/>
  <c r="M81" i="8"/>
  <c r="O79" i="8"/>
  <c r="O78" i="8"/>
  <c r="O77" i="8"/>
  <c r="O76" i="8"/>
  <c r="O75" i="8"/>
  <c r="O74" i="8"/>
  <c r="O73" i="8"/>
  <c r="O72" i="8"/>
  <c r="O71" i="8"/>
  <c r="O70" i="8"/>
  <c r="O69" i="8"/>
  <c r="H69" i="8"/>
  <c r="F69" i="8"/>
  <c r="I69" i="8" s="1"/>
  <c r="S68" i="8"/>
  <c r="H68" i="8"/>
  <c r="F68" i="8"/>
  <c r="I68" i="8" s="1"/>
  <c r="O67" i="8"/>
  <c r="S67" i="8" s="1"/>
  <c r="H67" i="8"/>
  <c r="F67" i="8"/>
  <c r="I67" i="8" s="1"/>
  <c r="O66" i="8"/>
  <c r="S66" i="8" s="1"/>
  <c r="H66" i="8"/>
  <c r="F66" i="8"/>
  <c r="I66" i="8" s="1"/>
  <c r="P66" i="8" s="1"/>
  <c r="N65" i="8"/>
  <c r="M65" i="8"/>
  <c r="O63" i="8"/>
  <c r="O62" i="8"/>
  <c r="O61" i="8"/>
  <c r="O60" i="8"/>
  <c r="O59" i="8"/>
  <c r="O58" i="8"/>
  <c r="O57" i="8"/>
  <c r="F57" i="8"/>
  <c r="O56" i="8"/>
  <c r="F56" i="8"/>
  <c r="O55" i="8"/>
  <c r="O54" i="8"/>
  <c r="O53" i="8"/>
  <c r="O52" i="8"/>
  <c r="O51" i="8"/>
  <c r="O50" i="8"/>
  <c r="O49" i="8"/>
  <c r="H49" i="8"/>
  <c r="F49" i="8"/>
  <c r="I49" i="8" s="1"/>
  <c r="N48" i="8"/>
  <c r="M48" i="8"/>
  <c r="O46" i="8"/>
  <c r="O45" i="8"/>
  <c r="O44" i="8"/>
  <c r="F44" i="8"/>
  <c r="O43" i="8"/>
  <c r="O42" i="8"/>
  <c r="O41" i="8"/>
  <c r="O40" i="8"/>
  <c r="H39" i="8"/>
  <c r="F39" i="8"/>
  <c r="I39" i="8" s="1"/>
  <c r="N38" i="8"/>
  <c r="M38" i="8"/>
  <c r="O36" i="8"/>
  <c r="O35" i="8"/>
  <c r="O34" i="8"/>
  <c r="O33" i="8"/>
  <c r="H33" i="8"/>
  <c r="F33" i="8"/>
  <c r="I33" i="8" s="1"/>
  <c r="N32" i="8"/>
  <c r="M32" i="8"/>
  <c r="O31" i="8"/>
  <c r="O30" i="8"/>
  <c r="O29" i="8"/>
  <c r="O28" i="8"/>
  <c r="F28" i="8"/>
  <c r="H27" i="8"/>
  <c r="F27" i="8"/>
  <c r="I27" i="8" s="1"/>
  <c r="N26" i="8"/>
  <c r="M26" i="8"/>
  <c r="O25" i="8"/>
  <c r="O24" i="8"/>
  <c r="O23" i="8"/>
  <c r="O22" i="8"/>
  <c r="O21" i="8"/>
  <c r="O20" i="8"/>
  <c r="O19" i="8"/>
  <c r="H19" i="8"/>
  <c r="F19" i="8"/>
  <c r="I19" i="8" s="1"/>
  <c r="N18" i="8"/>
  <c r="M18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H2" i="8"/>
  <c r="F2" i="8"/>
  <c r="I2" i="8" s="1"/>
  <c r="P18" i="8" s="1"/>
  <c r="N1357" i="7"/>
  <c r="O1355" i="7"/>
  <c r="O1354" i="7"/>
  <c r="O1353" i="7"/>
  <c r="N1347" i="7"/>
  <c r="O2203" i="7"/>
  <c r="O2231" i="7"/>
  <c r="M1357" i="7"/>
  <c r="O1352" i="7"/>
  <c r="O1351" i="7"/>
  <c r="O1350" i="7"/>
  <c r="O1344" i="7"/>
  <c r="O1343" i="7"/>
  <c r="O1342" i="7"/>
  <c r="M1347" i="7"/>
  <c r="O1341" i="7"/>
  <c r="O1346" i="7"/>
  <c r="O1340" i="7"/>
  <c r="O1324" i="7"/>
  <c r="O1322" i="7"/>
  <c r="O1323" i="7"/>
  <c r="O1321" i="7"/>
  <c r="O2200" i="7"/>
  <c r="O2201" i="7"/>
  <c r="O2202" i="7"/>
  <c r="O2230" i="7"/>
  <c r="O1584" i="7"/>
  <c r="O817" i="7"/>
  <c r="O46" i="7"/>
  <c r="O45" i="7"/>
  <c r="O44" i="7"/>
  <c r="O43" i="7"/>
  <c r="O42" i="7"/>
  <c r="O41" i="7"/>
  <c r="O40" i="7"/>
  <c r="H66" i="7"/>
  <c r="H67" i="7"/>
  <c r="H68" i="7"/>
  <c r="H1294" i="7"/>
  <c r="H1302" i="7"/>
  <c r="H1303" i="7"/>
  <c r="H1339" i="7"/>
  <c r="H1348" i="7"/>
  <c r="H1349" i="7"/>
  <c r="H1359" i="7"/>
  <c r="H1397" i="7"/>
  <c r="H1439" i="7"/>
  <c r="H1476" i="7"/>
  <c r="H1517" i="7"/>
  <c r="N2233" i="7"/>
  <c r="M2233" i="7"/>
  <c r="O2229" i="7"/>
  <c r="O2228" i="7"/>
  <c r="O2227" i="7"/>
  <c r="O2226" i="7"/>
  <c r="O2225" i="7"/>
  <c r="O2224" i="7"/>
  <c r="O2223" i="7"/>
  <c r="O2222" i="7"/>
  <c r="O2221" i="7"/>
  <c r="O2220" i="7"/>
  <c r="O2219" i="7"/>
  <c r="O2218" i="7"/>
  <c r="I2217" i="7"/>
  <c r="J2217" i="7" s="1"/>
  <c r="N2216" i="7"/>
  <c r="M2216" i="7"/>
  <c r="O2214" i="7"/>
  <c r="O2213" i="7"/>
  <c r="I2212" i="7"/>
  <c r="I2195" i="7"/>
  <c r="N2205" i="7"/>
  <c r="M2205" i="7"/>
  <c r="O2199" i="7"/>
  <c r="O2198" i="7"/>
  <c r="O2197" i="7"/>
  <c r="O2196" i="7"/>
  <c r="I2190" i="7"/>
  <c r="J2190" i="7" s="1"/>
  <c r="N2194" i="7"/>
  <c r="M2194" i="7"/>
  <c r="O2192" i="7"/>
  <c r="O2191" i="7"/>
  <c r="N2189" i="7"/>
  <c r="M2189" i="7"/>
  <c r="O2187" i="7"/>
  <c r="O2186" i="7"/>
  <c r="I2185" i="7"/>
  <c r="J2185" i="7" s="1"/>
  <c r="N2184" i="7"/>
  <c r="M2184" i="7"/>
  <c r="O2182" i="7"/>
  <c r="O2181" i="7"/>
  <c r="O2180" i="7"/>
  <c r="O2179" i="7"/>
  <c r="O2178" i="7"/>
  <c r="O2177" i="7"/>
  <c r="O2176" i="7"/>
  <c r="I2175" i="7"/>
  <c r="N2174" i="7"/>
  <c r="M2174" i="7"/>
  <c r="O2172" i="7"/>
  <c r="O2171" i="7"/>
  <c r="O2170" i="7"/>
  <c r="O2169" i="7"/>
  <c r="O2168" i="7"/>
  <c r="O2167" i="7"/>
  <c r="O2166" i="7"/>
  <c r="O2165" i="7"/>
  <c r="O2164" i="7"/>
  <c r="O2163" i="7"/>
  <c r="O2162" i="7"/>
  <c r="O2161" i="7"/>
  <c r="O2160" i="7"/>
  <c r="O2159" i="7"/>
  <c r="O2158" i="7"/>
  <c r="N2156" i="7"/>
  <c r="M2156" i="7"/>
  <c r="O2154" i="7"/>
  <c r="O2153" i="7"/>
  <c r="O2152" i="7"/>
  <c r="O2151" i="7"/>
  <c r="O2150" i="7"/>
  <c r="O2149" i="7"/>
  <c r="O2148" i="7"/>
  <c r="O2147" i="7"/>
  <c r="O2146" i="7"/>
  <c r="O2145" i="7"/>
  <c r="O2144" i="7"/>
  <c r="O2143" i="7"/>
  <c r="O2142" i="7"/>
  <c r="O2141" i="7"/>
  <c r="O2140" i="7"/>
  <c r="N2138" i="7"/>
  <c r="M2138" i="7"/>
  <c r="O2136" i="7"/>
  <c r="O2135" i="7"/>
  <c r="O2134" i="7"/>
  <c r="O2133" i="7"/>
  <c r="O2132" i="7"/>
  <c r="O2131" i="7"/>
  <c r="O2130" i="7"/>
  <c r="O2129" i="7"/>
  <c r="O2128" i="7"/>
  <c r="O2127" i="7"/>
  <c r="O2126" i="7"/>
  <c r="O2125" i="7"/>
  <c r="O2124" i="7"/>
  <c r="N2122" i="7"/>
  <c r="M2122" i="7"/>
  <c r="O2120" i="7"/>
  <c r="O2119" i="7"/>
  <c r="O2118" i="7"/>
  <c r="O2117" i="7"/>
  <c r="O2116" i="7"/>
  <c r="O2115" i="7"/>
  <c r="O2114" i="7"/>
  <c r="N2112" i="7"/>
  <c r="M2112" i="7"/>
  <c r="O2110" i="7"/>
  <c r="O2109" i="7"/>
  <c r="O2108" i="7"/>
  <c r="O2107" i="7"/>
  <c r="O2106" i="7"/>
  <c r="O2105" i="7"/>
  <c r="N2103" i="7"/>
  <c r="M2103" i="7"/>
  <c r="O2101" i="7"/>
  <c r="O2100" i="7"/>
  <c r="O2099" i="7"/>
  <c r="O2098" i="7"/>
  <c r="O2097" i="7"/>
  <c r="O2096" i="7"/>
  <c r="O2095" i="7"/>
  <c r="O2094" i="7"/>
  <c r="O2093" i="7"/>
  <c r="O2092" i="7"/>
  <c r="O2091" i="7"/>
  <c r="O2090" i="7"/>
  <c r="O2089" i="7"/>
  <c r="O2088" i="7"/>
  <c r="N2086" i="7"/>
  <c r="M2086" i="7"/>
  <c r="O2084" i="7"/>
  <c r="O2083" i="7"/>
  <c r="O2082" i="7"/>
  <c r="O2081" i="7"/>
  <c r="O2080" i="7"/>
  <c r="O2079" i="7"/>
  <c r="O2078" i="7"/>
  <c r="O2077" i="7"/>
  <c r="O2076" i="7"/>
  <c r="O2075" i="7"/>
  <c r="O2074" i="7"/>
  <c r="O2073" i="7"/>
  <c r="O2072" i="7"/>
  <c r="O2071" i="7"/>
  <c r="O2070" i="7"/>
  <c r="O2069" i="7"/>
  <c r="O2068" i="7"/>
  <c r="O2067" i="7"/>
  <c r="O2066" i="7"/>
  <c r="O2065" i="7"/>
  <c r="O2064" i="7"/>
  <c r="N2062" i="7"/>
  <c r="M2062" i="7"/>
  <c r="O2060" i="7"/>
  <c r="O2059" i="7"/>
  <c r="O2058" i="7"/>
  <c r="O2057" i="7"/>
  <c r="O2056" i="7"/>
  <c r="O2055" i="7"/>
  <c r="O2054" i="7"/>
  <c r="O2053" i="7"/>
  <c r="O2052" i="7"/>
  <c r="O2051" i="7"/>
  <c r="O2050" i="7"/>
  <c r="O2049" i="7"/>
  <c r="O2048" i="7"/>
  <c r="O2047" i="7"/>
  <c r="O2046" i="7"/>
  <c r="O2045" i="7"/>
  <c r="O2044" i="7"/>
  <c r="O2043" i="7"/>
  <c r="O2042" i="7"/>
  <c r="O2041" i="7"/>
  <c r="O2040" i="7"/>
  <c r="O2039" i="7"/>
  <c r="N2037" i="7"/>
  <c r="M2037" i="7"/>
  <c r="O2035" i="7"/>
  <c r="O2034" i="7"/>
  <c r="O2033" i="7"/>
  <c r="O2032" i="7"/>
  <c r="O2031" i="7"/>
  <c r="O2030" i="7"/>
  <c r="N2027" i="7"/>
  <c r="M2027" i="7"/>
  <c r="O2025" i="7"/>
  <c r="O2024" i="7"/>
  <c r="O2023" i="7"/>
  <c r="O2022" i="7"/>
  <c r="O2021" i="7"/>
  <c r="O2020" i="7"/>
  <c r="O2019" i="7"/>
  <c r="O2018" i="7"/>
  <c r="O2017" i="7"/>
  <c r="O2016" i="7"/>
  <c r="N2014" i="7"/>
  <c r="M2014" i="7"/>
  <c r="N2008" i="7"/>
  <c r="M2008" i="7"/>
  <c r="O2006" i="7"/>
  <c r="O2005" i="7"/>
  <c r="O2004" i="7"/>
  <c r="N2001" i="7"/>
  <c r="M2001" i="7"/>
  <c r="O1999" i="7"/>
  <c r="O1998" i="7"/>
  <c r="O1997" i="7"/>
  <c r="O1996" i="7"/>
  <c r="O1994" i="7"/>
  <c r="O1993" i="7"/>
  <c r="O1992" i="7"/>
  <c r="O1991" i="7"/>
  <c r="O1990" i="7"/>
  <c r="O1989" i="7"/>
  <c r="O1988" i="7"/>
  <c r="O1987" i="7"/>
  <c r="O1986" i="7"/>
  <c r="O1985" i="7"/>
  <c r="O1984" i="7"/>
  <c r="O1983" i="7"/>
  <c r="O1982" i="7"/>
  <c r="O1981" i="7"/>
  <c r="O1980" i="7"/>
  <c r="O1979" i="7"/>
  <c r="O1978" i="7"/>
  <c r="N1976" i="7"/>
  <c r="M1976" i="7"/>
  <c r="O1974" i="7"/>
  <c r="O1973" i="7"/>
  <c r="O1972" i="7"/>
  <c r="O1971" i="7"/>
  <c r="O1970" i="7"/>
  <c r="N1967" i="7"/>
  <c r="M1967" i="7"/>
  <c r="O1965" i="7"/>
  <c r="O1964" i="7"/>
  <c r="O1963" i="7"/>
  <c r="O1962" i="7"/>
  <c r="O1961" i="7"/>
  <c r="O1960" i="7"/>
  <c r="O1959" i="7"/>
  <c r="O1958" i="7"/>
  <c r="O1957" i="7"/>
  <c r="O1956" i="7"/>
  <c r="O1955" i="7"/>
  <c r="O1954" i="7"/>
  <c r="O1953" i="7"/>
  <c r="N1950" i="7"/>
  <c r="M1950" i="7"/>
  <c r="O1948" i="7"/>
  <c r="O1947" i="7"/>
  <c r="O1946" i="7"/>
  <c r="O1945" i="7"/>
  <c r="O1944" i="7"/>
  <c r="O1943" i="7"/>
  <c r="O1942" i="7"/>
  <c r="O1941" i="7"/>
  <c r="O1940" i="7"/>
  <c r="O1939" i="7"/>
  <c r="O1938" i="7"/>
  <c r="O1937" i="7"/>
  <c r="O1936" i="7"/>
  <c r="O1935" i="7"/>
  <c r="O1934" i="7"/>
  <c r="O1933" i="7"/>
  <c r="O1932" i="7"/>
  <c r="O1931" i="7"/>
  <c r="O1930" i="7"/>
  <c r="N1928" i="7"/>
  <c r="M1928" i="7"/>
  <c r="O1926" i="7"/>
  <c r="O1925" i="7"/>
  <c r="O1924" i="7"/>
  <c r="O1923" i="7"/>
  <c r="O1922" i="7"/>
  <c r="O1921" i="7"/>
  <c r="O1920" i="7"/>
  <c r="N1918" i="7"/>
  <c r="M1918" i="7"/>
  <c r="O1916" i="7"/>
  <c r="O1915" i="7"/>
  <c r="O1914" i="7"/>
  <c r="O1913" i="7"/>
  <c r="O1912" i="7"/>
  <c r="O1911" i="7"/>
  <c r="N1909" i="7"/>
  <c r="M1909" i="7"/>
  <c r="O1907" i="7"/>
  <c r="O1906" i="7"/>
  <c r="O1904" i="7"/>
  <c r="O1903" i="7"/>
  <c r="N1901" i="7"/>
  <c r="M1901" i="7"/>
  <c r="O1899" i="7"/>
  <c r="O1898" i="7"/>
  <c r="O1897" i="7"/>
  <c r="O1896" i="7"/>
  <c r="O1895" i="7"/>
  <c r="O1894" i="7"/>
  <c r="N1892" i="7"/>
  <c r="M1892" i="7"/>
  <c r="O1890" i="7"/>
  <c r="O1889" i="7"/>
  <c r="O1888" i="7"/>
  <c r="O1887" i="7"/>
  <c r="O1886" i="7"/>
  <c r="O1885" i="7"/>
  <c r="O1884" i="7"/>
  <c r="O1883" i="7"/>
  <c r="N1880" i="7"/>
  <c r="M1880" i="7"/>
  <c r="O1878" i="7"/>
  <c r="O1877" i="7"/>
  <c r="O1876" i="7"/>
  <c r="O1875" i="7"/>
  <c r="O1874" i="7"/>
  <c r="O1873" i="7"/>
  <c r="N1870" i="7"/>
  <c r="M1870" i="7"/>
  <c r="O1868" i="7"/>
  <c r="O1867" i="7"/>
  <c r="O1866" i="7"/>
  <c r="O1865" i="7"/>
  <c r="O1864" i="7"/>
  <c r="O1863" i="7"/>
  <c r="O1862" i="7"/>
  <c r="O1861" i="7"/>
  <c r="O1860" i="7"/>
  <c r="O1859" i="7"/>
  <c r="O1858" i="7"/>
  <c r="N1855" i="7"/>
  <c r="M1855" i="7"/>
  <c r="O1853" i="7"/>
  <c r="O1852" i="7"/>
  <c r="O1851" i="7"/>
  <c r="O1850" i="7"/>
  <c r="O1849" i="7"/>
  <c r="O1848" i="7"/>
  <c r="O1847" i="7"/>
  <c r="O1846" i="7"/>
  <c r="O1845" i="7"/>
  <c r="N1842" i="7"/>
  <c r="M1842" i="7"/>
  <c r="O1840" i="7"/>
  <c r="O1839" i="7"/>
  <c r="O1838" i="7"/>
  <c r="O1837" i="7"/>
  <c r="O1836" i="7"/>
  <c r="O1835" i="7"/>
  <c r="O1834" i="7"/>
  <c r="O1833" i="7"/>
  <c r="O1832" i="7"/>
  <c r="O1831" i="7"/>
  <c r="O1829" i="7"/>
  <c r="N1827" i="7"/>
  <c r="M1827" i="7"/>
  <c r="O1825" i="7"/>
  <c r="O1824" i="7"/>
  <c r="O1823" i="7"/>
  <c r="O1822" i="7"/>
  <c r="O1821" i="7"/>
  <c r="O1820" i="7"/>
  <c r="O1819" i="7"/>
  <c r="O1818" i="7"/>
  <c r="O1817" i="7"/>
  <c r="O1816" i="7"/>
  <c r="O1815" i="7"/>
  <c r="O1814" i="7"/>
  <c r="O1813" i="7"/>
  <c r="O1812" i="7"/>
  <c r="O1811" i="7"/>
  <c r="O1810" i="7"/>
  <c r="O1809" i="7"/>
  <c r="O1808" i="7"/>
  <c r="O1807" i="7"/>
  <c r="N1804" i="7"/>
  <c r="M1804" i="7"/>
  <c r="N1797" i="7"/>
  <c r="M1797" i="7"/>
  <c r="O1795" i="7"/>
  <c r="O1794" i="7"/>
  <c r="O1793" i="7"/>
  <c r="O1792" i="7"/>
  <c r="O1791" i="7"/>
  <c r="N1788" i="7"/>
  <c r="M1788" i="7"/>
  <c r="N1781" i="7"/>
  <c r="M1781" i="7"/>
  <c r="O1779" i="7"/>
  <c r="O1778" i="7"/>
  <c r="O1777" i="7"/>
  <c r="O1776" i="7"/>
  <c r="O1775" i="7"/>
  <c r="O1774" i="7"/>
  <c r="O1773" i="7"/>
  <c r="O1772" i="7"/>
  <c r="O1771" i="7"/>
  <c r="O1770" i="7"/>
  <c r="N1767" i="7"/>
  <c r="M1767" i="7"/>
  <c r="O1765" i="7"/>
  <c r="O1764" i="7"/>
  <c r="O1763" i="7"/>
  <c r="O1762" i="7"/>
  <c r="O1761" i="7"/>
  <c r="O1760" i="7"/>
  <c r="O1759" i="7"/>
  <c r="O1758" i="7"/>
  <c r="O1757" i="7"/>
  <c r="N1754" i="7"/>
  <c r="M1754" i="7"/>
  <c r="O1752" i="7"/>
  <c r="O1751" i="7"/>
  <c r="O1750" i="7"/>
  <c r="O1749" i="7"/>
  <c r="O1748" i="7"/>
  <c r="O1746" i="7"/>
  <c r="N1744" i="7"/>
  <c r="M1744" i="7"/>
  <c r="O1742" i="7"/>
  <c r="O1741" i="7"/>
  <c r="O1740" i="7"/>
  <c r="O1739" i="7"/>
  <c r="O1738" i="7"/>
  <c r="O1737" i="7"/>
  <c r="O1736" i="7"/>
  <c r="O1735" i="7"/>
  <c r="O1734" i="7"/>
  <c r="O1733" i="7"/>
  <c r="O1732" i="7"/>
  <c r="O1731" i="7"/>
  <c r="N1728" i="7"/>
  <c r="M1728" i="7"/>
  <c r="O1726" i="7"/>
  <c r="O1725" i="7"/>
  <c r="O1724" i="7"/>
  <c r="O1723" i="7"/>
  <c r="O1722" i="7"/>
  <c r="O1721" i="7"/>
  <c r="O1720" i="7"/>
  <c r="O1719" i="7"/>
  <c r="O1718" i="7"/>
  <c r="O1717" i="7"/>
  <c r="O1716" i="7"/>
  <c r="O1715" i="7"/>
  <c r="O1714" i="7"/>
  <c r="N1711" i="7"/>
  <c r="M1711" i="7"/>
  <c r="O1709" i="7"/>
  <c r="O1708" i="7"/>
  <c r="O1707" i="7"/>
  <c r="O1706" i="7"/>
  <c r="O1705" i="7"/>
  <c r="O1704" i="7"/>
  <c r="N1701" i="7"/>
  <c r="M1701" i="7"/>
  <c r="O1699" i="7"/>
  <c r="O1698" i="7"/>
  <c r="O1697" i="7"/>
  <c r="O1696" i="7"/>
  <c r="O1695" i="7"/>
  <c r="O1694" i="7"/>
  <c r="O1693" i="7"/>
  <c r="O1692" i="7"/>
  <c r="O1691" i="7"/>
  <c r="O1690" i="7"/>
  <c r="N1687" i="7"/>
  <c r="M1687" i="7"/>
  <c r="N1679" i="7"/>
  <c r="M1679" i="7"/>
  <c r="O1677" i="7"/>
  <c r="O1676" i="7"/>
  <c r="O1675" i="7"/>
  <c r="O1674" i="7"/>
  <c r="N1671" i="7"/>
  <c r="M1671" i="7"/>
  <c r="O1669" i="7"/>
  <c r="O1668" i="7"/>
  <c r="O1667" i="7"/>
  <c r="O1666" i="7"/>
  <c r="O1665" i="7"/>
  <c r="O1664" i="7"/>
  <c r="O1663" i="7"/>
  <c r="O1662" i="7"/>
  <c r="N1659" i="7"/>
  <c r="M1659" i="7"/>
  <c r="O1657" i="7"/>
  <c r="O1656" i="7"/>
  <c r="O1655" i="7"/>
  <c r="O1654" i="7"/>
  <c r="O1653" i="7"/>
  <c r="N1651" i="7"/>
  <c r="M1651" i="7"/>
  <c r="O1649" i="7"/>
  <c r="O1648" i="7"/>
  <c r="O1647" i="7"/>
  <c r="O1646" i="7"/>
  <c r="O1645" i="7"/>
  <c r="O1644" i="7"/>
  <c r="O1643" i="7"/>
  <c r="O1642" i="7"/>
  <c r="N1639" i="7"/>
  <c r="M1639" i="7"/>
  <c r="O1637" i="7"/>
  <c r="O1636" i="7"/>
  <c r="O1635" i="7"/>
  <c r="O1634" i="7"/>
  <c r="O1632" i="7"/>
  <c r="O1631" i="7"/>
  <c r="N1629" i="7"/>
  <c r="M1629" i="7"/>
  <c r="O1627" i="7"/>
  <c r="O1626" i="7"/>
  <c r="O1625" i="7"/>
  <c r="O1624" i="7"/>
  <c r="O1623" i="7"/>
  <c r="O1622" i="7"/>
  <c r="O1621" i="7"/>
  <c r="O1620" i="7"/>
  <c r="O1619" i="7"/>
  <c r="O1618" i="7"/>
  <c r="O1617" i="7"/>
  <c r="N1614" i="7"/>
  <c r="M1614" i="7"/>
  <c r="O1612" i="7"/>
  <c r="O1611" i="7"/>
  <c r="O1610" i="7"/>
  <c r="O1609" i="7"/>
  <c r="O1608" i="7"/>
  <c r="O1607" i="7"/>
  <c r="O1606" i="7"/>
  <c r="O1605" i="7"/>
  <c r="O1604" i="7"/>
  <c r="O1603" i="7"/>
  <c r="O1602" i="7"/>
  <c r="N1599" i="7"/>
  <c r="M1599" i="7"/>
  <c r="O1597" i="7"/>
  <c r="O1596" i="7"/>
  <c r="O1595" i="7"/>
  <c r="O1594" i="7"/>
  <c r="O1601" i="7"/>
  <c r="O1593" i="7"/>
  <c r="N1591" i="7"/>
  <c r="M1591" i="7"/>
  <c r="O1589" i="7"/>
  <c r="O1588" i="7"/>
  <c r="O1587" i="7"/>
  <c r="O1586" i="7"/>
  <c r="O1585" i="7"/>
  <c r="O1583" i="7"/>
  <c r="O1582" i="7"/>
  <c r="O1581" i="7"/>
  <c r="O1580" i="7"/>
  <c r="O1579" i="7"/>
  <c r="O1578" i="7"/>
  <c r="O1577" i="7"/>
  <c r="O1576" i="7"/>
  <c r="O1575" i="7"/>
  <c r="N1572" i="7"/>
  <c r="M1572" i="7"/>
  <c r="O1570" i="7"/>
  <c r="O1569" i="7"/>
  <c r="O1568" i="7"/>
  <c r="O1567" i="7"/>
  <c r="O1566" i="7"/>
  <c r="O1565" i="7"/>
  <c r="O1564" i="7"/>
  <c r="O1563" i="7"/>
  <c r="O1562" i="7"/>
  <c r="O1561" i="7"/>
  <c r="O1560" i="7"/>
  <c r="O1559" i="7"/>
  <c r="O1558" i="7"/>
  <c r="O1557" i="7"/>
  <c r="O1556" i="7"/>
  <c r="N1553" i="7"/>
  <c r="M1553" i="7"/>
  <c r="O1551" i="7"/>
  <c r="O1550" i="7"/>
  <c r="O1549" i="7"/>
  <c r="O1548" i="7"/>
  <c r="O1547" i="7"/>
  <c r="O1546" i="7"/>
  <c r="O1545" i="7"/>
  <c r="N1542" i="7"/>
  <c r="M1542" i="7"/>
  <c r="O1540" i="7"/>
  <c r="O1539" i="7"/>
  <c r="O1538" i="7"/>
  <c r="O1537" i="7"/>
  <c r="O1536" i="7"/>
  <c r="O1535" i="7"/>
  <c r="O1534" i="7"/>
  <c r="N1531" i="7"/>
  <c r="M1531" i="7"/>
  <c r="O1529" i="7"/>
  <c r="O1528" i="7"/>
  <c r="O1527" i="7"/>
  <c r="O1526" i="7"/>
  <c r="O1525" i="7"/>
  <c r="O1524" i="7"/>
  <c r="O1523" i="7"/>
  <c r="O1522" i="7"/>
  <c r="O1521" i="7"/>
  <c r="O1519" i="7"/>
  <c r="S1517" i="7"/>
  <c r="N1516" i="7"/>
  <c r="M1516" i="7"/>
  <c r="O1514" i="7"/>
  <c r="O1513" i="7"/>
  <c r="O1512" i="7"/>
  <c r="O1511" i="7"/>
  <c r="O1510" i="7"/>
  <c r="O1509" i="7"/>
  <c r="O1508" i="7"/>
  <c r="O1506" i="7"/>
  <c r="N1504" i="7"/>
  <c r="M1504" i="7"/>
  <c r="O1502" i="7"/>
  <c r="O1501" i="7"/>
  <c r="O1500" i="7"/>
  <c r="O1499" i="7"/>
  <c r="O1498" i="7"/>
  <c r="O1497" i="7"/>
  <c r="O1496" i="7"/>
  <c r="O1495" i="7"/>
  <c r="N1492" i="7"/>
  <c r="M1492" i="7"/>
  <c r="O1490" i="7"/>
  <c r="O1489" i="7"/>
  <c r="O1488" i="7"/>
  <c r="N1485" i="7"/>
  <c r="M1485" i="7"/>
  <c r="O1483" i="7"/>
  <c r="O1482" i="7"/>
  <c r="O1481" i="7"/>
  <c r="O1479" i="7"/>
  <c r="O1478" i="7"/>
  <c r="N1475" i="7"/>
  <c r="M1475" i="7"/>
  <c r="O1473" i="7"/>
  <c r="O1472" i="7"/>
  <c r="O1471" i="7"/>
  <c r="O1470" i="7"/>
  <c r="O1469" i="7"/>
  <c r="O1468" i="7"/>
  <c r="N1466" i="7"/>
  <c r="M1466" i="7"/>
  <c r="O1464" i="7"/>
  <c r="O1463" i="7"/>
  <c r="O1462" i="7"/>
  <c r="O1461" i="7"/>
  <c r="O1460" i="7"/>
  <c r="O1459" i="7"/>
  <c r="O1458" i="7"/>
  <c r="N1455" i="7"/>
  <c r="M1455" i="7"/>
  <c r="O1453" i="7"/>
  <c r="O1452" i="7"/>
  <c r="O1451" i="7"/>
  <c r="O1450" i="7"/>
  <c r="O1449" i="7"/>
  <c r="O1448" i="7"/>
  <c r="N1446" i="7"/>
  <c r="M1446" i="7"/>
  <c r="O1444" i="7"/>
  <c r="O1443" i="7"/>
  <c r="O1442" i="7"/>
  <c r="N1438" i="7"/>
  <c r="M1438" i="7"/>
  <c r="O1431" i="7"/>
  <c r="N1429" i="7"/>
  <c r="M1429" i="7"/>
  <c r="O1427" i="7"/>
  <c r="O1426" i="7"/>
  <c r="O1425" i="7"/>
  <c r="O1424" i="7"/>
  <c r="O1423" i="7"/>
  <c r="O1422" i="7"/>
  <c r="O1421" i="7"/>
  <c r="O1416" i="7"/>
  <c r="O1415" i="7"/>
  <c r="O1414" i="7"/>
  <c r="O1413" i="7"/>
  <c r="O1412" i="7"/>
  <c r="O1411" i="7"/>
  <c r="N1418" i="7"/>
  <c r="M1418" i="7"/>
  <c r="N1409" i="7"/>
  <c r="M1409" i="7"/>
  <c r="O1407" i="7"/>
  <c r="O1406" i="7"/>
  <c r="O1405" i="7"/>
  <c r="O1404" i="7"/>
  <c r="O1403" i="7"/>
  <c r="O1402" i="7"/>
  <c r="O1401" i="7"/>
  <c r="O1400" i="7"/>
  <c r="S1397" i="7"/>
  <c r="N1396" i="7"/>
  <c r="M1396" i="7"/>
  <c r="O1394" i="7"/>
  <c r="O1393" i="7"/>
  <c r="O1392" i="7"/>
  <c r="O1391" i="7"/>
  <c r="O1390" i="7"/>
  <c r="O1389" i="7"/>
  <c r="O1385" i="7"/>
  <c r="O1384" i="7"/>
  <c r="O1383" i="7"/>
  <c r="O1382" i="7"/>
  <c r="O1381" i="7"/>
  <c r="N1387" i="7"/>
  <c r="M1387" i="7"/>
  <c r="F1367" i="7"/>
  <c r="I1367" i="7" s="1"/>
  <c r="N1378" i="7"/>
  <c r="M1378" i="7"/>
  <c r="O1376" i="7"/>
  <c r="O1375" i="7"/>
  <c r="O1374" i="7"/>
  <c r="O1373" i="7"/>
  <c r="O1372" i="7"/>
  <c r="O1371" i="7"/>
  <c r="O1370" i="7"/>
  <c r="O1369" i="7"/>
  <c r="N1366" i="7"/>
  <c r="M1366" i="7"/>
  <c r="O1364" i="7"/>
  <c r="O1363" i="7"/>
  <c r="O1362" i="7"/>
  <c r="Q1358" i="7"/>
  <c r="P1358" i="7"/>
  <c r="N1338" i="7"/>
  <c r="M1338" i="7"/>
  <c r="O1336" i="7"/>
  <c r="O1335" i="7"/>
  <c r="O1334" i="7"/>
  <c r="O1333" i="7"/>
  <c r="O1332" i="7"/>
  <c r="O1331" i="7"/>
  <c r="O1330" i="7"/>
  <c r="O1329" i="7"/>
  <c r="N1326" i="7"/>
  <c r="M1326" i="7"/>
  <c r="O1320" i="7"/>
  <c r="O1319" i="7"/>
  <c r="O1318" i="7"/>
  <c r="O1314" i="7"/>
  <c r="O1313" i="7"/>
  <c r="O1312" i="7"/>
  <c r="O1311" i="7"/>
  <c r="O1310" i="7"/>
  <c r="O1309" i="7"/>
  <c r="O1308" i="7"/>
  <c r="O1307" i="7"/>
  <c r="O1306" i="7"/>
  <c r="N1316" i="7"/>
  <c r="M1316" i="7"/>
  <c r="S1302" i="7"/>
  <c r="N1301" i="7"/>
  <c r="M1301" i="7"/>
  <c r="O1299" i="7"/>
  <c r="O1298" i="7"/>
  <c r="O1297" i="7"/>
  <c r="S1294" i="7"/>
  <c r="N1293" i="7"/>
  <c r="M1293" i="7"/>
  <c r="O1291" i="7"/>
  <c r="O1290" i="7"/>
  <c r="O1289" i="7"/>
  <c r="O1288" i="7"/>
  <c r="O1287" i="7"/>
  <c r="O1286" i="7"/>
  <c r="O1285" i="7"/>
  <c r="O1284" i="7"/>
  <c r="O1283" i="7"/>
  <c r="O1282" i="7"/>
  <c r="O1281" i="7"/>
  <c r="O1280" i="7"/>
  <c r="O1279" i="7"/>
  <c r="O1278" i="7"/>
  <c r="O1277" i="7"/>
  <c r="N1274" i="7"/>
  <c r="M1274" i="7"/>
  <c r="O1272" i="7"/>
  <c r="O1271" i="7"/>
  <c r="O1270" i="7"/>
  <c r="O1269" i="7"/>
  <c r="O1268" i="7"/>
  <c r="O1267" i="7"/>
  <c r="O1266" i="7"/>
  <c r="O1265" i="7"/>
  <c r="O1264" i="7"/>
  <c r="N1261" i="7"/>
  <c r="M1261" i="7"/>
  <c r="O1259" i="7"/>
  <c r="O1258" i="7"/>
  <c r="O1257" i="7"/>
  <c r="O1256" i="7"/>
  <c r="O1255" i="7"/>
  <c r="O1254" i="7"/>
  <c r="O1253" i="7"/>
  <c r="O1252" i="7"/>
  <c r="O1251" i="7"/>
  <c r="O1250" i="7"/>
  <c r="O1249" i="7"/>
  <c r="N1246" i="7"/>
  <c r="M1246" i="7"/>
  <c r="O1244" i="7"/>
  <c r="O1243" i="7"/>
  <c r="O1242" i="7"/>
  <c r="O1241" i="7"/>
  <c r="N1238" i="7"/>
  <c r="M1238" i="7"/>
  <c r="O1236" i="7"/>
  <c r="O1235" i="7"/>
  <c r="O1233" i="7"/>
  <c r="N1231" i="7"/>
  <c r="M1231" i="7"/>
  <c r="O1229" i="7"/>
  <c r="O1228" i="7"/>
  <c r="O1227" i="7"/>
  <c r="O1226" i="7"/>
  <c r="O1225" i="7"/>
  <c r="O1224" i="7"/>
  <c r="O1223" i="7"/>
  <c r="N1220" i="7"/>
  <c r="M1220" i="7"/>
  <c r="O1218" i="7"/>
  <c r="O1217" i="7"/>
  <c r="O1216" i="7"/>
  <c r="O1215" i="7"/>
  <c r="N1212" i="7"/>
  <c r="M1212" i="7"/>
  <c r="O1210" i="7"/>
  <c r="O1209" i="7"/>
  <c r="N1206" i="7"/>
  <c r="M1206" i="7"/>
  <c r="O1204" i="7"/>
  <c r="O1203" i="7"/>
  <c r="O1202" i="7"/>
  <c r="O1201" i="7"/>
  <c r="N1198" i="7"/>
  <c r="M1198" i="7"/>
  <c r="O1196" i="7"/>
  <c r="O1195" i="7"/>
  <c r="O1194" i="7"/>
  <c r="O1193" i="7"/>
  <c r="O1192" i="7"/>
  <c r="O1191" i="7"/>
  <c r="O1190" i="7"/>
  <c r="N1188" i="7"/>
  <c r="M1188" i="7"/>
  <c r="O1186" i="7"/>
  <c r="O1185" i="7"/>
  <c r="O1184" i="7"/>
  <c r="O1183" i="7"/>
  <c r="O1182" i="7"/>
  <c r="N1180" i="7"/>
  <c r="M1180" i="7"/>
  <c r="N1173" i="7"/>
  <c r="M1173" i="7"/>
  <c r="O1171" i="7"/>
  <c r="O1170" i="7"/>
  <c r="O1169" i="7"/>
  <c r="O1168" i="7"/>
  <c r="O1167" i="7"/>
  <c r="O1166" i="7"/>
  <c r="O1165" i="7"/>
  <c r="O1164" i="7"/>
  <c r="O1163" i="7"/>
  <c r="N1161" i="7"/>
  <c r="M1161" i="7"/>
  <c r="O1159" i="7"/>
  <c r="O1158" i="7"/>
  <c r="O1157" i="7"/>
  <c r="O1156" i="7"/>
  <c r="O1155" i="7"/>
  <c r="O1154" i="7"/>
  <c r="O1153" i="7"/>
  <c r="O1152" i="7"/>
  <c r="O1151" i="7"/>
  <c r="N1148" i="7"/>
  <c r="M1148" i="7"/>
  <c r="O1146" i="7"/>
  <c r="O1145" i="7"/>
  <c r="O1144" i="7"/>
  <c r="O1143" i="7"/>
  <c r="O1142" i="7"/>
  <c r="O1141" i="7"/>
  <c r="N1138" i="7"/>
  <c r="M1138" i="7"/>
  <c r="O1136" i="7"/>
  <c r="O1135" i="7"/>
  <c r="O1134" i="7"/>
  <c r="O1133" i="7"/>
  <c r="O1132" i="7"/>
  <c r="O1131" i="7"/>
  <c r="O1130" i="7"/>
  <c r="O1129" i="7"/>
  <c r="O1128" i="7"/>
  <c r="N1125" i="7"/>
  <c r="M1125" i="7"/>
  <c r="O1123" i="7"/>
  <c r="O1122" i="7"/>
  <c r="O1121" i="7"/>
  <c r="O1120" i="7"/>
  <c r="O1119" i="7"/>
  <c r="O1118" i="7"/>
  <c r="O1117" i="7"/>
  <c r="O1116" i="7"/>
  <c r="O1115" i="7"/>
  <c r="N1112" i="7"/>
  <c r="M1112" i="7"/>
  <c r="O1105" i="7"/>
  <c r="O1110" i="7"/>
  <c r="O1109" i="7"/>
  <c r="O1108" i="7"/>
  <c r="O1107" i="7"/>
  <c r="O1106" i="7"/>
  <c r="N1103" i="7"/>
  <c r="M1103" i="7"/>
  <c r="O1101" i="7"/>
  <c r="O1100" i="7"/>
  <c r="O1099" i="7"/>
  <c r="N1096" i="7"/>
  <c r="M1096" i="7"/>
  <c r="O1094" i="7"/>
  <c r="O1093" i="7"/>
  <c r="O1092" i="7"/>
  <c r="O1091" i="7"/>
  <c r="O1090" i="7"/>
  <c r="N1088" i="7"/>
  <c r="M1088" i="7"/>
  <c r="N1082" i="7"/>
  <c r="M1082" i="7"/>
  <c r="O1080" i="7"/>
  <c r="O1079" i="7"/>
  <c r="O1078" i="7"/>
  <c r="O1077" i="7"/>
  <c r="N1074" i="7"/>
  <c r="M1074" i="7"/>
  <c r="O1072" i="7"/>
  <c r="O1071" i="7"/>
  <c r="O1070" i="7"/>
  <c r="O1069" i="7"/>
  <c r="O1068" i="7"/>
  <c r="O1067" i="7"/>
  <c r="O1066" i="7"/>
  <c r="O1065" i="7"/>
  <c r="O1064" i="7"/>
  <c r="O1063" i="7"/>
  <c r="O1062" i="7"/>
  <c r="O1061" i="7"/>
  <c r="N1058" i="7"/>
  <c r="M1058" i="7"/>
  <c r="O1056" i="7"/>
  <c r="O1055" i="7"/>
  <c r="O1054" i="7"/>
  <c r="O1053" i="7"/>
  <c r="O1052" i="7"/>
  <c r="N1049" i="7"/>
  <c r="M1049" i="7"/>
  <c r="O1047" i="7"/>
  <c r="O1046" i="7"/>
  <c r="O1045" i="7"/>
  <c r="O1044" i="7"/>
  <c r="O1043" i="7"/>
  <c r="O1042" i="7"/>
  <c r="O1041" i="7"/>
  <c r="N1038" i="7"/>
  <c r="M1038" i="7"/>
  <c r="O1036" i="7"/>
  <c r="O1035" i="7"/>
  <c r="O1034" i="7"/>
  <c r="O1033" i="7"/>
  <c r="O1032" i="7"/>
  <c r="O1031" i="7"/>
  <c r="O1030" i="7"/>
  <c r="O1029" i="7"/>
  <c r="O1028" i="7"/>
  <c r="O1027" i="7"/>
  <c r="O1026" i="7"/>
  <c r="N1023" i="7"/>
  <c r="M1023" i="7"/>
  <c r="O1021" i="7"/>
  <c r="O1020" i="7"/>
  <c r="O1019" i="7"/>
  <c r="O1018" i="7"/>
  <c r="O1017" i="7"/>
  <c r="O1016" i="7"/>
  <c r="O1015" i="7"/>
  <c r="O1014" i="7"/>
  <c r="O1013" i="7"/>
  <c r="O1012" i="7"/>
  <c r="O1011" i="7"/>
  <c r="O1010" i="7"/>
  <c r="N1007" i="7"/>
  <c r="M1007" i="7"/>
  <c r="O1005" i="7"/>
  <c r="O1004" i="7"/>
  <c r="O1003" i="7"/>
  <c r="O1002" i="7"/>
  <c r="O1001" i="7"/>
  <c r="O1000" i="7"/>
  <c r="O999" i="7"/>
  <c r="O998" i="7"/>
  <c r="O997" i="7"/>
  <c r="O996" i="7"/>
  <c r="N993" i="7"/>
  <c r="M993" i="7"/>
  <c r="N984" i="7"/>
  <c r="M984" i="7"/>
  <c r="O982" i="7"/>
  <c r="O981" i="7"/>
  <c r="O980" i="7"/>
  <c r="O979" i="7"/>
  <c r="O978" i="7"/>
  <c r="O977" i="7"/>
  <c r="O976" i="7"/>
  <c r="N973" i="7"/>
  <c r="M973" i="7"/>
  <c r="O971" i="7"/>
  <c r="O970" i="7"/>
  <c r="O969" i="7"/>
  <c r="O968" i="7"/>
  <c r="O967" i="7"/>
  <c r="O966" i="7"/>
  <c r="O965" i="7"/>
  <c r="O964" i="7"/>
  <c r="O963" i="7"/>
  <c r="O962" i="7"/>
  <c r="N959" i="7"/>
  <c r="M959" i="7"/>
  <c r="O957" i="7"/>
  <c r="O956" i="7"/>
  <c r="O955" i="7"/>
  <c r="O954" i="7"/>
  <c r="O953" i="7"/>
  <c r="O952" i="7"/>
  <c r="O951" i="7"/>
  <c r="O950" i="7"/>
  <c r="O949" i="7"/>
  <c r="N946" i="7"/>
  <c r="M946" i="7"/>
  <c r="O944" i="7"/>
  <c r="O943" i="7"/>
  <c r="O942" i="7"/>
  <c r="O941" i="7"/>
  <c r="O940" i="7"/>
  <c r="O939" i="7"/>
  <c r="O938" i="7"/>
  <c r="O937" i="7"/>
  <c r="O936" i="7"/>
  <c r="O935" i="7"/>
  <c r="O934" i="7"/>
  <c r="O933" i="7"/>
  <c r="O932" i="7"/>
  <c r="O931" i="7"/>
  <c r="N929" i="7"/>
  <c r="M929" i="7"/>
  <c r="N923" i="7"/>
  <c r="M923" i="7"/>
  <c r="N917" i="7"/>
  <c r="M917" i="7"/>
  <c r="O916" i="7"/>
  <c r="O915" i="7"/>
  <c r="O914" i="7"/>
  <c r="O913" i="7"/>
  <c r="O912" i="7"/>
  <c r="N909" i="7"/>
  <c r="M909" i="7"/>
  <c r="O907" i="7"/>
  <c r="O906" i="7"/>
  <c r="O905" i="7"/>
  <c r="O904" i="7"/>
  <c r="O902" i="7"/>
  <c r="N900" i="7"/>
  <c r="M900" i="7"/>
  <c r="N891" i="7"/>
  <c r="M891" i="7"/>
  <c r="O889" i="7"/>
  <c r="O888" i="7"/>
  <c r="O887" i="7"/>
  <c r="O886" i="7"/>
  <c r="O885" i="7"/>
  <c r="O884" i="7"/>
  <c r="O883" i="7"/>
  <c r="O882" i="7"/>
  <c r="N879" i="7"/>
  <c r="M879" i="7"/>
  <c r="O874" i="7"/>
  <c r="O877" i="7"/>
  <c r="O875" i="7"/>
  <c r="N872" i="7"/>
  <c r="M872" i="7"/>
  <c r="O870" i="7"/>
  <c r="O869" i="7"/>
  <c r="O868" i="7"/>
  <c r="O867" i="7"/>
  <c r="O866" i="7"/>
  <c r="N863" i="7"/>
  <c r="M863" i="7"/>
  <c r="O861" i="7"/>
  <c r="O860" i="7"/>
  <c r="O859" i="7"/>
  <c r="N856" i="7"/>
  <c r="M856" i="7"/>
  <c r="O854" i="7"/>
  <c r="O853" i="7"/>
  <c r="O852" i="7"/>
  <c r="N849" i="7"/>
  <c r="M849" i="7"/>
  <c r="O847" i="7"/>
  <c r="O846" i="7"/>
  <c r="O845" i="7"/>
  <c r="N842" i="7"/>
  <c r="M842" i="7"/>
  <c r="O840" i="7"/>
  <c r="O839" i="7"/>
  <c r="O838" i="7"/>
  <c r="O837" i="7"/>
  <c r="O836" i="7"/>
  <c r="O835" i="7"/>
  <c r="N832" i="7"/>
  <c r="M832" i="7"/>
  <c r="O830" i="7"/>
  <c r="O829" i="7"/>
  <c r="O828" i="7"/>
  <c r="O827" i="7"/>
  <c r="N824" i="7"/>
  <c r="M824" i="7"/>
  <c r="O822" i="7"/>
  <c r="O821" i="7"/>
  <c r="O820" i="7"/>
  <c r="O819" i="7"/>
  <c r="O818" i="7"/>
  <c r="O816" i="7"/>
  <c r="O815" i="7"/>
  <c r="O814" i="7"/>
  <c r="O813" i="7"/>
  <c r="O812" i="7"/>
  <c r="O811" i="7"/>
  <c r="N808" i="7"/>
  <c r="M808" i="7"/>
  <c r="O806" i="7"/>
  <c r="O805" i="7"/>
  <c r="O804" i="7"/>
  <c r="O803" i="7"/>
  <c r="O802" i="7"/>
  <c r="O801" i="7"/>
  <c r="O800" i="7"/>
  <c r="O799" i="7"/>
  <c r="O798" i="7"/>
  <c r="O797" i="7"/>
  <c r="O796" i="7"/>
  <c r="O795" i="7"/>
  <c r="O794" i="7"/>
  <c r="O793" i="7"/>
  <c r="O792" i="7"/>
  <c r="O791" i="7"/>
  <c r="O790" i="7"/>
  <c r="O789" i="7"/>
  <c r="N786" i="7"/>
  <c r="M786" i="7"/>
  <c r="O784" i="7"/>
  <c r="O783" i="7"/>
  <c r="O782" i="7"/>
  <c r="O781" i="7"/>
  <c r="O780" i="7"/>
  <c r="O779" i="7"/>
  <c r="O778" i="7"/>
  <c r="O777" i="7"/>
  <c r="O776" i="7"/>
  <c r="O775" i="7"/>
  <c r="O774" i="7"/>
  <c r="O773" i="7"/>
  <c r="N770" i="7"/>
  <c r="M770" i="7"/>
  <c r="O768" i="7"/>
  <c r="O767" i="7"/>
  <c r="O766" i="7"/>
  <c r="O765" i="7"/>
  <c r="O764" i="7"/>
  <c r="O763" i="7"/>
  <c r="N760" i="7"/>
  <c r="M760" i="7"/>
  <c r="O758" i="7"/>
  <c r="O757" i="7"/>
  <c r="O756" i="7"/>
  <c r="O755" i="7"/>
  <c r="O754" i="7"/>
  <c r="O753" i="7"/>
  <c r="O752" i="7"/>
  <c r="O751" i="7"/>
  <c r="N748" i="7"/>
  <c r="M748" i="7"/>
  <c r="O746" i="7"/>
  <c r="O745" i="7"/>
  <c r="O744" i="7"/>
  <c r="O743" i="7"/>
  <c r="O742" i="7"/>
  <c r="O741" i="7"/>
  <c r="O740" i="7"/>
  <c r="O739" i="7"/>
  <c r="O738" i="7"/>
  <c r="N735" i="7"/>
  <c r="M735" i="7"/>
  <c r="O733" i="7"/>
  <c r="O732" i="7"/>
  <c r="O731" i="7"/>
  <c r="O730" i="7"/>
  <c r="O729" i="7"/>
  <c r="O728" i="7"/>
  <c r="O727" i="7"/>
  <c r="N724" i="7"/>
  <c r="M724" i="7"/>
  <c r="O722" i="7"/>
  <c r="O721" i="7"/>
  <c r="O720" i="7"/>
  <c r="O719" i="7"/>
  <c r="O718" i="7"/>
  <c r="O717" i="7"/>
  <c r="O716" i="7"/>
  <c r="O715" i="7"/>
  <c r="O714" i="7"/>
  <c r="N712" i="7"/>
  <c r="M712" i="7"/>
  <c r="O710" i="7"/>
  <c r="O709" i="7"/>
  <c r="O708" i="7"/>
  <c r="O707" i="7"/>
  <c r="O706" i="7"/>
  <c r="O705" i="7"/>
  <c r="O704" i="7"/>
  <c r="O703" i="7"/>
  <c r="O702" i="7"/>
  <c r="O701" i="7"/>
  <c r="O700" i="7"/>
  <c r="O699" i="7"/>
  <c r="N696" i="7"/>
  <c r="M696" i="7"/>
  <c r="O694" i="7"/>
  <c r="O693" i="7"/>
  <c r="O692" i="7"/>
  <c r="O691" i="7"/>
  <c r="O690" i="7"/>
  <c r="O689" i="7"/>
  <c r="O688" i="7"/>
  <c r="O687" i="7"/>
  <c r="O686" i="7"/>
  <c r="O685" i="7"/>
  <c r="O684" i="7"/>
  <c r="O683" i="7"/>
  <c r="N680" i="7"/>
  <c r="M680" i="7"/>
  <c r="O678" i="7"/>
  <c r="O677" i="7"/>
  <c r="O676" i="7"/>
  <c r="O675" i="7"/>
  <c r="O674" i="7"/>
  <c r="O673" i="7"/>
  <c r="O672" i="7"/>
  <c r="N670" i="7"/>
  <c r="M670" i="7"/>
  <c r="O668" i="7"/>
  <c r="O667" i="7"/>
  <c r="O666" i="7"/>
  <c r="O665" i="7"/>
  <c r="O664" i="7"/>
  <c r="O663" i="7"/>
  <c r="N660" i="7"/>
  <c r="M660" i="7"/>
  <c r="O658" i="7"/>
  <c r="O657" i="7"/>
  <c r="O656" i="7"/>
  <c r="O655" i="7"/>
  <c r="O654" i="7"/>
  <c r="O653" i="7"/>
  <c r="O652" i="7"/>
  <c r="O651" i="7"/>
  <c r="O650" i="7"/>
  <c r="O649" i="7"/>
  <c r="O648" i="7"/>
  <c r="O647" i="7"/>
  <c r="O646" i="7"/>
  <c r="O645" i="7"/>
  <c r="O644" i="7"/>
  <c r="N641" i="7"/>
  <c r="M641" i="7"/>
  <c r="O639" i="7"/>
  <c r="O638" i="7"/>
  <c r="O637" i="7"/>
  <c r="O636" i="7"/>
  <c r="O635" i="7"/>
  <c r="N633" i="7"/>
  <c r="M633" i="7"/>
  <c r="O631" i="7"/>
  <c r="O630" i="7"/>
  <c r="O629" i="7"/>
  <c r="O628" i="7"/>
  <c r="O627" i="7"/>
  <c r="O626" i="7"/>
  <c r="O625" i="7"/>
  <c r="O624" i="7"/>
  <c r="O623" i="7"/>
  <c r="O622" i="7"/>
  <c r="O621" i="7"/>
  <c r="N618" i="7"/>
  <c r="M618" i="7"/>
  <c r="O616" i="7"/>
  <c r="O615" i="7"/>
  <c r="O614" i="7"/>
  <c r="O613" i="7"/>
  <c r="O612" i="7"/>
  <c r="O611" i="7"/>
  <c r="N608" i="7"/>
  <c r="M608" i="7"/>
  <c r="O600" i="7"/>
  <c r="N598" i="7"/>
  <c r="M598" i="7"/>
  <c r="O595" i="7"/>
  <c r="O594" i="7"/>
  <c r="O593" i="7"/>
  <c r="O592" i="7"/>
  <c r="O591" i="7"/>
  <c r="O590" i="7"/>
  <c r="O585" i="7"/>
  <c r="O584" i="7"/>
  <c r="O583" i="7"/>
  <c r="O582" i="7"/>
  <c r="O581" i="7"/>
  <c r="N588" i="7"/>
  <c r="M588" i="7"/>
  <c r="O586" i="7"/>
  <c r="N578" i="7"/>
  <c r="M578" i="7"/>
  <c r="O576" i="7"/>
  <c r="O575" i="7"/>
  <c r="O574" i="7"/>
  <c r="O573" i="7"/>
  <c r="O572" i="7"/>
  <c r="O571" i="7"/>
  <c r="O569" i="7"/>
  <c r="O568" i="7"/>
  <c r="N566" i="7"/>
  <c r="M566" i="7"/>
  <c r="O564" i="7"/>
  <c r="O563" i="7"/>
  <c r="O562" i="7"/>
  <c r="O561" i="7"/>
  <c r="O560" i="7"/>
  <c r="O559" i="7"/>
  <c r="O558" i="7"/>
  <c r="O557" i="7"/>
  <c r="N554" i="7"/>
  <c r="M554" i="7"/>
  <c r="O552" i="7"/>
  <c r="O551" i="7"/>
  <c r="O550" i="7"/>
  <c r="O549" i="7"/>
  <c r="O548" i="7"/>
  <c r="N546" i="7"/>
  <c r="M546" i="7"/>
  <c r="O544" i="7"/>
  <c r="O543" i="7"/>
  <c r="O542" i="7"/>
  <c r="O541" i="7"/>
  <c r="O540" i="7"/>
  <c r="O539" i="7"/>
  <c r="O538" i="7"/>
  <c r="O537" i="7"/>
  <c r="N534" i="7"/>
  <c r="M534" i="7"/>
  <c r="O532" i="7"/>
  <c r="O531" i="7"/>
  <c r="O530" i="7"/>
  <c r="O529" i="7"/>
  <c r="O528" i="7"/>
  <c r="O527" i="7"/>
  <c r="O526" i="7"/>
  <c r="O525" i="7"/>
  <c r="O524" i="7"/>
  <c r="O523" i="7"/>
  <c r="O522" i="7"/>
  <c r="N519" i="7"/>
  <c r="M519" i="7"/>
  <c r="O517" i="7"/>
  <c r="N503" i="7"/>
  <c r="M503" i="7"/>
  <c r="O501" i="7"/>
  <c r="O500" i="7"/>
  <c r="O499" i="7"/>
  <c r="O498" i="7"/>
  <c r="O497" i="7"/>
  <c r="O496" i="7"/>
  <c r="O495" i="7"/>
  <c r="O494" i="7"/>
  <c r="O493" i="7"/>
  <c r="O492" i="7"/>
  <c r="O491" i="7"/>
  <c r="O490" i="7"/>
  <c r="O489" i="7"/>
  <c r="O488" i="7"/>
  <c r="O487" i="7"/>
  <c r="N485" i="7"/>
  <c r="M485" i="7"/>
  <c r="O483" i="7"/>
  <c r="O482" i="7"/>
  <c r="O481" i="7"/>
  <c r="O480" i="7"/>
  <c r="O479" i="7"/>
  <c r="O478" i="7"/>
  <c r="O477" i="7"/>
  <c r="N474" i="7"/>
  <c r="M474" i="7"/>
  <c r="O472" i="7"/>
  <c r="O471" i="7"/>
  <c r="O470" i="7"/>
  <c r="O469" i="7"/>
  <c r="O468" i="7"/>
  <c r="O467" i="7"/>
  <c r="O466" i="7"/>
  <c r="O465" i="7"/>
  <c r="O464" i="7"/>
  <c r="N462" i="7"/>
  <c r="M462" i="7"/>
  <c r="O460" i="7"/>
  <c r="O459" i="7"/>
  <c r="O458" i="7"/>
  <c r="O457" i="7"/>
  <c r="O456" i="7"/>
  <c r="O455" i="7"/>
  <c r="N452" i="7"/>
  <c r="M452" i="7"/>
  <c r="O450" i="7"/>
  <c r="O449" i="7"/>
  <c r="O448" i="7"/>
  <c r="O447" i="7"/>
  <c r="O446" i="7"/>
  <c r="O445" i="7"/>
  <c r="O444" i="7"/>
  <c r="O443" i="7"/>
  <c r="O442" i="7"/>
  <c r="O441" i="7"/>
  <c r="O440" i="7"/>
  <c r="N437" i="7"/>
  <c r="M437" i="7"/>
  <c r="O435" i="7"/>
  <c r="O434" i="7"/>
  <c r="O433" i="7"/>
  <c r="O432" i="7"/>
  <c r="O431" i="7"/>
  <c r="O430" i="7"/>
  <c r="O429" i="7"/>
  <c r="O428" i="7"/>
  <c r="O427" i="7"/>
  <c r="O426" i="7"/>
  <c r="N423" i="7"/>
  <c r="M423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N406" i="7"/>
  <c r="M406" i="7"/>
  <c r="O404" i="7"/>
  <c r="O403" i="7"/>
  <c r="O402" i="7"/>
  <c r="O401" i="7"/>
  <c r="N398" i="7"/>
  <c r="M398" i="7"/>
  <c r="O396" i="7"/>
  <c r="O395" i="7"/>
  <c r="O394" i="7"/>
  <c r="O393" i="7"/>
  <c r="O386" i="7"/>
  <c r="N390" i="7"/>
  <c r="M390" i="7"/>
  <c r="O388" i="7"/>
  <c r="O387" i="7"/>
  <c r="O385" i="7"/>
  <c r="O384" i="7"/>
  <c r="O383" i="7"/>
  <c r="O382" i="7"/>
  <c r="O381" i="7"/>
  <c r="N378" i="7"/>
  <c r="M378" i="7"/>
  <c r="O376" i="7"/>
  <c r="O375" i="7"/>
  <c r="O374" i="7"/>
  <c r="O373" i="7"/>
  <c r="O372" i="7"/>
  <c r="O371" i="7"/>
  <c r="O370" i="7"/>
  <c r="O369" i="7"/>
  <c r="O368" i="7"/>
  <c r="O367" i="7"/>
  <c r="O366" i="7"/>
  <c r="N363" i="7"/>
  <c r="M363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N343" i="7"/>
  <c r="M343" i="7"/>
  <c r="O341" i="7"/>
  <c r="O340" i="7"/>
  <c r="O339" i="7"/>
  <c r="O338" i="7"/>
  <c r="O337" i="7"/>
  <c r="N335" i="7"/>
  <c r="M335" i="7"/>
  <c r="O333" i="7"/>
  <c r="O332" i="7"/>
  <c r="O331" i="7"/>
  <c r="O330" i="7"/>
  <c r="O329" i="7"/>
  <c r="O328" i="7"/>
  <c r="O327" i="7"/>
  <c r="O326" i="7"/>
  <c r="O325" i="7"/>
  <c r="O323" i="7"/>
  <c r="N321" i="7"/>
  <c r="M321" i="7"/>
  <c r="O319" i="7"/>
  <c r="O318" i="7"/>
  <c r="O317" i="7"/>
  <c r="N314" i="7"/>
  <c r="M314" i="7"/>
  <c r="O312" i="7"/>
  <c r="O311" i="7"/>
  <c r="O310" i="7"/>
  <c r="O309" i="7"/>
  <c r="O308" i="7"/>
  <c r="O307" i="7"/>
  <c r="O306" i="7"/>
  <c r="O305" i="7"/>
  <c r="N302" i="7"/>
  <c r="M302" i="7"/>
  <c r="O294" i="7"/>
  <c r="N292" i="7"/>
  <c r="M292" i="7"/>
  <c r="O284" i="7"/>
  <c r="O283" i="7"/>
  <c r="O282" i="7"/>
  <c r="O281" i="7"/>
  <c r="O280" i="7"/>
  <c r="O279" i="7"/>
  <c r="M277" i="7"/>
  <c r="N277" i="7"/>
  <c r="O275" i="7"/>
  <c r="O274" i="7"/>
  <c r="N271" i="7"/>
  <c r="M271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N256" i="7"/>
  <c r="M256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N230" i="7"/>
  <c r="M230" i="7"/>
  <c r="O228" i="7"/>
  <c r="O227" i="7"/>
  <c r="O226" i="7"/>
  <c r="O225" i="7"/>
  <c r="O224" i="7"/>
  <c r="O223" i="7"/>
  <c r="O222" i="7"/>
  <c r="O221" i="7"/>
  <c r="O220" i="7"/>
  <c r="O219" i="7"/>
  <c r="N216" i="7"/>
  <c r="M216" i="7"/>
  <c r="O214" i="7"/>
  <c r="O213" i="7"/>
  <c r="O212" i="7"/>
  <c r="O211" i="7"/>
  <c r="O210" i="7"/>
  <c r="O209" i="7"/>
  <c r="N206" i="7"/>
  <c r="M206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N179" i="7"/>
  <c r="M179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N160" i="7"/>
  <c r="M160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N133" i="7"/>
  <c r="M133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N117" i="7"/>
  <c r="M117" i="7"/>
  <c r="O115" i="7"/>
  <c r="O114" i="7"/>
  <c r="O113" i="7"/>
  <c r="O112" i="7"/>
  <c r="O111" i="7"/>
  <c r="O110" i="7"/>
  <c r="N107" i="7"/>
  <c r="M107" i="7"/>
  <c r="O105" i="7"/>
  <c r="O104" i="7"/>
  <c r="O103" i="7"/>
  <c r="O102" i="7"/>
  <c r="O101" i="7"/>
  <c r="O100" i="7"/>
  <c r="O99" i="7"/>
  <c r="O98" i="7"/>
  <c r="O97" i="7"/>
  <c r="O96" i="7"/>
  <c r="O95" i="7"/>
  <c r="O94" i="7"/>
  <c r="N91" i="7"/>
  <c r="M91" i="7"/>
  <c r="O89" i="7"/>
  <c r="O88" i="7"/>
  <c r="O87" i="7"/>
  <c r="O86" i="7"/>
  <c r="O85" i="7"/>
  <c r="O84" i="7"/>
  <c r="N81" i="7"/>
  <c r="M81" i="7"/>
  <c r="O79" i="7"/>
  <c r="O78" i="7"/>
  <c r="O77" i="7"/>
  <c r="O76" i="7"/>
  <c r="O75" i="7"/>
  <c r="O74" i="7"/>
  <c r="O73" i="7"/>
  <c r="O72" i="7"/>
  <c r="O71" i="7"/>
  <c r="S68" i="7"/>
  <c r="O67" i="7"/>
  <c r="S67" i="7" s="1"/>
  <c r="N65" i="7"/>
  <c r="M65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H2157" i="7"/>
  <c r="F2157" i="7"/>
  <c r="I2157" i="7" s="1"/>
  <c r="H2139" i="7"/>
  <c r="F2139" i="7"/>
  <c r="I2139" i="7" s="1"/>
  <c r="H2123" i="7"/>
  <c r="F2123" i="7"/>
  <c r="I2123" i="7" s="1"/>
  <c r="H2113" i="7"/>
  <c r="F2113" i="7"/>
  <c r="I2113" i="7" s="1"/>
  <c r="H2104" i="7"/>
  <c r="F2104" i="7"/>
  <c r="I2104" i="7" s="1"/>
  <c r="H2087" i="7"/>
  <c r="F2087" i="7"/>
  <c r="I2087" i="7" s="1"/>
  <c r="H2063" i="7"/>
  <c r="F2063" i="7"/>
  <c r="I2063" i="7" s="1"/>
  <c r="H2038" i="7"/>
  <c r="F2038" i="7"/>
  <c r="I2038" i="7" s="1"/>
  <c r="H2028" i="7"/>
  <c r="F2028" i="7"/>
  <c r="I2028" i="7" s="1"/>
  <c r="H2015" i="7"/>
  <c r="F2015" i="7"/>
  <c r="I2015" i="7" s="1"/>
  <c r="H2009" i="7"/>
  <c r="F2009" i="7"/>
  <c r="I2009" i="7" s="1"/>
  <c r="H2002" i="7"/>
  <c r="F2002" i="7"/>
  <c r="I2002" i="7" s="1"/>
  <c r="H1977" i="7"/>
  <c r="F1977" i="7"/>
  <c r="I1977" i="7" s="1"/>
  <c r="H1968" i="7"/>
  <c r="F1968" i="7"/>
  <c r="I1968" i="7" s="1"/>
  <c r="H1951" i="7"/>
  <c r="F1951" i="7"/>
  <c r="I1951" i="7" s="1"/>
  <c r="H1929" i="7"/>
  <c r="F1929" i="7"/>
  <c r="I1929" i="7" s="1"/>
  <c r="H1919" i="7"/>
  <c r="F1919" i="7"/>
  <c r="I1919" i="7" s="1"/>
  <c r="H1910" i="7"/>
  <c r="F1910" i="7"/>
  <c r="I1910" i="7" s="1"/>
  <c r="H1902" i="7"/>
  <c r="F1902" i="7"/>
  <c r="I1902" i="7" s="1"/>
  <c r="H1893" i="7"/>
  <c r="F1893" i="7"/>
  <c r="I1893" i="7" s="1"/>
  <c r="H1881" i="7"/>
  <c r="F1881" i="7"/>
  <c r="I1881" i="7" s="1"/>
  <c r="H1871" i="7"/>
  <c r="F1871" i="7"/>
  <c r="I1871" i="7" s="1"/>
  <c r="H1856" i="7"/>
  <c r="F1856" i="7"/>
  <c r="I1856" i="7" s="1"/>
  <c r="H1843" i="7"/>
  <c r="F1843" i="7"/>
  <c r="I1843" i="7" s="1"/>
  <c r="H1828" i="7"/>
  <c r="F1828" i="7"/>
  <c r="I1828" i="7" s="1"/>
  <c r="H1805" i="7"/>
  <c r="F1805" i="7"/>
  <c r="I1805" i="7" s="1"/>
  <c r="H1798" i="7"/>
  <c r="F1798" i="7"/>
  <c r="I1798" i="7" s="1"/>
  <c r="H1789" i="7"/>
  <c r="F1789" i="7"/>
  <c r="I1789" i="7" s="1"/>
  <c r="H1782" i="7"/>
  <c r="F1782" i="7"/>
  <c r="I1782" i="7" s="1"/>
  <c r="H1768" i="7"/>
  <c r="F1768" i="7"/>
  <c r="I1768" i="7" s="1"/>
  <c r="H1755" i="7"/>
  <c r="F1755" i="7"/>
  <c r="I1755" i="7" s="1"/>
  <c r="H1745" i="7"/>
  <c r="F1745" i="7"/>
  <c r="I1745" i="7" s="1"/>
  <c r="H1729" i="7"/>
  <c r="F1729" i="7"/>
  <c r="I1729" i="7" s="1"/>
  <c r="H1712" i="7"/>
  <c r="F1712" i="7"/>
  <c r="I1712" i="7" s="1"/>
  <c r="H1702" i="7"/>
  <c r="F1702" i="7"/>
  <c r="I1702" i="7" s="1"/>
  <c r="H1688" i="7"/>
  <c r="F1688" i="7"/>
  <c r="I1688" i="7" s="1"/>
  <c r="H1680" i="7"/>
  <c r="F1680" i="7"/>
  <c r="I1680" i="7" s="1"/>
  <c r="H1672" i="7"/>
  <c r="F1672" i="7"/>
  <c r="I1672" i="7" s="1"/>
  <c r="H1660" i="7"/>
  <c r="F1660" i="7"/>
  <c r="I1660" i="7" s="1"/>
  <c r="H1652" i="7"/>
  <c r="F1652" i="7"/>
  <c r="I1652" i="7" s="1"/>
  <c r="H1640" i="7"/>
  <c r="F1640" i="7"/>
  <c r="I1640" i="7" s="1"/>
  <c r="H1630" i="7"/>
  <c r="F1630" i="7"/>
  <c r="I1630" i="7" s="1"/>
  <c r="H1615" i="7"/>
  <c r="F1615" i="7"/>
  <c r="I1615" i="7" s="1"/>
  <c r="H1600" i="7"/>
  <c r="F1600" i="7"/>
  <c r="I1600" i="7" s="1"/>
  <c r="H1592" i="7"/>
  <c r="F1592" i="7"/>
  <c r="I1592" i="7" s="1"/>
  <c r="H1574" i="7"/>
  <c r="F1574" i="7"/>
  <c r="I1574" i="7" s="1"/>
  <c r="F1573" i="7"/>
  <c r="H1554" i="7"/>
  <c r="F1554" i="7"/>
  <c r="I1554" i="7" s="1"/>
  <c r="H1543" i="7"/>
  <c r="F1543" i="7"/>
  <c r="I1543" i="7" s="1"/>
  <c r="H1532" i="7"/>
  <c r="F1532" i="7"/>
  <c r="I1532" i="7" s="1"/>
  <c r="H1518" i="7"/>
  <c r="F1518" i="7"/>
  <c r="I1518" i="7" s="1"/>
  <c r="F1517" i="7"/>
  <c r="I1517" i="7" s="1"/>
  <c r="P1517" i="7" s="1"/>
  <c r="H1505" i="7"/>
  <c r="F1505" i="7"/>
  <c r="I1505" i="7" s="1"/>
  <c r="H1493" i="7"/>
  <c r="F1493" i="7"/>
  <c r="I1493" i="7" s="1"/>
  <c r="H1486" i="7"/>
  <c r="F1486" i="7"/>
  <c r="I1486" i="7" s="1"/>
  <c r="H1477" i="7"/>
  <c r="F1477" i="7"/>
  <c r="I1477" i="7" s="1"/>
  <c r="F1476" i="7"/>
  <c r="I1476" i="7" s="1"/>
  <c r="P1476" i="7" s="1"/>
  <c r="H1467" i="7"/>
  <c r="F1467" i="7"/>
  <c r="I1467" i="7" s="1"/>
  <c r="H1456" i="7"/>
  <c r="F1456" i="7"/>
  <c r="I1456" i="7" s="1"/>
  <c r="H1447" i="7"/>
  <c r="F1447" i="7"/>
  <c r="I1447" i="7" s="1"/>
  <c r="H1440" i="7"/>
  <c r="F1440" i="7"/>
  <c r="I1440" i="7" s="1"/>
  <c r="F1439" i="7"/>
  <c r="I1439" i="7" s="1"/>
  <c r="H1430" i="7"/>
  <c r="F1430" i="7"/>
  <c r="I1430" i="7" s="1"/>
  <c r="H1419" i="7"/>
  <c r="F1419" i="7"/>
  <c r="I1419" i="7" s="1"/>
  <c r="H1410" i="7"/>
  <c r="F1410" i="7"/>
  <c r="I1410" i="7" s="1"/>
  <c r="H1398" i="7"/>
  <c r="F1398" i="7"/>
  <c r="I1398" i="7" s="1"/>
  <c r="F1397" i="7"/>
  <c r="I1397" i="7" s="1"/>
  <c r="H1388" i="7"/>
  <c r="F1388" i="7"/>
  <c r="I1388" i="7" s="1"/>
  <c r="H1379" i="7"/>
  <c r="F1379" i="7"/>
  <c r="I1379" i="7" s="1"/>
  <c r="H1360" i="7"/>
  <c r="F1360" i="7"/>
  <c r="I1360" i="7" s="1"/>
  <c r="F1359" i="7"/>
  <c r="I1359" i="7" s="1"/>
  <c r="F1358" i="7"/>
  <c r="F1349" i="7"/>
  <c r="I1349" i="7" s="1"/>
  <c r="F1348" i="7"/>
  <c r="I1348" i="7" s="1"/>
  <c r="F1339" i="7"/>
  <c r="I1339" i="7" s="1"/>
  <c r="H1327" i="7"/>
  <c r="F1327" i="7"/>
  <c r="I1327" i="7" s="1"/>
  <c r="H1317" i="7"/>
  <c r="F1317" i="7"/>
  <c r="I1317" i="7" s="1"/>
  <c r="H1304" i="7"/>
  <c r="F1304" i="7"/>
  <c r="I1304" i="7" s="1"/>
  <c r="F1303" i="7"/>
  <c r="I1303" i="7" s="1"/>
  <c r="F1302" i="7"/>
  <c r="I1302" i="7" s="1"/>
  <c r="H1295" i="7"/>
  <c r="F1295" i="7"/>
  <c r="I1295" i="7" s="1"/>
  <c r="F1294" i="7"/>
  <c r="I1294" i="7" s="1"/>
  <c r="H1275" i="7"/>
  <c r="F1275" i="7"/>
  <c r="I1275" i="7" s="1"/>
  <c r="H1262" i="7"/>
  <c r="F1262" i="7"/>
  <c r="I1262" i="7" s="1"/>
  <c r="H1247" i="7"/>
  <c r="F1247" i="7"/>
  <c r="I1247" i="7" s="1"/>
  <c r="H1239" i="7"/>
  <c r="F1239" i="7"/>
  <c r="I1239" i="7" s="1"/>
  <c r="H1232" i="7"/>
  <c r="F1232" i="7"/>
  <c r="I1232" i="7" s="1"/>
  <c r="H1221" i="7"/>
  <c r="F1221" i="7"/>
  <c r="I1221" i="7" s="1"/>
  <c r="H1213" i="7"/>
  <c r="F1213" i="7"/>
  <c r="I1213" i="7" s="1"/>
  <c r="H1207" i="7"/>
  <c r="F1207" i="7"/>
  <c r="I1207" i="7" s="1"/>
  <c r="H1199" i="7"/>
  <c r="F1199" i="7"/>
  <c r="I1199" i="7" s="1"/>
  <c r="H1189" i="7"/>
  <c r="F1189" i="7"/>
  <c r="I1189" i="7" s="1"/>
  <c r="H1181" i="7"/>
  <c r="F1181" i="7"/>
  <c r="I1181" i="7" s="1"/>
  <c r="H1174" i="7"/>
  <c r="F1174" i="7"/>
  <c r="I1174" i="7" s="1"/>
  <c r="H1162" i="7"/>
  <c r="F1162" i="7"/>
  <c r="I1162" i="7" s="1"/>
  <c r="H1149" i="7"/>
  <c r="F1149" i="7"/>
  <c r="I1149" i="7" s="1"/>
  <c r="H1139" i="7"/>
  <c r="F1139" i="7"/>
  <c r="I1139" i="7" s="1"/>
  <c r="H1126" i="7"/>
  <c r="F1126" i="7"/>
  <c r="I1126" i="7" s="1"/>
  <c r="H1113" i="7"/>
  <c r="F1113" i="7"/>
  <c r="I1113" i="7" s="1"/>
  <c r="H1104" i="7"/>
  <c r="F1104" i="7"/>
  <c r="I1104" i="7" s="1"/>
  <c r="H1097" i="7"/>
  <c r="F1097" i="7"/>
  <c r="I1097" i="7" s="1"/>
  <c r="H1089" i="7"/>
  <c r="F1089" i="7"/>
  <c r="I1089" i="7" s="1"/>
  <c r="H1083" i="7"/>
  <c r="F1083" i="7"/>
  <c r="I1083" i="7" s="1"/>
  <c r="H1075" i="7"/>
  <c r="F1075" i="7"/>
  <c r="I1075" i="7" s="1"/>
  <c r="H1059" i="7"/>
  <c r="F1059" i="7"/>
  <c r="I1059" i="7" s="1"/>
  <c r="H1050" i="7"/>
  <c r="F1050" i="7"/>
  <c r="I1050" i="7" s="1"/>
  <c r="H1039" i="7"/>
  <c r="F1039" i="7"/>
  <c r="I1039" i="7" s="1"/>
  <c r="H1024" i="7"/>
  <c r="F1024" i="7"/>
  <c r="I1024" i="7" s="1"/>
  <c r="H1008" i="7"/>
  <c r="F1008" i="7"/>
  <c r="I1008" i="7" s="1"/>
  <c r="H994" i="7"/>
  <c r="F994" i="7"/>
  <c r="I994" i="7" s="1"/>
  <c r="H985" i="7"/>
  <c r="F985" i="7"/>
  <c r="I985" i="7" s="1"/>
  <c r="H974" i="7"/>
  <c r="F974" i="7"/>
  <c r="I974" i="7" s="1"/>
  <c r="H960" i="7"/>
  <c r="F960" i="7"/>
  <c r="I960" i="7" s="1"/>
  <c r="H947" i="7"/>
  <c r="F947" i="7"/>
  <c r="I947" i="7" s="1"/>
  <c r="H930" i="7"/>
  <c r="F930" i="7"/>
  <c r="I930" i="7" s="1"/>
  <c r="H924" i="7"/>
  <c r="F924" i="7"/>
  <c r="I924" i="7" s="1"/>
  <c r="H918" i="7"/>
  <c r="F918" i="7"/>
  <c r="I918" i="7" s="1"/>
  <c r="H910" i="7"/>
  <c r="F910" i="7"/>
  <c r="I910" i="7" s="1"/>
  <c r="H901" i="7"/>
  <c r="F901" i="7"/>
  <c r="I901" i="7" s="1"/>
  <c r="H892" i="7"/>
  <c r="F892" i="7"/>
  <c r="I892" i="7" s="1"/>
  <c r="H880" i="7"/>
  <c r="F880" i="7"/>
  <c r="I880" i="7" s="1"/>
  <c r="H873" i="7"/>
  <c r="F873" i="7"/>
  <c r="I873" i="7" s="1"/>
  <c r="H864" i="7"/>
  <c r="F864" i="7"/>
  <c r="I864" i="7" s="1"/>
  <c r="H857" i="7"/>
  <c r="F857" i="7"/>
  <c r="I857" i="7" s="1"/>
  <c r="H850" i="7"/>
  <c r="F850" i="7"/>
  <c r="I850" i="7" s="1"/>
  <c r="H843" i="7"/>
  <c r="F843" i="7"/>
  <c r="I843" i="7" s="1"/>
  <c r="H833" i="7"/>
  <c r="F833" i="7"/>
  <c r="I833" i="7" s="1"/>
  <c r="H825" i="7"/>
  <c r="F825" i="7"/>
  <c r="I825" i="7" s="1"/>
  <c r="H809" i="7"/>
  <c r="F809" i="7"/>
  <c r="I809" i="7" s="1"/>
  <c r="H787" i="7"/>
  <c r="F787" i="7"/>
  <c r="I787" i="7" s="1"/>
  <c r="H771" i="7"/>
  <c r="F771" i="7"/>
  <c r="I771" i="7" s="1"/>
  <c r="H761" i="7"/>
  <c r="F761" i="7"/>
  <c r="I761" i="7" s="1"/>
  <c r="H749" i="7"/>
  <c r="F749" i="7"/>
  <c r="I749" i="7" s="1"/>
  <c r="H736" i="7"/>
  <c r="F736" i="7"/>
  <c r="I736" i="7" s="1"/>
  <c r="H725" i="7"/>
  <c r="F725" i="7"/>
  <c r="I725" i="7" s="1"/>
  <c r="H713" i="7"/>
  <c r="F713" i="7"/>
  <c r="I713" i="7" s="1"/>
  <c r="H697" i="7"/>
  <c r="F697" i="7"/>
  <c r="I697" i="7" s="1"/>
  <c r="H681" i="7"/>
  <c r="F681" i="7"/>
  <c r="I681" i="7" s="1"/>
  <c r="H671" i="7"/>
  <c r="F671" i="7"/>
  <c r="I671" i="7" s="1"/>
  <c r="H661" i="7"/>
  <c r="F661" i="7"/>
  <c r="I661" i="7" s="1"/>
  <c r="H642" i="7"/>
  <c r="F642" i="7"/>
  <c r="I642" i="7" s="1"/>
  <c r="H634" i="7"/>
  <c r="F634" i="7"/>
  <c r="I634" i="7" s="1"/>
  <c r="H619" i="7"/>
  <c r="F619" i="7"/>
  <c r="I619" i="7" s="1"/>
  <c r="H609" i="7"/>
  <c r="F609" i="7"/>
  <c r="I609" i="7" s="1"/>
  <c r="H599" i="7"/>
  <c r="F599" i="7"/>
  <c r="I599" i="7" s="1"/>
  <c r="H589" i="7"/>
  <c r="F589" i="7"/>
  <c r="I589" i="7" s="1"/>
  <c r="H579" i="7"/>
  <c r="F579" i="7"/>
  <c r="I579" i="7" s="1"/>
  <c r="H567" i="7"/>
  <c r="F567" i="7"/>
  <c r="I567" i="7" s="1"/>
  <c r="H555" i="7"/>
  <c r="F555" i="7"/>
  <c r="I555" i="7" s="1"/>
  <c r="H547" i="7"/>
  <c r="F547" i="7"/>
  <c r="I547" i="7" s="1"/>
  <c r="H535" i="7"/>
  <c r="F535" i="7"/>
  <c r="I535" i="7" s="1"/>
  <c r="P546" i="7" s="1"/>
  <c r="H520" i="7"/>
  <c r="F520" i="7"/>
  <c r="I520" i="7" s="1"/>
  <c r="H504" i="7"/>
  <c r="F504" i="7"/>
  <c r="I504" i="7" s="1"/>
  <c r="H486" i="7"/>
  <c r="F486" i="7"/>
  <c r="I486" i="7" s="1"/>
  <c r="H475" i="7"/>
  <c r="F475" i="7"/>
  <c r="I475" i="7" s="1"/>
  <c r="H463" i="7"/>
  <c r="F463" i="7"/>
  <c r="I463" i="7" s="1"/>
  <c r="H453" i="7"/>
  <c r="F453" i="7"/>
  <c r="I453" i="7" s="1"/>
  <c r="H438" i="7"/>
  <c r="F438" i="7"/>
  <c r="I438" i="7" s="1"/>
  <c r="H424" i="7"/>
  <c r="F424" i="7"/>
  <c r="I424" i="7" s="1"/>
  <c r="H407" i="7"/>
  <c r="F407" i="7"/>
  <c r="I407" i="7" s="1"/>
  <c r="H399" i="7"/>
  <c r="F399" i="7"/>
  <c r="I399" i="7" s="1"/>
  <c r="H391" i="7"/>
  <c r="F391" i="7"/>
  <c r="I391" i="7" s="1"/>
  <c r="H379" i="7"/>
  <c r="F379" i="7"/>
  <c r="I379" i="7" s="1"/>
  <c r="H364" i="7"/>
  <c r="F364" i="7"/>
  <c r="I364" i="7" s="1"/>
  <c r="H344" i="7"/>
  <c r="F344" i="7"/>
  <c r="I344" i="7" s="1"/>
  <c r="H336" i="7"/>
  <c r="F336" i="7"/>
  <c r="I336" i="7" s="1"/>
  <c r="H322" i="7"/>
  <c r="F322" i="7"/>
  <c r="I322" i="7" s="1"/>
  <c r="H315" i="7"/>
  <c r="F315" i="7"/>
  <c r="I315" i="7" s="1"/>
  <c r="H303" i="7"/>
  <c r="F303" i="7"/>
  <c r="I303" i="7" s="1"/>
  <c r="H293" i="7"/>
  <c r="F293" i="7"/>
  <c r="I293" i="7" s="1"/>
  <c r="H278" i="7"/>
  <c r="F278" i="7"/>
  <c r="I278" i="7" s="1"/>
  <c r="H272" i="7"/>
  <c r="F272" i="7"/>
  <c r="I272" i="7" s="1"/>
  <c r="H257" i="7"/>
  <c r="F257" i="7"/>
  <c r="I257" i="7" s="1"/>
  <c r="H231" i="7"/>
  <c r="F231" i="7"/>
  <c r="I231" i="7" s="1"/>
  <c r="H217" i="7"/>
  <c r="F217" i="7"/>
  <c r="I217" i="7" s="1"/>
  <c r="H207" i="7"/>
  <c r="F207" i="7"/>
  <c r="I207" i="7" s="1"/>
  <c r="H180" i="7"/>
  <c r="F180" i="7"/>
  <c r="I180" i="7" s="1"/>
  <c r="H161" i="7"/>
  <c r="F161" i="7"/>
  <c r="I161" i="7" s="1"/>
  <c r="H134" i="7"/>
  <c r="F134" i="7"/>
  <c r="I134" i="7" s="1"/>
  <c r="H118" i="7"/>
  <c r="F118" i="7"/>
  <c r="I118" i="7" s="1"/>
  <c r="H108" i="7"/>
  <c r="F108" i="7"/>
  <c r="I108" i="7" s="1"/>
  <c r="H92" i="7"/>
  <c r="F92" i="7"/>
  <c r="I92" i="7" s="1"/>
  <c r="H82" i="7"/>
  <c r="F82" i="7"/>
  <c r="I82" i="7" s="1"/>
  <c r="H69" i="7"/>
  <c r="F69" i="7"/>
  <c r="I69" i="7" s="1"/>
  <c r="F68" i="7"/>
  <c r="I68" i="7" s="1"/>
  <c r="F67" i="7"/>
  <c r="I67" i="7" s="1"/>
  <c r="F66" i="7"/>
  <c r="I66" i="7" s="1"/>
  <c r="H49" i="7"/>
  <c r="F49" i="7"/>
  <c r="I49" i="7" s="1"/>
  <c r="H39" i="7"/>
  <c r="F39" i="7"/>
  <c r="I39" i="7" s="1"/>
  <c r="H33" i="7"/>
  <c r="F33" i="7"/>
  <c r="I33" i="7" s="1"/>
  <c r="H27" i="7"/>
  <c r="F27" i="7"/>
  <c r="I27" i="7" s="1"/>
  <c r="H19" i="7"/>
  <c r="F19" i="7"/>
  <c r="I19" i="7" s="1"/>
  <c r="N48" i="7"/>
  <c r="M48" i="7"/>
  <c r="M38" i="7"/>
  <c r="N38" i="7"/>
  <c r="O28" i="7"/>
  <c r="N32" i="7"/>
  <c r="M32" i="7"/>
  <c r="N26" i="7"/>
  <c r="M26" i="7"/>
  <c r="N18" i="7"/>
  <c r="M18" i="7"/>
  <c r="O9" i="7"/>
  <c r="O2029" i="7"/>
  <c r="F2025" i="7"/>
  <c r="F2016" i="7"/>
  <c r="O2012" i="7"/>
  <c r="O2011" i="7"/>
  <c r="O2010" i="7"/>
  <c r="O2009" i="7"/>
  <c r="F2005" i="7"/>
  <c r="O2003" i="7"/>
  <c r="O1995" i="7"/>
  <c r="F1994" i="7"/>
  <c r="F1993" i="7"/>
  <c r="F1992" i="7"/>
  <c r="F1991" i="7"/>
  <c r="F1990" i="7"/>
  <c r="F1989" i="7"/>
  <c r="F1988" i="7"/>
  <c r="F1987" i="7"/>
  <c r="F1986" i="7"/>
  <c r="F1985" i="7"/>
  <c r="F1984" i="7"/>
  <c r="F1980" i="7"/>
  <c r="F1973" i="7"/>
  <c r="O1969" i="7"/>
  <c r="F1965" i="7"/>
  <c r="F1959" i="7"/>
  <c r="O1952" i="7"/>
  <c r="F1948" i="7"/>
  <c r="F1940" i="7"/>
  <c r="F1930" i="7"/>
  <c r="F1921" i="7"/>
  <c r="F1912" i="7"/>
  <c r="O1905" i="7"/>
  <c r="F1904" i="7"/>
  <c r="F1896" i="7"/>
  <c r="F1895" i="7"/>
  <c r="F1885" i="7"/>
  <c r="O1882" i="7"/>
  <c r="F1878" i="7"/>
  <c r="O1872" i="7"/>
  <c r="F1865" i="7"/>
  <c r="F1861" i="7"/>
  <c r="F1860" i="7"/>
  <c r="F1859" i="7"/>
  <c r="O1857" i="7"/>
  <c r="F1852" i="7"/>
  <c r="F1851" i="7"/>
  <c r="F1850" i="7"/>
  <c r="F1849" i="7"/>
  <c r="O1844" i="7"/>
  <c r="F1834" i="7"/>
  <c r="O1830" i="7"/>
  <c r="F1829" i="7"/>
  <c r="F1817" i="7"/>
  <c r="F1809" i="7"/>
  <c r="O1806" i="7"/>
  <c r="O1802" i="7"/>
  <c r="O1801" i="7"/>
  <c r="O1800" i="7"/>
  <c r="O1799" i="7"/>
  <c r="F1796" i="7"/>
  <c r="O1790" i="7"/>
  <c r="O1786" i="7"/>
  <c r="O1785" i="7"/>
  <c r="O1784" i="7"/>
  <c r="O1783" i="7"/>
  <c r="F1780" i="7"/>
  <c r="F1772" i="7"/>
  <c r="O1769" i="7"/>
  <c r="F1765" i="7"/>
  <c r="O1756" i="7"/>
  <c r="O1747" i="7"/>
  <c r="F1746" i="7"/>
  <c r="F1733" i="7"/>
  <c r="O1730" i="7"/>
  <c r="F1725" i="7"/>
  <c r="F1720" i="7"/>
  <c r="O1713" i="7"/>
  <c r="F1707" i="7"/>
  <c r="F1706" i="7"/>
  <c r="F1705" i="7"/>
  <c r="O1703" i="7"/>
  <c r="F1697" i="7"/>
  <c r="O1689" i="7"/>
  <c r="O1685" i="7"/>
  <c r="O1684" i="7"/>
  <c r="O1683" i="7"/>
  <c r="O1682" i="7"/>
  <c r="O1681" i="7"/>
  <c r="O1673" i="7"/>
  <c r="F1669" i="7"/>
  <c r="O1661" i="7"/>
  <c r="F1654" i="7"/>
  <c r="F1644" i="7"/>
  <c r="O1641" i="7"/>
  <c r="O1633" i="7"/>
  <c r="F1632" i="7"/>
  <c r="F1620" i="7"/>
  <c r="O1616" i="7"/>
  <c r="F1610" i="7"/>
  <c r="F1601" i="7"/>
  <c r="F1594" i="7"/>
  <c r="F1583" i="7"/>
  <c r="F1575" i="7"/>
  <c r="F1561" i="7"/>
  <c r="O1555" i="7"/>
  <c r="F1547" i="7"/>
  <c r="O1544" i="7"/>
  <c r="F1537" i="7"/>
  <c r="O1533" i="7"/>
  <c r="F1525" i="7"/>
  <c r="O1520" i="7"/>
  <c r="F1519" i="7"/>
  <c r="F1515" i="7"/>
  <c r="F1514" i="7"/>
  <c r="F1513" i="7"/>
  <c r="F1512" i="7"/>
  <c r="O1507" i="7"/>
  <c r="F1506" i="7"/>
  <c r="O1494" i="7"/>
  <c r="F1491" i="7"/>
  <c r="O1487" i="7"/>
  <c r="O1480" i="7"/>
  <c r="F1479" i="7"/>
  <c r="O1476" i="7"/>
  <c r="S1476" i="7" s="1"/>
  <c r="F1468" i="7"/>
  <c r="F1459" i="7"/>
  <c r="O1457" i="7"/>
  <c r="F1449" i="7"/>
  <c r="O1441" i="7"/>
  <c r="O1439" i="7"/>
  <c r="S1439" i="7" s="1"/>
  <c r="O1436" i="7"/>
  <c r="O1435" i="7"/>
  <c r="O1434" i="7"/>
  <c r="O1433" i="7"/>
  <c r="O1432" i="7"/>
  <c r="F1431" i="7"/>
  <c r="F1422" i="7"/>
  <c r="O1420" i="7"/>
  <c r="F1404" i="7"/>
  <c r="O1399" i="7"/>
  <c r="F1390" i="7"/>
  <c r="O1380" i="7"/>
  <c r="F1376" i="7"/>
  <c r="O1368" i="7"/>
  <c r="O1361" i="7"/>
  <c r="O1359" i="7"/>
  <c r="S1359" i="7" s="1"/>
  <c r="O1358" i="7"/>
  <c r="S1358" i="7" s="1"/>
  <c r="O1349" i="7"/>
  <c r="O1348" i="7"/>
  <c r="S1348" i="7" s="1"/>
  <c r="O1328" i="7"/>
  <c r="F1319" i="7"/>
  <c r="F1309" i="7"/>
  <c r="O1305" i="7"/>
  <c r="O1304" i="7"/>
  <c r="O1303" i="7"/>
  <c r="S1303" i="7" s="1"/>
  <c r="F1300" i="7"/>
  <c r="O1296" i="7"/>
  <c r="F1287" i="7"/>
  <c r="O1276" i="7"/>
  <c r="F1265" i="7"/>
  <c r="O1263" i="7"/>
  <c r="F1258" i="7"/>
  <c r="O1248" i="7"/>
  <c r="O1240" i="7"/>
  <c r="O1234" i="7"/>
  <c r="F1233" i="7"/>
  <c r="O1222" i="7"/>
  <c r="F1218" i="7"/>
  <c r="O1214" i="7"/>
  <c r="O1208" i="7"/>
  <c r="F1205" i="7"/>
  <c r="O1200" i="7"/>
  <c r="F1191" i="7"/>
  <c r="F1183" i="7"/>
  <c r="O1178" i="7"/>
  <c r="O1177" i="7"/>
  <c r="O1176" i="7"/>
  <c r="O1175" i="7"/>
  <c r="F1172" i="7"/>
  <c r="F1163" i="7"/>
  <c r="F1152" i="7"/>
  <c r="O1150" i="7"/>
  <c r="O1140" i="7"/>
  <c r="F1134" i="7"/>
  <c r="O1127" i="7"/>
  <c r="F1118" i="7"/>
  <c r="O1114" i="7"/>
  <c r="F1108" i="7"/>
  <c r="O1098" i="7"/>
  <c r="F1090" i="7"/>
  <c r="O1086" i="7"/>
  <c r="O1085" i="7"/>
  <c r="O1084" i="7"/>
  <c r="F1080" i="7"/>
  <c r="O1076" i="7"/>
  <c r="F1069" i="7"/>
  <c r="O1060" i="7"/>
  <c r="F1056" i="7"/>
  <c r="O1051" i="7"/>
  <c r="F1042" i="7"/>
  <c r="O1040" i="7"/>
  <c r="F1028" i="7"/>
  <c r="O1025" i="7"/>
  <c r="F1019" i="7"/>
  <c r="O1009" i="7"/>
  <c r="F1006" i="7"/>
  <c r="F998" i="7"/>
  <c r="O995" i="7"/>
  <c r="O991" i="7"/>
  <c r="O990" i="7"/>
  <c r="O989" i="7"/>
  <c r="O988" i="7"/>
  <c r="O987" i="7"/>
  <c r="O986" i="7"/>
  <c r="F980" i="7"/>
  <c r="O975" i="7"/>
  <c r="F966" i="7"/>
  <c r="O961" i="7"/>
  <c r="F954" i="7"/>
  <c r="O948" i="7"/>
  <c r="F942" i="7"/>
  <c r="F931" i="7"/>
  <c r="O927" i="7"/>
  <c r="O926" i="7"/>
  <c r="O925" i="7"/>
  <c r="O921" i="7"/>
  <c r="O920" i="7"/>
  <c r="O919" i="7"/>
  <c r="F915" i="7"/>
  <c r="O911" i="7"/>
  <c r="O903" i="7"/>
  <c r="F902" i="7"/>
  <c r="O898" i="7"/>
  <c r="O897" i="7"/>
  <c r="O896" i="7"/>
  <c r="O895" i="7"/>
  <c r="O894" i="7"/>
  <c r="O893" i="7"/>
  <c r="O881" i="7"/>
  <c r="O876" i="7"/>
  <c r="F875" i="7"/>
  <c r="O865" i="7"/>
  <c r="O864" i="7"/>
  <c r="O858" i="7"/>
  <c r="O857" i="7"/>
  <c r="O851" i="7"/>
  <c r="O850" i="7"/>
  <c r="F848" i="7"/>
  <c r="O844" i="7"/>
  <c r="O843" i="7"/>
  <c r="O834" i="7"/>
  <c r="O833" i="7"/>
  <c r="F828" i="7"/>
  <c r="O826" i="7"/>
  <c r="O825" i="7"/>
  <c r="F816" i="7"/>
  <c r="O810" i="7"/>
  <c r="O809" i="7"/>
  <c r="F801" i="7"/>
  <c r="O788" i="7"/>
  <c r="O772" i="7"/>
  <c r="O762" i="7"/>
  <c r="O761" i="7"/>
  <c r="F758" i="7"/>
  <c r="O750" i="7"/>
  <c r="O749" i="7"/>
  <c r="F743" i="7"/>
  <c r="O737" i="7"/>
  <c r="O736" i="7"/>
  <c r="F732" i="7"/>
  <c r="O726" i="7"/>
  <c r="O725" i="7"/>
  <c r="F715" i="7"/>
  <c r="O713" i="7"/>
  <c r="F702" i="7"/>
  <c r="O698" i="7"/>
  <c r="O697" i="7"/>
  <c r="F687" i="7"/>
  <c r="O682" i="7"/>
  <c r="O681" i="7"/>
  <c r="F672" i="7"/>
  <c r="O662" i="7"/>
  <c r="O661" i="7"/>
  <c r="F647" i="7"/>
  <c r="O643" i="7"/>
  <c r="O642" i="7"/>
  <c r="F635" i="7"/>
  <c r="F622" i="7"/>
  <c r="O620" i="7"/>
  <c r="O619" i="7"/>
  <c r="O610" i="7"/>
  <c r="O609" i="7"/>
  <c r="O606" i="7"/>
  <c r="O605" i="7"/>
  <c r="O604" i="7"/>
  <c r="O603" i="7"/>
  <c r="O602" i="7"/>
  <c r="O601" i="7"/>
  <c r="F600" i="7"/>
  <c r="O596" i="7"/>
  <c r="F590" i="7"/>
  <c r="O580" i="7"/>
  <c r="O579" i="7"/>
  <c r="O570" i="7"/>
  <c r="F569" i="7"/>
  <c r="O567" i="7"/>
  <c r="F559" i="7"/>
  <c r="O556" i="7"/>
  <c r="O555" i="7"/>
  <c r="O547" i="7"/>
  <c r="F542" i="7"/>
  <c r="O536" i="7"/>
  <c r="O535" i="7"/>
  <c r="F532" i="7"/>
  <c r="O521" i="7"/>
  <c r="O520" i="7"/>
  <c r="F518" i="7"/>
  <c r="O516" i="7"/>
  <c r="O515" i="7"/>
  <c r="O514" i="7"/>
  <c r="O513" i="7"/>
  <c r="O512" i="7"/>
  <c r="O511" i="7"/>
  <c r="O510" i="7"/>
  <c r="O509" i="7"/>
  <c r="O508" i="7"/>
  <c r="O507" i="7"/>
  <c r="O506" i="7"/>
  <c r="O505" i="7"/>
  <c r="O504" i="7"/>
  <c r="F499" i="7"/>
  <c r="F487" i="7"/>
  <c r="O476" i="7"/>
  <c r="O475" i="7"/>
  <c r="F472" i="7"/>
  <c r="F465" i="7"/>
  <c r="O463" i="7"/>
  <c r="O454" i="7"/>
  <c r="O453" i="7"/>
  <c r="F451" i="7"/>
  <c r="O439" i="7"/>
  <c r="F429" i="7"/>
  <c r="O425" i="7"/>
  <c r="O424" i="7"/>
  <c r="F417" i="7"/>
  <c r="O408" i="7"/>
  <c r="O407" i="7"/>
  <c r="O400" i="7"/>
  <c r="O399" i="7"/>
  <c r="O392" i="7"/>
  <c r="O391" i="7"/>
  <c r="F385" i="7"/>
  <c r="O380" i="7"/>
  <c r="O379" i="7"/>
  <c r="O365" i="7"/>
  <c r="O361" i="7"/>
  <c r="O345" i="7"/>
  <c r="F342" i="7"/>
  <c r="F341" i="7"/>
  <c r="F340" i="7"/>
  <c r="F339" i="7"/>
  <c r="F338" i="7"/>
  <c r="F337" i="7"/>
  <c r="F334" i="7"/>
  <c r="F333" i="7"/>
  <c r="F332" i="7"/>
  <c r="F331" i="7"/>
  <c r="F330" i="7"/>
  <c r="O324" i="7"/>
  <c r="F323" i="7"/>
  <c r="O316" i="7"/>
  <c r="O315" i="7"/>
  <c r="O304" i="7"/>
  <c r="O303" i="7"/>
  <c r="O300" i="7"/>
  <c r="O299" i="7"/>
  <c r="O298" i="7"/>
  <c r="O297" i="7"/>
  <c r="O296" i="7"/>
  <c r="O295" i="7"/>
  <c r="F294" i="7"/>
  <c r="O290" i="7"/>
  <c r="O289" i="7"/>
  <c r="O288" i="7"/>
  <c r="O287" i="7"/>
  <c r="O286" i="7"/>
  <c r="O285" i="7"/>
  <c r="F284" i="7"/>
  <c r="F279" i="7"/>
  <c r="O273" i="7"/>
  <c r="O272" i="7"/>
  <c r="F268" i="7"/>
  <c r="F263" i="7"/>
  <c r="F258" i="7"/>
  <c r="F252" i="7"/>
  <c r="F247" i="7"/>
  <c r="F238" i="7"/>
  <c r="O232" i="7"/>
  <c r="O231" i="7"/>
  <c r="F224" i="7"/>
  <c r="O218" i="7"/>
  <c r="O217" i="7"/>
  <c r="F211" i="7"/>
  <c r="O208" i="7"/>
  <c r="O207" i="7"/>
  <c r="F193" i="7"/>
  <c r="F188" i="7"/>
  <c r="O181" i="7"/>
  <c r="O180" i="7"/>
  <c r="F177" i="7"/>
  <c r="F166" i="7"/>
  <c r="O162" i="7"/>
  <c r="O161" i="7"/>
  <c r="F147" i="7"/>
  <c r="O135" i="7"/>
  <c r="O134" i="7"/>
  <c r="F130" i="7"/>
  <c r="F122" i="7"/>
  <c r="O119" i="7"/>
  <c r="O118" i="7"/>
  <c r="O109" i="7"/>
  <c r="O108" i="7"/>
  <c r="F106" i="7"/>
  <c r="O93" i="7"/>
  <c r="O92" i="7"/>
  <c r="F90" i="7"/>
  <c r="O83" i="7"/>
  <c r="O82" i="7"/>
  <c r="O70" i="7"/>
  <c r="O69" i="7"/>
  <c r="O66" i="7"/>
  <c r="S66" i="7" s="1"/>
  <c r="F57" i="7"/>
  <c r="F56" i="7"/>
  <c r="O50" i="7"/>
  <c r="O49" i="7"/>
  <c r="F44" i="7"/>
  <c r="O36" i="7"/>
  <c r="O35" i="7"/>
  <c r="O34" i="7"/>
  <c r="O33" i="7"/>
  <c r="O31" i="7"/>
  <c r="O30" i="7"/>
  <c r="O29" i="7"/>
  <c r="F28" i="7"/>
  <c r="O25" i="7"/>
  <c r="O24" i="7"/>
  <c r="O23" i="7"/>
  <c r="O22" i="7"/>
  <c r="O21" i="7"/>
  <c r="O20" i="7"/>
  <c r="O19" i="7"/>
  <c r="O16" i="7"/>
  <c r="O15" i="7"/>
  <c r="O14" i="7"/>
  <c r="O13" i="7"/>
  <c r="O12" i="7"/>
  <c r="O11" i="7"/>
  <c r="O10" i="7"/>
  <c r="O8" i="7"/>
  <c r="O7" i="7"/>
  <c r="O6" i="7"/>
  <c r="O5" i="7"/>
  <c r="O4" i="7"/>
  <c r="O3" i="7"/>
  <c r="H2" i="7"/>
  <c r="F2" i="7"/>
  <c r="I2" i="7" s="1"/>
  <c r="O1842" i="6"/>
  <c r="O1841" i="6"/>
  <c r="O1835" i="6"/>
  <c r="O1834" i="6"/>
  <c r="O1833" i="6"/>
  <c r="O1832" i="6"/>
  <c r="O1831" i="6"/>
  <c r="O1830" i="6"/>
  <c r="O1829" i="6"/>
  <c r="O1826" i="6"/>
  <c r="O1825" i="6"/>
  <c r="O1824" i="6"/>
  <c r="O1823" i="6"/>
  <c r="O1822" i="6"/>
  <c r="O1821" i="6"/>
  <c r="O1820" i="6"/>
  <c r="O1816" i="6"/>
  <c r="N1836" i="6"/>
  <c r="M1836" i="6"/>
  <c r="N1827" i="6"/>
  <c r="M1827" i="6"/>
  <c r="O1817" i="6"/>
  <c r="O1815" i="6"/>
  <c r="O1814" i="6"/>
  <c r="O1813" i="6"/>
  <c r="O1812" i="6"/>
  <c r="O1811" i="6"/>
  <c r="O1810" i="6"/>
  <c r="N1818" i="6"/>
  <c r="M1818" i="6"/>
  <c r="O1796" i="6"/>
  <c r="O1798" i="6"/>
  <c r="S1798" i="6"/>
  <c r="N1798" i="6"/>
  <c r="M1798" i="6"/>
  <c r="O1779" i="6"/>
  <c r="O1714" i="6"/>
  <c r="O1713" i="6"/>
  <c r="O1712" i="6"/>
  <c r="O1699" i="6"/>
  <c r="O1698" i="6"/>
  <c r="O1694" i="6"/>
  <c r="M1694" i="6"/>
  <c r="N1694" i="6"/>
  <c r="S1694" i="6"/>
  <c r="N1689" i="6"/>
  <c r="M1689" i="6"/>
  <c r="O1688" i="6"/>
  <c r="O1687" i="6"/>
  <c r="O1680" i="6"/>
  <c r="O1653" i="6"/>
  <c r="O1652" i="6"/>
  <c r="O1634" i="6"/>
  <c r="O1633" i="6"/>
  <c r="O1632" i="6"/>
  <c r="O1571" i="6"/>
  <c r="O1576" i="6"/>
  <c r="O1575" i="6"/>
  <c r="O1574" i="6"/>
  <c r="O1573" i="6"/>
  <c r="O1572" i="6"/>
  <c r="O1570" i="6"/>
  <c r="O1565" i="6"/>
  <c r="O1564" i="6"/>
  <c r="O1553" i="6"/>
  <c r="O1150" i="6"/>
  <c r="O1149" i="6"/>
  <c r="O1148" i="6"/>
  <c r="O935" i="6"/>
  <c r="O934" i="6"/>
  <c r="O297" i="6"/>
  <c r="O296" i="6"/>
  <c r="O295" i="6"/>
  <c r="O294" i="6"/>
  <c r="O293" i="6"/>
  <c r="O292" i="6"/>
  <c r="N298" i="6"/>
  <c r="M298" i="6"/>
  <c r="O258" i="6"/>
  <c r="O257" i="6"/>
  <c r="O256" i="6"/>
  <c r="O255" i="6"/>
  <c r="O254" i="6"/>
  <c r="O253" i="6"/>
  <c r="O252" i="6"/>
  <c r="N259" i="6"/>
  <c r="M259" i="6"/>
  <c r="M250" i="6"/>
  <c r="N250" i="6"/>
  <c r="O264" i="6"/>
  <c r="S264" i="6"/>
  <c r="N264" i="6"/>
  <c r="M264" i="6"/>
  <c r="O249" i="6"/>
  <c r="O248" i="6"/>
  <c r="O247" i="6"/>
  <c r="O244" i="6"/>
  <c r="O243" i="6"/>
  <c r="O242" i="6"/>
  <c r="O239" i="6"/>
  <c r="O238" i="6"/>
  <c r="O237" i="6"/>
  <c r="N245" i="6"/>
  <c r="M245" i="6"/>
  <c r="N240" i="6"/>
  <c r="M240" i="6"/>
  <c r="O234" i="6"/>
  <c r="O233" i="6"/>
  <c r="O232" i="6"/>
  <c r="N235" i="6"/>
  <c r="M235" i="6"/>
  <c r="N230" i="6"/>
  <c r="M230" i="6"/>
  <c r="O228" i="6"/>
  <c r="O227" i="6"/>
  <c r="O226" i="6"/>
  <c r="O219" i="6"/>
  <c r="M208" i="6"/>
  <c r="O205" i="6"/>
  <c r="O206" i="6"/>
  <c r="N208" i="6"/>
  <c r="O117" i="6"/>
  <c r="O116" i="6"/>
  <c r="O587" i="5"/>
  <c r="I3332" i="5"/>
  <c r="H3332" i="5"/>
  <c r="P3332" i="5"/>
  <c r="Q3332" i="5"/>
  <c r="R3332" i="5"/>
  <c r="O3313" i="5"/>
  <c r="O3312" i="5"/>
  <c r="O3311" i="5"/>
  <c r="O3310" i="5"/>
  <c r="O3309" i="5"/>
  <c r="N3315" i="5"/>
  <c r="M3315" i="5"/>
  <c r="N3307" i="5"/>
  <c r="O3306" i="5"/>
  <c r="O3305" i="5"/>
  <c r="O3307" i="5"/>
  <c r="S3307" i="5"/>
  <c r="O3304" i="5"/>
  <c r="M3307" i="5"/>
  <c r="O3330" i="5"/>
  <c r="S3330" i="5"/>
  <c r="H3330" i="5"/>
  <c r="F3330" i="5"/>
  <c r="I3330" i="5"/>
  <c r="Q3330" i="5"/>
  <c r="O3329" i="5"/>
  <c r="S3329" i="5"/>
  <c r="H3329" i="5"/>
  <c r="F3329" i="5"/>
  <c r="I3329" i="5"/>
  <c r="Q3329" i="5"/>
  <c r="O3328" i="5"/>
  <c r="S3328" i="5"/>
  <c r="H3328" i="5"/>
  <c r="F3328" i="5"/>
  <c r="I3328" i="5"/>
  <c r="O3327" i="5"/>
  <c r="S3327" i="5"/>
  <c r="H3327" i="5"/>
  <c r="F3327" i="5"/>
  <c r="I3327" i="5"/>
  <c r="Q3327" i="5"/>
  <c r="O3326" i="5"/>
  <c r="S3326" i="5"/>
  <c r="H3326" i="5"/>
  <c r="F3326" i="5"/>
  <c r="I3326" i="5"/>
  <c r="Q3326" i="5"/>
  <c r="O3325" i="5"/>
  <c r="S3325" i="5"/>
  <c r="H3325" i="5"/>
  <c r="F3325" i="5"/>
  <c r="I3325" i="5"/>
  <c r="Q3325" i="5"/>
  <c r="O3324" i="5"/>
  <c r="S3324" i="5"/>
  <c r="H3324" i="5"/>
  <c r="F3324" i="5"/>
  <c r="I3324" i="5"/>
  <c r="O3323" i="5"/>
  <c r="S3323" i="5"/>
  <c r="H3323" i="5"/>
  <c r="F3323" i="5"/>
  <c r="I3323" i="5"/>
  <c r="Q3323" i="5"/>
  <c r="O3322" i="5"/>
  <c r="S3322" i="5"/>
  <c r="H3322" i="5"/>
  <c r="F3322" i="5"/>
  <c r="I3322" i="5"/>
  <c r="Q3322" i="5"/>
  <c r="O3321" i="5"/>
  <c r="S3321" i="5"/>
  <c r="H3321" i="5"/>
  <c r="F3321" i="5"/>
  <c r="I3321" i="5"/>
  <c r="Q3321" i="5"/>
  <c r="O3320" i="5"/>
  <c r="S3320" i="5"/>
  <c r="H3320" i="5"/>
  <c r="F3320" i="5"/>
  <c r="I3320" i="5"/>
  <c r="O3319" i="5"/>
  <c r="S3319" i="5"/>
  <c r="H3319" i="5"/>
  <c r="F3319" i="5"/>
  <c r="I3319" i="5"/>
  <c r="Q3319" i="5"/>
  <c r="O3318" i="5"/>
  <c r="S3318" i="5"/>
  <c r="H3318" i="5"/>
  <c r="F3318" i="5"/>
  <c r="I3318" i="5"/>
  <c r="Q3318" i="5"/>
  <c r="O3317" i="5"/>
  <c r="S3317" i="5"/>
  <c r="H3317" i="5"/>
  <c r="F3317" i="5"/>
  <c r="I3317" i="5"/>
  <c r="Q3317" i="5"/>
  <c r="O3316" i="5"/>
  <c r="S3316" i="5"/>
  <c r="H3316" i="5"/>
  <c r="F3316" i="5"/>
  <c r="I3316" i="5"/>
  <c r="O3308" i="5"/>
  <c r="S3308" i="5"/>
  <c r="H3308" i="5"/>
  <c r="F3308" i="5"/>
  <c r="I3308" i="5"/>
  <c r="S3303" i="5"/>
  <c r="H3303" i="5"/>
  <c r="F3303" i="5"/>
  <c r="I3303" i="5"/>
  <c r="O2494" i="5"/>
  <c r="O2493" i="5"/>
  <c r="O2492" i="5"/>
  <c r="O2459" i="5"/>
  <c r="O2458" i="5"/>
  <c r="O2457" i="5"/>
  <c r="O2141" i="5"/>
  <c r="O2140" i="5"/>
  <c r="O2139" i="5"/>
  <c r="O2138" i="5"/>
  <c r="O1971" i="5"/>
  <c r="O1672" i="5"/>
  <c r="O1671" i="5"/>
  <c r="O1827" i="6"/>
  <c r="S1827" i="6"/>
  <c r="O1836" i="6"/>
  <c r="S1836" i="6"/>
  <c r="O1818" i="6"/>
  <c r="S1818" i="6"/>
  <c r="O1689" i="6"/>
  <c r="S1689" i="6"/>
  <c r="O250" i="6"/>
  <c r="S250" i="6"/>
  <c r="O240" i="6"/>
  <c r="S240" i="6"/>
  <c r="O259" i="6"/>
  <c r="S259" i="6"/>
  <c r="O245" i="6"/>
  <c r="S245" i="6"/>
  <c r="O235" i="6"/>
  <c r="S235" i="6"/>
  <c r="O3315" i="5"/>
  <c r="S3315" i="5"/>
  <c r="Q3307" i="5"/>
  <c r="Q3315" i="5"/>
  <c r="J3322" i="5"/>
  <c r="P3322" i="5"/>
  <c r="R3322" i="5"/>
  <c r="J3318" i="5"/>
  <c r="P3318" i="5"/>
  <c r="R3318" i="5"/>
  <c r="J3321" i="5"/>
  <c r="P3321" i="5"/>
  <c r="R3321" i="5"/>
  <c r="J3330" i="5"/>
  <c r="P3330" i="5"/>
  <c r="R3330" i="5"/>
  <c r="J3326" i="5"/>
  <c r="P3326" i="5"/>
  <c r="R3326" i="5"/>
  <c r="J3303" i="5"/>
  <c r="P3307" i="5"/>
  <c r="R3307" i="5"/>
  <c r="J3308" i="5"/>
  <c r="Q3320" i="5"/>
  <c r="J3320" i="5"/>
  <c r="P3320" i="5"/>
  <c r="J3325" i="5"/>
  <c r="P3325" i="5"/>
  <c r="R3325" i="5"/>
  <c r="J3329" i="5"/>
  <c r="P3329" i="5"/>
  <c r="R3329" i="5"/>
  <c r="Q3316" i="5"/>
  <c r="J3316" i="5"/>
  <c r="P3316" i="5"/>
  <c r="J3319" i="5"/>
  <c r="P3319" i="5"/>
  <c r="R3319" i="5"/>
  <c r="J3323" i="5"/>
  <c r="P3323" i="5"/>
  <c r="R3323" i="5"/>
  <c r="Q3324" i="5"/>
  <c r="J3324" i="5"/>
  <c r="P3324" i="5"/>
  <c r="J3327" i="5"/>
  <c r="P3327" i="5"/>
  <c r="R3327" i="5"/>
  <c r="J3317" i="5"/>
  <c r="P3317" i="5"/>
  <c r="R3317" i="5"/>
  <c r="Q3328" i="5"/>
  <c r="J3328" i="5"/>
  <c r="P3328" i="5"/>
  <c r="R3328" i="5"/>
  <c r="P3315" i="5"/>
  <c r="R3315" i="5"/>
  <c r="R3320" i="5"/>
  <c r="R3316" i="5"/>
  <c r="R3324" i="5"/>
  <c r="O1663" i="5"/>
  <c r="O1662" i="5"/>
  <c r="O1661" i="5"/>
  <c r="O1660" i="5"/>
  <c r="O1659" i="5"/>
  <c r="O1658" i="5"/>
  <c r="M1518" i="5"/>
  <c r="O1516" i="5"/>
  <c r="O632" i="5"/>
  <c r="O633" i="5"/>
  <c r="O631" i="5"/>
  <c r="O476" i="5"/>
  <c r="O475" i="5"/>
  <c r="M34" i="4"/>
  <c r="O809" i="4"/>
  <c r="O803" i="4"/>
  <c r="O802" i="4"/>
  <c r="O801" i="4"/>
  <c r="O800" i="4"/>
  <c r="O750" i="4"/>
  <c r="O716" i="4"/>
  <c r="O694" i="4"/>
  <c r="N678" i="4"/>
  <c r="O677" i="4"/>
  <c r="O649" i="4"/>
  <c r="O584" i="4"/>
  <c r="O559" i="4"/>
  <c r="O551" i="4"/>
  <c r="O544" i="4"/>
  <c r="O521" i="4"/>
  <c r="O522" i="4"/>
  <c r="O520" i="4"/>
  <c r="O519" i="4"/>
  <c r="O476" i="4"/>
  <c r="O465" i="4"/>
  <c r="O464" i="4"/>
  <c r="O463" i="4"/>
  <c r="O462" i="4"/>
  <c r="O448" i="4"/>
  <c r="O447" i="4"/>
  <c r="O449" i="4"/>
  <c r="O446" i="4"/>
  <c r="O434" i="4"/>
  <c r="O348" i="4"/>
  <c r="O331" i="4"/>
  <c r="O330" i="4"/>
  <c r="O329" i="4"/>
  <c r="N540" i="4"/>
  <c r="M540" i="4"/>
  <c r="O539" i="4"/>
  <c r="O538" i="4"/>
  <c r="O540" i="4"/>
  <c r="S540" i="4"/>
  <c r="O324" i="4"/>
  <c r="O323" i="4"/>
  <c r="O322" i="4"/>
  <c r="O321" i="4"/>
  <c r="O320" i="4"/>
  <c r="O319" i="4"/>
  <c r="O266" i="4"/>
  <c r="O217" i="4"/>
  <c r="O208" i="4"/>
  <c r="O178" i="4"/>
  <c r="O166" i="4"/>
  <c r="O149" i="4"/>
  <c r="O148" i="4"/>
  <c r="O147" i="4"/>
  <c r="O137" i="4"/>
  <c r="O103" i="4"/>
  <c r="O102" i="4"/>
  <c r="O96" i="4"/>
  <c r="O95" i="4"/>
  <c r="O49" i="4"/>
  <c r="O48" i="4"/>
  <c r="O47" i="4"/>
  <c r="O46" i="4"/>
  <c r="O45" i="4"/>
  <c r="O44" i="4"/>
  <c r="O32" i="4"/>
  <c r="O21" i="4"/>
  <c r="O13" i="4"/>
  <c r="O728" i="4"/>
  <c r="O727" i="4"/>
  <c r="S1579" i="6"/>
  <c r="S51" i="6"/>
  <c r="S1808" i="6"/>
  <c r="S1807" i="6"/>
  <c r="S1806" i="6"/>
  <c r="S1805" i="6"/>
  <c r="S1804" i="6"/>
  <c r="S1803" i="6"/>
  <c r="S1802" i="6"/>
  <c r="S1801" i="6"/>
  <c r="S1800" i="6"/>
  <c r="S1799" i="6"/>
  <c r="S1795" i="6"/>
  <c r="S1717" i="6"/>
  <c r="S1685" i="6"/>
  <c r="S1684" i="6"/>
  <c r="S1677" i="6"/>
  <c r="S1676" i="6"/>
  <c r="S1675" i="6"/>
  <c r="S1543" i="6"/>
  <c r="S1542" i="6"/>
  <c r="S1370" i="6"/>
  <c r="S1369" i="6"/>
  <c r="S1368" i="6"/>
  <c r="S1367" i="6"/>
  <c r="S1366" i="6"/>
  <c r="S1365" i="6"/>
  <c r="S318" i="6"/>
  <c r="S317" i="6"/>
  <c r="S316" i="6"/>
  <c r="S315" i="6"/>
  <c r="S314" i="6"/>
  <c r="S313" i="6"/>
  <c r="S312" i="6"/>
  <c r="S311" i="6"/>
  <c r="S310" i="6"/>
  <c r="S309" i="6"/>
  <c r="S308" i="6"/>
  <c r="S307" i="6"/>
  <c r="S299" i="6"/>
  <c r="O795" i="4"/>
  <c r="O621" i="4"/>
  <c r="O404" i="4"/>
  <c r="O395" i="4"/>
  <c r="O288" i="4"/>
  <c r="O66" i="4"/>
  <c r="O65" i="4"/>
  <c r="S2390" i="5"/>
  <c r="S2388" i="5"/>
  <c r="S2244" i="5"/>
  <c r="S393" i="5"/>
  <c r="S3265" i="5"/>
  <c r="S3241" i="5"/>
  <c r="O3238" i="5"/>
  <c r="S3234" i="5"/>
  <c r="S3216" i="5"/>
  <c r="S3208" i="5"/>
  <c r="S3194" i="5"/>
  <c r="S3177" i="5"/>
  <c r="S3127" i="5"/>
  <c r="S3126" i="5"/>
  <c r="S3125" i="5"/>
  <c r="S3124" i="5"/>
  <c r="S3123" i="5"/>
  <c r="S3122" i="5"/>
  <c r="S3121" i="5"/>
  <c r="O2816" i="5"/>
  <c r="S2509" i="5"/>
  <c r="O2491" i="5"/>
  <c r="S2469" i="5"/>
  <c r="S2462" i="5"/>
  <c r="S2449" i="5"/>
  <c r="S2340" i="5"/>
  <c r="I1084" i="5"/>
  <c r="J1447" i="6"/>
  <c r="J1441" i="6"/>
  <c r="N111" i="6"/>
  <c r="N1541" i="6"/>
  <c r="M1541" i="6"/>
  <c r="Q1541" i="6"/>
  <c r="O1540" i="6"/>
  <c r="O1539" i="6"/>
  <c r="O1538" i="6"/>
  <c r="O1537" i="6"/>
  <c r="O1536" i="6"/>
  <c r="N1534" i="6"/>
  <c r="M1534" i="6"/>
  <c r="Q1534" i="6"/>
  <c r="O1533" i="6"/>
  <c r="O1532" i="6"/>
  <c r="O1531" i="6"/>
  <c r="O1530" i="6"/>
  <c r="O1529" i="6"/>
  <c r="O1528" i="6"/>
  <c r="O1527" i="6"/>
  <c r="O1526" i="6"/>
  <c r="O1525" i="6"/>
  <c r="O1524" i="6"/>
  <c r="O1523" i="6"/>
  <c r="O1522" i="6"/>
  <c r="O1521" i="6"/>
  <c r="O1520" i="6"/>
  <c r="N1518" i="6"/>
  <c r="M1518" i="6"/>
  <c r="Q1518" i="6"/>
  <c r="O1517" i="6"/>
  <c r="O1516" i="6"/>
  <c r="O1515" i="6"/>
  <c r="O1514" i="6"/>
  <c r="O1513" i="6"/>
  <c r="O1512" i="6"/>
  <c r="O1511" i="6"/>
  <c r="N1509" i="6"/>
  <c r="M1509" i="6"/>
  <c r="Q1509" i="6"/>
  <c r="O1508" i="6"/>
  <c r="O1507" i="6"/>
  <c r="O1506" i="6"/>
  <c r="O1505" i="6"/>
  <c r="O1504" i="6"/>
  <c r="O1503" i="6"/>
  <c r="O1502" i="6"/>
  <c r="N1500" i="6"/>
  <c r="M1500" i="6"/>
  <c r="Q1500" i="6"/>
  <c r="O1499" i="6"/>
  <c r="O1498" i="6"/>
  <c r="O1497" i="6"/>
  <c r="N1495" i="6"/>
  <c r="M1495" i="6"/>
  <c r="Q1495" i="6"/>
  <c r="O1494" i="6"/>
  <c r="O1493" i="6"/>
  <c r="O1492" i="6"/>
  <c r="O1491" i="6"/>
  <c r="O1490" i="6"/>
  <c r="O1489" i="6"/>
  <c r="O1488" i="6"/>
  <c r="N1486" i="6"/>
  <c r="M1486" i="6"/>
  <c r="Q1486" i="6"/>
  <c r="O1485" i="6"/>
  <c r="O1484" i="6"/>
  <c r="O1483" i="6"/>
  <c r="O1482" i="6"/>
  <c r="O1481" i="6"/>
  <c r="O1480" i="6"/>
  <c r="O1479" i="6"/>
  <c r="O1478" i="6"/>
  <c r="O1477" i="6"/>
  <c r="N1475" i="6"/>
  <c r="M1475" i="6"/>
  <c r="Q1475" i="6"/>
  <c r="O1474" i="6"/>
  <c r="O1473" i="6"/>
  <c r="O1472" i="6"/>
  <c r="O1471" i="6"/>
  <c r="O1470" i="6"/>
  <c r="O1469" i="6"/>
  <c r="O1468" i="6"/>
  <c r="O1467" i="6"/>
  <c r="O1466" i="6"/>
  <c r="N1464" i="6"/>
  <c r="M1464" i="6"/>
  <c r="Q1464" i="6"/>
  <c r="O1463" i="6"/>
  <c r="O1462" i="6"/>
  <c r="O1461" i="6"/>
  <c r="O1460" i="6"/>
  <c r="O1459" i="6"/>
  <c r="O1458" i="6"/>
  <c r="O1457" i="6"/>
  <c r="N1455" i="6"/>
  <c r="M1455" i="6"/>
  <c r="Q1455" i="6"/>
  <c r="O1454" i="6"/>
  <c r="O1453" i="6"/>
  <c r="O1452" i="6"/>
  <c r="O1451" i="6"/>
  <c r="O1450" i="6"/>
  <c r="O1449" i="6"/>
  <c r="O1448" i="6"/>
  <c r="N1446" i="6"/>
  <c r="M1446" i="6"/>
  <c r="Q1446" i="6"/>
  <c r="O1445" i="6"/>
  <c r="O1444" i="6"/>
  <c r="O1443" i="6"/>
  <c r="O1442" i="6"/>
  <c r="O1464" i="6"/>
  <c r="O1534" i="6"/>
  <c r="O1509" i="6"/>
  <c r="O1500" i="6"/>
  <c r="O1486" i="6"/>
  <c r="O1475" i="6"/>
  <c r="O1541" i="6"/>
  <c r="O1518" i="6"/>
  <c r="O1495" i="6"/>
  <c r="O1455" i="6"/>
  <c r="O1446" i="6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792" i="4"/>
  <c r="S791" i="4"/>
  <c r="S790" i="4"/>
  <c r="S789" i="4"/>
  <c r="S788" i="4"/>
  <c r="S787" i="4"/>
  <c r="S786" i="4"/>
  <c r="S785" i="4"/>
  <c r="S784" i="4"/>
  <c r="S783" i="4"/>
  <c r="S778" i="4"/>
  <c r="S777" i="4"/>
  <c r="S776" i="4"/>
  <c r="S767" i="4"/>
  <c r="S766" i="4"/>
  <c r="S765" i="4"/>
  <c r="S764" i="4"/>
  <c r="S763" i="4"/>
  <c r="S762" i="4"/>
  <c r="S761" i="4"/>
  <c r="S760" i="4"/>
  <c r="S759" i="4"/>
  <c r="S758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591" i="4"/>
  <c r="S590" i="4"/>
  <c r="S589" i="4"/>
  <c r="S588" i="4"/>
  <c r="S587" i="4"/>
  <c r="S541" i="4"/>
  <c r="S537" i="4"/>
  <c r="S536" i="4"/>
  <c r="S535" i="4"/>
  <c r="S534" i="4"/>
  <c r="S533" i="4"/>
  <c r="S532" i="4"/>
  <c r="S531" i="4"/>
  <c r="S530" i="4"/>
  <c r="S529" i="4"/>
  <c r="Q422" i="4"/>
  <c r="S371" i="4"/>
  <c r="S370" i="4"/>
  <c r="S369" i="4"/>
  <c r="S368" i="4"/>
  <c r="S367" i="4"/>
  <c r="S366" i="4"/>
  <c r="S365" i="4"/>
  <c r="S364" i="4"/>
  <c r="S342" i="4"/>
  <c r="S341" i="4"/>
  <c r="S340" i="4"/>
  <c r="S339" i="4"/>
  <c r="S338" i="4"/>
  <c r="S337" i="4"/>
  <c r="S336" i="4"/>
  <c r="S335" i="4"/>
  <c r="S334" i="4"/>
  <c r="S235" i="4"/>
  <c r="S234" i="4"/>
  <c r="S233" i="4"/>
  <c r="S232" i="4"/>
  <c r="S108" i="4"/>
  <c r="S107" i="4"/>
  <c r="S106" i="4"/>
  <c r="O878" i="4"/>
  <c r="O755" i="4"/>
  <c r="O602" i="4"/>
  <c r="O601" i="4"/>
  <c r="O600" i="4"/>
  <c r="O599" i="4"/>
  <c r="N586" i="4"/>
  <c r="M586" i="4"/>
  <c r="N553" i="4"/>
  <c r="M553" i="4"/>
  <c r="O550" i="4"/>
  <c r="O549" i="4"/>
  <c r="O498" i="4"/>
  <c r="O497" i="4"/>
  <c r="O496" i="4"/>
  <c r="H423" i="4"/>
  <c r="J423" i="4"/>
  <c r="H422" i="4"/>
  <c r="J422" i="4"/>
  <c r="P422" i="4"/>
  <c r="F422" i="4"/>
  <c r="O347" i="4"/>
  <c r="O64" i="4"/>
  <c r="M19" i="4"/>
  <c r="N19" i="4"/>
  <c r="R422" i="4"/>
  <c r="S1541" i="6"/>
  <c r="S1534" i="6"/>
  <c r="S1518" i="6"/>
  <c r="S1509" i="6"/>
  <c r="S1500" i="6"/>
  <c r="S1495" i="6"/>
  <c r="S1486" i="6"/>
  <c r="S1475" i="6"/>
  <c r="S1464" i="6"/>
  <c r="S1455" i="6"/>
  <c r="S1446" i="6"/>
  <c r="R958" i="6"/>
  <c r="N1844" i="6"/>
  <c r="M1844" i="6"/>
  <c r="O1843" i="6"/>
  <c r="O1840" i="6"/>
  <c r="O1839" i="6"/>
  <c r="O1838" i="6"/>
  <c r="N1794" i="6"/>
  <c r="M1794" i="6"/>
  <c r="O1793" i="6"/>
  <c r="O1792" i="6"/>
  <c r="O1791" i="6"/>
  <c r="O1790" i="6"/>
  <c r="N1788" i="6"/>
  <c r="M1788" i="6"/>
  <c r="O1787" i="6"/>
  <c r="O1786" i="6"/>
  <c r="O1785" i="6"/>
  <c r="O1784" i="6"/>
  <c r="O1783" i="6"/>
  <c r="N1781" i="6"/>
  <c r="M1781" i="6"/>
  <c r="O1780" i="6"/>
  <c r="O1778" i="6"/>
  <c r="O1777" i="6"/>
  <c r="N1775" i="6"/>
  <c r="M1775" i="6"/>
  <c r="O1774" i="6"/>
  <c r="O1773" i="6"/>
  <c r="O1772" i="6"/>
  <c r="O1771" i="6"/>
  <c r="O1770" i="6"/>
  <c r="O1769" i="6"/>
  <c r="O1768" i="6"/>
  <c r="O1767" i="6"/>
  <c r="N1765" i="6"/>
  <c r="M1765" i="6"/>
  <c r="O1764" i="6"/>
  <c r="O1763" i="6"/>
  <c r="O1762" i="6"/>
  <c r="O1761" i="6"/>
  <c r="O1760" i="6"/>
  <c r="O1759" i="6"/>
  <c r="N1757" i="6"/>
  <c r="M1757" i="6"/>
  <c r="O1756" i="6"/>
  <c r="O1755" i="6"/>
  <c r="O1754" i="6"/>
  <c r="O1753" i="6"/>
  <c r="O1752" i="6"/>
  <c r="O1751" i="6"/>
  <c r="O1750" i="6"/>
  <c r="O1749" i="6"/>
  <c r="N1747" i="6"/>
  <c r="M1747" i="6"/>
  <c r="O1746" i="6"/>
  <c r="O1745" i="6"/>
  <c r="O1744" i="6"/>
  <c r="O1743" i="6"/>
  <c r="O1742" i="6"/>
  <c r="O1741" i="6"/>
  <c r="N1739" i="6"/>
  <c r="M1739" i="6"/>
  <c r="O1738" i="6"/>
  <c r="O1737" i="6"/>
  <c r="O1736" i="6"/>
  <c r="O1735" i="6"/>
  <c r="O1734" i="6"/>
  <c r="O1733" i="6"/>
  <c r="N1731" i="6"/>
  <c r="M1731" i="6"/>
  <c r="O1730" i="6"/>
  <c r="O1729" i="6"/>
  <c r="O1728" i="6"/>
  <c r="O1727" i="6"/>
  <c r="O1726" i="6"/>
  <c r="N1724" i="6"/>
  <c r="M1724" i="6"/>
  <c r="O1723" i="6"/>
  <c r="O1722" i="6"/>
  <c r="O1721" i="6"/>
  <c r="O1720" i="6"/>
  <c r="O1719" i="6"/>
  <c r="N1716" i="6"/>
  <c r="M1716" i="6"/>
  <c r="O1715" i="6"/>
  <c r="O1711" i="6"/>
  <c r="O1710" i="6"/>
  <c r="O1709" i="6"/>
  <c r="N1707" i="6"/>
  <c r="M1707" i="6"/>
  <c r="O1706" i="6"/>
  <c r="O1705" i="6"/>
  <c r="O1704" i="6"/>
  <c r="O1703" i="6"/>
  <c r="N1701" i="6"/>
  <c r="M1701" i="6"/>
  <c r="O1700" i="6"/>
  <c r="O1697" i="6"/>
  <c r="O1696" i="6"/>
  <c r="N1683" i="6"/>
  <c r="M1683" i="6"/>
  <c r="O1682" i="6"/>
  <c r="O1679" i="6"/>
  <c r="N1674" i="6"/>
  <c r="M1674" i="6"/>
  <c r="O1673" i="6"/>
  <c r="O1672" i="6"/>
  <c r="O1671" i="6"/>
  <c r="O1670" i="6"/>
  <c r="N1668" i="6"/>
  <c r="M1668" i="6"/>
  <c r="O1667" i="6"/>
  <c r="O1666" i="6"/>
  <c r="O1665" i="6"/>
  <c r="O1664" i="6"/>
  <c r="O1663" i="6"/>
  <c r="O1662" i="6"/>
  <c r="N1660" i="6"/>
  <c r="M1660" i="6"/>
  <c r="O1659" i="6"/>
  <c r="O1658" i="6"/>
  <c r="O1657" i="6"/>
  <c r="N1655" i="6"/>
  <c r="M1655" i="6"/>
  <c r="O1654" i="6"/>
  <c r="O1651" i="6"/>
  <c r="O1650" i="6"/>
  <c r="O1649" i="6"/>
  <c r="O1648" i="6"/>
  <c r="O1647" i="6"/>
  <c r="O1646" i="6"/>
  <c r="N1644" i="6"/>
  <c r="M1644" i="6"/>
  <c r="O1643" i="6"/>
  <c r="O1642" i="6"/>
  <c r="O1641" i="6"/>
  <c r="O1640" i="6"/>
  <c r="O1639" i="6"/>
  <c r="O1638" i="6"/>
  <c r="N1636" i="6"/>
  <c r="M1636" i="6"/>
  <c r="O1635" i="6"/>
  <c r="O1631" i="6"/>
  <c r="O1630" i="6"/>
  <c r="O1629" i="6"/>
  <c r="O1628" i="6"/>
  <c r="O1627" i="6"/>
  <c r="N1625" i="6"/>
  <c r="M1625" i="6"/>
  <c r="O1624" i="6"/>
  <c r="O1623" i="6"/>
  <c r="O1622" i="6"/>
  <c r="O1621" i="6"/>
  <c r="O1620" i="6"/>
  <c r="O1619" i="6"/>
  <c r="O1618" i="6"/>
  <c r="O1617" i="6"/>
  <c r="O1616" i="6"/>
  <c r="O1615" i="6"/>
  <c r="O1614" i="6"/>
  <c r="O1613" i="6"/>
  <c r="N1611" i="6"/>
  <c r="M1611" i="6"/>
  <c r="O1610" i="6"/>
  <c r="O1609" i="6"/>
  <c r="O1608" i="6"/>
  <c r="O1607" i="6"/>
  <c r="O1606" i="6"/>
  <c r="O1605" i="6"/>
  <c r="N1603" i="6"/>
  <c r="M1603" i="6"/>
  <c r="O1602" i="6"/>
  <c r="O1601" i="6"/>
  <c r="O1600" i="6"/>
  <c r="O1599" i="6"/>
  <c r="N1597" i="6"/>
  <c r="M1597" i="6"/>
  <c r="O1596" i="6"/>
  <c r="O1595" i="6"/>
  <c r="O1594" i="6"/>
  <c r="O1593" i="6"/>
  <c r="O1592" i="6"/>
  <c r="O1591" i="6"/>
  <c r="O1590" i="6"/>
  <c r="O1589" i="6"/>
  <c r="O1588" i="6"/>
  <c r="O1587" i="6"/>
  <c r="O1586" i="6"/>
  <c r="O1585" i="6"/>
  <c r="O1584" i="6"/>
  <c r="O1583" i="6"/>
  <c r="O1582" i="6"/>
  <c r="O1581" i="6"/>
  <c r="N1578" i="6"/>
  <c r="M1578" i="6"/>
  <c r="O1577" i="6"/>
  <c r="O1569" i="6"/>
  <c r="N1567" i="6"/>
  <c r="M1567" i="6"/>
  <c r="O1566" i="6"/>
  <c r="O1563" i="6"/>
  <c r="O1562" i="6"/>
  <c r="N1560" i="6"/>
  <c r="M1560" i="6"/>
  <c r="O1559" i="6"/>
  <c r="O1558" i="6"/>
  <c r="O1557" i="6"/>
  <c r="N1555" i="6"/>
  <c r="M1555" i="6"/>
  <c r="O1554" i="6"/>
  <c r="O1552" i="6"/>
  <c r="O1551" i="6"/>
  <c r="O1550" i="6"/>
  <c r="O1549" i="6"/>
  <c r="O1548" i="6"/>
  <c r="O1547" i="6"/>
  <c r="O1546" i="6"/>
  <c r="O1545" i="6"/>
  <c r="N1440" i="6"/>
  <c r="M1440" i="6"/>
  <c r="Q1440" i="6"/>
  <c r="O1439" i="6"/>
  <c r="O1438" i="6"/>
  <c r="O1437" i="6"/>
  <c r="O1436" i="6"/>
  <c r="O1435" i="6"/>
  <c r="O1434" i="6"/>
  <c r="O1433" i="6"/>
  <c r="O1432" i="6"/>
  <c r="N1430" i="6"/>
  <c r="M1430" i="6"/>
  <c r="Q1430" i="6"/>
  <c r="O1429" i="6"/>
  <c r="O1428" i="6"/>
  <c r="O1427" i="6"/>
  <c r="O1426" i="6"/>
  <c r="O1425" i="6"/>
  <c r="O1424" i="6"/>
  <c r="N1422" i="6"/>
  <c r="M1422" i="6"/>
  <c r="Q1422" i="6"/>
  <c r="O1421" i="6"/>
  <c r="O1420" i="6"/>
  <c r="O1419" i="6"/>
  <c r="O1418" i="6"/>
  <c r="O1417" i="6"/>
  <c r="O1416" i="6"/>
  <c r="O1415" i="6"/>
  <c r="O1414" i="6"/>
  <c r="O1413" i="6"/>
  <c r="O1412" i="6"/>
  <c r="O1411" i="6"/>
  <c r="N1409" i="6"/>
  <c r="M1409" i="6"/>
  <c r="Q1409" i="6"/>
  <c r="O1408" i="6"/>
  <c r="O1407" i="6"/>
  <c r="O1406" i="6"/>
  <c r="O1405" i="6"/>
  <c r="O1404" i="6"/>
  <c r="O1403" i="6"/>
  <c r="O1402" i="6"/>
  <c r="O1401" i="6"/>
  <c r="O1400" i="6"/>
  <c r="O1399" i="6"/>
  <c r="O1398" i="6"/>
  <c r="N1396" i="6"/>
  <c r="M1396" i="6"/>
  <c r="Q1396" i="6"/>
  <c r="O1395" i="6"/>
  <c r="O1394" i="6"/>
  <c r="O1393" i="6"/>
  <c r="O1392" i="6"/>
  <c r="O1391" i="6"/>
  <c r="O1390" i="6"/>
  <c r="O1389" i="6"/>
  <c r="N1387" i="6"/>
  <c r="M1387" i="6"/>
  <c r="Q1387" i="6"/>
  <c r="O1386" i="6"/>
  <c r="O1385" i="6"/>
  <c r="O1384" i="6"/>
  <c r="O1383" i="6"/>
  <c r="O1382" i="6"/>
  <c r="O1381" i="6"/>
  <c r="O1380" i="6"/>
  <c r="O1379" i="6"/>
  <c r="O1378" i="6"/>
  <c r="N1376" i="6"/>
  <c r="M1376" i="6"/>
  <c r="Q1376" i="6"/>
  <c r="O1375" i="6"/>
  <c r="O1374" i="6"/>
  <c r="O1373" i="6"/>
  <c r="O1372" i="6"/>
  <c r="N1364" i="6"/>
  <c r="M1364" i="6"/>
  <c r="O1363" i="6"/>
  <c r="O1362" i="6"/>
  <c r="O1361" i="6"/>
  <c r="O1360" i="6"/>
  <c r="N1358" i="6"/>
  <c r="M1358" i="6"/>
  <c r="O1357" i="6"/>
  <c r="O1356" i="6"/>
  <c r="O1355" i="6"/>
  <c r="O1354" i="6"/>
  <c r="O1353" i="6"/>
  <c r="O1352" i="6"/>
  <c r="O1351" i="6"/>
  <c r="O1350" i="6"/>
  <c r="O1349" i="6"/>
  <c r="O1348" i="6"/>
  <c r="O1347" i="6"/>
  <c r="N1345" i="6"/>
  <c r="M1345" i="6"/>
  <c r="O1344" i="6"/>
  <c r="O1343" i="6"/>
  <c r="O1342" i="6"/>
  <c r="O1341" i="6"/>
  <c r="O1340" i="6"/>
  <c r="O1339" i="6"/>
  <c r="O1338" i="6"/>
  <c r="O1337" i="6"/>
  <c r="O1336" i="6"/>
  <c r="N1334" i="6"/>
  <c r="M1334" i="6"/>
  <c r="O1333" i="6"/>
  <c r="O1332" i="6"/>
  <c r="O1331" i="6"/>
  <c r="O1330" i="6"/>
  <c r="O1329" i="6"/>
  <c r="O1328" i="6"/>
  <c r="O1327" i="6"/>
  <c r="O1326" i="6"/>
  <c r="N1324" i="6"/>
  <c r="M1324" i="6"/>
  <c r="O1323" i="6"/>
  <c r="O1322" i="6"/>
  <c r="O1321" i="6"/>
  <c r="O1320" i="6"/>
  <c r="O1319" i="6"/>
  <c r="O1318" i="6"/>
  <c r="N1316" i="6"/>
  <c r="M1316" i="6"/>
  <c r="O1315" i="6"/>
  <c r="O1314" i="6"/>
  <c r="O1313" i="6"/>
  <c r="O1312" i="6"/>
  <c r="O1311" i="6"/>
  <c r="O1310" i="6"/>
  <c r="O1309" i="6"/>
  <c r="N1307" i="6"/>
  <c r="M1307" i="6"/>
  <c r="O1306" i="6"/>
  <c r="O1305" i="6"/>
  <c r="O1304" i="6"/>
  <c r="O1303" i="6"/>
  <c r="O1302" i="6"/>
  <c r="O1301" i="6"/>
  <c r="O1300" i="6"/>
  <c r="O1299" i="6"/>
  <c r="O1298" i="6"/>
  <c r="O1297" i="6"/>
  <c r="O1296" i="6"/>
  <c r="O1295" i="6"/>
  <c r="O1294" i="6"/>
  <c r="O1293" i="6"/>
  <c r="N1291" i="6"/>
  <c r="M1291" i="6"/>
  <c r="O1290" i="6"/>
  <c r="O1289" i="6"/>
  <c r="O1288" i="6"/>
  <c r="O1287" i="6"/>
  <c r="O1286" i="6"/>
  <c r="O1285" i="6"/>
  <c r="N1283" i="6"/>
  <c r="M1283" i="6"/>
  <c r="O1282" i="6"/>
  <c r="O1281" i="6"/>
  <c r="O1280" i="6"/>
  <c r="O1279" i="6"/>
  <c r="O1278" i="6"/>
  <c r="O1277" i="6"/>
  <c r="O1276" i="6"/>
  <c r="O1275" i="6"/>
  <c r="O1274" i="6"/>
  <c r="O1273" i="6"/>
  <c r="O1272" i="6"/>
  <c r="O1271" i="6"/>
  <c r="O1270" i="6"/>
  <c r="O1269" i="6"/>
  <c r="N1267" i="6"/>
  <c r="M1267" i="6"/>
  <c r="O1266" i="6"/>
  <c r="O1265" i="6"/>
  <c r="O1264" i="6"/>
  <c r="O1263" i="6"/>
  <c r="N1261" i="6"/>
  <c r="M1261" i="6"/>
  <c r="O1260" i="6"/>
  <c r="O1259" i="6"/>
  <c r="O1258" i="6"/>
  <c r="O1257" i="6"/>
  <c r="O1256" i="6"/>
  <c r="N1254" i="6"/>
  <c r="M1254" i="6"/>
  <c r="O1253" i="6"/>
  <c r="O1252" i="6"/>
  <c r="O1251" i="6"/>
  <c r="O1250" i="6"/>
  <c r="O1249" i="6"/>
  <c r="O1248" i="6"/>
  <c r="O1247" i="6"/>
  <c r="O1246" i="6"/>
  <c r="O1245" i="6"/>
  <c r="O1244" i="6"/>
  <c r="N1242" i="6"/>
  <c r="M1242" i="6"/>
  <c r="N1232" i="6"/>
  <c r="M1232" i="6"/>
  <c r="O1241" i="6"/>
  <c r="O1240" i="6"/>
  <c r="O1239" i="6"/>
  <c r="O1238" i="6"/>
  <c r="O1237" i="6"/>
  <c r="O1236" i="6"/>
  <c r="O1235" i="6"/>
  <c r="O1234" i="6"/>
  <c r="O1231" i="6"/>
  <c r="O1230" i="6"/>
  <c r="O1229" i="6"/>
  <c r="O1228" i="6"/>
  <c r="O1227" i="6"/>
  <c r="O1226" i="6"/>
  <c r="O1225" i="6"/>
  <c r="O1224" i="6"/>
  <c r="N1222" i="6"/>
  <c r="M1222" i="6"/>
  <c r="O1221" i="6"/>
  <c r="O1220" i="6"/>
  <c r="O1219" i="6"/>
  <c r="O1218" i="6"/>
  <c r="O1217" i="6"/>
  <c r="O1216" i="6"/>
  <c r="O1215" i="6"/>
  <c r="O1214" i="6"/>
  <c r="O1213" i="6"/>
  <c r="O1212" i="6"/>
  <c r="O1211" i="6"/>
  <c r="O1210" i="6"/>
  <c r="N1208" i="6"/>
  <c r="M1208" i="6"/>
  <c r="O1207" i="6"/>
  <c r="O1206" i="6"/>
  <c r="O1205" i="6"/>
  <c r="O1204" i="6"/>
  <c r="O1203" i="6"/>
  <c r="O1202" i="6"/>
  <c r="O1201" i="6"/>
  <c r="N1199" i="6"/>
  <c r="M1199" i="6"/>
  <c r="O1198" i="6"/>
  <c r="O1197" i="6"/>
  <c r="O1196" i="6"/>
  <c r="O1195" i="6"/>
  <c r="O1194" i="6"/>
  <c r="O1193" i="6"/>
  <c r="N1191" i="6"/>
  <c r="M1191" i="6"/>
  <c r="O1190" i="6"/>
  <c r="O1189" i="6"/>
  <c r="O1188" i="6"/>
  <c r="O1187" i="6"/>
  <c r="O1186" i="6"/>
  <c r="O1185" i="6"/>
  <c r="O1184" i="6"/>
  <c r="O1183" i="6"/>
  <c r="O1182" i="6"/>
  <c r="O1181" i="6"/>
  <c r="N1179" i="6"/>
  <c r="M1179" i="6"/>
  <c r="O1178" i="6"/>
  <c r="O1177" i="6"/>
  <c r="O1176" i="6"/>
  <c r="O1175" i="6"/>
  <c r="O1174" i="6"/>
  <c r="O1173" i="6"/>
  <c r="O1172" i="6"/>
  <c r="O1171" i="6"/>
  <c r="O1170" i="6"/>
  <c r="O1169" i="6"/>
  <c r="O1168" i="6"/>
  <c r="O1167" i="6"/>
  <c r="O1166" i="6"/>
  <c r="O1165" i="6"/>
  <c r="O1164" i="6"/>
  <c r="O1163" i="6"/>
  <c r="O1162" i="6"/>
  <c r="O1161" i="6"/>
  <c r="O1160" i="6"/>
  <c r="N1158" i="6"/>
  <c r="M1158" i="6"/>
  <c r="O1157" i="6"/>
  <c r="O1156" i="6"/>
  <c r="O1155" i="6"/>
  <c r="O1154" i="6"/>
  <c r="N1152" i="6"/>
  <c r="M1152" i="6"/>
  <c r="O1151" i="6"/>
  <c r="O1147" i="6"/>
  <c r="O1146" i="6"/>
  <c r="O1145" i="6"/>
  <c r="O1144" i="6"/>
  <c r="O1143" i="6"/>
  <c r="N1141" i="6"/>
  <c r="M1141" i="6"/>
  <c r="O1140" i="6"/>
  <c r="O1139" i="6"/>
  <c r="O1138" i="6"/>
  <c r="O1137" i="6"/>
  <c r="O1136" i="6"/>
  <c r="O1135" i="6"/>
  <c r="O1134" i="6"/>
  <c r="O1133" i="6"/>
  <c r="O1132" i="6"/>
  <c r="O1131" i="6"/>
  <c r="N1129" i="6"/>
  <c r="M1129" i="6"/>
  <c r="O1128" i="6"/>
  <c r="O1127" i="6"/>
  <c r="O1126" i="6"/>
  <c r="O1125" i="6"/>
  <c r="O1124" i="6"/>
  <c r="O1123" i="6"/>
  <c r="O1122" i="6"/>
  <c r="O1121" i="6"/>
  <c r="O1120" i="6"/>
  <c r="O1119" i="6"/>
  <c r="O1118" i="6"/>
  <c r="N1116" i="6"/>
  <c r="M1116" i="6"/>
  <c r="O1115" i="6"/>
  <c r="O1114" i="6"/>
  <c r="O1113" i="6"/>
  <c r="O1112" i="6"/>
  <c r="O1111" i="6"/>
  <c r="O1110" i="6"/>
  <c r="O1109" i="6"/>
  <c r="O1108" i="6"/>
  <c r="O1107" i="6"/>
  <c r="N1105" i="6"/>
  <c r="M1105" i="6"/>
  <c r="O1104" i="6"/>
  <c r="O1103" i="6"/>
  <c r="O1102" i="6"/>
  <c r="O1101" i="6"/>
  <c r="O1100" i="6"/>
  <c r="O1099" i="6"/>
  <c r="O1098" i="6"/>
  <c r="O1097" i="6"/>
  <c r="O1096" i="6"/>
  <c r="O1095" i="6"/>
  <c r="O1094" i="6"/>
  <c r="N1092" i="6"/>
  <c r="M1092" i="6"/>
  <c r="O1091" i="6"/>
  <c r="O1090" i="6"/>
  <c r="O1089" i="6"/>
  <c r="O1088" i="6"/>
  <c r="O1087" i="6"/>
  <c r="N1085" i="6"/>
  <c r="M1085" i="6"/>
  <c r="O1084" i="6"/>
  <c r="O1083" i="6"/>
  <c r="O1082" i="6"/>
  <c r="O1081" i="6"/>
  <c r="O1080" i="6"/>
  <c r="O1079" i="6"/>
  <c r="O1078" i="6"/>
  <c r="N1076" i="6"/>
  <c r="M1076" i="6"/>
  <c r="O1075" i="6"/>
  <c r="O1074" i="6"/>
  <c r="O1073" i="6"/>
  <c r="O1072" i="6"/>
  <c r="O1071" i="6"/>
  <c r="O1070" i="6"/>
  <c r="O1069" i="6"/>
  <c r="N1067" i="6"/>
  <c r="M1067" i="6"/>
  <c r="O1066" i="6"/>
  <c r="O1065" i="6"/>
  <c r="O1064" i="6"/>
  <c r="O1063" i="6"/>
  <c r="O1062" i="6"/>
  <c r="O1061" i="6"/>
  <c r="O1060" i="6"/>
  <c r="O1059" i="6"/>
  <c r="N1057" i="6"/>
  <c r="M1057" i="6"/>
  <c r="O1056" i="6"/>
  <c r="O1055" i="6"/>
  <c r="O1054" i="6"/>
  <c r="O1053" i="6"/>
  <c r="O1052" i="6"/>
  <c r="O1051" i="6"/>
  <c r="O1050" i="6"/>
  <c r="O1049" i="6"/>
  <c r="O1048" i="6"/>
  <c r="O1047" i="6"/>
  <c r="O1046" i="6"/>
  <c r="O1045" i="6"/>
  <c r="O1044" i="6"/>
  <c r="O1043" i="6"/>
  <c r="N1041" i="6"/>
  <c r="M1041" i="6"/>
  <c r="O1040" i="6"/>
  <c r="O1039" i="6"/>
  <c r="O1038" i="6"/>
  <c r="O1037" i="6"/>
  <c r="O1036" i="6"/>
  <c r="O1035" i="6"/>
  <c r="O1034" i="6"/>
  <c r="O1033" i="6"/>
  <c r="O1032" i="6"/>
  <c r="O1031" i="6"/>
  <c r="O1030" i="6"/>
  <c r="O1029" i="6"/>
  <c r="O1028" i="6"/>
  <c r="N1026" i="6"/>
  <c r="M1026" i="6"/>
  <c r="O1025" i="6"/>
  <c r="O1024" i="6"/>
  <c r="O1023" i="6"/>
  <c r="O1022" i="6"/>
  <c r="O1021" i="6"/>
  <c r="O1020" i="6"/>
  <c r="O1019" i="6"/>
  <c r="N1017" i="6"/>
  <c r="M1017" i="6"/>
  <c r="O1016" i="6"/>
  <c r="O1015" i="6"/>
  <c r="O1014" i="6"/>
  <c r="O1013" i="6"/>
  <c r="O1012" i="6"/>
  <c r="O1011" i="6"/>
  <c r="O1010" i="6"/>
  <c r="O1009" i="6"/>
  <c r="O1008" i="6"/>
  <c r="O1007" i="6"/>
  <c r="O1006" i="6"/>
  <c r="O1005" i="6"/>
  <c r="O1004" i="6"/>
  <c r="O1003" i="6"/>
  <c r="N1001" i="6"/>
  <c r="M1001" i="6"/>
  <c r="O1000" i="6"/>
  <c r="O999" i="6"/>
  <c r="O998" i="6"/>
  <c r="O997" i="6"/>
  <c r="O996" i="6"/>
  <c r="O995" i="6"/>
  <c r="N993" i="6"/>
  <c r="M993" i="6"/>
  <c r="N983" i="6"/>
  <c r="M983" i="6"/>
  <c r="N971" i="6"/>
  <c r="M971" i="6"/>
  <c r="N958" i="6"/>
  <c r="M958" i="6"/>
  <c r="N945" i="6"/>
  <c r="M945" i="6"/>
  <c r="N937" i="6"/>
  <c r="M937" i="6"/>
  <c r="N925" i="6"/>
  <c r="M925" i="6"/>
  <c r="N917" i="6"/>
  <c r="M917" i="6"/>
  <c r="N901" i="6"/>
  <c r="M901" i="6"/>
  <c r="N888" i="6"/>
  <c r="M888" i="6"/>
  <c r="N877" i="6"/>
  <c r="M877" i="6"/>
  <c r="N866" i="6"/>
  <c r="M866" i="6"/>
  <c r="N855" i="6"/>
  <c r="M855" i="6"/>
  <c r="N842" i="6"/>
  <c r="M842" i="6"/>
  <c r="N830" i="6"/>
  <c r="M830" i="6"/>
  <c r="N821" i="6"/>
  <c r="M821" i="6"/>
  <c r="N806" i="6"/>
  <c r="M806" i="6"/>
  <c r="N783" i="6"/>
  <c r="M783" i="6"/>
  <c r="N765" i="6"/>
  <c r="M765" i="6"/>
  <c r="N754" i="6"/>
  <c r="M754" i="6"/>
  <c r="N740" i="6"/>
  <c r="M740" i="6"/>
  <c r="N726" i="6"/>
  <c r="M726" i="6"/>
  <c r="N711" i="6"/>
  <c r="M711" i="6"/>
  <c r="N700" i="6"/>
  <c r="M700" i="6"/>
  <c r="N686" i="6"/>
  <c r="M686" i="6"/>
  <c r="N676" i="6"/>
  <c r="M676" i="6"/>
  <c r="N660" i="6"/>
  <c r="M660" i="6"/>
  <c r="N648" i="6"/>
  <c r="M648" i="6"/>
  <c r="N634" i="6"/>
  <c r="M634" i="6"/>
  <c r="N620" i="6"/>
  <c r="M620" i="6"/>
  <c r="N597" i="6"/>
  <c r="M597" i="6"/>
  <c r="N586" i="6"/>
  <c r="M586" i="6"/>
  <c r="N574" i="6"/>
  <c r="M574" i="6"/>
  <c r="N554" i="6"/>
  <c r="M554" i="6"/>
  <c r="N545" i="6"/>
  <c r="M545" i="6"/>
  <c r="N526" i="6"/>
  <c r="M526" i="6"/>
  <c r="N517" i="6"/>
  <c r="M517" i="6"/>
  <c r="N502" i="6"/>
  <c r="M502" i="6"/>
  <c r="N493" i="6"/>
  <c r="M493" i="6"/>
  <c r="N480" i="6"/>
  <c r="M480" i="6"/>
  <c r="N462" i="6"/>
  <c r="M462" i="6"/>
  <c r="N450" i="6"/>
  <c r="M450" i="6"/>
  <c r="N437" i="6"/>
  <c r="M437" i="6"/>
  <c r="N430" i="6"/>
  <c r="M430" i="6"/>
  <c r="N418" i="6"/>
  <c r="M418" i="6"/>
  <c r="N405" i="6"/>
  <c r="M405" i="6"/>
  <c r="N397" i="6"/>
  <c r="M397" i="6"/>
  <c r="N386" i="6"/>
  <c r="M386" i="6"/>
  <c r="N357" i="6"/>
  <c r="M357" i="6"/>
  <c r="N337" i="6"/>
  <c r="M337" i="6"/>
  <c r="O992" i="6"/>
  <c r="O991" i="6"/>
  <c r="O990" i="6"/>
  <c r="O989" i="6"/>
  <c r="O988" i="6"/>
  <c r="O987" i="6"/>
  <c r="O986" i="6"/>
  <c r="O985" i="6"/>
  <c r="O982" i="6"/>
  <c r="O981" i="6"/>
  <c r="O980" i="6"/>
  <c r="O979" i="6"/>
  <c r="O978" i="6"/>
  <c r="O977" i="6"/>
  <c r="O976" i="6"/>
  <c r="O975" i="6"/>
  <c r="O974" i="6"/>
  <c r="O973" i="6"/>
  <c r="O970" i="6"/>
  <c r="O969" i="6"/>
  <c r="O968" i="6"/>
  <c r="O967" i="6"/>
  <c r="O966" i="6"/>
  <c r="O965" i="6"/>
  <c r="O964" i="6"/>
  <c r="O963" i="6"/>
  <c r="O962" i="6"/>
  <c r="O961" i="6"/>
  <c r="O960" i="6"/>
  <c r="O957" i="6"/>
  <c r="O956" i="6"/>
  <c r="O955" i="6"/>
  <c r="O954" i="6"/>
  <c r="O953" i="6"/>
  <c r="O952" i="6"/>
  <c r="O951" i="6"/>
  <c r="O950" i="6"/>
  <c r="O949" i="6"/>
  <c r="O948" i="6"/>
  <c r="O947" i="6"/>
  <c r="O944" i="6"/>
  <c r="O943" i="6"/>
  <c r="O942" i="6"/>
  <c r="O941" i="6"/>
  <c r="O940" i="6"/>
  <c r="O939" i="6"/>
  <c r="O936" i="6"/>
  <c r="O933" i="6"/>
  <c r="O932" i="6"/>
  <c r="O931" i="6"/>
  <c r="O930" i="6"/>
  <c r="O929" i="6"/>
  <c r="O928" i="6"/>
  <c r="O927" i="6"/>
  <c r="O924" i="6"/>
  <c r="O923" i="6"/>
  <c r="O922" i="6"/>
  <c r="O921" i="6"/>
  <c r="O920" i="6"/>
  <c r="O919" i="6"/>
  <c r="O916" i="6"/>
  <c r="O915" i="6"/>
  <c r="O914" i="6"/>
  <c r="O913" i="6"/>
  <c r="O912" i="6"/>
  <c r="O911" i="6"/>
  <c r="O910" i="6"/>
  <c r="O909" i="6"/>
  <c r="O908" i="6"/>
  <c r="O907" i="6"/>
  <c r="O906" i="6"/>
  <c r="O905" i="6"/>
  <c r="O904" i="6"/>
  <c r="O903" i="6"/>
  <c r="O900" i="6"/>
  <c r="O899" i="6"/>
  <c r="O898" i="6"/>
  <c r="O897" i="6"/>
  <c r="O896" i="6"/>
  <c r="O895" i="6"/>
  <c r="O894" i="6"/>
  <c r="O893" i="6"/>
  <c r="O892" i="6"/>
  <c r="O891" i="6"/>
  <c r="O890" i="6"/>
  <c r="O887" i="6"/>
  <c r="O886" i="6"/>
  <c r="O885" i="6"/>
  <c r="O884" i="6"/>
  <c r="O883" i="6"/>
  <c r="O882" i="6"/>
  <c r="O881" i="6"/>
  <c r="O880" i="6"/>
  <c r="O879" i="6"/>
  <c r="O876" i="6"/>
  <c r="O875" i="6"/>
  <c r="O874" i="6"/>
  <c r="O873" i="6"/>
  <c r="O872" i="6"/>
  <c r="O871" i="6"/>
  <c r="O870" i="6"/>
  <c r="O869" i="6"/>
  <c r="O868" i="6"/>
  <c r="O865" i="6"/>
  <c r="O864" i="6"/>
  <c r="O863" i="6"/>
  <c r="O862" i="6"/>
  <c r="O861" i="6"/>
  <c r="O860" i="6"/>
  <c r="O859" i="6"/>
  <c r="O858" i="6"/>
  <c r="O857" i="6"/>
  <c r="O854" i="6"/>
  <c r="O853" i="6"/>
  <c r="O852" i="6"/>
  <c r="O851" i="6"/>
  <c r="O850" i="6"/>
  <c r="O849" i="6"/>
  <c r="O848" i="6"/>
  <c r="O847" i="6"/>
  <c r="O846" i="6"/>
  <c r="O845" i="6"/>
  <c r="O844" i="6"/>
  <c r="O841" i="6"/>
  <c r="O840" i="6"/>
  <c r="O839" i="6"/>
  <c r="O838" i="6"/>
  <c r="O837" i="6"/>
  <c r="O836" i="6"/>
  <c r="O835" i="6"/>
  <c r="O834" i="6"/>
  <c r="O833" i="6"/>
  <c r="O832" i="6"/>
  <c r="O829" i="6"/>
  <c r="O828" i="6"/>
  <c r="O827" i="6"/>
  <c r="O826" i="6"/>
  <c r="O825" i="6"/>
  <c r="O824" i="6"/>
  <c r="O823" i="6"/>
  <c r="O820" i="6"/>
  <c r="O819" i="6"/>
  <c r="O818" i="6"/>
  <c r="O817" i="6"/>
  <c r="O816" i="6"/>
  <c r="O815" i="6"/>
  <c r="O814" i="6"/>
  <c r="O813" i="6"/>
  <c r="O812" i="6"/>
  <c r="O811" i="6"/>
  <c r="O810" i="6"/>
  <c r="O809" i="6"/>
  <c r="O808" i="6"/>
  <c r="O805" i="6"/>
  <c r="O804" i="6"/>
  <c r="O803" i="6"/>
  <c r="O802" i="6"/>
  <c r="O801" i="6"/>
  <c r="O800" i="6"/>
  <c r="O799" i="6"/>
  <c r="O798" i="6"/>
  <c r="O797" i="6"/>
  <c r="O796" i="6"/>
  <c r="O795" i="6"/>
  <c r="O794" i="6"/>
  <c r="O793" i="6"/>
  <c r="O792" i="6"/>
  <c r="O791" i="6"/>
  <c r="O790" i="6"/>
  <c r="O789" i="6"/>
  <c r="O788" i="6"/>
  <c r="O787" i="6"/>
  <c r="O786" i="6"/>
  <c r="O785" i="6"/>
  <c r="O782" i="6"/>
  <c r="O781" i="6"/>
  <c r="O780" i="6"/>
  <c r="O779" i="6"/>
  <c r="O778" i="6"/>
  <c r="O777" i="6"/>
  <c r="O776" i="6"/>
  <c r="O775" i="6"/>
  <c r="O774" i="6"/>
  <c r="O773" i="6"/>
  <c r="O772" i="6"/>
  <c r="O771" i="6"/>
  <c r="O770" i="6"/>
  <c r="O769" i="6"/>
  <c r="O768" i="6"/>
  <c r="O767" i="6"/>
  <c r="O764" i="6"/>
  <c r="O763" i="6"/>
  <c r="O762" i="6"/>
  <c r="O761" i="6"/>
  <c r="O760" i="6"/>
  <c r="O759" i="6"/>
  <c r="O758" i="6"/>
  <c r="O757" i="6"/>
  <c r="O756" i="6"/>
  <c r="O753" i="6"/>
  <c r="O752" i="6"/>
  <c r="O751" i="6"/>
  <c r="O750" i="6"/>
  <c r="O749" i="6"/>
  <c r="O748" i="6"/>
  <c r="O747" i="6"/>
  <c r="O746" i="6"/>
  <c r="O745" i="6"/>
  <c r="O744" i="6"/>
  <c r="O743" i="6"/>
  <c r="O742" i="6"/>
  <c r="O739" i="6"/>
  <c r="O738" i="6"/>
  <c r="O737" i="6"/>
  <c r="O736" i="6"/>
  <c r="O735" i="6"/>
  <c r="O734" i="6"/>
  <c r="O733" i="6"/>
  <c r="O732" i="6"/>
  <c r="O731" i="6"/>
  <c r="O730" i="6"/>
  <c r="O729" i="6"/>
  <c r="O728" i="6"/>
  <c r="O725" i="6"/>
  <c r="O724" i="6"/>
  <c r="O723" i="6"/>
  <c r="O722" i="6"/>
  <c r="O721" i="6"/>
  <c r="O720" i="6"/>
  <c r="O719" i="6"/>
  <c r="O718" i="6"/>
  <c r="O717" i="6"/>
  <c r="O716" i="6"/>
  <c r="O715" i="6"/>
  <c r="O714" i="6"/>
  <c r="O713" i="6"/>
  <c r="O710" i="6"/>
  <c r="O709" i="6"/>
  <c r="O708" i="6"/>
  <c r="O707" i="6"/>
  <c r="O706" i="6"/>
  <c r="O705" i="6"/>
  <c r="O704" i="6"/>
  <c r="O703" i="6"/>
  <c r="O702" i="6"/>
  <c r="O699" i="6"/>
  <c r="O698" i="6"/>
  <c r="O697" i="6"/>
  <c r="O696" i="6"/>
  <c r="O695" i="6"/>
  <c r="O694" i="6"/>
  <c r="O693" i="6"/>
  <c r="O692" i="6"/>
  <c r="O691" i="6"/>
  <c r="O690" i="6"/>
  <c r="O689" i="6"/>
  <c r="O688" i="6"/>
  <c r="O685" i="6"/>
  <c r="O684" i="6"/>
  <c r="O683" i="6"/>
  <c r="O682" i="6"/>
  <c r="O681" i="6"/>
  <c r="O680" i="6"/>
  <c r="O679" i="6"/>
  <c r="O678" i="6"/>
  <c r="O675" i="6"/>
  <c r="O674" i="6"/>
  <c r="O673" i="6"/>
  <c r="O672" i="6"/>
  <c r="O671" i="6"/>
  <c r="O670" i="6"/>
  <c r="O669" i="6"/>
  <c r="O668" i="6"/>
  <c r="O667" i="6"/>
  <c r="O666" i="6"/>
  <c r="O665" i="6"/>
  <c r="O664" i="6"/>
  <c r="O663" i="6"/>
  <c r="O662" i="6"/>
  <c r="O659" i="6"/>
  <c r="O658" i="6"/>
  <c r="O657" i="6"/>
  <c r="O656" i="6"/>
  <c r="O655" i="6"/>
  <c r="O654" i="6"/>
  <c r="O653" i="6"/>
  <c r="O652" i="6"/>
  <c r="O651" i="6"/>
  <c r="O650" i="6"/>
  <c r="O647" i="6"/>
  <c r="O646" i="6"/>
  <c r="O645" i="6"/>
  <c r="O644" i="6"/>
  <c r="O643" i="6"/>
  <c r="O642" i="6"/>
  <c r="O641" i="6"/>
  <c r="O640" i="6"/>
  <c r="O639" i="6"/>
  <c r="O638" i="6"/>
  <c r="O637" i="6"/>
  <c r="O636" i="6"/>
  <c r="O633" i="6"/>
  <c r="O632" i="6"/>
  <c r="O631" i="6"/>
  <c r="O630" i="6"/>
  <c r="O629" i="6"/>
  <c r="O628" i="6"/>
  <c r="O627" i="6"/>
  <c r="O626" i="6"/>
  <c r="O625" i="6"/>
  <c r="O624" i="6"/>
  <c r="O623" i="6"/>
  <c r="O622" i="6"/>
  <c r="O619" i="6"/>
  <c r="O618" i="6"/>
  <c r="O617" i="6"/>
  <c r="O616" i="6"/>
  <c r="O615" i="6"/>
  <c r="O614" i="6"/>
  <c r="O613" i="6"/>
  <c r="O612" i="6"/>
  <c r="O611" i="6"/>
  <c r="O610" i="6"/>
  <c r="O609" i="6"/>
  <c r="O608" i="6"/>
  <c r="O607" i="6"/>
  <c r="O606" i="6"/>
  <c r="O605" i="6"/>
  <c r="O604" i="6"/>
  <c r="O603" i="6"/>
  <c r="O602" i="6"/>
  <c r="O601" i="6"/>
  <c r="O600" i="6"/>
  <c r="O599" i="6"/>
  <c r="O596" i="6"/>
  <c r="O595" i="6"/>
  <c r="O594" i="6"/>
  <c r="O593" i="6"/>
  <c r="O592" i="6"/>
  <c r="O591" i="6"/>
  <c r="O590" i="6"/>
  <c r="O589" i="6"/>
  <c r="O588" i="6"/>
  <c r="O585" i="6"/>
  <c r="O584" i="6"/>
  <c r="O583" i="6"/>
  <c r="O582" i="6"/>
  <c r="O581" i="6"/>
  <c r="O580" i="6"/>
  <c r="O579" i="6"/>
  <c r="O578" i="6"/>
  <c r="O577" i="6"/>
  <c r="O576" i="6"/>
  <c r="O573" i="6"/>
  <c r="O572" i="6"/>
  <c r="O571" i="6"/>
  <c r="O570" i="6"/>
  <c r="O569" i="6"/>
  <c r="O568" i="6"/>
  <c r="O567" i="6"/>
  <c r="O566" i="6"/>
  <c r="O565" i="6"/>
  <c r="O564" i="6"/>
  <c r="O563" i="6"/>
  <c r="O562" i="6"/>
  <c r="O561" i="6"/>
  <c r="O560" i="6"/>
  <c r="O559" i="6"/>
  <c r="O558" i="6"/>
  <c r="O557" i="6"/>
  <c r="O556" i="6"/>
  <c r="O553" i="6"/>
  <c r="O552" i="6"/>
  <c r="O551" i="6"/>
  <c r="O550" i="6"/>
  <c r="O549" i="6"/>
  <c r="O548" i="6"/>
  <c r="O547" i="6"/>
  <c r="O544" i="6"/>
  <c r="O543" i="6"/>
  <c r="O542" i="6"/>
  <c r="O541" i="6"/>
  <c r="O540" i="6"/>
  <c r="O539" i="6"/>
  <c r="O538" i="6"/>
  <c r="O537" i="6"/>
  <c r="O536" i="6"/>
  <c r="O535" i="6"/>
  <c r="O534" i="6"/>
  <c r="O533" i="6"/>
  <c r="O532" i="6"/>
  <c r="O531" i="6"/>
  <c r="O530" i="6"/>
  <c r="O529" i="6"/>
  <c r="O528" i="6"/>
  <c r="O525" i="6"/>
  <c r="O524" i="6"/>
  <c r="O523" i="6"/>
  <c r="O522" i="6"/>
  <c r="O521" i="6"/>
  <c r="O520" i="6"/>
  <c r="O519" i="6"/>
  <c r="O516" i="6"/>
  <c r="O515" i="6"/>
  <c r="O514" i="6"/>
  <c r="O513" i="6"/>
  <c r="O512" i="6"/>
  <c r="O511" i="6"/>
  <c r="O510" i="6"/>
  <c r="O509" i="6"/>
  <c r="O508" i="6"/>
  <c r="O507" i="6"/>
  <c r="O506" i="6"/>
  <c r="O505" i="6"/>
  <c r="O504" i="6"/>
  <c r="O501" i="6"/>
  <c r="O500" i="6"/>
  <c r="O499" i="6"/>
  <c r="O498" i="6"/>
  <c r="O497" i="6"/>
  <c r="O496" i="6"/>
  <c r="O495" i="6"/>
  <c r="O492" i="6"/>
  <c r="O491" i="6"/>
  <c r="O490" i="6"/>
  <c r="O489" i="6"/>
  <c r="O488" i="6"/>
  <c r="O487" i="6"/>
  <c r="O486" i="6"/>
  <c r="O485" i="6"/>
  <c r="O484" i="6"/>
  <c r="O483" i="6"/>
  <c r="O482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1" i="6"/>
  <c r="O460" i="6"/>
  <c r="O459" i="6"/>
  <c r="O458" i="6"/>
  <c r="O457" i="6"/>
  <c r="O456" i="6"/>
  <c r="O455" i="6"/>
  <c r="O454" i="6"/>
  <c r="O453" i="6"/>
  <c r="O452" i="6"/>
  <c r="O449" i="6"/>
  <c r="O448" i="6"/>
  <c r="O447" i="6"/>
  <c r="O446" i="6"/>
  <c r="O445" i="6"/>
  <c r="O444" i="6"/>
  <c r="O443" i="6"/>
  <c r="O442" i="6"/>
  <c r="O441" i="6"/>
  <c r="O440" i="6"/>
  <c r="O439" i="6"/>
  <c r="O436" i="6"/>
  <c r="O435" i="6"/>
  <c r="O434" i="6"/>
  <c r="O433" i="6"/>
  <c r="O432" i="6"/>
  <c r="O429" i="6"/>
  <c r="O428" i="6"/>
  <c r="O427" i="6"/>
  <c r="O426" i="6"/>
  <c r="O425" i="6"/>
  <c r="O424" i="6"/>
  <c r="O423" i="6"/>
  <c r="O422" i="6"/>
  <c r="O421" i="6"/>
  <c r="O420" i="6"/>
  <c r="O417" i="6"/>
  <c r="O416" i="6"/>
  <c r="O415" i="6"/>
  <c r="O414" i="6"/>
  <c r="O413" i="6"/>
  <c r="O412" i="6"/>
  <c r="O411" i="6"/>
  <c r="O410" i="6"/>
  <c r="O409" i="6"/>
  <c r="O408" i="6"/>
  <c r="O407" i="6"/>
  <c r="O404" i="6"/>
  <c r="O403" i="6"/>
  <c r="O402" i="6"/>
  <c r="O401" i="6"/>
  <c r="O400" i="6"/>
  <c r="O399" i="6"/>
  <c r="O396" i="6"/>
  <c r="O395" i="6"/>
  <c r="O394" i="6"/>
  <c r="O393" i="6"/>
  <c r="O392" i="6"/>
  <c r="O391" i="6"/>
  <c r="O390" i="6"/>
  <c r="O389" i="6"/>
  <c r="O388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N306" i="6"/>
  <c r="M306" i="6"/>
  <c r="O305" i="6"/>
  <c r="O304" i="6"/>
  <c r="O303" i="6"/>
  <c r="O302" i="6"/>
  <c r="O301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N273" i="6"/>
  <c r="M273" i="6"/>
  <c r="O272" i="6"/>
  <c r="O271" i="6"/>
  <c r="O270" i="6"/>
  <c r="O269" i="6"/>
  <c r="O268" i="6"/>
  <c r="O267" i="6"/>
  <c r="O266" i="6"/>
  <c r="O225" i="6"/>
  <c r="O224" i="6"/>
  <c r="O223" i="6"/>
  <c r="N221" i="6"/>
  <c r="M221" i="6"/>
  <c r="O220" i="6"/>
  <c r="O218" i="6"/>
  <c r="O217" i="6"/>
  <c r="O216" i="6"/>
  <c r="O215" i="6"/>
  <c r="O214" i="6"/>
  <c r="O213" i="6"/>
  <c r="O212" i="6"/>
  <c r="O211" i="6"/>
  <c r="O210" i="6"/>
  <c r="O204" i="6"/>
  <c r="O203" i="6"/>
  <c r="O202" i="6"/>
  <c r="O201" i="6"/>
  <c r="O200" i="6"/>
  <c r="O199" i="6"/>
  <c r="O198" i="6"/>
  <c r="N196" i="6"/>
  <c r="M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N179" i="6"/>
  <c r="M179" i="6"/>
  <c r="O178" i="6"/>
  <c r="O177" i="6"/>
  <c r="O176" i="6"/>
  <c r="N174" i="6"/>
  <c r="M174" i="6"/>
  <c r="O173" i="6"/>
  <c r="O172" i="6"/>
  <c r="O171" i="6"/>
  <c r="O170" i="6"/>
  <c r="O169" i="6"/>
  <c r="O168" i="6"/>
  <c r="O167" i="6"/>
  <c r="O166" i="6"/>
  <c r="N164" i="6"/>
  <c r="M164" i="6"/>
  <c r="O163" i="6"/>
  <c r="O162" i="6"/>
  <c r="O161" i="6"/>
  <c r="O160" i="6"/>
  <c r="O159" i="6"/>
  <c r="O158" i="6"/>
  <c r="O157" i="6"/>
  <c r="O156" i="6"/>
  <c r="O155" i="6"/>
  <c r="N153" i="6"/>
  <c r="M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N135" i="6"/>
  <c r="M135" i="6"/>
  <c r="O134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N119" i="6"/>
  <c r="M119" i="6"/>
  <c r="O118" i="6"/>
  <c r="O115" i="6"/>
  <c r="O114" i="6"/>
  <c r="O113" i="6"/>
  <c r="M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N97" i="6"/>
  <c r="M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N82" i="6"/>
  <c r="M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N61" i="6"/>
  <c r="M61" i="6"/>
  <c r="O60" i="6"/>
  <c r="O59" i="6"/>
  <c r="O58" i="6"/>
  <c r="O57" i="6"/>
  <c r="O56" i="6"/>
  <c r="O55" i="6"/>
  <c r="O54" i="6"/>
  <c r="O53" i="6"/>
  <c r="N50" i="6"/>
  <c r="M50" i="6"/>
  <c r="O49" i="6"/>
  <c r="O48" i="6"/>
  <c r="O47" i="6"/>
  <c r="O46" i="6"/>
  <c r="O45" i="6"/>
  <c r="O44" i="6"/>
  <c r="O43" i="6"/>
  <c r="O42" i="6"/>
  <c r="O41" i="6"/>
  <c r="N39" i="6"/>
  <c r="M39" i="6"/>
  <c r="O38" i="6"/>
  <c r="O37" i="6"/>
  <c r="O36" i="6"/>
  <c r="O35" i="6"/>
  <c r="O34" i="6"/>
  <c r="O33" i="6"/>
  <c r="O32" i="6"/>
  <c r="O31" i="6"/>
  <c r="O30" i="6"/>
  <c r="O29" i="6"/>
  <c r="O28" i="6"/>
  <c r="O27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8" i="6"/>
  <c r="O7" i="6"/>
  <c r="O6" i="6"/>
  <c r="O5" i="6"/>
  <c r="O4" i="6"/>
  <c r="O3" i="6"/>
  <c r="O9" i="6"/>
  <c r="N25" i="6"/>
  <c r="M25" i="6"/>
  <c r="F40" i="6"/>
  <c r="I40" i="6"/>
  <c r="Q50" i="6"/>
  <c r="H40" i="6"/>
  <c r="H1837" i="6"/>
  <c r="F1837" i="6"/>
  <c r="I1837" i="6"/>
  <c r="Q1844" i="6"/>
  <c r="H1828" i="6"/>
  <c r="F1828" i="6"/>
  <c r="I1828" i="6"/>
  <c r="Q1836" i="6"/>
  <c r="H1819" i="6"/>
  <c r="F1819" i="6"/>
  <c r="I1819" i="6"/>
  <c r="Q1827" i="6"/>
  <c r="H1809" i="6"/>
  <c r="F1809" i="6"/>
  <c r="I1809" i="6"/>
  <c r="Q1818" i="6"/>
  <c r="H1808" i="6"/>
  <c r="F1808" i="6"/>
  <c r="I1808" i="6"/>
  <c r="H1807" i="6"/>
  <c r="F1807" i="6"/>
  <c r="I1807" i="6"/>
  <c r="Q1807" i="6"/>
  <c r="H1806" i="6"/>
  <c r="F1806" i="6"/>
  <c r="I1806" i="6"/>
  <c r="H1805" i="6"/>
  <c r="F1805" i="6"/>
  <c r="I1805" i="6"/>
  <c r="H1804" i="6"/>
  <c r="F1804" i="6"/>
  <c r="I1804" i="6"/>
  <c r="H1803" i="6"/>
  <c r="F1803" i="6"/>
  <c r="I1803" i="6"/>
  <c r="H1802" i="6"/>
  <c r="F1802" i="6"/>
  <c r="I1802" i="6"/>
  <c r="H1801" i="6"/>
  <c r="F1801" i="6"/>
  <c r="I1801" i="6"/>
  <c r="Q1801" i="6"/>
  <c r="H1800" i="6"/>
  <c r="F1800" i="6"/>
  <c r="I1800" i="6"/>
  <c r="H1799" i="6"/>
  <c r="F1799" i="6"/>
  <c r="I1799" i="6"/>
  <c r="H1795" i="6"/>
  <c r="F1795" i="6"/>
  <c r="I1795" i="6"/>
  <c r="Q1798" i="6"/>
  <c r="H1789" i="6"/>
  <c r="F1789" i="6"/>
  <c r="I1789" i="6"/>
  <c r="H1782" i="6"/>
  <c r="F1782" i="6"/>
  <c r="I1782" i="6"/>
  <c r="H1776" i="6"/>
  <c r="F1776" i="6"/>
  <c r="I1776" i="6"/>
  <c r="H1766" i="6"/>
  <c r="F1766" i="6"/>
  <c r="I1766" i="6"/>
  <c r="H1758" i="6"/>
  <c r="F1758" i="6"/>
  <c r="I1758" i="6"/>
  <c r="H1748" i="6"/>
  <c r="F1748" i="6"/>
  <c r="I1748" i="6"/>
  <c r="H1740" i="6"/>
  <c r="F1740" i="6"/>
  <c r="I1740" i="6"/>
  <c r="Q1747" i="6"/>
  <c r="H1732" i="6"/>
  <c r="F1732" i="6"/>
  <c r="I1732" i="6"/>
  <c r="Q1739" i="6"/>
  <c r="H1725" i="6"/>
  <c r="F1725" i="6"/>
  <c r="I1725" i="6"/>
  <c r="H1718" i="6"/>
  <c r="F1718" i="6"/>
  <c r="I1718" i="6"/>
  <c r="H1717" i="6"/>
  <c r="F1717" i="6"/>
  <c r="I1717" i="6"/>
  <c r="H1708" i="6"/>
  <c r="F1708" i="6"/>
  <c r="I1708" i="6"/>
  <c r="H1702" i="6"/>
  <c r="F1702" i="6"/>
  <c r="I1702" i="6"/>
  <c r="H1695" i="6"/>
  <c r="F1695" i="6"/>
  <c r="I1695" i="6"/>
  <c r="H1690" i="6"/>
  <c r="F1690" i="6"/>
  <c r="I1690" i="6"/>
  <c r="Q1694" i="6"/>
  <c r="H1686" i="6"/>
  <c r="F1686" i="6"/>
  <c r="I1686" i="6"/>
  <c r="Q1689" i="6"/>
  <c r="H1685" i="6"/>
  <c r="F1685" i="6"/>
  <c r="I1685" i="6"/>
  <c r="H1684" i="6"/>
  <c r="F1684" i="6"/>
  <c r="I1684" i="6"/>
  <c r="H1678" i="6"/>
  <c r="F1678" i="6"/>
  <c r="I1678" i="6"/>
  <c r="H1677" i="6"/>
  <c r="F1677" i="6"/>
  <c r="I1677" i="6"/>
  <c r="H1676" i="6"/>
  <c r="F1676" i="6"/>
  <c r="I1676" i="6"/>
  <c r="Q1676" i="6"/>
  <c r="H1675" i="6"/>
  <c r="F1675" i="6"/>
  <c r="I1675" i="6"/>
  <c r="H1669" i="6"/>
  <c r="F1669" i="6"/>
  <c r="I1669" i="6"/>
  <c r="H1661" i="6"/>
  <c r="F1661" i="6"/>
  <c r="I1661" i="6"/>
  <c r="H1656" i="6"/>
  <c r="F1656" i="6"/>
  <c r="I1656" i="6"/>
  <c r="H1645" i="6"/>
  <c r="F1645" i="6"/>
  <c r="I1645" i="6"/>
  <c r="H1637" i="6"/>
  <c r="F1637" i="6"/>
  <c r="I1637" i="6"/>
  <c r="Q1644" i="6"/>
  <c r="H1626" i="6"/>
  <c r="F1626" i="6"/>
  <c r="I1626" i="6"/>
  <c r="H1612" i="6"/>
  <c r="F1612" i="6"/>
  <c r="I1612" i="6"/>
  <c r="H1604" i="6"/>
  <c r="F1604" i="6"/>
  <c r="I1604" i="6"/>
  <c r="H1598" i="6"/>
  <c r="F1598" i="6"/>
  <c r="I1598" i="6"/>
  <c r="Q1603" i="6"/>
  <c r="H1580" i="6"/>
  <c r="F1580" i="6"/>
  <c r="I1580" i="6"/>
  <c r="H1579" i="6"/>
  <c r="F1579" i="6"/>
  <c r="I1579" i="6"/>
  <c r="Q1579" i="6"/>
  <c r="H1568" i="6"/>
  <c r="F1568" i="6"/>
  <c r="I1568" i="6"/>
  <c r="H1561" i="6"/>
  <c r="F1561" i="6"/>
  <c r="I1561" i="6"/>
  <c r="H1556" i="6"/>
  <c r="F1556" i="6"/>
  <c r="I1556" i="6"/>
  <c r="H1544" i="6"/>
  <c r="F1544" i="6"/>
  <c r="I1544" i="6"/>
  <c r="H1543" i="6"/>
  <c r="F1543" i="6"/>
  <c r="I1543" i="6"/>
  <c r="H1542" i="6"/>
  <c r="F1542" i="6"/>
  <c r="I1542" i="6"/>
  <c r="F1535" i="6"/>
  <c r="F1519" i="6"/>
  <c r="F1510" i="6"/>
  <c r="F1501" i="6"/>
  <c r="F1496" i="6"/>
  <c r="F1487" i="6"/>
  <c r="F1476" i="6"/>
  <c r="F1465" i="6"/>
  <c r="F1456" i="6"/>
  <c r="F1447" i="6"/>
  <c r="F1441" i="6"/>
  <c r="F1431" i="6"/>
  <c r="F1423" i="6"/>
  <c r="F1410" i="6"/>
  <c r="F1397" i="6"/>
  <c r="F1388" i="6"/>
  <c r="F1377" i="6"/>
  <c r="F1371" i="6"/>
  <c r="F1370" i="6"/>
  <c r="F1369" i="6"/>
  <c r="H1368" i="6"/>
  <c r="F1368" i="6"/>
  <c r="I1368" i="6"/>
  <c r="H1367" i="6"/>
  <c r="F1367" i="6"/>
  <c r="I1367" i="6"/>
  <c r="H1366" i="6"/>
  <c r="F1366" i="6"/>
  <c r="I1366" i="6"/>
  <c r="H1365" i="6"/>
  <c r="F1365" i="6"/>
  <c r="I1365" i="6"/>
  <c r="H1359" i="6"/>
  <c r="F1359" i="6"/>
  <c r="I1359" i="6"/>
  <c r="Q1364" i="6"/>
  <c r="H1346" i="6"/>
  <c r="F1346" i="6"/>
  <c r="I1346" i="6"/>
  <c r="H1335" i="6"/>
  <c r="F1335" i="6"/>
  <c r="I1335" i="6"/>
  <c r="H1325" i="6"/>
  <c r="F1325" i="6"/>
  <c r="I1325" i="6"/>
  <c r="H1317" i="6"/>
  <c r="F1317" i="6"/>
  <c r="H1308" i="6"/>
  <c r="F1308" i="6"/>
  <c r="I1308" i="6"/>
  <c r="H1292" i="6"/>
  <c r="F1292" i="6"/>
  <c r="I1292" i="6"/>
  <c r="H1284" i="6"/>
  <c r="F1284" i="6"/>
  <c r="I1284" i="6"/>
  <c r="H1268" i="6"/>
  <c r="F1268" i="6"/>
  <c r="I1268" i="6"/>
  <c r="H1262" i="6"/>
  <c r="F1262" i="6"/>
  <c r="I1262" i="6"/>
  <c r="Q1267" i="6"/>
  <c r="H1255" i="6"/>
  <c r="F1255" i="6"/>
  <c r="I1255" i="6"/>
  <c r="H1243" i="6"/>
  <c r="F1243" i="6"/>
  <c r="I1243" i="6"/>
  <c r="H1233" i="6"/>
  <c r="F1233" i="6"/>
  <c r="I1233" i="6"/>
  <c r="H1223" i="6"/>
  <c r="F1223" i="6"/>
  <c r="I1223" i="6"/>
  <c r="H1209" i="6"/>
  <c r="F1209" i="6"/>
  <c r="H1200" i="6"/>
  <c r="F1200" i="6"/>
  <c r="H1192" i="6"/>
  <c r="F1192" i="6"/>
  <c r="I1192" i="6"/>
  <c r="H1180" i="6"/>
  <c r="F1180" i="6"/>
  <c r="I1180" i="6"/>
  <c r="H1159" i="6"/>
  <c r="F1159" i="6"/>
  <c r="I1159" i="6"/>
  <c r="H1153" i="6"/>
  <c r="F1153" i="6"/>
  <c r="I1153" i="6"/>
  <c r="H1142" i="6"/>
  <c r="F1142" i="6"/>
  <c r="I1142" i="6"/>
  <c r="H1130" i="6"/>
  <c r="F1130" i="6"/>
  <c r="I1130" i="6"/>
  <c r="H1117" i="6"/>
  <c r="F1117" i="6"/>
  <c r="I1117" i="6"/>
  <c r="H1106" i="6"/>
  <c r="F1106" i="6"/>
  <c r="I1106" i="6"/>
  <c r="H1093" i="6"/>
  <c r="F1093" i="6"/>
  <c r="H1086" i="6"/>
  <c r="F1086" i="6"/>
  <c r="I1086" i="6"/>
  <c r="H1077" i="6"/>
  <c r="F1077" i="6"/>
  <c r="I1077" i="6"/>
  <c r="H1068" i="6"/>
  <c r="F1068" i="6"/>
  <c r="I1068" i="6"/>
  <c r="H1058" i="6"/>
  <c r="F1058" i="6"/>
  <c r="I1058" i="6"/>
  <c r="H1042" i="6"/>
  <c r="F1042" i="6"/>
  <c r="I1042" i="6"/>
  <c r="H1027" i="6"/>
  <c r="F1027" i="6"/>
  <c r="I1027" i="6"/>
  <c r="H1018" i="6"/>
  <c r="F1018" i="6"/>
  <c r="I1018" i="6"/>
  <c r="H1002" i="6"/>
  <c r="F1002" i="6"/>
  <c r="I1002" i="6"/>
  <c r="H994" i="6"/>
  <c r="F994" i="6"/>
  <c r="I994" i="6"/>
  <c r="H984" i="6"/>
  <c r="F984" i="6"/>
  <c r="I984" i="6"/>
  <c r="H972" i="6"/>
  <c r="F972" i="6"/>
  <c r="H959" i="6"/>
  <c r="F959" i="6"/>
  <c r="I959" i="6"/>
  <c r="H946" i="6"/>
  <c r="F946" i="6"/>
  <c r="I946" i="6"/>
  <c r="H938" i="6"/>
  <c r="F938" i="6"/>
  <c r="I938" i="6"/>
  <c r="H926" i="6"/>
  <c r="F926" i="6"/>
  <c r="I926" i="6"/>
  <c r="H918" i="6"/>
  <c r="F918" i="6"/>
  <c r="I918" i="6"/>
  <c r="H902" i="6"/>
  <c r="F902" i="6"/>
  <c r="I902" i="6"/>
  <c r="H889" i="6"/>
  <c r="F889" i="6"/>
  <c r="H878" i="6"/>
  <c r="F878" i="6"/>
  <c r="I878" i="6"/>
  <c r="H867" i="6"/>
  <c r="F867" i="6"/>
  <c r="I867" i="6"/>
  <c r="H856" i="6"/>
  <c r="F856" i="6"/>
  <c r="I856" i="6"/>
  <c r="H843" i="6"/>
  <c r="F843" i="6"/>
  <c r="I843" i="6"/>
  <c r="H831" i="6"/>
  <c r="F831" i="6"/>
  <c r="I831" i="6"/>
  <c r="H822" i="6"/>
  <c r="F822" i="6"/>
  <c r="I822" i="6"/>
  <c r="H807" i="6"/>
  <c r="F807" i="6"/>
  <c r="I807" i="6"/>
  <c r="H784" i="6"/>
  <c r="F784" i="6"/>
  <c r="I784" i="6"/>
  <c r="H766" i="6"/>
  <c r="F766" i="6"/>
  <c r="I766" i="6"/>
  <c r="H755" i="6"/>
  <c r="F755" i="6"/>
  <c r="I755" i="6"/>
  <c r="H741" i="6"/>
  <c r="F741" i="6"/>
  <c r="I741" i="6"/>
  <c r="H727" i="6"/>
  <c r="F727" i="6"/>
  <c r="I727" i="6"/>
  <c r="H712" i="6"/>
  <c r="F712" i="6"/>
  <c r="I712" i="6"/>
  <c r="H701" i="6"/>
  <c r="F701" i="6"/>
  <c r="I701" i="6"/>
  <c r="H687" i="6"/>
  <c r="F687" i="6"/>
  <c r="I687" i="6"/>
  <c r="H677" i="6"/>
  <c r="F677" i="6"/>
  <c r="I677" i="6"/>
  <c r="H661" i="6"/>
  <c r="F661" i="6"/>
  <c r="I661" i="6"/>
  <c r="H649" i="6"/>
  <c r="F649" i="6"/>
  <c r="I649" i="6"/>
  <c r="H635" i="6"/>
  <c r="F635" i="6"/>
  <c r="I635" i="6"/>
  <c r="H621" i="6"/>
  <c r="F621" i="6"/>
  <c r="I621" i="6"/>
  <c r="H598" i="6"/>
  <c r="F598" i="6"/>
  <c r="I598" i="6"/>
  <c r="H587" i="6"/>
  <c r="F587" i="6"/>
  <c r="I587" i="6"/>
  <c r="H575" i="6"/>
  <c r="F575" i="6"/>
  <c r="I575" i="6"/>
  <c r="H555" i="6"/>
  <c r="F555" i="6"/>
  <c r="I555" i="6"/>
  <c r="H546" i="6"/>
  <c r="F546" i="6"/>
  <c r="I546" i="6"/>
  <c r="H527" i="6"/>
  <c r="F527" i="6"/>
  <c r="I527" i="6"/>
  <c r="H518" i="6"/>
  <c r="F518" i="6"/>
  <c r="I518" i="6"/>
  <c r="H503" i="6"/>
  <c r="F503" i="6"/>
  <c r="I503" i="6"/>
  <c r="H494" i="6"/>
  <c r="F494" i="6"/>
  <c r="I494" i="6"/>
  <c r="H481" i="6"/>
  <c r="F481" i="6"/>
  <c r="H463" i="6"/>
  <c r="F463" i="6"/>
  <c r="I463" i="6"/>
  <c r="H451" i="6"/>
  <c r="F451" i="6"/>
  <c r="I451" i="6"/>
  <c r="H438" i="6"/>
  <c r="F438" i="6"/>
  <c r="H431" i="6"/>
  <c r="F431" i="6"/>
  <c r="I431" i="6"/>
  <c r="H419" i="6"/>
  <c r="F419" i="6"/>
  <c r="I419" i="6"/>
  <c r="H406" i="6"/>
  <c r="F406" i="6"/>
  <c r="I406" i="6"/>
  <c r="H398" i="6"/>
  <c r="F398" i="6"/>
  <c r="I398" i="6"/>
  <c r="H387" i="6"/>
  <c r="F387" i="6"/>
  <c r="I387" i="6"/>
  <c r="H358" i="6"/>
  <c r="F358" i="6"/>
  <c r="I358" i="6"/>
  <c r="H338" i="6"/>
  <c r="F338" i="6"/>
  <c r="H319" i="6"/>
  <c r="F319" i="6"/>
  <c r="I319" i="6"/>
  <c r="H318" i="6"/>
  <c r="Q318" i="6"/>
  <c r="R318" i="6"/>
  <c r="F318" i="6"/>
  <c r="I318" i="6"/>
  <c r="H317" i="6"/>
  <c r="Q317" i="6"/>
  <c r="R317" i="6"/>
  <c r="F317" i="6"/>
  <c r="I317" i="6"/>
  <c r="H316" i="6"/>
  <c r="F316" i="6"/>
  <c r="I316" i="6"/>
  <c r="H315" i="6"/>
  <c r="F315" i="6"/>
  <c r="I315" i="6"/>
  <c r="H314" i="6"/>
  <c r="F314" i="6"/>
  <c r="I314" i="6"/>
  <c r="H313" i="6"/>
  <c r="F313" i="6"/>
  <c r="I313" i="6"/>
  <c r="H312" i="6"/>
  <c r="F312" i="6"/>
  <c r="I312" i="6"/>
  <c r="H311" i="6"/>
  <c r="F311" i="6"/>
  <c r="I311" i="6"/>
  <c r="H310" i="6"/>
  <c r="F310" i="6"/>
  <c r="I310" i="6"/>
  <c r="H309" i="6"/>
  <c r="F309" i="6"/>
  <c r="I309" i="6"/>
  <c r="H308" i="6"/>
  <c r="F308" i="6"/>
  <c r="I308" i="6"/>
  <c r="H307" i="6"/>
  <c r="F307" i="6"/>
  <c r="I307" i="6"/>
  <c r="H300" i="6"/>
  <c r="F300" i="6"/>
  <c r="I300" i="6"/>
  <c r="H299" i="6"/>
  <c r="F299" i="6"/>
  <c r="I299" i="6"/>
  <c r="H274" i="6"/>
  <c r="F274" i="6"/>
  <c r="I274" i="6"/>
  <c r="H265" i="6"/>
  <c r="F265" i="6"/>
  <c r="I265" i="6"/>
  <c r="H260" i="6"/>
  <c r="F260" i="6"/>
  <c r="I260" i="6"/>
  <c r="Q264" i="6"/>
  <c r="H251" i="6"/>
  <c r="F251" i="6"/>
  <c r="I251" i="6"/>
  <c r="Q259" i="6"/>
  <c r="H246" i="6"/>
  <c r="F246" i="6"/>
  <c r="I246" i="6"/>
  <c r="Q250" i="6"/>
  <c r="H241" i="6"/>
  <c r="F241" i="6"/>
  <c r="I241" i="6"/>
  <c r="Q245" i="6"/>
  <c r="H236" i="6"/>
  <c r="F236" i="6"/>
  <c r="I236" i="6"/>
  <c r="Q240" i="6"/>
  <c r="H231" i="6"/>
  <c r="F231" i="6"/>
  <c r="I231" i="6"/>
  <c r="Q235" i="6"/>
  <c r="H222" i="6"/>
  <c r="F222" i="6"/>
  <c r="I222" i="6"/>
  <c r="H209" i="6"/>
  <c r="F209" i="6"/>
  <c r="I209" i="6"/>
  <c r="H197" i="6"/>
  <c r="F197" i="6"/>
  <c r="I197" i="6"/>
  <c r="H180" i="6"/>
  <c r="F180" i="6"/>
  <c r="I180" i="6"/>
  <c r="H175" i="6"/>
  <c r="F175" i="6"/>
  <c r="I175" i="6"/>
  <c r="H165" i="6"/>
  <c r="F165" i="6"/>
  <c r="I165" i="6"/>
  <c r="H154" i="6"/>
  <c r="F154" i="6"/>
  <c r="I154" i="6"/>
  <c r="H136" i="6"/>
  <c r="F136" i="6"/>
  <c r="I136" i="6"/>
  <c r="H120" i="6"/>
  <c r="F120" i="6"/>
  <c r="I120" i="6"/>
  <c r="H112" i="6"/>
  <c r="F112" i="6"/>
  <c r="I112" i="6"/>
  <c r="H98" i="6"/>
  <c r="F98" i="6"/>
  <c r="I98" i="6"/>
  <c r="H83" i="6"/>
  <c r="F83" i="6"/>
  <c r="I83" i="6"/>
  <c r="H62" i="6"/>
  <c r="F62" i="6"/>
  <c r="I62" i="6"/>
  <c r="H52" i="6"/>
  <c r="F52" i="6"/>
  <c r="I52" i="6"/>
  <c r="H51" i="6"/>
  <c r="F51" i="6"/>
  <c r="I51" i="6"/>
  <c r="Q51" i="6"/>
  <c r="H26" i="6"/>
  <c r="F26" i="6"/>
  <c r="I26" i="6"/>
  <c r="H2" i="6"/>
  <c r="F2" i="6"/>
  <c r="I2" i="6"/>
  <c r="Q1578" i="6"/>
  <c r="Q1781" i="6"/>
  <c r="Q179" i="6"/>
  <c r="O298" i="6"/>
  <c r="Q1334" i="6"/>
  <c r="O230" i="6"/>
  <c r="S230" i="6"/>
  <c r="Q1358" i="6"/>
  <c r="O208" i="6"/>
  <c r="S208" i="6"/>
  <c r="Q315" i="6"/>
  <c r="Q1806" i="6"/>
  <c r="Q1367" i="6"/>
  <c r="Q310" i="6"/>
  <c r="Q1542" i="6"/>
  <c r="Q299" i="6"/>
  <c r="Q1369" i="6"/>
  <c r="Q1543" i="6"/>
  <c r="Q1677" i="6"/>
  <c r="Q1802" i="6"/>
  <c r="Q1808" i="6"/>
  <c r="Q1675" i="6"/>
  <c r="Q311" i="6"/>
  <c r="Q1368" i="6"/>
  <c r="Q312" i="6"/>
  <c r="Q1370" i="6"/>
  <c r="Q1803" i="6"/>
  <c r="Q307" i="6"/>
  <c r="Q1365" i="6"/>
  <c r="Q1684" i="6"/>
  <c r="Q1804" i="6"/>
  <c r="Q313" i="6"/>
  <c r="Q1800" i="6"/>
  <c r="Q316" i="6"/>
  <c r="Q308" i="6"/>
  <c r="Q314" i="6"/>
  <c r="Q1366" i="6"/>
  <c r="Q1685" i="6"/>
  <c r="Q1717" i="6"/>
  <c r="Q1799" i="6"/>
  <c r="Q1805" i="6"/>
  <c r="Q309" i="6"/>
  <c r="H1845" i="6"/>
  <c r="I1845" i="6"/>
  <c r="Q1597" i="6"/>
  <c r="Q1625" i="6"/>
  <c r="Q1067" i="6"/>
  <c r="Q1636" i="6"/>
  <c r="O1560" i="6"/>
  <c r="S1560" i="6"/>
  <c r="O1701" i="6"/>
  <c r="S1701" i="6"/>
  <c r="Q1701" i="6"/>
  <c r="Q1567" i="6"/>
  <c r="O1636" i="6"/>
  <c r="S1636" i="6"/>
  <c r="O1376" i="6"/>
  <c r="S1376" i="6"/>
  <c r="O1409" i="6"/>
  <c r="S1409" i="6"/>
  <c r="O1396" i="6"/>
  <c r="S1396" i="6"/>
  <c r="O1422" i="6"/>
  <c r="S1422" i="6"/>
  <c r="Q1560" i="6"/>
  <c r="Q1757" i="6"/>
  <c r="O1603" i="6"/>
  <c r="S1603" i="6"/>
  <c r="O1683" i="6"/>
  <c r="S1683" i="6"/>
  <c r="Q1765" i="6"/>
  <c r="Q1707" i="6"/>
  <c r="Q1683" i="6"/>
  <c r="Q1655" i="6"/>
  <c r="Q1724" i="6"/>
  <c r="O1775" i="6"/>
  <c r="S1775" i="6"/>
  <c r="Q1668" i="6"/>
  <c r="Q1611" i="6"/>
  <c r="Q1794" i="6"/>
  <c r="O1788" i="6"/>
  <c r="S1788" i="6"/>
  <c r="O1567" i="6"/>
  <c r="S1567" i="6"/>
  <c r="O1757" i="6"/>
  <c r="S1757" i="6"/>
  <c r="O1844" i="6"/>
  <c r="S1844" i="6"/>
  <c r="Q1555" i="6"/>
  <c r="O1655" i="6"/>
  <c r="S1655" i="6"/>
  <c r="Q1660" i="6"/>
  <c r="Q1716" i="6"/>
  <c r="O1747" i="6"/>
  <c r="S1747" i="6"/>
  <c r="O1644" i="6"/>
  <c r="S1644" i="6"/>
  <c r="O1668" i="6"/>
  <c r="S1668" i="6"/>
  <c r="Q1674" i="6"/>
  <c r="Q1731" i="6"/>
  <c r="Q1775" i="6"/>
  <c r="O1092" i="6"/>
  <c r="S1092" i="6"/>
  <c r="O1555" i="6"/>
  <c r="S1555" i="6"/>
  <c r="O1611" i="6"/>
  <c r="S1611" i="6"/>
  <c r="Q1788" i="6"/>
  <c r="O1739" i="6"/>
  <c r="S1739" i="6"/>
  <c r="O1781" i="6"/>
  <c r="S1781" i="6"/>
  <c r="O1440" i="6"/>
  <c r="S1440" i="6"/>
  <c r="O1578" i="6"/>
  <c r="S1578" i="6"/>
  <c r="O1794" i="6"/>
  <c r="S1794" i="6"/>
  <c r="O1765" i="6"/>
  <c r="S1765" i="6"/>
  <c r="O1731" i="6"/>
  <c r="S1731" i="6"/>
  <c r="O1724" i="6"/>
  <c r="S1724" i="6"/>
  <c r="O1716" i="6"/>
  <c r="S1716" i="6"/>
  <c r="O1707" i="6"/>
  <c r="S1707" i="6"/>
  <c r="O1674" i="6"/>
  <c r="S1674" i="6"/>
  <c r="O1660" i="6"/>
  <c r="S1660" i="6"/>
  <c r="O1625" i="6"/>
  <c r="S1625" i="6"/>
  <c r="O1597" i="6"/>
  <c r="S1597" i="6"/>
  <c r="O1430" i="6"/>
  <c r="S1430" i="6"/>
  <c r="O1387" i="6"/>
  <c r="S1387" i="6"/>
  <c r="Q686" i="6"/>
  <c r="Q925" i="6"/>
  <c r="Q357" i="6"/>
  <c r="Q517" i="6"/>
  <c r="Q1283" i="6"/>
  <c r="O1364" i="6"/>
  <c r="S1364" i="6"/>
  <c r="Q1345" i="6"/>
  <c r="O1158" i="6"/>
  <c r="S1158" i="6"/>
  <c r="Q1222" i="6"/>
  <c r="O1152" i="6"/>
  <c r="S1152" i="6"/>
  <c r="Q1158" i="6"/>
  <c r="O1334" i="6"/>
  <c r="S1334" i="6"/>
  <c r="Q1001" i="6"/>
  <c r="O1242" i="6"/>
  <c r="S1242" i="6"/>
  <c r="Q1026" i="6"/>
  <c r="O1129" i="6"/>
  <c r="S1129" i="6"/>
  <c r="Q1242" i="6"/>
  <c r="Q1254" i="6"/>
  <c r="Q1085" i="6"/>
  <c r="O1116" i="6"/>
  <c r="S1116" i="6"/>
  <c r="O1141" i="6"/>
  <c r="S1141" i="6"/>
  <c r="Q1208" i="6"/>
  <c r="Q1324" i="6"/>
  <c r="O1261" i="6"/>
  <c r="S1261" i="6"/>
  <c r="Q1017" i="6"/>
  <c r="Q1041" i="6"/>
  <c r="Q1076" i="6"/>
  <c r="Q1199" i="6"/>
  <c r="Q1291" i="6"/>
  <c r="O1026" i="6"/>
  <c r="S1026" i="6"/>
  <c r="Q1152" i="6"/>
  <c r="Q1316" i="6"/>
  <c r="O1001" i="6"/>
  <c r="S1001" i="6"/>
  <c r="O1085" i="6"/>
  <c r="S1085" i="6"/>
  <c r="O1208" i="6"/>
  <c r="S1208" i="6"/>
  <c r="Q1057" i="6"/>
  <c r="Q1261" i="6"/>
  <c r="O1324" i="6"/>
  <c r="S1324" i="6"/>
  <c r="Q1092" i="6"/>
  <c r="Q1116" i="6"/>
  <c r="Q1179" i="6"/>
  <c r="Q1191" i="6"/>
  <c r="Q1307" i="6"/>
  <c r="O1067" i="6"/>
  <c r="S1067" i="6"/>
  <c r="Q1105" i="6"/>
  <c r="Q1129" i="6"/>
  <c r="Q1141" i="6"/>
  <c r="O1267" i="6"/>
  <c r="S1267" i="6"/>
  <c r="O1199" i="6"/>
  <c r="S1199" i="6"/>
  <c r="Q1232" i="6"/>
  <c r="O1316" i="6"/>
  <c r="S1316" i="6"/>
  <c r="O1358" i="6"/>
  <c r="S1358" i="6"/>
  <c r="O1345" i="6"/>
  <c r="S1345" i="6"/>
  <c r="O1307" i="6"/>
  <c r="S1307" i="6"/>
  <c r="O1291" i="6"/>
  <c r="S1291" i="6"/>
  <c r="O1283" i="6"/>
  <c r="S1283" i="6"/>
  <c r="O1254" i="6"/>
  <c r="S1254" i="6"/>
  <c r="O1232" i="6"/>
  <c r="S1232" i="6"/>
  <c r="O1222" i="6"/>
  <c r="S1222" i="6"/>
  <c r="O1191" i="6"/>
  <c r="S1191" i="6"/>
  <c r="O1179" i="6"/>
  <c r="S1179" i="6"/>
  <c r="O1105" i="6"/>
  <c r="S1105" i="6"/>
  <c r="O1076" i="6"/>
  <c r="S1076" i="6"/>
  <c r="O1057" i="6"/>
  <c r="S1057" i="6"/>
  <c r="O1041" i="6"/>
  <c r="S1041" i="6"/>
  <c r="O1017" i="6"/>
  <c r="S1017" i="6"/>
  <c r="Q430" i="6"/>
  <c r="Q842" i="6"/>
  <c r="Q526" i="6"/>
  <c r="Q620" i="6"/>
  <c r="Q830" i="6"/>
  <c r="Q574" i="6"/>
  <c r="Q740" i="6"/>
  <c r="Q405" i="6"/>
  <c r="Q493" i="6"/>
  <c r="Q971" i="6"/>
  <c r="Q866" i="6"/>
  <c r="O493" i="6"/>
  <c r="S493" i="6"/>
  <c r="Q700" i="6"/>
  <c r="Q397" i="6"/>
  <c r="Q937" i="6"/>
  <c r="Q783" i="6"/>
  <c r="O821" i="6"/>
  <c r="S821" i="6"/>
  <c r="Q901" i="6"/>
  <c r="Q386" i="6"/>
  <c r="Q586" i="6"/>
  <c r="Q917" i="6"/>
  <c r="Q418" i="6"/>
  <c r="Q545" i="6"/>
  <c r="Q634" i="6"/>
  <c r="Q877" i="6"/>
  <c r="Q945" i="6"/>
  <c r="O386" i="6"/>
  <c r="S386" i="6"/>
  <c r="O480" i="6"/>
  <c r="S480" i="6"/>
  <c r="O783" i="6"/>
  <c r="S783" i="6"/>
  <c r="Q597" i="6"/>
  <c r="Q765" i="6"/>
  <c r="Q855" i="6"/>
  <c r="Q337" i="6"/>
  <c r="Q502" i="6"/>
  <c r="Q480" i="6"/>
  <c r="Q554" i="6"/>
  <c r="Q821" i="6"/>
  <c r="Q888" i="6"/>
  <c r="Q462" i="6"/>
  <c r="O430" i="6"/>
  <c r="S430" i="6"/>
  <c r="O418" i="6"/>
  <c r="S418" i="6"/>
  <c r="Q208" i="6"/>
  <c r="O888" i="6"/>
  <c r="S888" i="6"/>
  <c r="O945" i="6"/>
  <c r="S945" i="6"/>
  <c r="Q676" i="6"/>
  <c r="O983" i="6"/>
  <c r="S983" i="6"/>
  <c r="Q711" i="6"/>
  <c r="O842" i="6"/>
  <c r="S842" i="6"/>
  <c r="Q660" i="6"/>
  <c r="Q82" i="6"/>
  <c r="Q437" i="6"/>
  <c r="Q983" i="6"/>
  <c r="O830" i="6"/>
  <c r="S830" i="6"/>
  <c r="Q806" i="6"/>
  <c r="Q648" i="6"/>
  <c r="O397" i="6"/>
  <c r="S397" i="6"/>
  <c r="O437" i="6"/>
  <c r="S437" i="6"/>
  <c r="Q450" i="6"/>
  <c r="Q993" i="6"/>
  <c r="Q726" i="6"/>
  <c r="O526" i="6"/>
  <c r="S526" i="6"/>
  <c r="O554" i="6"/>
  <c r="S554" i="6"/>
  <c r="O754" i="6"/>
  <c r="S754" i="6"/>
  <c r="Q754" i="6"/>
  <c r="O993" i="6"/>
  <c r="S993" i="6"/>
  <c r="O971" i="6"/>
  <c r="S971" i="6"/>
  <c r="O958" i="6"/>
  <c r="S958" i="6"/>
  <c r="O937" i="6"/>
  <c r="S937" i="6"/>
  <c r="O925" i="6"/>
  <c r="S925" i="6"/>
  <c r="O917" i="6"/>
  <c r="S917" i="6"/>
  <c r="O901" i="6"/>
  <c r="S901" i="6"/>
  <c r="O877" i="6"/>
  <c r="S877" i="6"/>
  <c r="O866" i="6"/>
  <c r="S866" i="6"/>
  <c r="O855" i="6"/>
  <c r="S855" i="6"/>
  <c r="O806" i="6"/>
  <c r="S806" i="6"/>
  <c r="O765" i="6"/>
  <c r="S765" i="6"/>
  <c r="O740" i="6"/>
  <c r="S740" i="6"/>
  <c r="O726" i="6"/>
  <c r="S726" i="6"/>
  <c r="O711" i="6"/>
  <c r="S711" i="6"/>
  <c r="O700" i="6"/>
  <c r="S700" i="6"/>
  <c r="O686" i="6"/>
  <c r="S686" i="6"/>
  <c r="O676" i="6"/>
  <c r="S676" i="6"/>
  <c r="O660" i="6"/>
  <c r="S660" i="6"/>
  <c r="O648" i="6"/>
  <c r="S648" i="6"/>
  <c r="O634" i="6"/>
  <c r="S634" i="6"/>
  <c r="O620" i="6"/>
  <c r="S620" i="6"/>
  <c r="O597" i="6"/>
  <c r="S597" i="6"/>
  <c r="O586" i="6"/>
  <c r="S586" i="6"/>
  <c r="O574" i="6"/>
  <c r="S574" i="6"/>
  <c r="O545" i="6"/>
  <c r="S545" i="6"/>
  <c r="O517" i="6"/>
  <c r="S517" i="6"/>
  <c r="O502" i="6"/>
  <c r="S502" i="6"/>
  <c r="O462" i="6"/>
  <c r="S462" i="6"/>
  <c r="O450" i="6"/>
  <c r="S450" i="6"/>
  <c r="O405" i="6"/>
  <c r="S405" i="6"/>
  <c r="O357" i="6"/>
  <c r="S357" i="6"/>
  <c r="O337" i="6"/>
  <c r="S337" i="6"/>
  <c r="Q119" i="6"/>
  <c r="Q230" i="6"/>
  <c r="Q298" i="6"/>
  <c r="O179" i="6"/>
  <c r="S179" i="6"/>
  <c r="Q273" i="6"/>
  <c r="Q306" i="6"/>
  <c r="O306" i="6"/>
  <c r="S306" i="6"/>
  <c r="O119" i="6"/>
  <c r="S119" i="6"/>
  <c r="O273" i="6"/>
  <c r="S273" i="6"/>
  <c r="J180" i="6"/>
  <c r="P196" i="6"/>
  <c r="S298" i="6"/>
  <c r="O61" i="6"/>
  <c r="S61" i="6"/>
  <c r="O221" i="6"/>
  <c r="S221" i="6"/>
  <c r="Q25" i="6"/>
  <c r="Q39" i="6"/>
  <c r="Q111" i="6"/>
  <c r="Q135" i="6"/>
  <c r="Q174" i="6"/>
  <c r="Q196" i="6"/>
  <c r="Q221" i="6"/>
  <c r="Q164" i="6"/>
  <c r="Q153" i="6"/>
  <c r="O196" i="6"/>
  <c r="S196" i="6"/>
  <c r="Q61" i="6"/>
  <c r="O174" i="6"/>
  <c r="S174" i="6"/>
  <c r="Q97" i="6"/>
  <c r="O164" i="6"/>
  <c r="S164" i="6"/>
  <c r="O153" i="6"/>
  <c r="S153" i="6"/>
  <c r="O135" i="6"/>
  <c r="S135" i="6"/>
  <c r="O111" i="6"/>
  <c r="S111" i="6"/>
  <c r="O97" i="6"/>
  <c r="S97" i="6"/>
  <c r="O82" i="6"/>
  <c r="S82" i="6"/>
  <c r="J575" i="6"/>
  <c r="P586" i="6"/>
  <c r="O50" i="6"/>
  <c r="S50" i="6"/>
  <c r="O39" i="6"/>
  <c r="S39" i="6"/>
  <c r="O25" i="6"/>
  <c r="S25" i="6"/>
  <c r="J40" i="6"/>
  <c r="P50" i="6"/>
  <c r="R50" i="6"/>
  <c r="J1153" i="6"/>
  <c r="P1158" i="6"/>
  <c r="J1346" i="6"/>
  <c r="P1358" i="6"/>
  <c r="R1358" i="6"/>
  <c r="J1465" i="6"/>
  <c r="P1475" i="6"/>
  <c r="R1475" i="6"/>
  <c r="J1255" i="6"/>
  <c r="P1261" i="6"/>
  <c r="J1377" i="6"/>
  <c r="P1387" i="6"/>
  <c r="R1387" i="6"/>
  <c r="J1543" i="6"/>
  <c r="P1543" i="6"/>
  <c r="J527" i="6"/>
  <c r="P545" i="6"/>
  <c r="J1637" i="6"/>
  <c r="P1644" i="6"/>
  <c r="R1644" i="6"/>
  <c r="J1801" i="6"/>
  <c r="P1801" i="6"/>
  <c r="R1801" i="6"/>
  <c r="J1645" i="6"/>
  <c r="P1655" i="6"/>
  <c r="J1802" i="6"/>
  <c r="P1802" i="6"/>
  <c r="J1656" i="6"/>
  <c r="P1660" i="6"/>
  <c r="R1660" i="6"/>
  <c r="J1702" i="6"/>
  <c r="P1707" i="6"/>
  <c r="J1740" i="6"/>
  <c r="P1747" i="6"/>
  <c r="R1747" i="6"/>
  <c r="J1789" i="6"/>
  <c r="P1794" i="6"/>
  <c r="J1809" i="6"/>
  <c r="P1818" i="6"/>
  <c r="R1818" i="6"/>
  <c r="J1604" i="6"/>
  <c r="P1611" i="6"/>
  <c r="J1804" i="6"/>
  <c r="P1804" i="6"/>
  <c r="R1804" i="6"/>
  <c r="J1612" i="6"/>
  <c r="P1625" i="6"/>
  <c r="J1805" i="6"/>
  <c r="P1805" i="6"/>
  <c r="J1676" i="6"/>
  <c r="P1676" i="6"/>
  <c r="R1676" i="6"/>
  <c r="J1690" i="6"/>
  <c r="P1694" i="6"/>
  <c r="R1694" i="6"/>
  <c r="J1725" i="6"/>
  <c r="P1731" i="6"/>
  <c r="J1776" i="6"/>
  <c r="P1781" i="6"/>
  <c r="R1781" i="6"/>
  <c r="J1807" i="6"/>
  <c r="P1807" i="6"/>
  <c r="R1807" i="6"/>
  <c r="J1580" i="6"/>
  <c r="P1597" i="6"/>
  <c r="J1677" i="6"/>
  <c r="P1677" i="6"/>
  <c r="J1695" i="6"/>
  <c r="P1701" i="6"/>
  <c r="J1732" i="6"/>
  <c r="P1739" i="6"/>
  <c r="R1739" i="6"/>
  <c r="J1782" i="6"/>
  <c r="P1788" i="6"/>
  <c r="J1808" i="6"/>
  <c r="P1808" i="6"/>
  <c r="J1598" i="6"/>
  <c r="P1603" i="6"/>
  <c r="R1603" i="6"/>
  <c r="J1678" i="6"/>
  <c r="P1683" i="6"/>
  <c r="J1803" i="6"/>
  <c r="P1803" i="6"/>
  <c r="J1661" i="6"/>
  <c r="P1668" i="6"/>
  <c r="J1684" i="6"/>
  <c r="P1684" i="6"/>
  <c r="J1708" i="6"/>
  <c r="P1716" i="6"/>
  <c r="J1748" i="6"/>
  <c r="P1757" i="6"/>
  <c r="J1795" i="6"/>
  <c r="J1819" i="6"/>
  <c r="P1827" i="6"/>
  <c r="R1827" i="6"/>
  <c r="J1669" i="6"/>
  <c r="P1674" i="6"/>
  <c r="J1685" i="6"/>
  <c r="P1685" i="6"/>
  <c r="J1717" i="6"/>
  <c r="P1717" i="6"/>
  <c r="J1758" i="6"/>
  <c r="P1765" i="6"/>
  <c r="J1799" i="6"/>
  <c r="P1799" i="6"/>
  <c r="R1799" i="6"/>
  <c r="J1828" i="6"/>
  <c r="P1836" i="6"/>
  <c r="R1836" i="6"/>
  <c r="J1626" i="6"/>
  <c r="P1636" i="6"/>
  <c r="J1675" i="6"/>
  <c r="P1675" i="6"/>
  <c r="J1686" i="6"/>
  <c r="P1689" i="6"/>
  <c r="R1689" i="6"/>
  <c r="J1718" i="6"/>
  <c r="P1724" i="6"/>
  <c r="R1724" i="6"/>
  <c r="J1766" i="6"/>
  <c r="P1775" i="6"/>
  <c r="J1800" i="6"/>
  <c r="P1800" i="6"/>
  <c r="J1806" i="6"/>
  <c r="P1806" i="6"/>
  <c r="J1837" i="6"/>
  <c r="J1388" i="6"/>
  <c r="P1396" i="6"/>
  <c r="R1396" i="6"/>
  <c r="J236" i="6"/>
  <c r="P240" i="6"/>
  <c r="R240" i="6"/>
  <c r="J316" i="6"/>
  <c r="P316" i="6"/>
  <c r="J1209" i="6"/>
  <c r="P1222" i="6"/>
  <c r="J1368" i="6"/>
  <c r="P1368" i="6"/>
  <c r="J83" i="6"/>
  <c r="P97" i="6"/>
  <c r="J784" i="6"/>
  <c r="P806" i="6"/>
  <c r="J1002" i="6"/>
  <c r="P1017" i="6"/>
  <c r="J1510" i="6"/>
  <c r="P1518" i="6"/>
  <c r="R1518" i="6"/>
  <c r="J136" i="6"/>
  <c r="P153" i="6"/>
  <c r="J307" i="6"/>
  <c r="P307" i="6"/>
  <c r="J419" i="6"/>
  <c r="P430" i="6"/>
  <c r="J661" i="6"/>
  <c r="P676" i="6"/>
  <c r="J902" i="6"/>
  <c r="P917" i="6"/>
  <c r="J1106" i="6"/>
  <c r="P1116" i="6"/>
  <c r="J1308" i="6"/>
  <c r="P1316" i="6"/>
  <c r="J1431" i="6"/>
  <c r="P1440" i="6"/>
  <c r="R1440" i="6"/>
  <c r="J1579" i="6"/>
  <c r="P1579" i="6"/>
  <c r="R1579" i="6"/>
  <c r="J154" i="6"/>
  <c r="P164" i="6"/>
  <c r="J314" i="6"/>
  <c r="P314" i="6"/>
  <c r="J587" i="6"/>
  <c r="P597" i="6"/>
  <c r="J1058" i="6"/>
  <c r="P1067" i="6"/>
  <c r="P1446" i="6"/>
  <c r="R1446" i="6"/>
  <c r="J308" i="6"/>
  <c r="P308" i="6"/>
  <c r="J503" i="6"/>
  <c r="P517" i="6"/>
  <c r="J755" i="6"/>
  <c r="P765" i="6"/>
  <c r="J918" i="6"/>
  <c r="P925" i="6"/>
  <c r="J1117" i="6"/>
  <c r="P1129" i="6"/>
  <c r="J1496" i="6"/>
  <c r="P1500" i="6"/>
  <c r="R1500" i="6"/>
  <c r="J241" i="6"/>
  <c r="J398" i="6"/>
  <c r="P405" i="6"/>
  <c r="J1369" i="6"/>
  <c r="P1369" i="6"/>
  <c r="J222" i="6"/>
  <c r="P230" i="6"/>
  <c r="J431" i="6"/>
  <c r="P437" i="6"/>
  <c r="J843" i="6"/>
  <c r="P855" i="6"/>
  <c r="J1366" i="6"/>
  <c r="P1366" i="6"/>
  <c r="J112" i="6"/>
  <c r="P119" i="6"/>
  <c r="J299" i="6"/>
  <c r="P299" i="6"/>
  <c r="J317" i="6"/>
  <c r="J546" i="6"/>
  <c r="P554" i="6"/>
  <c r="J712" i="6"/>
  <c r="P726" i="6"/>
  <c r="J878" i="6"/>
  <c r="P888" i="6"/>
  <c r="J1018" i="6"/>
  <c r="P1026" i="6"/>
  <c r="J1519" i="6"/>
  <c r="P1534" i="6"/>
  <c r="R1534" i="6"/>
  <c r="J62" i="6"/>
  <c r="P82" i="6"/>
  <c r="J260" i="6"/>
  <c r="J338" i="6"/>
  <c r="P357" i="6"/>
  <c r="J677" i="6"/>
  <c r="P686" i="6"/>
  <c r="J984" i="6"/>
  <c r="P993" i="6"/>
  <c r="J1192" i="6"/>
  <c r="P1199" i="6"/>
  <c r="J1317" i="6"/>
  <c r="P1324" i="6"/>
  <c r="J311" i="6"/>
  <c r="P311" i="6"/>
  <c r="J463" i="6"/>
  <c r="P480" i="6"/>
  <c r="J635" i="6"/>
  <c r="P648" i="6"/>
  <c r="J807" i="6"/>
  <c r="P821" i="6"/>
  <c r="J946" i="6"/>
  <c r="J1086" i="6"/>
  <c r="P1092" i="6"/>
  <c r="J1223" i="6"/>
  <c r="P1232" i="6"/>
  <c r="J1284" i="6"/>
  <c r="P1291" i="6"/>
  <c r="J1410" i="6"/>
  <c r="P1422" i="6"/>
  <c r="R1422" i="6"/>
  <c r="J1561" i="6"/>
  <c r="P1567" i="6"/>
  <c r="J197" i="6"/>
  <c r="P208" i="6"/>
  <c r="J959" i="6"/>
  <c r="P971" i="6"/>
  <c r="J1159" i="6"/>
  <c r="P1179" i="6"/>
  <c r="J209" i="6"/>
  <c r="P221" i="6"/>
  <c r="J741" i="6"/>
  <c r="P754" i="6"/>
  <c r="J309" i="6"/>
  <c r="P309" i="6"/>
  <c r="J822" i="6"/>
  <c r="P830" i="6"/>
  <c r="P1455" i="6"/>
  <c r="R1455" i="6"/>
  <c r="J2" i="6"/>
  <c r="J175" i="6"/>
  <c r="P179" i="6"/>
  <c r="R179" i="6"/>
  <c r="J251" i="6"/>
  <c r="P264" i="6"/>
  <c r="R264" i="6"/>
  <c r="J310" i="6"/>
  <c r="P310" i="6"/>
  <c r="J319" i="6"/>
  <c r="P337" i="6"/>
  <c r="J451" i="6"/>
  <c r="P462" i="6"/>
  <c r="J701" i="6"/>
  <c r="P711" i="6"/>
  <c r="J831" i="6"/>
  <c r="P842" i="6"/>
  <c r="J938" i="6"/>
  <c r="P945" i="6"/>
  <c r="J1042" i="6"/>
  <c r="P1057" i="6"/>
  <c r="J1142" i="6"/>
  <c r="P1152" i="6"/>
  <c r="J1243" i="6"/>
  <c r="P1254" i="6"/>
  <c r="J1335" i="6"/>
  <c r="P1345" i="6"/>
  <c r="J1371" i="6"/>
  <c r="P1376" i="6"/>
  <c r="R1376" i="6"/>
  <c r="J1456" i="6"/>
  <c r="P1464" i="6"/>
  <c r="R1464" i="6"/>
  <c r="J1542" i="6"/>
  <c r="P1542" i="6"/>
  <c r="J265" i="6"/>
  <c r="P273" i="6"/>
  <c r="J1359" i="6"/>
  <c r="P1364" i="6"/>
  <c r="R1364" i="6"/>
  <c r="J313" i="6"/>
  <c r="P313" i="6"/>
  <c r="J494" i="6"/>
  <c r="P502" i="6"/>
  <c r="J972" i="6"/>
  <c r="P983" i="6"/>
  <c r="J1268" i="6"/>
  <c r="P1283" i="6"/>
  <c r="J1487" i="6"/>
  <c r="P1495" i="6"/>
  <c r="R1495" i="6"/>
  <c r="J246" i="6"/>
  <c r="P259" i="6"/>
  <c r="R259" i="6"/>
  <c r="J438" i="6"/>
  <c r="P450" i="6"/>
  <c r="J687" i="6"/>
  <c r="P700" i="6"/>
  <c r="J926" i="6"/>
  <c r="P937" i="6"/>
  <c r="J1233" i="6"/>
  <c r="P1242" i="6"/>
  <c r="J52" i="6"/>
  <c r="P61" i="6"/>
  <c r="J406" i="6"/>
  <c r="P418" i="6"/>
  <c r="J518" i="6"/>
  <c r="P526" i="6"/>
  <c r="J766" i="6"/>
  <c r="P783" i="6"/>
  <c r="J889" i="6"/>
  <c r="P901" i="6"/>
  <c r="J994" i="6"/>
  <c r="P1001" i="6"/>
  <c r="J1093" i="6"/>
  <c r="P1105" i="6"/>
  <c r="R1105" i="6"/>
  <c r="J1200" i="6"/>
  <c r="P1208" i="6"/>
  <c r="J1292" i="6"/>
  <c r="P1307" i="6"/>
  <c r="J1367" i="6"/>
  <c r="P1367" i="6"/>
  <c r="J1423" i="6"/>
  <c r="P1430" i="6"/>
  <c r="R1430" i="6"/>
  <c r="J1501" i="6"/>
  <c r="P1509" i="6"/>
  <c r="R1509" i="6"/>
  <c r="J1568" i="6"/>
  <c r="P1578" i="6"/>
  <c r="R1578" i="6"/>
  <c r="J358" i="6"/>
  <c r="P386" i="6"/>
  <c r="J598" i="6"/>
  <c r="P620" i="6"/>
  <c r="J856" i="6"/>
  <c r="P866" i="6"/>
  <c r="J1068" i="6"/>
  <c r="P1076" i="6"/>
  <c r="J1476" i="6"/>
  <c r="P1486" i="6"/>
  <c r="R1486" i="6"/>
  <c r="J274" i="6"/>
  <c r="P298" i="6"/>
  <c r="R298" i="6"/>
  <c r="J387" i="6"/>
  <c r="P397" i="6"/>
  <c r="J621" i="6"/>
  <c r="P634" i="6"/>
  <c r="J1077" i="6"/>
  <c r="P1085" i="6"/>
  <c r="J1397" i="6"/>
  <c r="P1409" i="6"/>
  <c r="R1409" i="6"/>
  <c r="J1556" i="6"/>
  <c r="P1560" i="6"/>
  <c r="J318" i="6"/>
  <c r="J555" i="6"/>
  <c r="P574" i="6"/>
  <c r="J1027" i="6"/>
  <c r="P1041" i="6"/>
  <c r="J1325" i="6"/>
  <c r="P1334" i="6"/>
  <c r="J1535" i="6"/>
  <c r="P1541" i="6"/>
  <c r="R1541" i="6"/>
  <c r="J120" i="6"/>
  <c r="P135" i="6"/>
  <c r="J231" i="6"/>
  <c r="P235" i="6"/>
  <c r="R235" i="6"/>
  <c r="J300" i="6"/>
  <c r="P306" i="6"/>
  <c r="J315" i="6"/>
  <c r="P315" i="6"/>
  <c r="J649" i="6"/>
  <c r="P660" i="6"/>
  <c r="J26" i="6"/>
  <c r="P39" i="6"/>
  <c r="J312" i="6"/>
  <c r="P312" i="6"/>
  <c r="J481" i="6"/>
  <c r="P493" i="6"/>
  <c r="J727" i="6"/>
  <c r="P740" i="6"/>
  <c r="J1262" i="6"/>
  <c r="P1267" i="6"/>
  <c r="R1267" i="6"/>
  <c r="J1544" i="6"/>
  <c r="P1555" i="6"/>
  <c r="J98" i="6"/>
  <c r="P111" i="6"/>
  <c r="J867" i="6"/>
  <c r="P877" i="6"/>
  <c r="J1180" i="6"/>
  <c r="P1191" i="6"/>
  <c r="J1365" i="6"/>
  <c r="P1365" i="6"/>
  <c r="J51" i="6"/>
  <c r="P51" i="6"/>
  <c r="R51" i="6"/>
  <c r="J165" i="6"/>
  <c r="P174" i="6"/>
  <c r="J1130" i="6"/>
  <c r="P1141" i="6"/>
  <c r="J1370" i="6"/>
  <c r="P1370" i="6"/>
  <c r="R830" i="6"/>
  <c r="R1716" i="6"/>
  <c r="R1334" i="6"/>
  <c r="R1367" i="6"/>
  <c r="R1806" i="6"/>
  <c r="R315" i="6"/>
  <c r="R1675" i="6"/>
  <c r="R1765" i="6"/>
  <c r="R1717" i="6"/>
  <c r="R1316" i="6"/>
  <c r="R311" i="6"/>
  <c r="P1798" i="6"/>
  <c r="R1798" i="6"/>
  <c r="R1368" i="6"/>
  <c r="P245" i="6"/>
  <c r="R245" i="6"/>
  <c r="P250" i="6"/>
  <c r="R250" i="6"/>
  <c r="R1242" i="6"/>
  <c r="R993" i="6"/>
  <c r="R1685" i="6"/>
  <c r="R1805" i="6"/>
  <c r="R1369" i="6"/>
  <c r="R1803" i="6"/>
  <c r="R754" i="6"/>
  <c r="R983" i="6"/>
  <c r="R299" i="6"/>
  <c r="R1800" i="6"/>
  <c r="R316" i="6"/>
  <c r="R1232" i="6"/>
  <c r="R1684" i="6"/>
  <c r="R1808" i="6"/>
  <c r="R307" i="6"/>
  <c r="R1611" i="6"/>
  <c r="R306" i="6"/>
  <c r="R357" i="6"/>
  <c r="R1158" i="6"/>
  <c r="R1365" i="6"/>
  <c r="R314" i="6"/>
  <c r="R1802" i="6"/>
  <c r="R1677" i="6"/>
  <c r="R309" i="6"/>
  <c r="R313" i="6"/>
  <c r="R1542" i="6"/>
  <c r="R312" i="6"/>
  <c r="R310" i="6"/>
  <c r="R1366" i="6"/>
  <c r="R308" i="6"/>
  <c r="R1543" i="6"/>
  <c r="R1370" i="6"/>
  <c r="R1597" i="6"/>
  <c r="R1067" i="6"/>
  <c r="R1625" i="6"/>
  <c r="P25" i="6"/>
  <c r="R25" i="6"/>
  <c r="J1845" i="6"/>
  <c r="R1636" i="6"/>
  <c r="R1191" i="6"/>
  <c r="P1844" i="6"/>
  <c r="R1844" i="6"/>
  <c r="R545" i="6"/>
  <c r="R111" i="6"/>
  <c r="R901" i="6"/>
  <c r="R526" i="6"/>
  <c r="R1129" i="6"/>
  <c r="R462" i="6"/>
  <c r="R1683" i="6"/>
  <c r="R1141" i="6"/>
  <c r="R937" i="6"/>
  <c r="R1788" i="6"/>
  <c r="R806" i="6"/>
  <c r="R783" i="6"/>
  <c r="R1668" i="6"/>
  <c r="R620" i="6"/>
  <c r="R1222" i="6"/>
  <c r="R1567" i="6"/>
  <c r="R1057" i="6"/>
  <c r="R574" i="6"/>
  <c r="R634" i="6"/>
  <c r="R437" i="6"/>
  <c r="R1701" i="6"/>
  <c r="R397" i="6"/>
  <c r="R1208" i="6"/>
  <c r="R1254" i="6"/>
  <c r="R82" i="6"/>
  <c r="R230" i="6"/>
  <c r="R597" i="6"/>
  <c r="R97" i="6"/>
  <c r="R1324" i="6"/>
  <c r="R174" i="6"/>
  <c r="R855" i="6"/>
  <c r="R1674" i="6"/>
  <c r="R208" i="6"/>
  <c r="R61" i="6"/>
  <c r="R1261" i="6"/>
  <c r="R888" i="6"/>
  <c r="R945" i="6"/>
  <c r="R842" i="6"/>
  <c r="R39" i="6"/>
  <c r="R1017" i="6"/>
  <c r="R135" i="6"/>
  <c r="R1001" i="6"/>
  <c r="R405" i="6"/>
  <c r="R1794" i="6"/>
  <c r="R648" i="6"/>
  <c r="R1041" i="6"/>
  <c r="R740" i="6"/>
  <c r="R386" i="6"/>
  <c r="R1560" i="6"/>
  <c r="R119" i="6"/>
  <c r="R686" i="6"/>
  <c r="R1757" i="6"/>
  <c r="R1731" i="6"/>
  <c r="R925" i="6"/>
  <c r="R700" i="6"/>
  <c r="R1291" i="6"/>
  <c r="R1345" i="6"/>
  <c r="R153" i="6"/>
  <c r="R1775" i="6"/>
  <c r="R1307" i="6"/>
  <c r="R1152" i="6"/>
  <c r="R1085" i="6"/>
  <c r="R877" i="6"/>
  <c r="R1283" i="6"/>
  <c r="R821" i="6"/>
  <c r="R164" i="6"/>
  <c r="R1707" i="6"/>
  <c r="R430" i="6"/>
  <c r="Q1845" i="6"/>
  <c r="R660" i="6"/>
  <c r="R1555" i="6"/>
  <c r="R866" i="6"/>
  <c r="R480" i="6"/>
  <c r="R726" i="6"/>
  <c r="S1845" i="6"/>
  <c r="R711" i="6"/>
  <c r="R1179" i="6"/>
  <c r="R554" i="6"/>
  <c r="R450" i="6"/>
  <c r="R1092" i="6"/>
  <c r="R1026" i="6"/>
  <c r="R1076" i="6"/>
  <c r="R1655" i="6"/>
  <c r="R502" i="6"/>
  <c r="R418" i="6"/>
  <c r="R971" i="6"/>
  <c r="R1116" i="6"/>
  <c r="R493" i="6"/>
  <c r="R273" i="6"/>
  <c r="R337" i="6"/>
  <c r="R1199" i="6"/>
  <c r="R765" i="6"/>
  <c r="R917" i="6"/>
  <c r="R586" i="6"/>
  <c r="R221" i="6"/>
  <c r="R517" i="6"/>
  <c r="R676" i="6"/>
  <c r="R196" i="6"/>
  <c r="P1845" i="6"/>
  <c r="R1845" i="6"/>
  <c r="R1847" i="6"/>
  <c r="R1848" i="6"/>
  <c r="N3288" i="5"/>
  <c r="Q3288" i="5"/>
  <c r="M3288" i="5"/>
  <c r="P3288" i="5"/>
  <c r="O3287" i="5"/>
  <c r="O3286" i="5"/>
  <c r="O3285" i="5"/>
  <c r="O3284" i="5"/>
  <c r="O3283" i="5"/>
  <c r="O3282" i="5"/>
  <c r="O3281" i="5"/>
  <c r="O3280" i="5"/>
  <c r="O3279" i="5"/>
  <c r="N3264" i="5"/>
  <c r="M3264" i="5"/>
  <c r="N3240" i="5"/>
  <c r="M3240" i="5"/>
  <c r="N3233" i="5"/>
  <c r="M3233" i="5"/>
  <c r="N3215" i="5"/>
  <c r="M3215" i="5"/>
  <c r="N3207" i="5"/>
  <c r="M3207" i="5"/>
  <c r="N3193" i="5"/>
  <c r="M3193" i="5"/>
  <c r="N3186" i="5"/>
  <c r="M3186" i="5"/>
  <c r="N3176" i="5"/>
  <c r="M3176" i="5"/>
  <c r="N3163" i="5"/>
  <c r="M3163" i="5"/>
  <c r="N3147" i="5"/>
  <c r="M3147" i="5"/>
  <c r="N3137" i="5"/>
  <c r="M3137" i="5"/>
  <c r="N3120" i="5"/>
  <c r="M3120" i="5"/>
  <c r="N3099" i="5"/>
  <c r="M3099" i="5"/>
  <c r="N3090" i="5"/>
  <c r="M3090" i="5"/>
  <c r="N3076" i="5"/>
  <c r="M3076" i="5"/>
  <c r="N3066" i="5"/>
  <c r="M3066" i="5"/>
  <c r="N3055" i="5"/>
  <c r="M3055" i="5"/>
  <c r="N3033" i="5"/>
  <c r="M3033" i="5"/>
  <c r="N3022" i="5"/>
  <c r="M3022" i="5"/>
  <c r="N3011" i="5"/>
  <c r="M3011" i="5"/>
  <c r="N2997" i="5"/>
  <c r="M2997" i="5"/>
  <c r="N2987" i="5"/>
  <c r="M2987" i="5"/>
  <c r="N2975" i="5"/>
  <c r="M2975" i="5"/>
  <c r="N2961" i="5"/>
  <c r="M2961" i="5"/>
  <c r="N2953" i="5"/>
  <c r="M2953" i="5"/>
  <c r="N2935" i="5"/>
  <c r="M2935" i="5"/>
  <c r="N2922" i="5"/>
  <c r="M2922" i="5"/>
  <c r="N2913" i="5"/>
  <c r="M2913" i="5"/>
  <c r="N2902" i="5"/>
  <c r="M2902" i="5"/>
  <c r="N2888" i="5"/>
  <c r="M2888" i="5"/>
  <c r="N2873" i="5"/>
  <c r="M2873" i="5"/>
  <c r="N2860" i="5"/>
  <c r="M2860" i="5"/>
  <c r="N2835" i="5"/>
  <c r="M2835" i="5"/>
  <c r="N2818" i="5"/>
  <c r="M2818" i="5"/>
  <c r="N2807" i="5"/>
  <c r="M2807" i="5"/>
  <c r="N2798" i="5"/>
  <c r="M2798" i="5"/>
  <c r="N2784" i="5"/>
  <c r="M2784" i="5"/>
  <c r="N2762" i="5"/>
  <c r="M2762" i="5"/>
  <c r="N2741" i="5"/>
  <c r="M2741" i="5"/>
  <c r="N2733" i="5"/>
  <c r="M2733" i="5"/>
  <c r="N2720" i="5"/>
  <c r="M2720" i="5"/>
  <c r="N2708" i="5"/>
  <c r="M2708" i="5"/>
  <c r="N2696" i="5"/>
  <c r="M2696" i="5"/>
  <c r="N2685" i="5"/>
  <c r="M2685" i="5"/>
  <c r="N2679" i="5"/>
  <c r="M2679" i="5"/>
  <c r="N2671" i="5"/>
  <c r="M2671" i="5"/>
  <c r="N2653" i="5"/>
  <c r="M2653" i="5"/>
  <c r="N2641" i="5"/>
  <c r="M2641" i="5"/>
  <c r="N2622" i="5"/>
  <c r="M2622" i="5"/>
  <c r="N2604" i="5"/>
  <c r="M2604" i="5"/>
  <c r="N2594" i="5"/>
  <c r="M2594" i="5"/>
  <c r="N2585" i="5"/>
  <c r="M2585" i="5"/>
  <c r="M2573" i="5"/>
  <c r="N2573" i="5"/>
  <c r="N2566" i="5"/>
  <c r="M2566" i="5"/>
  <c r="N2551" i="5"/>
  <c r="M2551" i="5"/>
  <c r="N2545" i="5"/>
  <c r="M2545" i="5"/>
  <c r="N2535" i="5"/>
  <c r="M2535" i="5"/>
  <c r="H3265" i="5"/>
  <c r="F3265" i="5"/>
  <c r="I3265" i="5"/>
  <c r="Q3265" i="5"/>
  <c r="H3258" i="5"/>
  <c r="F3258" i="5"/>
  <c r="I3258" i="5"/>
  <c r="Q3264" i="5"/>
  <c r="H3257" i="5"/>
  <c r="F3257" i="5"/>
  <c r="I3257" i="5"/>
  <c r="Q3257" i="5"/>
  <c r="H3256" i="5"/>
  <c r="F3256" i="5"/>
  <c r="I3256" i="5"/>
  <c r="Q3256" i="5"/>
  <c r="H3255" i="5"/>
  <c r="F3255" i="5"/>
  <c r="I3255" i="5"/>
  <c r="Q3255" i="5"/>
  <c r="H3254" i="5"/>
  <c r="F3254" i="5"/>
  <c r="I3254" i="5"/>
  <c r="Q3254" i="5"/>
  <c r="H3253" i="5"/>
  <c r="F3253" i="5"/>
  <c r="I3253" i="5"/>
  <c r="Q3253" i="5"/>
  <c r="H3252" i="5"/>
  <c r="F3252" i="5"/>
  <c r="I3252" i="5"/>
  <c r="Q3252" i="5"/>
  <c r="H3251" i="5"/>
  <c r="F3251" i="5"/>
  <c r="I3251" i="5"/>
  <c r="Q3251" i="5"/>
  <c r="H3250" i="5"/>
  <c r="F3250" i="5"/>
  <c r="I3250" i="5"/>
  <c r="Q3250" i="5"/>
  <c r="H3249" i="5"/>
  <c r="F3249" i="5"/>
  <c r="I3249" i="5"/>
  <c r="Q3249" i="5"/>
  <c r="H3248" i="5"/>
  <c r="F3248" i="5"/>
  <c r="I3248" i="5"/>
  <c r="Q3248" i="5"/>
  <c r="H3247" i="5"/>
  <c r="F3247" i="5"/>
  <c r="I3247" i="5"/>
  <c r="Q3247" i="5"/>
  <c r="H3246" i="5"/>
  <c r="F3246" i="5"/>
  <c r="I3246" i="5"/>
  <c r="Q3246" i="5"/>
  <c r="H3245" i="5"/>
  <c r="F3245" i="5"/>
  <c r="I3245" i="5"/>
  <c r="Q3245" i="5"/>
  <c r="H3244" i="5"/>
  <c r="F3244" i="5"/>
  <c r="I3244" i="5"/>
  <c r="Q3244" i="5"/>
  <c r="H3243" i="5"/>
  <c r="F3243" i="5"/>
  <c r="I3243" i="5"/>
  <c r="Q3243" i="5"/>
  <c r="H3242" i="5"/>
  <c r="F3242" i="5"/>
  <c r="I3242" i="5"/>
  <c r="Q3242" i="5"/>
  <c r="H3241" i="5"/>
  <c r="F3241" i="5"/>
  <c r="I3241" i="5"/>
  <c r="Q3241" i="5"/>
  <c r="H3236" i="5"/>
  <c r="F3236" i="5"/>
  <c r="I3236" i="5"/>
  <c r="H3235" i="5"/>
  <c r="F3235" i="5"/>
  <c r="I3235" i="5"/>
  <c r="Q3235" i="5"/>
  <c r="H3234" i="5"/>
  <c r="F3234" i="5"/>
  <c r="I3234" i="5"/>
  <c r="Q3234" i="5"/>
  <c r="H3219" i="5"/>
  <c r="F3219" i="5"/>
  <c r="I3219" i="5"/>
  <c r="H3218" i="5"/>
  <c r="F3218" i="5"/>
  <c r="I3218" i="5"/>
  <c r="Q3218" i="5"/>
  <c r="H3217" i="5"/>
  <c r="F3217" i="5"/>
  <c r="I3217" i="5"/>
  <c r="Q3217" i="5"/>
  <c r="H3216" i="5"/>
  <c r="F3216" i="5"/>
  <c r="I3216" i="5"/>
  <c r="Q3216" i="5"/>
  <c r="H3210" i="5"/>
  <c r="F3210" i="5"/>
  <c r="I3210" i="5"/>
  <c r="H3209" i="5"/>
  <c r="F3209" i="5"/>
  <c r="I3209" i="5"/>
  <c r="Q3209" i="5"/>
  <c r="H3208" i="5"/>
  <c r="F3208" i="5"/>
  <c r="I3208" i="5"/>
  <c r="Q3208" i="5"/>
  <c r="H3196" i="5"/>
  <c r="F3196" i="5"/>
  <c r="I3196" i="5"/>
  <c r="H3195" i="5"/>
  <c r="F3195" i="5"/>
  <c r="I3195" i="5"/>
  <c r="Q3195" i="5"/>
  <c r="H3194" i="5"/>
  <c r="F3194" i="5"/>
  <c r="I3194" i="5"/>
  <c r="Q3194" i="5"/>
  <c r="H3187" i="5"/>
  <c r="F3187" i="5"/>
  <c r="I3187" i="5"/>
  <c r="H3179" i="5"/>
  <c r="F3179" i="5"/>
  <c r="I3179" i="5"/>
  <c r="Q3186" i="5"/>
  <c r="N2524" i="5"/>
  <c r="M2524" i="5"/>
  <c r="N2508" i="5"/>
  <c r="M2508" i="5"/>
  <c r="N2496" i="5"/>
  <c r="M2496" i="5"/>
  <c r="N2478" i="5"/>
  <c r="M2478" i="5"/>
  <c r="N2468" i="5"/>
  <c r="M2468" i="5"/>
  <c r="N2461" i="5"/>
  <c r="M2461" i="5"/>
  <c r="N2448" i="5"/>
  <c r="M2448" i="5"/>
  <c r="N2442" i="5"/>
  <c r="M2442" i="5"/>
  <c r="N2431" i="5"/>
  <c r="M2431" i="5"/>
  <c r="N2421" i="5"/>
  <c r="M2421" i="5"/>
  <c r="N2408" i="5"/>
  <c r="M2408" i="5"/>
  <c r="N2401" i="5"/>
  <c r="M2401" i="5"/>
  <c r="N2387" i="5"/>
  <c r="M2387" i="5"/>
  <c r="N2382" i="5"/>
  <c r="M2382" i="5"/>
  <c r="N2371" i="5"/>
  <c r="M2371" i="5"/>
  <c r="N2357" i="5"/>
  <c r="M2357" i="5"/>
  <c r="N2350" i="5"/>
  <c r="M2350" i="5"/>
  <c r="N2339" i="5"/>
  <c r="M2339" i="5"/>
  <c r="N2334" i="5"/>
  <c r="M2334" i="5"/>
  <c r="N2319" i="5"/>
  <c r="M2319" i="5"/>
  <c r="O3263" i="5"/>
  <c r="O3262" i="5"/>
  <c r="O3261" i="5"/>
  <c r="O3260" i="5"/>
  <c r="O3259" i="5"/>
  <c r="O3257" i="5"/>
  <c r="S3257" i="5"/>
  <c r="O3256" i="5"/>
  <c r="S3256" i="5"/>
  <c r="O3255" i="5"/>
  <c r="S3255" i="5"/>
  <c r="O3254" i="5"/>
  <c r="S3254" i="5"/>
  <c r="O3253" i="5"/>
  <c r="S3253" i="5"/>
  <c r="O3252" i="5"/>
  <c r="S3252" i="5"/>
  <c r="O3251" i="5"/>
  <c r="S3251" i="5"/>
  <c r="O3250" i="5"/>
  <c r="S3250" i="5"/>
  <c r="O3249" i="5"/>
  <c r="S3249" i="5"/>
  <c r="O3248" i="5"/>
  <c r="S3248" i="5"/>
  <c r="O3247" i="5"/>
  <c r="S3247" i="5"/>
  <c r="O3246" i="5"/>
  <c r="S3246" i="5"/>
  <c r="O3245" i="5"/>
  <c r="S3245" i="5"/>
  <c r="O3244" i="5"/>
  <c r="S3244" i="5"/>
  <c r="O3243" i="5"/>
  <c r="S3243" i="5"/>
  <c r="O3242" i="5"/>
  <c r="S3242" i="5"/>
  <c r="O3239" i="5"/>
  <c r="O3237" i="5"/>
  <c r="O3235" i="5"/>
  <c r="S3235" i="5"/>
  <c r="O3232" i="5"/>
  <c r="O3231" i="5"/>
  <c r="O3230" i="5"/>
  <c r="O3229" i="5"/>
  <c r="O3228" i="5"/>
  <c r="O3227" i="5"/>
  <c r="O3226" i="5"/>
  <c r="O3225" i="5"/>
  <c r="O3224" i="5"/>
  <c r="O3223" i="5"/>
  <c r="O3222" i="5"/>
  <c r="O3221" i="5"/>
  <c r="O3220" i="5"/>
  <c r="O3219" i="5"/>
  <c r="O3218" i="5"/>
  <c r="S3218" i="5"/>
  <c r="O3217" i="5"/>
  <c r="S3217" i="5"/>
  <c r="O3214" i="5"/>
  <c r="O3213" i="5"/>
  <c r="O3212" i="5"/>
  <c r="O3211" i="5"/>
  <c r="O3210" i="5"/>
  <c r="O3209" i="5"/>
  <c r="S3209" i="5"/>
  <c r="O3206" i="5"/>
  <c r="O3205" i="5"/>
  <c r="O3204" i="5"/>
  <c r="O3203" i="5"/>
  <c r="O3202" i="5"/>
  <c r="O3201" i="5"/>
  <c r="O3200" i="5"/>
  <c r="O3199" i="5"/>
  <c r="O3198" i="5"/>
  <c r="O3197" i="5"/>
  <c r="O3196" i="5"/>
  <c r="O3195" i="5"/>
  <c r="S3195" i="5"/>
  <c r="O3192" i="5"/>
  <c r="O3191" i="5"/>
  <c r="O3190" i="5"/>
  <c r="O3189" i="5"/>
  <c r="O3188" i="5"/>
  <c r="O3185" i="5"/>
  <c r="O3184" i="5"/>
  <c r="O3183" i="5"/>
  <c r="O3182" i="5"/>
  <c r="O3181" i="5"/>
  <c r="O3180" i="5"/>
  <c r="O3179" i="5"/>
  <c r="O3178" i="5"/>
  <c r="S3178" i="5"/>
  <c r="O3175" i="5"/>
  <c r="O3174" i="5"/>
  <c r="O3173" i="5"/>
  <c r="O3172" i="5"/>
  <c r="O3171" i="5"/>
  <c r="O3170" i="5"/>
  <c r="O3169" i="5"/>
  <c r="O3168" i="5"/>
  <c r="O3167" i="5"/>
  <c r="O3166" i="5"/>
  <c r="O3165" i="5"/>
  <c r="O3162" i="5"/>
  <c r="O3161" i="5"/>
  <c r="O3160" i="5"/>
  <c r="O3159" i="5"/>
  <c r="O3158" i="5"/>
  <c r="O3157" i="5"/>
  <c r="O3156" i="5"/>
  <c r="O3155" i="5"/>
  <c r="O3154" i="5"/>
  <c r="O3153" i="5"/>
  <c r="O3152" i="5"/>
  <c r="O3151" i="5"/>
  <c r="O3150" i="5"/>
  <c r="O3149" i="5"/>
  <c r="O3146" i="5"/>
  <c r="O3145" i="5"/>
  <c r="O3144" i="5"/>
  <c r="O3143" i="5"/>
  <c r="O3142" i="5"/>
  <c r="O3141" i="5"/>
  <c r="O3140" i="5"/>
  <c r="O3139" i="5"/>
  <c r="O3136" i="5"/>
  <c r="O3135" i="5"/>
  <c r="O3134" i="5"/>
  <c r="O3133" i="5"/>
  <c r="O3132" i="5"/>
  <c r="O3131" i="5"/>
  <c r="O3130" i="5"/>
  <c r="O3129" i="5"/>
  <c r="O3119" i="5"/>
  <c r="O3118" i="5"/>
  <c r="O3117" i="5"/>
  <c r="O3116" i="5"/>
  <c r="O3115" i="5"/>
  <c r="O3114" i="5"/>
  <c r="O3113" i="5"/>
  <c r="O3112" i="5"/>
  <c r="O3111" i="5"/>
  <c r="O3110" i="5"/>
  <c r="O3109" i="5"/>
  <c r="O3108" i="5"/>
  <c r="O3107" i="5"/>
  <c r="O3106" i="5"/>
  <c r="O3105" i="5"/>
  <c r="O3104" i="5"/>
  <c r="O3103" i="5"/>
  <c r="O3102" i="5"/>
  <c r="O3101" i="5"/>
  <c r="O3098" i="5"/>
  <c r="O3097" i="5"/>
  <c r="O3096" i="5"/>
  <c r="O3095" i="5"/>
  <c r="O3094" i="5"/>
  <c r="O3093" i="5"/>
  <c r="O3092" i="5"/>
  <c r="O3089" i="5"/>
  <c r="O3088" i="5"/>
  <c r="O3087" i="5"/>
  <c r="O3086" i="5"/>
  <c r="O3085" i="5"/>
  <c r="O3084" i="5"/>
  <c r="O3083" i="5"/>
  <c r="O3082" i="5"/>
  <c r="O3081" i="5"/>
  <c r="O3080" i="5"/>
  <c r="O3079" i="5"/>
  <c r="O3078" i="5"/>
  <c r="O3075" i="5"/>
  <c r="O3074" i="5"/>
  <c r="O3073" i="5"/>
  <c r="O3072" i="5"/>
  <c r="O3071" i="5"/>
  <c r="O3070" i="5"/>
  <c r="O3069" i="5"/>
  <c r="O3068" i="5"/>
  <c r="O3065" i="5"/>
  <c r="O3064" i="5"/>
  <c r="O3063" i="5"/>
  <c r="O3062" i="5"/>
  <c r="O3061" i="5"/>
  <c r="O3060" i="5"/>
  <c r="O3059" i="5"/>
  <c r="O3058" i="5"/>
  <c r="O3057" i="5"/>
  <c r="O3054" i="5"/>
  <c r="O3053" i="5"/>
  <c r="O3052" i="5"/>
  <c r="O3051" i="5"/>
  <c r="O3050" i="5"/>
  <c r="O3049" i="5"/>
  <c r="O3048" i="5"/>
  <c r="O3047" i="5"/>
  <c r="O3046" i="5"/>
  <c r="O3045" i="5"/>
  <c r="O3044" i="5"/>
  <c r="O3043" i="5"/>
  <c r="O3042" i="5"/>
  <c r="O3041" i="5"/>
  <c r="O3040" i="5"/>
  <c r="O3039" i="5"/>
  <c r="O3038" i="5"/>
  <c r="O3037" i="5"/>
  <c r="O3036" i="5"/>
  <c r="O3035" i="5"/>
  <c r="O3032" i="5"/>
  <c r="O3031" i="5"/>
  <c r="O3030" i="5"/>
  <c r="O3029" i="5"/>
  <c r="O3028" i="5"/>
  <c r="O3027" i="5"/>
  <c r="O3026" i="5"/>
  <c r="O3025" i="5"/>
  <c r="O3024" i="5"/>
  <c r="O3021" i="5"/>
  <c r="O3020" i="5"/>
  <c r="O3019" i="5"/>
  <c r="O3018" i="5"/>
  <c r="O3017" i="5"/>
  <c r="O3016" i="5"/>
  <c r="O3015" i="5"/>
  <c r="O3014" i="5"/>
  <c r="O3013" i="5"/>
  <c r="O3010" i="5"/>
  <c r="O3009" i="5"/>
  <c r="O3008" i="5"/>
  <c r="O3007" i="5"/>
  <c r="O3006" i="5"/>
  <c r="O3005" i="5"/>
  <c r="O3004" i="5"/>
  <c r="O3003" i="5"/>
  <c r="O3002" i="5"/>
  <c r="O3001" i="5"/>
  <c r="O3000" i="5"/>
  <c r="O2999" i="5"/>
  <c r="O2996" i="5"/>
  <c r="O2995" i="5"/>
  <c r="O2994" i="5"/>
  <c r="O2993" i="5"/>
  <c r="O2992" i="5"/>
  <c r="O2991" i="5"/>
  <c r="O2990" i="5"/>
  <c r="O2989" i="5"/>
  <c r="O2986" i="5"/>
  <c r="O2985" i="5"/>
  <c r="O2984" i="5"/>
  <c r="O2983" i="5"/>
  <c r="O2982" i="5"/>
  <c r="O2981" i="5"/>
  <c r="O2980" i="5"/>
  <c r="O2979" i="5"/>
  <c r="O2978" i="5"/>
  <c r="O2977" i="5"/>
  <c r="O2974" i="5"/>
  <c r="O2973" i="5"/>
  <c r="O2972" i="5"/>
  <c r="O2971" i="5"/>
  <c r="O2970" i="5"/>
  <c r="O2969" i="5"/>
  <c r="O2968" i="5"/>
  <c r="O2967" i="5"/>
  <c r="O2966" i="5"/>
  <c r="O2965" i="5"/>
  <c r="O2964" i="5"/>
  <c r="O2963" i="5"/>
  <c r="O2960" i="5"/>
  <c r="O2959" i="5"/>
  <c r="O2958" i="5"/>
  <c r="O2957" i="5"/>
  <c r="O2956" i="5"/>
  <c r="O2955" i="5"/>
  <c r="O2952" i="5"/>
  <c r="O2951" i="5"/>
  <c r="O2950" i="5"/>
  <c r="O2949" i="5"/>
  <c r="O2948" i="5"/>
  <c r="O2947" i="5"/>
  <c r="O2946" i="5"/>
  <c r="O2945" i="5"/>
  <c r="O2944" i="5"/>
  <c r="O2943" i="5"/>
  <c r="O2942" i="5"/>
  <c r="O2941" i="5"/>
  <c r="O2940" i="5"/>
  <c r="O2939" i="5"/>
  <c r="O2938" i="5"/>
  <c r="O2937" i="5"/>
  <c r="O2934" i="5"/>
  <c r="O2933" i="5"/>
  <c r="O2932" i="5"/>
  <c r="O2931" i="5"/>
  <c r="O2930" i="5"/>
  <c r="O2929" i="5"/>
  <c r="O2928" i="5"/>
  <c r="O2927" i="5"/>
  <c r="O2926" i="5"/>
  <c r="O2925" i="5"/>
  <c r="O2924" i="5"/>
  <c r="O2921" i="5"/>
  <c r="O2920" i="5"/>
  <c r="O2919" i="5"/>
  <c r="O2918" i="5"/>
  <c r="O2917" i="5"/>
  <c r="O2916" i="5"/>
  <c r="O2915" i="5"/>
  <c r="O2912" i="5"/>
  <c r="O2911" i="5"/>
  <c r="O2910" i="5"/>
  <c r="O2909" i="5"/>
  <c r="O2908" i="5"/>
  <c r="O2907" i="5"/>
  <c r="O2906" i="5"/>
  <c r="O2905" i="5"/>
  <c r="O2904" i="5"/>
  <c r="O2901" i="5"/>
  <c r="O2900" i="5"/>
  <c r="O2899" i="5"/>
  <c r="O2898" i="5"/>
  <c r="O2897" i="5"/>
  <c r="O2896" i="5"/>
  <c r="O2895" i="5"/>
  <c r="O2894" i="5"/>
  <c r="O2893" i="5"/>
  <c r="O2892" i="5"/>
  <c r="O2891" i="5"/>
  <c r="O2890" i="5"/>
  <c r="O2887" i="5"/>
  <c r="O2886" i="5"/>
  <c r="O2885" i="5"/>
  <c r="O2884" i="5"/>
  <c r="O2883" i="5"/>
  <c r="O2882" i="5"/>
  <c r="O2881" i="5"/>
  <c r="O2880" i="5"/>
  <c r="O2879" i="5"/>
  <c r="O2878" i="5"/>
  <c r="O2877" i="5"/>
  <c r="O2876" i="5"/>
  <c r="O2875" i="5"/>
  <c r="O2872" i="5"/>
  <c r="O2871" i="5"/>
  <c r="O2870" i="5"/>
  <c r="O2869" i="5"/>
  <c r="O2868" i="5"/>
  <c r="O2867" i="5"/>
  <c r="O2866" i="5"/>
  <c r="O2865" i="5"/>
  <c r="O2864" i="5"/>
  <c r="O2863" i="5"/>
  <c r="O2862" i="5"/>
  <c r="O2859" i="5"/>
  <c r="O2858" i="5"/>
  <c r="O2857" i="5"/>
  <c r="O2856" i="5"/>
  <c r="O2855" i="5"/>
  <c r="O2854" i="5"/>
  <c r="O2853" i="5"/>
  <c r="O2852" i="5"/>
  <c r="O2851" i="5"/>
  <c r="O2850" i="5"/>
  <c r="O2849" i="5"/>
  <c r="O2848" i="5"/>
  <c r="O2847" i="5"/>
  <c r="O2846" i="5"/>
  <c r="O2845" i="5"/>
  <c r="O2844" i="5"/>
  <c r="O2843" i="5"/>
  <c r="O2842" i="5"/>
  <c r="O2841" i="5"/>
  <c r="O2840" i="5"/>
  <c r="O2839" i="5"/>
  <c r="O2838" i="5"/>
  <c r="O2837" i="5"/>
  <c r="O2834" i="5"/>
  <c r="O2833" i="5"/>
  <c r="O2832" i="5"/>
  <c r="O2831" i="5"/>
  <c r="O2830" i="5"/>
  <c r="O2829" i="5"/>
  <c r="O2828" i="5"/>
  <c r="O2827" i="5"/>
  <c r="O2826" i="5"/>
  <c r="O2825" i="5"/>
  <c r="O2824" i="5"/>
  <c r="O2823" i="5"/>
  <c r="O2822" i="5"/>
  <c r="O2821" i="5"/>
  <c r="O2820" i="5"/>
  <c r="O2817" i="5"/>
  <c r="O2815" i="5"/>
  <c r="O2814" i="5"/>
  <c r="O2813" i="5"/>
  <c r="O2812" i="5"/>
  <c r="O2811" i="5"/>
  <c r="O2810" i="5"/>
  <c r="O2809" i="5"/>
  <c r="O2806" i="5"/>
  <c r="O2805" i="5"/>
  <c r="O2804" i="5"/>
  <c r="O2803" i="5"/>
  <c r="O2802" i="5"/>
  <c r="O2801" i="5"/>
  <c r="O2800" i="5"/>
  <c r="O2797" i="5"/>
  <c r="O2796" i="5"/>
  <c r="O2795" i="5"/>
  <c r="O2794" i="5"/>
  <c r="O2793" i="5"/>
  <c r="O2792" i="5"/>
  <c r="O2791" i="5"/>
  <c r="O2790" i="5"/>
  <c r="O2789" i="5"/>
  <c r="O2788" i="5"/>
  <c r="O2787" i="5"/>
  <c r="O2786" i="5"/>
  <c r="O2783" i="5"/>
  <c r="O2782" i="5"/>
  <c r="O2781" i="5"/>
  <c r="O2780" i="5"/>
  <c r="O2779" i="5"/>
  <c r="O2778" i="5"/>
  <c r="O2777" i="5"/>
  <c r="O2776" i="5"/>
  <c r="O2775" i="5"/>
  <c r="O2774" i="5"/>
  <c r="O2773" i="5"/>
  <c r="O2772" i="5"/>
  <c r="O2771" i="5"/>
  <c r="O2770" i="5"/>
  <c r="O2769" i="5"/>
  <c r="O2768" i="5"/>
  <c r="O2767" i="5"/>
  <c r="O2766" i="5"/>
  <c r="O2765" i="5"/>
  <c r="O2764" i="5"/>
  <c r="O2761" i="5"/>
  <c r="O2760" i="5"/>
  <c r="O2759" i="5"/>
  <c r="O2758" i="5"/>
  <c r="O2757" i="5"/>
  <c r="O2756" i="5"/>
  <c r="O2755" i="5"/>
  <c r="O2754" i="5"/>
  <c r="O2753" i="5"/>
  <c r="O2752" i="5"/>
  <c r="O2751" i="5"/>
  <c r="O2750" i="5"/>
  <c r="O2749" i="5"/>
  <c r="O2748" i="5"/>
  <c r="O2747" i="5"/>
  <c r="O2746" i="5"/>
  <c r="O2745" i="5"/>
  <c r="O2744" i="5"/>
  <c r="O2743" i="5"/>
  <c r="O2740" i="5"/>
  <c r="O2739" i="5"/>
  <c r="O2738" i="5"/>
  <c r="O2737" i="5"/>
  <c r="O2736" i="5"/>
  <c r="O2735" i="5"/>
  <c r="O2732" i="5"/>
  <c r="O2731" i="5"/>
  <c r="O2730" i="5"/>
  <c r="O2729" i="5"/>
  <c r="O2728" i="5"/>
  <c r="O2727" i="5"/>
  <c r="O2726" i="5"/>
  <c r="O2725" i="5"/>
  <c r="O2724" i="5"/>
  <c r="O2723" i="5"/>
  <c r="O2722" i="5"/>
  <c r="O2719" i="5"/>
  <c r="O2718" i="5"/>
  <c r="O2717" i="5"/>
  <c r="O2716" i="5"/>
  <c r="O2715" i="5"/>
  <c r="O2714" i="5"/>
  <c r="O2713" i="5"/>
  <c r="O2712" i="5"/>
  <c r="O2711" i="5"/>
  <c r="O2710" i="5"/>
  <c r="O2707" i="5"/>
  <c r="O2706" i="5"/>
  <c r="O2705" i="5"/>
  <c r="O2704" i="5"/>
  <c r="O2703" i="5"/>
  <c r="O2702" i="5"/>
  <c r="O2701" i="5"/>
  <c r="O2700" i="5"/>
  <c r="O2699" i="5"/>
  <c r="O2698" i="5"/>
  <c r="O2695" i="5"/>
  <c r="O2694" i="5"/>
  <c r="O2693" i="5"/>
  <c r="O2692" i="5"/>
  <c r="O2691" i="5"/>
  <c r="O2690" i="5"/>
  <c r="O2689" i="5"/>
  <c r="O2688" i="5"/>
  <c r="O2687" i="5"/>
  <c r="O2684" i="5"/>
  <c r="O2683" i="5"/>
  <c r="O2682" i="5"/>
  <c r="O2681" i="5"/>
  <c r="O2678" i="5"/>
  <c r="O2677" i="5"/>
  <c r="O2676" i="5"/>
  <c r="O2675" i="5"/>
  <c r="O2674" i="5"/>
  <c r="O2673" i="5"/>
  <c r="O2670" i="5"/>
  <c r="O2669" i="5"/>
  <c r="O2668" i="5"/>
  <c r="O2667" i="5"/>
  <c r="O2666" i="5"/>
  <c r="O2665" i="5"/>
  <c r="O2664" i="5"/>
  <c r="O2663" i="5"/>
  <c r="O2662" i="5"/>
  <c r="O2661" i="5"/>
  <c r="O2660" i="5"/>
  <c r="O2659" i="5"/>
  <c r="O2658" i="5"/>
  <c r="O2657" i="5"/>
  <c r="O2656" i="5"/>
  <c r="O2655" i="5"/>
  <c r="O2652" i="5"/>
  <c r="O2651" i="5"/>
  <c r="O2650" i="5"/>
  <c r="O2649" i="5"/>
  <c r="O2648" i="5"/>
  <c r="O2647" i="5"/>
  <c r="O2646" i="5"/>
  <c r="O2645" i="5"/>
  <c r="O2644" i="5"/>
  <c r="O2643" i="5"/>
  <c r="O2640" i="5"/>
  <c r="O2639" i="5"/>
  <c r="O2638" i="5"/>
  <c r="O2637" i="5"/>
  <c r="O2636" i="5"/>
  <c r="O2635" i="5"/>
  <c r="O2634" i="5"/>
  <c r="O2633" i="5"/>
  <c r="O2632" i="5"/>
  <c r="O2631" i="5"/>
  <c r="O2630" i="5"/>
  <c r="O2629" i="5"/>
  <c r="O2628" i="5"/>
  <c r="O2627" i="5"/>
  <c r="O2626" i="5"/>
  <c r="O2625" i="5"/>
  <c r="O2624" i="5"/>
  <c r="O2621" i="5"/>
  <c r="O2620" i="5"/>
  <c r="O2619" i="5"/>
  <c r="O2618" i="5"/>
  <c r="O2617" i="5"/>
  <c r="O2616" i="5"/>
  <c r="O2615" i="5"/>
  <c r="O2614" i="5"/>
  <c r="O2613" i="5"/>
  <c r="O2612" i="5"/>
  <c r="O2611" i="5"/>
  <c r="O2610" i="5"/>
  <c r="O2609" i="5"/>
  <c r="O2608" i="5"/>
  <c r="O2607" i="5"/>
  <c r="O2606" i="5"/>
  <c r="O2603" i="5"/>
  <c r="O2602" i="5"/>
  <c r="O2601" i="5"/>
  <c r="O2600" i="5"/>
  <c r="O2599" i="5"/>
  <c r="O2598" i="5"/>
  <c r="O2597" i="5"/>
  <c r="O2596" i="5"/>
  <c r="O2593" i="5"/>
  <c r="O2592" i="5"/>
  <c r="O2591" i="5"/>
  <c r="O2590" i="5"/>
  <c r="O2589" i="5"/>
  <c r="O2588" i="5"/>
  <c r="O2587" i="5"/>
  <c r="O2584" i="5"/>
  <c r="O2583" i="5"/>
  <c r="O2582" i="5"/>
  <c r="O2581" i="5"/>
  <c r="O2580" i="5"/>
  <c r="O2579" i="5"/>
  <c r="O2578" i="5"/>
  <c r="O2577" i="5"/>
  <c r="O2576" i="5"/>
  <c r="O2575" i="5"/>
  <c r="O2572" i="5"/>
  <c r="O2571" i="5"/>
  <c r="O2570" i="5"/>
  <c r="O2569" i="5"/>
  <c r="O2568" i="5"/>
  <c r="O2565" i="5"/>
  <c r="O2564" i="5"/>
  <c r="O2563" i="5"/>
  <c r="O2562" i="5"/>
  <c r="O2561" i="5"/>
  <c r="O2560" i="5"/>
  <c r="O2559" i="5"/>
  <c r="O2558" i="5"/>
  <c r="O2557" i="5"/>
  <c r="O2556" i="5"/>
  <c r="O2555" i="5"/>
  <c r="O2554" i="5"/>
  <c r="O2553" i="5"/>
  <c r="O2550" i="5"/>
  <c r="O2549" i="5"/>
  <c r="O2548" i="5"/>
  <c r="O2547" i="5"/>
  <c r="O2544" i="5"/>
  <c r="O2543" i="5"/>
  <c r="O2542" i="5"/>
  <c r="O2541" i="5"/>
  <c r="O2540" i="5"/>
  <c r="O2539" i="5"/>
  <c r="O2538" i="5"/>
  <c r="O2537" i="5"/>
  <c r="O2534" i="5"/>
  <c r="O2533" i="5"/>
  <c r="O2532" i="5"/>
  <c r="O2531" i="5"/>
  <c r="O2530" i="5"/>
  <c r="O2529" i="5"/>
  <c r="O2528" i="5"/>
  <c r="O2527" i="5"/>
  <c r="O2526" i="5"/>
  <c r="O2523" i="5"/>
  <c r="O2522" i="5"/>
  <c r="O2521" i="5"/>
  <c r="O2520" i="5"/>
  <c r="O2519" i="5"/>
  <c r="O2518" i="5"/>
  <c r="O2517" i="5"/>
  <c r="O2516" i="5"/>
  <c r="O2515" i="5"/>
  <c r="S2515" i="5"/>
  <c r="O2514" i="5"/>
  <c r="S2514" i="5"/>
  <c r="O2513" i="5"/>
  <c r="S2513" i="5"/>
  <c r="O2512" i="5"/>
  <c r="S2512" i="5"/>
  <c r="O2511" i="5"/>
  <c r="S2511" i="5"/>
  <c r="O2510" i="5"/>
  <c r="S2510" i="5"/>
  <c r="O2507" i="5"/>
  <c r="O2506" i="5"/>
  <c r="O2505" i="5"/>
  <c r="O2504" i="5"/>
  <c r="O2503" i="5"/>
  <c r="O2502" i="5"/>
  <c r="O2501" i="5"/>
  <c r="O2500" i="5"/>
  <c r="O2499" i="5"/>
  <c r="O2498" i="5"/>
  <c r="O2495" i="5"/>
  <c r="O2490" i="5"/>
  <c r="O2489" i="5"/>
  <c r="O2488" i="5"/>
  <c r="O2487" i="5"/>
  <c r="O2486" i="5"/>
  <c r="O2485" i="5"/>
  <c r="O2484" i="5"/>
  <c r="O2483" i="5"/>
  <c r="O2482" i="5"/>
  <c r="O2481" i="5"/>
  <c r="O2480" i="5"/>
  <c r="O2477" i="5"/>
  <c r="O2476" i="5"/>
  <c r="O2475" i="5"/>
  <c r="O2474" i="5"/>
  <c r="O2473" i="5"/>
  <c r="O2472" i="5"/>
  <c r="O2471" i="5"/>
  <c r="O2470" i="5"/>
  <c r="S2470" i="5"/>
  <c r="O2467" i="5"/>
  <c r="O2466" i="5"/>
  <c r="O2465" i="5"/>
  <c r="O2464" i="5"/>
  <c r="O2463" i="5"/>
  <c r="S2463" i="5"/>
  <c r="O2460" i="5"/>
  <c r="O2456" i="5"/>
  <c r="O2455" i="5"/>
  <c r="O2454" i="5"/>
  <c r="O2453" i="5"/>
  <c r="O2452" i="5"/>
  <c r="O2451" i="5"/>
  <c r="O2450" i="5"/>
  <c r="O2447" i="5"/>
  <c r="O2446" i="5"/>
  <c r="O2445" i="5"/>
  <c r="O2444" i="5"/>
  <c r="O2441" i="5"/>
  <c r="O2440" i="5"/>
  <c r="O2439" i="5"/>
  <c r="O2438" i="5"/>
  <c r="O2437" i="5"/>
  <c r="O2436" i="5"/>
  <c r="O2435" i="5"/>
  <c r="O2434" i="5"/>
  <c r="O2433" i="5"/>
  <c r="O2430" i="5"/>
  <c r="O2429" i="5"/>
  <c r="O2428" i="5"/>
  <c r="O2427" i="5"/>
  <c r="O2426" i="5"/>
  <c r="O2425" i="5"/>
  <c r="O2424" i="5"/>
  <c r="O2423" i="5"/>
  <c r="O2420" i="5"/>
  <c r="O2419" i="5"/>
  <c r="O2418" i="5"/>
  <c r="O2417" i="5"/>
  <c r="O2416" i="5"/>
  <c r="O2415" i="5"/>
  <c r="O2414" i="5"/>
  <c r="O2413" i="5"/>
  <c r="O2412" i="5"/>
  <c r="O2411" i="5"/>
  <c r="O2410" i="5"/>
  <c r="O2407" i="5"/>
  <c r="O2406" i="5"/>
  <c r="O2405" i="5"/>
  <c r="O2404" i="5"/>
  <c r="O2403" i="5"/>
  <c r="O2400" i="5"/>
  <c r="O2399" i="5"/>
  <c r="O2398" i="5"/>
  <c r="O2397" i="5"/>
  <c r="O2396" i="5"/>
  <c r="O2395" i="5"/>
  <c r="O2394" i="5"/>
  <c r="O2393" i="5"/>
  <c r="O2392" i="5"/>
  <c r="O2391" i="5"/>
  <c r="O2389" i="5"/>
  <c r="S2389" i="5"/>
  <c r="O2386" i="5"/>
  <c r="O2385" i="5"/>
  <c r="O2384" i="5"/>
  <c r="O2381" i="5"/>
  <c r="O2380" i="5"/>
  <c r="O2379" i="5"/>
  <c r="O2378" i="5"/>
  <c r="O2377" i="5"/>
  <c r="O2376" i="5"/>
  <c r="O2375" i="5"/>
  <c r="O2374" i="5"/>
  <c r="O2373" i="5"/>
  <c r="O2370" i="5"/>
  <c r="O2369" i="5"/>
  <c r="O2368" i="5"/>
  <c r="O2367" i="5"/>
  <c r="O2366" i="5"/>
  <c r="O2365" i="5"/>
  <c r="O2364" i="5"/>
  <c r="O2363" i="5"/>
  <c r="O2362" i="5"/>
  <c r="O2361" i="5"/>
  <c r="O2360" i="5"/>
  <c r="O2359" i="5"/>
  <c r="O2356" i="5"/>
  <c r="O2355" i="5"/>
  <c r="O2354" i="5"/>
  <c r="O2353" i="5"/>
  <c r="O2352" i="5"/>
  <c r="O2349" i="5"/>
  <c r="O2348" i="5"/>
  <c r="O2347" i="5"/>
  <c r="O2346" i="5"/>
  <c r="O2345" i="5"/>
  <c r="O2344" i="5"/>
  <c r="O2343" i="5"/>
  <c r="O2342" i="5"/>
  <c r="O2341" i="5"/>
  <c r="O2338" i="5"/>
  <c r="O2337" i="5"/>
  <c r="O2336" i="5"/>
  <c r="O2333" i="5"/>
  <c r="O2332" i="5"/>
  <c r="O2331" i="5"/>
  <c r="O2330" i="5"/>
  <c r="O2329" i="5"/>
  <c r="O2328" i="5"/>
  <c r="O2327" i="5"/>
  <c r="O2326" i="5"/>
  <c r="O2325" i="5"/>
  <c r="O2324" i="5"/>
  <c r="O2323" i="5"/>
  <c r="O2322" i="5"/>
  <c r="O2321" i="5"/>
  <c r="O2318" i="5"/>
  <c r="O2317" i="5"/>
  <c r="O2316" i="5"/>
  <c r="O2315" i="5"/>
  <c r="O2314" i="5"/>
  <c r="O2313" i="5"/>
  <c r="O2312" i="5"/>
  <c r="O2311" i="5"/>
  <c r="O2310" i="5"/>
  <c r="N2308" i="5"/>
  <c r="M2308" i="5"/>
  <c r="N2298" i="5"/>
  <c r="M2298" i="5"/>
  <c r="N2286" i="5"/>
  <c r="M2286" i="5"/>
  <c r="N2276" i="5"/>
  <c r="M2276" i="5"/>
  <c r="N2268" i="5"/>
  <c r="M2268" i="5"/>
  <c r="N2243" i="5"/>
  <c r="M2243" i="5"/>
  <c r="N2233" i="5"/>
  <c r="M2233" i="5"/>
  <c r="N2224" i="5"/>
  <c r="M2224" i="5"/>
  <c r="N2208" i="5"/>
  <c r="M2208" i="5"/>
  <c r="N2191" i="5"/>
  <c r="M2191" i="5"/>
  <c r="N2181" i="5"/>
  <c r="M2181" i="5"/>
  <c r="N2170" i="5"/>
  <c r="M2170" i="5"/>
  <c r="N2155" i="5"/>
  <c r="M2155" i="5"/>
  <c r="N2143" i="5"/>
  <c r="M2143" i="5"/>
  <c r="N2128" i="5"/>
  <c r="M2128" i="5"/>
  <c r="N2115" i="5"/>
  <c r="M2115" i="5"/>
  <c r="N2102" i="5"/>
  <c r="M2102" i="5"/>
  <c r="N2087" i="5"/>
  <c r="M2087" i="5"/>
  <c r="N2060" i="5"/>
  <c r="M2060" i="5"/>
  <c r="N2038" i="5"/>
  <c r="M2038" i="5"/>
  <c r="N2030" i="5"/>
  <c r="M2030" i="5"/>
  <c r="N2013" i="5"/>
  <c r="M2013" i="5"/>
  <c r="N1998" i="5"/>
  <c r="M1998" i="5"/>
  <c r="N1985" i="5"/>
  <c r="M1985" i="5"/>
  <c r="N1973" i="5"/>
  <c r="M1973" i="5"/>
  <c r="N1967" i="5"/>
  <c r="M1967" i="5"/>
  <c r="N1957" i="5"/>
  <c r="M1957" i="5"/>
  <c r="N1948" i="5"/>
  <c r="M1948" i="5"/>
  <c r="N1933" i="5"/>
  <c r="M1933" i="5"/>
  <c r="N1919" i="5"/>
  <c r="M1919" i="5"/>
  <c r="N1910" i="5"/>
  <c r="M1910" i="5"/>
  <c r="N1898" i="5"/>
  <c r="M1898" i="5"/>
  <c r="N1886" i="5"/>
  <c r="M1886" i="5"/>
  <c r="N1877" i="5"/>
  <c r="M1877" i="5"/>
  <c r="N1867" i="5"/>
  <c r="M1867" i="5"/>
  <c r="N1857" i="5"/>
  <c r="M1857" i="5"/>
  <c r="N1839" i="5"/>
  <c r="M1839" i="5"/>
  <c r="N1827" i="5"/>
  <c r="M1827" i="5"/>
  <c r="N1816" i="5"/>
  <c r="M1816" i="5"/>
  <c r="N1805" i="5"/>
  <c r="M1805" i="5"/>
  <c r="N1795" i="5"/>
  <c r="M1795" i="5"/>
  <c r="N1784" i="5"/>
  <c r="M1784" i="5"/>
  <c r="N1776" i="5"/>
  <c r="M1776" i="5"/>
  <c r="N1770" i="5"/>
  <c r="M1770" i="5"/>
  <c r="O2307" i="5"/>
  <c r="O2306" i="5"/>
  <c r="O2305" i="5"/>
  <c r="O2304" i="5"/>
  <c r="O2303" i="5"/>
  <c r="O2302" i="5"/>
  <c r="O2301" i="5"/>
  <c r="O2300" i="5"/>
  <c r="O2297" i="5"/>
  <c r="O2296" i="5"/>
  <c r="O2295" i="5"/>
  <c r="O2294" i="5"/>
  <c r="O2293" i="5"/>
  <c r="O2292" i="5"/>
  <c r="O2291" i="5"/>
  <c r="O2290" i="5"/>
  <c r="O2289" i="5"/>
  <c r="O2288" i="5"/>
  <c r="O2285" i="5"/>
  <c r="O2284" i="5"/>
  <c r="O2283" i="5"/>
  <c r="O2282" i="5"/>
  <c r="O2281" i="5"/>
  <c r="O2280" i="5"/>
  <c r="O2279" i="5"/>
  <c r="O2278" i="5"/>
  <c r="O2275" i="5"/>
  <c r="O2274" i="5"/>
  <c r="O2273" i="5"/>
  <c r="O2272" i="5"/>
  <c r="O2271" i="5"/>
  <c r="O2270" i="5"/>
  <c r="O2267" i="5"/>
  <c r="O2266" i="5"/>
  <c r="O2265" i="5"/>
  <c r="O2264" i="5"/>
  <c r="O2263" i="5"/>
  <c r="O2262" i="5"/>
  <c r="O2261" i="5"/>
  <c r="O2260" i="5"/>
  <c r="O2259" i="5"/>
  <c r="O2258" i="5"/>
  <c r="O2257" i="5"/>
  <c r="O2256" i="5"/>
  <c r="O2255" i="5"/>
  <c r="O2254" i="5"/>
  <c r="O2253" i="5"/>
  <c r="O2252" i="5"/>
  <c r="O2250" i="5"/>
  <c r="O2249" i="5"/>
  <c r="S2249" i="5"/>
  <c r="O2248" i="5"/>
  <c r="S2248" i="5"/>
  <c r="O2247" i="5"/>
  <c r="S2247" i="5"/>
  <c r="O2246" i="5"/>
  <c r="S2246" i="5"/>
  <c r="O2245" i="5"/>
  <c r="S2245" i="5"/>
  <c r="O2242" i="5"/>
  <c r="O2241" i="5"/>
  <c r="O2240" i="5"/>
  <c r="O2239" i="5"/>
  <c r="O2238" i="5"/>
  <c r="O2237" i="5"/>
  <c r="O2236" i="5"/>
  <c r="O2235" i="5"/>
  <c r="O2232" i="5"/>
  <c r="O2231" i="5"/>
  <c r="O2230" i="5"/>
  <c r="O2229" i="5"/>
  <c r="O2228" i="5"/>
  <c r="O2227" i="5"/>
  <c r="O2226" i="5"/>
  <c r="O2223" i="5"/>
  <c r="O2222" i="5"/>
  <c r="O2221" i="5"/>
  <c r="O2220" i="5"/>
  <c r="O2219" i="5"/>
  <c r="O2218" i="5"/>
  <c r="O2217" i="5"/>
  <c r="O2216" i="5"/>
  <c r="O2215" i="5"/>
  <c r="O2214" i="5"/>
  <c r="O2213" i="5"/>
  <c r="O2212" i="5"/>
  <c r="O2211" i="5"/>
  <c r="O2210" i="5"/>
  <c r="O2207" i="5"/>
  <c r="O2206" i="5"/>
  <c r="O2205" i="5"/>
  <c r="O2204" i="5"/>
  <c r="O2203" i="5"/>
  <c r="O2202" i="5"/>
  <c r="O2201" i="5"/>
  <c r="O2200" i="5"/>
  <c r="O2199" i="5"/>
  <c r="O2198" i="5"/>
  <c r="O2197" i="5"/>
  <c r="O2196" i="5"/>
  <c r="O2195" i="5"/>
  <c r="O2194" i="5"/>
  <c r="O2193" i="5"/>
  <c r="O2190" i="5"/>
  <c r="O2189" i="5"/>
  <c r="O2188" i="5"/>
  <c r="O2187" i="5"/>
  <c r="O2186" i="5"/>
  <c r="O2185" i="5"/>
  <c r="O2184" i="5"/>
  <c r="O2183" i="5"/>
  <c r="O2180" i="5"/>
  <c r="O2179" i="5"/>
  <c r="O2178" i="5"/>
  <c r="O2177" i="5"/>
  <c r="O2176" i="5"/>
  <c r="O2175" i="5"/>
  <c r="O2174" i="5"/>
  <c r="O2173" i="5"/>
  <c r="O2172" i="5"/>
  <c r="O2169" i="5"/>
  <c r="O2168" i="5"/>
  <c r="O2167" i="5"/>
  <c r="O2166" i="5"/>
  <c r="O2165" i="5"/>
  <c r="O2164" i="5"/>
  <c r="O2163" i="5"/>
  <c r="O2162" i="5"/>
  <c r="O2161" i="5"/>
  <c r="O2160" i="5"/>
  <c r="O2159" i="5"/>
  <c r="O2158" i="5"/>
  <c r="O2157" i="5"/>
  <c r="O2154" i="5"/>
  <c r="O2153" i="5"/>
  <c r="O2152" i="5"/>
  <c r="O2151" i="5"/>
  <c r="O2150" i="5"/>
  <c r="O2149" i="5"/>
  <c r="O2148" i="5"/>
  <c r="O2147" i="5"/>
  <c r="O2146" i="5"/>
  <c r="O2145" i="5"/>
  <c r="O2142" i="5"/>
  <c r="O2137" i="5"/>
  <c r="O2136" i="5"/>
  <c r="O2135" i="5"/>
  <c r="O2134" i="5"/>
  <c r="O2133" i="5"/>
  <c r="O2132" i="5"/>
  <c r="O2131" i="5"/>
  <c r="O2130" i="5"/>
  <c r="O2127" i="5"/>
  <c r="O2126" i="5"/>
  <c r="O2125" i="5"/>
  <c r="O2124" i="5"/>
  <c r="O2123" i="5"/>
  <c r="O2122" i="5"/>
  <c r="O2121" i="5"/>
  <c r="O2120" i="5"/>
  <c r="O2119" i="5"/>
  <c r="O2118" i="5"/>
  <c r="O2117" i="5"/>
  <c r="O2114" i="5"/>
  <c r="O2113" i="5"/>
  <c r="O2112" i="5"/>
  <c r="O2111" i="5"/>
  <c r="O2110" i="5"/>
  <c r="O2109" i="5"/>
  <c r="O2108" i="5"/>
  <c r="O2107" i="5"/>
  <c r="O2106" i="5"/>
  <c r="O2105" i="5"/>
  <c r="O2104" i="5"/>
  <c r="O2101" i="5"/>
  <c r="O2100" i="5"/>
  <c r="O2099" i="5"/>
  <c r="O2098" i="5"/>
  <c r="O2097" i="5"/>
  <c r="O2096" i="5"/>
  <c r="O2095" i="5"/>
  <c r="O2094" i="5"/>
  <c r="O2093" i="5"/>
  <c r="O2092" i="5"/>
  <c r="O2091" i="5"/>
  <c r="O2090" i="5"/>
  <c r="O2089" i="5"/>
  <c r="O2086" i="5"/>
  <c r="O2085" i="5"/>
  <c r="O2084" i="5"/>
  <c r="O2083" i="5"/>
  <c r="O2082" i="5"/>
  <c r="O2081" i="5"/>
  <c r="O2080" i="5"/>
  <c r="O2079" i="5"/>
  <c r="O2078" i="5"/>
  <c r="O2077" i="5"/>
  <c r="O2076" i="5"/>
  <c r="O2075" i="5"/>
  <c r="O2074" i="5"/>
  <c r="O2073" i="5"/>
  <c r="O2072" i="5"/>
  <c r="O2071" i="5"/>
  <c r="O2070" i="5"/>
  <c r="O2069" i="5"/>
  <c r="O2068" i="5"/>
  <c r="O2067" i="5"/>
  <c r="O2066" i="5"/>
  <c r="O2065" i="5"/>
  <c r="O2064" i="5"/>
  <c r="O2063" i="5"/>
  <c r="O2062" i="5"/>
  <c r="O2059" i="5"/>
  <c r="O2058" i="5"/>
  <c r="O2057" i="5"/>
  <c r="O2056" i="5"/>
  <c r="O2055" i="5"/>
  <c r="O2054" i="5"/>
  <c r="O2053" i="5"/>
  <c r="O2052" i="5"/>
  <c r="O2051" i="5"/>
  <c r="O2050" i="5"/>
  <c r="O2049" i="5"/>
  <c r="O2048" i="5"/>
  <c r="O2047" i="5"/>
  <c r="O2046" i="5"/>
  <c r="O2045" i="5"/>
  <c r="O2044" i="5"/>
  <c r="O2043" i="5"/>
  <c r="O2042" i="5"/>
  <c r="O2041" i="5"/>
  <c r="O2040" i="5"/>
  <c r="O2037" i="5"/>
  <c r="O2036" i="5"/>
  <c r="O2035" i="5"/>
  <c r="O2034" i="5"/>
  <c r="O2033" i="5"/>
  <c r="O2032" i="5"/>
  <c r="O2029" i="5"/>
  <c r="O2028" i="5"/>
  <c r="O2027" i="5"/>
  <c r="O2026" i="5"/>
  <c r="O2025" i="5"/>
  <c r="O2024" i="5"/>
  <c r="O2023" i="5"/>
  <c r="O2022" i="5"/>
  <c r="O2021" i="5"/>
  <c r="O2020" i="5"/>
  <c r="O2019" i="5"/>
  <c r="O2018" i="5"/>
  <c r="O2017" i="5"/>
  <c r="O2016" i="5"/>
  <c r="O2015" i="5"/>
  <c r="O2012" i="5"/>
  <c r="O2011" i="5"/>
  <c r="O2010" i="5"/>
  <c r="O2009" i="5"/>
  <c r="O2008" i="5"/>
  <c r="O2007" i="5"/>
  <c r="O2006" i="5"/>
  <c r="O2005" i="5"/>
  <c r="O2004" i="5"/>
  <c r="O2003" i="5"/>
  <c r="O2002" i="5"/>
  <c r="O2001" i="5"/>
  <c r="O2000" i="5"/>
  <c r="O1997" i="5"/>
  <c r="O1996" i="5"/>
  <c r="O1995" i="5"/>
  <c r="O1994" i="5"/>
  <c r="O1993" i="5"/>
  <c r="O1992" i="5"/>
  <c r="O1991" i="5"/>
  <c r="O1990" i="5"/>
  <c r="O1989" i="5"/>
  <c r="O1988" i="5"/>
  <c r="O1987" i="5"/>
  <c r="O1984" i="5"/>
  <c r="O1983" i="5"/>
  <c r="O1982" i="5"/>
  <c r="O1981" i="5"/>
  <c r="O1980" i="5"/>
  <c r="O1979" i="5"/>
  <c r="O1978" i="5"/>
  <c r="O1977" i="5"/>
  <c r="O1976" i="5"/>
  <c r="O1975" i="5"/>
  <c r="O1972" i="5"/>
  <c r="O1970" i="5"/>
  <c r="O1969" i="5"/>
  <c r="O1966" i="5"/>
  <c r="O1965" i="5"/>
  <c r="O1964" i="5"/>
  <c r="O1963" i="5"/>
  <c r="O1962" i="5"/>
  <c r="O1961" i="5"/>
  <c r="O1960" i="5"/>
  <c r="O1959" i="5"/>
  <c r="O1956" i="5"/>
  <c r="O1955" i="5"/>
  <c r="O1954" i="5"/>
  <c r="O1953" i="5"/>
  <c r="O1952" i="5"/>
  <c r="O1951" i="5"/>
  <c r="O1950" i="5"/>
  <c r="O1947" i="5"/>
  <c r="O1946" i="5"/>
  <c r="O1945" i="5"/>
  <c r="O1944" i="5"/>
  <c r="O1943" i="5"/>
  <c r="O1942" i="5"/>
  <c r="O1941" i="5"/>
  <c r="O1940" i="5"/>
  <c r="O1939" i="5"/>
  <c r="O1938" i="5"/>
  <c r="O1937" i="5"/>
  <c r="O1936" i="5"/>
  <c r="O1935" i="5"/>
  <c r="O1932" i="5"/>
  <c r="O1931" i="5"/>
  <c r="O1930" i="5"/>
  <c r="O1929" i="5"/>
  <c r="O1928" i="5"/>
  <c r="O1927" i="5"/>
  <c r="O1926" i="5"/>
  <c r="O1925" i="5"/>
  <c r="O1924" i="5"/>
  <c r="O1923" i="5"/>
  <c r="O1922" i="5"/>
  <c r="O1921" i="5"/>
  <c r="O1918" i="5"/>
  <c r="O1917" i="5"/>
  <c r="O1916" i="5"/>
  <c r="O1915" i="5"/>
  <c r="O1914" i="5"/>
  <c r="O1913" i="5"/>
  <c r="O1912" i="5"/>
  <c r="O1909" i="5"/>
  <c r="O1908" i="5"/>
  <c r="O1907" i="5"/>
  <c r="O1906" i="5"/>
  <c r="O1905" i="5"/>
  <c r="O1904" i="5"/>
  <c r="O1903" i="5"/>
  <c r="O1902" i="5"/>
  <c r="O1901" i="5"/>
  <c r="O1900" i="5"/>
  <c r="O1897" i="5"/>
  <c r="O1896" i="5"/>
  <c r="O1895" i="5"/>
  <c r="O1894" i="5"/>
  <c r="O1893" i="5"/>
  <c r="O1892" i="5"/>
  <c r="O1891" i="5"/>
  <c r="O1890" i="5"/>
  <c r="O1889" i="5"/>
  <c r="O1888" i="5"/>
  <c r="O1885" i="5"/>
  <c r="O1884" i="5"/>
  <c r="O1883" i="5"/>
  <c r="O1882" i="5"/>
  <c r="O1881" i="5"/>
  <c r="O1880" i="5"/>
  <c r="O1879" i="5"/>
  <c r="O1876" i="5"/>
  <c r="O1875" i="5"/>
  <c r="O1874" i="5"/>
  <c r="O1873" i="5"/>
  <c r="O1872" i="5"/>
  <c r="O1871" i="5"/>
  <c r="O1870" i="5"/>
  <c r="O1869" i="5"/>
  <c r="O1866" i="5"/>
  <c r="O1865" i="5"/>
  <c r="O1864" i="5"/>
  <c r="O1863" i="5"/>
  <c r="O1862" i="5"/>
  <c r="O1861" i="5"/>
  <c r="O1860" i="5"/>
  <c r="O1859" i="5"/>
  <c r="O1856" i="5"/>
  <c r="O1855" i="5"/>
  <c r="O1854" i="5"/>
  <c r="O1853" i="5"/>
  <c r="O1852" i="5"/>
  <c r="O1851" i="5"/>
  <c r="O1850" i="5"/>
  <c r="O1849" i="5"/>
  <c r="O1848" i="5"/>
  <c r="O1847" i="5"/>
  <c r="O1846" i="5"/>
  <c r="O1845" i="5"/>
  <c r="O1844" i="5"/>
  <c r="O1843" i="5"/>
  <c r="O1842" i="5"/>
  <c r="O1841" i="5"/>
  <c r="O1838" i="5"/>
  <c r="O1837" i="5"/>
  <c r="O1836" i="5"/>
  <c r="O1835" i="5"/>
  <c r="O1834" i="5"/>
  <c r="O1833" i="5"/>
  <c r="O1832" i="5"/>
  <c r="O1831" i="5"/>
  <c r="O1830" i="5"/>
  <c r="O1829" i="5"/>
  <c r="O1826" i="5"/>
  <c r="O1825" i="5"/>
  <c r="O1824" i="5"/>
  <c r="O1823" i="5"/>
  <c r="O1822" i="5"/>
  <c r="O1821" i="5"/>
  <c r="O1820" i="5"/>
  <c r="O1819" i="5"/>
  <c r="O1818" i="5"/>
  <c r="O1815" i="5"/>
  <c r="O1814" i="5"/>
  <c r="O1813" i="5"/>
  <c r="O1812" i="5"/>
  <c r="O1811" i="5"/>
  <c r="O1810" i="5"/>
  <c r="O1809" i="5"/>
  <c r="O1808" i="5"/>
  <c r="O1807" i="5"/>
  <c r="O1804" i="5"/>
  <c r="O1803" i="5"/>
  <c r="O1802" i="5"/>
  <c r="O1801" i="5"/>
  <c r="O1800" i="5"/>
  <c r="O1799" i="5"/>
  <c r="O1798" i="5"/>
  <c r="O1797" i="5"/>
  <c r="O1794" i="5"/>
  <c r="O1793" i="5"/>
  <c r="O1792" i="5"/>
  <c r="O1791" i="5"/>
  <c r="O1790" i="5"/>
  <c r="O1789" i="5"/>
  <c r="O1788" i="5"/>
  <c r="O1787" i="5"/>
  <c r="O1786" i="5"/>
  <c r="O1783" i="5"/>
  <c r="O1782" i="5"/>
  <c r="O1781" i="5"/>
  <c r="O1780" i="5"/>
  <c r="O1779" i="5"/>
  <c r="O1778" i="5"/>
  <c r="O1775" i="5"/>
  <c r="O1774" i="5"/>
  <c r="O1773" i="5"/>
  <c r="O1772" i="5"/>
  <c r="O1769" i="5"/>
  <c r="O1768" i="5"/>
  <c r="O1767" i="5"/>
  <c r="O1766" i="5"/>
  <c r="O1765" i="5"/>
  <c r="O1764" i="5"/>
  <c r="O1763" i="5"/>
  <c r="O1762" i="5"/>
  <c r="O1761" i="5"/>
  <c r="O1760" i="5"/>
  <c r="O1759" i="5"/>
  <c r="O1758" i="5"/>
  <c r="O1757" i="5"/>
  <c r="O1756" i="5"/>
  <c r="O1755" i="5"/>
  <c r="O1754" i="5"/>
  <c r="O1753" i="5"/>
  <c r="N1751" i="5"/>
  <c r="M1751" i="5"/>
  <c r="N1742" i="5"/>
  <c r="M1742" i="5"/>
  <c r="N1721" i="5"/>
  <c r="M1721" i="5"/>
  <c r="N1699" i="5"/>
  <c r="M1699" i="5"/>
  <c r="N1684" i="5"/>
  <c r="M1684" i="5"/>
  <c r="N1674" i="5"/>
  <c r="M1674" i="5"/>
  <c r="N1665" i="5"/>
  <c r="M1665" i="5"/>
  <c r="N1653" i="5"/>
  <c r="M1653" i="5"/>
  <c r="N1638" i="5"/>
  <c r="M1638" i="5"/>
  <c r="N1625" i="5"/>
  <c r="M1625" i="5"/>
  <c r="N1610" i="5"/>
  <c r="M1610" i="5"/>
  <c r="N1600" i="5"/>
  <c r="M1600" i="5"/>
  <c r="N1591" i="5"/>
  <c r="M1591" i="5"/>
  <c r="N1584" i="5"/>
  <c r="M1584" i="5"/>
  <c r="N1570" i="5"/>
  <c r="M1570" i="5"/>
  <c r="N1556" i="5"/>
  <c r="M1556" i="5"/>
  <c r="N1544" i="5"/>
  <c r="M1544" i="5"/>
  <c r="O1543" i="5"/>
  <c r="N1534" i="5"/>
  <c r="M1534" i="5"/>
  <c r="N1525" i="5"/>
  <c r="M1525" i="5"/>
  <c r="N1518" i="5"/>
  <c r="N1494" i="5"/>
  <c r="M1494" i="5"/>
  <c r="N1482" i="5"/>
  <c r="M1482" i="5"/>
  <c r="N1469" i="5"/>
  <c r="M1469" i="5"/>
  <c r="N1458" i="5"/>
  <c r="M1458" i="5"/>
  <c r="N1448" i="5"/>
  <c r="M1448" i="5"/>
  <c r="N1438" i="5"/>
  <c r="M1438" i="5"/>
  <c r="N1421" i="5"/>
  <c r="M1421" i="5"/>
  <c r="N1405" i="5"/>
  <c r="M1405" i="5"/>
  <c r="N1393" i="5"/>
  <c r="M1393" i="5"/>
  <c r="N1379" i="5"/>
  <c r="M1379" i="5"/>
  <c r="N1365" i="5"/>
  <c r="M1365" i="5"/>
  <c r="N1355" i="5"/>
  <c r="M1355" i="5"/>
  <c r="N1345" i="5"/>
  <c r="M1345" i="5"/>
  <c r="N1331" i="5"/>
  <c r="M1331" i="5"/>
  <c r="N1314" i="5"/>
  <c r="M1314" i="5"/>
  <c r="N1303" i="5"/>
  <c r="M1303" i="5"/>
  <c r="N1296" i="5"/>
  <c r="M1296" i="5"/>
  <c r="N1284" i="5"/>
  <c r="M1284" i="5"/>
  <c r="N1263" i="5"/>
  <c r="M1263" i="5"/>
  <c r="N1252" i="5"/>
  <c r="M1252" i="5"/>
  <c r="N1242" i="5"/>
  <c r="M1242" i="5"/>
  <c r="N1231" i="5"/>
  <c r="M1231" i="5"/>
  <c r="O1750" i="5"/>
  <c r="O1749" i="5"/>
  <c r="O1748" i="5"/>
  <c r="O1747" i="5"/>
  <c r="O1746" i="5"/>
  <c r="O1745" i="5"/>
  <c r="O1744" i="5"/>
  <c r="O1741" i="5"/>
  <c r="O1740" i="5"/>
  <c r="O1739" i="5"/>
  <c r="O1738" i="5"/>
  <c r="O1737" i="5"/>
  <c r="O1736" i="5"/>
  <c r="O1735" i="5"/>
  <c r="O1734" i="5"/>
  <c r="O1733" i="5"/>
  <c r="O1732" i="5"/>
  <c r="O1731" i="5"/>
  <c r="O1730" i="5"/>
  <c r="O1729" i="5"/>
  <c r="O1728" i="5"/>
  <c r="O1727" i="5"/>
  <c r="O1726" i="5"/>
  <c r="O1725" i="5"/>
  <c r="O1724" i="5"/>
  <c r="O1723" i="5"/>
  <c r="O1720" i="5"/>
  <c r="O1719" i="5"/>
  <c r="O1718" i="5"/>
  <c r="O1717" i="5"/>
  <c r="O1716" i="5"/>
  <c r="O1715" i="5"/>
  <c r="O1714" i="5"/>
  <c r="O1713" i="5"/>
  <c r="O1712" i="5"/>
  <c r="O1711" i="5"/>
  <c r="O1710" i="5"/>
  <c r="O1709" i="5"/>
  <c r="O1708" i="5"/>
  <c r="O1707" i="5"/>
  <c r="O1706" i="5"/>
  <c r="O1705" i="5"/>
  <c r="O1704" i="5"/>
  <c r="O1703" i="5"/>
  <c r="O1702" i="5"/>
  <c r="O1701" i="5"/>
  <c r="O1698" i="5"/>
  <c r="O1697" i="5"/>
  <c r="O1696" i="5"/>
  <c r="O1695" i="5"/>
  <c r="O1694" i="5"/>
  <c r="O1693" i="5"/>
  <c r="O1692" i="5"/>
  <c r="O1691" i="5"/>
  <c r="O1690" i="5"/>
  <c r="O1689" i="5"/>
  <c r="O1688" i="5"/>
  <c r="O1687" i="5"/>
  <c r="O1686" i="5"/>
  <c r="O1683" i="5"/>
  <c r="O1682" i="5"/>
  <c r="O1681" i="5"/>
  <c r="O1680" i="5"/>
  <c r="O1679" i="5"/>
  <c r="O1678" i="5"/>
  <c r="O1677" i="5"/>
  <c r="O1676" i="5"/>
  <c r="O1673" i="5"/>
  <c r="O1670" i="5"/>
  <c r="O1669" i="5"/>
  <c r="O1668" i="5"/>
  <c r="O1667" i="5"/>
  <c r="O1664" i="5"/>
  <c r="O1657" i="5"/>
  <c r="O1656" i="5"/>
  <c r="O1655" i="5"/>
  <c r="O1652" i="5"/>
  <c r="O1651" i="5"/>
  <c r="O1650" i="5"/>
  <c r="O1649" i="5"/>
  <c r="O1648" i="5"/>
  <c r="O1647" i="5"/>
  <c r="O1646" i="5"/>
  <c r="O1645" i="5"/>
  <c r="O1644" i="5"/>
  <c r="O1643" i="5"/>
  <c r="O1642" i="5"/>
  <c r="O1641" i="5"/>
  <c r="O1640" i="5"/>
  <c r="O1637" i="5"/>
  <c r="O1636" i="5"/>
  <c r="O1635" i="5"/>
  <c r="O1634" i="5"/>
  <c r="O1633" i="5"/>
  <c r="O1632" i="5"/>
  <c r="O1631" i="5"/>
  <c r="O1630" i="5"/>
  <c r="O1629" i="5"/>
  <c r="O1628" i="5"/>
  <c r="O1627" i="5"/>
  <c r="O1624" i="5"/>
  <c r="O1623" i="5"/>
  <c r="O1622" i="5"/>
  <c r="O1621" i="5"/>
  <c r="O1620" i="5"/>
  <c r="O1619" i="5"/>
  <c r="O1618" i="5"/>
  <c r="O1617" i="5"/>
  <c r="O1616" i="5"/>
  <c r="O1615" i="5"/>
  <c r="O1614" i="5"/>
  <c r="O1613" i="5"/>
  <c r="O1612" i="5"/>
  <c r="O1609" i="5"/>
  <c r="O1608" i="5"/>
  <c r="O1607" i="5"/>
  <c r="O1606" i="5"/>
  <c r="O1605" i="5"/>
  <c r="O1604" i="5"/>
  <c r="O1603" i="5"/>
  <c r="O1602" i="5"/>
  <c r="O1599" i="5"/>
  <c r="O1598" i="5"/>
  <c r="O1597" i="5"/>
  <c r="O1596" i="5"/>
  <c r="O1595" i="5"/>
  <c r="O1594" i="5"/>
  <c r="O1593" i="5"/>
  <c r="O1590" i="5"/>
  <c r="O1589" i="5"/>
  <c r="O1588" i="5"/>
  <c r="O1587" i="5"/>
  <c r="O1586" i="5"/>
  <c r="O1583" i="5"/>
  <c r="O1582" i="5"/>
  <c r="O1581" i="5"/>
  <c r="O1580" i="5"/>
  <c r="O1579" i="5"/>
  <c r="O1578" i="5"/>
  <c r="O1577" i="5"/>
  <c r="O1576" i="5"/>
  <c r="O1575" i="5"/>
  <c r="O1574" i="5"/>
  <c r="O1573" i="5"/>
  <c r="O1572" i="5"/>
  <c r="O1569" i="5"/>
  <c r="O1568" i="5"/>
  <c r="O1567" i="5"/>
  <c r="O1566" i="5"/>
  <c r="O1565" i="5"/>
  <c r="O1564" i="5"/>
  <c r="O1563" i="5"/>
  <c r="O1562" i="5"/>
  <c r="O1561" i="5"/>
  <c r="O1560" i="5"/>
  <c r="O1559" i="5"/>
  <c r="O1558" i="5"/>
  <c r="O1555" i="5"/>
  <c r="O1554" i="5"/>
  <c r="O1553" i="5"/>
  <c r="O1552" i="5"/>
  <c r="O1551" i="5"/>
  <c r="O1550" i="5"/>
  <c r="O1549" i="5"/>
  <c r="O1548" i="5"/>
  <c r="O1547" i="5"/>
  <c r="O1546" i="5"/>
  <c r="O1542" i="5"/>
  <c r="O1541" i="5"/>
  <c r="O1540" i="5"/>
  <c r="O1539" i="5"/>
  <c r="O1538" i="5"/>
  <c r="O1537" i="5"/>
  <c r="O1536" i="5"/>
  <c r="O1533" i="5"/>
  <c r="O1532" i="5"/>
  <c r="O1531" i="5"/>
  <c r="O1530" i="5"/>
  <c r="O1529" i="5"/>
  <c r="O1528" i="5"/>
  <c r="O1527" i="5"/>
  <c r="O1524" i="5"/>
  <c r="O1523" i="5"/>
  <c r="O1522" i="5"/>
  <c r="O1521" i="5"/>
  <c r="O1520" i="5"/>
  <c r="O1517" i="5"/>
  <c r="O1515" i="5"/>
  <c r="O1514" i="5"/>
  <c r="O1513" i="5"/>
  <c r="O1512" i="5"/>
  <c r="O1511" i="5"/>
  <c r="O1510" i="5"/>
  <c r="O1509" i="5"/>
  <c r="O1508" i="5"/>
  <c r="O1507" i="5"/>
  <c r="O1506" i="5"/>
  <c r="O1505" i="5"/>
  <c r="O1504" i="5"/>
  <c r="O1503" i="5"/>
  <c r="O1502" i="5"/>
  <c r="O1501" i="5"/>
  <c r="O1500" i="5"/>
  <c r="O1499" i="5"/>
  <c r="O1498" i="5"/>
  <c r="O1497" i="5"/>
  <c r="O1496" i="5"/>
  <c r="O1493" i="5"/>
  <c r="O1492" i="5"/>
  <c r="O1491" i="5"/>
  <c r="O1490" i="5"/>
  <c r="O1489" i="5"/>
  <c r="O1488" i="5"/>
  <c r="O1487" i="5"/>
  <c r="O1486" i="5"/>
  <c r="O1485" i="5"/>
  <c r="O1484" i="5"/>
  <c r="O1481" i="5"/>
  <c r="O1480" i="5"/>
  <c r="O1479" i="5"/>
  <c r="O1478" i="5"/>
  <c r="O1477" i="5"/>
  <c r="O1476" i="5"/>
  <c r="O1475" i="5"/>
  <c r="O1474" i="5"/>
  <c r="O1473" i="5"/>
  <c r="O1472" i="5"/>
  <c r="O1471" i="5"/>
  <c r="O1468" i="5"/>
  <c r="O1467" i="5"/>
  <c r="O1466" i="5"/>
  <c r="O1465" i="5"/>
  <c r="O1464" i="5"/>
  <c r="O1463" i="5"/>
  <c r="O1462" i="5"/>
  <c r="O1461" i="5"/>
  <c r="O1460" i="5"/>
  <c r="O1457" i="5"/>
  <c r="O1456" i="5"/>
  <c r="O1455" i="5"/>
  <c r="O1454" i="5"/>
  <c r="O1453" i="5"/>
  <c r="O1452" i="5"/>
  <c r="O1451" i="5"/>
  <c r="O1450" i="5"/>
  <c r="O1447" i="5"/>
  <c r="O1446" i="5"/>
  <c r="O1445" i="5"/>
  <c r="O1444" i="5"/>
  <c r="O1443" i="5"/>
  <c r="O1442" i="5"/>
  <c r="O1441" i="5"/>
  <c r="O1440" i="5"/>
  <c r="O1437" i="5"/>
  <c r="O1436" i="5"/>
  <c r="O1435" i="5"/>
  <c r="O1434" i="5"/>
  <c r="O1433" i="5"/>
  <c r="O1432" i="5"/>
  <c r="O1431" i="5"/>
  <c r="O1430" i="5"/>
  <c r="O1429" i="5"/>
  <c r="O1428" i="5"/>
  <c r="O1427" i="5"/>
  <c r="O1426" i="5"/>
  <c r="O1425" i="5"/>
  <c r="O1424" i="5"/>
  <c r="O1423" i="5"/>
  <c r="O1420" i="5"/>
  <c r="O1419" i="5"/>
  <c r="O1418" i="5"/>
  <c r="O1417" i="5"/>
  <c r="O1416" i="5"/>
  <c r="O1415" i="5"/>
  <c r="O1414" i="5"/>
  <c r="O1413" i="5"/>
  <c r="O1412" i="5"/>
  <c r="O1411" i="5"/>
  <c r="O1410" i="5"/>
  <c r="O1409" i="5"/>
  <c r="O1408" i="5"/>
  <c r="O1407" i="5"/>
  <c r="O1404" i="5"/>
  <c r="O1403" i="5"/>
  <c r="O1402" i="5"/>
  <c r="O1401" i="5"/>
  <c r="O1400" i="5"/>
  <c r="O1399" i="5"/>
  <c r="O1398" i="5"/>
  <c r="O1397" i="5"/>
  <c r="O1396" i="5"/>
  <c r="O1395" i="5"/>
  <c r="O1392" i="5"/>
  <c r="O1391" i="5"/>
  <c r="O1390" i="5"/>
  <c r="O1389" i="5"/>
  <c r="O1388" i="5"/>
  <c r="O1387" i="5"/>
  <c r="O1386" i="5"/>
  <c r="O1385" i="5"/>
  <c r="O1384" i="5"/>
  <c r="O1383" i="5"/>
  <c r="O1382" i="5"/>
  <c r="O1381" i="5"/>
  <c r="O1378" i="5"/>
  <c r="O1377" i="5"/>
  <c r="O1376" i="5"/>
  <c r="O1375" i="5"/>
  <c r="O1374" i="5"/>
  <c r="O1373" i="5"/>
  <c r="O1372" i="5"/>
  <c r="O1371" i="5"/>
  <c r="O1370" i="5"/>
  <c r="O1369" i="5"/>
  <c r="O1368" i="5"/>
  <c r="O1367" i="5"/>
  <c r="O1364" i="5"/>
  <c r="O1363" i="5"/>
  <c r="O1362" i="5"/>
  <c r="O1361" i="5"/>
  <c r="O1360" i="5"/>
  <c r="O1359" i="5"/>
  <c r="O1358" i="5"/>
  <c r="O1357" i="5"/>
  <c r="O1354" i="5"/>
  <c r="O1353" i="5"/>
  <c r="O1352" i="5"/>
  <c r="O1351" i="5"/>
  <c r="O1350" i="5"/>
  <c r="O1349" i="5"/>
  <c r="O1348" i="5"/>
  <c r="O1347" i="5"/>
  <c r="O1344" i="5"/>
  <c r="O1343" i="5"/>
  <c r="O1342" i="5"/>
  <c r="O1341" i="5"/>
  <c r="O1340" i="5"/>
  <c r="O1339" i="5"/>
  <c r="O1338" i="5"/>
  <c r="O1337" i="5"/>
  <c r="O1336" i="5"/>
  <c r="O1335" i="5"/>
  <c r="O1334" i="5"/>
  <c r="O1333" i="5"/>
  <c r="O1330" i="5"/>
  <c r="O1329" i="5"/>
  <c r="O1328" i="5"/>
  <c r="O1327" i="5"/>
  <c r="O1326" i="5"/>
  <c r="O1325" i="5"/>
  <c r="O1324" i="5"/>
  <c r="O1323" i="5"/>
  <c r="O1322" i="5"/>
  <c r="O1321" i="5"/>
  <c r="O1320" i="5"/>
  <c r="O1319" i="5"/>
  <c r="O1318" i="5"/>
  <c r="O1317" i="5"/>
  <c r="O1316" i="5"/>
  <c r="O1313" i="5"/>
  <c r="O1312" i="5"/>
  <c r="O1311" i="5"/>
  <c r="O1310" i="5"/>
  <c r="O1309" i="5"/>
  <c r="O1308" i="5"/>
  <c r="O1307" i="5"/>
  <c r="O1306" i="5"/>
  <c r="O1305" i="5"/>
  <c r="O1302" i="5"/>
  <c r="O1301" i="5"/>
  <c r="O1300" i="5"/>
  <c r="O1299" i="5"/>
  <c r="O1298" i="5"/>
  <c r="O1295" i="5"/>
  <c r="O1294" i="5"/>
  <c r="O1293" i="5"/>
  <c r="O1292" i="5"/>
  <c r="O1291" i="5"/>
  <c r="O1290" i="5"/>
  <c r="O1289" i="5"/>
  <c r="O1288" i="5"/>
  <c r="O1287" i="5"/>
  <c r="O1286" i="5"/>
  <c r="O1283" i="5"/>
  <c r="O1282" i="5"/>
  <c r="O1281" i="5"/>
  <c r="O1280" i="5"/>
  <c r="O1279" i="5"/>
  <c r="O1278" i="5"/>
  <c r="O1277" i="5"/>
  <c r="O1276" i="5"/>
  <c r="O1275" i="5"/>
  <c r="O1274" i="5"/>
  <c r="O1273" i="5"/>
  <c r="O1272" i="5"/>
  <c r="O1271" i="5"/>
  <c r="O1270" i="5"/>
  <c r="O1269" i="5"/>
  <c r="O1268" i="5"/>
  <c r="O1267" i="5"/>
  <c r="O1266" i="5"/>
  <c r="O1265" i="5"/>
  <c r="O1262" i="5"/>
  <c r="O1261" i="5"/>
  <c r="O1260" i="5"/>
  <c r="O1259" i="5"/>
  <c r="O1258" i="5"/>
  <c r="O1257" i="5"/>
  <c r="O1256" i="5"/>
  <c r="O1255" i="5"/>
  <c r="O1254" i="5"/>
  <c r="O1251" i="5"/>
  <c r="O1250" i="5"/>
  <c r="O1249" i="5"/>
  <c r="O1248" i="5"/>
  <c r="O1247" i="5"/>
  <c r="O1246" i="5"/>
  <c r="O1245" i="5"/>
  <c r="O1244" i="5"/>
  <c r="O1241" i="5"/>
  <c r="O1240" i="5"/>
  <c r="O1239" i="5"/>
  <c r="O1238" i="5"/>
  <c r="O1237" i="5"/>
  <c r="O1236" i="5"/>
  <c r="O1235" i="5"/>
  <c r="O1234" i="5"/>
  <c r="O1233" i="5"/>
  <c r="O1230" i="5"/>
  <c r="O1229" i="5"/>
  <c r="O1228" i="5"/>
  <c r="O1227" i="5"/>
  <c r="O1226" i="5"/>
  <c r="O1225" i="5"/>
  <c r="O1224" i="5"/>
  <c r="O1223" i="5"/>
  <c r="O1222" i="5"/>
  <c r="O1221" i="5"/>
  <c r="R3288" i="5"/>
  <c r="Q3233" i="5"/>
  <c r="O3215" i="5"/>
  <c r="S3215" i="5"/>
  <c r="O3288" i="5"/>
  <c r="S3288" i="5"/>
  <c r="O3240" i="5"/>
  <c r="S3240" i="5"/>
  <c r="O3193" i="5"/>
  <c r="S3193" i="5"/>
  <c r="Q3215" i="5"/>
  <c r="Q3193" i="5"/>
  <c r="O3137" i="5"/>
  <c r="S3137" i="5"/>
  <c r="O3233" i="5"/>
  <c r="S3233" i="5"/>
  <c r="O3264" i="5"/>
  <c r="S3264" i="5"/>
  <c r="Q3240" i="5"/>
  <c r="O2535" i="5"/>
  <c r="S2535" i="5"/>
  <c r="O2551" i="5"/>
  <c r="S2551" i="5"/>
  <c r="O2585" i="5"/>
  <c r="S2585" i="5"/>
  <c r="O2594" i="5"/>
  <c r="S2594" i="5"/>
  <c r="O2671" i="5"/>
  <c r="S2671" i="5"/>
  <c r="O2784" i="5"/>
  <c r="S2784" i="5"/>
  <c r="O3022" i="5"/>
  <c r="S3022" i="5"/>
  <c r="O3066" i="5"/>
  <c r="S3066" i="5"/>
  <c r="O3207" i="5"/>
  <c r="S3207" i="5"/>
  <c r="O2641" i="5"/>
  <c r="S2641" i="5"/>
  <c r="O2720" i="5"/>
  <c r="S2720" i="5"/>
  <c r="O2987" i="5"/>
  <c r="S2987" i="5"/>
  <c r="Q3207" i="5"/>
  <c r="O3186" i="5"/>
  <c r="S3186" i="5"/>
  <c r="O2997" i="5"/>
  <c r="S2997" i="5"/>
  <c r="O2545" i="5"/>
  <c r="S2545" i="5"/>
  <c r="O2566" i="5"/>
  <c r="S2566" i="5"/>
  <c r="O2685" i="5"/>
  <c r="S2685" i="5"/>
  <c r="O2818" i="5"/>
  <c r="S2818" i="5"/>
  <c r="O2798" i="5"/>
  <c r="S2798" i="5"/>
  <c r="O2953" i="5"/>
  <c r="S2953" i="5"/>
  <c r="O3147" i="5"/>
  <c r="S3147" i="5"/>
  <c r="O2573" i="5"/>
  <c r="S2573" i="5"/>
  <c r="O2741" i="5"/>
  <c r="S2741" i="5"/>
  <c r="O2935" i="5"/>
  <c r="S2935" i="5"/>
  <c r="O2807" i="5"/>
  <c r="S2807" i="5"/>
  <c r="O3076" i="5"/>
  <c r="S3076" i="5"/>
  <c r="O3176" i="5"/>
  <c r="S3176" i="5"/>
  <c r="O3163" i="5"/>
  <c r="S3163" i="5"/>
  <c r="O3120" i="5"/>
  <c r="S3120" i="5"/>
  <c r="O3099" i="5"/>
  <c r="S3099" i="5"/>
  <c r="O3090" i="5"/>
  <c r="S3090" i="5"/>
  <c r="O3055" i="5"/>
  <c r="S3055" i="5"/>
  <c r="O3033" i="5"/>
  <c r="S3033" i="5"/>
  <c r="O3011" i="5"/>
  <c r="S3011" i="5"/>
  <c r="O2975" i="5"/>
  <c r="S2975" i="5"/>
  <c r="O2961" i="5"/>
  <c r="S2961" i="5"/>
  <c r="O2922" i="5"/>
  <c r="S2922" i="5"/>
  <c r="O2913" i="5"/>
  <c r="S2913" i="5"/>
  <c r="O2902" i="5"/>
  <c r="S2902" i="5"/>
  <c r="O2888" i="5"/>
  <c r="S2888" i="5"/>
  <c r="O2873" i="5"/>
  <c r="S2873" i="5"/>
  <c r="O2860" i="5"/>
  <c r="S2860" i="5"/>
  <c r="O2835" i="5"/>
  <c r="S2835" i="5"/>
  <c r="O2762" i="5"/>
  <c r="S2762" i="5"/>
  <c r="O2733" i="5"/>
  <c r="S2733" i="5"/>
  <c r="O2708" i="5"/>
  <c r="S2708" i="5"/>
  <c r="O2696" i="5"/>
  <c r="S2696" i="5"/>
  <c r="O2679" i="5"/>
  <c r="S2679" i="5"/>
  <c r="O2653" i="5"/>
  <c r="S2653" i="5"/>
  <c r="O2622" i="5"/>
  <c r="S2622" i="5"/>
  <c r="O2604" i="5"/>
  <c r="S2604" i="5"/>
  <c r="J3196" i="5"/>
  <c r="P3207" i="5"/>
  <c r="J3218" i="5"/>
  <c r="P3218" i="5"/>
  <c r="R3218" i="5"/>
  <c r="J3248" i="5"/>
  <c r="P3248" i="5"/>
  <c r="R3248" i="5"/>
  <c r="J3208" i="5"/>
  <c r="P3208" i="5"/>
  <c r="R3208" i="5"/>
  <c r="J3219" i="5"/>
  <c r="P3233" i="5"/>
  <c r="R3233" i="5"/>
  <c r="J3249" i="5"/>
  <c r="P3249" i="5"/>
  <c r="R3249" i="5"/>
  <c r="J3179" i="5"/>
  <c r="P3186" i="5"/>
  <c r="R3186" i="5"/>
  <c r="J3209" i="5"/>
  <c r="P3209" i="5"/>
  <c r="R3209" i="5"/>
  <c r="J3234" i="5"/>
  <c r="P3234" i="5"/>
  <c r="R3234" i="5"/>
  <c r="J3244" i="5"/>
  <c r="P3244" i="5"/>
  <c r="R3244" i="5"/>
  <c r="J3250" i="5"/>
  <c r="P3250" i="5"/>
  <c r="R3250" i="5"/>
  <c r="J3256" i="5"/>
  <c r="P3256" i="5"/>
  <c r="R3256" i="5"/>
  <c r="J3187" i="5"/>
  <c r="P3193" i="5"/>
  <c r="J3210" i="5"/>
  <c r="P3215" i="5"/>
  <c r="J3235" i="5"/>
  <c r="P3235" i="5"/>
  <c r="R3235" i="5"/>
  <c r="J3245" i="5"/>
  <c r="P3245" i="5"/>
  <c r="R3245" i="5"/>
  <c r="J3251" i="5"/>
  <c r="P3251" i="5"/>
  <c r="R3251" i="5"/>
  <c r="J3257" i="5"/>
  <c r="P3257" i="5"/>
  <c r="R3257" i="5"/>
  <c r="J3242" i="5"/>
  <c r="P3242" i="5"/>
  <c r="R3242" i="5"/>
  <c r="J3243" i="5"/>
  <c r="P3243" i="5"/>
  <c r="R3243" i="5"/>
  <c r="J3194" i="5"/>
  <c r="P3194" i="5"/>
  <c r="R3194" i="5"/>
  <c r="J3216" i="5"/>
  <c r="P3216" i="5"/>
  <c r="R3216" i="5"/>
  <c r="J3236" i="5"/>
  <c r="P3240" i="5"/>
  <c r="J3246" i="5"/>
  <c r="P3246" i="5"/>
  <c r="R3246" i="5"/>
  <c r="J3258" i="5"/>
  <c r="P3264" i="5"/>
  <c r="R3264" i="5"/>
  <c r="J3254" i="5"/>
  <c r="P3254" i="5"/>
  <c r="R3254" i="5"/>
  <c r="J3255" i="5"/>
  <c r="P3255" i="5"/>
  <c r="R3255" i="5"/>
  <c r="J3252" i="5"/>
  <c r="P3252" i="5"/>
  <c r="R3252" i="5"/>
  <c r="J3195" i="5"/>
  <c r="P3195" i="5"/>
  <c r="R3195" i="5"/>
  <c r="J3217" i="5"/>
  <c r="P3217" i="5"/>
  <c r="R3217" i="5"/>
  <c r="J3241" i="5"/>
  <c r="P3241" i="5"/>
  <c r="R3241" i="5"/>
  <c r="J3247" i="5"/>
  <c r="P3247" i="5"/>
  <c r="R3247" i="5"/>
  <c r="J3253" i="5"/>
  <c r="P3253" i="5"/>
  <c r="R3253" i="5"/>
  <c r="J3265" i="5"/>
  <c r="P3265" i="5"/>
  <c r="R3265" i="5"/>
  <c r="O2339" i="5"/>
  <c r="S2339" i="5"/>
  <c r="O2387" i="5"/>
  <c r="S2387" i="5"/>
  <c r="O2350" i="5"/>
  <c r="S2350" i="5"/>
  <c r="O2468" i="5"/>
  <c r="S2468" i="5"/>
  <c r="O2524" i="5"/>
  <c r="S2524" i="5"/>
  <c r="O2371" i="5"/>
  <c r="S2371" i="5"/>
  <c r="O2382" i="5"/>
  <c r="S2382" i="5"/>
  <c r="O2408" i="5"/>
  <c r="S2408" i="5"/>
  <c r="O2461" i="5"/>
  <c r="S2461" i="5"/>
  <c r="O2508" i="5"/>
  <c r="S2508" i="5"/>
  <c r="O2478" i="5"/>
  <c r="S2478" i="5"/>
  <c r="O2442" i="5"/>
  <c r="S2442" i="5"/>
  <c r="O2421" i="5"/>
  <c r="S2421" i="5"/>
  <c r="O2319" i="5"/>
  <c r="S2319" i="5"/>
  <c r="O1805" i="5"/>
  <c r="S1805" i="5"/>
  <c r="O2181" i="5"/>
  <c r="S2181" i="5"/>
  <c r="O2448" i="5"/>
  <c r="S2448" i="5"/>
  <c r="O2496" i="5"/>
  <c r="S2496" i="5"/>
  <c r="O2431" i="5"/>
  <c r="S2431" i="5"/>
  <c r="O2401" i="5"/>
  <c r="S2401" i="5"/>
  <c r="O2357" i="5"/>
  <c r="S2357" i="5"/>
  <c r="O2334" i="5"/>
  <c r="S2334" i="5"/>
  <c r="O1770" i="5"/>
  <c r="S1770" i="5"/>
  <c r="O1857" i="5"/>
  <c r="S1857" i="5"/>
  <c r="O2038" i="5"/>
  <c r="S2038" i="5"/>
  <c r="O1784" i="5"/>
  <c r="S1784" i="5"/>
  <c r="O1910" i="5"/>
  <c r="S1910" i="5"/>
  <c r="O1985" i="5"/>
  <c r="S1985" i="5"/>
  <c r="O2155" i="5"/>
  <c r="S2155" i="5"/>
  <c r="O1967" i="5"/>
  <c r="S1967" i="5"/>
  <c r="O1948" i="5"/>
  <c r="S1948" i="5"/>
  <c r="O2030" i="5"/>
  <c r="S2030" i="5"/>
  <c r="O2087" i="5"/>
  <c r="S2087" i="5"/>
  <c r="O1827" i="5"/>
  <c r="S1827" i="5"/>
  <c r="O2102" i="5"/>
  <c r="S2102" i="5"/>
  <c r="O2128" i="5"/>
  <c r="S2128" i="5"/>
  <c r="O2243" i="5"/>
  <c r="S2243" i="5"/>
  <c r="O1933" i="5"/>
  <c r="S1933" i="5"/>
  <c r="O1957" i="5"/>
  <c r="S1957" i="5"/>
  <c r="O2268" i="5"/>
  <c r="S2268" i="5"/>
  <c r="O1816" i="5"/>
  <c r="S1816" i="5"/>
  <c r="O1886" i="5"/>
  <c r="S1886" i="5"/>
  <c r="O2060" i="5"/>
  <c r="S2060" i="5"/>
  <c r="O1973" i="5"/>
  <c r="S1973" i="5"/>
  <c r="O2013" i="5"/>
  <c r="S2013" i="5"/>
  <c r="O2233" i="5"/>
  <c r="S2233" i="5"/>
  <c r="O1919" i="5"/>
  <c r="S1919" i="5"/>
  <c r="O1998" i="5"/>
  <c r="S1998" i="5"/>
  <c r="O1776" i="5"/>
  <c r="S1776" i="5"/>
  <c r="O1795" i="5"/>
  <c r="S1795" i="5"/>
  <c r="O2308" i="5"/>
  <c r="S2308" i="5"/>
  <c r="O2298" i="5"/>
  <c r="S2298" i="5"/>
  <c r="O2286" i="5"/>
  <c r="S2286" i="5"/>
  <c r="O2276" i="5"/>
  <c r="S2276" i="5"/>
  <c r="O2224" i="5"/>
  <c r="S2224" i="5"/>
  <c r="O2208" i="5"/>
  <c r="S2208" i="5"/>
  <c r="O2191" i="5"/>
  <c r="S2191" i="5"/>
  <c r="O2170" i="5"/>
  <c r="S2170" i="5"/>
  <c r="O2143" i="5"/>
  <c r="S2143" i="5"/>
  <c r="O2115" i="5"/>
  <c r="S2115" i="5"/>
  <c r="O1898" i="5"/>
  <c r="S1898" i="5"/>
  <c r="O1877" i="5"/>
  <c r="S1877" i="5"/>
  <c r="O1867" i="5"/>
  <c r="S1867" i="5"/>
  <c r="O1839" i="5"/>
  <c r="S1839" i="5"/>
  <c r="O1469" i="5"/>
  <c r="S1469" i="5"/>
  <c r="O1314" i="5"/>
  <c r="S1314" i="5"/>
  <c r="O1355" i="5"/>
  <c r="S1355" i="5"/>
  <c r="O1242" i="5"/>
  <c r="S1242" i="5"/>
  <c r="O1600" i="5"/>
  <c r="S1600" i="5"/>
  <c r="O1751" i="5"/>
  <c r="S1751" i="5"/>
  <c r="O1544" i="5"/>
  <c r="S1544" i="5"/>
  <c r="O1525" i="5"/>
  <c r="S1525" i="5"/>
  <c r="O1231" i="5"/>
  <c r="S1231" i="5"/>
  <c r="O1284" i="5"/>
  <c r="S1284" i="5"/>
  <c r="O1421" i="5"/>
  <c r="S1421" i="5"/>
  <c r="O1345" i="5"/>
  <c r="S1345" i="5"/>
  <c r="O1405" i="5"/>
  <c r="S1405" i="5"/>
  <c r="O1379" i="5"/>
  <c r="S1379" i="5"/>
  <c r="O1438" i="5"/>
  <c r="S1438" i="5"/>
  <c r="O1518" i="5"/>
  <c r="S1518" i="5"/>
  <c r="O1303" i="5"/>
  <c r="S1303" i="5"/>
  <c r="O1448" i="5"/>
  <c r="S1448" i="5"/>
  <c r="O1494" i="5"/>
  <c r="S1494" i="5"/>
  <c r="O1534" i="5"/>
  <c r="S1534" i="5"/>
  <c r="O1570" i="5"/>
  <c r="S1570" i="5"/>
  <c r="O1584" i="5"/>
  <c r="S1584" i="5"/>
  <c r="O1591" i="5"/>
  <c r="S1591" i="5"/>
  <c r="O1610" i="5"/>
  <c r="S1610" i="5"/>
  <c r="O1365" i="5"/>
  <c r="S1365" i="5"/>
  <c r="O1296" i="5"/>
  <c r="S1296" i="5"/>
  <c r="O1331" i="5"/>
  <c r="S1331" i="5"/>
  <c r="O1556" i="5"/>
  <c r="S1556" i="5"/>
  <c r="O1674" i="5"/>
  <c r="S1674" i="5"/>
  <c r="O1742" i="5"/>
  <c r="S1742" i="5"/>
  <c r="O1721" i="5"/>
  <c r="S1721" i="5"/>
  <c r="O1699" i="5"/>
  <c r="S1699" i="5"/>
  <c r="O1684" i="5"/>
  <c r="S1684" i="5"/>
  <c r="O1665" i="5"/>
  <c r="S1665" i="5"/>
  <c r="O1653" i="5"/>
  <c r="S1653" i="5"/>
  <c r="O1638" i="5"/>
  <c r="S1638" i="5"/>
  <c r="O1625" i="5"/>
  <c r="S1625" i="5"/>
  <c r="O1482" i="5"/>
  <c r="S1482" i="5"/>
  <c r="O1458" i="5"/>
  <c r="S1458" i="5"/>
  <c r="O1393" i="5"/>
  <c r="S1393" i="5"/>
  <c r="O1263" i="5"/>
  <c r="S1263" i="5"/>
  <c r="O1252" i="5"/>
  <c r="S1252" i="5"/>
  <c r="R3215" i="5"/>
  <c r="R3207" i="5"/>
  <c r="R3193" i="5"/>
  <c r="R3240" i="5"/>
  <c r="N1219" i="5"/>
  <c r="M1219" i="5"/>
  <c r="O1218" i="5"/>
  <c r="O1217" i="5"/>
  <c r="O1216" i="5"/>
  <c r="O1215" i="5"/>
  <c r="O1214" i="5"/>
  <c r="O1213" i="5"/>
  <c r="O1212" i="5"/>
  <c r="O1211" i="5"/>
  <c r="O1210" i="5"/>
  <c r="O1209" i="5"/>
  <c r="N1207" i="5"/>
  <c r="M1207" i="5"/>
  <c r="O1206" i="5"/>
  <c r="O1205" i="5"/>
  <c r="O1204" i="5"/>
  <c r="O1203" i="5"/>
  <c r="O1202" i="5"/>
  <c r="O1201" i="5"/>
  <c r="O1200" i="5"/>
  <c r="O1199" i="5"/>
  <c r="N1197" i="5"/>
  <c r="M1197" i="5"/>
  <c r="O1196" i="5"/>
  <c r="O1195" i="5"/>
  <c r="O1194" i="5"/>
  <c r="O1193" i="5"/>
  <c r="O1192" i="5"/>
  <c r="O1191" i="5"/>
  <c r="O1190" i="5"/>
  <c r="O1189" i="5"/>
  <c r="O1188" i="5"/>
  <c r="O1187" i="5"/>
  <c r="O1186" i="5"/>
  <c r="O1185" i="5"/>
  <c r="O1184" i="5"/>
  <c r="O1183" i="5"/>
  <c r="O1182" i="5"/>
  <c r="O1181" i="5"/>
  <c r="O1180" i="5"/>
  <c r="O1179" i="5"/>
  <c r="O1178" i="5"/>
  <c r="O1177" i="5"/>
  <c r="O1176" i="5"/>
  <c r="N1174" i="5"/>
  <c r="M1174" i="5"/>
  <c r="O1173" i="5"/>
  <c r="O1172" i="5"/>
  <c r="O1171" i="5"/>
  <c r="O1170" i="5"/>
  <c r="O1169" i="5"/>
  <c r="O1168" i="5"/>
  <c r="O1167" i="5"/>
  <c r="O1166" i="5"/>
  <c r="O1165" i="5"/>
  <c r="O1164" i="5"/>
  <c r="O1163" i="5"/>
  <c r="O1162" i="5"/>
  <c r="O1161" i="5"/>
  <c r="O1160" i="5"/>
  <c r="O1159" i="5"/>
  <c r="O1158" i="5"/>
  <c r="O1157" i="5"/>
  <c r="O1156" i="5"/>
  <c r="O1155" i="5"/>
  <c r="N1153" i="5"/>
  <c r="M1153" i="5"/>
  <c r="O1152" i="5"/>
  <c r="O1151" i="5"/>
  <c r="O1150" i="5"/>
  <c r="O1149" i="5"/>
  <c r="O1148" i="5"/>
  <c r="O1147" i="5"/>
  <c r="O1146" i="5"/>
  <c r="O1145" i="5"/>
  <c r="O1144" i="5"/>
  <c r="O1143" i="5"/>
  <c r="O1142" i="5"/>
  <c r="O1141" i="5"/>
  <c r="O1140" i="5"/>
  <c r="O1139" i="5"/>
  <c r="O1138" i="5"/>
  <c r="O1137" i="5"/>
  <c r="O1136" i="5"/>
  <c r="O1135" i="5"/>
  <c r="O1134" i="5"/>
  <c r="O1133" i="5"/>
  <c r="O1132" i="5"/>
  <c r="N1130" i="5"/>
  <c r="M1130" i="5"/>
  <c r="F1519" i="5"/>
  <c r="I1519" i="5"/>
  <c r="H1519" i="5"/>
  <c r="O1129" i="5"/>
  <c r="O1128" i="5"/>
  <c r="O1127" i="5"/>
  <c r="O1126" i="5"/>
  <c r="O1125" i="5"/>
  <c r="O1124" i="5"/>
  <c r="O1123" i="5"/>
  <c r="O1122" i="5"/>
  <c r="O1121" i="5"/>
  <c r="O1120" i="5"/>
  <c r="N1118" i="5"/>
  <c r="M1118" i="5"/>
  <c r="O1117" i="5"/>
  <c r="O1116" i="5"/>
  <c r="O1115" i="5"/>
  <c r="O1114" i="5"/>
  <c r="O1113" i="5"/>
  <c r="O1112" i="5"/>
  <c r="O1111" i="5"/>
  <c r="O1110" i="5"/>
  <c r="O1109" i="5"/>
  <c r="O1108" i="5"/>
  <c r="O1107" i="5"/>
  <c r="N1105" i="5"/>
  <c r="M1105" i="5"/>
  <c r="O1104" i="5"/>
  <c r="O1103" i="5"/>
  <c r="O1102" i="5"/>
  <c r="O1101" i="5"/>
  <c r="O1100" i="5"/>
  <c r="O1099" i="5"/>
  <c r="O1098" i="5"/>
  <c r="O1097" i="5"/>
  <c r="O1096" i="5"/>
  <c r="O1197" i="5"/>
  <c r="S1197" i="5"/>
  <c r="J1519" i="5"/>
  <c r="P1525" i="5"/>
  <c r="Q1525" i="5"/>
  <c r="O1130" i="5"/>
  <c r="S1130" i="5"/>
  <c r="O1219" i="5"/>
  <c r="S1219" i="5"/>
  <c r="O1153" i="5"/>
  <c r="S1153" i="5"/>
  <c r="O1207" i="5"/>
  <c r="S1207" i="5"/>
  <c r="O1174" i="5"/>
  <c r="S1174" i="5"/>
  <c r="O1118" i="5"/>
  <c r="S1118" i="5"/>
  <c r="O1105" i="5"/>
  <c r="S1105" i="5"/>
  <c r="R1525" i="5"/>
  <c r="N1094" i="5"/>
  <c r="M1094" i="5"/>
  <c r="O1093" i="5"/>
  <c r="O1092" i="5"/>
  <c r="O1091" i="5"/>
  <c r="O1090" i="5"/>
  <c r="O1089" i="5"/>
  <c r="O1088" i="5"/>
  <c r="O1087" i="5"/>
  <c r="O1086" i="5"/>
  <c r="O1085" i="5"/>
  <c r="N1083" i="5"/>
  <c r="M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N1068" i="5"/>
  <c r="M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N1052" i="5"/>
  <c r="M1052" i="5"/>
  <c r="O1051" i="5"/>
  <c r="O1050" i="5"/>
  <c r="O1049" i="5"/>
  <c r="O1048" i="5"/>
  <c r="O1047" i="5"/>
  <c r="O1046" i="5"/>
  <c r="O1045" i="5"/>
  <c r="O1044" i="5"/>
  <c r="O1043" i="5"/>
  <c r="N1041" i="5"/>
  <c r="M1041" i="5"/>
  <c r="O1040" i="5"/>
  <c r="O1039" i="5"/>
  <c r="O1038" i="5"/>
  <c r="O1037" i="5"/>
  <c r="O1036" i="5"/>
  <c r="O1035" i="5"/>
  <c r="O1034" i="5"/>
  <c r="N1032" i="5"/>
  <c r="M1032" i="5"/>
  <c r="O1031" i="5"/>
  <c r="O1030" i="5"/>
  <c r="O1029" i="5"/>
  <c r="O1028" i="5"/>
  <c r="O1027" i="5"/>
  <c r="O1026" i="5"/>
  <c r="O1025" i="5"/>
  <c r="O1024" i="5"/>
  <c r="O1023" i="5"/>
  <c r="O1022" i="5"/>
  <c r="N1020" i="5"/>
  <c r="M1020" i="5"/>
  <c r="O1019" i="5"/>
  <c r="O1018" i="5"/>
  <c r="O1017" i="5"/>
  <c r="O1016" i="5"/>
  <c r="O1015" i="5"/>
  <c r="O1014" i="5"/>
  <c r="O1013" i="5"/>
  <c r="O1012" i="5"/>
  <c r="O1011" i="5"/>
  <c r="N1009" i="5"/>
  <c r="M1009" i="5"/>
  <c r="O1008" i="5"/>
  <c r="O1007" i="5"/>
  <c r="O1006" i="5"/>
  <c r="O1005" i="5"/>
  <c r="O1004" i="5"/>
  <c r="O1003" i="5"/>
  <c r="O1002" i="5"/>
  <c r="O1001" i="5"/>
  <c r="N999" i="5"/>
  <c r="M999" i="5"/>
  <c r="O998" i="5"/>
  <c r="O997" i="5"/>
  <c r="O996" i="5"/>
  <c r="O995" i="5"/>
  <c r="O994" i="5"/>
  <c r="O993" i="5"/>
  <c r="O992" i="5"/>
  <c r="O991" i="5"/>
  <c r="O990" i="5"/>
  <c r="N988" i="5"/>
  <c r="M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N974" i="5"/>
  <c r="M974" i="5"/>
  <c r="O973" i="5"/>
  <c r="O972" i="5"/>
  <c r="O971" i="5"/>
  <c r="O970" i="5"/>
  <c r="O969" i="5"/>
  <c r="O968" i="5"/>
  <c r="N966" i="5"/>
  <c r="M966" i="5"/>
  <c r="O965" i="5"/>
  <c r="O964" i="5"/>
  <c r="O963" i="5"/>
  <c r="O962" i="5"/>
  <c r="N960" i="5"/>
  <c r="M960" i="5"/>
  <c r="O959" i="5"/>
  <c r="O958" i="5"/>
  <c r="O957" i="5"/>
  <c r="O956" i="5"/>
  <c r="O955" i="5"/>
  <c r="O954" i="5"/>
  <c r="O953" i="5"/>
  <c r="O952" i="5"/>
  <c r="O951" i="5"/>
  <c r="O950" i="5"/>
  <c r="N948" i="5"/>
  <c r="M948" i="5"/>
  <c r="O947" i="5"/>
  <c r="O946" i="5"/>
  <c r="O945" i="5"/>
  <c r="O944" i="5"/>
  <c r="O943" i="5"/>
  <c r="O942" i="5"/>
  <c r="O941" i="5"/>
  <c r="O940" i="5"/>
  <c r="O939" i="5"/>
  <c r="N937" i="5"/>
  <c r="M937" i="5"/>
  <c r="O936" i="5"/>
  <c r="O935" i="5"/>
  <c r="O934" i="5"/>
  <c r="O933" i="5"/>
  <c r="O932" i="5"/>
  <c r="O931" i="5"/>
  <c r="O930" i="5"/>
  <c r="O929" i="5"/>
  <c r="O928" i="5"/>
  <c r="O927" i="5"/>
  <c r="O926" i="5"/>
  <c r="N924" i="5"/>
  <c r="M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N898" i="5"/>
  <c r="M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N882" i="5"/>
  <c r="M882" i="5"/>
  <c r="O881" i="5"/>
  <c r="O880" i="5"/>
  <c r="O879" i="5"/>
  <c r="O878" i="5"/>
  <c r="O877" i="5"/>
  <c r="O876" i="5"/>
  <c r="O875" i="5"/>
  <c r="O874" i="5"/>
  <c r="O873" i="5"/>
  <c r="O872" i="5"/>
  <c r="O871" i="5"/>
  <c r="N869" i="5"/>
  <c r="M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N854" i="5"/>
  <c r="M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N839" i="5"/>
  <c r="M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N822" i="5"/>
  <c r="M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N805" i="5"/>
  <c r="M805" i="5"/>
  <c r="O804" i="5"/>
  <c r="O803" i="5"/>
  <c r="O802" i="5"/>
  <c r="O801" i="5"/>
  <c r="O800" i="5"/>
  <c r="O799" i="5"/>
  <c r="O798" i="5"/>
  <c r="O797" i="5"/>
  <c r="O796" i="5"/>
  <c r="O795" i="5"/>
  <c r="N793" i="5"/>
  <c r="M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N778" i="5"/>
  <c r="M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N760" i="5"/>
  <c r="M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N739" i="5"/>
  <c r="M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N720" i="5"/>
  <c r="M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N701" i="5"/>
  <c r="M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N684" i="5"/>
  <c r="M684" i="5"/>
  <c r="O683" i="5"/>
  <c r="O682" i="5"/>
  <c r="O681" i="5"/>
  <c r="O680" i="5"/>
  <c r="O679" i="5"/>
  <c r="O678" i="5"/>
  <c r="O677" i="5"/>
  <c r="O676" i="5"/>
  <c r="O675" i="5"/>
  <c r="N673" i="5"/>
  <c r="M673" i="5"/>
  <c r="O672" i="5"/>
  <c r="O671" i="5"/>
  <c r="O670" i="5"/>
  <c r="O669" i="5"/>
  <c r="O668" i="5"/>
  <c r="O667" i="5"/>
  <c r="O666" i="5"/>
  <c r="O665" i="5"/>
  <c r="O664" i="5"/>
  <c r="M662" i="5"/>
  <c r="N662" i="5"/>
  <c r="O661" i="5"/>
  <c r="O660" i="5"/>
  <c r="O659" i="5"/>
  <c r="O658" i="5"/>
  <c r="O657" i="5"/>
  <c r="O656" i="5"/>
  <c r="O655" i="5"/>
  <c r="O654" i="5"/>
  <c r="O653" i="5"/>
  <c r="N651" i="5"/>
  <c r="M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N635" i="5"/>
  <c r="M635" i="5"/>
  <c r="O634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N589" i="5"/>
  <c r="M589" i="5"/>
  <c r="O588" i="5"/>
  <c r="O586" i="5"/>
  <c r="O585" i="5"/>
  <c r="O584" i="5"/>
  <c r="O583" i="5"/>
  <c r="O582" i="5"/>
  <c r="O581" i="5"/>
  <c r="O580" i="5"/>
  <c r="O579" i="5"/>
  <c r="O578" i="5"/>
  <c r="O577" i="5"/>
  <c r="N575" i="5"/>
  <c r="M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N561" i="5"/>
  <c r="M561" i="5"/>
  <c r="O560" i="5"/>
  <c r="O559" i="5"/>
  <c r="O558" i="5"/>
  <c r="O557" i="5"/>
  <c r="O556" i="5"/>
  <c r="O555" i="5"/>
  <c r="O554" i="5"/>
  <c r="O553" i="5"/>
  <c r="O552" i="5"/>
  <c r="O551" i="5"/>
  <c r="O550" i="5"/>
  <c r="M548" i="5"/>
  <c r="N548" i="5"/>
  <c r="O547" i="5"/>
  <c r="O546" i="5"/>
  <c r="O545" i="5"/>
  <c r="O544" i="5"/>
  <c r="O543" i="5"/>
  <c r="O542" i="5"/>
  <c r="O541" i="5"/>
  <c r="O540" i="5"/>
  <c r="O539" i="5"/>
  <c r="O538" i="5"/>
  <c r="N536" i="5"/>
  <c r="M536" i="5"/>
  <c r="O535" i="5"/>
  <c r="O534" i="5"/>
  <c r="O533" i="5"/>
  <c r="N531" i="5"/>
  <c r="M531" i="5"/>
  <c r="O530" i="5"/>
  <c r="O529" i="5"/>
  <c r="O528" i="5"/>
  <c r="N526" i="5"/>
  <c r="M526" i="5"/>
  <c r="O525" i="5"/>
  <c r="O524" i="5"/>
  <c r="O523" i="5"/>
  <c r="O522" i="5"/>
  <c r="O521" i="5"/>
  <c r="O520" i="5"/>
  <c r="O519" i="5"/>
  <c r="O518" i="5"/>
  <c r="O517" i="5"/>
  <c r="N515" i="5"/>
  <c r="M515" i="5"/>
  <c r="O514" i="5"/>
  <c r="O513" i="5"/>
  <c r="O512" i="5"/>
  <c r="O511" i="5"/>
  <c r="O510" i="5"/>
  <c r="O509" i="5"/>
  <c r="O508" i="5"/>
  <c r="O507" i="5"/>
  <c r="O506" i="5"/>
  <c r="O505" i="5"/>
  <c r="O504" i="5"/>
  <c r="N502" i="5"/>
  <c r="M502" i="5"/>
  <c r="O501" i="5"/>
  <c r="O500" i="5"/>
  <c r="O499" i="5"/>
  <c r="O498" i="5"/>
  <c r="O497" i="5"/>
  <c r="O496" i="5"/>
  <c r="N494" i="5"/>
  <c r="M494" i="5"/>
  <c r="O493" i="5"/>
  <c r="O492" i="5"/>
  <c r="O491" i="5"/>
  <c r="O490" i="5"/>
  <c r="O489" i="5"/>
  <c r="N487" i="5"/>
  <c r="M487" i="5"/>
  <c r="O486" i="5"/>
  <c r="O485" i="5"/>
  <c r="O484" i="5"/>
  <c r="O483" i="5"/>
  <c r="O482" i="5"/>
  <c r="O481" i="5"/>
  <c r="O480" i="5"/>
  <c r="N478" i="5"/>
  <c r="M478" i="5"/>
  <c r="O477" i="5"/>
  <c r="O474" i="5"/>
  <c r="O473" i="5"/>
  <c r="O472" i="5"/>
  <c r="O471" i="5"/>
  <c r="O470" i="5"/>
  <c r="O469" i="5"/>
  <c r="O468" i="5"/>
  <c r="N466" i="5"/>
  <c r="M466" i="5"/>
  <c r="O465" i="5"/>
  <c r="O464" i="5"/>
  <c r="O463" i="5"/>
  <c r="O462" i="5"/>
  <c r="O461" i="5"/>
  <c r="O460" i="5"/>
  <c r="O459" i="5"/>
  <c r="O458" i="5"/>
  <c r="O457" i="5"/>
  <c r="O456" i="5"/>
  <c r="N454" i="5"/>
  <c r="M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N438" i="5"/>
  <c r="M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N423" i="5"/>
  <c r="M423" i="5"/>
  <c r="O422" i="5"/>
  <c r="O421" i="5"/>
  <c r="O420" i="5"/>
  <c r="O419" i="5"/>
  <c r="O418" i="5"/>
  <c r="O417" i="5"/>
  <c r="O416" i="5"/>
  <c r="O415" i="5"/>
  <c r="O414" i="5"/>
  <c r="N412" i="5"/>
  <c r="M412" i="5"/>
  <c r="O411" i="5"/>
  <c r="O410" i="5"/>
  <c r="O409" i="5"/>
  <c r="O408" i="5"/>
  <c r="O407" i="5"/>
  <c r="O406" i="5"/>
  <c r="O405" i="5"/>
  <c r="N403" i="5"/>
  <c r="M403" i="5"/>
  <c r="O402" i="5"/>
  <c r="O401" i="5"/>
  <c r="O400" i="5"/>
  <c r="O399" i="5"/>
  <c r="O398" i="5"/>
  <c r="O397" i="5"/>
  <c r="O396" i="5"/>
  <c r="O395" i="5"/>
  <c r="N392" i="5"/>
  <c r="M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N378" i="5"/>
  <c r="M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N361" i="5"/>
  <c r="M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N345" i="5"/>
  <c r="M345" i="5"/>
  <c r="O344" i="5"/>
  <c r="O343" i="5"/>
  <c r="O342" i="5"/>
  <c r="O341" i="5"/>
  <c r="O340" i="5"/>
  <c r="O339" i="5"/>
  <c r="O338" i="5"/>
  <c r="O337" i="5"/>
  <c r="O336" i="5"/>
  <c r="N334" i="5"/>
  <c r="M334" i="5"/>
  <c r="O333" i="5"/>
  <c r="O332" i="5"/>
  <c r="O331" i="5"/>
  <c r="O330" i="5"/>
  <c r="O329" i="5"/>
  <c r="O328" i="5"/>
  <c r="O327" i="5"/>
  <c r="O326" i="5"/>
  <c r="O325" i="5"/>
  <c r="N323" i="5"/>
  <c r="M323" i="5"/>
  <c r="O322" i="5"/>
  <c r="O321" i="5"/>
  <c r="O320" i="5"/>
  <c r="O319" i="5"/>
  <c r="O318" i="5"/>
  <c r="O317" i="5"/>
  <c r="O316" i="5"/>
  <c r="O315" i="5"/>
  <c r="O314" i="5"/>
  <c r="O313" i="5"/>
  <c r="O312" i="5"/>
  <c r="N310" i="5"/>
  <c r="M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966" i="5"/>
  <c r="S966" i="5"/>
  <c r="O839" i="5"/>
  <c r="S839" i="5"/>
  <c r="O805" i="5"/>
  <c r="S805" i="5"/>
  <c r="O924" i="5"/>
  <c r="S924" i="5"/>
  <c r="O739" i="5"/>
  <c r="S739" i="5"/>
  <c r="O1094" i="5"/>
  <c r="S1094" i="5"/>
  <c r="O793" i="5"/>
  <c r="S793" i="5"/>
  <c r="O854" i="5"/>
  <c r="S854" i="5"/>
  <c r="O960" i="5"/>
  <c r="S960" i="5"/>
  <c r="O822" i="5"/>
  <c r="S822" i="5"/>
  <c r="O882" i="5"/>
  <c r="S882" i="5"/>
  <c r="Q1094" i="5"/>
  <c r="O937" i="5"/>
  <c r="S937" i="5"/>
  <c r="O1032" i="5"/>
  <c r="S1032" i="5"/>
  <c r="O948" i="5"/>
  <c r="S948" i="5"/>
  <c r="O1083" i="5"/>
  <c r="S1083" i="5"/>
  <c r="O1068" i="5"/>
  <c r="S1068" i="5"/>
  <c r="O1052" i="5"/>
  <c r="S1052" i="5"/>
  <c r="O1041" i="5"/>
  <c r="S1041" i="5"/>
  <c r="O1020" i="5"/>
  <c r="S1020" i="5"/>
  <c r="O1009" i="5"/>
  <c r="S1009" i="5"/>
  <c r="O999" i="5"/>
  <c r="S999" i="5"/>
  <c r="O988" i="5"/>
  <c r="S988" i="5"/>
  <c r="O974" i="5"/>
  <c r="S974" i="5"/>
  <c r="O898" i="5"/>
  <c r="S898" i="5"/>
  <c r="O869" i="5"/>
  <c r="S869" i="5"/>
  <c r="O778" i="5"/>
  <c r="S778" i="5"/>
  <c r="O760" i="5"/>
  <c r="S760" i="5"/>
  <c r="O720" i="5"/>
  <c r="S720" i="5"/>
  <c r="O701" i="5"/>
  <c r="S701" i="5"/>
  <c r="O684" i="5"/>
  <c r="S684" i="5"/>
  <c r="O673" i="5"/>
  <c r="S673" i="5"/>
  <c r="O536" i="5"/>
  <c r="S536" i="5"/>
  <c r="O662" i="5"/>
  <c r="S662" i="5"/>
  <c r="O651" i="5"/>
  <c r="S651" i="5"/>
  <c r="O548" i="5"/>
  <c r="S548" i="5"/>
  <c r="O635" i="5"/>
  <c r="S635" i="5"/>
  <c r="O526" i="5"/>
  <c r="S526" i="5"/>
  <c r="O531" i="5"/>
  <c r="S531" i="5"/>
  <c r="O561" i="5"/>
  <c r="S561" i="5"/>
  <c r="O589" i="5"/>
  <c r="S589" i="5"/>
  <c r="S3332" i="5"/>
  <c r="O487" i="5"/>
  <c r="S487" i="5"/>
  <c r="O575" i="5"/>
  <c r="S575" i="5"/>
  <c r="O515" i="5"/>
  <c r="S515" i="5"/>
  <c r="O494" i="5"/>
  <c r="S494" i="5"/>
  <c r="O502" i="5"/>
  <c r="S502" i="5"/>
  <c r="O478" i="5"/>
  <c r="S478" i="5"/>
  <c r="O454" i="5"/>
  <c r="S454" i="5"/>
  <c r="O466" i="5"/>
  <c r="S466" i="5"/>
  <c r="O438" i="5"/>
  <c r="S438" i="5"/>
  <c r="O403" i="5"/>
  <c r="S403" i="5"/>
  <c r="O423" i="5"/>
  <c r="S423" i="5"/>
  <c r="O412" i="5"/>
  <c r="S412" i="5"/>
  <c r="O392" i="5"/>
  <c r="S392" i="5"/>
  <c r="O361" i="5"/>
  <c r="S361" i="5"/>
  <c r="O378" i="5"/>
  <c r="S378" i="5"/>
  <c r="O345" i="5"/>
  <c r="S345" i="5"/>
  <c r="O334" i="5"/>
  <c r="S334" i="5"/>
  <c r="O310" i="5"/>
  <c r="S310" i="5"/>
  <c r="O323" i="5"/>
  <c r="S323" i="5"/>
  <c r="N291" i="5"/>
  <c r="M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N277" i="5"/>
  <c r="M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N245" i="5"/>
  <c r="M245" i="5"/>
  <c r="O244" i="5"/>
  <c r="O243" i="5"/>
  <c r="O242" i="5"/>
  <c r="O241" i="5"/>
  <c r="O240" i="5"/>
  <c r="O239" i="5"/>
  <c r="O238" i="5"/>
  <c r="O237" i="5"/>
  <c r="O236" i="5"/>
  <c r="O235" i="5"/>
  <c r="N233" i="5"/>
  <c r="M233" i="5"/>
  <c r="O232" i="5"/>
  <c r="O231" i="5"/>
  <c r="O230" i="5"/>
  <c r="O229" i="5"/>
  <c r="O228" i="5"/>
  <c r="O227" i="5"/>
  <c r="O226" i="5"/>
  <c r="O225" i="5"/>
  <c r="O224" i="5"/>
  <c r="N222" i="5"/>
  <c r="M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N204" i="5"/>
  <c r="M204" i="5"/>
  <c r="O203" i="5"/>
  <c r="O202" i="5"/>
  <c r="O201" i="5"/>
  <c r="O200" i="5"/>
  <c r="O199" i="5"/>
  <c r="O198" i="5"/>
  <c r="O197" i="5"/>
  <c r="O196" i="5"/>
  <c r="O195" i="5"/>
  <c r="O194" i="5"/>
  <c r="O193" i="5"/>
  <c r="N191" i="5"/>
  <c r="M191" i="5"/>
  <c r="O190" i="5"/>
  <c r="O189" i="5"/>
  <c r="O188" i="5"/>
  <c r="O187" i="5"/>
  <c r="O186" i="5"/>
  <c r="O185" i="5"/>
  <c r="O184" i="5"/>
  <c r="O183" i="5"/>
  <c r="N181" i="5"/>
  <c r="M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N158" i="5"/>
  <c r="M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N140" i="5"/>
  <c r="M140" i="5"/>
  <c r="O139" i="5"/>
  <c r="O138" i="5"/>
  <c r="O137" i="5"/>
  <c r="O136" i="5"/>
  <c r="O135" i="5"/>
  <c r="O134" i="5"/>
  <c r="O133" i="5"/>
  <c r="O132" i="5"/>
  <c r="O131" i="5"/>
  <c r="N129" i="5"/>
  <c r="M129" i="5"/>
  <c r="O128" i="5"/>
  <c r="O127" i="5"/>
  <c r="O126" i="5"/>
  <c r="O125" i="5"/>
  <c r="O124" i="5"/>
  <c r="O123" i="5"/>
  <c r="O122" i="5"/>
  <c r="O121" i="5"/>
  <c r="N119" i="5"/>
  <c r="M119" i="5"/>
  <c r="O118" i="5"/>
  <c r="O117" i="5"/>
  <c r="N115" i="5"/>
  <c r="M115" i="5"/>
  <c r="O114" i="5"/>
  <c r="O113" i="5"/>
  <c r="O112" i="5"/>
  <c r="O111" i="5"/>
  <c r="O110" i="5"/>
  <c r="O109" i="5"/>
  <c r="N107" i="5"/>
  <c r="M107" i="5"/>
  <c r="O106" i="5"/>
  <c r="O105" i="5"/>
  <c r="O104" i="5"/>
  <c r="O103" i="5"/>
  <c r="O102" i="5"/>
  <c r="O101" i="5"/>
  <c r="O100" i="5"/>
  <c r="O99" i="5"/>
  <c r="O98" i="5"/>
  <c r="N96" i="5"/>
  <c r="M96" i="5"/>
  <c r="O95" i="5"/>
  <c r="O94" i="5"/>
  <c r="O93" i="5"/>
  <c r="O92" i="5"/>
  <c r="O91" i="5"/>
  <c r="O90" i="5"/>
  <c r="O89" i="5"/>
  <c r="N87" i="5"/>
  <c r="M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N66" i="5"/>
  <c r="M66" i="5"/>
  <c r="O65" i="5"/>
  <c r="O64" i="5"/>
  <c r="O63" i="5"/>
  <c r="O62" i="5"/>
  <c r="O61" i="5"/>
  <c r="O60" i="5"/>
  <c r="O59" i="5"/>
  <c r="O58" i="5"/>
  <c r="O57" i="5"/>
  <c r="N55" i="5"/>
  <c r="M55" i="5"/>
  <c r="O54" i="5"/>
  <c r="O53" i="5"/>
  <c r="O52" i="5"/>
  <c r="O51" i="5"/>
  <c r="O50" i="5"/>
  <c r="O49" i="5"/>
  <c r="O48" i="5"/>
  <c r="O47" i="5"/>
  <c r="O46" i="5"/>
  <c r="O35" i="5"/>
  <c r="N44" i="5"/>
  <c r="O43" i="5"/>
  <c r="O42" i="5"/>
  <c r="O41" i="5"/>
  <c r="O40" i="5"/>
  <c r="O39" i="5"/>
  <c r="O38" i="5"/>
  <c r="O37" i="5"/>
  <c r="O36" i="5"/>
  <c r="O34" i="5"/>
  <c r="O33" i="5"/>
  <c r="O32" i="5"/>
  <c r="O31" i="5"/>
  <c r="O30" i="5"/>
  <c r="O29" i="5"/>
  <c r="O28" i="5"/>
  <c r="O27" i="5"/>
  <c r="O26" i="5"/>
  <c r="N24" i="5"/>
  <c r="M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H3178" i="5"/>
  <c r="F3178" i="5"/>
  <c r="I3178" i="5"/>
  <c r="Q3178" i="5"/>
  <c r="H3177" i="5"/>
  <c r="F3177" i="5"/>
  <c r="I3177" i="5"/>
  <c r="Q3177" i="5"/>
  <c r="H3164" i="5"/>
  <c r="F3164" i="5"/>
  <c r="I3164" i="5"/>
  <c r="Q3176" i="5"/>
  <c r="H3148" i="5"/>
  <c r="F3148" i="5"/>
  <c r="I3148" i="5"/>
  <c r="Q3163" i="5"/>
  <c r="H3138" i="5"/>
  <c r="F3138" i="5"/>
  <c r="I3138" i="5"/>
  <c r="Q3147" i="5"/>
  <c r="H3128" i="5"/>
  <c r="F3128" i="5"/>
  <c r="I3128" i="5"/>
  <c r="Q3137" i="5"/>
  <c r="H3127" i="5"/>
  <c r="F3127" i="5"/>
  <c r="I3127" i="5"/>
  <c r="Q3127" i="5"/>
  <c r="H3126" i="5"/>
  <c r="F3126" i="5"/>
  <c r="I3126" i="5"/>
  <c r="Q3126" i="5"/>
  <c r="H3125" i="5"/>
  <c r="F3125" i="5"/>
  <c r="I3125" i="5"/>
  <c r="Q3125" i="5"/>
  <c r="H3124" i="5"/>
  <c r="F3124" i="5"/>
  <c r="I3124" i="5"/>
  <c r="Q3124" i="5"/>
  <c r="H3123" i="5"/>
  <c r="F3123" i="5"/>
  <c r="I3123" i="5"/>
  <c r="Q3123" i="5"/>
  <c r="H3122" i="5"/>
  <c r="F3122" i="5"/>
  <c r="I3122" i="5"/>
  <c r="Q3122" i="5"/>
  <c r="H3121" i="5"/>
  <c r="F3121" i="5"/>
  <c r="I3121" i="5"/>
  <c r="Q3121" i="5"/>
  <c r="H3100" i="5"/>
  <c r="F3100" i="5"/>
  <c r="I3100" i="5"/>
  <c r="Q3120" i="5"/>
  <c r="H3091" i="5"/>
  <c r="F3091" i="5"/>
  <c r="I3091" i="5"/>
  <c r="Q3099" i="5"/>
  <c r="H3077" i="5"/>
  <c r="F3077" i="5"/>
  <c r="I3077" i="5"/>
  <c r="Q3090" i="5"/>
  <c r="H3067" i="5"/>
  <c r="F3067" i="5"/>
  <c r="I3067" i="5"/>
  <c r="Q3076" i="5"/>
  <c r="H3056" i="5"/>
  <c r="F3056" i="5"/>
  <c r="I3056" i="5"/>
  <c r="Q3066" i="5"/>
  <c r="H3034" i="5"/>
  <c r="F3034" i="5"/>
  <c r="I3034" i="5"/>
  <c r="Q3055" i="5"/>
  <c r="H3023" i="5"/>
  <c r="F3023" i="5"/>
  <c r="I3023" i="5"/>
  <c r="Q3033" i="5"/>
  <c r="H3012" i="5"/>
  <c r="F3012" i="5"/>
  <c r="I3012" i="5"/>
  <c r="Q3022" i="5"/>
  <c r="H2998" i="5"/>
  <c r="F2998" i="5"/>
  <c r="I2998" i="5"/>
  <c r="Q3011" i="5"/>
  <c r="H2988" i="5"/>
  <c r="F2988" i="5"/>
  <c r="I2988" i="5"/>
  <c r="Q2997" i="5"/>
  <c r="H2976" i="5"/>
  <c r="F2976" i="5"/>
  <c r="I2976" i="5"/>
  <c r="Q2987" i="5"/>
  <c r="H2962" i="5"/>
  <c r="F2962" i="5"/>
  <c r="I2962" i="5"/>
  <c r="Q2975" i="5"/>
  <c r="H2954" i="5"/>
  <c r="F2954" i="5"/>
  <c r="I2954" i="5"/>
  <c r="Q2961" i="5"/>
  <c r="H2936" i="5"/>
  <c r="F2936" i="5"/>
  <c r="I2936" i="5"/>
  <c r="Q2953" i="5"/>
  <c r="H2923" i="5"/>
  <c r="F2923" i="5"/>
  <c r="I2923" i="5"/>
  <c r="Q2935" i="5"/>
  <c r="H2914" i="5"/>
  <c r="F2914" i="5"/>
  <c r="I2914" i="5"/>
  <c r="Q2922" i="5"/>
  <c r="H2903" i="5"/>
  <c r="F2903" i="5"/>
  <c r="I2903" i="5"/>
  <c r="Q2913" i="5"/>
  <c r="H2889" i="5"/>
  <c r="F2889" i="5"/>
  <c r="I2889" i="5"/>
  <c r="Q2902" i="5"/>
  <c r="H2874" i="5"/>
  <c r="F2874" i="5"/>
  <c r="I2874" i="5"/>
  <c r="Q2888" i="5"/>
  <c r="H2861" i="5"/>
  <c r="F2861" i="5"/>
  <c r="I2861" i="5"/>
  <c r="Q2873" i="5"/>
  <c r="H2836" i="5"/>
  <c r="F2836" i="5"/>
  <c r="I2836" i="5"/>
  <c r="Q2860" i="5"/>
  <c r="H2819" i="5"/>
  <c r="F2819" i="5"/>
  <c r="I2819" i="5"/>
  <c r="Q2835" i="5"/>
  <c r="H2808" i="5"/>
  <c r="F2808" i="5"/>
  <c r="I2808" i="5"/>
  <c r="Q2818" i="5"/>
  <c r="H2799" i="5"/>
  <c r="F2799" i="5"/>
  <c r="I2799" i="5"/>
  <c r="Q2807" i="5"/>
  <c r="H2785" i="5"/>
  <c r="F2785" i="5"/>
  <c r="I2785" i="5"/>
  <c r="Q2798" i="5"/>
  <c r="H2763" i="5"/>
  <c r="F2763" i="5"/>
  <c r="I2763" i="5"/>
  <c r="Q2784" i="5"/>
  <c r="H2742" i="5"/>
  <c r="F2742" i="5"/>
  <c r="I2742" i="5"/>
  <c r="Q2762" i="5"/>
  <c r="H2734" i="5"/>
  <c r="F2734" i="5"/>
  <c r="I2734" i="5"/>
  <c r="Q2741" i="5"/>
  <c r="H2721" i="5"/>
  <c r="F2721" i="5"/>
  <c r="I2721" i="5"/>
  <c r="Q2733" i="5"/>
  <c r="H2709" i="5"/>
  <c r="F2709" i="5"/>
  <c r="I2709" i="5"/>
  <c r="Q2720" i="5"/>
  <c r="H2697" i="5"/>
  <c r="F2697" i="5"/>
  <c r="I2697" i="5"/>
  <c r="Q2708" i="5"/>
  <c r="H2686" i="5"/>
  <c r="F2686" i="5"/>
  <c r="I2686" i="5"/>
  <c r="Q2696" i="5"/>
  <c r="H2680" i="5"/>
  <c r="F2680" i="5"/>
  <c r="I2680" i="5"/>
  <c r="Q2685" i="5"/>
  <c r="H2672" i="5"/>
  <c r="F2672" i="5"/>
  <c r="I2672" i="5"/>
  <c r="Q2679" i="5"/>
  <c r="H2654" i="5"/>
  <c r="F2654" i="5"/>
  <c r="I2654" i="5"/>
  <c r="Q2671" i="5"/>
  <c r="H2642" i="5"/>
  <c r="F2642" i="5"/>
  <c r="I2642" i="5"/>
  <c r="Q2653" i="5"/>
  <c r="H2623" i="5"/>
  <c r="F2623" i="5"/>
  <c r="I2623" i="5"/>
  <c r="Q2641" i="5"/>
  <c r="H2605" i="5"/>
  <c r="F2605" i="5"/>
  <c r="I2605" i="5"/>
  <c r="Q2622" i="5"/>
  <c r="H2595" i="5"/>
  <c r="F2595" i="5"/>
  <c r="I2595" i="5"/>
  <c r="Q2604" i="5"/>
  <c r="H2586" i="5"/>
  <c r="F2586" i="5"/>
  <c r="I2586" i="5"/>
  <c r="Q2594" i="5"/>
  <c r="H2574" i="5"/>
  <c r="F2574" i="5"/>
  <c r="I2574" i="5"/>
  <c r="Q2585" i="5"/>
  <c r="H2567" i="5"/>
  <c r="F2567" i="5"/>
  <c r="I2567" i="5"/>
  <c r="Q2573" i="5"/>
  <c r="H2552" i="5"/>
  <c r="F2552" i="5"/>
  <c r="I2552" i="5"/>
  <c r="Q2566" i="5"/>
  <c r="H2546" i="5"/>
  <c r="F2546" i="5"/>
  <c r="I2546" i="5"/>
  <c r="Q2551" i="5"/>
  <c r="H2536" i="5"/>
  <c r="F2536" i="5"/>
  <c r="I2536" i="5"/>
  <c r="Q2545" i="5"/>
  <c r="H2525" i="5"/>
  <c r="F2525" i="5"/>
  <c r="I2525" i="5"/>
  <c r="Q2535" i="5"/>
  <c r="H2516" i="5"/>
  <c r="F2516" i="5"/>
  <c r="I2516" i="5"/>
  <c r="Q2524" i="5"/>
  <c r="H2515" i="5"/>
  <c r="F2515" i="5"/>
  <c r="I2515" i="5"/>
  <c r="Q2515" i="5"/>
  <c r="H2514" i="5"/>
  <c r="F2514" i="5"/>
  <c r="I2514" i="5"/>
  <c r="Q2514" i="5"/>
  <c r="H2513" i="5"/>
  <c r="F2513" i="5"/>
  <c r="I2513" i="5"/>
  <c r="Q2513" i="5"/>
  <c r="H2512" i="5"/>
  <c r="F2512" i="5"/>
  <c r="I2512" i="5"/>
  <c r="Q2512" i="5"/>
  <c r="H2511" i="5"/>
  <c r="F2511" i="5"/>
  <c r="I2511" i="5"/>
  <c r="Q2511" i="5"/>
  <c r="H2510" i="5"/>
  <c r="F2510" i="5"/>
  <c r="I2510" i="5"/>
  <c r="Q2510" i="5"/>
  <c r="H2509" i="5"/>
  <c r="F2509" i="5"/>
  <c r="I2509" i="5"/>
  <c r="Q2509" i="5"/>
  <c r="H2497" i="5"/>
  <c r="F2497" i="5"/>
  <c r="I2497" i="5"/>
  <c r="Q2508" i="5"/>
  <c r="H2479" i="5"/>
  <c r="F2479" i="5"/>
  <c r="I2479" i="5"/>
  <c r="Q2496" i="5"/>
  <c r="H2471" i="5"/>
  <c r="F2471" i="5"/>
  <c r="I2471" i="5"/>
  <c r="Q2478" i="5"/>
  <c r="H2470" i="5"/>
  <c r="F2470" i="5"/>
  <c r="I2470" i="5"/>
  <c r="Q2470" i="5"/>
  <c r="H2469" i="5"/>
  <c r="F2469" i="5"/>
  <c r="I2469" i="5"/>
  <c r="Q2469" i="5"/>
  <c r="H2464" i="5"/>
  <c r="F2464" i="5"/>
  <c r="I2464" i="5"/>
  <c r="Q2468" i="5"/>
  <c r="H2463" i="5"/>
  <c r="F2463" i="5"/>
  <c r="I2463" i="5"/>
  <c r="Q2463" i="5"/>
  <c r="H2462" i="5"/>
  <c r="F2462" i="5"/>
  <c r="I2462" i="5"/>
  <c r="Q2462" i="5"/>
  <c r="H2450" i="5"/>
  <c r="F2450" i="5"/>
  <c r="I2450" i="5"/>
  <c r="Q2461" i="5"/>
  <c r="H2449" i="5"/>
  <c r="F2449" i="5"/>
  <c r="I2449" i="5"/>
  <c r="Q2449" i="5"/>
  <c r="H2443" i="5"/>
  <c r="F2443" i="5"/>
  <c r="I2443" i="5"/>
  <c r="Q2448" i="5"/>
  <c r="H2432" i="5"/>
  <c r="F2432" i="5"/>
  <c r="I2432" i="5"/>
  <c r="Q2442" i="5"/>
  <c r="H2422" i="5"/>
  <c r="F2422" i="5"/>
  <c r="I2422" i="5"/>
  <c r="Q2431" i="5"/>
  <c r="H2409" i="5"/>
  <c r="F2409" i="5"/>
  <c r="I2409" i="5"/>
  <c r="Q2421" i="5"/>
  <c r="H2402" i="5"/>
  <c r="F2402" i="5"/>
  <c r="I2402" i="5"/>
  <c r="Q2408" i="5"/>
  <c r="H2391" i="5"/>
  <c r="F2391" i="5"/>
  <c r="I2391" i="5"/>
  <c r="Q2401" i="5"/>
  <c r="H2390" i="5"/>
  <c r="F2390" i="5"/>
  <c r="I2390" i="5"/>
  <c r="Q2390" i="5"/>
  <c r="H2389" i="5"/>
  <c r="F2389" i="5"/>
  <c r="I2389" i="5"/>
  <c r="Q2389" i="5"/>
  <c r="H2388" i="5"/>
  <c r="F2388" i="5"/>
  <c r="I2388" i="5"/>
  <c r="Q2388" i="5"/>
  <c r="H2383" i="5"/>
  <c r="F2383" i="5"/>
  <c r="I2383" i="5"/>
  <c r="Q2387" i="5"/>
  <c r="H2372" i="5"/>
  <c r="F2372" i="5"/>
  <c r="I2372" i="5"/>
  <c r="Q2382" i="5"/>
  <c r="H2358" i="5"/>
  <c r="F2358" i="5"/>
  <c r="I2358" i="5"/>
  <c r="Q2371" i="5"/>
  <c r="H2351" i="5"/>
  <c r="F2351" i="5"/>
  <c r="I2351" i="5"/>
  <c r="Q2357" i="5"/>
  <c r="H2341" i="5"/>
  <c r="F2341" i="5"/>
  <c r="I2341" i="5"/>
  <c r="Q2350" i="5"/>
  <c r="H2340" i="5"/>
  <c r="F2340" i="5"/>
  <c r="I2340" i="5"/>
  <c r="Q2340" i="5"/>
  <c r="H2335" i="5"/>
  <c r="F2335" i="5"/>
  <c r="I2335" i="5"/>
  <c r="Q2339" i="5"/>
  <c r="H2320" i="5"/>
  <c r="F2320" i="5"/>
  <c r="I2320" i="5"/>
  <c r="Q2334" i="5"/>
  <c r="H2309" i="5"/>
  <c r="F2309" i="5"/>
  <c r="I2309" i="5"/>
  <c r="Q2319" i="5"/>
  <c r="H2299" i="5"/>
  <c r="F2299" i="5"/>
  <c r="I2299" i="5"/>
  <c r="Q2308" i="5"/>
  <c r="H2287" i="5"/>
  <c r="F2287" i="5"/>
  <c r="I2287" i="5"/>
  <c r="Q2298" i="5"/>
  <c r="H2277" i="5"/>
  <c r="F2277" i="5"/>
  <c r="I2277" i="5"/>
  <c r="Q2286" i="5"/>
  <c r="H2269" i="5"/>
  <c r="F2269" i="5"/>
  <c r="I2269" i="5"/>
  <c r="Q2276" i="5"/>
  <c r="H2250" i="5"/>
  <c r="F2250" i="5"/>
  <c r="I2250" i="5"/>
  <c r="Q2268" i="5"/>
  <c r="H2249" i="5"/>
  <c r="F2249" i="5"/>
  <c r="I2249" i="5"/>
  <c r="Q2249" i="5"/>
  <c r="H2248" i="5"/>
  <c r="F2248" i="5"/>
  <c r="I2248" i="5"/>
  <c r="Q2248" i="5"/>
  <c r="H2247" i="5"/>
  <c r="F2247" i="5"/>
  <c r="I2247" i="5"/>
  <c r="Q2247" i="5"/>
  <c r="H2246" i="5"/>
  <c r="F2246" i="5"/>
  <c r="I2246" i="5"/>
  <c r="Q2246" i="5"/>
  <c r="H2245" i="5"/>
  <c r="F2245" i="5"/>
  <c r="I2245" i="5"/>
  <c r="Q2245" i="5"/>
  <c r="H2244" i="5"/>
  <c r="F2244" i="5"/>
  <c r="I2244" i="5"/>
  <c r="Q2244" i="5"/>
  <c r="H2234" i="5"/>
  <c r="F2234" i="5"/>
  <c r="I2234" i="5"/>
  <c r="Q2243" i="5"/>
  <c r="H2225" i="5"/>
  <c r="F2225" i="5"/>
  <c r="I2225" i="5"/>
  <c r="Q2233" i="5"/>
  <c r="H2209" i="5"/>
  <c r="F2209" i="5"/>
  <c r="I2209" i="5"/>
  <c r="Q2224" i="5"/>
  <c r="H2192" i="5"/>
  <c r="F2192" i="5"/>
  <c r="I2192" i="5"/>
  <c r="Q2208" i="5"/>
  <c r="H2182" i="5"/>
  <c r="F2182" i="5"/>
  <c r="I2182" i="5"/>
  <c r="Q2191" i="5"/>
  <c r="H2171" i="5"/>
  <c r="F2171" i="5"/>
  <c r="I2171" i="5"/>
  <c r="Q2181" i="5"/>
  <c r="H2156" i="5"/>
  <c r="F2156" i="5"/>
  <c r="I2156" i="5"/>
  <c r="Q2170" i="5"/>
  <c r="H2144" i="5"/>
  <c r="F2144" i="5"/>
  <c r="I2144" i="5"/>
  <c r="Q2155" i="5"/>
  <c r="H2129" i="5"/>
  <c r="F2129" i="5"/>
  <c r="I2129" i="5"/>
  <c r="Q2143" i="5"/>
  <c r="H2116" i="5"/>
  <c r="F2116" i="5"/>
  <c r="I2116" i="5"/>
  <c r="Q2128" i="5"/>
  <c r="H2103" i="5"/>
  <c r="F2103" i="5"/>
  <c r="I2103" i="5"/>
  <c r="Q2115" i="5"/>
  <c r="H2088" i="5"/>
  <c r="F2088" i="5"/>
  <c r="I2088" i="5"/>
  <c r="Q2102" i="5"/>
  <c r="H2061" i="5"/>
  <c r="F2061" i="5"/>
  <c r="I2061" i="5"/>
  <c r="Q2087" i="5"/>
  <c r="H2039" i="5"/>
  <c r="F2039" i="5"/>
  <c r="I2039" i="5"/>
  <c r="Q2060" i="5"/>
  <c r="H2031" i="5"/>
  <c r="F2031" i="5"/>
  <c r="I2031" i="5"/>
  <c r="Q2038" i="5"/>
  <c r="H2014" i="5"/>
  <c r="F2014" i="5"/>
  <c r="I2014" i="5"/>
  <c r="Q2030" i="5"/>
  <c r="H1999" i="5"/>
  <c r="F1999" i="5"/>
  <c r="I1999" i="5"/>
  <c r="Q2013" i="5"/>
  <c r="H1986" i="5"/>
  <c r="F1986" i="5"/>
  <c r="I1986" i="5"/>
  <c r="Q1998" i="5"/>
  <c r="H1974" i="5"/>
  <c r="F1974" i="5"/>
  <c r="I1974" i="5"/>
  <c r="Q1985" i="5"/>
  <c r="H1968" i="5"/>
  <c r="F1968" i="5"/>
  <c r="I1968" i="5"/>
  <c r="Q1973" i="5"/>
  <c r="H1958" i="5"/>
  <c r="F1958" i="5"/>
  <c r="I1958" i="5"/>
  <c r="Q1967" i="5"/>
  <c r="H1949" i="5"/>
  <c r="F1949" i="5"/>
  <c r="I1949" i="5"/>
  <c r="Q1957" i="5"/>
  <c r="H1934" i="5"/>
  <c r="F1934" i="5"/>
  <c r="I1934" i="5"/>
  <c r="Q1948" i="5"/>
  <c r="H1920" i="5"/>
  <c r="F1920" i="5"/>
  <c r="I1920" i="5"/>
  <c r="Q1933" i="5"/>
  <c r="H1911" i="5"/>
  <c r="F1911" i="5"/>
  <c r="I1911" i="5"/>
  <c r="Q1919" i="5"/>
  <c r="H1899" i="5"/>
  <c r="F1899" i="5"/>
  <c r="I1899" i="5"/>
  <c r="Q1910" i="5"/>
  <c r="H1887" i="5"/>
  <c r="F1887" i="5"/>
  <c r="I1887" i="5"/>
  <c r="Q1898" i="5"/>
  <c r="H1878" i="5"/>
  <c r="F1878" i="5"/>
  <c r="I1878" i="5"/>
  <c r="Q1886" i="5"/>
  <c r="H1868" i="5"/>
  <c r="F1868" i="5"/>
  <c r="I1868" i="5"/>
  <c r="Q1877" i="5"/>
  <c r="H1858" i="5"/>
  <c r="F1858" i="5"/>
  <c r="I1858" i="5"/>
  <c r="Q1867" i="5"/>
  <c r="H1840" i="5"/>
  <c r="F1840" i="5"/>
  <c r="I1840" i="5"/>
  <c r="Q1857" i="5"/>
  <c r="H1828" i="5"/>
  <c r="F1828" i="5"/>
  <c r="I1828" i="5"/>
  <c r="Q1839" i="5"/>
  <c r="H1817" i="5"/>
  <c r="F1817" i="5"/>
  <c r="I1817" i="5"/>
  <c r="Q1827" i="5"/>
  <c r="H1806" i="5"/>
  <c r="F1806" i="5"/>
  <c r="I1806" i="5"/>
  <c r="Q1816" i="5"/>
  <c r="H1796" i="5"/>
  <c r="F1796" i="5"/>
  <c r="I1796" i="5"/>
  <c r="Q1805" i="5"/>
  <c r="H1785" i="5"/>
  <c r="F1785" i="5"/>
  <c r="I1785" i="5"/>
  <c r="Q1795" i="5"/>
  <c r="H1777" i="5"/>
  <c r="F1777" i="5"/>
  <c r="I1777" i="5"/>
  <c r="Q1784" i="5"/>
  <c r="H1771" i="5"/>
  <c r="F1771" i="5"/>
  <c r="I1771" i="5"/>
  <c r="Q1776" i="5"/>
  <c r="H1752" i="5"/>
  <c r="F1752" i="5"/>
  <c r="I1752" i="5"/>
  <c r="Q1770" i="5"/>
  <c r="H1743" i="5"/>
  <c r="F1743" i="5"/>
  <c r="I1743" i="5"/>
  <c r="Q1751" i="5"/>
  <c r="H1722" i="5"/>
  <c r="F1722" i="5"/>
  <c r="I1722" i="5"/>
  <c r="Q1742" i="5"/>
  <c r="H1700" i="5"/>
  <c r="F1700" i="5"/>
  <c r="I1700" i="5"/>
  <c r="Q1721" i="5"/>
  <c r="H1685" i="5"/>
  <c r="F1685" i="5"/>
  <c r="I1685" i="5"/>
  <c r="Q1699" i="5"/>
  <c r="H1675" i="5"/>
  <c r="F1675" i="5"/>
  <c r="I1675" i="5"/>
  <c r="Q1684" i="5"/>
  <c r="H1666" i="5"/>
  <c r="F1666" i="5"/>
  <c r="I1666" i="5"/>
  <c r="Q1674" i="5"/>
  <c r="H1654" i="5"/>
  <c r="F1654" i="5"/>
  <c r="I1654" i="5"/>
  <c r="Q1665" i="5"/>
  <c r="H1639" i="5"/>
  <c r="F1639" i="5"/>
  <c r="I1639" i="5"/>
  <c r="Q1653" i="5"/>
  <c r="H1626" i="5"/>
  <c r="F1626" i="5"/>
  <c r="I1626" i="5"/>
  <c r="Q1638" i="5"/>
  <c r="H1611" i="5"/>
  <c r="F1611" i="5"/>
  <c r="I1611" i="5"/>
  <c r="Q1625" i="5"/>
  <c r="H1601" i="5"/>
  <c r="F1601" i="5"/>
  <c r="I1601" i="5"/>
  <c r="Q1610" i="5"/>
  <c r="H1592" i="5"/>
  <c r="F1592" i="5"/>
  <c r="I1592" i="5"/>
  <c r="Q1600" i="5"/>
  <c r="H1585" i="5"/>
  <c r="F1585" i="5"/>
  <c r="I1585" i="5"/>
  <c r="Q1591" i="5"/>
  <c r="H1571" i="5"/>
  <c r="F1571" i="5"/>
  <c r="I1571" i="5"/>
  <c r="Q1584" i="5"/>
  <c r="H1557" i="5"/>
  <c r="F1557" i="5"/>
  <c r="I1557" i="5"/>
  <c r="Q1570" i="5"/>
  <c r="H1545" i="5"/>
  <c r="F1545" i="5"/>
  <c r="I1545" i="5"/>
  <c r="Q1556" i="5"/>
  <c r="H1535" i="5"/>
  <c r="F1535" i="5"/>
  <c r="I1535" i="5"/>
  <c r="Q1544" i="5"/>
  <c r="H1526" i="5"/>
  <c r="F1526" i="5"/>
  <c r="I1526" i="5"/>
  <c r="Q1534" i="5"/>
  <c r="H1495" i="5"/>
  <c r="F1495" i="5"/>
  <c r="I1495" i="5"/>
  <c r="Q1518" i="5"/>
  <c r="H1483" i="5"/>
  <c r="F1483" i="5"/>
  <c r="I1483" i="5"/>
  <c r="Q1494" i="5"/>
  <c r="H1470" i="5"/>
  <c r="F1470" i="5"/>
  <c r="I1470" i="5"/>
  <c r="Q1482" i="5"/>
  <c r="H1459" i="5"/>
  <c r="F1459" i="5"/>
  <c r="I1459" i="5"/>
  <c r="Q1469" i="5"/>
  <c r="H1449" i="5"/>
  <c r="F1449" i="5"/>
  <c r="I1449" i="5"/>
  <c r="Q1458" i="5"/>
  <c r="H1439" i="5"/>
  <c r="F1439" i="5"/>
  <c r="I1439" i="5"/>
  <c r="Q1448" i="5"/>
  <c r="H1422" i="5"/>
  <c r="F1422" i="5"/>
  <c r="I1422" i="5"/>
  <c r="Q1438" i="5"/>
  <c r="H1406" i="5"/>
  <c r="F1406" i="5"/>
  <c r="I1406" i="5"/>
  <c r="Q1421" i="5"/>
  <c r="H1394" i="5"/>
  <c r="F1394" i="5"/>
  <c r="I1394" i="5"/>
  <c r="Q1405" i="5"/>
  <c r="H1380" i="5"/>
  <c r="F1380" i="5"/>
  <c r="I1380" i="5"/>
  <c r="Q1393" i="5"/>
  <c r="H1366" i="5"/>
  <c r="F1366" i="5"/>
  <c r="I1366" i="5"/>
  <c r="Q1379" i="5"/>
  <c r="H1356" i="5"/>
  <c r="F1356" i="5"/>
  <c r="I1356" i="5"/>
  <c r="Q1365" i="5"/>
  <c r="H1346" i="5"/>
  <c r="F1346" i="5"/>
  <c r="I1346" i="5"/>
  <c r="Q1355" i="5"/>
  <c r="H1332" i="5"/>
  <c r="F1332" i="5"/>
  <c r="I1332" i="5"/>
  <c r="Q1345" i="5"/>
  <c r="H1315" i="5"/>
  <c r="F1315" i="5"/>
  <c r="I1315" i="5"/>
  <c r="Q1331" i="5"/>
  <c r="H1304" i="5"/>
  <c r="F1304" i="5"/>
  <c r="I1304" i="5"/>
  <c r="Q1314" i="5"/>
  <c r="H1297" i="5"/>
  <c r="F1297" i="5"/>
  <c r="I1297" i="5"/>
  <c r="Q1303" i="5"/>
  <c r="H1285" i="5"/>
  <c r="F1285" i="5"/>
  <c r="I1285" i="5"/>
  <c r="Q1296" i="5"/>
  <c r="H1264" i="5"/>
  <c r="F1264" i="5"/>
  <c r="I1264" i="5"/>
  <c r="Q1284" i="5"/>
  <c r="H1253" i="5"/>
  <c r="F1253" i="5"/>
  <c r="I1253" i="5"/>
  <c r="Q1263" i="5"/>
  <c r="H1243" i="5"/>
  <c r="F1243" i="5"/>
  <c r="I1243" i="5"/>
  <c r="Q1252" i="5"/>
  <c r="H1232" i="5"/>
  <c r="F1232" i="5"/>
  <c r="I1232" i="5"/>
  <c r="Q1242" i="5"/>
  <c r="H1220" i="5"/>
  <c r="F1220" i="5"/>
  <c r="I1220" i="5"/>
  <c r="Q1231" i="5"/>
  <c r="H1208" i="5"/>
  <c r="F1208" i="5"/>
  <c r="I1208" i="5"/>
  <c r="Q1219" i="5"/>
  <c r="H1198" i="5"/>
  <c r="F1198" i="5"/>
  <c r="I1198" i="5"/>
  <c r="Q1207" i="5"/>
  <c r="H1175" i="5"/>
  <c r="F1175" i="5"/>
  <c r="I1175" i="5"/>
  <c r="Q1197" i="5"/>
  <c r="H1154" i="5"/>
  <c r="F1154" i="5"/>
  <c r="I1154" i="5"/>
  <c r="Q1174" i="5"/>
  <c r="H1131" i="5"/>
  <c r="F1131" i="5"/>
  <c r="I1131" i="5"/>
  <c r="Q1153" i="5"/>
  <c r="H1119" i="5"/>
  <c r="F1119" i="5"/>
  <c r="I1119" i="5"/>
  <c r="Q1130" i="5"/>
  <c r="H1106" i="5"/>
  <c r="F1106" i="5"/>
  <c r="I1106" i="5"/>
  <c r="Q1118" i="5"/>
  <c r="H1095" i="5"/>
  <c r="F1095" i="5"/>
  <c r="I1095" i="5"/>
  <c r="Q1105" i="5"/>
  <c r="F1084" i="5"/>
  <c r="H1069" i="5"/>
  <c r="F1069" i="5"/>
  <c r="I1069" i="5"/>
  <c r="Q1083" i="5"/>
  <c r="H1053" i="5"/>
  <c r="F1053" i="5"/>
  <c r="I1053" i="5"/>
  <c r="Q1068" i="5"/>
  <c r="H1042" i="5"/>
  <c r="F1042" i="5"/>
  <c r="I1042" i="5"/>
  <c r="Q1052" i="5"/>
  <c r="H1033" i="5"/>
  <c r="F1033" i="5"/>
  <c r="I1033" i="5"/>
  <c r="Q1041" i="5"/>
  <c r="H1021" i="5"/>
  <c r="F1021" i="5"/>
  <c r="I1021" i="5"/>
  <c r="Q1032" i="5"/>
  <c r="H1010" i="5"/>
  <c r="F1010" i="5"/>
  <c r="I1010" i="5"/>
  <c r="Q1020" i="5"/>
  <c r="H1000" i="5"/>
  <c r="F1000" i="5"/>
  <c r="I1000" i="5"/>
  <c r="Q1009" i="5"/>
  <c r="H989" i="5"/>
  <c r="F989" i="5"/>
  <c r="I989" i="5"/>
  <c r="Q999" i="5"/>
  <c r="H975" i="5"/>
  <c r="F975" i="5"/>
  <c r="I975" i="5"/>
  <c r="Q988" i="5"/>
  <c r="H967" i="5"/>
  <c r="F967" i="5"/>
  <c r="I967" i="5"/>
  <c r="Q974" i="5"/>
  <c r="H961" i="5"/>
  <c r="F961" i="5"/>
  <c r="I961" i="5"/>
  <c r="Q966" i="5"/>
  <c r="H949" i="5"/>
  <c r="F949" i="5"/>
  <c r="I949" i="5"/>
  <c r="Q960" i="5"/>
  <c r="H938" i="5"/>
  <c r="F938" i="5"/>
  <c r="I938" i="5"/>
  <c r="Q948" i="5"/>
  <c r="H925" i="5"/>
  <c r="F925" i="5"/>
  <c r="I925" i="5"/>
  <c r="Q937" i="5"/>
  <c r="H899" i="5"/>
  <c r="F899" i="5"/>
  <c r="I899" i="5"/>
  <c r="Q924" i="5"/>
  <c r="H883" i="5"/>
  <c r="F883" i="5"/>
  <c r="I883" i="5"/>
  <c r="Q898" i="5"/>
  <c r="H870" i="5"/>
  <c r="F870" i="5"/>
  <c r="I870" i="5"/>
  <c r="Q882" i="5"/>
  <c r="H855" i="5"/>
  <c r="F855" i="5"/>
  <c r="I855" i="5"/>
  <c r="Q869" i="5"/>
  <c r="H840" i="5"/>
  <c r="F840" i="5"/>
  <c r="I840" i="5"/>
  <c r="Q854" i="5"/>
  <c r="H823" i="5"/>
  <c r="F823" i="5"/>
  <c r="I823" i="5"/>
  <c r="Q839" i="5"/>
  <c r="H806" i="5"/>
  <c r="F806" i="5"/>
  <c r="I806" i="5"/>
  <c r="Q822" i="5"/>
  <c r="H794" i="5"/>
  <c r="F794" i="5"/>
  <c r="I794" i="5"/>
  <c r="Q805" i="5"/>
  <c r="H779" i="5"/>
  <c r="F779" i="5"/>
  <c r="I779" i="5"/>
  <c r="Q793" i="5"/>
  <c r="H761" i="5"/>
  <c r="F761" i="5"/>
  <c r="I761" i="5"/>
  <c r="Q778" i="5"/>
  <c r="H740" i="5"/>
  <c r="F740" i="5"/>
  <c r="I740" i="5"/>
  <c r="Q760" i="5"/>
  <c r="H721" i="5"/>
  <c r="F721" i="5"/>
  <c r="I721" i="5"/>
  <c r="Q739" i="5"/>
  <c r="H702" i="5"/>
  <c r="F702" i="5"/>
  <c r="I702" i="5"/>
  <c r="Q720" i="5"/>
  <c r="H685" i="5"/>
  <c r="F685" i="5"/>
  <c r="I685" i="5"/>
  <c r="Q701" i="5"/>
  <c r="H674" i="5"/>
  <c r="F674" i="5"/>
  <c r="I674" i="5"/>
  <c r="Q684" i="5"/>
  <c r="H663" i="5"/>
  <c r="F663" i="5"/>
  <c r="I663" i="5"/>
  <c r="Q673" i="5"/>
  <c r="H652" i="5"/>
  <c r="F652" i="5"/>
  <c r="I652" i="5"/>
  <c r="Q662" i="5"/>
  <c r="H636" i="5"/>
  <c r="F636" i="5"/>
  <c r="I636" i="5"/>
  <c r="Q651" i="5"/>
  <c r="H590" i="5"/>
  <c r="F590" i="5"/>
  <c r="I590" i="5"/>
  <c r="Q635" i="5"/>
  <c r="H576" i="5"/>
  <c r="F576" i="5"/>
  <c r="I576" i="5"/>
  <c r="Q589" i="5"/>
  <c r="H562" i="5"/>
  <c r="F562" i="5"/>
  <c r="I562" i="5"/>
  <c r="Q575" i="5"/>
  <c r="H549" i="5"/>
  <c r="F549" i="5"/>
  <c r="I549" i="5"/>
  <c r="Q561" i="5"/>
  <c r="H537" i="5"/>
  <c r="F537" i="5"/>
  <c r="I537" i="5"/>
  <c r="Q548" i="5"/>
  <c r="H532" i="5"/>
  <c r="F532" i="5"/>
  <c r="I532" i="5"/>
  <c r="Q536" i="5"/>
  <c r="H527" i="5"/>
  <c r="F527" i="5"/>
  <c r="I527" i="5"/>
  <c r="Q531" i="5"/>
  <c r="H516" i="5"/>
  <c r="F516" i="5"/>
  <c r="I516" i="5"/>
  <c r="Q526" i="5"/>
  <c r="H503" i="5"/>
  <c r="F503" i="5"/>
  <c r="I503" i="5"/>
  <c r="Q515" i="5"/>
  <c r="H495" i="5"/>
  <c r="F495" i="5"/>
  <c r="I495" i="5"/>
  <c r="Q502" i="5"/>
  <c r="H488" i="5"/>
  <c r="F488" i="5"/>
  <c r="I488" i="5"/>
  <c r="Q494" i="5"/>
  <c r="H479" i="5"/>
  <c r="F479" i="5"/>
  <c r="I479" i="5"/>
  <c r="Q487" i="5"/>
  <c r="H467" i="5"/>
  <c r="F467" i="5"/>
  <c r="I467" i="5"/>
  <c r="Q478" i="5"/>
  <c r="H455" i="5"/>
  <c r="F455" i="5"/>
  <c r="I455" i="5"/>
  <c r="Q466" i="5"/>
  <c r="H439" i="5"/>
  <c r="F439" i="5"/>
  <c r="I439" i="5"/>
  <c r="Q454" i="5"/>
  <c r="H424" i="5"/>
  <c r="F424" i="5"/>
  <c r="I424" i="5"/>
  <c r="Q438" i="5"/>
  <c r="H413" i="5"/>
  <c r="F413" i="5"/>
  <c r="I413" i="5"/>
  <c r="Q423" i="5"/>
  <c r="H404" i="5"/>
  <c r="F404" i="5"/>
  <c r="I404" i="5"/>
  <c r="Q412" i="5"/>
  <c r="H394" i="5"/>
  <c r="F394" i="5"/>
  <c r="I394" i="5"/>
  <c r="Q403" i="5"/>
  <c r="H393" i="5"/>
  <c r="F393" i="5"/>
  <c r="I393" i="5"/>
  <c r="Q393" i="5"/>
  <c r="H379" i="5"/>
  <c r="F379" i="5"/>
  <c r="I379" i="5"/>
  <c r="Q392" i="5"/>
  <c r="H362" i="5"/>
  <c r="F362" i="5"/>
  <c r="I362" i="5"/>
  <c r="Q378" i="5"/>
  <c r="H346" i="5"/>
  <c r="F346" i="5"/>
  <c r="I346" i="5"/>
  <c r="Q361" i="5"/>
  <c r="H335" i="5"/>
  <c r="F335" i="5"/>
  <c r="I335" i="5"/>
  <c r="Q345" i="5"/>
  <c r="H324" i="5"/>
  <c r="F324" i="5"/>
  <c r="I324" i="5"/>
  <c r="Q334" i="5"/>
  <c r="H311" i="5"/>
  <c r="F311" i="5"/>
  <c r="I311" i="5"/>
  <c r="Q323" i="5"/>
  <c r="H292" i="5"/>
  <c r="F292" i="5"/>
  <c r="I292" i="5"/>
  <c r="Q310" i="5"/>
  <c r="H278" i="5"/>
  <c r="F278" i="5"/>
  <c r="I278" i="5"/>
  <c r="H246" i="5"/>
  <c r="F246" i="5"/>
  <c r="I246" i="5"/>
  <c r="H234" i="5"/>
  <c r="F234" i="5"/>
  <c r="I234" i="5"/>
  <c r="H223" i="5"/>
  <c r="F223" i="5"/>
  <c r="I223" i="5"/>
  <c r="H205" i="5"/>
  <c r="F205" i="5"/>
  <c r="I205" i="5"/>
  <c r="H192" i="5"/>
  <c r="F192" i="5"/>
  <c r="I192" i="5"/>
  <c r="H182" i="5"/>
  <c r="F182" i="5"/>
  <c r="I182" i="5"/>
  <c r="H159" i="5"/>
  <c r="F159" i="5"/>
  <c r="I159" i="5"/>
  <c r="H141" i="5"/>
  <c r="F141" i="5"/>
  <c r="I141" i="5"/>
  <c r="H130" i="5"/>
  <c r="F130" i="5"/>
  <c r="I130" i="5"/>
  <c r="H120" i="5"/>
  <c r="F120" i="5"/>
  <c r="I120" i="5"/>
  <c r="H116" i="5"/>
  <c r="F116" i="5"/>
  <c r="I116" i="5"/>
  <c r="H108" i="5"/>
  <c r="F108" i="5"/>
  <c r="I108" i="5"/>
  <c r="H97" i="5"/>
  <c r="F97" i="5"/>
  <c r="I97" i="5"/>
  <c r="H88" i="5"/>
  <c r="F88" i="5"/>
  <c r="I88" i="5"/>
  <c r="H67" i="5"/>
  <c r="F67" i="5"/>
  <c r="I67" i="5"/>
  <c r="H56" i="5"/>
  <c r="F56" i="5"/>
  <c r="I56" i="5"/>
  <c r="H45" i="5"/>
  <c r="F45" i="5"/>
  <c r="I45" i="5"/>
  <c r="H25" i="5"/>
  <c r="F25" i="5"/>
  <c r="I25" i="5"/>
  <c r="H2" i="5"/>
  <c r="F2" i="5"/>
  <c r="I2" i="5"/>
  <c r="Q233" i="5"/>
  <c r="Q158" i="5"/>
  <c r="Q140" i="5"/>
  <c r="Q277" i="5"/>
  <c r="Q291" i="5"/>
  <c r="Q181" i="5"/>
  <c r="O291" i="5"/>
  <c r="S291" i="5"/>
  <c r="Q245" i="5"/>
  <c r="O277" i="5"/>
  <c r="S277" i="5"/>
  <c r="O245" i="5"/>
  <c r="S245" i="5"/>
  <c r="O233" i="5"/>
  <c r="S233" i="5"/>
  <c r="O222" i="5"/>
  <c r="S222" i="5"/>
  <c r="Q107" i="5"/>
  <c r="Q191" i="5"/>
  <c r="J56" i="5"/>
  <c r="P66" i="5"/>
  <c r="J205" i="5"/>
  <c r="P222" i="5"/>
  <c r="J311" i="5"/>
  <c r="P323" i="5"/>
  <c r="R323" i="5"/>
  <c r="J393" i="5"/>
  <c r="P393" i="5"/>
  <c r="R393" i="5"/>
  <c r="J455" i="5"/>
  <c r="P466" i="5"/>
  <c r="R466" i="5"/>
  <c r="J516" i="5"/>
  <c r="P526" i="5"/>
  <c r="R526" i="5"/>
  <c r="J576" i="5"/>
  <c r="P589" i="5"/>
  <c r="R589" i="5"/>
  <c r="J685" i="5"/>
  <c r="P701" i="5"/>
  <c r="R701" i="5"/>
  <c r="J794" i="5"/>
  <c r="P805" i="5"/>
  <c r="R805" i="5"/>
  <c r="J883" i="5"/>
  <c r="P898" i="5"/>
  <c r="R898" i="5"/>
  <c r="J967" i="5"/>
  <c r="P974" i="5"/>
  <c r="R974" i="5"/>
  <c r="J1033" i="5"/>
  <c r="P1041" i="5"/>
  <c r="R1041" i="5"/>
  <c r="J1106" i="5"/>
  <c r="P1118" i="5"/>
  <c r="R1118" i="5"/>
  <c r="J1208" i="5"/>
  <c r="P1219" i="5"/>
  <c r="R1219" i="5"/>
  <c r="J1285" i="5"/>
  <c r="P1296" i="5"/>
  <c r="R1296" i="5"/>
  <c r="J1356" i="5"/>
  <c r="P1365" i="5"/>
  <c r="R1365" i="5"/>
  <c r="J1439" i="5"/>
  <c r="P1448" i="5"/>
  <c r="R1448" i="5"/>
  <c r="J1585" i="5"/>
  <c r="P1591" i="5"/>
  <c r="R1591" i="5"/>
  <c r="J1654" i="5"/>
  <c r="P1665" i="5"/>
  <c r="R1665" i="5"/>
  <c r="J1743" i="5"/>
  <c r="P1751" i="5"/>
  <c r="R1751" i="5"/>
  <c r="J1806" i="5"/>
  <c r="P1816" i="5"/>
  <c r="R1816" i="5"/>
  <c r="J1878" i="5"/>
  <c r="P1886" i="5"/>
  <c r="R1886" i="5"/>
  <c r="J1949" i="5"/>
  <c r="P1957" i="5"/>
  <c r="R1957" i="5"/>
  <c r="J2014" i="5"/>
  <c r="P2030" i="5"/>
  <c r="R2030" i="5"/>
  <c r="J2116" i="5"/>
  <c r="P2128" i="5"/>
  <c r="R2128" i="5"/>
  <c r="J2192" i="5"/>
  <c r="P2208" i="5"/>
  <c r="R2208" i="5"/>
  <c r="Q222" i="5"/>
  <c r="Q204" i="5"/>
  <c r="O204" i="5"/>
  <c r="S204" i="5"/>
  <c r="O191" i="5"/>
  <c r="S191" i="5"/>
  <c r="O181" i="5"/>
  <c r="S181" i="5"/>
  <c r="O158" i="5"/>
  <c r="S158" i="5"/>
  <c r="O140" i="5"/>
  <c r="S140" i="5"/>
  <c r="J120" i="5"/>
  <c r="P129" i="5"/>
  <c r="Q115" i="5"/>
  <c r="O129" i="5"/>
  <c r="S129" i="5"/>
  <c r="O96" i="5"/>
  <c r="S96" i="5"/>
  <c r="Q119" i="5"/>
  <c r="O119" i="5"/>
  <c r="S119" i="5"/>
  <c r="Q87" i="5"/>
  <c r="Q129" i="5"/>
  <c r="O115" i="5"/>
  <c r="S115" i="5"/>
  <c r="O107" i="5"/>
  <c r="S107" i="5"/>
  <c r="Q96" i="5"/>
  <c r="O87" i="5"/>
  <c r="S87" i="5"/>
  <c r="O66" i="5"/>
  <c r="S66" i="5"/>
  <c r="Q66" i="5"/>
  <c r="Q55" i="5"/>
  <c r="J45" i="5"/>
  <c r="P55" i="5"/>
  <c r="J116" i="5"/>
  <c r="P119" i="5"/>
  <c r="R119" i="5"/>
  <c r="J192" i="5"/>
  <c r="P204" i="5"/>
  <c r="J292" i="5"/>
  <c r="P310" i="5"/>
  <c r="R310" i="5"/>
  <c r="J379" i="5"/>
  <c r="P392" i="5"/>
  <c r="R392" i="5"/>
  <c r="J439" i="5"/>
  <c r="P454" i="5"/>
  <c r="R454" i="5"/>
  <c r="J503" i="5"/>
  <c r="P515" i="5"/>
  <c r="R515" i="5"/>
  <c r="J562" i="5"/>
  <c r="P575" i="5"/>
  <c r="R575" i="5"/>
  <c r="J674" i="5"/>
  <c r="P684" i="5"/>
  <c r="R684" i="5"/>
  <c r="J779" i="5"/>
  <c r="P793" i="5"/>
  <c r="R793" i="5"/>
  <c r="J870" i="5"/>
  <c r="P882" i="5"/>
  <c r="R882" i="5"/>
  <c r="J961" i="5"/>
  <c r="P966" i="5"/>
  <c r="R966" i="5"/>
  <c r="J1021" i="5"/>
  <c r="P1032" i="5"/>
  <c r="R1032" i="5"/>
  <c r="J1095" i="5"/>
  <c r="P1105" i="5"/>
  <c r="R1105" i="5"/>
  <c r="J1198" i="5"/>
  <c r="P1207" i="5"/>
  <c r="R1207" i="5"/>
  <c r="J1264" i="5"/>
  <c r="P1284" i="5"/>
  <c r="R1284" i="5"/>
  <c r="J1346" i="5"/>
  <c r="P1355" i="5"/>
  <c r="R1355" i="5"/>
  <c r="J1495" i="5"/>
  <c r="P1518" i="5"/>
  <c r="R1518" i="5"/>
  <c r="J1571" i="5"/>
  <c r="P1584" i="5"/>
  <c r="R1584" i="5"/>
  <c r="J1639" i="5"/>
  <c r="P1653" i="5"/>
  <c r="R1653" i="5"/>
  <c r="J1722" i="5"/>
  <c r="P1742" i="5"/>
  <c r="R1742" i="5"/>
  <c r="J1796" i="5"/>
  <c r="P1805" i="5"/>
  <c r="R1805" i="5"/>
  <c r="J1868" i="5"/>
  <c r="P1877" i="5"/>
  <c r="R1877" i="5"/>
  <c r="J1934" i="5"/>
  <c r="P1948" i="5"/>
  <c r="R1948" i="5"/>
  <c r="J1999" i="5"/>
  <c r="P2013" i="5"/>
  <c r="R2013" i="5"/>
  <c r="J2103" i="5"/>
  <c r="P2115" i="5"/>
  <c r="R2115" i="5"/>
  <c r="J2182" i="5"/>
  <c r="P2191" i="5"/>
  <c r="R2191" i="5"/>
  <c r="O55" i="5"/>
  <c r="S55" i="5"/>
  <c r="O24" i="5"/>
  <c r="S24" i="5"/>
  <c r="Q24" i="5"/>
  <c r="M44" i="5"/>
  <c r="Q44" i="5"/>
  <c r="O44" i="5"/>
  <c r="S44" i="5"/>
  <c r="J2340" i="5"/>
  <c r="P2340" i="5"/>
  <c r="R2340" i="5"/>
  <c r="J2513" i="5"/>
  <c r="P2513" i="5"/>
  <c r="R2513" i="5"/>
  <c r="J2763" i="5"/>
  <c r="P2784" i="5"/>
  <c r="R2784" i="5"/>
  <c r="J2936" i="5"/>
  <c r="P2953" i="5"/>
  <c r="R2953" i="5"/>
  <c r="J3091" i="5"/>
  <c r="P3099" i="5"/>
  <c r="R3099" i="5"/>
  <c r="J2277" i="5"/>
  <c r="P2286" i="5"/>
  <c r="R2286" i="5"/>
  <c r="J2463" i="5"/>
  <c r="P2463" i="5"/>
  <c r="R2463" i="5"/>
  <c r="J2605" i="5"/>
  <c r="P2622" i="5"/>
  <c r="R2622" i="5"/>
  <c r="J3125" i="5"/>
  <c r="P3125" i="5"/>
  <c r="R3125" i="5"/>
  <c r="J2422" i="5"/>
  <c r="P2431" i="5"/>
  <c r="R2431" i="5"/>
  <c r="J2546" i="5"/>
  <c r="P2551" i="5"/>
  <c r="R2551" i="5"/>
  <c r="J3012" i="5"/>
  <c r="P3022" i="5"/>
  <c r="R3022" i="5"/>
  <c r="J3077" i="5"/>
  <c r="P3090" i="5"/>
  <c r="R3090" i="5"/>
  <c r="J2388" i="5"/>
  <c r="P2388" i="5"/>
  <c r="R2388" i="5"/>
  <c r="J2497" i="5"/>
  <c r="P2508" i="5"/>
  <c r="R2508" i="5"/>
  <c r="J2686" i="5"/>
  <c r="P2696" i="5"/>
  <c r="R2696" i="5"/>
  <c r="J2861" i="5"/>
  <c r="P2873" i="5"/>
  <c r="R2873" i="5"/>
  <c r="J3164" i="5"/>
  <c r="P3176" i="5"/>
  <c r="R3176" i="5"/>
  <c r="J2391" i="5"/>
  <c r="P2401" i="5"/>
  <c r="R2401" i="5"/>
  <c r="J2516" i="5"/>
  <c r="P2524" i="5"/>
  <c r="R2524" i="5"/>
  <c r="J2654" i="5"/>
  <c r="P2671" i="5"/>
  <c r="R2671" i="5"/>
  <c r="J2808" i="5"/>
  <c r="P2818" i="5"/>
  <c r="R2818" i="5"/>
  <c r="J3122" i="5"/>
  <c r="P3122" i="5"/>
  <c r="R3122" i="5"/>
  <c r="J2402" i="5"/>
  <c r="P2408" i="5"/>
  <c r="R2408" i="5"/>
  <c r="J2511" i="5"/>
  <c r="P2511" i="5"/>
  <c r="R2511" i="5"/>
  <c r="J2672" i="5"/>
  <c r="P2679" i="5"/>
  <c r="R2679" i="5"/>
  <c r="J2819" i="5"/>
  <c r="P2835" i="5"/>
  <c r="R2835" i="5"/>
  <c r="J3123" i="5"/>
  <c r="P3123" i="5"/>
  <c r="R3123" i="5"/>
  <c r="J2245" i="5"/>
  <c r="P2245" i="5"/>
  <c r="R2245" i="5"/>
  <c r="J2383" i="5"/>
  <c r="P2387" i="5"/>
  <c r="R2387" i="5"/>
  <c r="J2462" i="5"/>
  <c r="P2462" i="5"/>
  <c r="R2462" i="5"/>
  <c r="J2536" i="5"/>
  <c r="P2545" i="5"/>
  <c r="R2545" i="5"/>
  <c r="J2836" i="5"/>
  <c r="P2860" i="5"/>
  <c r="R2860" i="5"/>
  <c r="J2998" i="5"/>
  <c r="P3011" i="5"/>
  <c r="R3011" i="5"/>
  <c r="J2358" i="5"/>
  <c r="P2371" i="5"/>
  <c r="R2371" i="5"/>
  <c r="J2510" i="5"/>
  <c r="P2510" i="5"/>
  <c r="R2510" i="5"/>
  <c r="J2976" i="5"/>
  <c r="P2987" i="5"/>
  <c r="R2987" i="5"/>
  <c r="J2471" i="5"/>
  <c r="P2478" i="5"/>
  <c r="R2478" i="5"/>
  <c r="J2988" i="5"/>
  <c r="P2997" i="5"/>
  <c r="R2997" i="5"/>
  <c r="J2335" i="5"/>
  <c r="P2339" i="5"/>
  <c r="R2339" i="5"/>
  <c r="J2479" i="5"/>
  <c r="P2496" i="5"/>
  <c r="R2496" i="5"/>
  <c r="J2742" i="5"/>
  <c r="P2762" i="5"/>
  <c r="R2762" i="5"/>
  <c r="J3148" i="5"/>
  <c r="P3163" i="5"/>
  <c r="R3163" i="5"/>
  <c r="J2903" i="5"/>
  <c r="P2913" i="5"/>
  <c r="R2913" i="5"/>
  <c r="J2320" i="5"/>
  <c r="P2334" i="5"/>
  <c r="R2334" i="5"/>
  <c r="J2914" i="5"/>
  <c r="P2922" i="5"/>
  <c r="R2922" i="5"/>
  <c r="J2247" i="5"/>
  <c r="P2247" i="5"/>
  <c r="R2247" i="5"/>
  <c r="J2287" i="5"/>
  <c r="P2298" i="5"/>
  <c r="R2298" i="5"/>
  <c r="J2341" i="5"/>
  <c r="P2350" i="5"/>
  <c r="R2350" i="5"/>
  <c r="J2389" i="5"/>
  <c r="P2389" i="5"/>
  <c r="R2389" i="5"/>
  <c r="J2432" i="5"/>
  <c r="P2442" i="5"/>
  <c r="R2442" i="5"/>
  <c r="J2464" i="5"/>
  <c r="P2468" i="5"/>
  <c r="R2468" i="5"/>
  <c r="J2514" i="5"/>
  <c r="P2514" i="5"/>
  <c r="R2514" i="5"/>
  <c r="J2552" i="5"/>
  <c r="P2566" i="5"/>
  <c r="R2566" i="5"/>
  <c r="J2623" i="5"/>
  <c r="P2641" i="5"/>
  <c r="R2641" i="5"/>
  <c r="J2697" i="5"/>
  <c r="P2708" i="5"/>
  <c r="R2708" i="5"/>
  <c r="J2785" i="5"/>
  <c r="P2798" i="5"/>
  <c r="R2798" i="5"/>
  <c r="J2874" i="5"/>
  <c r="P2888" i="5"/>
  <c r="R2888" i="5"/>
  <c r="J2954" i="5"/>
  <c r="P2961" i="5"/>
  <c r="R2961" i="5"/>
  <c r="J3023" i="5"/>
  <c r="P3033" i="5"/>
  <c r="R3033" i="5"/>
  <c r="J3100" i="5"/>
  <c r="P3120" i="5"/>
  <c r="R3120" i="5"/>
  <c r="J3126" i="5"/>
  <c r="P3126" i="5"/>
  <c r="R3126" i="5"/>
  <c r="J3177" i="5"/>
  <c r="P3177" i="5"/>
  <c r="R3177" i="5"/>
  <c r="J2249" i="5"/>
  <c r="P2249" i="5"/>
  <c r="R2249" i="5"/>
  <c r="J2449" i="5"/>
  <c r="P2449" i="5"/>
  <c r="R2449" i="5"/>
  <c r="J2574" i="5"/>
  <c r="P2585" i="5"/>
  <c r="R2585" i="5"/>
  <c r="J2721" i="5"/>
  <c r="P2733" i="5"/>
  <c r="R2733" i="5"/>
  <c r="J3128" i="5"/>
  <c r="P3137" i="5"/>
  <c r="R3137" i="5"/>
  <c r="J2372" i="5"/>
  <c r="P2382" i="5"/>
  <c r="R2382" i="5"/>
  <c r="J2525" i="5"/>
  <c r="P2535" i="5"/>
  <c r="R2535" i="5"/>
  <c r="J3067" i="5"/>
  <c r="P3076" i="5"/>
  <c r="R3076" i="5"/>
  <c r="J2269" i="5"/>
  <c r="P2276" i="5"/>
  <c r="R2276" i="5"/>
  <c r="J2409" i="5"/>
  <c r="P2421" i="5"/>
  <c r="R2421" i="5"/>
  <c r="J2512" i="5"/>
  <c r="P2512" i="5"/>
  <c r="R2512" i="5"/>
  <c r="J2595" i="5"/>
  <c r="P2604" i="5"/>
  <c r="R2604" i="5"/>
  <c r="J2680" i="5"/>
  <c r="P2685" i="5"/>
  <c r="R2685" i="5"/>
  <c r="J2923" i="5"/>
  <c r="P2935" i="5"/>
  <c r="R2935" i="5"/>
  <c r="J3124" i="5"/>
  <c r="P3124" i="5"/>
  <c r="R3124" i="5"/>
  <c r="J2309" i="5"/>
  <c r="P2319" i="5"/>
  <c r="R2319" i="5"/>
  <c r="J2470" i="5"/>
  <c r="P2470" i="5"/>
  <c r="R2470" i="5"/>
  <c r="J3056" i="5"/>
  <c r="P3066" i="5"/>
  <c r="R3066" i="5"/>
  <c r="J2250" i="5"/>
  <c r="P2268" i="5"/>
  <c r="R2268" i="5"/>
  <c r="J2450" i="5"/>
  <c r="P2461" i="5"/>
  <c r="R2461" i="5"/>
  <c r="J2586" i="5"/>
  <c r="P2594" i="5"/>
  <c r="R2594" i="5"/>
  <c r="J2734" i="5"/>
  <c r="P2741" i="5"/>
  <c r="R2741" i="5"/>
  <c r="J3138" i="5"/>
  <c r="P3147" i="5"/>
  <c r="R3147" i="5"/>
  <c r="J2246" i="5"/>
  <c r="P2246" i="5"/>
  <c r="R2246" i="5"/>
  <c r="J2248" i="5"/>
  <c r="P2248" i="5"/>
  <c r="R2248" i="5"/>
  <c r="J2299" i="5"/>
  <c r="P2308" i="5"/>
  <c r="R2308" i="5"/>
  <c r="J2351" i="5"/>
  <c r="P2357" i="5"/>
  <c r="R2357" i="5"/>
  <c r="J2390" i="5"/>
  <c r="P2390" i="5"/>
  <c r="R2390" i="5"/>
  <c r="J2443" i="5"/>
  <c r="P2448" i="5"/>
  <c r="R2448" i="5"/>
  <c r="J2469" i="5"/>
  <c r="P2469" i="5"/>
  <c r="R2469" i="5"/>
  <c r="J2509" i="5"/>
  <c r="P2509" i="5"/>
  <c r="R2509" i="5"/>
  <c r="J2515" i="5"/>
  <c r="P2515" i="5"/>
  <c r="R2515" i="5"/>
  <c r="J2567" i="5"/>
  <c r="P2573" i="5"/>
  <c r="R2573" i="5"/>
  <c r="J2642" i="5"/>
  <c r="P2653" i="5"/>
  <c r="R2653" i="5"/>
  <c r="J2709" i="5"/>
  <c r="P2720" i="5"/>
  <c r="R2720" i="5"/>
  <c r="J2799" i="5"/>
  <c r="P2807" i="5"/>
  <c r="R2807" i="5"/>
  <c r="J2889" i="5"/>
  <c r="P2902" i="5"/>
  <c r="R2902" i="5"/>
  <c r="J2962" i="5"/>
  <c r="P2975" i="5"/>
  <c r="R2975" i="5"/>
  <c r="J3034" i="5"/>
  <c r="P3055" i="5"/>
  <c r="R3055" i="5"/>
  <c r="J3121" i="5"/>
  <c r="P3121" i="5"/>
  <c r="R3121" i="5"/>
  <c r="J3127" i="5"/>
  <c r="P3127" i="5"/>
  <c r="R3127" i="5"/>
  <c r="J3178" i="5"/>
  <c r="P3178" i="5"/>
  <c r="R3178" i="5"/>
  <c r="J1422" i="5"/>
  <c r="P1438" i="5"/>
  <c r="R1438" i="5"/>
  <c r="J2" i="5"/>
  <c r="P24" i="5"/>
  <c r="J97" i="5"/>
  <c r="P107" i="5"/>
  <c r="R107" i="5"/>
  <c r="J159" i="5"/>
  <c r="P181" i="5"/>
  <c r="J246" i="5"/>
  <c r="P277" i="5"/>
  <c r="J346" i="5"/>
  <c r="P361" i="5"/>
  <c r="R361" i="5"/>
  <c r="J413" i="5"/>
  <c r="P423" i="5"/>
  <c r="R423" i="5"/>
  <c r="J488" i="5"/>
  <c r="P494" i="5"/>
  <c r="R494" i="5"/>
  <c r="J537" i="5"/>
  <c r="P548" i="5"/>
  <c r="R548" i="5"/>
  <c r="J652" i="5"/>
  <c r="P662" i="5"/>
  <c r="R662" i="5"/>
  <c r="J740" i="5"/>
  <c r="P760" i="5"/>
  <c r="R760" i="5"/>
  <c r="J840" i="5"/>
  <c r="P854" i="5"/>
  <c r="R854" i="5"/>
  <c r="J938" i="5"/>
  <c r="P948" i="5"/>
  <c r="R948" i="5"/>
  <c r="J1000" i="5"/>
  <c r="P1009" i="5"/>
  <c r="R1009" i="5"/>
  <c r="J1069" i="5"/>
  <c r="P1083" i="5"/>
  <c r="R1083" i="5"/>
  <c r="J1154" i="5"/>
  <c r="P1174" i="5"/>
  <c r="R1174" i="5"/>
  <c r="J1243" i="5"/>
  <c r="P1252" i="5"/>
  <c r="R1252" i="5"/>
  <c r="J1315" i="5"/>
  <c r="P1331" i="5"/>
  <c r="R1331" i="5"/>
  <c r="J1394" i="5"/>
  <c r="P1405" i="5"/>
  <c r="R1405" i="5"/>
  <c r="J1470" i="5"/>
  <c r="P1482" i="5"/>
  <c r="R1482" i="5"/>
  <c r="J1545" i="5"/>
  <c r="P1556" i="5"/>
  <c r="R1556" i="5"/>
  <c r="J1611" i="5"/>
  <c r="P1625" i="5"/>
  <c r="R1625" i="5"/>
  <c r="J1685" i="5"/>
  <c r="P1699" i="5"/>
  <c r="R1699" i="5"/>
  <c r="J1777" i="5"/>
  <c r="P1784" i="5"/>
  <c r="R1784" i="5"/>
  <c r="J1840" i="5"/>
  <c r="P1857" i="5"/>
  <c r="R1857" i="5"/>
  <c r="J1911" i="5"/>
  <c r="P1919" i="5"/>
  <c r="R1919" i="5"/>
  <c r="J1974" i="5"/>
  <c r="P1985" i="5"/>
  <c r="R1985" i="5"/>
  <c r="J2061" i="5"/>
  <c r="P2087" i="5"/>
  <c r="R2087" i="5"/>
  <c r="J2156" i="5"/>
  <c r="P2170" i="5"/>
  <c r="R2170" i="5"/>
  <c r="J2234" i="5"/>
  <c r="P2243" i="5"/>
  <c r="R2243" i="5"/>
  <c r="J182" i="5"/>
  <c r="P191" i="5"/>
  <c r="R191" i="5"/>
  <c r="J362" i="5"/>
  <c r="P378" i="5"/>
  <c r="R378" i="5"/>
  <c r="J663" i="5"/>
  <c r="P673" i="5"/>
  <c r="R673" i="5"/>
  <c r="J1483" i="5"/>
  <c r="P1494" i="5"/>
  <c r="R1494" i="5"/>
  <c r="J2171" i="5"/>
  <c r="P2181" i="5"/>
  <c r="R2181" i="5"/>
  <c r="J2244" i="5"/>
  <c r="P2244" i="5"/>
  <c r="R2244" i="5"/>
  <c r="J88" i="5"/>
  <c r="P96" i="5"/>
  <c r="J141" i="5"/>
  <c r="P158" i="5"/>
  <c r="R158" i="5"/>
  <c r="J234" i="5"/>
  <c r="P245" i="5"/>
  <c r="J335" i="5"/>
  <c r="P345" i="5"/>
  <c r="R345" i="5"/>
  <c r="J404" i="5"/>
  <c r="P412" i="5"/>
  <c r="R412" i="5"/>
  <c r="J479" i="5"/>
  <c r="P487" i="5"/>
  <c r="R487" i="5"/>
  <c r="J532" i="5"/>
  <c r="P536" i="5"/>
  <c r="R536" i="5"/>
  <c r="J636" i="5"/>
  <c r="P651" i="5"/>
  <c r="R651" i="5"/>
  <c r="J721" i="5"/>
  <c r="P739" i="5"/>
  <c r="R739" i="5"/>
  <c r="J823" i="5"/>
  <c r="P839" i="5"/>
  <c r="R839" i="5"/>
  <c r="J925" i="5"/>
  <c r="P937" i="5"/>
  <c r="R937" i="5"/>
  <c r="J989" i="5"/>
  <c r="P999" i="5"/>
  <c r="R999" i="5"/>
  <c r="J1053" i="5"/>
  <c r="P1068" i="5"/>
  <c r="R1068" i="5"/>
  <c r="J1131" i="5"/>
  <c r="J1232" i="5"/>
  <c r="P1242" i="5"/>
  <c r="R1242" i="5"/>
  <c r="J1380" i="5"/>
  <c r="P1393" i="5"/>
  <c r="R1393" i="5"/>
  <c r="J1459" i="5"/>
  <c r="P1469" i="5"/>
  <c r="R1469" i="5"/>
  <c r="J1535" i="5"/>
  <c r="P1544" i="5"/>
  <c r="R1544" i="5"/>
  <c r="J1601" i="5"/>
  <c r="P1610" i="5"/>
  <c r="R1610" i="5"/>
  <c r="J1675" i="5"/>
  <c r="P1684" i="5"/>
  <c r="R1684" i="5"/>
  <c r="J1771" i="5"/>
  <c r="P1776" i="5"/>
  <c r="R1776" i="5"/>
  <c r="J1828" i="5"/>
  <c r="P1839" i="5"/>
  <c r="R1839" i="5"/>
  <c r="J1899" i="5"/>
  <c r="P1910" i="5"/>
  <c r="R1910" i="5"/>
  <c r="J1968" i="5"/>
  <c r="P1973" i="5"/>
  <c r="R1973" i="5"/>
  <c r="J2039" i="5"/>
  <c r="P2060" i="5"/>
  <c r="R2060" i="5"/>
  <c r="J2144" i="5"/>
  <c r="P2155" i="5"/>
  <c r="R2155" i="5"/>
  <c r="J2225" i="5"/>
  <c r="P2233" i="5"/>
  <c r="R2233" i="5"/>
  <c r="J899" i="5"/>
  <c r="P924" i="5"/>
  <c r="R924" i="5"/>
  <c r="J2129" i="5"/>
  <c r="P2143" i="5"/>
  <c r="R2143" i="5"/>
  <c r="J1958" i="5"/>
  <c r="P1967" i="5"/>
  <c r="R1967" i="5"/>
  <c r="J394" i="5"/>
  <c r="P403" i="5"/>
  <c r="R403" i="5"/>
  <c r="J1220" i="5"/>
  <c r="P1231" i="5"/>
  <c r="R1231" i="5"/>
  <c r="J67" i="5"/>
  <c r="P87" i="5"/>
  <c r="J1304" i="5"/>
  <c r="P1314" i="5"/>
  <c r="R1314" i="5"/>
  <c r="J1666" i="5"/>
  <c r="P1674" i="5"/>
  <c r="R1674" i="5"/>
  <c r="J130" i="5"/>
  <c r="P140" i="5"/>
  <c r="R140" i="5"/>
  <c r="J223" i="5"/>
  <c r="P233" i="5"/>
  <c r="R233" i="5"/>
  <c r="J324" i="5"/>
  <c r="P334" i="5"/>
  <c r="R334" i="5"/>
  <c r="J467" i="5"/>
  <c r="P478" i="5"/>
  <c r="R478" i="5"/>
  <c r="J527" i="5"/>
  <c r="P531" i="5"/>
  <c r="R531" i="5"/>
  <c r="J590" i="5"/>
  <c r="P635" i="5"/>
  <c r="R635" i="5"/>
  <c r="J702" i="5"/>
  <c r="P720" i="5"/>
  <c r="R720" i="5"/>
  <c r="J806" i="5"/>
  <c r="P822" i="5"/>
  <c r="R822" i="5"/>
  <c r="J975" i="5"/>
  <c r="P988" i="5"/>
  <c r="R988" i="5"/>
  <c r="J1042" i="5"/>
  <c r="P1052" i="5"/>
  <c r="R1052" i="5"/>
  <c r="J1119" i="5"/>
  <c r="J1297" i="5"/>
  <c r="P1303" i="5"/>
  <c r="R1303" i="5"/>
  <c r="J1366" i="5"/>
  <c r="P1379" i="5"/>
  <c r="R1379" i="5"/>
  <c r="J1449" i="5"/>
  <c r="P1458" i="5"/>
  <c r="R1458" i="5"/>
  <c r="J1526" i="5"/>
  <c r="P1534" i="5"/>
  <c r="R1534" i="5"/>
  <c r="J1592" i="5"/>
  <c r="P1600" i="5"/>
  <c r="R1600" i="5"/>
  <c r="J1752" i="5"/>
  <c r="P1770" i="5"/>
  <c r="R1770" i="5"/>
  <c r="J1817" i="5"/>
  <c r="P1827" i="5"/>
  <c r="R1827" i="5"/>
  <c r="J1887" i="5"/>
  <c r="P1898" i="5"/>
  <c r="R1898" i="5"/>
  <c r="J2031" i="5"/>
  <c r="P2038" i="5"/>
  <c r="R2038" i="5"/>
  <c r="J2209" i="5"/>
  <c r="P2224" i="5"/>
  <c r="R2224" i="5"/>
  <c r="J1332" i="5"/>
  <c r="P1345" i="5"/>
  <c r="R1345" i="5"/>
  <c r="J1986" i="5"/>
  <c r="P1998" i="5"/>
  <c r="R1998" i="5"/>
  <c r="J2088" i="5"/>
  <c r="P2102" i="5"/>
  <c r="R2102" i="5"/>
  <c r="J25" i="5"/>
  <c r="P44" i="5"/>
  <c r="J1858" i="5"/>
  <c r="P1867" i="5"/>
  <c r="R1867" i="5"/>
  <c r="J495" i="5"/>
  <c r="P502" i="5"/>
  <c r="R502" i="5"/>
  <c r="J1175" i="5"/>
  <c r="P1197" i="5"/>
  <c r="R1197" i="5"/>
  <c r="J1920" i="5"/>
  <c r="P1933" i="5"/>
  <c r="R1933" i="5"/>
  <c r="J855" i="5"/>
  <c r="P869" i="5"/>
  <c r="R869" i="5"/>
  <c r="J1626" i="5"/>
  <c r="P1638" i="5"/>
  <c r="R1638" i="5"/>
  <c r="J1010" i="5"/>
  <c r="P1020" i="5"/>
  <c r="R1020" i="5"/>
  <c r="J1700" i="5"/>
  <c r="P1721" i="5"/>
  <c r="R1721" i="5"/>
  <c r="J1785" i="5"/>
  <c r="P1795" i="5"/>
  <c r="R1795" i="5"/>
  <c r="J108" i="5"/>
  <c r="P115" i="5"/>
  <c r="R115" i="5"/>
  <c r="J424" i="5"/>
  <c r="P438" i="5"/>
  <c r="R438" i="5"/>
  <c r="J549" i="5"/>
  <c r="P561" i="5"/>
  <c r="R561" i="5"/>
  <c r="J949" i="5"/>
  <c r="P960" i="5"/>
  <c r="R960" i="5"/>
  <c r="J1253" i="5"/>
  <c r="P1263" i="5"/>
  <c r="R1263" i="5"/>
  <c r="J1557" i="5"/>
  <c r="P1570" i="5"/>
  <c r="R1570" i="5"/>
  <c r="J278" i="5"/>
  <c r="P291" i="5"/>
  <c r="J761" i="5"/>
  <c r="P778" i="5"/>
  <c r="R778" i="5"/>
  <c r="J1084" i="5"/>
  <c r="P1094" i="5"/>
  <c r="R1094" i="5"/>
  <c r="J1406" i="5"/>
  <c r="P1421" i="5"/>
  <c r="R1421" i="5"/>
  <c r="R245" i="5"/>
  <c r="P1130" i="5"/>
  <c r="R1130" i="5"/>
  <c r="P1153" i="5"/>
  <c r="R1153" i="5"/>
  <c r="R204" i="5"/>
  <c r="R87" i="5"/>
  <c r="R55" i="5"/>
  <c r="R66" i="5"/>
  <c r="R24" i="5"/>
  <c r="R44" i="5"/>
  <c r="R277" i="5"/>
  <c r="R129" i="5"/>
  <c r="R291" i="5"/>
  <c r="R181" i="5"/>
  <c r="R96" i="5"/>
  <c r="R222" i="5"/>
  <c r="N891" i="4"/>
  <c r="M891" i="4"/>
  <c r="O890" i="4"/>
  <c r="O889" i="4"/>
  <c r="N887" i="4"/>
  <c r="M887" i="4"/>
  <c r="O886" i="4"/>
  <c r="O885" i="4"/>
  <c r="O884" i="4"/>
  <c r="O883" i="4"/>
  <c r="O882" i="4"/>
  <c r="N880" i="4"/>
  <c r="M880" i="4"/>
  <c r="O879" i="4"/>
  <c r="O877" i="4"/>
  <c r="N875" i="4"/>
  <c r="M875" i="4"/>
  <c r="O874" i="4"/>
  <c r="O873" i="4"/>
  <c r="O872" i="4"/>
  <c r="O871" i="4"/>
  <c r="F921" i="4"/>
  <c r="I921" i="4"/>
  <c r="F920" i="4"/>
  <c r="I920" i="4"/>
  <c r="F919" i="4"/>
  <c r="I919" i="4"/>
  <c r="F918" i="4"/>
  <c r="I918" i="4"/>
  <c r="F917" i="4"/>
  <c r="I917" i="4"/>
  <c r="F916" i="4"/>
  <c r="I916" i="4"/>
  <c r="F915" i="4"/>
  <c r="I915" i="4"/>
  <c r="F914" i="4"/>
  <c r="I914" i="4"/>
  <c r="F913" i="4"/>
  <c r="I913" i="4"/>
  <c r="F912" i="4"/>
  <c r="I912" i="4"/>
  <c r="F911" i="4"/>
  <c r="I911" i="4"/>
  <c r="F910" i="4"/>
  <c r="I910" i="4"/>
  <c r="F909" i="4"/>
  <c r="I909" i="4"/>
  <c r="F908" i="4"/>
  <c r="I908" i="4"/>
  <c r="F907" i="4"/>
  <c r="I907" i="4"/>
  <c r="F906" i="4"/>
  <c r="I906" i="4"/>
  <c r="F905" i="4"/>
  <c r="I905" i="4"/>
  <c r="F904" i="4"/>
  <c r="I904" i="4"/>
  <c r="F903" i="4"/>
  <c r="I903" i="4"/>
  <c r="F902" i="4"/>
  <c r="I902" i="4"/>
  <c r="F901" i="4"/>
  <c r="I901" i="4"/>
  <c r="F900" i="4"/>
  <c r="I900" i="4"/>
  <c r="F899" i="4"/>
  <c r="I899" i="4"/>
  <c r="F898" i="4"/>
  <c r="I898" i="4"/>
  <c r="F897" i="4"/>
  <c r="I897" i="4"/>
  <c r="F896" i="4"/>
  <c r="I896" i="4"/>
  <c r="F895" i="4"/>
  <c r="I895" i="4"/>
  <c r="F894" i="4"/>
  <c r="I894" i="4"/>
  <c r="F893" i="4"/>
  <c r="I893" i="4"/>
  <c r="F892" i="4"/>
  <c r="I892" i="4"/>
  <c r="F888" i="4"/>
  <c r="I888" i="4"/>
  <c r="J888" i="4"/>
  <c r="F881" i="4"/>
  <c r="I881" i="4"/>
  <c r="J881" i="4"/>
  <c r="F876" i="4"/>
  <c r="I876" i="4"/>
  <c r="J876" i="4"/>
  <c r="F872" i="4"/>
  <c r="F870" i="4"/>
  <c r="I870" i="4"/>
  <c r="J870" i="4"/>
  <c r="H869" i="4"/>
  <c r="F869" i="4"/>
  <c r="I869" i="4"/>
  <c r="Q869" i="4"/>
  <c r="H868" i="4"/>
  <c r="F868" i="4"/>
  <c r="I868" i="4"/>
  <c r="Q868" i="4"/>
  <c r="H867" i="4"/>
  <c r="F867" i="4"/>
  <c r="I867" i="4"/>
  <c r="Q867" i="4"/>
  <c r="H866" i="4"/>
  <c r="F866" i="4"/>
  <c r="I866" i="4"/>
  <c r="Q866" i="4"/>
  <c r="H865" i="4"/>
  <c r="F865" i="4"/>
  <c r="I865" i="4"/>
  <c r="Q865" i="4"/>
  <c r="H864" i="4"/>
  <c r="F864" i="4"/>
  <c r="I864" i="4"/>
  <c r="Q864" i="4"/>
  <c r="H863" i="4"/>
  <c r="F863" i="4"/>
  <c r="I863" i="4"/>
  <c r="Q863" i="4"/>
  <c r="H862" i="4"/>
  <c r="F862" i="4"/>
  <c r="I862" i="4"/>
  <c r="Q862" i="4"/>
  <c r="H861" i="4"/>
  <c r="F861" i="4"/>
  <c r="I861" i="4"/>
  <c r="Q861" i="4"/>
  <c r="H860" i="4"/>
  <c r="F860" i="4"/>
  <c r="I860" i="4"/>
  <c r="Q860" i="4"/>
  <c r="H859" i="4"/>
  <c r="F859" i="4"/>
  <c r="I859" i="4"/>
  <c r="Q859" i="4"/>
  <c r="H858" i="4"/>
  <c r="F858" i="4"/>
  <c r="I858" i="4"/>
  <c r="Q858" i="4"/>
  <c r="N857" i="4"/>
  <c r="M857" i="4"/>
  <c r="O856" i="4"/>
  <c r="O855" i="4"/>
  <c r="O854" i="4"/>
  <c r="O853" i="4"/>
  <c r="O852" i="4"/>
  <c r="H851" i="4"/>
  <c r="F851" i="4"/>
  <c r="I851" i="4"/>
  <c r="N850" i="4"/>
  <c r="M850" i="4"/>
  <c r="O849" i="4"/>
  <c r="O848" i="4"/>
  <c r="O847" i="4"/>
  <c r="O846" i="4"/>
  <c r="N844" i="4"/>
  <c r="M844" i="4"/>
  <c r="O843" i="4"/>
  <c r="O842" i="4"/>
  <c r="O841" i="4"/>
  <c r="O840" i="4"/>
  <c r="O839" i="4"/>
  <c r="N837" i="4"/>
  <c r="M837" i="4"/>
  <c r="O836" i="4"/>
  <c r="O835" i="4"/>
  <c r="O834" i="4"/>
  <c r="O833" i="4"/>
  <c r="O832" i="4"/>
  <c r="O831" i="4"/>
  <c r="N829" i="4"/>
  <c r="M829" i="4"/>
  <c r="O828" i="4"/>
  <c r="O827" i="4"/>
  <c r="O826" i="4"/>
  <c r="O825" i="4"/>
  <c r="N823" i="4"/>
  <c r="M823" i="4"/>
  <c r="O822" i="4"/>
  <c r="O821" i="4"/>
  <c r="N819" i="4"/>
  <c r="M819" i="4"/>
  <c r="O818" i="4"/>
  <c r="O817" i="4"/>
  <c r="N815" i="4"/>
  <c r="M815" i="4"/>
  <c r="O814" i="4"/>
  <c r="O813" i="4"/>
  <c r="N811" i="4"/>
  <c r="M811" i="4"/>
  <c r="O810" i="4"/>
  <c r="O808" i="4"/>
  <c r="O807" i="4"/>
  <c r="N805" i="4"/>
  <c r="M805" i="4"/>
  <c r="O804" i="4"/>
  <c r="O799" i="4"/>
  <c r="N797" i="4"/>
  <c r="M797" i="4"/>
  <c r="O796" i="4"/>
  <c r="O794" i="4"/>
  <c r="N782" i="4"/>
  <c r="M782" i="4"/>
  <c r="O781" i="4"/>
  <c r="O780" i="4"/>
  <c r="O779" i="4"/>
  <c r="N775" i="4"/>
  <c r="M775" i="4"/>
  <c r="O774" i="4"/>
  <c r="O773" i="4"/>
  <c r="O772" i="4"/>
  <c r="O771" i="4"/>
  <c r="O770" i="4"/>
  <c r="O769" i="4"/>
  <c r="O768" i="4"/>
  <c r="N757" i="4"/>
  <c r="M757" i="4"/>
  <c r="N752" i="4"/>
  <c r="M752" i="4"/>
  <c r="N747" i="4"/>
  <c r="M747" i="4"/>
  <c r="N738" i="4"/>
  <c r="M738" i="4"/>
  <c r="N730" i="4"/>
  <c r="M730" i="4"/>
  <c r="N724" i="4"/>
  <c r="M724" i="4"/>
  <c r="N718" i="4"/>
  <c r="M718" i="4"/>
  <c r="O756" i="4"/>
  <c r="O754" i="4"/>
  <c r="O751" i="4"/>
  <c r="O749" i="4"/>
  <c r="O746" i="4"/>
  <c r="O745" i="4"/>
  <c r="O744" i="4"/>
  <c r="O743" i="4"/>
  <c r="O742" i="4"/>
  <c r="O741" i="4"/>
  <c r="O740" i="4"/>
  <c r="O737" i="4"/>
  <c r="O736" i="4"/>
  <c r="O735" i="4"/>
  <c r="O734" i="4"/>
  <c r="O733" i="4"/>
  <c r="O732" i="4"/>
  <c r="O729" i="4"/>
  <c r="O726" i="4"/>
  <c r="O723" i="4"/>
  <c r="O722" i="4"/>
  <c r="O721" i="4"/>
  <c r="O720" i="4"/>
  <c r="O717" i="4"/>
  <c r="O715" i="4"/>
  <c r="O714" i="4"/>
  <c r="O713" i="4"/>
  <c r="O712" i="4"/>
  <c r="O711" i="4"/>
  <c r="N709" i="4"/>
  <c r="M709" i="4"/>
  <c r="O708" i="4"/>
  <c r="O707" i="4"/>
  <c r="J899" i="4"/>
  <c r="P899" i="4"/>
  <c r="Q899" i="4"/>
  <c r="J911" i="4"/>
  <c r="P911" i="4"/>
  <c r="Q911" i="4"/>
  <c r="J900" i="4"/>
  <c r="P900" i="4"/>
  <c r="Q900" i="4"/>
  <c r="J912" i="4"/>
  <c r="P912" i="4"/>
  <c r="Q912" i="4"/>
  <c r="J901" i="4"/>
  <c r="P901" i="4"/>
  <c r="Q901" i="4"/>
  <c r="J913" i="4"/>
  <c r="P913" i="4"/>
  <c r="Q913" i="4"/>
  <c r="J910" i="4"/>
  <c r="P910" i="4"/>
  <c r="Q910" i="4"/>
  <c r="J914" i="4"/>
  <c r="P914" i="4"/>
  <c r="Q914" i="4"/>
  <c r="J903" i="4"/>
  <c r="P903" i="4"/>
  <c r="Q903" i="4"/>
  <c r="J915" i="4"/>
  <c r="P915" i="4"/>
  <c r="Q915" i="4"/>
  <c r="J892" i="4"/>
  <c r="P892" i="4"/>
  <c r="Q892" i="4"/>
  <c r="J904" i="4"/>
  <c r="P904" i="4"/>
  <c r="Q904" i="4"/>
  <c r="J916" i="4"/>
  <c r="P916" i="4"/>
  <c r="Q916" i="4"/>
  <c r="J898" i="4"/>
  <c r="P898" i="4"/>
  <c r="Q898" i="4"/>
  <c r="J902" i="4"/>
  <c r="P902" i="4"/>
  <c r="Q902" i="4"/>
  <c r="J893" i="4"/>
  <c r="P893" i="4"/>
  <c r="Q893" i="4"/>
  <c r="J905" i="4"/>
  <c r="P905" i="4"/>
  <c r="Q905" i="4"/>
  <c r="J917" i="4"/>
  <c r="P917" i="4"/>
  <c r="Q917" i="4"/>
  <c r="J894" i="4"/>
  <c r="P894" i="4"/>
  <c r="Q894" i="4"/>
  <c r="J906" i="4"/>
  <c r="P906" i="4"/>
  <c r="Q906" i="4"/>
  <c r="J918" i="4"/>
  <c r="P918" i="4"/>
  <c r="Q918" i="4"/>
  <c r="J895" i="4"/>
  <c r="P895" i="4"/>
  <c r="Q895" i="4"/>
  <c r="J907" i="4"/>
  <c r="P907" i="4"/>
  <c r="Q907" i="4"/>
  <c r="J919" i="4"/>
  <c r="P919" i="4"/>
  <c r="Q919" i="4"/>
  <c r="J896" i="4"/>
  <c r="P896" i="4"/>
  <c r="Q896" i="4"/>
  <c r="J908" i="4"/>
  <c r="P908" i="4"/>
  <c r="Q908" i="4"/>
  <c r="J920" i="4"/>
  <c r="P920" i="4"/>
  <c r="Q920" i="4"/>
  <c r="J897" i="4"/>
  <c r="P897" i="4"/>
  <c r="Q897" i="4"/>
  <c r="J909" i="4"/>
  <c r="P909" i="4"/>
  <c r="Q909" i="4"/>
  <c r="J921" i="4"/>
  <c r="P921" i="4"/>
  <c r="Q921" i="4"/>
  <c r="R3334" i="5"/>
  <c r="R3335" i="5"/>
  <c r="O815" i="4"/>
  <c r="S815" i="4"/>
  <c r="O811" i="4"/>
  <c r="S811" i="4"/>
  <c r="O880" i="4"/>
  <c r="S880" i="4"/>
  <c r="Q887" i="4"/>
  <c r="P887" i="4"/>
  <c r="P875" i="4"/>
  <c r="R875" i="4"/>
  <c r="P880" i="4"/>
  <c r="O891" i="4"/>
  <c r="S891" i="4"/>
  <c r="Q880" i="4"/>
  <c r="P891" i="4"/>
  <c r="O887" i="4"/>
  <c r="S887" i="4"/>
  <c r="O752" i="4"/>
  <c r="S752" i="4"/>
  <c r="O875" i="4"/>
  <c r="S875" i="4"/>
  <c r="Q891" i="4"/>
  <c r="O844" i="4"/>
  <c r="S844" i="4"/>
  <c r="Q875" i="4"/>
  <c r="Q857" i="4"/>
  <c r="O819" i="4"/>
  <c r="S819" i="4"/>
  <c r="O837" i="4"/>
  <c r="S837" i="4"/>
  <c r="O797" i="4"/>
  <c r="S797" i="4"/>
  <c r="O823" i="4"/>
  <c r="S823" i="4"/>
  <c r="O850" i="4"/>
  <c r="S850" i="4"/>
  <c r="O757" i="4"/>
  <c r="S757" i="4"/>
  <c r="O829" i="4"/>
  <c r="S829" i="4"/>
  <c r="O857" i="4"/>
  <c r="S857" i="4"/>
  <c r="O782" i="4"/>
  <c r="S782" i="4"/>
  <c r="O805" i="4"/>
  <c r="S805" i="4"/>
  <c r="J864" i="4"/>
  <c r="P864" i="4"/>
  <c r="R864" i="4"/>
  <c r="J866" i="4"/>
  <c r="P866" i="4"/>
  <c r="R866" i="4"/>
  <c r="J861" i="4"/>
  <c r="P861" i="4"/>
  <c r="R861" i="4"/>
  <c r="J862" i="4"/>
  <c r="P862" i="4"/>
  <c r="R862" i="4"/>
  <c r="J868" i="4"/>
  <c r="P868" i="4"/>
  <c r="R868" i="4"/>
  <c r="J858" i="4"/>
  <c r="P858" i="4"/>
  <c r="R858" i="4"/>
  <c r="J859" i="4"/>
  <c r="P859" i="4"/>
  <c r="R859" i="4"/>
  <c r="J865" i="4"/>
  <c r="P865" i="4"/>
  <c r="R865" i="4"/>
  <c r="J860" i="4"/>
  <c r="P860" i="4"/>
  <c r="R860" i="4"/>
  <c r="J867" i="4"/>
  <c r="P867" i="4"/>
  <c r="R867" i="4"/>
  <c r="J863" i="4"/>
  <c r="P863" i="4"/>
  <c r="R863" i="4"/>
  <c r="J869" i="4"/>
  <c r="P869" i="4"/>
  <c r="R869" i="4"/>
  <c r="J851" i="4"/>
  <c r="P857" i="4"/>
  <c r="O709" i="4"/>
  <c r="S709" i="4"/>
  <c r="O775" i="4"/>
  <c r="S775" i="4"/>
  <c r="O730" i="4"/>
  <c r="S730" i="4"/>
  <c r="O747" i="4"/>
  <c r="S747" i="4"/>
  <c r="O718" i="4"/>
  <c r="S718" i="4"/>
  <c r="O724" i="4"/>
  <c r="S724" i="4"/>
  <c r="O738" i="4"/>
  <c r="S738" i="4"/>
  <c r="R896" i="4"/>
  <c r="R887" i="4"/>
  <c r="R894" i="4"/>
  <c r="R908" i="4"/>
  <c r="R906" i="4"/>
  <c r="R916" i="4"/>
  <c r="R898" i="4"/>
  <c r="R914" i="4"/>
  <c r="R910" i="4"/>
  <c r="R917" i="4"/>
  <c r="R905" i="4"/>
  <c r="R913" i="4"/>
  <c r="R892" i="4"/>
  <c r="R895" i="4"/>
  <c r="R903" i="4"/>
  <c r="R900" i="4"/>
  <c r="R919" i="4"/>
  <c r="R909" i="4"/>
  <c r="R912" i="4"/>
  <c r="R918" i="4"/>
  <c r="R921" i="4"/>
  <c r="R901" i="4"/>
  <c r="R897" i="4"/>
  <c r="R911" i="4"/>
  <c r="R904" i="4"/>
  <c r="R907" i="4"/>
  <c r="R893" i="4"/>
  <c r="R920" i="4"/>
  <c r="R915" i="4"/>
  <c r="R902" i="4"/>
  <c r="R899" i="4"/>
  <c r="R880" i="4"/>
  <c r="R891" i="4"/>
  <c r="R857" i="4"/>
  <c r="H845" i="4"/>
  <c r="F845" i="4"/>
  <c r="I845" i="4"/>
  <c r="Q850" i="4"/>
  <c r="H838" i="4"/>
  <c r="F838" i="4"/>
  <c r="I838" i="4"/>
  <c r="Q844" i="4"/>
  <c r="H830" i="4"/>
  <c r="F830" i="4"/>
  <c r="I830" i="4"/>
  <c r="Q837" i="4"/>
  <c r="H824" i="4"/>
  <c r="F824" i="4"/>
  <c r="I824" i="4"/>
  <c r="Q829" i="4"/>
  <c r="H820" i="4"/>
  <c r="F820" i="4"/>
  <c r="I820" i="4"/>
  <c r="Q823" i="4"/>
  <c r="H816" i="4"/>
  <c r="F816" i="4"/>
  <c r="I816" i="4"/>
  <c r="Q819" i="4"/>
  <c r="H812" i="4"/>
  <c r="F812" i="4"/>
  <c r="I812" i="4"/>
  <c r="Q815" i="4"/>
  <c r="H806" i="4"/>
  <c r="F806" i="4"/>
  <c r="I806" i="4"/>
  <c r="Q811" i="4"/>
  <c r="H798" i="4"/>
  <c r="F798" i="4"/>
  <c r="I798" i="4"/>
  <c r="Q805" i="4"/>
  <c r="H793" i="4"/>
  <c r="F793" i="4"/>
  <c r="I793" i="4"/>
  <c r="Q797" i="4"/>
  <c r="H792" i="4"/>
  <c r="F792" i="4"/>
  <c r="I792" i="4"/>
  <c r="Q792" i="4"/>
  <c r="H791" i="4"/>
  <c r="F791" i="4"/>
  <c r="I791" i="4"/>
  <c r="Q791" i="4"/>
  <c r="H790" i="4"/>
  <c r="F790" i="4"/>
  <c r="I790" i="4"/>
  <c r="Q790" i="4"/>
  <c r="H789" i="4"/>
  <c r="F789" i="4"/>
  <c r="I789" i="4"/>
  <c r="Q789" i="4"/>
  <c r="H788" i="4"/>
  <c r="F788" i="4"/>
  <c r="I788" i="4"/>
  <c r="Q788" i="4"/>
  <c r="H787" i="4"/>
  <c r="F787" i="4"/>
  <c r="I787" i="4"/>
  <c r="Q787" i="4"/>
  <c r="H786" i="4"/>
  <c r="F786" i="4"/>
  <c r="I786" i="4"/>
  <c r="Q786" i="4"/>
  <c r="H785" i="4"/>
  <c r="F785" i="4"/>
  <c r="I785" i="4"/>
  <c r="Q785" i="4"/>
  <c r="H784" i="4"/>
  <c r="F784" i="4"/>
  <c r="I784" i="4"/>
  <c r="Q784" i="4"/>
  <c r="H783" i="4"/>
  <c r="F783" i="4"/>
  <c r="I783" i="4"/>
  <c r="Q783" i="4"/>
  <c r="H778" i="4"/>
  <c r="F778" i="4"/>
  <c r="I778" i="4"/>
  <c r="Q782" i="4"/>
  <c r="H777" i="4"/>
  <c r="F777" i="4"/>
  <c r="I777" i="4"/>
  <c r="Q777" i="4"/>
  <c r="H776" i="4"/>
  <c r="F776" i="4"/>
  <c r="I776" i="4"/>
  <c r="Q776" i="4"/>
  <c r="H767" i="4"/>
  <c r="F767" i="4"/>
  <c r="I767" i="4"/>
  <c r="H766" i="4"/>
  <c r="F766" i="4"/>
  <c r="I766" i="4"/>
  <c r="Q766" i="4"/>
  <c r="H765" i="4"/>
  <c r="F765" i="4"/>
  <c r="I765" i="4"/>
  <c r="Q765" i="4"/>
  <c r="H764" i="4"/>
  <c r="F764" i="4"/>
  <c r="I764" i="4"/>
  <c r="Q764" i="4"/>
  <c r="H763" i="4"/>
  <c r="F763" i="4"/>
  <c r="I763" i="4"/>
  <c r="Q763" i="4"/>
  <c r="H762" i="4"/>
  <c r="F762" i="4"/>
  <c r="I762" i="4"/>
  <c r="Q762" i="4"/>
  <c r="H761" i="4"/>
  <c r="F761" i="4"/>
  <c r="I761" i="4"/>
  <c r="Q761" i="4"/>
  <c r="H760" i="4"/>
  <c r="F760" i="4"/>
  <c r="I760" i="4"/>
  <c r="Q760" i="4"/>
  <c r="H759" i="4"/>
  <c r="F759" i="4"/>
  <c r="I759" i="4"/>
  <c r="Q759" i="4"/>
  <c r="H758" i="4"/>
  <c r="F758" i="4"/>
  <c r="I758" i="4"/>
  <c r="Q758" i="4"/>
  <c r="H753" i="4"/>
  <c r="F753" i="4"/>
  <c r="I753" i="4"/>
  <c r="Q757" i="4"/>
  <c r="H748" i="4"/>
  <c r="F748" i="4"/>
  <c r="I748" i="4"/>
  <c r="Q752" i="4"/>
  <c r="H739" i="4"/>
  <c r="F739" i="4"/>
  <c r="I739" i="4"/>
  <c r="Q747" i="4"/>
  <c r="H731" i="4"/>
  <c r="F731" i="4"/>
  <c r="I731" i="4"/>
  <c r="Q738" i="4"/>
  <c r="H725" i="4"/>
  <c r="F725" i="4"/>
  <c r="I725" i="4"/>
  <c r="Q730" i="4"/>
  <c r="H719" i="4"/>
  <c r="F719" i="4"/>
  <c r="I719" i="4"/>
  <c r="Q724" i="4"/>
  <c r="H710" i="4"/>
  <c r="F710" i="4"/>
  <c r="I710" i="4"/>
  <c r="Q718" i="4"/>
  <c r="H706" i="4"/>
  <c r="F706" i="4"/>
  <c r="I706" i="4"/>
  <c r="N705" i="4"/>
  <c r="M705" i="4"/>
  <c r="O704" i="4"/>
  <c r="O703" i="4"/>
  <c r="O702" i="4"/>
  <c r="O701" i="4"/>
  <c r="O700" i="4"/>
  <c r="O699" i="4"/>
  <c r="O698" i="4"/>
  <c r="N696" i="4"/>
  <c r="M696" i="4"/>
  <c r="O695" i="4"/>
  <c r="O693" i="4"/>
  <c r="M678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N663" i="4"/>
  <c r="M663" i="4"/>
  <c r="O662" i="4"/>
  <c r="O661" i="4"/>
  <c r="O660" i="4"/>
  <c r="O659" i="4"/>
  <c r="O658" i="4"/>
  <c r="O657" i="4"/>
  <c r="O656" i="4"/>
  <c r="O655" i="4"/>
  <c r="O654" i="4"/>
  <c r="O653" i="4"/>
  <c r="N651" i="4"/>
  <c r="M651" i="4"/>
  <c r="O650" i="4"/>
  <c r="O648" i="4"/>
  <c r="O647" i="4"/>
  <c r="O646" i="4"/>
  <c r="O645" i="4"/>
  <c r="O644" i="4"/>
  <c r="O643" i="4"/>
  <c r="O642" i="4"/>
  <c r="O641" i="4"/>
  <c r="N639" i="4"/>
  <c r="M639" i="4"/>
  <c r="O638" i="4"/>
  <c r="O637" i="4"/>
  <c r="O636" i="4"/>
  <c r="N623" i="4"/>
  <c r="M623" i="4"/>
  <c r="O622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N634" i="4"/>
  <c r="M634" i="4"/>
  <c r="O633" i="4"/>
  <c r="O632" i="4"/>
  <c r="O631" i="4"/>
  <c r="O630" i="4"/>
  <c r="O629" i="4"/>
  <c r="O628" i="4"/>
  <c r="O627" i="4"/>
  <c r="O626" i="4"/>
  <c r="O625" i="4"/>
  <c r="N604" i="4"/>
  <c r="M604" i="4"/>
  <c r="O603" i="4"/>
  <c r="O598" i="4"/>
  <c r="O597" i="4"/>
  <c r="O596" i="4"/>
  <c r="O595" i="4"/>
  <c r="O594" i="4"/>
  <c r="O593" i="4"/>
  <c r="F592" i="4"/>
  <c r="I592" i="4"/>
  <c r="H592" i="4"/>
  <c r="O585" i="4"/>
  <c r="O583" i="4"/>
  <c r="N581" i="4"/>
  <c r="M581" i="4"/>
  <c r="O580" i="4"/>
  <c r="O579" i="4"/>
  <c r="O578" i="4"/>
  <c r="O577" i="4"/>
  <c r="O576" i="4"/>
  <c r="O575" i="4"/>
  <c r="O574" i="4"/>
  <c r="O573" i="4"/>
  <c r="O572" i="4"/>
  <c r="N570" i="4"/>
  <c r="M570" i="4"/>
  <c r="O569" i="4"/>
  <c r="O568" i="4"/>
  <c r="O567" i="4"/>
  <c r="O566" i="4"/>
  <c r="O565" i="4"/>
  <c r="O564" i="4"/>
  <c r="O563" i="4"/>
  <c r="N561" i="4"/>
  <c r="M561" i="4"/>
  <c r="O560" i="4"/>
  <c r="O558" i="4"/>
  <c r="N556" i="4"/>
  <c r="M556" i="4"/>
  <c r="O555" i="4"/>
  <c r="O556" i="4"/>
  <c r="S556" i="4"/>
  <c r="O552" i="4"/>
  <c r="O548" i="4"/>
  <c r="N546" i="4"/>
  <c r="M546" i="4"/>
  <c r="O545" i="4"/>
  <c r="O543" i="4"/>
  <c r="N528" i="4"/>
  <c r="M528" i="4"/>
  <c r="O527" i="4"/>
  <c r="O526" i="4"/>
  <c r="O525" i="4"/>
  <c r="N523" i="4"/>
  <c r="M523" i="4"/>
  <c r="O518" i="4"/>
  <c r="O517" i="4"/>
  <c r="O516" i="4"/>
  <c r="O515" i="4"/>
  <c r="O514" i="4"/>
  <c r="O513" i="4"/>
  <c r="N511" i="4"/>
  <c r="M511" i="4"/>
  <c r="O510" i="4"/>
  <c r="O509" i="4"/>
  <c r="O508" i="4"/>
  <c r="O507" i="4"/>
  <c r="O506" i="4"/>
  <c r="O505" i="4"/>
  <c r="O504" i="4"/>
  <c r="O503" i="4"/>
  <c r="O502" i="4"/>
  <c r="N500" i="4"/>
  <c r="M500" i="4"/>
  <c r="N486" i="4"/>
  <c r="M486" i="4"/>
  <c r="N478" i="4"/>
  <c r="M478" i="4"/>
  <c r="N467" i="4"/>
  <c r="M467" i="4"/>
  <c r="N450" i="4"/>
  <c r="M450" i="4"/>
  <c r="O445" i="4"/>
  <c r="N436" i="4"/>
  <c r="M436" i="4"/>
  <c r="N429" i="4"/>
  <c r="P429" i="4"/>
  <c r="M429" i="4"/>
  <c r="Q429" i="4"/>
  <c r="N420" i="4"/>
  <c r="M420" i="4"/>
  <c r="O418" i="4"/>
  <c r="N413" i="4"/>
  <c r="M413" i="4"/>
  <c r="H697" i="4"/>
  <c r="F697" i="4"/>
  <c r="I697" i="4"/>
  <c r="H692" i="4"/>
  <c r="F692" i="4"/>
  <c r="I692" i="4"/>
  <c r="H691" i="4"/>
  <c r="F691" i="4"/>
  <c r="I691" i="4"/>
  <c r="Q691" i="4"/>
  <c r="H690" i="4"/>
  <c r="F690" i="4"/>
  <c r="I690" i="4"/>
  <c r="Q690" i="4"/>
  <c r="H689" i="4"/>
  <c r="F689" i="4"/>
  <c r="I689" i="4"/>
  <c r="Q689" i="4"/>
  <c r="H688" i="4"/>
  <c r="F688" i="4"/>
  <c r="I688" i="4"/>
  <c r="Q688" i="4"/>
  <c r="H687" i="4"/>
  <c r="F687" i="4"/>
  <c r="I687" i="4"/>
  <c r="Q687" i="4"/>
  <c r="H686" i="4"/>
  <c r="F686" i="4"/>
  <c r="I686" i="4"/>
  <c r="Q686" i="4"/>
  <c r="H685" i="4"/>
  <c r="F685" i="4"/>
  <c r="I685" i="4"/>
  <c r="Q685" i="4"/>
  <c r="H684" i="4"/>
  <c r="F684" i="4"/>
  <c r="I684" i="4"/>
  <c r="Q684" i="4"/>
  <c r="H683" i="4"/>
  <c r="F683" i="4"/>
  <c r="I683" i="4"/>
  <c r="Q683" i="4"/>
  <c r="H682" i="4"/>
  <c r="F682" i="4"/>
  <c r="I682" i="4"/>
  <c r="Q682" i="4"/>
  <c r="H681" i="4"/>
  <c r="F681" i="4"/>
  <c r="I681" i="4"/>
  <c r="Q681" i="4"/>
  <c r="H680" i="4"/>
  <c r="F680" i="4"/>
  <c r="I680" i="4"/>
  <c r="Q680" i="4"/>
  <c r="H679" i="4"/>
  <c r="F679" i="4"/>
  <c r="I679" i="4"/>
  <c r="Q679" i="4"/>
  <c r="H664" i="4"/>
  <c r="F664" i="4"/>
  <c r="I664" i="4"/>
  <c r="H652" i="4"/>
  <c r="F652" i="4"/>
  <c r="I652" i="4"/>
  <c r="H640" i="4"/>
  <c r="F640" i="4"/>
  <c r="I640" i="4"/>
  <c r="H635" i="4"/>
  <c r="F635" i="4"/>
  <c r="I635" i="4"/>
  <c r="H624" i="4"/>
  <c r="F624" i="4"/>
  <c r="I624" i="4"/>
  <c r="H605" i="4"/>
  <c r="F605" i="4"/>
  <c r="I605" i="4"/>
  <c r="H591" i="4"/>
  <c r="F591" i="4"/>
  <c r="I591" i="4"/>
  <c r="Q591" i="4"/>
  <c r="H590" i="4"/>
  <c r="F590" i="4"/>
  <c r="I590" i="4"/>
  <c r="Q590" i="4"/>
  <c r="H589" i="4"/>
  <c r="F589" i="4"/>
  <c r="I589" i="4"/>
  <c r="Q589" i="4"/>
  <c r="H588" i="4"/>
  <c r="F588" i="4"/>
  <c r="I588" i="4"/>
  <c r="Q588" i="4"/>
  <c r="H587" i="4"/>
  <c r="F587" i="4"/>
  <c r="I587" i="4"/>
  <c r="Q587" i="4"/>
  <c r="H582" i="4"/>
  <c r="F582" i="4"/>
  <c r="I582" i="4"/>
  <c r="Q586" i="4"/>
  <c r="H571" i="4"/>
  <c r="F571" i="4"/>
  <c r="I571" i="4"/>
  <c r="H562" i="4"/>
  <c r="F562" i="4"/>
  <c r="I562" i="4"/>
  <c r="H557" i="4"/>
  <c r="F557" i="4"/>
  <c r="I557" i="4"/>
  <c r="H554" i="4"/>
  <c r="F554" i="4"/>
  <c r="I554" i="4"/>
  <c r="H547" i="4"/>
  <c r="F547" i="4"/>
  <c r="I547" i="4"/>
  <c r="Q553" i="4"/>
  <c r="H542" i="4"/>
  <c r="F542" i="4"/>
  <c r="I542" i="4"/>
  <c r="H541" i="4"/>
  <c r="F541" i="4"/>
  <c r="I541" i="4"/>
  <c r="Q541" i="4"/>
  <c r="H537" i="4"/>
  <c r="F537" i="4"/>
  <c r="I537" i="4"/>
  <c r="H536" i="4"/>
  <c r="F536" i="4"/>
  <c r="I536" i="4"/>
  <c r="H535" i="4"/>
  <c r="F535" i="4"/>
  <c r="I535" i="4"/>
  <c r="Q535" i="4"/>
  <c r="H534" i="4"/>
  <c r="F534" i="4"/>
  <c r="I534" i="4"/>
  <c r="Q534" i="4"/>
  <c r="H533" i="4"/>
  <c r="F533" i="4"/>
  <c r="I533" i="4"/>
  <c r="Q533" i="4"/>
  <c r="H532" i="4"/>
  <c r="F532" i="4"/>
  <c r="I532" i="4"/>
  <c r="Q532" i="4"/>
  <c r="H531" i="4"/>
  <c r="F531" i="4"/>
  <c r="I531" i="4"/>
  <c r="Q531" i="4"/>
  <c r="H530" i="4"/>
  <c r="F530" i="4"/>
  <c r="I530" i="4"/>
  <c r="Q530" i="4"/>
  <c r="H529" i="4"/>
  <c r="F529" i="4"/>
  <c r="I529" i="4"/>
  <c r="Q529" i="4"/>
  <c r="H524" i="4"/>
  <c r="F524" i="4"/>
  <c r="I524" i="4"/>
  <c r="H512" i="4"/>
  <c r="F512" i="4"/>
  <c r="I512" i="4"/>
  <c r="H501" i="4"/>
  <c r="F501" i="4"/>
  <c r="I501" i="4"/>
  <c r="H487" i="4"/>
  <c r="F487" i="4"/>
  <c r="I487" i="4"/>
  <c r="H479" i="4"/>
  <c r="F479" i="4"/>
  <c r="I479" i="4"/>
  <c r="H468" i="4"/>
  <c r="F468" i="4"/>
  <c r="I468" i="4"/>
  <c r="H451" i="4"/>
  <c r="F451" i="4"/>
  <c r="I451" i="4"/>
  <c r="H437" i="4"/>
  <c r="F437" i="4"/>
  <c r="I437" i="4"/>
  <c r="H430" i="4"/>
  <c r="F430" i="4"/>
  <c r="I430" i="4"/>
  <c r="H421" i="4"/>
  <c r="F421" i="4"/>
  <c r="I421" i="4"/>
  <c r="Q421" i="4"/>
  <c r="H414" i="4"/>
  <c r="F414" i="4"/>
  <c r="I414" i="4"/>
  <c r="H407" i="4"/>
  <c r="F407" i="4"/>
  <c r="I407" i="4"/>
  <c r="H398" i="4"/>
  <c r="F398" i="4"/>
  <c r="I398" i="4"/>
  <c r="H386" i="4"/>
  <c r="F386" i="4"/>
  <c r="I386" i="4"/>
  <c r="H379" i="4"/>
  <c r="F379" i="4"/>
  <c r="I379" i="4"/>
  <c r="H372" i="4"/>
  <c r="F372" i="4"/>
  <c r="I372" i="4"/>
  <c r="F438" i="4"/>
  <c r="N406" i="4"/>
  <c r="M406" i="4"/>
  <c r="N397" i="4"/>
  <c r="M397" i="4"/>
  <c r="N385" i="4"/>
  <c r="M385" i="4"/>
  <c r="N378" i="4"/>
  <c r="M378" i="4"/>
  <c r="O499" i="4"/>
  <c r="O495" i="4"/>
  <c r="O494" i="4"/>
  <c r="O493" i="4"/>
  <c r="O492" i="4"/>
  <c r="O491" i="4"/>
  <c r="O490" i="4"/>
  <c r="O489" i="4"/>
  <c r="O488" i="4"/>
  <c r="O485" i="4"/>
  <c r="O484" i="4"/>
  <c r="O483" i="4"/>
  <c r="O482" i="4"/>
  <c r="O481" i="4"/>
  <c r="O480" i="4"/>
  <c r="O477" i="4"/>
  <c r="O475" i="4"/>
  <c r="O474" i="4"/>
  <c r="O473" i="4"/>
  <c r="O472" i="4"/>
  <c r="O471" i="4"/>
  <c r="O470" i="4"/>
  <c r="O469" i="4"/>
  <c r="O466" i="4"/>
  <c r="O461" i="4"/>
  <c r="O460" i="4"/>
  <c r="O459" i="4"/>
  <c r="O458" i="4"/>
  <c r="O457" i="4"/>
  <c r="O456" i="4"/>
  <c r="O455" i="4"/>
  <c r="O454" i="4"/>
  <c r="O453" i="4"/>
  <c r="O452" i="4"/>
  <c r="O444" i="4"/>
  <c r="O443" i="4"/>
  <c r="O442" i="4"/>
  <c r="O441" i="4"/>
  <c r="O440" i="4"/>
  <c r="O439" i="4"/>
  <c r="O438" i="4"/>
  <c r="O435" i="4"/>
  <c r="O433" i="4"/>
  <c r="O432" i="4"/>
  <c r="O431" i="4"/>
  <c r="O428" i="4"/>
  <c r="O427" i="4"/>
  <c r="O426" i="4"/>
  <c r="O425" i="4"/>
  <c r="O424" i="4"/>
  <c r="O423" i="4"/>
  <c r="O422" i="4"/>
  <c r="S422" i="4"/>
  <c r="S421" i="4"/>
  <c r="O419" i="4"/>
  <c r="S419" i="4"/>
  <c r="O417" i="4"/>
  <c r="O416" i="4"/>
  <c r="O415" i="4"/>
  <c r="O412" i="4"/>
  <c r="O411" i="4"/>
  <c r="O410" i="4"/>
  <c r="O409" i="4"/>
  <c r="O408" i="4"/>
  <c r="O405" i="4"/>
  <c r="O403" i="4"/>
  <c r="O402" i="4"/>
  <c r="O401" i="4"/>
  <c r="O400" i="4"/>
  <c r="O399" i="4"/>
  <c r="O396" i="4"/>
  <c r="O394" i="4"/>
  <c r="O393" i="4"/>
  <c r="O392" i="4"/>
  <c r="O391" i="4"/>
  <c r="O390" i="4"/>
  <c r="O389" i="4"/>
  <c r="O388" i="4"/>
  <c r="O387" i="4"/>
  <c r="O384" i="4"/>
  <c r="O383" i="4"/>
  <c r="O382" i="4"/>
  <c r="O381" i="4"/>
  <c r="O380" i="4"/>
  <c r="O377" i="4"/>
  <c r="O376" i="4"/>
  <c r="O375" i="4"/>
  <c r="O374" i="4"/>
  <c r="O373" i="4"/>
  <c r="O372" i="4"/>
  <c r="N363" i="4"/>
  <c r="M363" i="4"/>
  <c r="O362" i="4"/>
  <c r="O361" i="4"/>
  <c r="O360" i="4"/>
  <c r="O359" i="4"/>
  <c r="O358" i="4"/>
  <c r="O357" i="4"/>
  <c r="O356" i="4"/>
  <c r="N354" i="4"/>
  <c r="M354" i="4"/>
  <c r="O353" i="4"/>
  <c r="O352" i="4"/>
  <c r="N350" i="4"/>
  <c r="M350" i="4"/>
  <c r="O349" i="4"/>
  <c r="O346" i="4"/>
  <c r="O345" i="4"/>
  <c r="O344" i="4"/>
  <c r="N333" i="4"/>
  <c r="M333" i="4"/>
  <c r="O332" i="4"/>
  <c r="O328" i="4"/>
  <c r="N326" i="4"/>
  <c r="M326" i="4"/>
  <c r="O325" i="4"/>
  <c r="O318" i="4"/>
  <c r="O317" i="4"/>
  <c r="O316" i="4"/>
  <c r="O315" i="4"/>
  <c r="O314" i="4"/>
  <c r="N312" i="4"/>
  <c r="M312" i="4"/>
  <c r="O311" i="4"/>
  <c r="O310" i="4"/>
  <c r="O309" i="4"/>
  <c r="O308" i="4"/>
  <c r="O307" i="4"/>
  <c r="O306" i="4"/>
  <c r="O305" i="4"/>
  <c r="O304" i="4"/>
  <c r="O303" i="4"/>
  <c r="O302" i="4"/>
  <c r="N300" i="4"/>
  <c r="M300" i="4"/>
  <c r="O299" i="4"/>
  <c r="O298" i="4"/>
  <c r="O297" i="4"/>
  <c r="O296" i="4"/>
  <c r="O295" i="4"/>
  <c r="O294" i="4"/>
  <c r="O293" i="4"/>
  <c r="O292" i="4"/>
  <c r="N290" i="4"/>
  <c r="M290" i="4"/>
  <c r="O289" i="4"/>
  <c r="O287" i="4"/>
  <c r="O286" i="4"/>
  <c r="O285" i="4"/>
  <c r="O284" i="4"/>
  <c r="O283" i="4"/>
  <c r="O282" i="4"/>
  <c r="O281" i="4"/>
  <c r="O280" i="4"/>
  <c r="N278" i="4"/>
  <c r="M278" i="4"/>
  <c r="O277" i="4"/>
  <c r="O276" i="4"/>
  <c r="O275" i="4"/>
  <c r="O274" i="4"/>
  <c r="O273" i="4"/>
  <c r="O272" i="4"/>
  <c r="O271" i="4"/>
  <c r="O270" i="4"/>
  <c r="N268" i="4"/>
  <c r="M268" i="4"/>
  <c r="O267" i="4"/>
  <c r="O265" i="4"/>
  <c r="O264" i="4"/>
  <c r="O263" i="4"/>
  <c r="O262" i="4"/>
  <c r="O261" i="4"/>
  <c r="O260" i="4"/>
  <c r="O259" i="4"/>
  <c r="O258" i="4"/>
  <c r="O257" i="4"/>
  <c r="O256" i="4"/>
  <c r="N254" i="4"/>
  <c r="M254" i="4"/>
  <c r="O253" i="4"/>
  <c r="O252" i="4"/>
  <c r="O251" i="4"/>
  <c r="O250" i="4"/>
  <c r="O249" i="4"/>
  <c r="O248" i="4"/>
  <c r="O247" i="4"/>
  <c r="O246" i="4"/>
  <c r="N244" i="4"/>
  <c r="M244" i="4"/>
  <c r="O243" i="4"/>
  <c r="O242" i="4"/>
  <c r="O241" i="4"/>
  <c r="N239" i="4"/>
  <c r="M239" i="4"/>
  <c r="O238" i="4"/>
  <c r="O237" i="4"/>
  <c r="N231" i="4"/>
  <c r="M231" i="4"/>
  <c r="O230" i="4"/>
  <c r="O229" i="4"/>
  <c r="O228" i="4"/>
  <c r="N226" i="4"/>
  <c r="M226" i="4"/>
  <c r="O225" i="4"/>
  <c r="O224" i="4"/>
  <c r="O223" i="4"/>
  <c r="O222" i="4"/>
  <c r="O221" i="4"/>
  <c r="N219" i="4"/>
  <c r="M219" i="4"/>
  <c r="O218" i="4"/>
  <c r="O216" i="4"/>
  <c r="O215" i="4"/>
  <c r="O214" i="4"/>
  <c r="O213" i="4"/>
  <c r="O212" i="4"/>
  <c r="N210" i="4"/>
  <c r="M210" i="4"/>
  <c r="O209" i="4"/>
  <c r="O207" i="4"/>
  <c r="O206" i="4"/>
  <c r="O205" i="4"/>
  <c r="O204" i="4"/>
  <c r="O203" i="4"/>
  <c r="N201" i="4"/>
  <c r="M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N180" i="4"/>
  <c r="M180" i="4"/>
  <c r="O179" i="4"/>
  <c r="O177" i="4"/>
  <c r="O176" i="4"/>
  <c r="O175" i="4"/>
  <c r="O174" i="4"/>
  <c r="O173" i="4"/>
  <c r="O172" i="4"/>
  <c r="O171" i="4"/>
  <c r="O170" i="4"/>
  <c r="N168" i="4"/>
  <c r="M168" i="4"/>
  <c r="O167" i="4"/>
  <c r="O165" i="4"/>
  <c r="O164" i="4"/>
  <c r="O163" i="4"/>
  <c r="O162" i="4"/>
  <c r="O161" i="4"/>
  <c r="O160" i="4"/>
  <c r="O159" i="4"/>
  <c r="N157" i="4"/>
  <c r="M157" i="4"/>
  <c r="O156" i="4"/>
  <c r="O155" i="4"/>
  <c r="O154" i="4"/>
  <c r="O153" i="4"/>
  <c r="N151" i="4"/>
  <c r="M151" i="4"/>
  <c r="O150" i="4"/>
  <c r="O146" i="4"/>
  <c r="O145" i="4"/>
  <c r="O144" i="4"/>
  <c r="O143" i="4"/>
  <c r="O142" i="4"/>
  <c r="O141" i="4"/>
  <c r="N139" i="4"/>
  <c r="M139" i="4"/>
  <c r="O138" i="4"/>
  <c r="O136" i="4"/>
  <c r="O135" i="4"/>
  <c r="O134" i="4"/>
  <c r="O133" i="4"/>
  <c r="O132" i="4"/>
  <c r="N130" i="4"/>
  <c r="M130" i="4"/>
  <c r="O129" i="4"/>
  <c r="O128" i="4"/>
  <c r="O127" i="4"/>
  <c r="O126" i="4"/>
  <c r="O125" i="4"/>
  <c r="O124" i="4"/>
  <c r="O123" i="4"/>
  <c r="N121" i="4"/>
  <c r="M121" i="4"/>
  <c r="O120" i="4"/>
  <c r="O119" i="4"/>
  <c r="O118" i="4"/>
  <c r="O117" i="4"/>
  <c r="N115" i="4"/>
  <c r="M115" i="4"/>
  <c r="O114" i="4"/>
  <c r="O113" i="4"/>
  <c r="O112" i="4"/>
  <c r="O111" i="4"/>
  <c r="O110" i="4"/>
  <c r="N105" i="4"/>
  <c r="M105" i="4"/>
  <c r="O104" i="4"/>
  <c r="O101" i="4"/>
  <c r="O100" i="4"/>
  <c r="N98" i="4"/>
  <c r="M98" i="4"/>
  <c r="O97" i="4"/>
  <c r="O94" i="4"/>
  <c r="O93" i="4"/>
  <c r="O90" i="4"/>
  <c r="N91" i="4"/>
  <c r="M91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N75" i="4"/>
  <c r="M75" i="4"/>
  <c r="O74" i="4"/>
  <c r="O73" i="4"/>
  <c r="O72" i="4"/>
  <c r="O71" i="4"/>
  <c r="O70" i="4"/>
  <c r="N68" i="4"/>
  <c r="M68" i="4"/>
  <c r="O67" i="4"/>
  <c r="O63" i="4"/>
  <c r="O62" i="4"/>
  <c r="O61" i="4"/>
  <c r="O60" i="4"/>
  <c r="N58" i="4"/>
  <c r="M58" i="4"/>
  <c r="O56" i="4"/>
  <c r="O55" i="4"/>
  <c r="O54" i="4"/>
  <c r="O53" i="4"/>
  <c r="N51" i="4"/>
  <c r="M51" i="4"/>
  <c r="O43" i="4"/>
  <c r="O42" i="4"/>
  <c r="O41" i="4"/>
  <c r="O40" i="4"/>
  <c r="O39" i="4"/>
  <c r="O38" i="4"/>
  <c r="O37" i="4"/>
  <c r="O36" i="4"/>
  <c r="O31" i="4"/>
  <c r="O30" i="4"/>
  <c r="O29" i="4"/>
  <c r="O28" i="4"/>
  <c r="O27" i="4"/>
  <c r="O26" i="4"/>
  <c r="O25" i="4"/>
  <c r="N34" i="4"/>
  <c r="O22" i="4"/>
  <c r="N23" i="4"/>
  <c r="M23" i="4"/>
  <c r="O18" i="4"/>
  <c r="O17" i="4"/>
  <c r="N15" i="4"/>
  <c r="M15" i="4"/>
  <c r="O12" i="4"/>
  <c r="O11" i="4"/>
  <c r="O10" i="4"/>
  <c r="O9" i="4"/>
  <c r="N7" i="4"/>
  <c r="M7" i="4"/>
  <c r="O6" i="4"/>
  <c r="O5" i="4"/>
  <c r="O4" i="4"/>
  <c r="O3" i="4"/>
  <c r="O2" i="4"/>
  <c r="B8" i="4"/>
  <c r="Q696" i="4"/>
  <c r="O678" i="4"/>
  <c r="Q536" i="4"/>
  <c r="Q540" i="4"/>
  <c r="O34" i="4"/>
  <c r="S34" i="4"/>
  <c r="M922" i="4"/>
  <c r="N922" i="4"/>
  <c r="Q775" i="4"/>
  <c r="Q663" i="4"/>
  <c r="R429" i="4"/>
  <c r="J706" i="4"/>
  <c r="P709" i="4"/>
  <c r="Q709" i="4"/>
  <c r="Q556" i="4"/>
  <c r="Q420" i="4"/>
  <c r="Q705" i="4"/>
  <c r="Q623" i="4"/>
  <c r="O696" i="4"/>
  <c r="S696" i="4"/>
  <c r="Q478" i="4"/>
  <c r="O553" i="4"/>
  <c r="S553" i="4"/>
  <c r="O639" i="4"/>
  <c r="S639" i="4"/>
  <c r="Q378" i="4"/>
  <c r="Q436" i="4"/>
  <c r="J731" i="4"/>
  <c r="P738" i="4"/>
  <c r="R738" i="4"/>
  <c r="J760" i="4"/>
  <c r="P760" i="4"/>
  <c r="R760" i="4"/>
  <c r="J766" i="4"/>
  <c r="P766" i="4"/>
  <c r="R766" i="4"/>
  <c r="J784" i="4"/>
  <c r="P784" i="4"/>
  <c r="R784" i="4"/>
  <c r="J790" i="4"/>
  <c r="P790" i="4"/>
  <c r="R790" i="4"/>
  <c r="J812" i="4"/>
  <c r="P815" i="4"/>
  <c r="R815" i="4"/>
  <c r="J845" i="4"/>
  <c r="P850" i="4"/>
  <c r="R850" i="4"/>
  <c r="J791" i="4"/>
  <c r="P791" i="4"/>
  <c r="R791" i="4"/>
  <c r="J748" i="4"/>
  <c r="P752" i="4"/>
  <c r="R752" i="4"/>
  <c r="J762" i="4"/>
  <c r="P762" i="4"/>
  <c r="R762" i="4"/>
  <c r="J776" i="4"/>
  <c r="P776" i="4"/>
  <c r="R776" i="4"/>
  <c r="J786" i="4"/>
  <c r="P786" i="4"/>
  <c r="R786" i="4"/>
  <c r="J820" i="4"/>
  <c r="P823" i="4"/>
  <c r="R823" i="4"/>
  <c r="J710" i="4"/>
  <c r="P718" i="4"/>
  <c r="R718" i="4"/>
  <c r="J753" i="4"/>
  <c r="P757" i="4"/>
  <c r="R757" i="4"/>
  <c r="J763" i="4"/>
  <c r="P763" i="4"/>
  <c r="R763" i="4"/>
  <c r="J777" i="4"/>
  <c r="P777" i="4"/>
  <c r="R777" i="4"/>
  <c r="J787" i="4"/>
  <c r="P787" i="4"/>
  <c r="R787" i="4"/>
  <c r="J824" i="4"/>
  <c r="P829" i="4"/>
  <c r="R829" i="4"/>
  <c r="J719" i="4"/>
  <c r="P724" i="4"/>
  <c r="R724" i="4"/>
  <c r="J758" i="4"/>
  <c r="P758" i="4"/>
  <c r="R758" i="4"/>
  <c r="J764" i="4"/>
  <c r="P764" i="4"/>
  <c r="R764" i="4"/>
  <c r="J778" i="4"/>
  <c r="P782" i="4"/>
  <c r="R782" i="4"/>
  <c r="J798" i="4"/>
  <c r="P805" i="4"/>
  <c r="R805" i="4"/>
  <c r="J830" i="4"/>
  <c r="P837" i="4"/>
  <c r="R837" i="4"/>
  <c r="J725" i="4"/>
  <c r="P730" i="4"/>
  <c r="R730" i="4"/>
  <c r="J759" i="4"/>
  <c r="P759" i="4"/>
  <c r="R759" i="4"/>
  <c r="J765" i="4"/>
  <c r="P765" i="4"/>
  <c r="R765" i="4"/>
  <c r="J783" i="4"/>
  <c r="P783" i="4"/>
  <c r="R783" i="4"/>
  <c r="J789" i="4"/>
  <c r="P789" i="4"/>
  <c r="R789" i="4"/>
  <c r="J806" i="4"/>
  <c r="P811" i="4"/>
  <c r="R811" i="4"/>
  <c r="J838" i="4"/>
  <c r="P844" i="4"/>
  <c r="R844" i="4"/>
  <c r="J739" i="4"/>
  <c r="P747" i="4"/>
  <c r="R747" i="4"/>
  <c r="J761" i="4"/>
  <c r="P761" i="4"/>
  <c r="R761" i="4"/>
  <c r="J767" i="4"/>
  <c r="P775" i="4"/>
  <c r="J785" i="4"/>
  <c r="P785" i="4"/>
  <c r="R785" i="4"/>
  <c r="J816" i="4"/>
  <c r="P819" i="4"/>
  <c r="R819" i="4"/>
  <c r="J792" i="4"/>
  <c r="P792" i="4"/>
  <c r="R792" i="4"/>
  <c r="J793" i="4"/>
  <c r="P797" i="4"/>
  <c r="R797" i="4"/>
  <c r="J788" i="4"/>
  <c r="P788" i="4"/>
  <c r="R788" i="4"/>
  <c r="Q523" i="4"/>
  <c r="O561" i="4"/>
  <c r="S561" i="4"/>
  <c r="O586" i="4"/>
  <c r="S586" i="4"/>
  <c r="O623" i="4"/>
  <c r="S623" i="4"/>
  <c r="O705" i="4"/>
  <c r="S705" i="4"/>
  <c r="Q634" i="4"/>
  <c r="O634" i="4"/>
  <c r="S634" i="4"/>
  <c r="Q604" i="4"/>
  <c r="Q639" i="4"/>
  <c r="O604" i="4"/>
  <c r="S604" i="4"/>
  <c r="O663" i="4"/>
  <c r="S663" i="4"/>
  <c r="O651" i="4"/>
  <c r="S651" i="4"/>
  <c r="Q678" i="4"/>
  <c r="Q651" i="4"/>
  <c r="S678" i="4"/>
  <c r="Q546" i="4"/>
  <c r="Q500" i="4"/>
  <c r="Q528" i="4"/>
  <c r="J592" i="4"/>
  <c r="P604" i="4"/>
  <c r="O546" i="4"/>
  <c r="S546" i="4"/>
  <c r="Q561" i="4"/>
  <c r="Q581" i="4"/>
  <c r="Q570" i="4"/>
  <c r="Q406" i="4"/>
  <c r="O570" i="4"/>
  <c r="S570" i="4"/>
  <c r="O581" i="4"/>
  <c r="S581" i="4"/>
  <c r="O486" i="4"/>
  <c r="S486" i="4"/>
  <c r="O467" i="4"/>
  <c r="S467" i="4"/>
  <c r="Q467" i="4"/>
  <c r="O478" i="4"/>
  <c r="S478" i="4"/>
  <c r="Q450" i="4"/>
  <c r="O500" i="4"/>
  <c r="S500" i="4"/>
  <c r="Q511" i="4"/>
  <c r="O528" i="4"/>
  <c r="S528" i="4"/>
  <c r="O450" i="4"/>
  <c r="S450" i="4"/>
  <c r="O385" i="4"/>
  <c r="S385" i="4"/>
  <c r="O429" i="4"/>
  <c r="S429" i="4"/>
  <c r="O523" i="4"/>
  <c r="S523" i="4"/>
  <c r="O378" i="4"/>
  <c r="S378" i="4"/>
  <c r="O436" i="4"/>
  <c r="S436" i="4"/>
  <c r="Q486" i="4"/>
  <c r="O511" i="4"/>
  <c r="S511" i="4"/>
  <c r="J407" i="4"/>
  <c r="P413" i="4"/>
  <c r="Q413" i="4"/>
  <c r="J541" i="4"/>
  <c r="P541" i="4"/>
  <c r="R541" i="4"/>
  <c r="J571" i="4"/>
  <c r="P581" i="4"/>
  <c r="J524" i="4"/>
  <c r="P528" i="4"/>
  <c r="J652" i="4"/>
  <c r="P663" i="4"/>
  <c r="J683" i="4"/>
  <c r="P683" i="4"/>
  <c r="R683" i="4"/>
  <c r="J664" i="4"/>
  <c r="P678" i="4"/>
  <c r="Q385" i="4"/>
  <c r="J588" i="4"/>
  <c r="P588" i="4"/>
  <c r="R588" i="4"/>
  <c r="J690" i="4"/>
  <c r="P690" i="4"/>
  <c r="R690" i="4"/>
  <c r="J430" i="4"/>
  <c r="P436" i="4"/>
  <c r="O420" i="4"/>
  <c r="S420" i="4"/>
  <c r="O413" i="4"/>
  <c r="S413" i="4"/>
  <c r="O406" i="4"/>
  <c r="S406" i="4"/>
  <c r="Q397" i="4"/>
  <c r="J697" i="4"/>
  <c r="P705" i="4"/>
  <c r="J692" i="4"/>
  <c r="P696" i="4"/>
  <c r="R696" i="4"/>
  <c r="J691" i="4"/>
  <c r="P691" i="4"/>
  <c r="R691" i="4"/>
  <c r="J689" i="4"/>
  <c r="P689" i="4"/>
  <c r="R689" i="4"/>
  <c r="J688" i="4"/>
  <c r="P688" i="4"/>
  <c r="R688" i="4"/>
  <c r="J687" i="4"/>
  <c r="P687" i="4"/>
  <c r="R687" i="4"/>
  <c r="J686" i="4"/>
  <c r="P686" i="4"/>
  <c r="R686" i="4"/>
  <c r="J685" i="4"/>
  <c r="P685" i="4"/>
  <c r="R685" i="4"/>
  <c r="J684" i="4"/>
  <c r="P684" i="4"/>
  <c r="R684" i="4"/>
  <c r="J682" i="4"/>
  <c r="P682" i="4"/>
  <c r="R682" i="4"/>
  <c r="J681" i="4"/>
  <c r="P681" i="4"/>
  <c r="R681" i="4"/>
  <c r="J680" i="4"/>
  <c r="P680" i="4"/>
  <c r="R680" i="4"/>
  <c r="J679" i="4"/>
  <c r="P679" i="4"/>
  <c r="R679" i="4"/>
  <c r="J640" i="4"/>
  <c r="P651" i="4"/>
  <c r="J635" i="4"/>
  <c r="P639" i="4"/>
  <c r="J624" i="4"/>
  <c r="P634" i="4"/>
  <c r="J605" i="4"/>
  <c r="P623" i="4"/>
  <c r="J591" i="4"/>
  <c r="P591" i="4"/>
  <c r="R591" i="4"/>
  <c r="J590" i="4"/>
  <c r="P590" i="4"/>
  <c r="R590" i="4"/>
  <c r="J589" i="4"/>
  <c r="P589" i="4"/>
  <c r="R589" i="4"/>
  <c r="J587" i="4"/>
  <c r="P587" i="4"/>
  <c r="R587" i="4"/>
  <c r="J582" i="4"/>
  <c r="P586" i="4"/>
  <c r="R586" i="4"/>
  <c r="J562" i="4"/>
  <c r="P570" i="4"/>
  <c r="J557" i="4"/>
  <c r="P561" i="4"/>
  <c r="J554" i="4"/>
  <c r="P556" i="4"/>
  <c r="R556" i="4"/>
  <c r="J547" i="4"/>
  <c r="P553" i="4"/>
  <c r="R553" i="4"/>
  <c r="J542" i="4"/>
  <c r="P546" i="4"/>
  <c r="J537" i="4"/>
  <c r="J536" i="4"/>
  <c r="J535" i="4"/>
  <c r="P535" i="4"/>
  <c r="R535" i="4"/>
  <c r="J534" i="4"/>
  <c r="P534" i="4"/>
  <c r="R534" i="4"/>
  <c r="J533" i="4"/>
  <c r="P533" i="4"/>
  <c r="R533" i="4"/>
  <c r="J532" i="4"/>
  <c r="P532" i="4"/>
  <c r="R532" i="4"/>
  <c r="J531" i="4"/>
  <c r="P531" i="4"/>
  <c r="R531" i="4"/>
  <c r="J530" i="4"/>
  <c r="P530" i="4"/>
  <c r="R530" i="4"/>
  <c r="J529" i="4"/>
  <c r="P529" i="4"/>
  <c r="R529" i="4"/>
  <c r="J512" i="4"/>
  <c r="P523" i="4"/>
  <c r="J501" i="4"/>
  <c r="P511" i="4"/>
  <c r="J487" i="4"/>
  <c r="P500" i="4"/>
  <c r="J479" i="4"/>
  <c r="P486" i="4"/>
  <c r="J468" i="4"/>
  <c r="P478" i="4"/>
  <c r="J451" i="4"/>
  <c r="P467" i="4"/>
  <c r="J437" i="4"/>
  <c r="P450" i="4"/>
  <c r="J421" i="4"/>
  <c r="P421" i="4"/>
  <c r="R421" i="4"/>
  <c r="J414" i="4"/>
  <c r="P420" i="4"/>
  <c r="J398" i="4"/>
  <c r="P406" i="4"/>
  <c r="J386" i="4"/>
  <c r="P397" i="4"/>
  <c r="J379" i="4"/>
  <c r="P385" i="4"/>
  <c r="J372" i="4"/>
  <c r="P378" i="4"/>
  <c r="O397" i="4"/>
  <c r="S397" i="4"/>
  <c r="O354" i="4"/>
  <c r="S354" i="4"/>
  <c r="O363" i="4"/>
  <c r="S363" i="4"/>
  <c r="O350" i="4"/>
  <c r="S350" i="4"/>
  <c r="O333" i="4"/>
  <c r="S333" i="4"/>
  <c r="O326" i="4"/>
  <c r="S326" i="4"/>
  <c r="O300" i="4"/>
  <c r="S300" i="4"/>
  <c r="O312" i="4"/>
  <c r="S312" i="4"/>
  <c r="O290" i="4"/>
  <c r="S290" i="4"/>
  <c r="O254" i="4"/>
  <c r="S254" i="4"/>
  <c r="O278" i="4"/>
  <c r="S278" i="4"/>
  <c r="O244" i="4"/>
  <c r="S244" i="4"/>
  <c r="O239" i="4"/>
  <c r="S239" i="4"/>
  <c r="O268" i="4"/>
  <c r="S268" i="4"/>
  <c r="O219" i="4"/>
  <c r="S219" i="4"/>
  <c r="O231" i="4"/>
  <c r="S231" i="4"/>
  <c r="O226" i="4"/>
  <c r="S226" i="4"/>
  <c r="O210" i="4"/>
  <c r="S210" i="4"/>
  <c r="O180" i="4"/>
  <c r="S180" i="4"/>
  <c r="O168" i="4"/>
  <c r="S168" i="4"/>
  <c r="O201" i="4"/>
  <c r="S201" i="4"/>
  <c r="O157" i="4"/>
  <c r="S157" i="4"/>
  <c r="O139" i="4"/>
  <c r="S139" i="4"/>
  <c r="O151" i="4"/>
  <c r="S151" i="4"/>
  <c r="O105" i="4"/>
  <c r="S105" i="4"/>
  <c r="O121" i="4"/>
  <c r="S121" i="4"/>
  <c r="O130" i="4"/>
  <c r="S130" i="4"/>
  <c r="O115" i="4"/>
  <c r="S115" i="4"/>
  <c r="O91" i="4"/>
  <c r="S91" i="4"/>
  <c r="O98" i="4"/>
  <c r="S98" i="4"/>
  <c r="O75" i="4"/>
  <c r="S75" i="4"/>
  <c r="O68" i="4"/>
  <c r="S68" i="4"/>
  <c r="O58" i="4"/>
  <c r="S58" i="4"/>
  <c r="O23" i="4"/>
  <c r="S23" i="4"/>
  <c r="O51" i="4"/>
  <c r="S51" i="4"/>
  <c r="O19" i="4"/>
  <c r="S19" i="4"/>
  <c r="O15" i="4"/>
  <c r="S15" i="4"/>
  <c r="O7" i="4"/>
  <c r="R511" i="4"/>
  <c r="P536" i="4"/>
  <c r="R536" i="4"/>
  <c r="P540" i="4"/>
  <c r="R540" i="4"/>
  <c r="R639" i="4"/>
  <c r="R775" i="4"/>
  <c r="R581" i="4"/>
  <c r="R623" i="4"/>
  <c r="R663" i="4"/>
  <c r="R678" i="4"/>
  <c r="R397" i="4"/>
  <c r="R478" i="4"/>
  <c r="R406" i="4"/>
  <c r="R420" i="4"/>
  <c r="S7" i="4"/>
  <c r="S922" i="4"/>
  <c r="R523" i="4"/>
  <c r="R705" i="4"/>
  <c r="R561" i="4"/>
  <c r="R467" i="4"/>
  <c r="R570" i="4"/>
  <c r="R413" i="4"/>
  <c r="R604" i="4"/>
  <c r="R450" i="4"/>
  <c r="R500" i="4"/>
  <c r="R546" i="4"/>
  <c r="R634" i="4"/>
  <c r="R651" i="4"/>
  <c r="R436" i="4"/>
  <c r="R378" i="4"/>
  <c r="R528" i="4"/>
  <c r="R486" i="4"/>
  <c r="R385" i="4"/>
  <c r="R709" i="4"/>
  <c r="B371" i="4"/>
  <c r="B370" i="4"/>
  <c r="B369" i="4"/>
  <c r="B368" i="4"/>
  <c r="B367" i="4"/>
  <c r="B366" i="4"/>
  <c r="B365" i="4"/>
  <c r="B364" i="4"/>
  <c r="B355" i="4"/>
  <c r="B351" i="4"/>
  <c r="B343" i="4"/>
  <c r="B342" i="4"/>
  <c r="B341" i="4"/>
  <c r="B340" i="4"/>
  <c r="B339" i="4"/>
  <c r="B338" i="4"/>
  <c r="B337" i="4"/>
  <c r="B336" i="4"/>
  <c r="B335" i="4"/>
  <c r="B334" i="4"/>
  <c r="B327" i="4"/>
  <c r="B313" i="4"/>
  <c r="B301" i="4"/>
  <c r="B291" i="4"/>
  <c r="B279" i="4"/>
  <c r="B269" i="4"/>
  <c r="B255" i="4"/>
  <c r="B245" i="4"/>
  <c r="B240" i="4"/>
  <c r="B236" i="4"/>
  <c r="B235" i="4"/>
  <c r="B234" i="4"/>
  <c r="B233" i="4"/>
  <c r="B232" i="4"/>
  <c r="B227" i="4"/>
  <c r="B220" i="4"/>
  <c r="B211" i="4"/>
  <c r="B202" i="4"/>
  <c r="B181" i="4"/>
  <c r="B169" i="4"/>
  <c r="B158" i="4"/>
  <c r="B152" i="4"/>
  <c r="B140" i="4"/>
  <c r="B131" i="4"/>
  <c r="B122" i="4"/>
  <c r="B116" i="4"/>
  <c r="B109" i="4"/>
  <c r="B108" i="4"/>
  <c r="B107" i="4"/>
  <c r="B106" i="4"/>
  <c r="B99" i="4"/>
  <c r="B92" i="4"/>
  <c r="B76" i="4"/>
  <c r="B69" i="4"/>
  <c r="B59" i="4"/>
  <c r="B52" i="4"/>
  <c r="B35" i="4"/>
  <c r="B24" i="4"/>
  <c r="B20" i="4"/>
  <c r="B16" i="4"/>
  <c r="B2" i="4"/>
  <c r="H371" i="4"/>
  <c r="H370" i="4"/>
  <c r="H369" i="4"/>
  <c r="H368" i="4"/>
  <c r="H367" i="4"/>
  <c r="H366" i="4"/>
  <c r="H365" i="4"/>
  <c r="H364" i="4"/>
  <c r="H355" i="4"/>
  <c r="H351" i="4"/>
  <c r="H343" i="4"/>
  <c r="H342" i="4"/>
  <c r="H341" i="4"/>
  <c r="H340" i="4"/>
  <c r="H339" i="4"/>
  <c r="H338" i="4"/>
  <c r="H337" i="4"/>
  <c r="H336" i="4"/>
  <c r="H335" i="4"/>
  <c r="H334" i="4"/>
  <c r="H327" i="4"/>
  <c r="H313" i="4"/>
  <c r="H301" i="4"/>
  <c r="H291" i="4"/>
  <c r="H279" i="4"/>
  <c r="H269" i="4"/>
  <c r="H255" i="4"/>
  <c r="H245" i="4"/>
  <c r="H240" i="4"/>
  <c r="H236" i="4"/>
  <c r="H235" i="4"/>
  <c r="H234" i="4"/>
  <c r="H233" i="4"/>
  <c r="H232" i="4"/>
  <c r="H227" i="4"/>
  <c r="H220" i="4"/>
  <c r="H211" i="4"/>
  <c r="H202" i="4"/>
  <c r="H181" i="4"/>
  <c r="H169" i="4"/>
  <c r="H158" i="4"/>
  <c r="H152" i="4"/>
  <c r="H140" i="4"/>
  <c r="H131" i="4"/>
  <c r="H122" i="4"/>
  <c r="H116" i="4"/>
  <c r="H109" i="4"/>
  <c r="H108" i="4"/>
  <c r="H107" i="4"/>
  <c r="H106" i="4"/>
  <c r="H99" i="4"/>
  <c r="H92" i="4"/>
  <c r="H76" i="4"/>
  <c r="H69" i="4"/>
  <c r="H59" i="4"/>
  <c r="H52" i="4"/>
  <c r="H35" i="4"/>
  <c r="H24" i="4"/>
  <c r="H20" i="4"/>
  <c r="H16" i="4"/>
  <c r="H8" i="4"/>
  <c r="F371" i="4"/>
  <c r="I371" i="4"/>
  <c r="Q371" i="4"/>
  <c r="F370" i="4"/>
  <c r="I370" i="4"/>
  <c r="Q370" i="4"/>
  <c r="F369" i="4"/>
  <c r="I369" i="4"/>
  <c r="Q369" i="4"/>
  <c r="F368" i="4"/>
  <c r="I368" i="4"/>
  <c r="Q368" i="4"/>
  <c r="F367" i="4"/>
  <c r="I367" i="4"/>
  <c r="Q367" i="4"/>
  <c r="F366" i="4"/>
  <c r="I366" i="4"/>
  <c r="Q366" i="4"/>
  <c r="F365" i="4"/>
  <c r="I365" i="4"/>
  <c r="Q365" i="4"/>
  <c r="F364" i="4"/>
  <c r="I364" i="4"/>
  <c r="Q364" i="4"/>
  <c r="F355" i="4"/>
  <c r="I355" i="4"/>
  <c r="Q363" i="4"/>
  <c r="F351" i="4"/>
  <c r="I351" i="4"/>
  <c r="Q354" i="4"/>
  <c r="F343" i="4"/>
  <c r="I343" i="4"/>
  <c r="Q350" i="4"/>
  <c r="F342" i="4"/>
  <c r="I342" i="4"/>
  <c r="Q342" i="4"/>
  <c r="F341" i="4"/>
  <c r="I341" i="4"/>
  <c r="Q341" i="4"/>
  <c r="F340" i="4"/>
  <c r="I340" i="4"/>
  <c r="Q340" i="4"/>
  <c r="F339" i="4"/>
  <c r="I339" i="4"/>
  <c r="Q339" i="4"/>
  <c r="F338" i="4"/>
  <c r="I338" i="4"/>
  <c r="Q338" i="4"/>
  <c r="F337" i="4"/>
  <c r="I337" i="4"/>
  <c r="Q337" i="4"/>
  <c r="F336" i="4"/>
  <c r="I336" i="4"/>
  <c r="Q336" i="4"/>
  <c r="F335" i="4"/>
  <c r="I335" i="4"/>
  <c r="Q335" i="4"/>
  <c r="F334" i="4"/>
  <c r="I334" i="4"/>
  <c r="Q334" i="4"/>
  <c r="F327" i="4"/>
  <c r="I327" i="4"/>
  <c r="Q333" i="4"/>
  <c r="F313" i="4"/>
  <c r="I313" i="4"/>
  <c r="Q326" i="4"/>
  <c r="F301" i="4"/>
  <c r="I301" i="4"/>
  <c r="Q312" i="4"/>
  <c r="F291" i="4"/>
  <c r="I291" i="4"/>
  <c r="Q300" i="4"/>
  <c r="F279" i="4"/>
  <c r="I279" i="4"/>
  <c r="Q290" i="4"/>
  <c r="F269" i="4"/>
  <c r="I269" i="4"/>
  <c r="Q278" i="4"/>
  <c r="F255" i="4"/>
  <c r="I255" i="4"/>
  <c r="Q268" i="4"/>
  <c r="F245" i="4"/>
  <c r="I245" i="4"/>
  <c r="Q254" i="4"/>
  <c r="F240" i="4"/>
  <c r="I240" i="4"/>
  <c r="Q244" i="4"/>
  <c r="F236" i="4"/>
  <c r="I236" i="4"/>
  <c r="Q239" i="4"/>
  <c r="F235" i="4"/>
  <c r="I235" i="4"/>
  <c r="Q235" i="4"/>
  <c r="F234" i="4"/>
  <c r="I234" i="4"/>
  <c r="Q234" i="4"/>
  <c r="F233" i="4"/>
  <c r="I233" i="4"/>
  <c r="Q233" i="4"/>
  <c r="F232" i="4"/>
  <c r="I232" i="4"/>
  <c r="Q232" i="4"/>
  <c r="F227" i="4"/>
  <c r="I227" i="4"/>
  <c r="Q231" i="4"/>
  <c r="F220" i="4"/>
  <c r="I220" i="4"/>
  <c r="Q226" i="4"/>
  <c r="F211" i="4"/>
  <c r="I211" i="4"/>
  <c r="Q219" i="4"/>
  <c r="F202" i="4"/>
  <c r="I202" i="4"/>
  <c r="Q210" i="4"/>
  <c r="F181" i="4"/>
  <c r="I181" i="4"/>
  <c r="Q201" i="4"/>
  <c r="F169" i="4"/>
  <c r="I169" i="4"/>
  <c r="Q180" i="4"/>
  <c r="F158" i="4"/>
  <c r="I158" i="4"/>
  <c r="Q168" i="4"/>
  <c r="F152" i="4"/>
  <c r="I152" i="4"/>
  <c r="Q157" i="4"/>
  <c r="F140" i="4"/>
  <c r="I140" i="4"/>
  <c r="Q151" i="4"/>
  <c r="F131" i="4"/>
  <c r="I131" i="4"/>
  <c r="Q139" i="4"/>
  <c r="F122" i="4"/>
  <c r="I122" i="4"/>
  <c r="Q130" i="4"/>
  <c r="F116" i="4"/>
  <c r="I116" i="4"/>
  <c r="Q121" i="4"/>
  <c r="F109" i="4"/>
  <c r="I109" i="4"/>
  <c r="Q115" i="4"/>
  <c r="F108" i="4"/>
  <c r="I108" i="4"/>
  <c r="Q108" i="4"/>
  <c r="F107" i="4"/>
  <c r="I107" i="4"/>
  <c r="Q107" i="4"/>
  <c r="F106" i="4"/>
  <c r="I106" i="4"/>
  <c r="Q106" i="4"/>
  <c r="F99" i="4"/>
  <c r="I99" i="4"/>
  <c r="Q105" i="4"/>
  <c r="F92" i="4"/>
  <c r="I92" i="4"/>
  <c r="Q98" i="4"/>
  <c r="F76" i="4"/>
  <c r="I76" i="4"/>
  <c r="Q91" i="4"/>
  <c r="F69" i="4"/>
  <c r="I69" i="4"/>
  <c r="Q75" i="4"/>
  <c r="F59" i="4"/>
  <c r="I59" i="4"/>
  <c r="Q68" i="4"/>
  <c r="F52" i="4"/>
  <c r="I52" i="4"/>
  <c r="Q58" i="4"/>
  <c r="F35" i="4"/>
  <c r="I35" i="4"/>
  <c r="Q51" i="4"/>
  <c r="F24" i="4"/>
  <c r="I24" i="4"/>
  <c r="Q34" i="4"/>
  <c r="F20" i="4"/>
  <c r="I20" i="4"/>
  <c r="Q23" i="4"/>
  <c r="F16" i="4"/>
  <c r="I16" i="4"/>
  <c r="Q19" i="4"/>
  <c r="F8" i="4"/>
  <c r="I8" i="4"/>
  <c r="Q15" i="4"/>
  <c r="J336" i="4"/>
  <c r="P336" i="4"/>
  <c r="R336" i="4"/>
  <c r="J158" i="4"/>
  <c r="P168" i="4"/>
  <c r="R168" i="4"/>
  <c r="J337" i="4"/>
  <c r="P337" i="4"/>
  <c r="R337" i="4"/>
  <c r="J366" i="4"/>
  <c r="P366" i="4"/>
  <c r="R366" i="4"/>
  <c r="J69" i="4"/>
  <c r="P75" i="4"/>
  <c r="R75" i="4"/>
  <c r="J227" i="4"/>
  <c r="P231" i="4"/>
  <c r="R231" i="4"/>
  <c r="J220" i="4"/>
  <c r="P226" i="4"/>
  <c r="R226" i="4"/>
  <c r="J76" i="4"/>
  <c r="P91" i="4"/>
  <c r="R91" i="4"/>
  <c r="J152" i="4"/>
  <c r="P157" i="4"/>
  <c r="R157" i="4"/>
  <c r="J16" i="4"/>
  <c r="P19" i="4"/>
  <c r="R19" i="4"/>
  <c r="J291" i="4"/>
  <c r="P300" i="4"/>
  <c r="R300" i="4"/>
  <c r="J301" i="4"/>
  <c r="P312" i="4"/>
  <c r="R312" i="4"/>
  <c r="J367" i="4"/>
  <c r="P367" i="4"/>
  <c r="R367" i="4"/>
  <c r="J108" i="4"/>
  <c r="P108" i="4"/>
  <c r="R108" i="4"/>
  <c r="J236" i="4"/>
  <c r="P239" i="4"/>
  <c r="R239" i="4"/>
  <c r="J342" i="4"/>
  <c r="P342" i="4"/>
  <c r="R342" i="4"/>
  <c r="J20" i="4"/>
  <c r="P23" i="4"/>
  <c r="R23" i="4"/>
  <c r="J109" i="4"/>
  <c r="P115" i="4"/>
  <c r="R115" i="4"/>
  <c r="J240" i="4"/>
  <c r="P244" i="4"/>
  <c r="R244" i="4"/>
  <c r="J343" i="4"/>
  <c r="P350" i="4"/>
  <c r="R350" i="4"/>
  <c r="J24" i="4"/>
  <c r="P34" i="4"/>
  <c r="R34" i="4"/>
  <c r="J169" i="4"/>
  <c r="P180" i="4"/>
  <c r="R180" i="4"/>
  <c r="J232" i="4"/>
  <c r="P232" i="4"/>
  <c r="R232" i="4"/>
  <c r="J313" i="4"/>
  <c r="P326" i="4"/>
  <c r="R326" i="4"/>
  <c r="J338" i="4"/>
  <c r="P338" i="4"/>
  <c r="R338" i="4"/>
  <c r="J351" i="4"/>
  <c r="P354" i="4"/>
  <c r="R354" i="4"/>
  <c r="J368" i="4"/>
  <c r="P368" i="4"/>
  <c r="R368" i="4"/>
  <c r="J92" i="4"/>
  <c r="P98" i="4"/>
  <c r="R98" i="4"/>
  <c r="J116" i="4"/>
  <c r="P121" i="4"/>
  <c r="R121" i="4"/>
  <c r="J245" i="4"/>
  <c r="P254" i="4"/>
  <c r="R254" i="4"/>
  <c r="J369" i="4"/>
  <c r="P369" i="4"/>
  <c r="R369" i="4"/>
  <c r="J327" i="4"/>
  <c r="P333" i="4"/>
  <c r="R333" i="4"/>
  <c r="J122" i="4"/>
  <c r="P130" i="4"/>
  <c r="R130" i="4"/>
  <c r="J233" i="4"/>
  <c r="P233" i="4"/>
  <c r="R233" i="4"/>
  <c r="J339" i="4"/>
  <c r="P339" i="4"/>
  <c r="R339" i="4"/>
  <c r="J202" i="4"/>
  <c r="P210" i="4"/>
  <c r="R210" i="4"/>
  <c r="J334" i="4"/>
  <c r="P334" i="4"/>
  <c r="R334" i="4"/>
  <c r="J370" i="4"/>
  <c r="P370" i="4"/>
  <c r="R370" i="4"/>
  <c r="J35" i="4"/>
  <c r="P51" i="4"/>
  <c r="R51" i="4"/>
  <c r="J255" i="4"/>
  <c r="P268" i="4"/>
  <c r="R268" i="4"/>
  <c r="J106" i="4"/>
  <c r="P106" i="4"/>
  <c r="R106" i="4"/>
  <c r="J234" i="4"/>
  <c r="P234" i="4"/>
  <c r="R234" i="4"/>
  <c r="J340" i="4"/>
  <c r="P340" i="4"/>
  <c r="R340" i="4"/>
  <c r="J8" i="4"/>
  <c r="P15" i="4"/>
  <c r="R15" i="4"/>
  <c r="J59" i="4"/>
  <c r="P68" i="4"/>
  <c r="R68" i="4"/>
  <c r="J107" i="4"/>
  <c r="P107" i="4"/>
  <c r="R107" i="4"/>
  <c r="J140" i="4"/>
  <c r="P151" i="4"/>
  <c r="R151" i="4"/>
  <c r="J211" i="4"/>
  <c r="P219" i="4"/>
  <c r="R219" i="4"/>
  <c r="J235" i="4"/>
  <c r="P235" i="4"/>
  <c r="R235" i="4"/>
  <c r="J279" i="4"/>
  <c r="P290" i="4"/>
  <c r="R290" i="4"/>
  <c r="J335" i="4"/>
  <c r="P335" i="4"/>
  <c r="R335" i="4"/>
  <c r="J341" i="4"/>
  <c r="P341" i="4"/>
  <c r="R341" i="4"/>
  <c r="J365" i="4"/>
  <c r="P365" i="4"/>
  <c r="R365" i="4"/>
  <c r="J371" i="4"/>
  <c r="P371" i="4"/>
  <c r="R371" i="4"/>
  <c r="J99" i="4"/>
  <c r="P105" i="4"/>
  <c r="R105" i="4"/>
  <c r="J181" i="4"/>
  <c r="P201" i="4"/>
  <c r="R201" i="4"/>
  <c r="J355" i="4"/>
  <c r="P363" i="4"/>
  <c r="R363" i="4"/>
  <c r="J52" i="4"/>
  <c r="P58" i="4"/>
  <c r="R58" i="4"/>
  <c r="J131" i="4"/>
  <c r="P139" i="4"/>
  <c r="R139" i="4"/>
  <c r="J269" i="4"/>
  <c r="J364" i="4"/>
  <c r="P364" i="4"/>
  <c r="R364" i="4"/>
  <c r="P278" i="4"/>
  <c r="R278" i="4"/>
  <c r="H2" i="4"/>
  <c r="H922" i="4"/>
  <c r="F2" i="4"/>
  <c r="I2" i="4"/>
  <c r="I922" i="4"/>
  <c r="K14" i="1"/>
  <c r="L13" i="1"/>
  <c r="K13" i="1"/>
  <c r="L7" i="1"/>
  <c r="K7" i="1"/>
  <c r="M12" i="1"/>
  <c r="M11" i="1"/>
  <c r="F9" i="1"/>
  <c r="F10" i="1"/>
  <c r="M10" i="1"/>
  <c r="M9" i="1"/>
  <c r="M8" i="1"/>
  <c r="M13" i="1"/>
  <c r="F8" i="1"/>
  <c r="D8" i="1"/>
  <c r="G8" i="1"/>
  <c r="O13" i="1"/>
  <c r="M6" i="1"/>
  <c r="M5" i="1"/>
  <c r="M4" i="1"/>
  <c r="M3" i="1"/>
  <c r="M2" i="1"/>
  <c r="Q7" i="4"/>
  <c r="Q922" i="4"/>
  <c r="J2" i="4"/>
  <c r="J922" i="4"/>
  <c r="L14" i="1"/>
  <c r="M7" i="1"/>
  <c r="M14" i="1"/>
  <c r="F3" i="1"/>
  <c r="H8" i="1"/>
  <c r="N13" i="1"/>
  <c r="P7" i="4"/>
  <c r="F2" i="1"/>
  <c r="F4" i="1"/>
  <c r="D2" i="1"/>
  <c r="G2" i="1"/>
  <c r="R7" i="4"/>
  <c r="R922" i="4"/>
  <c r="R924" i="4"/>
  <c r="R925" i="4"/>
  <c r="P922" i="4"/>
  <c r="G14" i="1"/>
  <c r="O7" i="1"/>
  <c r="O14" i="1"/>
  <c r="H2" i="1"/>
  <c r="H14" i="1"/>
  <c r="N7" i="1"/>
  <c r="N14" i="1"/>
  <c r="P1038" i="8" l="1"/>
  <c r="P1701" i="8"/>
  <c r="P1629" i="8"/>
  <c r="P2233" i="8"/>
  <c r="P1180" i="8"/>
  <c r="P81" i="8"/>
  <c r="P1125" i="8"/>
  <c r="P1173" i="8"/>
  <c r="P1161" i="8"/>
  <c r="P65" i="8"/>
  <c r="P1429" i="8"/>
  <c r="P133" i="8"/>
  <c r="P1396" i="8"/>
  <c r="P1261" i="8"/>
  <c r="P1492" i="8"/>
  <c r="O1357" i="7"/>
  <c r="J134" i="8"/>
  <c r="P437" i="8"/>
  <c r="J257" i="8"/>
  <c r="Q271" i="8" s="1"/>
  <c r="P909" i="8"/>
  <c r="P2189" i="8"/>
  <c r="P1357" i="8"/>
  <c r="P1485" i="8"/>
  <c r="P1976" i="8"/>
  <c r="P923" i="8"/>
  <c r="J857" i="8"/>
  <c r="Q863" i="8" s="1"/>
  <c r="P179" i="8"/>
  <c r="P343" i="8"/>
  <c r="P1088" i="8"/>
  <c r="P598" i="8"/>
  <c r="J303" i="8"/>
  <c r="Q314" i="8" s="1"/>
  <c r="P863" i="8"/>
  <c r="P32" i="8"/>
  <c r="P474" i="8"/>
  <c r="J825" i="8"/>
  <c r="Q832" i="8" s="1"/>
  <c r="P1466" i="8"/>
  <c r="P321" i="8"/>
  <c r="P786" i="8"/>
  <c r="P1531" i="8"/>
  <c r="P808" i="8"/>
  <c r="P390" i="8"/>
  <c r="P566" i="8"/>
  <c r="O1804" i="8"/>
  <c r="S1804" i="8" s="1"/>
  <c r="J68" i="8"/>
  <c r="Q68" i="8" s="1"/>
  <c r="R68" i="8" s="1"/>
  <c r="J833" i="8"/>
  <c r="Q842" i="8" s="1"/>
  <c r="P872" i="8"/>
  <c r="P929" i="8"/>
  <c r="P230" i="8"/>
  <c r="J535" i="8"/>
  <c r="Q546" i="8" s="1"/>
  <c r="P554" i="8"/>
  <c r="P984" i="8"/>
  <c r="P1007" i="8"/>
  <c r="O1082" i="8"/>
  <c r="S1082" i="8" s="1"/>
  <c r="P378" i="8"/>
  <c r="P670" i="8"/>
  <c r="P26" i="8"/>
  <c r="P1148" i="8"/>
  <c r="J1275" i="8"/>
  <c r="Q1293" i="8" s="1"/>
  <c r="J1440" i="8"/>
  <c r="Q1446" i="8" s="1"/>
  <c r="P1455" i="8"/>
  <c r="P2037" i="8"/>
  <c r="P406" i="8"/>
  <c r="P503" i="8"/>
  <c r="P856" i="8"/>
  <c r="P1679" i="8"/>
  <c r="J1871" i="8"/>
  <c r="Q1880" i="8" s="1"/>
  <c r="P302" i="8"/>
  <c r="P423" i="8"/>
  <c r="P680" i="8"/>
  <c r="P946" i="8"/>
  <c r="P1338" i="8"/>
  <c r="P452" i="8"/>
  <c r="O554" i="8"/>
  <c r="S554" i="8" s="1"/>
  <c r="P1246" i="8"/>
  <c r="P2086" i="8"/>
  <c r="P277" i="8"/>
  <c r="P1316" i="8"/>
  <c r="J92" i="8"/>
  <c r="Q107" i="8" s="1"/>
  <c r="P206" i="8"/>
  <c r="P1138" i="8"/>
  <c r="P1212" i="8"/>
  <c r="P1274" i="8"/>
  <c r="O277" i="8"/>
  <c r="S277" i="8" s="1"/>
  <c r="P1504" i="8"/>
  <c r="P1892" i="8"/>
  <c r="P117" i="8"/>
  <c r="P588" i="8"/>
  <c r="J713" i="8"/>
  <c r="Q724" i="8" s="1"/>
  <c r="P2122" i="8"/>
  <c r="P271" i="8"/>
  <c r="O1679" i="8"/>
  <c r="S1679" i="8" s="1"/>
  <c r="J1789" i="8"/>
  <c r="Q1797" i="8" s="1"/>
  <c r="P1238" i="8"/>
  <c r="J2123" i="8"/>
  <c r="Q2138" i="8" s="1"/>
  <c r="P38" i="8"/>
  <c r="J1672" i="8"/>
  <c r="Q1679" i="8" s="1"/>
  <c r="R1679" i="8" s="1"/>
  <c r="O1928" i="8"/>
  <c r="S1928" i="8" s="1"/>
  <c r="J2002" i="8"/>
  <c r="Q2008" i="8" s="1"/>
  <c r="P2027" i="8"/>
  <c r="Q160" i="8"/>
  <c r="P760" i="8"/>
  <c r="P1767" i="8"/>
  <c r="O1909" i="8"/>
  <c r="S1909" i="8" s="1"/>
  <c r="P335" i="8"/>
  <c r="J671" i="8"/>
  <c r="Q680" i="8" s="1"/>
  <c r="O1238" i="8"/>
  <c r="S1238" i="8" s="1"/>
  <c r="O1687" i="8"/>
  <c r="S1687" i="8" s="1"/>
  <c r="J1688" i="8"/>
  <c r="Q1701" i="8" s="1"/>
  <c r="R1701" i="8" s="1"/>
  <c r="O2189" i="8"/>
  <c r="S2189" i="8" s="1"/>
  <c r="O18" i="8"/>
  <c r="S18" i="8" s="1"/>
  <c r="O618" i="8"/>
  <c r="S618" i="8" s="1"/>
  <c r="J725" i="8"/>
  <c r="Q735" i="8" s="1"/>
  <c r="J850" i="8"/>
  <c r="Q856" i="8" s="1"/>
  <c r="J1024" i="8"/>
  <c r="Q1038" i="8" s="1"/>
  <c r="O1301" i="8"/>
  <c r="S1301" i="8" s="1"/>
  <c r="J1302" i="8"/>
  <c r="Q1302" i="8" s="1"/>
  <c r="R1302" i="8" s="1"/>
  <c r="O1357" i="8"/>
  <c r="S1357" i="8" s="1"/>
  <c r="J1467" i="8"/>
  <c r="Q1475" i="8" s="1"/>
  <c r="P1572" i="8"/>
  <c r="J67" i="8"/>
  <c r="Q67" i="8" s="1"/>
  <c r="R67" i="8" s="1"/>
  <c r="J985" i="8"/>
  <c r="Q993" i="8" s="1"/>
  <c r="O1188" i="8"/>
  <c r="S1188" i="8" s="1"/>
  <c r="P1198" i="8"/>
  <c r="O1347" i="8"/>
  <c r="S1347" i="8" s="1"/>
  <c r="J1554" i="8"/>
  <c r="Q1572" i="8" s="1"/>
  <c r="P1639" i="8"/>
  <c r="O1788" i="8"/>
  <c r="S1788" i="8" s="1"/>
  <c r="P1928" i="8"/>
  <c r="J681" i="8"/>
  <c r="Q696" i="8" s="1"/>
  <c r="J1149" i="8"/>
  <c r="Q1161" i="8" s="1"/>
  <c r="R1161" i="8" s="1"/>
  <c r="P1754" i="8"/>
  <c r="O206" i="8"/>
  <c r="S206" i="8" s="1"/>
  <c r="J1008" i="8"/>
  <c r="Q1023" i="8" s="1"/>
  <c r="R1023" i="8" s="1"/>
  <c r="O1475" i="8"/>
  <c r="S1475" i="8" s="1"/>
  <c r="P1475" i="8"/>
  <c r="O1880" i="8"/>
  <c r="S1880" i="8" s="1"/>
  <c r="P2103" i="8"/>
  <c r="P2138" i="8"/>
  <c r="P1103" i="8"/>
  <c r="O1231" i="8"/>
  <c r="S1231" i="8" s="1"/>
  <c r="P1366" i="8"/>
  <c r="J1439" i="8"/>
  <c r="Q1439" i="8" s="1"/>
  <c r="R1439" i="8" s="1"/>
  <c r="O1492" i="8"/>
  <c r="S1492" i="8" s="1"/>
  <c r="P1553" i="8"/>
  <c r="J1843" i="8"/>
  <c r="Q1855" i="8" s="1"/>
  <c r="O2138" i="8"/>
  <c r="S2138" i="8" s="1"/>
  <c r="O91" i="8"/>
  <c r="S91" i="8" s="1"/>
  <c r="O117" i="8"/>
  <c r="S117" i="8" s="1"/>
  <c r="P256" i="8"/>
  <c r="O519" i="8"/>
  <c r="S519" i="8" s="1"/>
  <c r="J1592" i="8"/>
  <c r="Q1599" i="8" s="1"/>
  <c r="R1599" i="8" s="1"/>
  <c r="P1804" i="8"/>
  <c r="P1870" i="8"/>
  <c r="J2139" i="8"/>
  <c r="Q2156" i="8" s="1"/>
  <c r="O38" i="8"/>
  <c r="S38" i="8" s="1"/>
  <c r="J589" i="8"/>
  <c r="Q598" i="8" s="1"/>
  <c r="R598" i="8" s="1"/>
  <c r="O1088" i="8"/>
  <c r="S1088" i="8" s="1"/>
  <c r="P216" i="8"/>
  <c r="J475" i="8"/>
  <c r="Q485" i="8" s="1"/>
  <c r="O1038" i="8"/>
  <c r="S1038" i="8" s="1"/>
  <c r="P1049" i="8"/>
  <c r="J1126" i="8"/>
  <c r="Q1138" i="8" s="1"/>
  <c r="P1542" i="8"/>
  <c r="O1659" i="8"/>
  <c r="S1659" i="8" s="1"/>
  <c r="O256" i="8"/>
  <c r="S256" i="8" s="1"/>
  <c r="O321" i="8"/>
  <c r="S321" i="8" s="1"/>
  <c r="O786" i="8"/>
  <c r="S786" i="8" s="1"/>
  <c r="J787" i="8"/>
  <c r="Q808" i="8" s="1"/>
  <c r="J809" i="8"/>
  <c r="Q824" i="8" s="1"/>
  <c r="P993" i="8"/>
  <c r="J1174" i="8"/>
  <c r="Q1180" i="8" s="1"/>
  <c r="J1207" i="8"/>
  <c r="Q1212" i="8" s="1"/>
  <c r="R1212" i="8" s="1"/>
  <c r="O1246" i="8"/>
  <c r="S1246" i="8" s="1"/>
  <c r="J1410" i="8"/>
  <c r="Q1418" i="8" s="1"/>
  <c r="R1418" i="8" s="1"/>
  <c r="P1728" i="8"/>
  <c r="O1212" i="8"/>
  <c r="S1212" i="8" s="1"/>
  <c r="J1359" i="8"/>
  <c r="Q1359" i="8" s="1"/>
  <c r="R1359" i="8" s="1"/>
  <c r="J1505" i="8"/>
  <c r="Q1516" i="8" s="1"/>
  <c r="R1516" i="8" s="1"/>
  <c r="J1712" i="8"/>
  <c r="Q1728" i="8" s="1"/>
  <c r="J1828" i="8"/>
  <c r="Q1842" i="8" s="1"/>
  <c r="R1842" i="8" s="1"/>
  <c r="J567" i="8"/>
  <c r="Q578" i="8" s="1"/>
  <c r="J1929" i="8"/>
  <c r="Q1950" i="8" s="1"/>
  <c r="R1950" i="8" s="1"/>
  <c r="P1112" i="8"/>
  <c r="J1104" i="8"/>
  <c r="Q1112" i="8" s="1"/>
  <c r="P1294" i="8"/>
  <c r="J1294" i="8"/>
  <c r="Q1294" i="8" s="1"/>
  <c r="P660" i="8"/>
  <c r="J642" i="8"/>
  <c r="Q660" i="8" s="1"/>
  <c r="J504" i="8"/>
  <c r="Q519" i="8" s="1"/>
  <c r="P1074" i="8"/>
  <c r="J1059" i="8"/>
  <c r="Q1074" i="8" s="1"/>
  <c r="J1745" i="8"/>
  <c r="Q1754" i="8" s="1"/>
  <c r="P608" i="8"/>
  <c r="J599" i="8"/>
  <c r="Q608" i="8" s="1"/>
  <c r="J1089" i="8"/>
  <c r="Q1096" i="8" s="1"/>
  <c r="R1096" i="8" s="1"/>
  <c r="J918" i="8"/>
  <c r="Q923" i="8" s="1"/>
  <c r="P1387" i="8"/>
  <c r="J1379" i="8"/>
  <c r="Q1387" i="8" s="1"/>
  <c r="J336" i="8"/>
  <c r="Q343" i="8" s="1"/>
  <c r="O65" i="8"/>
  <c r="S65" i="8" s="1"/>
  <c r="O271" i="8"/>
  <c r="S271" i="8" s="1"/>
  <c r="O302" i="8"/>
  <c r="S302" i="8" s="1"/>
  <c r="O343" i="8"/>
  <c r="S343" i="8" s="1"/>
  <c r="O390" i="8"/>
  <c r="S390" i="8" s="1"/>
  <c r="O398" i="8"/>
  <c r="S398" i="8" s="1"/>
  <c r="J399" i="8"/>
  <c r="Q406" i="8" s="1"/>
  <c r="P824" i="8"/>
  <c r="O849" i="8"/>
  <c r="S849" i="8" s="1"/>
  <c r="P917" i="8"/>
  <c r="O929" i="8"/>
  <c r="S929" i="8" s="1"/>
  <c r="J960" i="8"/>
  <c r="Q973" i="8" s="1"/>
  <c r="J974" i="8"/>
  <c r="Q984" i="8" s="1"/>
  <c r="O993" i="8"/>
  <c r="S993" i="8" s="1"/>
  <c r="O1103" i="8"/>
  <c r="S1103" i="8" s="1"/>
  <c r="O1125" i="8"/>
  <c r="S1125" i="8" s="1"/>
  <c r="O1138" i="8"/>
  <c r="S1138" i="8" s="1"/>
  <c r="O1148" i="8"/>
  <c r="S1148" i="8" s="1"/>
  <c r="J1247" i="8"/>
  <c r="Q1261" i="8" s="1"/>
  <c r="R1261" i="8" s="1"/>
  <c r="O1261" i="8"/>
  <c r="S1261" i="8" s="1"/>
  <c r="O1326" i="8"/>
  <c r="S1326" i="8" s="1"/>
  <c r="J1339" i="8"/>
  <c r="Q1347" i="8" s="1"/>
  <c r="R1347" i="8" s="1"/>
  <c r="O1485" i="8"/>
  <c r="S1485" i="8" s="1"/>
  <c r="O1504" i="8"/>
  <c r="S1504" i="8" s="1"/>
  <c r="J1652" i="8"/>
  <c r="Q1659" i="8" s="1"/>
  <c r="R1659" i="8" s="1"/>
  <c r="O1711" i="8"/>
  <c r="S1711" i="8" s="1"/>
  <c r="J1902" i="8"/>
  <c r="Q1909" i="8" s="1"/>
  <c r="R1909" i="8" s="1"/>
  <c r="O2027" i="8"/>
  <c r="S2027" i="8" s="1"/>
  <c r="O2037" i="8"/>
  <c r="S2037" i="8" s="1"/>
  <c r="O2103" i="8"/>
  <c r="S2103" i="8" s="1"/>
  <c r="O2233" i="8"/>
  <c r="S2233" i="8" s="1"/>
  <c r="J19" i="8"/>
  <c r="Q26" i="8" s="1"/>
  <c r="O179" i="8"/>
  <c r="S179" i="8" s="1"/>
  <c r="O216" i="8"/>
  <c r="S216" i="8" s="1"/>
  <c r="O363" i="8"/>
  <c r="S363" i="8" s="1"/>
  <c r="O437" i="8"/>
  <c r="S437" i="8" s="1"/>
  <c r="J619" i="8"/>
  <c r="Q633" i="8" s="1"/>
  <c r="R633" i="8" s="1"/>
  <c r="O641" i="8"/>
  <c r="S641" i="8" s="1"/>
  <c r="J697" i="8"/>
  <c r="Q712" i="8" s="1"/>
  <c r="O724" i="8"/>
  <c r="S724" i="8" s="1"/>
  <c r="O808" i="8"/>
  <c r="S808" i="8" s="1"/>
  <c r="J994" i="8"/>
  <c r="Q1007" i="8" s="1"/>
  <c r="O1378" i="8"/>
  <c r="S1378" i="8" s="1"/>
  <c r="O1429" i="8"/>
  <c r="S1429" i="8" s="1"/>
  <c r="J1486" i="8"/>
  <c r="Q1492" i="8" s="1"/>
  <c r="O1572" i="8"/>
  <c r="S1572" i="8" s="1"/>
  <c r="J2104" i="8"/>
  <c r="Q2112" i="8" s="1"/>
  <c r="O2184" i="8"/>
  <c r="S2184" i="8" s="1"/>
  <c r="O2205" i="8"/>
  <c r="S2205" i="8" s="1"/>
  <c r="O32" i="8"/>
  <c r="S32" i="8" s="1"/>
  <c r="O48" i="8"/>
  <c r="S48" i="8" s="1"/>
  <c r="J66" i="8"/>
  <c r="Q66" i="8" s="1"/>
  <c r="R66" i="8" s="1"/>
  <c r="O160" i="8"/>
  <c r="S160" i="8" s="1"/>
  <c r="J407" i="8"/>
  <c r="Q423" i="8" s="1"/>
  <c r="J520" i="8"/>
  <c r="Q534" i="8" s="1"/>
  <c r="R534" i="8" s="1"/>
  <c r="P748" i="8"/>
  <c r="J892" i="8"/>
  <c r="Q900" i="8" s="1"/>
  <c r="O973" i="8"/>
  <c r="S973" i="8" s="1"/>
  <c r="O1112" i="8"/>
  <c r="S1112" i="8" s="1"/>
  <c r="O1274" i="8"/>
  <c r="S1274" i="8" s="1"/>
  <c r="O1316" i="8"/>
  <c r="S1316" i="8" s="1"/>
  <c r="J1397" i="8"/>
  <c r="Q1397" i="8" s="1"/>
  <c r="O1409" i="8"/>
  <c r="S1409" i="8" s="1"/>
  <c r="J1476" i="8"/>
  <c r="Q1476" i="8" s="1"/>
  <c r="R1476" i="8" s="1"/>
  <c r="J1518" i="8"/>
  <c r="Q1531" i="8" s="1"/>
  <c r="J1543" i="8"/>
  <c r="Q1553" i="8" s="1"/>
  <c r="O1591" i="8"/>
  <c r="S1591" i="8" s="1"/>
  <c r="O1614" i="8"/>
  <c r="S1614" i="8" s="1"/>
  <c r="J1615" i="8"/>
  <c r="Q1629" i="8" s="1"/>
  <c r="R1629" i="8" s="1"/>
  <c r="O1651" i="8"/>
  <c r="S1651" i="8" s="1"/>
  <c r="O1744" i="8"/>
  <c r="S1744" i="8" s="1"/>
  <c r="J1856" i="8"/>
  <c r="Q1870" i="8" s="1"/>
  <c r="R1870" i="8" s="1"/>
  <c r="J1968" i="8"/>
  <c r="Q1976" i="8" s="1"/>
  <c r="P2008" i="8"/>
  <c r="R2008" i="8" s="1"/>
  <c r="Q2189" i="8"/>
  <c r="O2194" i="8"/>
  <c r="S2194" i="8" s="1"/>
  <c r="O2216" i="8"/>
  <c r="S2216" i="8" s="1"/>
  <c r="J1798" i="8"/>
  <c r="Q1804" i="8" s="1"/>
  <c r="O406" i="8"/>
  <c r="S406" i="8" s="1"/>
  <c r="O452" i="8"/>
  <c r="S452" i="8" s="1"/>
  <c r="P462" i="8"/>
  <c r="O503" i="8"/>
  <c r="S503" i="8" s="1"/>
  <c r="J555" i="8"/>
  <c r="Q566" i="8" s="1"/>
  <c r="R566" i="8" s="1"/>
  <c r="O633" i="8"/>
  <c r="S633" i="8" s="1"/>
  <c r="O670" i="8"/>
  <c r="S670" i="8" s="1"/>
  <c r="O712" i="8"/>
  <c r="S712" i="8" s="1"/>
  <c r="O842" i="8"/>
  <c r="S842" i="8" s="1"/>
  <c r="O984" i="8"/>
  <c r="S984" i="8" s="1"/>
  <c r="O1007" i="8"/>
  <c r="S1007" i="8" s="1"/>
  <c r="O1180" i="8"/>
  <c r="S1180" i="8" s="1"/>
  <c r="J1189" i="8"/>
  <c r="Q1198" i="8" s="1"/>
  <c r="O1293" i="8"/>
  <c r="S1293" i="8" s="1"/>
  <c r="J1493" i="8"/>
  <c r="Q1504" i="8" s="1"/>
  <c r="O1553" i="8"/>
  <c r="S1553" i="8" s="1"/>
  <c r="O1870" i="8"/>
  <c r="S1870" i="8" s="1"/>
  <c r="J1881" i="8"/>
  <c r="Q1892" i="8" s="1"/>
  <c r="J1893" i="8"/>
  <c r="Q1901" i="8" s="1"/>
  <c r="O1976" i="8"/>
  <c r="S1976" i="8" s="1"/>
  <c r="J2063" i="8"/>
  <c r="Q2086" i="8" s="1"/>
  <c r="J2113" i="8"/>
  <c r="Q2122" i="8" s="1"/>
  <c r="R2122" i="8" s="1"/>
  <c r="P2194" i="8"/>
  <c r="R2194" i="8" s="1"/>
  <c r="O26" i="8"/>
  <c r="S26" i="8" s="1"/>
  <c r="O81" i="8"/>
  <c r="S81" i="8" s="1"/>
  <c r="O423" i="8"/>
  <c r="S423" i="8" s="1"/>
  <c r="O462" i="8"/>
  <c r="S462" i="8" s="1"/>
  <c r="O485" i="8"/>
  <c r="S485" i="8" s="1"/>
  <c r="O598" i="8"/>
  <c r="S598" i="8" s="1"/>
  <c r="J843" i="8"/>
  <c r="Q849" i="8" s="1"/>
  <c r="R849" i="8" s="1"/>
  <c r="O900" i="8"/>
  <c r="S900" i="8" s="1"/>
  <c r="O1096" i="8"/>
  <c r="S1096" i="8" s="1"/>
  <c r="J1239" i="8"/>
  <c r="Q1246" i="8" s="1"/>
  <c r="P1409" i="8"/>
  <c r="J1430" i="8"/>
  <c r="Q1438" i="8" s="1"/>
  <c r="J1447" i="8"/>
  <c r="Q1455" i="8" s="1"/>
  <c r="O1516" i="8"/>
  <c r="S1516" i="8" s="1"/>
  <c r="J1630" i="8"/>
  <c r="Q1639" i="8" s="1"/>
  <c r="O1827" i="8"/>
  <c r="S1827" i="8" s="1"/>
  <c r="O1901" i="8"/>
  <c r="S1901" i="8" s="1"/>
  <c r="P2001" i="8"/>
  <c r="J2015" i="8"/>
  <c r="Q2027" i="8" s="1"/>
  <c r="J49" i="8"/>
  <c r="Q65" i="8" s="1"/>
  <c r="R65" i="8" s="1"/>
  <c r="J69" i="8"/>
  <c r="Q81" i="8" s="1"/>
  <c r="R81" i="8" s="1"/>
  <c r="O107" i="8"/>
  <c r="S107" i="8" s="1"/>
  <c r="O133" i="8"/>
  <c r="S133" i="8" s="1"/>
  <c r="J207" i="8"/>
  <c r="Q216" i="8" s="1"/>
  <c r="O292" i="8"/>
  <c r="S292" i="8" s="1"/>
  <c r="O335" i="8"/>
  <c r="S335" i="8" s="1"/>
  <c r="J364" i="8"/>
  <c r="Q378" i="8" s="1"/>
  <c r="J379" i="8"/>
  <c r="Q390" i="8" s="1"/>
  <c r="R390" i="8" s="1"/>
  <c r="O566" i="8"/>
  <c r="S566" i="8" s="1"/>
  <c r="O832" i="8"/>
  <c r="S832" i="8" s="1"/>
  <c r="P832" i="8"/>
  <c r="J901" i="8"/>
  <c r="Q909" i="8" s="1"/>
  <c r="J1097" i="8"/>
  <c r="Q1103" i="8" s="1"/>
  <c r="J1113" i="8"/>
  <c r="Q1125" i="8" s="1"/>
  <c r="J1139" i="8"/>
  <c r="Q1148" i="8" s="1"/>
  <c r="R1148" i="8" s="1"/>
  <c r="O1173" i="8"/>
  <c r="S1173" i="8" s="1"/>
  <c r="J1304" i="8"/>
  <c r="Q1316" i="8" s="1"/>
  <c r="R1358" i="8"/>
  <c r="O1387" i="8"/>
  <c r="S1387" i="8" s="1"/>
  <c r="O1446" i="8"/>
  <c r="S1446" i="8" s="1"/>
  <c r="O1466" i="8"/>
  <c r="S1466" i="8" s="1"/>
  <c r="J1517" i="8"/>
  <c r="Q1517" i="8" s="1"/>
  <c r="R1517" i="8" s="1"/>
  <c r="P1591" i="8"/>
  <c r="O1728" i="8"/>
  <c r="S1728" i="8" s="1"/>
  <c r="O1892" i="8"/>
  <c r="S1892" i="8" s="1"/>
  <c r="O2014" i="8"/>
  <c r="S2014" i="8" s="1"/>
  <c r="J2087" i="8"/>
  <c r="Q2103" i="8" s="1"/>
  <c r="R2103" i="8" s="1"/>
  <c r="O2122" i="8"/>
  <c r="S2122" i="8" s="1"/>
  <c r="J2157" i="8"/>
  <c r="Q2174" i="8" s="1"/>
  <c r="R2174" i="8" s="1"/>
  <c r="P2205" i="8"/>
  <c r="J1181" i="8"/>
  <c r="Q1188" i="8" s="1"/>
  <c r="P2184" i="8"/>
  <c r="M2234" i="8"/>
  <c r="M2235" i="8" s="1"/>
  <c r="J108" i="8"/>
  <c r="Q117" i="8" s="1"/>
  <c r="J180" i="8"/>
  <c r="Q206" i="8" s="1"/>
  <c r="O230" i="8"/>
  <c r="S230" i="8" s="1"/>
  <c r="O314" i="8"/>
  <c r="S314" i="8" s="1"/>
  <c r="O378" i="8"/>
  <c r="S378" i="8" s="1"/>
  <c r="O474" i="8"/>
  <c r="S474" i="8" s="1"/>
  <c r="J486" i="8"/>
  <c r="Q503" i="8" s="1"/>
  <c r="P696" i="8"/>
  <c r="R696" i="8" s="1"/>
  <c r="O891" i="8"/>
  <c r="S891" i="8" s="1"/>
  <c r="O923" i="8"/>
  <c r="S923" i="8" s="1"/>
  <c r="O1023" i="8"/>
  <c r="S1023" i="8" s="1"/>
  <c r="J1075" i="8"/>
  <c r="Q1082" i="8" s="1"/>
  <c r="J1349" i="8"/>
  <c r="Q1357" i="8" s="1"/>
  <c r="R1357" i="8" s="1"/>
  <c r="O1366" i="8"/>
  <c r="S1366" i="8" s="1"/>
  <c r="J1388" i="8"/>
  <c r="Q1396" i="8" s="1"/>
  <c r="R1396" i="8" s="1"/>
  <c r="O1418" i="8"/>
  <c r="S1418" i="8" s="1"/>
  <c r="O1455" i="8"/>
  <c r="S1455" i="8" s="1"/>
  <c r="O1542" i="8"/>
  <c r="S1542" i="8" s="1"/>
  <c r="J1574" i="8"/>
  <c r="Q1591" i="8" s="1"/>
  <c r="O1599" i="8"/>
  <c r="S1599" i="8" s="1"/>
  <c r="O1671" i="8"/>
  <c r="S1671" i="8" s="1"/>
  <c r="O1701" i="8"/>
  <c r="S1701" i="8" s="1"/>
  <c r="J1702" i="8"/>
  <c r="Q1711" i="8" s="1"/>
  <c r="R1711" i="8" s="1"/>
  <c r="O1797" i="8"/>
  <c r="S1797" i="8" s="1"/>
  <c r="Q2205" i="8"/>
  <c r="J344" i="8"/>
  <c r="Q363" i="8" s="1"/>
  <c r="P363" i="8"/>
  <c r="J39" i="8"/>
  <c r="Q48" i="8" s="1"/>
  <c r="P48" i="8"/>
  <c r="J278" i="8"/>
  <c r="Q292" i="8" s="1"/>
  <c r="P292" i="8"/>
  <c r="P641" i="8"/>
  <c r="J634" i="8"/>
  <c r="Q641" i="8" s="1"/>
  <c r="P91" i="8"/>
  <c r="J82" i="8"/>
  <c r="Q91" i="8" s="1"/>
  <c r="H2234" i="8"/>
  <c r="P107" i="8"/>
  <c r="J453" i="8"/>
  <c r="Q462" i="8" s="1"/>
  <c r="P485" i="8"/>
  <c r="O534" i="8"/>
  <c r="S534" i="8" s="1"/>
  <c r="P546" i="8"/>
  <c r="R546" i="8" s="1"/>
  <c r="O588" i="8"/>
  <c r="S588" i="8" s="1"/>
  <c r="O608" i="8"/>
  <c r="S608" i="8" s="1"/>
  <c r="O680" i="8"/>
  <c r="S680" i="8" s="1"/>
  <c r="O735" i="8"/>
  <c r="S735" i="8" s="1"/>
  <c r="O760" i="8"/>
  <c r="S760" i="8" s="1"/>
  <c r="O872" i="8"/>
  <c r="S872" i="8" s="1"/>
  <c r="J910" i="8"/>
  <c r="Q917" i="8" s="1"/>
  <c r="O946" i="8"/>
  <c r="S946" i="8" s="1"/>
  <c r="P973" i="8"/>
  <c r="O1049" i="8"/>
  <c r="S1049" i="8" s="1"/>
  <c r="P1206" i="8"/>
  <c r="J1199" i="8"/>
  <c r="Q1206" i="8" s="1"/>
  <c r="J1221" i="8"/>
  <c r="Q1231" i="8" s="1"/>
  <c r="P1231" i="8"/>
  <c r="J1262" i="8"/>
  <c r="Q1274" i="8" s="1"/>
  <c r="R1274" i="8" s="1"/>
  <c r="J2" i="8"/>
  <c r="N2234" i="8"/>
  <c r="N2235" i="8" s="1"/>
  <c r="J118" i="8"/>
  <c r="Q133" i="8" s="1"/>
  <c r="J161" i="8"/>
  <c r="Q179" i="8" s="1"/>
  <c r="R179" i="8" s="1"/>
  <c r="J217" i="8"/>
  <c r="Q230" i="8" s="1"/>
  <c r="J231" i="8"/>
  <c r="Q256" i="8" s="1"/>
  <c r="J272" i="8"/>
  <c r="Q277" i="8" s="1"/>
  <c r="J293" i="8"/>
  <c r="Q302" i="8" s="1"/>
  <c r="J315" i="8"/>
  <c r="Q321" i="8" s="1"/>
  <c r="J322" i="8"/>
  <c r="Q335" i="8" s="1"/>
  <c r="J424" i="8"/>
  <c r="Q437" i="8" s="1"/>
  <c r="R437" i="8" s="1"/>
  <c r="J438" i="8"/>
  <c r="Q452" i="8" s="1"/>
  <c r="J463" i="8"/>
  <c r="Q474" i="8" s="1"/>
  <c r="R474" i="8" s="1"/>
  <c r="J609" i="8"/>
  <c r="Q618" i="8" s="1"/>
  <c r="P618" i="8"/>
  <c r="J771" i="8"/>
  <c r="Q786" i="8" s="1"/>
  <c r="P900" i="8"/>
  <c r="O917" i="8"/>
  <c r="S917" i="8" s="1"/>
  <c r="R993" i="8"/>
  <c r="R1038" i="8"/>
  <c r="J1162" i="8"/>
  <c r="Q1173" i="8" s="1"/>
  <c r="P1188" i="8"/>
  <c r="O1206" i="8"/>
  <c r="S1206" i="8" s="1"/>
  <c r="P1687" i="8"/>
  <c r="J1680" i="8"/>
  <c r="Q1687" i="8" s="1"/>
  <c r="P879" i="8"/>
  <c r="J873" i="8"/>
  <c r="Q879" i="8" s="1"/>
  <c r="P160" i="8"/>
  <c r="P314" i="8"/>
  <c r="J547" i="8"/>
  <c r="Q554" i="8" s="1"/>
  <c r="R554" i="8" s="1"/>
  <c r="P724" i="8"/>
  <c r="O879" i="8"/>
  <c r="S879" i="8" s="1"/>
  <c r="J880" i="8"/>
  <c r="Q891" i="8" s="1"/>
  <c r="P891" i="8"/>
  <c r="O959" i="8"/>
  <c r="S959" i="8" s="1"/>
  <c r="J1083" i="8"/>
  <c r="Q1088" i="8" s="1"/>
  <c r="O1161" i="8"/>
  <c r="S1161" i="8" s="1"/>
  <c r="P1301" i="8"/>
  <c r="J1295" i="8"/>
  <c r="Q1301" i="8" s="1"/>
  <c r="J947" i="8"/>
  <c r="Q959" i="8" s="1"/>
  <c r="P959" i="8"/>
  <c r="P578" i="8"/>
  <c r="J661" i="8"/>
  <c r="Q670" i="8" s="1"/>
  <c r="O1074" i="8"/>
  <c r="S1074" i="8" s="1"/>
  <c r="J27" i="8"/>
  <c r="Q32" i="8" s="1"/>
  <c r="R32" i="8" s="1"/>
  <c r="J33" i="8"/>
  <c r="Q38" i="8" s="1"/>
  <c r="J391" i="8"/>
  <c r="Q398" i="8" s="1"/>
  <c r="R398" i="8" s="1"/>
  <c r="O696" i="8"/>
  <c r="S696" i="8" s="1"/>
  <c r="J736" i="8"/>
  <c r="Q748" i="8" s="1"/>
  <c r="J749" i="8"/>
  <c r="Q760" i="8" s="1"/>
  <c r="P770" i="8"/>
  <c r="J761" i="8"/>
  <c r="Q770" i="8" s="1"/>
  <c r="J930" i="8"/>
  <c r="Q946" i="8" s="1"/>
  <c r="J1050" i="8"/>
  <c r="Q1058" i="8" s="1"/>
  <c r="R1058" i="8" s="1"/>
  <c r="P519" i="8"/>
  <c r="O546" i="8"/>
  <c r="S546" i="8" s="1"/>
  <c r="J579" i="8"/>
  <c r="Q588" i="8" s="1"/>
  <c r="O824" i="8"/>
  <c r="S824" i="8" s="1"/>
  <c r="O856" i="8"/>
  <c r="S856" i="8" s="1"/>
  <c r="J864" i="8"/>
  <c r="Q872" i="8" s="1"/>
  <c r="O909" i="8"/>
  <c r="S909" i="8" s="1"/>
  <c r="J924" i="8"/>
  <c r="Q929" i="8" s="1"/>
  <c r="J1213" i="8"/>
  <c r="Q1220" i="8" s="1"/>
  <c r="R1220" i="8" s="1"/>
  <c r="I2234" i="8"/>
  <c r="O578" i="8"/>
  <c r="S578" i="8" s="1"/>
  <c r="O660" i="8"/>
  <c r="S660" i="8" s="1"/>
  <c r="O748" i="8"/>
  <c r="S748" i="8" s="1"/>
  <c r="O770" i="8"/>
  <c r="S770" i="8" s="1"/>
  <c r="O863" i="8"/>
  <c r="S863" i="8" s="1"/>
  <c r="J1039" i="8"/>
  <c r="Q1049" i="8" s="1"/>
  <c r="R1049" i="8" s="1"/>
  <c r="O1058" i="8"/>
  <c r="S1058" i="8" s="1"/>
  <c r="R1082" i="8"/>
  <c r="O1198" i="8"/>
  <c r="S1198" i="8" s="1"/>
  <c r="O1220" i="8"/>
  <c r="S1220" i="8" s="1"/>
  <c r="J1232" i="8"/>
  <c r="Q1238" i="8" s="1"/>
  <c r="J1303" i="8"/>
  <c r="Q1303" i="8" s="1"/>
  <c r="R1303" i="8" s="1"/>
  <c r="J1398" i="8"/>
  <c r="Q1409" i="8" s="1"/>
  <c r="J1456" i="8"/>
  <c r="Q1466" i="8" s="1"/>
  <c r="J1477" i="8"/>
  <c r="Q1485" i="8" s="1"/>
  <c r="R1485" i="8" s="1"/>
  <c r="O1531" i="8"/>
  <c r="S1531" i="8" s="1"/>
  <c r="J1532" i="8"/>
  <c r="Q1542" i="8" s="1"/>
  <c r="O1629" i="8"/>
  <c r="S1629" i="8" s="1"/>
  <c r="P1744" i="8"/>
  <c r="J1729" i="8"/>
  <c r="Q1744" i="8" s="1"/>
  <c r="O1754" i="8"/>
  <c r="S1754" i="8" s="1"/>
  <c r="R1855" i="8"/>
  <c r="P1880" i="8"/>
  <c r="R1880" i="8" s="1"/>
  <c r="J1919" i="8"/>
  <c r="Q1928" i="8" s="1"/>
  <c r="O2062" i="8"/>
  <c r="S2062" i="8" s="1"/>
  <c r="R2112" i="8"/>
  <c r="P712" i="8"/>
  <c r="P1348" i="8"/>
  <c r="J1348" i="8"/>
  <c r="Q1348" i="8" s="1"/>
  <c r="O1842" i="8"/>
  <c r="S1842" i="8" s="1"/>
  <c r="O1950" i="8"/>
  <c r="S1950" i="8" s="1"/>
  <c r="P2014" i="8"/>
  <c r="P842" i="8"/>
  <c r="J1327" i="8"/>
  <c r="Q1338" i="8" s="1"/>
  <c r="P1446" i="8"/>
  <c r="O1639" i="8"/>
  <c r="S1639" i="8" s="1"/>
  <c r="J1755" i="8"/>
  <c r="Q1767" i="8" s="1"/>
  <c r="P1781" i="8"/>
  <c r="J1768" i="8"/>
  <c r="Q1781" i="8" s="1"/>
  <c r="O1855" i="8"/>
  <c r="S1855" i="8" s="1"/>
  <c r="P1967" i="8"/>
  <c r="J1951" i="8"/>
  <c r="Q1967" i="8" s="1"/>
  <c r="O2008" i="8"/>
  <c r="S2008" i="8" s="1"/>
  <c r="J2009" i="8"/>
  <c r="Q2014" i="8" s="1"/>
  <c r="O2112" i="8"/>
  <c r="S2112" i="8" s="1"/>
  <c r="O2174" i="8"/>
  <c r="S2174" i="8" s="1"/>
  <c r="O1338" i="8"/>
  <c r="S1338" i="8" s="1"/>
  <c r="O1396" i="8"/>
  <c r="S1396" i="8" s="1"/>
  <c r="J1419" i="8"/>
  <c r="Q1429" i="8" s="1"/>
  <c r="R1429" i="8" s="1"/>
  <c r="O1767" i="8"/>
  <c r="S1767" i="8" s="1"/>
  <c r="O1781" i="8"/>
  <c r="S1781" i="8" s="1"/>
  <c r="P1918" i="8"/>
  <c r="J1910" i="8"/>
  <c r="Q1918" i="8" s="1"/>
  <c r="O1967" i="8"/>
  <c r="S1967" i="8" s="1"/>
  <c r="J1977" i="8"/>
  <c r="Q2001" i="8" s="1"/>
  <c r="J2028" i="8"/>
  <c r="Q2037" i="8" s="1"/>
  <c r="P2156" i="8"/>
  <c r="R2156" i="8" s="1"/>
  <c r="P735" i="8"/>
  <c r="P1293" i="8"/>
  <c r="R1293" i="8" s="1"/>
  <c r="J1317" i="8"/>
  <c r="Q1326" i="8" s="1"/>
  <c r="P1326" i="8"/>
  <c r="R1397" i="8"/>
  <c r="O1438" i="8"/>
  <c r="S1438" i="8" s="1"/>
  <c r="P1438" i="8"/>
  <c r="P1614" i="8"/>
  <c r="J1600" i="8"/>
  <c r="Q1614" i="8" s="1"/>
  <c r="P1788" i="8"/>
  <c r="J1782" i="8"/>
  <c r="Q1788" i="8" s="1"/>
  <c r="P1797" i="8"/>
  <c r="P1827" i="8"/>
  <c r="J1805" i="8"/>
  <c r="Q1827" i="8" s="1"/>
  <c r="P1901" i="8"/>
  <c r="O2001" i="8"/>
  <c r="S2001" i="8" s="1"/>
  <c r="O2086" i="8"/>
  <c r="S2086" i="8" s="1"/>
  <c r="O1918" i="8"/>
  <c r="S1918" i="8" s="1"/>
  <c r="J1360" i="8"/>
  <c r="Q1366" i="8" s="1"/>
  <c r="J1367" i="8"/>
  <c r="Q1378" i="8" s="1"/>
  <c r="P1378" i="8"/>
  <c r="J1640" i="8"/>
  <c r="Q1651" i="8" s="1"/>
  <c r="R1651" i="8" s="1"/>
  <c r="J1660" i="8"/>
  <c r="Q1671" i="8" s="1"/>
  <c r="R1671" i="8" s="1"/>
  <c r="P2062" i="8"/>
  <c r="J2038" i="8"/>
  <c r="Q2062" i="8" s="1"/>
  <c r="O2156" i="8"/>
  <c r="S2156" i="8" s="1"/>
  <c r="J2212" i="8"/>
  <c r="Q2216" i="8" s="1"/>
  <c r="P2216" i="8"/>
  <c r="J2175" i="8"/>
  <c r="Q2184" i="8" s="1"/>
  <c r="J2217" i="8"/>
  <c r="Q2233" i="8" s="1"/>
  <c r="R2233" i="8" s="1"/>
  <c r="P292" i="7"/>
  <c r="P1455" i="7"/>
  <c r="S1357" i="7"/>
  <c r="P2156" i="7"/>
  <c r="P1728" i="7"/>
  <c r="P1591" i="7"/>
  <c r="P2027" i="7"/>
  <c r="J67" i="7"/>
  <c r="Q67" i="7" s="1"/>
  <c r="R67" i="7" s="1"/>
  <c r="J1359" i="7"/>
  <c r="Q1359" i="7" s="1"/>
  <c r="P1357" i="7"/>
  <c r="P2008" i="7"/>
  <c r="P1639" i="7"/>
  <c r="P1918" i="7"/>
  <c r="P2184" i="7"/>
  <c r="P1347" i="7"/>
  <c r="O1347" i="7"/>
  <c r="S1347" i="7" s="1"/>
  <c r="P770" i="7"/>
  <c r="P993" i="7"/>
  <c r="P1049" i="7"/>
  <c r="P256" i="7"/>
  <c r="P503" i="7"/>
  <c r="P879" i="7"/>
  <c r="P117" i="7"/>
  <c r="P462" i="7"/>
  <c r="P519" i="7"/>
  <c r="P566" i="7"/>
  <c r="P1316" i="7"/>
  <c r="P2174" i="7"/>
  <c r="P588" i="7"/>
  <c r="J1397" i="7"/>
  <c r="Q1397" i="7" s="1"/>
  <c r="P1701" i="7"/>
  <c r="P1338" i="7"/>
  <c r="P1711" i="7"/>
  <c r="P1767" i="7"/>
  <c r="P363" i="7"/>
  <c r="P973" i="7"/>
  <c r="P1074" i="7"/>
  <c r="J68" i="7"/>
  <c r="Q68" i="7" s="1"/>
  <c r="R68" i="7" s="1"/>
  <c r="P81" i="7"/>
  <c r="P378" i="7"/>
  <c r="P724" i="7"/>
  <c r="P1198" i="7"/>
  <c r="J1640" i="7"/>
  <c r="Q1651" i="7" s="1"/>
  <c r="J1680" i="7"/>
  <c r="Q1687" i="7" s="1"/>
  <c r="J1729" i="7"/>
  <c r="Q1744" i="7" s="1"/>
  <c r="J1828" i="7"/>
  <c r="Q1842" i="7" s="1"/>
  <c r="J1919" i="7"/>
  <c r="Q1928" i="7" s="1"/>
  <c r="P1058" i="7"/>
  <c r="P1138" i="7"/>
  <c r="P2037" i="7"/>
  <c r="P1293" i="7"/>
  <c r="P1516" i="7"/>
  <c r="P1950" i="7"/>
  <c r="P1804" i="7"/>
  <c r="O2008" i="7"/>
  <c r="S2008" i="7" s="1"/>
  <c r="J843" i="7"/>
  <c r="Q849" i="7" s="1"/>
  <c r="O1679" i="7"/>
  <c r="S1679" i="7" s="1"/>
  <c r="J66" i="7"/>
  <c r="Q66" i="7" s="1"/>
  <c r="P1967" i="7"/>
  <c r="P2086" i="7"/>
  <c r="P2138" i="7"/>
  <c r="P1429" i="7"/>
  <c r="P1082" i="7"/>
  <c r="P2112" i="7"/>
  <c r="P1553" i="7"/>
  <c r="P1446" i="7"/>
  <c r="Q2189" i="7"/>
  <c r="P824" i="7"/>
  <c r="P856" i="7"/>
  <c r="P891" i="7"/>
  <c r="O2216" i="7"/>
  <c r="S2216" i="7" s="1"/>
  <c r="J864" i="7"/>
  <c r="Q872" i="7" s="1"/>
  <c r="P1326" i="7"/>
  <c r="P1397" i="7"/>
  <c r="J2002" i="7"/>
  <c r="Q2008" i="7" s="1"/>
  <c r="P1038" i="7"/>
  <c r="P1976" i="7"/>
  <c r="O2194" i="7"/>
  <c r="S2194" i="7" s="1"/>
  <c r="P1301" i="7"/>
  <c r="P1629" i="7"/>
  <c r="P1870" i="7"/>
  <c r="P1909" i="7"/>
  <c r="P2194" i="7"/>
  <c r="P277" i="7"/>
  <c r="P321" i="7"/>
  <c r="J567" i="7"/>
  <c r="Q578" i="7" s="1"/>
  <c r="J809" i="7"/>
  <c r="Q824" i="7" s="1"/>
  <c r="O1212" i="7"/>
  <c r="S1212" i="7" s="1"/>
  <c r="O1366" i="7"/>
  <c r="S1366" i="7" s="1"/>
  <c r="P1504" i="7"/>
  <c r="P1744" i="7"/>
  <c r="P1842" i="7"/>
  <c r="O1909" i="7"/>
  <c r="S1909" i="7" s="1"/>
  <c r="P107" i="7"/>
  <c r="P343" i="7"/>
  <c r="P452" i="7"/>
  <c r="P959" i="7"/>
  <c r="P1409" i="7"/>
  <c r="P1754" i="7"/>
  <c r="P1797" i="7"/>
  <c r="J1798" i="7"/>
  <c r="Q1804" i="7" s="1"/>
  <c r="J1856" i="7"/>
  <c r="Q1870" i="7" s="1"/>
  <c r="J1902" i="7"/>
  <c r="Q1909" i="7" s="1"/>
  <c r="J1951" i="7"/>
  <c r="Q1967" i="7" s="1"/>
  <c r="P91" i="7"/>
  <c r="P1007" i="7"/>
  <c r="P578" i="7"/>
  <c r="J833" i="7"/>
  <c r="Q842" i="7" s="1"/>
  <c r="J892" i="7"/>
  <c r="Q900" i="7" s="1"/>
  <c r="P1161" i="7"/>
  <c r="J1517" i="7"/>
  <c r="Q1517" i="7" s="1"/>
  <c r="R1517" i="7" s="1"/>
  <c r="P302" i="7"/>
  <c r="O1082" i="7"/>
  <c r="S1082" i="7" s="1"/>
  <c r="J1059" i="7"/>
  <c r="Q1074" i="7" s="1"/>
  <c r="P849" i="7"/>
  <c r="P660" i="7"/>
  <c r="J749" i="7"/>
  <c r="Q760" i="7" s="1"/>
  <c r="P917" i="7"/>
  <c r="J1910" i="7"/>
  <c r="Q1918" i="7" s="1"/>
  <c r="P2001" i="7"/>
  <c r="O1231" i="7"/>
  <c r="S1231" i="7" s="1"/>
  <c r="P1246" i="7"/>
  <c r="J1317" i="7"/>
  <c r="Q1326" i="7" s="1"/>
  <c r="J1189" i="7"/>
  <c r="Q1198" i="7" s="1"/>
  <c r="O1338" i="7"/>
  <c r="S1338" i="7" s="1"/>
  <c r="O1804" i="7"/>
  <c r="S1804" i="7" s="1"/>
  <c r="P1855" i="7"/>
  <c r="O363" i="7"/>
  <c r="S363" i="7" s="1"/>
  <c r="O660" i="7"/>
  <c r="S660" i="7" s="1"/>
  <c r="O786" i="7"/>
  <c r="S786" i="7" s="1"/>
  <c r="P26" i="7"/>
  <c r="P437" i="7"/>
  <c r="J671" i="7"/>
  <c r="Q680" i="7" s="1"/>
  <c r="P735" i="7"/>
  <c r="P900" i="7"/>
  <c r="P2189" i="7"/>
  <c r="J1339" i="7"/>
  <c r="J336" i="7"/>
  <c r="Q343" i="7" s="1"/>
  <c r="O133" i="7"/>
  <c r="S133" i="7" s="1"/>
  <c r="O618" i="7"/>
  <c r="S618" i="7" s="1"/>
  <c r="P314" i="7"/>
  <c r="J438" i="7"/>
  <c r="Q452" i="7" s="1"/>
  <c r="J486" i="7"/>
  <c r="Q503" i="7" s="1"/>
  <c r="J547" i="7"/>
  <c r="Q554" i="7" s="1"/>
  <c r="J634" i="7"/>
  <c r="Q641" i="7" s="1"/>
  <c r="P1928" i="7"/>
  <c r="O321" i="7"/>
  <c r="S321" i="7" s="1"/>
  <c r="P1188" i="7"/>
  <c r="J2175" i="7"/>
  <c r="Q2184" i="7" s="1"/>
  <c r="Q2233" i="7"/>
  <c r="J1295" i="7"/>
  <c r="Q1301" i="7" s="1"/>
  <c r="J33" i="7"/>
  <c r="Q38" i="7" s="1"/>
  <c r="J293" i="7"/>
  <c r="Q302" i="7" s="1"/>
  <c r="J1024" i="7"/>
  <c r="Q1038" i="7" s="1"/>
  <c r="O929" i="7"/>
  <c r="S929" i="7" s="1"/>
  <c r="O984" i="7"/>
  <c r="S984" i="7" s="1"/>
  <c r="J69" i="7"/>
  <c r="Q81" i="7" s="1"/>
  <c r="J118" i="7"/>
  <c r="Q133" i="7" s="1"/>
  <c r="J272" i="7"/>
  <c r="Q277" i="7" s="1"/>
  <c r="P1088" i="7"/>
  <c r="P1125" i="7"/>
  <c r="P1173" i="7"/>
  <c r="P1238" i="7"/>
  <c r="J1600" i="7"/>
  <c r="Q1614" i="7" s="1"/>
  <c r="J1789" i="7"/>
  <c r="Q1797" i="7" s="1"/>
  <c r="O554" i="7"/>
  <c r="S554" i="7" s="1"/>
  <c r="O1188" i="7"/>
  <c r="S1188" i="7" s="1"/>
  <c r="P2216" i="7"/>
  <c r="O1206" i="7"/>
  <c r="S1206" i="7" s="1"/>
  <c r="P230" i="7"/>
  <c r="P618" i="7"/>
  <c r="P923" i="7"/>
  <c r="O216" i="7"/>
  <c r="S216" i="7" s="1"/>
  <c r="O588" i="7"/>
  <c r="S588" i="7" s="1"/>
  <c r="O1161" i="7"/>
  <c r="S1161" i="7" s="1"/>
  <c r="J19" i="7"/>
  <c r="Q26" i="7" s="1"/>
  <c r="P485" i="7"/>
  <c r="J713" i="7"/>
  <c r="Q724" i="7" s="1"/>
  <c r="P832" i="7"/>
  <c r="P863" i="7"/>
  <c r="P1096" i="7"/>
  <c r="J1174" i="7"/>
  <c r="Q1180" i="7" s="1"/>
  <c r="P1396" i="7"/>
  <c r="J1518" i="7"/>
  <c r="Q1531" i="7" s="1"/>
  <c r="J1615" i="7"/>
  <c r="Q1629" i="7" s="1"/>
  <c r="J1702" i="7"/>
  <c r="Q1711" i="7" s="1"/>
  <c r="J1755" i="7"/>
  <c r="Q1767" i="7" s="1"/>
  <c r="P808" i="7"/>
  <c r="J787" i="7"/>
  <c r="Q808" i="7" s="1"/>
  <c r="O406" i="7"/>
  <c r="S406" i="7" s="1"/>
  <c r="O598" i="7"/>
  <c r="S598" i="7" s="1"/>
  <c r="O1553" i="7"/>
  <c r="S1553" i="7" s="1"/>
  <c r="O1671" i="7"/>
  <c r="S1671" i="7" s="1"/>
  <c r="P48" i="7"/>
  <c r="J761" i="7"/>
  <c r="Q770" i="7" s="1"/>
  <c r="J1232" i="7"/>
  <c r="Q1238" i="7" s="1"/>
  <c r="O2233" i="7"/>
  <c r="S2233" i="7" s="1"/>
  <c r="O48" i="7"/>
  <c r="S48" i="7" s="1"/>
  <c r="H2234" i="7"/>
  <c r="P133" i="7"/>
  <c r="P786" i="7"/>
  <c r="P929" i="7"/>
  <c r="J1660" i="7"/>
  <c r="Q1671" i="7" s="1"/>
  <c r="O107" i="7"/>
  <c r="S107" i="7" s="1"/>
  <c r="O206" i="7"/>
  <c r="S206" i="7" s="1"/>
  <c r="O973" i="7"/>
  <c r="S973" i="7" s="1"/>
  <c r="P748" i="7"/>
  <c r="P984" i="7"/>
  <c r="P216" i="7"/>
  <c r="O503" i="7"/>
  <c r="S503" i="7" s="1"/>
  <c r="O724" i="7"/>
  <c r="S724" i="7" s="1"/>
  <c r="O1198" i="7"/>
  <c r="S1198" i="7" s="1"/>
  <c r="J1181" i="7"/>
  <c r="Q1188" i="7" s="1"/>
  <c r="J1630" i="7"/>
  <c r="Q1639" i="7" s="1"/>
  <c r="J1712" i="7"/>
  <c r="Q1728" i="7" s="1"/>
  <c r="O879" i="7"/>
  <c r="S879" i="7" s="1"/>
  <c r="O1138" i="7"/>
  <c r="S1138" i="7" s="1"/>
  <c r="J2104" i="7"/>
  <c r="Q2112" i="7" s="1"/>
  <c r="P32" i="7"/>
  <c r="J609" i="7"/>
  <c r="Q618" i="7" s="1"/>
  <c r="J2063" i="7"/>
  <c r="Q2086" i="7" s="1"/>
  <c r="O117" i="7"/>
  <c r="S117" i="7" s="1"/>
  <c r="P680" i="7"/>
  <c r="O277" i="7"/>
  <c r="S277" i="7" s="1"/>
  <c r="O696" i="7"/>
  <c r="S696" i="7" s="1"/>
  <c r="O735" i="7"/>
  <c r="S735" i="7" s="1"/>
  <c r="J1104" i="7"/>
  <c r="Q1112" i="7" s="1"/>
  <c r="O314" i="7"/>
  <c r="S314" i="7" s="1"/>
  <c r="O398" i="7"/>
  <c r="S398" i="7" s="1"/>
  <c r="O856" i="7"/>
  <c r="S856" i="7" s="1"/>
  <c r="O917" i="7"/>
  <c r="S917" i="7" s="1"/>
  <c r="O1516" i="7"/>
  <c r="S1516" i="7" s="1"/>
  <c r="P554" i="7"/>
  <c r="J873" i="7"/>
  <c r="Q879" i="7" s="1"/>
  <c r="J994" i="7"/>
  <c r="Q1007" i="7" s="1"/>
  <c r="J1505" i="7"/>
  <c r="Q1516" i="7" s="1"/>
  <c r="J1097" i="7"/>
  <c r="Q1103" i="7" s="1"/>
  <c r="P1103" i="7"/>
  <c r="J1294" i="7"/>
  <c r="Q1294" i="7" s="1"/>
  <c r="P1294" i="7"/>
  <c r="P1438" i="7"/>
  <c r="J1430" i="7"/>
  <c r="Q1438" i="7" s="1"/>
  <c r="P2103" i="7"/>
  <c r="J2087" i="7"/>
  <c r="Q2103" i="7" s="1"/>
  <c r="O452" i="7"/>
  <c r="S452" i="7" s="1"/>
  <c r="O485" i="7"/>
  <c r="S485" i="7" s="1"/>
  <c r="O832" i="7"/>
  <c r="S832" i="7" s="1"/>
  <c r="O909" i="7"/>
  <c r="S909" i="7" s="1"/>
  <c r="O1049" i="7"/>
  <c r="S1049" i="7" s="1"/>
  <c r="O1125" i="7"/>
  <c r="S1125" i="7" s="1"/>
  <c r="O1728" i="7"/>
  <c r="S1728" i="7" s="1"/>
  <c r="J725" i="7"/>
  <c r="Q735" i="7" s="1"/>
  <c r="J947" i="7"/>
  <c r="Q959" i="7" s="1"/>
  <c r="J985" i="7"/>
  <c r="Q993" i="7" s="1"/>
  <c r="P1112" i="7"/>
  <c r="J1843" i="7"/>
  <c r="Q1855" i="7" s="1"/>
  <c r="J1968" i="7"/>
  <c r="Q1976" i="7" s="1"/>
  <c r="J579" i="7"/>
  <c r="Q588" i="7" s="1"/>
  <c r="J642" i="7"/>
  <c r="Q660" i="7" s="1"/>
  <c r="O18" i="7"/>
  <c r="S18" i="7" s="1"/>
  <c r="O534" i="7"/>
  <c r="S534" i="7" s="1"/>
  <c r="O712" i="7"/>
  <c r="S712" i="7" s="1"/>
  <c r="O748" i="7"/>
  <c r="S748" i="7" s="1"/>
  <c r="O863" i="7"/>
  <c r="S863" i="7" s="1"/>
  <c r="O1058" i="7"/>
  <c r="S1058" i="7" s="1"/>
  <c r="O1238" i="7"/>
  <c r="S1238" i="7" s="1"/>
  <c r="O1485" i="7"/>
  <c r="S1485" i="7" s="1"/>
  <c r="O1842" i="7"/>
  <c r="S1842" i="7" s="1"/>
  <c r="J2015" i="7"/>
  <c r="Q2027" i="7" s="1"/>
  <c r="J2139" i="7"/>
  <c r="Q2156" i="7" s="1"/>
  <c r="J1075" i="7"/>
  <c r="Q1082" i="7" s="1"/>
  <c r="J2123" i="7"/>
  <c r="Q2138" i="7" s="1"/>
  <c r="J1349" i="7"/>
  <c r="J49" i="7"/>
  <c r="Q65" i="7" s="1"/>
  <c r="J315" i="7"/>
  <c r="Q321" i="7" s="1"/>
  <c r="J857" i="7"/>
  <c r="Q863" i="7" s="1"/>
  <c r="J880" i="7"/>
  <c r="Q891" i="7" s="1"/>
  <c r="J1213" i="7"/>
  <c r="Q1220" i="7" s="1"/>
  <c r="P1687" i="7"/>
  <c r="J1768" i="7"/>
  <c r="Q1781" i="7" s="1"/>
  <c r="O230" i="7"/>
  <c r="S230" i="7" s="1"/>
  <c r="O423" i="7"/>
  <c r="S423" i="7" s="1"/>
  <c r="O462" i="7"/>
  <c r="S462" i="7" s="1"/>
  <c r="O842" i="7"/>
  <c r="S842" i="7" s="1"/>
  <c r="O1246" i="7"/>
  <c r="S1246" i="7" s="1"/>
  <c r="O1492" i="7"/>
  <c r="S1492" i="7" s="1"/>
  <c r="O1572" i="7"/>
  <c r="S1572" i="7" s="1"/>
  <c r="P872" i="7"/>
  <c r="J960" i="7"/>
  <c r="Q973" i="7" s="1"/>
  <c r="P2233" i="7"/>
  <c r="O1591" i="7"/>
  <c r="S1591" i="7" s="1"/>
  <c r="O1659" i="7"/>
  <c r="S1659" i="7" s="1"/>
  <c r="O2189" i="7"/>
  <c r="S2189" i="7" s="1"/>
  <c r="O2205" i="7"/>
  <c r="S2205" i="7" s="1"/>
  <c r="J1304" i="7"/>
  <c r="Q1316" i="7" s="1"/>
  <c r="O390" i="7"/>
  <c r="S390" i="7" s="1"/>
  <c r="O670" i="7"/>
  <c r="S670" i="7" s="1"/>
  <c r="O872" i="7"/>
  <c r="S872" i="7" s="1"/>
  <c r="O1023" i="7"/>
  <c r="S1023" i="7" s="1"/>
  <c r="O1180" i="7"/>
  <c r="S1180" i="7" s="1"/>
  <c r="O1261" i="7"/>
  <c r="S1261" i="7" s="1"/>
  <c r="O1438" i="7"/>
  <c r="S1438" i="7" s="1"/>
  <c r="O1788" i="7"/>
  <c r="S1788" i="7" s="1"/>
  <c r="J1977" i="7"/>
  <c r="Q2001" i="7" s="1"/>
  <c r="J910" i="7"/>
  <c r="Q917" i="7" s="1"/>
  <c r="J2028" i="7"/>
  <c r="Q2037" i="7" s="1"/>
  <c r="J924" i="7"/>
  <c r="Q929" i="7" s="1"/>
  <c r="P390" i="7"/>
  <c r="J407" i="7"/>
  <c r="Q423" i="7" s="1"/>
  <c r="P474" i="7"/>
  <c r="P1614" i="7"/>
  <c r="J1574" i="7"/>
  <c r="Q1591" i="7" s="1"/>
  <c r="O760" i="7"/>
  <c r="S760" i="7" s="1"/>
  <c r="O824" i="7"/>
  <c r="S824" i="7" s="1"/>
  <c r="O849" i="7"/>
  <c r="S849" i="7" s="1"/>
  <c r="O1074" i="7"/>
  <c r="S1074" i="7" s="1"/>
  <c r="O1220" i="7"/>
  <c r="S1220" i="7" s="1"/>
  <c r="O1531" i="7"/>
  <c r="S1531" i="7" s="1"/>
  <c r="O38" i="7"/>
  <c r="S38" i="7" s="1"/>
  <c r="J231" i="7"/>
  <c r="Q256" i="7" s="1"/>
  <c r="J520" i="7"/>
  <c r="Q534" i="7" s="1"/>
  <c r="P641" i="7"/>
  <c r="P909" i="7"/>
  <c r="J974" i="7"/>
  <c r="Q984" i="7" s="1"/>
  <c r="J1688" i="7"/>
  <c r="Q1701" i="7" s="1"/>
  <c r="J2157" i="7"/>
  <c r="Q2174" i="7" s="1"/>
  <c r="O474" i="7"/>
  <c r="S474" i="7" s="1"/>
  <c r="O641" i="7"/>
  <c r="S641" i="7" s="1"/>
  <c r="O1173" i="7"/>
  <c r="S1173" i="7" s="1"/>
  <c r="J1239" i="7"/>
  <c r="Q1246" i="7" s="1"/>
  <c r="O26" i="7"/>
  <c r="S26" i="7" s="1"/>
  <c r="O256" i="7"/>
  <c r="S256" i="7" s="1"/>
  <c r="O437" i="7"/>
  <c r="S437" i="7" s="1"/>
  <c r="O923" i="7"/>
  <c r="S923" i="7" s="1"/>
  <c r="O1148" i="7"/>
  <c r="S1148" i="7" s="1"/>
  <c r="O1687" i="7"/>
  <c r="S1687" i="7" s="1"/>
  <c r="J1486" i="7"/>
  <c r="Q1492" i="7" s="1"/>
  <c r="P1531" i="7"/>
  <c r="P1671" i="7"/>
  <c r="J2009" i="7"/>
  <c r="Q2014" i="7" s="1"/>
  <c r="J599" i="7"/>
  <c r="Q608" i="7" s="1"/>
  <c r="J1745" i="7"/>
  <c r="Q1754" i="7" s="1"/>
  <c r="J1083" i="7"/>
  <c r="Q1088" i="7" s="1"/>
  <c r="P1261" i="7"/>
  <c r="J1247" i="7"/>
  <c r="Q1261" i="7" s="1"/>
  <c r="P335" i="7"/>
  <c r="J322" i="7"/>
  <c r="Q335" i="7" s="1"/>
  <c r="P1023" i="7"/>
  <c r="J1008" i="7"/>
  <c r="Q1023" i="7" s="1"/>
  <c r="J1050" i="7"/>
  <c r="Q1058" i="7" s="1"/>
  <c r="J1221" i="7"/>
  <c r="Q1231" i="7" s="1"/>
  <c r="P1231" i="7"/>
  <c r="J1543" i="7"/>
  <c r="Q1553" i="7" s="1"/>
  <c r="P2062" i="7"/>
  <c r="J2038" i="7"/>
  <c r="Q2062" i="7" s="1"/>
  <c r="P1485" i="7"/>
  <c r="J1477" i="7"/>
  <c r="Q1485" i="7" s="1"/>
  <c r="P1572" i="7"/>
  <c r="J1554" i="7"/>
  <c r="Q1572" i="7" s="1"/>
  <c r="P1659" i="7"/>
  <c r="J1652" i="7"/>
  <c r="Q1659" i="7" s="1"/>
  <c r="P1880" i="7"/>
  <c r="J1871" i="7"/>
  <c r="Q1880" i="7" s="1"/>
  <c r="J930" i="7"/>
  <c r="Q946" i="7" s="1"/>
  <c r="P946" i="7"/>
  <c r="P1206" i="7"/>
  <c r="J1199" i="7"/>
  <c r="Q1206" i="7" s="1"/>
  <c r="P1679" i="7"/>
  <c r="J1672" i="7"/>
  <c r="Q1679" i="7" s="1"/>
  <c r="I2234" i="7"/>
  <c r="P206" i="7"/>
  <c r="J180" i="7"/>
  <c r="Q206" i="7" s="1"/>
  <c r="P1418" i="7"/>
  <c r="J1410" i="7"/>
  <c r="Q1418" i="7" s="1"/>
  <c r="P1542" i="7"/>
  <c r="J1532" i="7"/>
  <c r="Q1542" i="7" s="1"/>
  <c r="P406" i="7"/>
  <c r="J399" i="7"/>
  <c r="Q406" i="7" s="1"/>
  <c r="P1212" i="7"/>
  <c r="J1207" i="7"/>
  <c r="Q1212" i="7" s="1"/>
  <c r="P1387" i="7"/>
  <c r="J1379" i="7"/>
  <c r="Q1387" i="7" s="1"/>
  <c r="P842" i="7"/>
  <c r="P66" i="7"/>
  <c r="J1039" i="7"/>
  <c r="Q1049" i="7" s="1"/>
  <c r="O1301" i="7"/>
  <c r="S1301" i="7" s="1"/>
  <c r="O1316" i="7"/>
  <c r="S1316" i="7" s="1"/>
  <c r="O1326" i="7"/>
  <c r="S1326" i="7" s="1"/>
  <c r="O1378" i="7"/>
  <c r="S1378" i="7" s="1"/>
  <c r="O1409" i="7"/>
  <c r="S1409" i="7" s="1"/>
  <c r="O1446" i="7"/>
  <c r="S1446" i="7" s="1"/>
  <c r="O1475" i="7"/>
  <c r="S1475" i="7" s="1"/>
  <c r="O1614" i="7"/>
  <c r="S1614" i="7" s="1"/>
  <c r="O1639" i="7"/>
  <c r="S1639" i="7" s="1"/>
  <c r="P1651" i="7"/>
  <c r="O1701" i="7"/>
  <c r="S1701" i="7" s="1"/>
  <c r="O1781" i="7"/>
  <c r="S1781" i="7" s="1"/>
  <c r="O1870" i="7"/>
  <c r="S1870" i="7" s="1"/>
  <c r="O1892" i="7"/>
  <c r="S1892" i="7" s="1"/>
  <c r="O1918" i="7"/>
  <c r="S1918" i="7" s="1"/>
  <c r="O1928" i="7"/>
  <c r="S1928" i="7" s="1"/>
  <c r="O1950" i="7"/>
  <c r="S1950" i="7" s="1"/>
  <c r="O2001" i="7"/>
  <c r="S2001" i="7" s="1"/>
  <c r="O2062" i="7"/>
  <c r="S2062" i="7" s="1"/>
  <c r="O2086" i="7"/>
  <c r="S2086" i="7" s="1"/>
  <c r="O2103" i="7"/>
  <c r="S2103" i="7" s="1"/>
  <c r="O2122" i="7"/>
  <c r="S2122" i="7" s="1"/>
  <c r="O2138" i="7"/>
  <c r="S2138" i="7" s="1"/>
  <c r="O2156" i="7"/>
  <c r="S2156" i="7" s="1"/>
  <c r="O2174" i="7"/>
  <c r="S2174" i="7" s="1"/>
  <c r="O2184" i="7"/>
  <c r="S2184" i="7" s="1"/>
  <c r="O32" i="7"/>
  <c r="S32" i="7" s="1"/>
  <c r="O91" i="7"/>
  <c r="S91" i="7" s="1"/>
  <c r="O335" i="7"/>
  <c r="S335" i="7" s="1"/>
  <c r="O566" i="7"/>
  <c r="S566" i="7" s="1"/>
  <c r="O891" i="7"/>
  <c r="S891" i="7" s="1"/>
  <c r="J1113" i="7"/>
  <c r="Q1125" i="7" s="1"/>
  <c r="J39" i="7"/>
  <c r="Q48" i="7" s="1"/>
  <c r="J1275" i="7"/>
  <c r="Q1293" i="7" s="1"/>
  <c r="J1447" i="7"/>
  <c r="Q1455" i="7" s="1"/>
  <c r="J1476" i="7"/>
  <c r="Q1476" i="7" s="1"/>
  <c r="R1476" i="7" s="1"/>
  <c r="J82" i="7"/>
  <c r="Q91" i="7" s="1"/>
  <c r="J535" i="7"/>
  <c r="Q546" i="7" s="1"/>
  <c r="R546" i="7" s="1"/>
  <c r="P1180" i="7"/>
  <c r="O519" i="7"/>
  <c r="S519" i="7" s="1"/>
  <c r="J2" i="7"/>
  <c r="Q18" i="7" s="1"/>
  <c r="O65" i="7"/>
  <c r="S65" i="7" s="1"/>
  <c r="O179" i="7"/>
  <c r="S179" i="7" s="1"/>
  <c r="O900" i="7"/>
  <c r="S900" i="7" s="1"/>
  <c r="O1038" i="7"/>
  <c r="S1038" i="7" s="1"/>
  <c r="O1103" i="7"/>
  <c r="S1103" i="7" s="1"/>
  <c r="J1929" i="7"/>
  <c r="Q1950" i="7" s="1"/>
  <c r="J1440" i="7"/>
  <c r="Q1446" i="7" s="1"/>
  <c r="J1149" i="7"/>
  <c r="Q1161" i="7" s="1"/>
  <c r="J1089" i="7"/>
  <c r="Q1096" i="7" s="1"/>
  <c r="J771" i="7"/>
  <c r="Q786" i="7" s="1"/>
  <c r="P423" i="7"/>
  <c r="J453" i="7"/>
  <c r="Q462" i="7" s="1"/>
  <c r="P1359" i="7"/>
  <c r="J1881" i="7"/>
  <c r="Q1892" i="7" s="1"/>
  <c r="O1396" i="7"/>
  <c r="S1396" i="7" s="1"/>
  <c r="O1901" i="7"/>
  <c r="S1901" i="7" s="1"/>
  <c r="Q2194" i="7"/>
  <c r="J1419" i="7"/>
  <c r="Q1429" i="7" s="1"/>
  <c r="J918" i="7"/>
  <c r="Q923" i="7" s="1"/>
  <c r="J1327" i="7"/>
  <c r="Q1338" i="7" s="1"/>
  <c r="J27" i="7"/>
  <c r="Q32" i="7" s="1"/>
  <c r="P65" i="7"/>
  <c r="J217" i="7"/>
  <c r="Q230" i="7" s="1"/>
  <c r="J303" i="7"/>
  <c r="Q314" i="7" s="1"/>
  <c r="J344" i="7"/>
  <c r="Q363" i="7" s="1"/>
  <c r="J504" i="7"/>
  <c r="Q519" i="7" s="1"/>
  <c r="J555" i="7"/>
  <c r="Q566" i="7" s="1"/>
  <c r="J850" i="7"/>
  <c r="Q856" i="7" s="1"/>
  <c r="J379" i="7"/>
  <c r="Q390" i="7" s="1"/>
  <c r="O546" i="7"/>
  <c r="S546" i="7" s="1"/>
  <c r="O578" i="7"/>
  <c r="S578" i="7" s="1"/>
  <c r="O608" i="7"/>
  <c r="S608" i="7" s="1"/>
  <c r="O770" i="7"/>
  <c r="S770" i="7" s="1"/>
  <c r="O1007" i="7"/>
  <c r="S1007" i="7" s="1"/>
  <c r="J1162" i="7"/>
  <c r="Q1173" i="7" s="1"/>
  <c r="J736" i="7"/>
  <c r="Q748" i="7" s="1"/>
  <c r="J1126" i="7"/>
  <c r="Q1138" i="7" s="1"/>
  <c r="P760" i="7"/>
  <c r="P534" i="7"/>
  <c r="R534" i="7" s="1"/>
  <c r="J825" i="7"/>
  <c r="Q832" i="7" s="1"/>
  <c r="P1220" i="7"/>
  <c r="O292" i="7"/>
  <c r="S292" i="7" s="1"/>
  <c r="O302" i="7"/>
  <c r="S302" i="7" s="1"/>
  <c r="O1088" i="7"/>
  <c r="S1088" i="7" s="1"/>
  <c r="J463" i="7"/>
  <c r="Q474" i="7" s="1"/>
  <c r="R1358" i="7"/>
  <c r="J901" i="7"/>
  <c r="Q909" i="7" s="1"/>
  <c r="O81" i="7"/>
  <c r="S81" i="7" s="1"/>
  <c r="O160" i="7"/>
  <c r="S160" i="7" s="1"/>
  <c r="O378" i="7"/>
  <c r="S378" i="7" s="1"/>
  <c r="O633" i="7"/>
  <c r="S633" i="7" s="1"/>
  <c r="O808" i="7"/>
  <c r="S808" i="7" s="1"/>
  <c r="O959" i="7"/>
  <c r="S959" i="7" s="1"/>
  <c r="O993" i="7"/>
  <c r="S993" i="7" s="1"/>
  <c r="O1293" i="7"/>
  <c r="S1293" i="7" s="1"/>
  <c r="O2014" i="7"/>
  <c r="S2014" i="7" s="1"/>
  <c r="J364" i="7"/>
  <c r="Q378" i="7" s="1"/>
  <c r="P608" i="7"/>
  <c r="J1493" i="7"/>
  <c r="Q1504" i="7" s="1"/>
  <c r="O946" i="7"/>
  <c r="S946" i="7" s="1"/>
  <c r="O1112" i="7"/>
  <c r="S1112" i="7" s="1"/>
  <c r="O1629" i="7"/>
  <c r="S1629" i="7" s="1"/>
  <c r="O1967" i="7"/>
  <c r="S1967" i="7" s="1"/>
  <c r="O2027" i="7"/>
  <c r="S2027" i="7" s="1"/>
  <c r="O1754" i="7"/>
  <c r="S1754" i="7" s="1"/>
  <c r="O1880" i="7"/>
  <c r="S1880" i="7" s="1"/>
  <c r="J161" i="7"/>
  <c r="Q179" i="7" s="1"/>
  <c r="P179" i="7"/>
  <c r="J1302" i="7"/>
  <c r="Q1302" i="7" s="1"/>
  <c r="P1302" i="7"/>
  <c r="P1827" i="7"/>
  <c r="J1805" i="7"/>
  <c r="Q1827" i="7" s="1"/>
  <c r="P2014" i="7"/>
  <c r="P18" i="7"/>
  <c r="O1466" i="7"/>
  <c r="S1466" i="7" s="1"/>
  <c r="O1542" i="7"/>
  <c r="S1542" i="7" s="1"/>
  <c r="O1767" i="7"/>
  <c r="S1767" i="7" s="1"/>
  <c r="P398" i="7"/>
  <c r="J391" i="7"/>
  <c r="Q398" i="7" s="1"/>
  <c r="P598" i="7"/>
  <c r="J589" i="7"/>
  <c r="Q598" i="7" s="1"/>
  <c r="P633" i="7"/>
  <c r="J619" i="7"/>
  <c r="Q633" i="7" s="1"/>
  <c r="P670" i="7"/>
  <c r="J661" i="7"/>
  <c r="Q670" i="7" s="1"/>
  <c r="P712" i="7"/>
  <c r="J697" i="7"/>
  <c r="Q712" i="7" s="1"/>
  <c r="J1360" i="7"/>
  <c r="Q1366" i="7" s="1"/>
  <c r="P1366" i="7"/>
  <c r="P1475" i="7"/>
  <c r="J1467" i="7"/>
  <c r="Q1475" i="7" s="1"/>
  <c r="P1599" i="7"/>
  <c r="J1592" i="7"/>
  <c r="Q1599" i="7" s="1"/>
  <c r="P1901" i="7"/>
  <c r="J1893" i="7"/>
  <c r="Q1901" i="7" s="1"/>
  <c r="O1976" i="7"/>
  <c r="S1976" i="7" s="1"/>
  <c r="J108" i="7"/>
  <c r="Q117" i="7" s="1"/>
  <c r="J1367" i="7"/>
  <c r="Q1378" i="7" s="1"/>
  <c r="P1378" i="7"/>
  <c r="O1274" i="7"/>
  <c r="S1274" i="7" s="1"/>
  <c r="O1429" i="7"/>
  <c r="S1429" i="7" s="1"/>
  <c r="O1651" i="7"/>
  <c r="S1651" i="7" s="1"/>
  <c r="O2037" i="7"/>
  <c r="S2037" i="7" s="1"/>
  <c r="J278" i="7"/>
  <c r="Q292" i="7" s="1"/>
  <c r="R292" i="7" s="1"/>
  <c r="O1504" i="7"/>
  <c r="S1504" i="7" s="1"/>
  <c r="O1711" i="7"/>
  <c r="S1711" i="7" s="1"/>
  <c r="O1744" i="7"/>
  <c r="S1744" i="7" s="1"/>
  <c r="O1827" i="7"/>
  <c r="S1827" i="7" s="1"/>
  <c r="O1855" i="7"/>
  <c r="S1855" i="7" s="1"/>
  <c r="O1387" i="7"/>
  <c r="S1387" i="7" s="1"/>
  <c r="O1797" i="7"/>
  <c r="S1797" i="7" s="1"/>
  <c r="J424" i="7"/>
  <c r="Q437" i="7" s="1"/>
  <c r="J1782" i="7"/>
  <c r="Q1788" i="7" s="1"/>
  <c r="P1788" i="7"/>
  <c r="P1348" i="7"/>
  <c r="J1348" i="7"/>
  <c r="Q1348" i="7" s="1"/>
  <c r="P2122" i="7"/>
  <c r="J2113" i="7"/>
  <c r="Q2122" i="7" s="1"/>
  <c r="J475" i="7"/>
  <c r="Q485" i="7" s="1"/>
  <c r="J1398" i="7"/>
  <c r="Q1409" i="7" s="1"/>
  <c r="M2234" i="7"/>
  <c r="M2235" i="7" s="1"/>
  <c r="P38" i="7"/>
  <c r="P160" i="7"/>
  <c r="J134" i="7"/>
  <c r="Q160" i="7" s="1"/>
  <c r="P271" i="7"/>
  <c r="J257" i="7"/>
  <c r="Q271" i="7" s="1"/>
  <c r="N2234" i="7"/>
  <c r="N2235" i="7" s="1"/>
  <c r="P696" i="7"/>
  <c r="J681" i="7"/>
  <c r="Q696" i="7" s="1"/>
  <c r="P1148" i="7"/>
  <c r="J1139" i="7"/>
  <c r="Q1148" i="7" s="1"/>
  <c r="P1439" i="7"/>
  <c r="J1439" i="7"/>
  <c r="Q1439" i="7" s="1"/>
  <c r="P1466" i="7"/>
  <c r="J1456" i="7"/>
  <c r="Q1466" i="7" s="1"/>
  <c r="J1262" i="7"/>
  <c r="Q1274" i="7" s="1"/>
  <c r="P1274" i="7"/>
  <c r="P1492" i="7"/>
  <c r="O1599" i="7"/>
  <c r="S1599" i="7" s="1"/>
  <c r="P1303" i="7"/>
  <c r="J1303" i="7"/>
  <c r="Q1303" i="7" s="1"/>
  <c r="O680" i="7"/>
  <c r="S680" i="7" s="1"/>
  <c r="J1388" i="7"/>
  <c r="Q1396" i="7" s="1"/>
  <c r="J92" i="7"/>
  <c r="Q107" i="7" s="1"/>
  <c r="J207" i="7"/>
  <c r="Q216" i="7" s="1"/>
  <c r="P1781" i="7"/>
  <c r="P1892" i="7"/>
  <c r="O271" i="7"/>
  <c r="S271" i="7" s="1"/>
  <c r="O343" i="7"/>
  <c r="S343" i="7" s="1"/>
  <c r="O1096" i="7"/>
  <c r="S1096" i="7" s="1"/>
  <c r="J2195" i="7"/>
  <c r="Q2205" i="7" s="1"/>
  <c r="P2205" i="7"/>
  <c r="O1418" i="7"/>
  <c r="S1418" i="7" s="1"/>
  <c r="O1455" i="7"/>
  <c r="S1455" i="7" s="1"/>
  <c r="O2112" i="7"/>
  <c r="S2112" i="7" s="1"/>
  <c r="J2212" i="7"/>
  <c r="Q2216" i="7" s="1"/>
  <c r="R1173" i="8" l="1"/>
  <c r="R1125" i="8"/>
  <c r="R1238" i="8"/>
  <c r="R1492" i="8"/>
  <c r="R1180" i="8"/>
  <c r="R271" i="8"/>
  <c r="R735" i="8"/>
  <c r="R321" i="8"/>
  <c r="R2189" i="8"/>
  <c r="R2086" i="8"/>
  <c r="R133" i="8"/>
  <c r="R909" i="8"/>
  <c r="R1728" i="7"/>
  <c r="R1338" i="8"/>
  <c r="R929" i="8"/>
  <c r="R1976" i="8"/>
  <c r="R1138" i="8"/>
  <c r="R856" i="8"/>
  <c r="R808" i="8"/>
  <c r="R863" i="8"/>
  <c r="R230" i="8"/>
  <c r="R452" i="8"/>
  <c r="R1928" i="8"/>
  <c r="R335" i="8"/>
  <c r="R923" i="8"/>
  <c r="R900" i="8"/>
  <c r="R724" i="8"/>
  <c r="R343" i="8"/>
  <c r="R1246" i="8"/>
  <c r="R832" i="8"/>
  <c r="R1387" i="8"/>
  <c r="R406" i="8"/>
  <c r="R670" i="8"/>
  <c r="R1088" i="8"/>
  <c r="R503" i="8"/>
  <c r="R1639" i="8"/>
  <c r="R314" i="8"/>
  <c r="R107" i="8"/>
  <c r="R117" i="8"/>
  <c r="R842" i="8"/>
  <c r="R872" i="8"/>
  <c r="R1531" i="8"/>
  <c r="R946" i="8"/>
  <c r="R1366" i="8"/>
  <c r="R760" i="8"/>
  <c r="R786" i="8"/>
  <c r="R302" i="8"/>
  <c r="R378" i="8"/>
  <c r="R2037" i="8"/>
  <c r="R1466" i="8"/>
  <c r="R1767" i="8"/>
  <c r="R256" i="8"/>
  <c r="R1316" i="8"/>
  <c r="R2027" i="8"/>
  <c r="R1892" i="8"/>
  <c r="R363" i="8"/>
  <c r="R26" i="8"/>
  <c r="R1754" i="8"/>
  <c r="R680" i="8"/>
  <c r="R2184" i="8"/>
  <c r="R1446" i="8"/>
  <c r="R984" i="8"/>
  <c r="R1198" i="8"/>
  <c r="R423" i="8"/>
  <c r="R1797" i="8"/>
  <c r="R160" i="8"/>
  <c r="R1504" i="8"/>
  <c r="R1572" i="8"/>
  <c r="R1455" i="8"/>
  <c r="R2138" i="8"/>
  <c r="R277" i="8"/>
  <c r="R48" i="8"/>
  <c r="R1007" i="8"/>
  <c r="R485" i="8"/>
  <c r="R917" i="8"/>
  <c r="R1438" i="8"/>
  <c r="R38" i="8"/>
  <c r="R2205" i="8"/>
  <c r="R824" i="8"/>
  <c r="R206" i="8"/>
  <c r="R588" i="8"/>
  <c r="R216" i="8"/>
  <c r="R2001" i="8"/>
  <c r="R578" i="8"/>
  <c r="R1103" i="8"/>
  <c r="R1231" i="8"/>
  <c r="R1294" i="8"/>
  <c r="R1728" i="8"/>
  <c r="R1804" i="8"/>
  <c r="R1553" i="8"/>
  <c r="R1591" i="8"/>
  <c r="R748" i="8"/>
  <c r="R1074" i="8"/>
  <c r="R1542" i="8"/>
  <c r="R519" i="8"/>
  <c r="R1112" i="8"/>
  <c r="R1326" i="8"/>
  <c r="R712" i="8"/>
  <c r="R1475" i="8"/>
  <c r="R1614" i="8"/>
  <c r="R1409" i="8"/>
  <c r="R770" i="8"/>
  <c r="R618" i="8"/>
  <c r="R462" i="8"/>
  <c r="R1781" i="8"/>
  <c r="R1901" i="8"/>
  <c r="R1348" i="8"/>
  <c r="R1188" i="8"/>
  <c r="R1687" i="8"/>
  <c r="R2014" i="8"/>
  <c r="R1744" i="8"/>
  <c r="R973" i="8"/>
  <c r="R91" i="8"/>
  <c r="R660" i="8"/>
  <c r="R2062" i="8"/>
  <c r="R1788" i="8"/>
  <c r="R879" i="8"/>
  <c r="S2234" i="8"/>
  <c r="R608" i="8"/>
  <c r="R959" i="8"/>
  <c r="R641" i="8"/>
  <c r="R292" i="8"/>
  <c r="R1378" i="8"/>
  <c r="R1827" i="8"/>
  <c r="R1206" i="8"/>
  <c r="R1918" i="8"/>
  <c r="R1967" i="8"/>
  <c r="R1301" i="8"/>
  <c r="R891" i="8"/>
  <c r="J2234" i="8"/>
  <c r="Q18" i="8"/>
  <c r="R2216" i="8"/>
  <c r="P2234" i="8"/>
  <c r="R1591" i="7"/>
  <c r="R1455" i="7"/>
  <c r="R2156" i="7"/>
  <c r="R1639" i="7"/>
  <c r="R363" i="7"/>
  <c r="R2037" i="7"/>
  <c r="R2008" i="7"/>
  <c r="R2027" i="7"/>
  <c r="R566" i="7"/>
  <c r="P2234" i="7"/>
  <c r="S2234" i="7"/>
  <c r="R1767" i="7"/>
  <c r="R1359" i="7"/>
  <c r="R1918" i="7"/>
  <c r="Q1357" i="7"/>
  <c r="R1357" i="7" s="1"/>
  <c r="R2184" i="7"/>
  <c r="R770" i="7"/>
  <c r="R1316" i="7"/>
  <c r="R256" i="7"/>
  <c r="R2174" i="7"/>
  <c r="R993" i="7"/>
  <c r="Q1347" i="7"/>
  <c r="R1347" i="7" s="1"/>
  <c r="R503" i="7"/>
  <c r="R117" i="7"/>
  <c r="R1701" i="7"/>
  <c r="R588" i="7"/>
  <c r="R1161" i="7"/>
  <c r="R1049" i="7"/>
  <c r="R973" i="7"/>
  <c r="R81" i="7"/>
  <c r="R519" i="7"/>
  <c r="R879" i="7"/>
  <c r="R1397" i="7"/>
  <c r="R462" i="7"/>
  <c r="R1842" i="7"/>
  <c r="R1711" i="7"/>
  <c r="R724" i="7"/>
  <c r="R1074" i="7"/>
  <c r="R1138" i="7"/>
  <c r="R1338" i="7"/>
  <c r="R1058" i="7"/>
  <c r="R2216" i="7"/>
  <c r="R735" i="7"/>
  <c r="R1198" i="7"/>
  <c r="R378" i="7"/>
  <c r="R1950" i="7"/>
  <c r="R1744" i="7"/>
  <c r="R32" i="7"/>
  <c r="R856" i="7"/>
  <c r="R1754" i="7"/>
  <c r="R1429" i="7"/>
  <c r="R2086" i="7"/>
  <c r="R2138" i="7"/>
  <c r="R437" i="7"/>
  <c r="R1293" i="7"/>
  <c r="R321" i="7"/>
  <c r="R1516" i="7"/>
  <c r="R1804" i="7"/>
  <c r="R1301" i="7"/>
  <c r="R1446" i="7"/>
  <c r="R2189" i="7"/>
  <c r="R1967" i="7"/>
  <c r="R1870" i="7"/>
  <c r="R1531" i="7"/>
  <c r="R2233" i="7"/>
  <c r="R2112" i="7"/>
  <c r="R1629" i="7"/>
  <c r="R608" i="7"/>
  <c r="R48" i="7"/>
  <c r="R335" i="7"/>
  <c r="R824" i="7"/>
  <c r="R66" i="7"/>
  <c r="R1553" i="7"/>
  <c r="R1082" i="7"/>
  <c r="R1038" i="7"/>
  <c r="R277" i="7"/>
  <c r="R1125" i="7"/>
  <c r="R38" i="7"/>
  <c r="R1504" i="7"/>
  <c r="R1246" i="7"/>
  <c r="R91" i="7"/>
  <c r="R1909" i="7"/>
  <c r="R1651" i="7"/>
  <c r="R891" i="7"/>
  <c r="R959" i="7"/>
  <c r="R1326" i="7"/>
  <c r="R1671" i="7"/>
  <c r="R917" i="7"/>
  <c r="R1976" i="7"/>
  <c r="R302" i="7"/>
  <c r="R452" i="7"/>
  <c r="R474" i="7"/>
  <c r="R900" i="7"/>
  <c r="R485" i="7"/>
  <c r="R390" i="7"/>
  <c r="R2001" i="7"/>
  <c r="R872" i="7"/>
  <c r="R1855" i="7"/>
  <c r="R618" i="7"/>
  <c r="R216" i="7"/>
  <c r="R1614" i="7"/>
  <c r="R1687" i="7"/>
  <c r="R107" i="7"/>
  <c r="R1180" i="7"/>
  <c r="R343" i="7"/>
  <c r="R578" i="7"/>
  <c r="R1173" i="7"/>
  <c r="R1797" i="7"/>
  <c r="R1188" i="7"/>
  <c r="R1396" i="7"/>
  <c r="R1409" i="7"/>
  <c r="R1418" i="7"/>
  <c r="R2194" i="7"/>
  <c r="R1928" i="7"/>
  <c r="R2014" i="7"/>
  <c r="R842" i="7"/>
  <c r="R1007" i="7"/>
  <c r="R641" i="7"/>
  <c r="R863" i="7"/>
  <c r="R423" i="7"/>
  <c r="R1220" i="7"/>
  <c r="R1096" i="7"/>
  <c r="R1088" i="7"/>
  <c r="R1492" i="7"/>
  <c r="R660" i="7"/>
  <c r="R26" i="7"/>
  <c r="R849" i="7"/>
  <c r="R909" i="7"/>
  <c r="R314" i="7"/>
  <c r="R760" i="7"/>
  <c r="R230" i="7"/>
  <c r="R1238" i="7"/>
  <c r="R133" i="7"/>
  <c r="R748" i="7"/>
  <c r="R680" i="7"/>
  <c r="R1781" i="7"/>
  <c r="R832" i="7"/>
  <c r="R786" i="7"/>
  <c r="R1112" i="7"/>
  <c r="R1438" i="7"/>
  <c r="R554" i="7"/>
  <c r="R65" i="7"/>
  <c r="R923" i="7"/>
  <c r="R808" i="7"/>
  <c r="R984" i="7"/>
  <c r="R406" i="7"/>
  <c r="R271" i="7"/>
  <c r="R929" i="7"/>
  <c r="R1294" i="7"/>
  <c r="R1892" i="7"/>
  <c r="R1599" i="7"/>
  <c r="R712" i="7"/>
  <c r="R1302" i="7"/>
  <c r="R946" i="7"/>
  <c r="R1231" i="7"/>
  <c r="R1023" i="7"/>
  <c r="R1880" i="7"/>
  <c r="R1378" i="7"/>
  <c r="R1542" i="7"/>
  <c r="R2062" i="7"/>
  <c r="R1103" i="7"/>
  <c r="R1206" i="7"/>
  <c r="R2103" i="7"/>
  <c r="R1366" i="7"/>
  <c r="R206" i="7"/>
  <c r="R1572" i="7"/>
  <c r="R1261" i="7"/>
  <c r="R2205" i="7"/>
  <c r="R18" i="7"/>
  <c r="R1659" i="7"/>
  <c r="R1387" i="7"/>
  <c r="R1679" i="7"/>
  <c r="R1485" i="7"/>
  <c r="R1212" i="7"/>
  <c r="R696" i="7"/>
  <c r="R2122" i="7"/>
  <c r="R1439" i="7"/>
  <c r="J2234" i="7"/>
  <c r="R1348" i="7"/>
  <c r="R1901" i="7"/>
  <c r="R1148" i="7"/>
  <c r="R598" i="7"/>
  <c r="R1274" i="7"/>
  <c r="R1788" i="7"/>
  <c r="R179" i="7"/>
  <c r="R633" i="7"/>
  <c r="R398" i="7"/>
  <c r="R1303" i="7"/>
  <c r="R160" i="7"/>
  <c r="R1466" i="7"/>
  <c r="R1475" i="7"/>
  <c r="R670" i="7"/>
  <c r="R1827" i="7"/>
  <c r="Q2234" i="8" l="1"/>
  <c r="R18" i="8"/>
  <c r="R2234" i="8" s="1"/>
  <c r="R2236" i="8" s="1"/>
  <c r="R2238" i="8" s="1"/>
  <c r="R2234" i="7"/>
  <c r="R2236" i="7" s="1"/>
  <c r="Q2234" i="7"/>
  <c r="R223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tc={75DBCF74-C763-4CDC-AEDB-98BA80D16E83}</author>
  </authors>
  <commentList>
    <comment ref="K2" authorId="0" shapeId="0" xr:uid="{75DBCF74-C763-4CDC-AEDB-98BA80D16E83}">
      <text>
        <t>[Threaded comment]
Your version of Excel allows you to read this threaded comment; however, any edits to it will get removed if the file is opened in a newer version of Excel. Learn more: https://go.microsoft.com/fwlink/?linkid=870924
Comment:
    123650</t>
      </text>
    </comment>
  </commentList>
</comments>
</file>

<file path=xl/sharedStrings.xml><?xml version="1.0" encoding="utf-8"?>
<sst xmlns="http://schemas.openxmlformats.org/spreadsheetml/2006/main" count="31327" uniqueCount="2305">
  <si>
    <t>PLOT NO.</t>
  </si>
  <si>
    <t>PLOT SIZE IN YARD</t>
  </si>
  <si>
    <t>PLOT SIZE IN MTR</t>
  </si>
  <si>
    <t>RATE PER YARD</t>
  </si>
  <si>
    <t>CIRCLE RATE</t>
  </si>
  <si>
    <t>TOTAL SALE VALUE</t>
  </si>
  <si>
    <t>REGISTERY VALUE</t>
  </si>
  <si>
    <t>CASH TO BE REC</t>
  </si>
  <si>
    <t>A1</t>
  </si>
  <si>
    <t>CASH</t>
  </si>
  <si>
    <t>BANK BALANCE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</si>
  <si>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</si>
  <si>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</si>
  <si>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</si>
  <si>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</si>
  <si>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</si>
  <si>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</si>
  <si>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</si>
  <si>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</si>
  <si>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</si>
  <si>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20.02.2025</t>
  </si>
  <si>
    <t>01.03.2025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</si>
  <si>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</si>
  <si>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</si>
  <si>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</si>
  <si>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</si>
  <si>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</si>
  <si>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</si>
  <si>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</si>
  <si>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</si>
  <si>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</si>
  <si>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DATE</t>
  </si>
  <si>
    <t>BOOKING BY</t>
  </si>
  <si>
    <t>ANUP SINGH</t>
  </si>
  <si>
    <t>PRAVINDRA</t>
  </si>
  <si>
    <t xml:space="preserve">ANUP </t>
  </si>
  <si>
    <t>CASH RECEIVED</t>
  </si>
  <si>
    <t>BANK RECEIVED</t>
  </si>
  <si>
    <t>TOTAL</t>
  </si>
  <si>
    <t>01.02.2025</t>
  </si>
  <si>
    <t>10.02.2025</t>
  </si>
  <si>
    <t>10.03.2025</t>
  </si>
  <si>
    <t>GT</t>
  </si>
  <si>
    <t>CASH BALANCE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</si>
  <si>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</si>
  <si>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</si>
  <si>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</si>
  <si>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</si>
  <si>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</si>
  <si>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</si>
  <si>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</si>
  <si>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</si>
  <si>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</si>
  <si>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</si>
  <si>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</si>
  <si>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</si>
  <si>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</si>
  <si>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</si>
  <si>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</si>
  <si>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</si>
  <si>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</si>
  <si>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</si>
  <si>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</si>
  <si>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</si>
  <si>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</si>
  <si>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</si>
  <si>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</si>
  <si>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</si>
  <si>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</si>
  <si>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</si>
  <si>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</si>
  <si>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</si>
  <si>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</si>
  <si>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</si>
  <si>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</si>
  <si>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</si>
  <si>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</si>
  <si>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</si>
  <si>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</si>
  <si>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</si>
  <si>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</si>
  <si>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</si>
  <si>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</si>
  <si>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</si>
  <si>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</si>
  <si>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</si>
  <si>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</si>
  <si>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</si>
  <si>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</si>
  <si>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</si>
  <si>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</si>
  <si>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</si>
  <si>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</si>
  <si>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</si>
  <si>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</si>
  <si>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</si>
  <si>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</si>
  <si>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</si>
  <si>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</si>
  <si>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</si>
  <si>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</si>
  <si>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</si>
  <si>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</si>
  <si>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</si>
  <si>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</si>
  <si>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</si>
  <si>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</si>
  <si>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</si>
  <si>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</si>
  <si>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</si>
  <si>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</si>
  <si>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</si>
  <si>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</si>
  <si>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</si>
  <si>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</si>
  <si>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</si>
  <si>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</si>
  <si>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</si>
  <si>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</si>
  <si>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</si>
  <si>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</si>
  <si>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</si>
  <si>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</si>
  <si>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</si>
  <si>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</si>
  <si>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</si>
  <si>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</si>
  <si>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</si>
  <si>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</si>
  <si>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</si>
  <si>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</si>
  <si>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</si>
  <si>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</si>
  <si>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</si>
  <si>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</si>
  <si>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</si>
  <si>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</si>
  <si>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</si>
  <si>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</si>
  <si>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</si>
  <si>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</si>
  <si>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</si>
  <si>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</si>
  <si>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</si>
  <si>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</si>
  <si>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</si>
  <si>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</si>
  <si>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</si>
  <si>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</si>
  <si>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</si>
  <si>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</si>
  <si>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</si>
  <si>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</si>
  <si>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</si>
  <si>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</si>
  <si>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</si>
  <si>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</si>
  <si>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</si>
  <si>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</si>
  <si>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</si>
  <si>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</si>
  <si>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</si>
  <si>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</si>
  <si>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</si>
  <si>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</si>
  <si>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</si>
  <si>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</si>
  <si>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</si>
  <si>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</si>
  <si>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</si>
  <si>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</si>
  <si>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</si>
  <si>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</si>
  <si>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</si>
  <si>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</si>
  <si>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</si>
  <si>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</si>
  <si>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</si>
  <si>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</si>
  <si>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</si>
  <si>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</si>
  <si>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</si>
  <si>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</si>
  <si>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</si>
  <si>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</si>
  <si>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</si>
  <si>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</si>
  <si>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</si>
  <si>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</si>
  <si>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</si>
  <si>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</si>
  <si>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</si>
  <si>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</si>
  <si>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</si>
  <si>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</si>
  <si>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</si>
  <si>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</si>
  <si>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</si>
  <si>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</si>
  <si>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</si>
  <si>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</si>
  <si>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</si>
  <si>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</si>
  <si>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</si>
  <si>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</si>
  <si>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</si>
  <si>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</si>
  <si>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</si>
  <si>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</si>
  <si>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</si>
  <si>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</si>
  <si>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</si>
  <si>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</si>
  <si>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</si>
  <si>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</si>
  <si>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</si>
  <si>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</si>
  <si>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</si>
  <si>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</si>
  <si>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</si>
  <si>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</si>
  <si>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</si>
  <si>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</si>
  <si>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</si>
  <si>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</si>
  <si>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</si>
  <si>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</si>
  <si>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</si>
  <si>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</si>
  <si>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</si>
  <si>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</si>
  <si>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</si>
  <si>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</si>
  <si>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</si>
  <si>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</si>
  <si>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</si>
  <si>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</si>
  <si>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PARTY NAME</t>
  </si>
  <si>
    <t>BLOCK</t>
  </si>
  <si>
    <t>LAKSHAY</t>
  </si>
  <si>
    <t>DHAWAL MALHOTRA</t>
  </si>
  <si>
    <t>SUMAN</t>
  </si>
  <si>
    <t>MANOJ KUMAR</t>
  </si>
  <si>
    <t>DEEPAK TOMAR</t>
  </si>
  <si>
    <t xml:space="preserve"> </t>
  </si>
  <si>
    <t>ANSHUL KUMAR</t>
  </si>
  <si>
    <t>PRITI DEVI</t>
  </si>
  <si>
    <t>PRADEEP</t>
  </si>
  <si>
    <t>RISHAB BHARDWAJ</t>
  </si>
  <si>
    <t>CHETAN</t>
  </si>
  <si>
    <t>KAVITA</t>
  </si>
  <si>
    <t>CHANDER MOHAN</t>
  </si>
  <si>
    <t>RAJNISH</t>
  </si>
  <si>
    <t>JYOTI DEVI</t>
  </si>
  <si>
    <t>DEV SINGH</t>
  </si>
  <si>
    <t>SULEKHA</t>
  </si>
  <si>
    <t>ANOOP KUMAR</t>
  </si>
  <si>
    <t>VIJAY CHAUDHARY</t>
  </si>
  <si>
    <t>MAMTA</t>
  </si>
  <si>
    <t>PANKAJ KUMAR</t>
  </si>
  <si>
    <t>VIPIN KUMAR</t>
  </si>
  <si>
    <t>VIPIN KUMAR/TANISH KUMAR</t>
  </si>
  <si>
    <t>RAVINDER PANWAR</t>
  </si>
  <si>
    <t>VIPUL KANSAL</t>
  </si>
  <si>
    <t>RAMAN MALIK</t>
  </si>
  <si>
    <t>MANJU</t>
  </si>
  <si>
    <t>VIJAY PANWAR</t>
  </si>
  <si>
    <t>MANJU W/O VIJAY PANWAR</t>
  </si>
  <si>
    <t xml:space="preserve">MANJU  </t>
  </si>
  <si>
    <t>SANDEEP BHARDWAJ</t>
  </si>
  <si>
    <t>NOT APPLICATION</t>
  </si>
  <si>
    <t>YASHPAL SINGH</t>
  </si>
  <si>
    <t>RUMA</t>
  </si>
  <si>
    <t>ROHIT KUMAR</t>
  </si>
  <si>
    <t>RAHUL SIWACH</t>
  </si>
  <si>
    <t>rahul sivach</t>
  </si>
  <si>
    <t>BIJENDRA SINGH</t>
  </si>
  <si>
    <t>URMILA SHARMA</t>
  </si>
  <si>
    <t>YE PLOT CHANGE HONA H SUNNY SE AKASH KHEWAL PERMISSION BY KULDEEP TOMAR</t>
  </si>
  <si>
    <t>AMITESH VASHISTHA</t>
  </si>
  <si>
    <t>ANUJ KUMAR BANSAL</t>
  </si>
  <si>
    <t>NEELIMA BANSAL</t>
  </si>
  <si>
    <t>SUBHASANA DEVI</t>
  </si>
  <si>
    <t>ANKUR KUMAR</t>
  </si>
  <si>
    <t>SATYAM</t>
  </si>
  <si>
    <t>JITENDRA KUMAR</t>
  </si>
  <si>
    <t>ANUPMA</t>
  </si>
  <si>
    <t>SUNNY CHAUDHARY</t>
  </si>
  <si>
    <t>AKASH KHEWAL</t>
  </si>
  <si>
    <t>AKASH CHAUDHARY</t>
  </si>
  <si>
    <t>DEV CHAUDHARY</t>
  </si>
  <si>
    <t>KULDEEP TOMAR</t>
  </si>
  <si>
    <t>SURAJ</t>
  </si>
  <si>
    <t>SAGAR MALIK</t>
  </si>
  <si>
    <t>VINAY MALIK</t>
  </si>
  <si>
    <t>COMPANY</t>
  </si>
  <si>
    <t>YOGESH TYAGI</t>
  </si>
  <si>
    <t>HITESH KUMAR</t>
  </si>
  <si>
    <t>SANDEEP TOMAR</t>
  </si>
  <si>
    <t>DEEPANSHU TOMAR</t>
  </si>
  <si>
    <t>SURENDRA DHAMA</t>
  </si>
  <si>
    <t>RAHUL TOMAR</t>
  </si>
  <si>
    <t>ANUJ GOLIYAN</t>
  </si>
  <si>
    <t>ABHISHEK CHAUDHARY</t>
  </si>
  <si>
    <t>ARUN CHAUDHARY</t>
  </si>
  <si>
    <t>SONU CHAUDHARY</t>
  </si>
  <si>
    <t>RAHUL CHAUHAN</t>
  </si>
  <si>
    <t>UNB-037191</t>
  </si>
  <si>
    <t>BOOKING</t>
  </si>
  <si>
    <t>REGISTERY</t>
  </si>
  <si>
    <t>MODE</t>
  </si>
  <si>
    <t>CNRB-077582</t>
  </si>
  <si>
    <t>UPI</t>
  </si>
  <si>
    <t>IMPS</t>
  </si>
  <si>
    <t>RTGS</t>
  </si>
  <si>
    <t>AXIS-181261</t>
  </si>
  <si>
    <t>BANK</t>
  </si>
  <si>
    <t>IDBI-001884</t>
  </si>
  <si>
    <t>SBI-689141</t>
  </si>
  <si>
    <t>SBI-319481</t>
  </si>
  <si>
    <t>SBI-319482</t>
  </si>
  <si>
    <t>NEFT</t>
  </si>
  <si>
    <t>SBI-508615</t>
  </si>
  <si>
    <t>PNB-879812</t>
  </si>
  <si>
    <t>SBI-523905</t>
  </si>
  <si>
    <t>CASH A32</t>
  </si>
  <si>
    <t>B</t>
  </si>
  <si>
    <t>MANOJ</t>
  </si>
  <si>
    <t>AMIT BALIYAN</t>
  </si>
  <si>
    <t>MUNNA</t>
  </si>
  <si>
    <t>KASIM ALI</t>
  </si>
  <si>
    <t>discount-250/- by kuldeep tomar</t>
  </si>
  <si>
    <t>NARENDRA</t>
  </si>
  <si>
    <t>SURENDRA SINGH</t>
  </si>
  <si>
    <t>MUKESH</t>
  </si>
  <si>
    <t xml:space="preserve">SONIKA </t>
  </si>
  <si>
    <t>DHEERAJ</t>
  </si>
  <si>
    <t>HARSHIT RANA</t>
  </si>
  <si>
    <t>discount-500/- by kuldeep tomar</t>
  </si>
  <si>
    <t>BHAVYA</t>
  </si>
  <si>
    <t>ANIRUDH</t>
  </si>
  <si>
    <t>SHALU CHAUHAN</t>
  </si>
  <si>
    <t>ANKIT CHAUHAN</t>
  </si>
  <si>
    <t>SUNITA</t>
  </si>
  <si>
    <t>SUSHIL RANA</t>
  </si>
  <si>
    <t>discount-400/- by kuldeep tomar</t>
  </si>
  <si>
    <t>ANSHU RANI</t>
  </si>
  <si>
    <t>SUDHIR KUMAR</t>
  </si>
  <si>
    <t>SUNDERLAL MANISHI</t>
  </si>
  <si>
    <t>ANKIT KUMAR</t>
  </si>
  <si>
    <t>SHIPRA CHAUDHARY</t>
  </si>
  <si>
    <t>RAVINDRA KUMAR</t>
  </si>
  <si>
    <t>RAVINDER KUMAR</t>
  </si>
  <si>
    <t>PINKI DEVI</t>
  </si>
  <si>
    <t>discount-200/- by kuldeep tomar</t>
  </si>
  <si>
    <t>RAGHAV KANSAL</t>
  </si>
  <si>
    <t>AMAN SAHAKARI</t>
  </si>
  <si>
    <t>VINAY KUMAR TOMAR</t>
  </si>
  <si>
    <t>RAVI</t>
  </si>
  <si>
    <t>VIKAS</t>
  </si>
  <si>
    <t>SWATI CHAUDHARY</t>
  </si>
  <si>
    <t>VIVEK KUMAR</t>
  </si>
  <si>
    <t>RAHUL</t>
  </si>
  <si>
    <t>JAGPAL SINGH</t>
  </si>
  <si>
    <t>LALIT YADAV</t>
  </si>
  <si>
    <t>KOMAL YADAV</t>
  </si>
  <si>
    <t>RAJTAYAL</t>
  </si>
  <si>
    <t>ROHITASH SINGH YADAV</t>
  </si>
  <si>
    <t>YASHVEER SINGH</t>
  </si>
  <si>
    <t>SHIVI</t>
  </si>
  <si>
    <t>PRITI</t>
  </si>
  <si>
    <t>ANIL KUMAR</t>
  </si>
  <si>
    <t>SAHIL KHAIWAL</t>
  </si>
  <si>
    <t>SHAILENDRA KUMAR</t>
  </si>
  <si>
    <t>RENU BALA</t>
  </si>
  <si>
    <t>LOKINDRA SAROHA</t>
  </si>
  <si>
    <t>RAHUL CHAUDHARY</t>
  </si>
  <si>
    <t xml:space="preserve">SURAJ  </t>
  </si>
  <si>
    <t>SAGAR BHATI</t>
  </si>
  <si>
    <t>JAYVEER SINGH</t>
  </si>
  <si>
    <t>CPRB-702008</t>
  </si>
  <si>
    <t>CPRB-702009</t>
  </si>
  <si>
    <t>UBIN-073329</t>
  </si>
  <si>
    <t>INFT</t>
  </si>
  <si>
    <t>CNRB-136106</t>
  </si>
  <si>
    <t>CNRB-136107</t>
  </si>
  <si>
    <t>BOB-000147</t>
  </si>
  <si>
    <t>SBI-842905</t>
  </si>
  <si>
    <t>PNB-565315</t>
  </si>
  <si>
    <t>PNB-481776</t>
  </si>
  <si>
    <t>UBIN-010122</t>
  </si>
  <si>
    <t>PNB-211476</t>
  </si>
  <si>
    <t>SBI-481717</t>
  </si>
  <si>
    <t>SBI-481718</t>
  </si>
  <si>
    <t>SBI-862448</t>
  </si>
  <si>
    <t>SBI-862449</t>
  </si>
  <si>
    <t>SBI-690804</t>
  </si>
  <si>
    <t>SBI-690805</t>
  </si>
  <si>
    <t>CNRB-386444</t>
  </si>
  <si>
    <t>C</t>
  </si>
  <si>
    <t>ROOPAKSHI THAKUR</t>
  </si>
  <si>
    <t>RISHIPAL</t>
  </si>
  <si>
    <t>SAVITA MALIK</t>
  </si>
  <si>
    <t>SONU KUMAR</t>
  </si>
  <si>
    <t>RANBIR SINGH</t>
  </si>
  <si>
    <t>DISCOUNT-300/-BY KULDEEP TOMAR</t>
  </si>
  <si>
    <t>VIKASH KUMAR</t>
  </si>
  <si>
    <t>AJAY CHAUDHARY</t>
  </si>
  <si>
    <t>YE PLOT NO PHLE C20 THA</t>
  </si>
  <si>
    <t>ANIL CHAUDHARY</t>
  </si>
  <si>
    <t>MANOJ MALIK</t>
  </si>
  <si>
    <t>LAXMI</t>
  </si>
  <si>
    <t>DISCOUNT-350/- BY KULDEEP TOMAR</t>
  </si>
  <si>
    <t>SOURAV KUMAR</t>
  </si>
  <si>
    <t>RAVITA CHAUDHARY</t>
  </si>
  <si>
    <t>discount-100/- by kuldeep tomar</t>
  </si>
  <si>
    <t>CHARAN SINGH</t>
  </si>
  <si>
    <t>RAJ SINGH</t>
  </si>
  <si>
    <t>ASHISH KUMAR</t>
  </si>
  <si>
    <t>ANJALI KUMARI</t>
  </si>
  <si>
    <t>VISHESH TOMAR</t>
  </si>
  <si>
    <t>CNRB-178516</t>
  </si>
  <si>
    <t>CBOI-175929</t>
  </si>
  <si>
    <t>PNB-682852</t>
  </si>
  <si>
    <t>TRANSFER</t>
  </si>
  <si>
    <t>PNB-375531</t>
  </si>
  <si>
    <t>PNB-375533</t>
  </si>
  <si>
    <t>HDFC-000004</t>
  </si>
  <si>
    <t>PNB-176754</t>
  </si>
  <si>
    <t>PNB-176755</t>
  </si>
  <si>
    <t>YE PEHLE S4 THI</t>
  </si>
  <si>
    <t>OMPAL SINGH</t>
  </si>
  <si>
    <t>NEERAJ CHAUDHARY</t>
  </si>
  <si>
    <t>YE PEHLE S5 THI</t>
  </si>
  <si>
    <t>20/2/025</t>
  </si>
  <si>
    <t>UNB-037192</t>
  </si>
  <si>
    <t>SBI-787316</t>
  </si>
  <si>
    <t>A</t>
  </si>
  <si>
    <t>SANDEEP SINGH</t>
  </si>
  <si>
    <t>BHARAT KUMAR</t>
  </si>
  <si>
    <t>NEW DG</t>
  </si>
  <si>
    <t>AMIT KUMAR</t>
  </si>
  <si>
    <t>SANDEEP</t>
  </si>
  <si>
    <t>SACHIN VERMA</t>
  </si>
  <si>
    <t>LOKESH DEVI</t>
  </si>
  <si>
    <t>DINESH PAL</t>
  </si>
  <si>
    <t>VINIT SANGAL</t>
  </si>
  <si>
    <t>GUDDI</t>
  </si>
  <si>
    <t>ARTI DEVI</t>
  </si>
  <si>
    <t>BABITA TOMAR</t>
  </si>
  <si>
    <t>PINTU CHAUDHARY</t>
  </si>
  <si>
    <t>ARCHANA RANI SHARMA</t>
  </si>
  <si>
    <t>DHARMENDRA KUMAR</t>
  </si>
  <si>
    <t>SAVITAMALIK</t>
  </si>
  <si>
    <t>BHUPENDER SINGH</t>
  </si>
  <si>
    <t>ANKIT</t>
  </si>
  <si>
    <t>RAJKUMAR</t>
  </si>
  <si>
    <t>SUDHA</t>
  </si>
  <si>
    <t>SANJAY KUMAR</t>
  </si>
  <si>
    <t>YOJANA</t>
  </si>
  <si>
    <t>SACHIN KUMAR</t>
  </si>
  <si>
    <t>SATENDRA</t>
  </si>
  <si>
    <t>PRAVEEN TALAL</t>
  </si>
  <si>
    <t>MONIKA</t>
  </si>
  <si>
    <t>AVDESH PANWAR</t>
  </si>
  <si>
    <t>MAHIPAL ASINGH</t>
  </si>
  <si>
    <t>AMIT CHAUDHARY</t>
  </si>
  <si>
    <t xml:space="preserve">MANJU </t>
  </si>
  <si>
    <t>SONU PANDIT</t>
  </si>
  <si>
    <t>REGISTRY NEW DG SE HOGI</t>
  </si>
  <si>
    <t>yogendra singh</t>
  </si>
  <si>
    <t>OLD DG</t>
  </si>
  <si>
    <t>BIMLESH</t>
  </si>
  <si>
    <t>ANUJ KUMAR</t>
  </si>
  <si>
    <t>KULDEEP SINGH</t>
  </si>
  <si>
    <t>RAJEEV KUMAR</t>
  </si>
  <si>
    <t>SUMIT KUMAR</t>
  </si>
  <si>
    <t>PRADEEP KUMAR</t>
  </si>
  <si>
    <t>FREE MATERIAL SCHEME</t>
  </si>
  <si>
    <t>KAMAL KUMAR SHARMA</t>
  </si>
  <si>
    <t>NEHA</t>
  </si>
  <si>
    <t>MANISHA</t>
  </si>
  <si>
    <t>ASHWIN BHARGAWA</t>
  </si>
  <si>
    <t>RAJEEV MALIK</t>
  </si>
  <si>
    <t>CHANDVEER SINGH</t>
  </si>
  <si>
    <t>CHANDVIR SINGH</t>
  </si>
  <si>
    <t>ANKIT PANWAR</t>
  </si>
  <si>
    <t>RUMA DEVI</t>
  </si>
  <si>
    <t>RENU BHIDUDI</t>
  </si>
  <si>
    <t>GAURAV POSHWAL</t>
  </si>
  <si>
    <t>SUBHASH CHAUDHARY</t>
  </si>
  <si>
    <t>SARIKA</t>
  </si>
  <si>
    <t>PARVEEN KUMAR</t>
  </si>
  <si>
    <t xml:space="preserve">VIBHA </t>
  </si>
  <si>
    <t>PRAVIN KUMAR</t>
  </si>
  <si>
    <t>ANUJ AGARWAL</t>
  </si>
  <si>
    <t>RAKHI AGARWAL</t>
  </si>
  <si>
    <t>SUNITA DEVI</t>
  </si>
  <si>
    <t>SULABH RANA</t>
  </si>
  <si>
    <t>SARMOD</t>
  </si>
  <si>
    <t>RAVITA</t>
  </si>
  <si>
    <t>GARIMA TOMAR</t>
  </si>
  <si>
    <t>MAMBAR PAL</t>
  </si>
  <si>
    <t>ANUP</t>
  </si>
  <si>
    <t>PARDEEP SINGH</t>
  </si>
  <si>
    <t>BASANT KUMAR</t>
  </si>
  <si>
    <t>BRIJESH</t>
  </si>
  <si>
    <t>BABITA</t>
  </si>
  <si>
    <t>ASHWANI KUMAR</t>
  </si>
  <si>
    <t>DOLLY</t>
  </si>
  <si>
    <t>POOJA RANI</t>
  </si>
  <si>
    <t>MANOJ KUMAR KATARIYA</t>
  </si>
  <si>
    <t>GEETA</t>
  </si>
  <si>
    <t>MONU</t>
  </si>
  <si>
    <t>PRIKSHIT GAUTAM</t>
  </si>
  <si>
    <t>DHARMENDRA CHAUDHARY</t>
  </si>
  <si>
    <t>SOUDHAN SINGH TOMAR</t>
  </si>
  <si>
    <t>DHEERANDRA CHAUDHARY</t>
  </si>
  <si>
    <t>SUDESH</t>
  </si>
  <si>
    <t>DEV VRAT</t>
  </si>
  <si>
    <t>RUPIN</t>
  </si>
  <si>
    <t>COM.PHLE RATE</t>
  </si>
  <si>
    <t>SECOND RATE SE LENE H</t>
  </si>
  <si>
    <t>DAVENDRA SINGH</t>
  </si>
  <si>
    <t>SACHIN GOLIYAN</t>
  </si>
  <si>
    <t>DEEPAK KUMAR</t>
  </si>
  <si>
    <t>PRIYANKA</t>
  </si>
  <si>
    <t>RAJBALA</t>
  </si>
  <si>
    <t>ASHWANI</t>
  </si>
  <si>
    <t>SHUBHAM TOMAR</t>
  </si>
  <si>
    <t>HIMANI JAIN</t>
  </si>
  <si>
    <t>UMA JAIN</t>
  </si>
  <si>
    <t>NIKHIL JAIN</t>
  </si>
  <si>
    <t>VISHESH KUMAR</t>
  </si>
  <si>
    <t>NISHA SINGH</t>
  </si>
  <si>
    <t>SUNIL KUMAR</t>
  </si>
  <si>
    <t>MINTU</t>
  </si>
  <si>
    <t>SOMPAL SINGH</t>
  </si>
  <si>
    <t>KRISHAN PAL</t>
  </si>
  <si>
    <t>MUKESH KUMAR</t>
  </si>
  <si>
    <t>VINIT BANWAL</t>
  </si>
  <si>
    <t>NEETU KUMAR</t>
  </si>
  <si>
    <t>new dg se registry hogi</t>
  </si>
  <si>
    <t>SATVEER SINGH</t>
  </si>
  <si>
    <t>NEW DG ME LAGENGE</t>
  </si>
  <si>
    <t>OMWATI MALIK</t>
  </si>
  <si>
    <t>AMIT SHARMA</t>
  </si>
  <si>
    <t>AJAYKUMAR</t>
  </si>
  <si>
    <t>AJAY KUMAR</t>
  </si>
  <si>
    <t>TYAGI JI</t>
  </si>
  <si>
    <t>YOGESH KUMAR</t>
  </si>
  <si>
    <t>RAJESH KUMAR</t>
  </si>
  <si>
    <t>SIDDHART DESHWAL</t>
  </si>
  <si>
    <t>NEW DG SE RIGISTRY</t>
  </si>
  <si>
    <t>BRIJBHUSHAN CHAUDHARY</t>
  </si>
  <si>
    <t>KUSUM DEVI</t>
  </si>
  <si>
    <t>SUMAN LATA</t>
  </si>
  <si>
    <t>LOKINDRA</t>
  </si>
  <si>
    <t>SARVAN KUMAR</t>
  </si>
  <si>
    <t>PREETI</t>
  </si>
  <si>
    <t>KAMLESH</t>
  </si>
  <si>
    <t>PRANAV MITTAL</t>
  </si>
  <si>
    <t>PINKI</t>
  </si>
  <si>
    <t>VINOD VERMA</t>
  </si>
  <si>
    <t>RAKHI</t>
  </si>
  <si>
    <t>SONU DEVI</t>
  </si>
  <si>
    <t>VINEET VAIDHWAN</t>
  </si>
  <si>
    <t>VINEET KUMAR</t>
  </si>
  <si>
    <t>SAHENDRA KUMAR</t>
  </si>
  <si>
    <t>SATENDRA CHAUDHARY</t>
  </si>
  <si>
    <t>VEENA KUMARI</t>
  </si>
  <si>
    <t xml:space="preserve">PANKAJ </t>
  </si>
  <si>
    <t>PANKAJ</t>
  </si>
  <si>
    <t>DESHPAL SINGH</t>
  </si>
  <si>
    <t xml:space="preserve">REGISTRY NEW DG SE </t>
  </si>
  <si>
    <t>MANISH GARG</t>
  </si>
  <si>
    <t>RISHAB GARG</t>
  </si>
  <si>
    <t>SURAJ GARG</t>
  </si>
  <si>
    <t>RISABH GARG</t>
  </si>
  <si>
    <t>RAVI KUMAR MALIK</t>
  </si>
  <si>
    <t>REETA</t>
  </si>
  <si>
    <t>SACHIN GUHIYAN</t>
  </si>
  <si>
    <t>ARVIND KUMAR</t>
  </si>
  <si>
    <t>SAVITA DEVI</t>
  </si>
  <si>
    <t>MITHLESH</t>
  </si>
  <si>
    <t>MUNESH DEVI</t>
  </si>
  <si>
    <t>GOURAV TOMAR</t>
  </si>
  <si>
    <t>BRIJPAL SINGH</t>
  </si>
  <si>
    <t>AMARPAL CHAUHAN</t>
  </si>
  <si>
    <t>AMARJEET SINGH</t>
  </si>
  <si>
    <t>B63</t>
  </si>
  <si>
    <t>SACHIN</t>
  </si>
  <si>
    <t xml:space="preserve">DUSHYANT </t>
  </si>
  <si>
    <t>B64</t>
  </si>
  <si>
    <t>REENA MALIK</t>
  </si>
  <si>
    <t>B65</t>
  </si>
  <si>
    <t>VINAY KUMAR</t>
  </si>
  <si>
    <t>B66</t>
  </si>
  <si>
    <t>B67</t>
  </si>
  <si>
    <t>PDC</t>
  </si>
  <si>
    <t>B68</t>
  </si>
  <si>
    <t>AMRESH DEVI</t>
  </si>
  <si>
    <t>B69</t>
  </si>
  <si>
    <t>B70</t>
  </si>
  <si>
    <t>SHIV KUMARI</t>
  </si>
  <si>
    <t>SHIVANI</t>
  </si>
  <si>
    <t>B71</t>
  </si>
  <si>
    <t>LOKINDRA KUMAR</t>
  </si>
  <si>
    <t>KAVITA DEVI</t>
  </si>
  <si>
    <t>B72</t>
  </si>
  <si>
    <t>DURGESH</t>
  </si>
  <si>
    <t>LOKENDRA KUMAR KAVITA</t>
  </si>
  <si>
    <t>ABHISHEK</t>
  </si>
  <si>
    <t>SANTRA DEVI</t>
  </si>
  <si>
    <t>B73</t>
  </si>
  <si>
    <t>ANTU</t>
  </si>
  <si>
    <t>ABHISHEK RAGHUVANSHI</t>
  </si>
  <si>
    <t>B74</t>
  </si>
  <si>
    <t>SUNIL/GAURAV</t>
  </si>
  <si>
    <t xml:space="preserve">sunil </t>
  </si>
  <si>
    <t>gaurav</t>
  </si>
  <si>
    <t>KULDEEP TOMAR JI</t>
  </si>
  <si>
    <t>SUNIL</t>
  </si>
  <si>
    <t>AASHU TYAGI</t>
  </si>
  <si>
    <t>SUNEETA</t>
  </si>
  <si>
    <t>B75</t>
  </si>
  <si>
    <t>PARVENDRA KUMAR</t>
  </si>
  <si>
    <t>B76</t>
  </si>
  <si>
    <t>NIKHIL DESHWAL</t>
  </si>
  <si>
    <t>HITESH</t>
  </si>
  <si>
    <t>B77</t>
  </si>
  <si>
    <t>RASHMI</t>
  </si>
  <si>
    <t>B78</t>
  </si>
  <si>
    <t>AJEET SINGH</t>
  </si>
  <si>
    <t>B79</t>
  </si>
  <si>
    <t>B80</t>
  </si>
  <si>
    <t>SARVIND KUMAR</t>
  </si>
  <si>
    <t>SOMWATI</t>
  </si>
  <si>
    <t>B81</t>
  </si>
  <si>
    <t>RAJESH DEVI</t>
  </si>
  <si>
    <t>ANKIT SHARMA</t>
  </si>
  <si>
    <t>B82</t>
  </si>
  <si>
    <t xml:space="preserve">NARENDRA </t>
  </si>
  <si>
    <t>B83</t>
  </si>
  <si>
    <t>ANJLI</t>
  </si>
  <si>
    <t>B84</t>
  </si>
  <si>
    <t>DEV VART</t>
  </si>
  <si>
    <t>B85</t>
  </si>
  <si>
    <t>ARJUN SHARMA</t>
  </si>
  <si>
    <t>B86 SE AAYI ENTRY</t>
  </si>
  <si>
    <t>B86</t>
  </si>
  <si>
    <t>KRISHNA PAL SINGH</t>
  </si>
  <si>
    <t>B87</t>
  </si>
  <si>
    <t>KAPIL KUMAR</t>
  </si>
  <si>
    <t>PANKAJ GUPTA</t>
  </si>
  <si>
    <t>ABHISHEK YADAV</t>
  </si>
  <si>
    <t>B88</t>
  </si>
  <si>
    <t>kapil kumar</t>
  </si>
  <si>
    <t>B89</t>
  </si>
  <si>
    <t>CHANDERVEER</t>
  </si>
  <si>
    <t>SHOKINDRA</t>
  </si>
  <si>
    <t>B90</t>
  </si>
  <si>
    <t>ARUN RAWAL</t>
  </si>
  <si>
    <t>B91</t>
  </si>
  <si>
    <t>RAJAT</t>
  </si>
  <si>
    <t>SUSHIL KUMAR</t>
  </si>
  <si>
    <t>B92</t>
  </si>
  <si>
    <t>KAWAR PAL</t>
  </si>
  <si>
    <t>REENU</t>
  </si>
  <si>
    <t>POONM DEVI</t>
  </si>
  <si>
    <t>B93</t>
  </si>
  <si>
    <t>NEW DGME PAYMENT H YE WALI</t>
  </si>
  <si>
    <t>SONIKA SOLANKI</t>
  </si>
  <si>
    <t>B94</t>
  </si>
  <si>
    <t>RITIKA CHAUDHARY</t>
  </si>
  <si>
    <t>B95</t>
  </si>
  <si>
    <t>B96</t>
  </si>
  <si>
    <t>B97</t>
  </si>
  <si>
    <t>B98</t>
  </si>
  <si>
    <t xml:space="preserve">YOGENDRA </t>
  </si>
  <si>
    <t>SANGEETA</t>
  </si>
  <si>
    <t xml:space="preserve">VIPIN KUMAR, RAVI MALIK, NAVEEN KUMAR </t>
  </si>
  <si>
    <t xml:space="preserve">VIPIN KUMAR </t>
  </si>
  <si>
    <t>ravi kumar</t>
  </si>
  <si>
    <t>NAVEEN KUMAR</t>
  </si>
  <si>
    <t>OMVATI MALIK</t>
  </si>
  <si>
    <t>B99</t>
  </si>
  <si>
    <t>SATYAM CHAUDHARY</t>
  </si>
  <si>
    <t>SANDEEP CHAUHAN</t>
  </si>
  <si>
    <t>MONU KUMAR</t>
  </si>
  <si>
    <t>RITU</t>
  </si>
  <si>
    <t>B100</t>
  </si>
  <si>
    <t>BILLU KUMAR</t>
  </si>
  <si>
    <t>B101</t>
  </si>
  <si>
    <t>PREETY</t>
  </si>
  <si>
    <t>B102</t>
  </si>
  <si>
    <t>GAURAV MALIK</t>
  </si>
  <si>
    <t>B103</t>
  </si>
  <si>
    <t>ANTIM RANI SHARMA</t>
  </si>
  <si>
    <t>B104</t>
  </si>
  <si>
    <t>BHARAT SINGH</t>
  </si>
  <si>
    <t>B105</t>
  </si>
  <si>
    <t>MITLESH DEVI</t>
  </si>
  <si>
    <t>B106</t>
  </si>
  <si>
    <t>B107</t>
  </si>
  <si>
    <t>ROHIT TOMAR</t>
  </si>
  <si>
    <t>RAMBIR SINGH</t>
  </si>
  <si>
    <t>B108</t>
  </si>
  <si>
    <t>PUNEET KUMAR MALIK</t>
  </si>
  <si>
    <t>B109</t>
  </si>
  <si>
    <t>RAKHI W/O YOGENDRA SINGH</t>
  </si>
  <si>
    <t>B110</t>
  </si>
  <si>
    <t>JAIVINDRA SINGH</t>
  </si>
  <si>
    <t>B111</t>
  </si>
  <si>
    <t>B112</t>
  </si>
  <si>
    <t>VIKAS KUMAR</t>
  </si>
  <si>
    <t>BISHANPAL SINGH</t>
  </si>
  <si>
    <t>NEW DG SE REGISTRY</t>
  </si>
  <si>
    <t>B113</t>
  </si>
  <si>
    <t>VIRENDRA SINGH</t>
  </si>
  <si>
    <t>SHILKY</t>
  </si>
  <si>
    <t>B114</t>
  </si>
  <si>
    <t>RAJVATI</t>
  </si>
  <si>
    <t>B115</t>
  </si>
  <si>
    <t>VIVEK KUMAR KHAIWAL</t>
  </si>
  <si>
    <t>ANKUSH KUMAR</t>
  </si>
  <si>
    <t>NIDHI</t>
  </si>
  <si>
    <t>B116</t>
  </si>
  <si>
    <t>GAURAV PANCHAL</t>
  </si>
  <si>
    <t>B117</t>
  </si>
  <si>
    <t>SEEMA GOSWAMI</t>
  </si>
  <si>
    <t>INDER PRAKASH GOSWAMI</t>
  </si>
  <si>
    <t>B118</t>
  </si>
  <si>
    <t>B119</t>
  </si>
  <si>
    <t>KRISHAN KUMAR</t>
  </si>
  <si>
    <t>B120</t>
  </si>
  <si>
    <t>DIPENDER KUMAR</t>
  </si>
  <si>
    <t>DISCOUNT-250/- BY KULDEEP TOMAR</t>
  </si>
  <si>
    <t>B121</t>
  </si>
  <si>
    <t>NIKHIL</t>
  </si>
  <si>
    <t>B122</t>
  </si>
  <si>
    <t>B123</t>
  </si>
  <si>
    <t>KAMAL KANT SINGHAL</t>
  </si>
  <si>
    <t>B124</t>
  </si>
  <si>
    <t>SUBHASH KUMAR</t>
  </si>
  <si>
    <t>SATLESH</t>
  </si>
  <si>
    <t>B125</t>
  </si>
  <si>
    <t>SHIVANSHU SHARMA</t>
  </si>
  <si>
    <t>B126</t>
  </si>
  <si>
    <t>PARUL CHAUDHARY</t>
  </si>
  <si>
    <t>B127</t>
  </si>
  <si>
    <t xml:space="preserve">ANURADHA </t>
  </si>
  <si>
    <t>ASHOK KUMAR</t>
  </si>
  <si>
    <t>B128</t>
  </si>
  <si>
    <t xml:space="preserve">PRIYA </t>
  </si>
  <si>
    <t>B129</t>
  </si>
  <si>
    <t>BEENA MALIK</t>
  </si>
  <si>
    <t>B130</t>
  </si>
  <si>
    <t>sikha tomar</t>
  </si>
  <si>
    <t xml:space="preserve">PRAVEEN </t>
  </si>
  <si>
    <t>B131</t>
  </si>
  <si>
    <t>GAURAV KUMAR</t>
  </si>
  <si>
    <t>B132</t>
  </si>
  <si>
    <t>NISHANT GUPTA</t>
  </si>
  <si>
    <t>LOKESH KUMAR</t>
  </si>
  <si>
    <t>B133</t>
  </si>
  <si>
    <t>VINIT TOMAR</t>
  </si>
  <si>
    <t>SUBHASH CHAND TOMAR</t>
  </si>
  <si>
    <t>B134</t>
  </si>
  <si>
    <t>PRINCE TOMAR</t>
  </si>
  <si>
    <t>SARLA</t>
  </si>
  <si>
    <t>B135</t>
  </si>
  <si>
    <t>SANJEEV KUMAR</t>
  </si>
  <si>
    <t>B136</t>
  </si>
  <si>
    <t>MOHIT KUMAR</t>
  </si>
  <si>
    <t>PRABHA</t>
  </si>
  <si>
    <t>B137</t>
  </si>
  <si>
    <t>SANTRESH</t>
  </si>
  <si>
    <t>AMIT PARCHA</t>
  </si>
  <si>
    <t>B138</t>
  </si>
  <si>
    <t>SEEMA / krishanveer</t>
  </si>
  <si>
    <t xml:space="preserve">KRISHANVEER </t>
  </si>
  <si>
    <t>B139</t>
  </si>
  <si>
    <t>B140</t>
  </si>
  <si>
    <t>B141</t>
  </si>
  <si>
    <t>B142</t>
  </si>
  <si>
    <t>B143</t>
  </si>
  <si>
    <t>B144</t>
  </si>
  <si>
    <t>B145</t>
  </si>
  <si>
    <t>B146</t>
  </si>
  <si>
    <t>BRAHMA DUTT</t>
  </si>
  <si>
    <t>B147</t>
  </si>
  <si>
    <t>B148</t>
  </si>
  <si>
    <t>DUSHYANT KUMAR</t>
  </si>
  <si>
    <t>MUNESH</t>
  </si>
  <si>
    <t>B149</t>
  </si>
  <si>
    <t>B150</t>
  </si>
  <si>
    <t>ANJALI</t>
  </si>
  <si>
    <t>RITESH DEVI</t>
  </si>
  <si>
    <t>B151</t>
  </si>
  <si>
    <t>MAMTA DEVI</t>
  </si>
  <si>
    <t>PRITI W/O ANIL KUMAR</t>
  </si>
  <si>
    <t>B152</t>
  </si>
  <si>
    <t>KAUSHAL</t>
  </si>
  <si>
    <t>B153</t>
  </si>
  <si>
    <t>INDER PAL MALIK</t>
  </si>
  <si>
    <t>B154</t>
  </si>
  <si>
    <t>B155</t>
  </si>
  <si>
    <t>TARUN ( DUSHYANT)</t>
  </si>
  <si>
    <t>SANTOSH DEVI</t>
  </si>
  <si>
    <t>B156</t>
  </si>
  <si>
    <t>CHINKI MALIK</t>
  </si>
  <si>
    <t>B157</t>
  </si>
  <si>
    <t>RATE REVISE ORDER BY KULDEEP TOMAR</t>
  </si>
  <si>
    <t>RAKESH DEVI</t>
  </si>
  <si>
    <t>B158</t>
  </si>
  <si>
    <t>REEMA GARG</t>
  </si>
  <si>
    <t>HIMANSHU MITTAL</t>
  </si>
  <si>
    <t>B159</t>
  </si>
  <si>
    <t>B160</t>
  </si>
  <si>
    <t>B161</t>
  </si>
  <si>
    <t>B162</t>
  </si>
  <si>
    <t>B163</t>
  </si>
  <si>
    <t>SHWETA KUMARI W/O GAURAV KUMAR</t>
  </si>
  <si>
    <t xml:space="preserve">GAURAV </t>
  </si>
  <si>
    <t>B164</t>
  </si>
  <si>
    <t>B165</t>
  </si>
  <si>
    <t>ROOPA TOMAR</t>
  </si>
  <si>
    <t xml:space="preserve">NK BALIYAN </t>
  </si>
  <si>
    <t>B166</t>
  </si>
  <si>
    <t>AJENDRA</t>
  </si>
  <si>
    <t>REKHA DEVI</t>
  </si>
  <si>
    <t>B167</t>
  </si>
  <si>
    <t>KM POOJA CHAUDHARY</t>
  </si>
  <si>
    <t>OMKALI</t>
  </si>
  <si>
    <t>B168</t>
  </si>
  <si>
    <t>B169</t>
  </si>
  <si>
    <t>B170</t>
  </si>
  <si>
    <t>B171</t>
  </si>
  <si>
    <t>B172</t>
  </si>
  <si>
    <t>B173</t>
  </si>
  <si>
    <t>SHARVAN</t>
  </si>
  <si>
    <t>B174</t>
  </si>
  <si>
    <t>B175</t>
  </si>
  <si>
    <t>B176</t>
  </si>
  <si>
    <t>RAJKUMARI</t>
  </si>
  <si>
    <t>HARINDER SINGH</t>
  </si>
  <si>
    <t>B177</t>
  </si>
  <si>
    <t>HARENDER SINGH</t>
  </si>
  <si>
    <t>ANURADHA SHARMA</t>
  </si>
  <si>
    <t>AMITESH</t>
  </si>
  <si>
    <t>B178</t>
  </si>
  <si>
    <t>RAVI &amp; MOHIT</t>
  </si>
  <si>
    <t xml:space="preserve">MOHIT </t>
  </si>
  <si>
    <t>pdc</t>
  </si>
  <si>
    <t>B179</t>
  </si>
  <si>
    <t>B180</t>
  </si>
  <si>
    <t>B181</t>
  </si>
  <si>
    <t>B184</t>
  </si>
  <si>
    <t>B185</t>
  </si>
  <si>
    <t>B186</t>
  </si>
  <si>
    <t>B187</t>
  </si>
  <si>
    <t>B188</t>
  </si>
  <si>
    <t>VIKRAM SINGH</t>
  </si>
  <si>
    <t>SHALU BALIYAN</t>
  </si>
  <si>
    <t xml:space="preserve">LOKINDRA </t>
  </si>
  <si>
    <t>PARMOD KUMARI</t>
  </si>
  <si>
    <t>MANVENDRA</t>
  </si>
  <si>
    <t>POONAM SWAMI</t>
  </si>
  <si>
    <t>COMMISSION ADJUST</t>
  </si>
  <si>
    <t>PRAVI MITTAL</t>
  </si>
  <si>
    <t>SOHAN PAL URF SOMPAL</t>
  </si>
  <si>
    <t>RAVI PUNIA</t>
  </si>
  <si>
    <t>AKSHYA KUMAR</t>
  </si>
  <si>
    <t>SANJEET KUMAR</t>
  </si>
  <si>
    <t>SHASHI BALA</t>
  </si>
  <si>
    <t>SADHNA TOMAR</t>
  </si>
  <si>
    <t>MANJU DEVI</t>
  </si>
  <si>
    <t>BALA GUPTA</t>
  </si>
  <si>
    <t>RITU W/O AMIT KUMAR</t>
  </si>
  <si>
    <t>NK BALIYAN</t>
  </si>
  <si>
    <t>HARENDER KUMAR</t>
  </si>
  <si>
    <t>SUSHMA</t>
  </si>
  <si>
    <t>NEETU BALIYAN</t>
  </si>
  <si>
    <t>PRIYANKA /RAJBALA</t>
  </si>
  <si>
    <t>KANVAR PAL</t>
  </si>
  <si>
    <t>AMIT VERMA</t>
  </si>
  <si>
    <t>KAMANA</t>
  </si>
  <si>
    <t>SARJAN VIR</t>
  </si>
  <si>
    <t>VINOD KUMAR</t>
  </si>
  <si>
    <t>SACHIN MALIK</t>
  </si>
  <si>
    <t>SEEMA DEVI</t>
  </si>
  <si>
    <t>BIJENDER SINGH</t>
  </si>
  <si>
    <t>MONIKA DALAL</t>
  </si>
  <si>
    <t>NEW DG AC</t>
  </si>
  <si>
    <t>RAJEEV CHAUDHARY</t>
  </si>
  <si>
    <t>SONIYA</t>
  </si>
  <si>
    <t>DEEPAK KHAIWAL</t>
  </si>
  <si>
    <t>JATIN MALIK</t>
  </si>
  <si>
    <t>ANJU RANI</t>
  </si>
  <si>
    <t>RATE KULDEEP TOMAR ORDER</t>
  </si>
  <si>
    <t>VINOD TOMAR</t>
  </si>
  <si>
    <t>BHAVNA TOMAR</t>
  </si>
  <si>
    <t>NITIN KUMAR</t>
  </si>
  <si>
    <t>REETA W/O ANIL</t>
  </si>
  <si>
    <t>SUNNY SHARMA</t>
  </si>
  <si>
    <t>VISHAL SHARMA</t>
  </si>
  <si>
    <t>RAJPAL SINGH</t>
  </si>
  <si>
    <t>C43</t>
  </si>
  <si>
    <t>AANAND KUMAR</t>
  </si>
  <si>
    <t>C44</t>
  </si>
  <si>
    <t>CHAKARJEET DHAMA</t>
  </si>
  <si>
    <t>ARUN VERMA</t>
  </si>
  <si>
    <t>C45</t>
  </si>
  <si>
    <t>C46</t>
  </si>
  <si>
    <t>250 DISCOUNT BY KULDEEP TMAR</t>
  </si>
  <si>
    <t>RESHU W/O RAHUL</t>
  </si>
  <si>
    <t xml:space="preserve">RAJNISH </t>
  </si>
  <si>
    <t>C47</t>
  </si>
  <si>
    <t>C48</t>
  </si>
  <si>
    <t>C49</t>
  </si>
  <si>
    <t>C50</t>
  </si>
  <si>
    <t>C51</t>
  </si>
  <si>
    <t>C52</t>
  </si>
  <si>
    <t>C53</t>
  </si>
  <si>
    <t>C54</t>
  </si>
  <si>
    <t>RAMPHOOL</t>
  </si>
  <si>
    <t>DISCOUNT-200/- BY KULDEEP TOMAR</t>
  </si>
  <si>
    <t>C55</t>
  </si>
  <si>
    <t>C56</t>
  </si>
  <si>
    <t xml:space="preserve">NEW DG </t>
  </si>
  <si>
    <t>C57</t>
  </si>
  <si>
    <t>RAJIV KUMAR TRAR</t>
  </si>
  <si>
    <t>JAIDEEP CHAUHAN</t>
  </si>
  <si>
    <t xml:space="preserve">AARTI </t>
  </si>
  <si>
    <t>C58</t>
  </si>
  <si>
    <t>C59</t>
  </si>
  <si>
    <t>C60</t>
  </si>
  <si>
    <t>BABLI</t>
  </si>
  <si>
    <t>C61</t>
  </si>
  <si>
    <t>C62</t>
  </si>
  <si>
    <t>C63</t>
  </si>
  <si>
    <t>C64</t>
  </si>
  <si>
    <t>VARSHA CHAUDHARY</t>
  </si>
  <si>
    <t>SHIVAM</t>
  </si>
  <si>
    <t xml:space="preserve">PAYMENT JAN-2024 LAST 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</si>
  <si>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</si>
  <si>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</si>
  <si>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</si>
  <si>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</si>
  <si>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</si>
  <si>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</si>
  <si>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</si>
  <si>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</si>
  <si>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</si>
  <si>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</si>
  <si>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</si>
  <si>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</si>
  <si>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</si>
  <si>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</si>
  <si>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</si>
  <si>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</si>
  <si>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</si>
  <si>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</si>
  <si>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</si>
  <si>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</si>
  <si>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</si>
  <si>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</si>
  <si>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</si>
  <si>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</si>
  <si>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</si>
  <si>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</si>
  <si>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</si>
  <si>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</si>
  <si>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AARTI</t>
  </si>
  <si>
    <t>C93</t>
  </si>
  <si>
    <t>S</t>
  </si>
  <si>
    <t>RAJESHWARI</t>
  </si>
  <si>
    <t>s10</t>
  </si>
  <si>
    <t>PRAMOD MALIK</t>
  </si>
  <si>
    <t>JAYBEER SINGH</t>
  </si>
  <si>
    <t>AVINASH TYAGI</t>
  </si>
  <si>
    <t>PRAVINDRA KUMAR</t>
  </si>
  <si>
    <t>AMIT YADAV</t>
  </si>
  <si>
    <t>VIPIN DESHWAL</t>
  </si>
  <si>
    <t>BHARAT</t>
  </si>
  <si>
    <t>ASHOK TOMAR</t>
  </si>
  <si>
    <t>SANJEEV SOLANKY</t>
  </si>
  <si>
    <t>JITENDRA BALIYAN</t>
  </si>
  <si>
    <t>DIGPAL SINGH</t>
  </si>
  <si>
    <t>SURAJ SINGH</t>
  </si>
  <si>
    <t>NOT FOR SALE</t>
  </si>
  <si>
    <t>GAURAV TOMAR</t>
  </si>
  <si>
    <t>VIPIN TOMAR (NITTE BHAI)</t>
  </si>
  <si>
    <t>PARVEEN TOMAR</t>
  </si>
  <si>
    <t>PNB-393385</t>
  </si>
  <si>
    <t>PNB-393386</t>
  </si>
  <si>
    <t>PNB-393394</t>
  </si>
  <si>
    <t>ICICI-000290</t>
  </si>
  <si>
    <t>ICICI-000289</t>
  </si>
  <si>
    <t>SBI-018229</t>
  </si>
  <si>
    <t>CHEQUE</t>
  </si>
  <si>
    <t>IDBI-218550</t>
  </si>
  <si>
    <t>MNS-193003</t>
  </si>
  <si>
    <t>MCDB-193006</t>
  </si>
  <si>
    <t>PNB-123328</t>
  </si>
  <si>
    <t>PNB-123329</t>
  </si>
  <si>
    <t>PNB-123339</t>
  </si>
  <si>
    <t>PNB-923787</t>
  </si>
  <si>
    <t>SBI-117231</t>
  </si>
  <si>
    <t>SBI-117232</t>
  </si>
  <si>
    <t>BOB-000006</t>
  </si>
  <si>
    <t>PNB-359760</t>
  </si>
  <si>
    <t>PNB-359761</t>
  </si>
  <si>
    <t>SBI-894048</t>
  </si>
  <si>
    <t>SBI-894049</t>
  </si>
  <si>
    <t>SBI-859519</t>
  </si>
  <si>
    <t>SBI-113827</t>
  </si>
  <si>
    <t>PNB-784109</t>
  </si>
  <si>
    <t>HDFC-000002</t>
  </si>
  <si>
    <t>HDFC-000003</t>
  </si>
  <si>
    <t>SBI-168915</t>
  </si>
  <si>
    <t>SBI-664191</t>
  </si>
  <si>
    <t>POSB-649702</t>
  </si>
  <si>
    <t>TOTAL BALANCE</t>
  </si>
  <si>
    <t>SBI-374162</t>
  </si>
  <si>
    <t>SBI-374163</t>
  </si>
  <si>
    <t>TOTAL RECEIVED</t>
  </si>
  <si>
    <t>SBI-628596</t>
  </si>
  <si>
    <t>SBI-881853</t>
  </si>
  <si>
    <t>SBI-722866</t>
  </si>
  <si>
    <t>sbi-605430</t>
  </si>
  <si>
    <t>sbi-605431</t>
  </si>
  <si>
    <t>SBI-197240</t>
  </si>
  <si>
    <t>PNB-211475</t>
  </si>
  <si>
    <t>PNB-263843</t>
  </si>
  <si>
    <t>PNB-263844</t>
  </si>
  <si>
    <t>PNB-263851</t>
  </si>
  <si>
    <t>PNB-263853</t>
  </si>
  <si>
    <t>rtgs</t>
  </si>
  <si>
    <t>CNRB-157636</t>
  </si>
  <si>
    <t>SBI-682271</t>
  </si>
  <si>
    <t>SBI-442853</t>
  </si>
  <si>
    <t>SBI-442854</t>
  </si>
  <si>
    <t>HDFC-000005</t>
  </si>
  <si>
    <t>SBI-113831</t>
  </si>
  <si>
    <t>HDFC-000041</t>
  </si>
  <si>
    <t>SBI-873351</t>
  </si>
  <si>
    <t>SBI-873352</t>
  </si>
  <si>
    <t>PNB-281463</t>
  </si>
  <si>
    <t>SBI-236239</t>
  </si>
  <si>
    <t>SBI-236243</t>
  </si>
  <si>
    <t>PNB-800793</t>
  </si>
  <si>
    <t>PNB-800794</t>
  </si>
  <si>
    <t>PNB-800796</t>
  </si>
  <si>
    <t>PNB-800797</t>
  </si>
  <si>
    <t>PNB-800798</t>
  </si>
  <si>
    <t>SBI-123371</t>
  </si>
  <si>
    <t>SBI-123373</t>
  </si>
  <si>
    <t>SBI-123374</t>
  </si>
  <si>
    <t>BOB-000004</t>
  </si>
  <si>
    <t>BOB-000003</t>
  </si>
  <si>
    <t>PNB-205668</t>
  </si>
  <si>
    <t>PNB-091463</t>
  </si>
  <si>
    <t>PNB-205682</t>
  </si>
  <si>
    <t>PNB-901280</t>
  </si>
  <si>
    <t>SMCB-098368</t>
  </si>
  <si>
    <t>IDIB-255816</t>
  </si>
  <si>
    <t>SBI-294152</t>
  </si>
  <si>
    <t>SBI-294153</t>
  </si>
  <si>
    <t>UNB-037193</t>
  </si>
  <si>
    <t>UNB-037194</t>
  </si>
  <si>
    <t>INB-611192</t>
  </si>
  <si>
    <t>YES-240491</t>
  </si>
  <si>
    <t>inb-965487</t>
  </si>
  <si>
    <t>PNB-445033</t>
  </si>
  <si>
    <t>PNB-445032</t>
  </si>
  <si>
    <t>SBI-192774</t>
  </si>
  <si>
    <t>SBI-192757</t>
  </si>
  <si>
    <t>IDIB-149206</t>
  </si>
  <si>
    <t>SBI-192772</t>
  </si>
  <si>
    <t>SBI-192769</t>
  </si>
  <si>
    <t>SBI-192773</t>
  </si>
  <si>
    <t>SBI-734162</t>
  </si>
  <si>
    <t>PNB-230476</t>
  </si>
  <si>
    <t>SBI-734164</t>
  </si>
  <si>
    <t>PNB-230482</t>
  </si>
  <si>
    <t>IDIB-000006</t>
  </si>
  <si>
    <t>CNRB-511367</t>
  </si>
  <si>
    <t>CNRB-511368</t>
  </si>
  <si>
    <t>CNRB-511369</t>
  </si>
  <si>
    <t>IDIB-000003</t>
  </si>
  <si>
    <t>IDIB-108819</t>
  </si>
  <si>
    <t>IDIB-108821</t>
  </si>
  <si>
    <t>IDIB-000004</t>
  </si>
  <si>
    <t>IDIB-000007</t>
  </si>
  <si>
    <t>PNB-886607</t>
  </si>
  <si>
    <t>PNB-551601</t>
  </si>
  <si>
    <t>PNB-551602</t>
  </si>
  <si>
    <t>CNB-518587</t>
  </si>
  <si>
    <t>SBI-902658</t>
  </si>
  <si>
    <t>SBI-915546</t>
  </si>
  <si>
    <t>UCO-000001</t>
  </si>
  <si>
    <t>HDFC-000008</t>
  </si>
  <si>
    <t>HDFC-000038</t>
  </si>
  <si>
    <t>SBI-915556</t>
  </si>
  <si>
    <t>SBI-902661</t>
  </si>
  <si>
    <t>AXI-018125</t>
  </si>
  <si>
    <t>SBI-399938</t>
  </si>
  <si>
    <t>SBI-399939</t>
  </si>
  <si>
    <t>SBI-399940</t>
  </si>
  <si>
    <t>SBI-399941</t>
  </si>
  <si>
    <t>SBI-399942</t>
  </si>
  <si>
    <t>SBI-629675</t>
  </si>
  <si>
    <t>ICICI-008797</t>
  </si>
  <si>
    <t>ICICI-008801</t>
  </si>
  <si>
    <t>BOB-000210</t>
  </si>
  <si>
    <t>BOB-000022</t>
  </si>
  <si>
    <t>ICICI-008800</t>
  </si>
  <si>
    <t>ICICI-008802</t>
  </si>
  <si>
    <t>SBI-918703</t>
  </si>
  <si>
    <t>SBI-918704</t>
  </si>
  <si>
    <t>PNB-732420</t>
  </si>
  <si>
    <t>SBI-611807</t>
  </si>
  <si>
    <t>SBI-611808</t>
  </si>
  <si>
    <t>SBI-611809</t>
  </si>
  <si>
    <t>SBI-611812</t>
  </si>
  <si>
    <t>AXIS-185807</t>
  </si>
  <si>
    <t>AXIS-185808</t>
  </si>
  <si>
    <t>SBI-496199</t>
  </si>
  <si>
    <t>SBI-850756</t>
  </si>
  <si>
    <t>SBI-850757</t>
  </si>
  <si>
    <t>SBI-649025</t>
  </si>
  <si>
    <t>SBI-183662</t>
  </si>
  <si>
    <t>SBI-183661</t>
  </si>
  <si>
    <t>IDB-152939</t>
  </si>
  <si>
    <t>BNDB-000014</t>
  </si>
  <si>
    <t>SBI-379371</t>
  </si>
  <si>
    <t>SBI-352198</t>
  </si>
  <si>
    <t>IDB-152940</t>
  </si>
  <si>
    <t>PNB-158091</t>
  </si>
  <si>
    <t>PNB-158094</t>
  </si>
  <si>
    <t>PNB-158093</t>
  </si>
  <si>
    <t>SBI-352197</t>
  </si>
  <si>
    <t>PUNB-713795</t>
  </si>
  <si>
    <t>PUNB-713796</t>
  </si>
  <si>
    <t>PNB-713799</t>
  </si>
  <si>
    <t>SBI-831838</t>
  </si>
  <si>
    <t>SBI-723097</t>
  </si>
  <si>
    <t>SBI-723098</t>
  </si>
  <si>
    <t>SBI-372434</t>
  </si>
  <si>
    <t>SBI-550638</t>
  </si>
  <si>
    <t>INDB-371963</t>
  </si>
  <si>
    <t>INDB-371964</t>
  </si>
  <si>
    <t>ICICI-008895</t>
  </si>
  <si>
    <t>SBI-480784</t>
  </si>
  <si>
    <t>SBI-480797</t>
  </si>
  <si>
    <t>SBI-480781</t>
  </si>
  <si>
    <t>PNB-350947</t>
  </si>
  <si>
    <t>PNB-350948</t>
  </si>
  <si>
    <t>PNB-350951</t>
  </si>
  <si>
    <t>PNB-350949</t>
  </si>
  <si>
    <t>PNB-598961</t>
  </si>
  <si>
    <t>PNB-949825</t>
  </si>
  <si>
    <t>PNB-949834</t>
  </si>
  <si>
    <t>sbi-352357</t>
  </si>
  <si>
    <t>SBI-352355</t>
  </si>
  <si>
    <t>BOB-000001</t>
  </si>
  <si>
    <t>SBI-764162</t>
  </si>
  <si>
    <t>SBI-764163</t>
  </si>
  <si>
    <t>MAKAN</t>
  </si>
  <si>
    <t>FDRL-223666</t>
  </si>
  <si>
    <t>SSFB-293978</t>
  </si>
  <si>
    <t>AXIS-074845</t>
  </si>
  <si>
    <t>SSFB-006277</t>
  </si>
  <si>
    <t>SSFB-394398</t>
  </si>
  <si>
    <t>PNB-938872</t>
  </si>
  <si>
    <t>PNB-938873</t>
  </si>
  <si>
    <t>PNB-938874</t>
  </si>
  <si>
    <t>PNB-258341</t>
  </si>
  <si>
    <t>PNB-258342</t>
  </si>
  <si>
    <t>PNB-258343</t>
  </si>
  <si>
    <t>cash</t>
  </si>
  <si>
    <t>SBI-838566</t>
  </si>
  <si>
    <t>SBI-838568</t>
  </si>
  <si>
    <t>SBI-838570</t>
  </si>
  <si>
    <t>SBI-838574</t>
  </si>
  <si>
    <t>SBI-593288</t>
  </si>
  <si>
    <t>SBI-593290</t>
  </si>
  <si>
    <t>SBI-839741</t>
  </si>
  <si>
    <t>SBI-881457</t>
  </si>
  <si>
    <t>SBI-839750</t>
  </si>
  <si>
    <t>AXIS-250758</t>
  </si>
  <si>
    <t>AXIS-250760</t>
  </si>
  <si>
    <t>AXIS-250757</t>
  </si>
  <si>
    <t>PUNB-167052</t>
  </si>
  <si>
    <t>SBI-377310</t>
  </si>
  <si>
    <t>SBI-377312</t>
  </si>
  <si>
    <t>CNRB-408352</t>
  </si>
  <si>
    <t>CNRB-408355</t>
  </si>
  <si>
    <t>SBI-208074</t>
  </si>
  <si>
    <t>SBI-075006</t>
  </si>
  <si>
    <t>PNB-048865</t>
  </si>
  <si>
    <t>SBI-182710</t>
  </si>
  <si>
    <t>TRF</t>
  </si>
  <si>
    <t>SBI-466074</t>
  </si>
  <si>
    <t>PSIB-000009</t>
  </si>
  <si>
    <t xml:space="preserve">CASH </t>
  </si>
  <si>
    <t>SBI-714423</t>
  </si>
  <si>
    <t>PNB-679270</t>
  </si>
  <si>
    <t>PNB-921668</t>
  </si>
  <si>
    <t>MDCB-774622</t>
  </si>
  <si>
    <t>SBI-618756</t>
  </si>
  <si>
    <t>SBI-253565</t>
  </si>
  <si>
    <t>BOB-000029</t>
  </si>
  <si>
    <t>BOB-000030</t>
  </si>
  <si>
    <t>SBI-918615</t>
  </si>
  <si>
    <t>SBI-825356</t>
  </si>
  <si>
    <t>CNRB-364431</t>
  </si>
  <si>
    <t>SBI-364440</t>
  </si>
  <si>
    <t>SBI-022562</t>
  </si>
  <si>
    <t>SBI-089044</t>
  </si>
  <si>
    <t>CNRB-166197</t>
  </si>
  <si>
    <t>SBI-545039</t>
  </si>
  <si>
    <t>CNRB-330406</t>
  </si>
  <si>
    <t>BOB-000027</t>
  </si>
  <si>
    <t>SBI-894046</t>
  </si>
  <si>
    <t>SBI-894047</t>
  </si>
  <si>
    <t>SBI-617635</t>
  </si>
  <si>
    <t>PNB-851291</t>
  </si>
  <si>
    <t>PNB-851294</t>
  </si>
  <si>
    <t>PNB-851297</t>
  </si>
  <si>
    <t>UCO-000002</t>
  </si>
  <si>
    <t xml:space="preserve">TRF  </t>
  </si>
  <si>
    <t>COPR-702012</t>
  </si>
  <si>
    <t>SBI-223342</t>
  </si>
  <si>
    <t>SBI-223348</t>
  </si>
  <si>
    <t>SBI-201266</t>
  </si>
  <si>
    <t>CNRB-374964</t>
  </si>
  <si>
    <t>SBI-009835</t>
  </si>
  <si>
    <t>ICICI-000248</t>
  </si>
  <si>
    <t>UPCB-730319</t>
  </si>
  <si>
    <t>UPCB-730321</t>
  </si>
  <si>
    <t>SBI-355768</t>
  </si>
  <si>
    <t>PNB-259195</t>
  </si>
  <si>
    <t>PNB-259197</t>
  </si>
  <si>
    <t>PNB-259196</t>
  </si>
  <si>
    <t>PNB-322952</t>
  </si>
  <si>
    <t>SBI-985291</t>
  </si>
  <si>
    <t>SBI-985292</t>
  </si>
  <si>
    <t>SBI-985295</t>
  </si>
  <si>
    <t>SBI-992979</t>
  </si>
  <si>
    <t>SBI-597217</t>
  </si>
  <si>
    <t>UNB-073326</t>
  </si>
  <si>
    <t>UNB-073327</t>
  </si>
  <si>
    <t>UNB-073330</t>
  </si>
  <si>
    <t>SBI-049498</t>
  </si>
  <si>
    <t>SBI-739611</t>
  </si>
  <si>
    <t>SBI-739613</t>
  </si>
  <si>
    <t>SBI-739616</t>
  </si>
  <si>
    <t>SBI-739612</t>
  </si>
  <si>
    <t>SBI-739614</t>
  </si>
  <si>
    <t>SBI-739617</t>
  </si>
  <si>
    <t>SBI-085580</t>
  </si>
  <si>
    <t>SBI-183663</t>
  </si>
  <si>
    <t>PNB-232158</t>
  </si>
  <si>
    <t>PNB-232159</t>
  </si>
  <si>
    <t>SBI-861471</t>
  </si>
  <si>
    <t>SBI-861475</t>
  </si>
  <si>
    <t>SBI-228381</t>
  </si>
  <si>
    <t>SBI-228382</t>
  </si>
  <si>
    <t>SBI-171364</t>
  </si>
  <si>
    <t>CNRB-279676</t>
  </si>
  <si>
    <t>CNRB-279679</t>
  </si>
  <si>
    <t>SBI-610292</t>
  </si>
  <si>
    <t>UBIN-000296</t>
  </si>
  <si>
    <t>SBI-868391</t>
  </si>
  <si>
    <t>SBI-868392</t>
  </si>
  <si>
    <t>PNB-663288</t>
  </si>
  <si>
    <t>PNB-663301</t>
  </si>
  <si>
    <t>SBI-828711</t>
  </si>
  <si>
    <t>SBI-828713</t>
  </si>
  <si>
    <t>SBI-828717</t>
  </si>
  <si>
    <t>BOB-000002</t>
  </si>
  <si>
    <t>SBI-556103</t>
  </si>
  <si>
    <t>SBI-556106</t>
  </si>
  <si>
    <t>SBI-556118</t>
  </si>
  <si>
    <t>UCO-000003</t>
  </si>
  <si>
    <t>SBI-374164</t>
  </si>
  <si>
    <t>SBI-374165</t>
  </si>
  <si>
    <t>PUNB-435327</t>
  </si>
  <si>
    <t>PNB-684293</t>
  </si>
  <si>
    <t>PNB-684294</t>
  </si>
  <si>
    <t>SBI-173123</t>
  </si>
  <si>
    <t>SBI-173124</t>
  </si>
  <si>
    <t>SBI-040983</t>
  </si>
  <si>
    <t>SBI-040982</t>
  </si>
  <si>
    <t>PNB-549329</t>
  </si>
  <si>
    <t>SBI-731553</t>
  </si>
  <si>
    <t>PNB-549337</t>
  </si>
  <si>
    <t>ICICI-001945</t>
  </si>
  <si>
    <t>ICICI-001946</t>
  </si>
  <si>
    <t>SBI-515413</t>
  </si>
  <si>
    <t>SBI-675175</t>
  </si>
  <si>
    <t>ICIC-387481</t>
  </si>
  <si>
    <t>SBI-156531</t>
  </si>
  <si>
    <t>CNRB-844957</t>
  </si>
  <si>
    <t>CNRB-844958</t>
  </si>
  <si>
    <t>CNRB-301217</t>
  </si>
  <si>
    <t>CNRB-301218</t>
  </si>
  <si>
    <t>CNRB-844962</t>
  </si>
  <si>
    <t>SBI-605846</t>
  </si>
  <si>
    <t>SBI-605845</t>
  </si>
  <si>
    <t>imps</t>
  </si>
  <si>
    <t>HDFC-000009</t>
  </si>
  <si>
    <t>HDFC-000010</t>
  </si>
  <si>
    <t>AXIS-135385</t>
  </si>
  <si>
    <t>PNB-792523</t>
  </si>
  <si>
    <t>PNB-792527</t>
  </si>
  <si>
    <t>PNB-792526</t>
  </si>
  <si>
    <t>PNB-862311</t>
  </si>
  <si>
    <t>PNB-862312</t>
  </si>
  <si>
    <t>PNB-748820</t>
  </si>
  <si>
    <t>SBI-505417</t>
  </si>
  <si>
    <t>SBI-505418</t>
  </si>
  <si>
    <t>CNRB-870909</t>
  </si>
  <si>
    <t>CNRB-870908</t>
  </si>
  <si>
    <t>CNRB-870907</t>
  </si>
  <si>
    <t>CNRB-870906</t>
  </si>
  <si>
    <t>CNRB-870905</t>
  </si>
  <si>
    <t>CNRB-870904</t>
  </si>
  <si>
    <t>CNRB-870910</t>
  </si>
  <si>
    <t>CNRB-870902</t>
  </si>
  <si>
    <t>HDFC-000024</t>
  </si>
  <si>
    <t>HDFC-000026</t>
  </si>
  <si>
    <t>HDFC-000027</t>
  </si>
  <si>
    <t>PNB-778367</t>
  </si>
  <si>
    <t>PNB-114242</t>
  </si>
  <si>
    <t>UCO-000026</t>
  </si>
  <si>
    <t>SBI-678751</t>
  </si>
  <si>
    <t>SBI-063948</t>
  </si>
  <si>
    <t>HDFC-000044</t>
  </si>
  <si>
    <t>HDFC-000011</t>
  </si>
  <si>
    <t>HDFC-000022</t>
  </si>
  <si>
    <t>HDFC-000023</t>
  </si>
  <si>
    <t>PNB-293289</t>
  </si>
  <si>
    <t>SBI-678749</t>
  </si>
  <si>
    <t>BDBL0001199</t>
  </si>
  <si>
    <t>MDCB-754981</t>
  </si>
  <si>
    <t>PNB-844135</t>
  </si>
  <si>
    <t>PNB-072268</t>
  </si>
  <si>
    <t>CNRB-102415</t>
  </si>
  <si>
    <t>PNB-919591</t>
  </si>
  <si>
    <t>AXI-202520</t>
  </si>
  <si>
    <t>AXI-202521</t>
  </si>
  <si>
    <t>AXI-202522</t>
  </si>
  <si>
    <t>AXI-202523</t>
  </si>
  <si>
    <t>PNB-798302</t>
  </si>
  <si>
    <t>PNB-798303</t>
  </si>
  <si>
    <t>PNB-502642</t>
  </si>
  <si>
    <t>SBI-089919</t>
  </si>
  <si>
    <t>SBI-089918</t>
  </si>
  <si>
    <t>SBI-125335</t>
  </si>
  <si>
    <t>SBI-125337</t>
  </si>
  <si>
    <t>SBI-481628</t>
  </si>
  <si>
    <t>SBI-390138</t>
  </si>
  <si>
    <t>AXIS-004512</t>
  </si>
  <si>
    <t>ICICI-004445</t>
  </si>
  <si>
    <t>KMB-000002</t>
  </si>
  <si>
    <t>UNB-072537</t>
  </si>
  <si>
    <t>UNB-072538</t>
  </si>
  <si>
    <t>AXIS-257445</t>
  </si>
  <si>
    <t>AXIS-257446</t>
  </si>
  <si>
    <t>PNB-157250</t>
  </si>
  <si>
    <t>PNB-462672</t>
  </si>
  <si>
    <t>PNB-462683</t>
  </si>
  <si>
    <t>PNB-462692</t>
  </si>
  <si>
    <t>PNB-543689</t>
  </si>
  <si>
    <t>UBIN-055090</t>
  </si>
  <si>
    <t>SBI-034031</t>
  </si>
  <si>
    <t>SBI-342738</t>
  </si>
  <si>
    <t>SBI-656942</t>
  </si>
  <si>
    <t>SBI-656944</t>
  </si>
  <si>
    <t>MDCB-386194</t>
  </si>
  <si>
    <t>PUNB-766932</t>
  </si>
  <si>
    <t>SBI-466075</t>
  </si>
  <si>
    <t>SBI-748203</t>
  </si>
  <si>
    <t>IDBI-023274</t>
  </si>
  <si>
    <t>SBI-508611</t>
  </si>
  <si>
    <t>SBI-508612</t>
  </si>
  <si>
    <t>SBI-508624</t>
  </si>
  <si>
    <t>SBI-508626</t>
  </si>
  <si>
    <t>CNRB-265158</t>
  </si>
  <si>
    <t>PNB-580073</t>
  </si>
  <si>
    <t>PNB-529223</t>
  </si>
  <si>
    <t>PNB-529225</t>
  </si>
  <si>
    <t>KKBK-000001</t>
  </si>
  <si>
    <t>KKBK-000002</t>
  </si>
  <si>
    <t>CPRB-702010</t>
  </si>
  <si>
    <t>pnb-274969</t>
  </si>
  <si>
    <t>PNB-274972</t>
  </si>
  <si>
    <t>PNB-502641</t>
  </si>
  <si>
    <t>PNB-854439</t>
  </si>
  <si>
    <t>CNRB-518586</t>
  </si>
  <si>
    <t>PNB-034230</t>
  </si>
  <si>
    <t>AXI-422042</t>
  </si>
  <si>
    <t>ZSBL-223451</t>
  </si>
  <si>
    <t>ZSBL-223452</t>
  </si>
  <si>
    <t>CNRB-584708</t>
  </si>
  <si>
    <t>CNRB-584709</t>
  </si>
  <si>
    <t>PNB-317864</t>
  </si>
  <si>
    <t>SBI-820275</t>
  </si>
  <si>
    <t>PNB-801177</t>
  </si>
  <si>
    <t>PUNB-801179</t>
  </si>
  <si>
    <t>SBI-288253</t>
  </si>
  <si>
    <t>PUNB-801180</t>
  </si>
  <si>
    <t>SBI-091340</t>
  </si>
  <si>
    <t>IOB-000007</t>
  </si>
  <si>
    <t>SBI-772902</t>
  </si>
  <si>
    <t>SBI-772901</t>
  </si>
  <si>
    <t>HDFC-000029</t>
  </si>
  <si>
    <t>SBI-232098</t>
  </si>
  <si>
    <t>SBI-232101</t>
  </si>
  <si>
    <t>SBI-232110</t>
  </si>
  <si>
    <t xml:space="preserve">INFT </t>
  </si>
  <si>
    <t>ICICI-000215</t>
  </si>
  <si>
    <t>ICICI-000216</t>
  </si>
  <si>
    <t>UBIN-013343</t>
  </si>
  <si>
    <t>SBI-142558</t>
  </si>
  <si>
    <t>SBI-142563</t>
  </si>
  <si>
    <t>SBI-927031</t>
  </si>
  <si>
    <t>SBI-208871</t>
  </si>
  <si>
    <t>SBI-927035</t>
  </si>
  <si>
    <t>SBI-208873</t>
  </si>
  <si>
    <t>SBI-927037</t>
  </si>
  <si>
    <t>UCO-000006</t>
  </si>
  <si>
    <t>UCO-000010</t>
  </si>
  <si>
    <t>SBI-480783</t>
  </si>
  <si>
    <t>SBI-480798</t>
  </si>
  <si>
    <t>PNB-581981</t>
  </si>
  <si>
    <t>CAH</t>
  </si>
  <si>
    <t>ICIC-000956</t>
  </si>
  <si>
    <t>SBI-699789</t>
  </si>
  <si>
    <t>SBI-699797</t>
  </si>
  <si>
    <t>SBI-408147</t>
  </si>
  <si>
    <t>CNRB-008053</t>
  </si>
  <si>
    <t>CNRB-008054</t>
  </si>
  <si>
    <t>PNB-835890</t>
  </si>
  <si>
    <t>PNB-835891</t>
  </si>
  <si>
    <t>PNB-694107</t>
  </si>
  <si>
    <t>ICICI-010171</t>
  </si>
  <si>
    <t>SBI-115025</t>
  </si>
  <si>
    <t>SBI-115026</t>
  </si>
  <si>
    <t>SBI-481719</t>
  </si>
  <si>
    <t>SBI-481720</t>
  </si>
  <si>
    <t>IDFC-000012</t>
  </si>
  <si>
    <t>SBI-113829</t>
  </si>
  <si>
    <t>SBI-190871</t>
  </si>
  <si>
    <t>SBI-273197</t>
  </si>
  <si>
    <t>CNRB-010716</t>
  </si>
  <si>
    <t>PNB-694332</t>
  </si>
  <si>
    <t>ICICI-027677</t>
  </si>
  <si>
    <t>PNB-694339</t>
  </si>
  <si>
    <t>PAVAN KUMAR</t>
  </si>
  <si>
    <t>NARENDRA KUMAR</t>
  </si>
  <si>
    <t>PARMENDU</t>
  </si>
  <si>
    <t>HARSHVARDHAN SINGH</t>
  </si>
  <si>
    <t>VS MALIK</t>
  </si>
  <si>
    <t>SHIV KUMAR</t>
  </si>
  <si>
    <t>DHRAMVEER SINGH</t>
  </si>
  <si>
    <t>DEEPAK</t>
  </si>
  <si>
    <t>PRIYANKA SAIN</t>
  </si>
  <si>
    <t>G S SOLAR SYSTEM</t>
  </si>
  <si>
    <t>RAJKUMAR GAUTAM</t>
  </si>
  <si>
    <t>RAHUL KUMAR</t>
  </si>
  <si>
    <t>RONU</t>
  </si>
  <si>
    <t>GITA VERMA</t>
  </si>
  <si>
    <t>BHUPENDRA</t>
  </si>
  <si>
    <t>RAJ KUMAR</t>
  </si>
  <si>
    <t>GAURAV SAWALIYA</t>
  </si>
  <si>
    <t>SAVITA</t>
  </si>
  <si>
    <t>VIJAY PAL SINGH</t>
  </si>
  <si>
    <t>PRATIBHA SHARMA</t>
  </si>
  <si>
    <t>PRIYA</t>
  </si>
  <si>
    <t>PRAVESH KUMAR</t>
  </si>
  <si>
    <t xml:space="preserve">SUMAN </t>
  </si>
  <si>
    <t>ANUJ</t>
  </si>
  <si>
    <t>ASHOK MALIK</t>
  </si>
  <si>
    <t>RAMLESH</t>
  </si>
  <si>
    <t>SAURABH SAINI</t>
  </si>
  <si>
    <t xml:space="preserve"> PAREVESH  </t>
  </si>
  <si>
    <t>REENA</t>
  </si>
  <si>
    <t>ADITYA KUMAR RATHI</t>
  </si>
  <si>
    <t>MADHU RANI</t>
  </si>
  <si>
    <t>RINA</t>
  </si>
  <si>
    <t>PRAVEEN KUMAR</t>
  </si>
  <si>
    <t>JAYPAL</t>
  </si>
  <si>
    <t>KUSUM</t>
  </si>
  <si>
    <t>YOGESH SHARMA</t>
  </si>
  <si>
    <t>ROHIT TYAGI</t>
  </si>
  <si>
    <t>KRISHANPAL SINGH</t>
  </si>
  <si>
    <t>KULDEEP TOMAR JI KE PERMISSION KE BINA REGISTRY NHI HOGI</t>
  </si>
  <si>
    <t>pradeep tomar</t>
  </si>
  <si>
    <t>DINESH</t>
  </si>
  <si>
    <t>ANKIT MALIK</t>
  </si>
  <si>
    <t>HARENDRA KUMAR</t>
  </si>
  <si>
    <t>PARUL SINGHAL</t>
  </si>
  <si>
    <t>SHAKSHI</t>
  </si>
  <si>
    <t xml:space="preserve">PRADEEP </t>
  </si>
  <si>
    <t>MEENAKSHI SHARMA</t>
  </si>
  <si>
    <t>SAKSHI</t>
  </si>
  <si>
    <t>DINESH KUMAR</t>
  </si>
  <si>
    <t>PRANAV KUMAR</t>
  </si>
  <si>
    <t>PANKAJ RANA</t>
  </si>
  <si>
    <t>HARENDRA SINGH</t>
  </si>
  <si>
    <t>OM VEER SINGH</t>
  </si>
  <si>
    <t>LALIT KUMAR SHARMA</t>
  </si>
  <si>
    <t>RONU KUMAR</t>
  </si>
  <si>
    <t>SAROJ</t>
  </si>
  <si>
    <t>NAKUL KUMAR</t>
  </si>
  <si>
    <t>SHISHUPAL</t>
  </si>
  <si>
    <t>MANORAMARANI</t>
  </si>
  <si>
    <t>ANKUR PAL</t>
  </si>
  <si>
    <t>NEELAM RANA</t>
  </si>
  <si>
    <t>MAHIPAL SINGH</t>
  </si>
  <si>
    <t>MANISH KUMAR RAJPUT</t>
  </si>
  <si>
    <t>RAVINDRA</t>
  </si>
  <si>
    <t>RAVI KUMAR</t>
  </si>
  <si>
    <t>HARSH KUMAR</t>
  </si>
  <si>
    <t>NATTHU SINGH</t>
  </si>
  <si>
    <t>RAJNESH</t>
  </si>
  <si>
    <t>NIRMALA DEVI</t>
  </si>
  <si>
    <t>UPENDER</t>
  </si>
  <si>
    <t>SUNIL RATHI</t>
  </si>
  <si>
    <t>SHORAJ</t>
  </si>
  <si>
    <t>VIMLA</t>
  </si>
  <si>
    <t>RITA</t>
  </si>
  <si>
    <t>PRAMOD KUMAR</t>
  </si>
  <si>
    <t>VIKASH</t>
  </si>
  <si>
    <t>D1</t>
  </si>
  <si>
    <t>D</t>
  </si>
  <si>
    <t>SHALINI</t>
  </si>
  <si>
    <t>SHWETA SINGH</t>
  </si>
  <si>
    <t>D2</t>
  </si>
  <si>
    <t>D3</t>
  </si>
  <si>
    <t>KAPIL SINGH</t>
  </si>
  <si>
    <t>ANIRUDH SINGH</t>
  </si>
  <si>
    <t>D4</t>
  </si>
  <si>
    <t>SHIVRAJ / GAURAV</t>
  </si>
  <si>
    <t>D5</t>
  </si>
  <si>
    <t>D6</t>
  </si>
  <si>
    <t>SHIV RAJ SINGH</t>
  </si>
  <si>
    <t>SHIV RAJ SINGH/ GAURAV KUMAR</t>
  </si>
  <si>
    <t>VIBHOR MALIK</t>
  </si>
  <si>
    <t>ARUNA MALI</t>
  </si>
  <si>
    <t>D7</t>
  </si>
  <si>
    <t>D8</t>
  </si>
  <si>
    <t>BALESH</t>
  </si>
  <si>
    <t>ANANGPAL</t>
  </si>
  <si>
    <t>D9</t>
  </si>
  <si>
    <t>D10</t>
  </si>
  <si>
    <t>RAMPAL</t>
  </si>
  <si>
    <t>D11</t>
  </si>
  <si>
    <t>D12</t>
  </si>
  <si>
    <t>D13</t>
  </si>
  <si>
    <t>DAKSH PRJAPATI</t>
  </si>
  <si>
    <t>D14</t>
  </si>
  <si>
    <t>RENU PAL</t>
  </si>
  <si>
    <t>DHARMVEER SINGH</t>
  </si>
  <si>
    <t>D15</t>
  </si>
  <si>
    <t>AADESH KUMAR</t>
  </si>
  <si>
    <t>D16</t>
  </si>
  <si>
    <t>D17</t>
  </si>
  <si>
    <t>D18</t>
  </si>
  <si>
    <t>D19</t>
  </si>
  <si>
    <t>KANWAR PAL</t>
  </si>
  <si>
    <t>D20</t>
  </si>
  <si>
    <t>D21</t>
  </si>
  <si>
    <t>D22</t>
  </si>
  <si>
    <t>D23</t>
  </si>
  <si>
    <t>D24</t>
  </si>
  <si>
    <t>D25</t>
  </si>
  <si>
    <t>D26</t>
  </si>
  <si>
    <t>MADHU</t>
  </si>
  <si>
    <t>D27</t>
  </si>
  <si>
    <t>D28</t>
  </si>
  <si>
    <t>D29</t>
  </si>
  <si>
    <t>ATUL KUMAR TYAGI</t>
  </si>
  <si>
    <t>D30</t>
  </si>
  <si>
    <t>D31</t>
  </si>
  <si>
    <t>AMITESH VASISTHA</t>
  </si>
  <si>
    <t>D32</t>
  </si>
  <si>
    <t>ATUL KUMAR SHARMA</t>
  </si>
  <si>
    <t>D33</t>
  </si>
  <si>
    <t>D34</t>
  </si>
  <si>
    <t>rajesh panwar</t>
  </si>
  <si>
    <t>PRETI BALA</t>
  </si>
  <si>
    <t>D35</t>
  </si>
  <si>
    <t>sunny tomar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</si>
  <si>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</si>
  <si>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</si>
  <si>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</si>
  <si>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</si>
  <si>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</si>
  <si>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</si>
  <si>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</si>
  <si>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</si>
  <si>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</si>
  <si>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</si>
  <si>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</si>
  <si>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</si>
  <si>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</si>
  <si>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</si>
  <si>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</si>
  <si>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</si>
  <si>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</si>
  <si>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AKASH SINGH</t>
  </si>
  <si>
    <t>AMIT TOMAR</t>
  </si>
  <si>
    <t>ARUN</t>
  </si>
  <si>
    <t>VIPIN SINDHU</t>
  </si>
  <si>
    <t>MAHIPAL RANA</t>
  </si>
  <si>
    <t>MANISH SAGAR</t>
  </si>
  <si>
    <t xml:space="preserve">JAYBEER </t>
  </si>
  <si>
    <t>ANKIT TYAGI</t>
  </si>
  <si>
    <t xml:space="preserve">LOKINDRA SAROHA </t>
  </si>
  <si>
    <t xml:space="preserve"> BHARAT </t>
  </si>
  <si>
    <t>PRAVEEN TOMAR (BILLU)</t>
  </si>
  <si>
    <t>VIPIN (NITTE BHAI)</t>
  </si>
  <si>
    <t xml:space="preserve"> COMPANY </t>
  </si>
  <si>
    <t xml:space="preserve"> MANISH SAGAR </t>
  </si>
  <si>
    <t xml:space="preserve"> ANKIT TYAGI </t>
  </si>
  <si>
    <t xml:space="preserve"> LOKINDRA SAROHA </t>
  </si>
  <si>
    <t xml:space="preserve"> SUNNY CHAUDHARY </t>
  </si>
  <si>
    <t xml:space="preserve"> VIJAY PAL </t>
  </si>
  <si>
    <t>VIJAY PAL</t>
  </si>
  <si>
    <t xml:space="preserve">ARUN </t>
  </si>
  <si>
    <t>VEERU RATHI</t>
  </si>
  <si>
    <t>SUNIL MALIK</t>
  </si>
  <si>
    <t xml:space="preserve">SURAJ </t>
  </si>
  <si>
    <t>PNB-585865</t>
  </si>
  <si>
    <t>CNRB-026373</t>
  </si>
  <si>
    <t>CNRB-364965</t>
  </si>
  <si>
    <t>SBI-063197</t>
  </si>
  <si>
    <t>SBI-063198</t>
  </si>
  <si>
    <t>SBI-245703</t>
  </si>
  <si>
    <t>AXIS-000005</t>
  </si>
  <si>
    <t>AXIS-000008</t>
  </si>
  <si>
    <t>ICIC-011497</t>
  </si>
  <si>
    <t>SBI-314045</t>
  </si>
  <si>
    <t>SBI-477605</t>
  </si>
  <si>
    <t>CAB-909047</t>
  </si>
  <si>
    <t>PNB-675693</t>
  </si>
  <si>
    <t>CAB-159652</t>
  </si>
  <si>
    <t>CHEQUE-625227</t>
  </si>
  <si>
    <t>cab-625230</t>
  </si>
  <si>
    <t>SBI-440611</t>
  </si>
  <si>
    <t>CNB-499566</t>
  </si>
  <si>
    <t>PNB-019755</t>
  </si>
  <si>
    <t>PNB-019756</t>
  </si>
  <si>
    <t>INB-527010</t>
  </si>
  <si>
    <t>ICIC-000261</t>
  </si>
  <si>
    <t>AXI-556296</t>
  </si>
  <si>
    <t>ICIC-011499</t>
  </si>
  <si>
    <t>ICIC-011500</t>
  </si>
  <si>
    <t>PSB-000058</t>
  </si>
  <si>
    <t>PNB-239877</t>
  </si>
  <si>
    <t>BOB-000009</t>
  </si>
  <si>
    <t>BOB-000013</t>
  </si>
  <si>
    <t>BOB-000014</t>
  </si>
  <si>
    <t>BOB-000016</t>
  </si>
  <si>
    <t>BOB-000019</t>
  </si>
  <si>
    <t>BOB-000106</t>
  </si>
  <si>
    <t>SBI-366953</t>
  </si>
  <si>
    <t>SBI-366954</t>
  </si>
  <si>
    <t>ICIC-000202</t>
  </si>
  <si>
    <t>SBI-840871</t>
  </si>
  <si>
    <t>SBI-840872</t>
  </si>
  <si>
    <t>SBI-643086</t>
  </si>
  <si>
    <t>CNB-488561</t>
  </si>
  <si>
    <t>AXI-556297</t>
  </si>
  <si>
    <t>CNB-488563</t>
  </si>
  <si>
    <t>CNB-488564</t>
  </si>
  <si>
    <t>CAB-488567</t>
  </si>
  <si>
    <t>CNB-488569</t>
  </si>
  <si>
    <t>CNRB-488572</t>
  </si>
  <si>
    <t>SBI-563838</t>
  </si>
  <si>
    <t>INB-532941</t>
  </si>
  <si>
    <t>SBI-870441</t>
  </si>
  <si>
    <t>SBI-643095</t>
  </si>
  <si>
    <t>CNRB-909095</t>
  </si>
  <si>
    <t>CNRB-909096</t>
  </si>
  <si>
    <t>CNRB-909097</t>
  </si>
  <si>
    <t>CNB-320808</t>
  </si>
  <si>
    <t>CNB442490</t>
  </si>
  <si>
    <t>CNRB-331690</t>
  </si>
  <si>
    <t>SBI-685506</t>
  </si>
  <si>
    <t>SBI-685511</t>
  </si>
  <si>
    <t>HDFC-000035</t>
  </si>
  <si>
    <t>PSB-000020</t>
  </si>
  <si>
    <t>SBI-685512</t>
  </si>
  <si>
    <t>SBI-147241</t>
  </si>
  <si>
    <t>PNB-143571</t>
  </si>
  <si>
    <t>PNB-310080</t>
  </si>
  <si>
    <t>SBI-089948</t>
  </si>
  <si>
    <t>PNB-699398</t>
  </si>
  <si>
    <t>SBI-840363</t>
  </si>
  <si>
    <t>SBI-840364</t>
  </si>
  <si>
    <t>PNB-889169</t>
  </si>
  <si>
    <t>PNB-063179</t>
  </si>
  <si>
    <t>PNB-063192</t>
  </si>
  <si>
    <t>SBI-643087</t>
  </si>
  <si>
    <t>CNRB-042701</t>
  </si>
  <si>
    <t>UTIB-021429</t>
  </si>
  <si>
    <t>UBIN-021432</t>
  </si>
  <si>
    <t>INB-527006</t>
  </si>
  <si>
    <t>INB-527011</t>
  </si>
  <si>
    <t>SBI-897949</t>
  </si>
  <si>
    <t>CNRB-170186</t>
  </si>
  <si>
    <t>SBI-578799</t>
  </si>
  <si>
    <t>SBI-378987</t>
  </si>
  <si>
    <t>SBI-378988</t>
  </si>
  <si>
    <t>CNRB-239793</t>
  </si>
  <si>
    <t>CNRB-239794</t>
  </si>
  <si>
    <t>PNB-471794</t>
  </si>
  <si>
    <t>PNB-471803</t>
  </si>
  <si>
    <t>SBI-321614</t>
  </si>
  <si>
    <t>SBI-920977</t>
  </si>
  <si>
    <t>SBI-920979</t>
  </si>
  <si>
    <t>SBI-920980</t>
  </si>
  <si>
    <t>SBI-920982</t>
  </si>
  <si>
    <t>SBI-920981</t>
  </si>
  <si>
    <t>CNRB-898898</t>
  </si>
  <si>
    <t>CNRB-898899</t>
  </si>
  <si>
    <t>sbi-618685</t>
  </si>
  <si>
    <t>ICICI-000295</t>
  </si>
  <si>
    <t>ICICI-000294</t>
  </si>
  <si>
    <t>PNB-182253</t>
  </si>
  <si>
    <t>SBI-897950</t>
  </si>
  <si>
    <t>PNB-690898</t>
  </si>
  <si>
    <t>PNB-690902</t>
  </si>
  <si>
    <t>PNB-690903</t>
  </si>
  <si>
    <t>SBI-250431</t>
  </si>
  <si>
    <t>SBI-250433</t>
  </si>
  <si>
    <t>SBI-250434</t>
  </si>
  <si>
    <t>UNB-065148</t>
  </si>
  <si>
    <t>UBI-067682</t>
  </si>
  <si>
    <t>UBIN-009824</t>
  </si>
  <si>
    <t>UBIN-067683</t>
  </si>
  <si>
    <t>CNRB-451796</t>
  </si>
  <si>
    <t>CNRB-784683</t>
  </si>
  <si>
    <t>CNRB-784684</t>
  </si>
  <si>
    <t>CNB-243203</t>
  </si>
  <si>
    <t>SBI-324307</t>
  </si>
  <si>
    <t>HDFC-000036</t>
  </si>
  <si>
    <t>SBI-296203</t>
  </si>
  <si>
    <t>CNRB-632547</t>
  </si>
  <si>
    <t>CAB-100386</t>
  </si>
  <si>
    <t>AXI-089919</t>
  </si>
  <si>
    <t>AXIS-089920</t>
  </si>
  <si>
    <t>AXIS-000037</t>
  </si>
  <si>
    <t>AXIS-000046</t>
  </si>
  <si>
    <t>AXIS-000070</t>
  </si>
  <si>
    <t>AXIS-000079</t>
  </si>
  <si>
    <t>AXIS-000081</t>
  </si>
  <si>
    <t>ICICI-000398</t>
  </si>
  <si>
    <t>SBI-870442</t>
  </si>
  <si>
    <t>SBI-870444</t>
  </si>
  <si>
    <t>AXIS-000114</t>
  </si>
  <si>
    <t>ICICI-002539</t>
  </si>
  <si>
    <t>SBI-155145</t>
  </si>
  <si>
    <t>POS-600381</t>
  </si>
  <si>
    <t>POS-871306</t>
  </si>
  <si>
    <t>SBI-849027</t>
  </si>
  <si>
    <t>SBI-849029</t>
  </si>
  <si>
    <t>ICICI-003350</t>
  </si>
  <si>
    <t>ICICI-001543</t>
  </si>
  <si>
    <t>ZSB-859754</t>
  </si>
  <si>
    <t>ZSB-859760</t>
  </si>
  <si>
    <t>PNB-840364</t>
  </si>
  <si>
    <t>SBI-063469</t>
  </si>
  <si>
    <t>CNRB-033355</t>
  </si>
  <si>
    <t>CNRB-033354</t>
  </si>
  <si>
    <t>CNRB-686330</t>
  </si>
  <si>
    <t>SBI-215729</t>
  </si>
  <si>
    <t>HDFC-000037</t>
  </si>
  <si>
    <t>CNB-468872</t>
  </si>
  <si>
    <t>CNB-468873</t>
  </si>
  <si>
    <t>CNB-468874</t>
  </si>
  <si>
    <t>SBI-215730</t>
  </si>
  <si>
    <t>SBI-344198</t>
  </si>
  <si>
    <t>SBI-058722</t>
  </si>
  <si>
    <t>CAB-481555</t>
  </si>
  <si>
    <t>CAB-481556</t>
  </si>
  <si>
    <t>ICIC-000774</t>
  </si>
  <si>
    <t>SBI-342489</t>
  </si>
  <si>
    <t>CNRB-468886</t>
  </si>
  <si>
    <t>CNRB-468887</t>
  </si>
  <si>
    <t>CAB-478106</t>
  </si>
  <si>
    <t>CNRB-613472</t>
  </si>
  <si>
    <t>PNB-464814</t>
  </si>
  <si>
    <t>PNB-655621</t>
  </si>
  <si>
    <t>PNB-655622</t>
  </si>
  <si>
    <t>PNB-655624</t>
  </si>
  <si>
    <t>SBI-563839</t>
  </si>
  <si>
    <t>ICIC-000124</t>
  </si>
  <si>
    <t>ICICI-000125</t>
  </si>
  <si>
    <t>SBI-344184</t>
  </si>
  <si>
    <t>CNRB-301854</t>
  </si>
  <si>
    <t>CNRB-117435</t>
  </si>
  <si>
    <t>SBI-686103</t>
  </si>
  <si>
    <t>CAN-063349</t>
  </si>
  <si>
    <t>SBI-021140</t>
  </si>
  <si>
    <t>SBI-194357</t>
  </si>
  <si>
    <t>CBIN-024871</t>
  </si>
  <si>
    <t>hdfc-000038</t>
  </si>
  <si>
    <t>CNB478527</t>
  </si>
  <si>
    <t>CAB-794406</t>
  </si>
  <si>
    <t>ICICI-000717</t>
  </si>
  <si>
    <t>ICICI-000718</t>
  </si>
  <si>
    <t>CAB-063350</t>
  </si>
  <si>
    <t>SBI-719269</t>
  </si>
  <si>
    <t>PNB-211472</t>
  </si>
  <si>
    <t>CNRB-488568</t>
  </si>
  <si>
    <t>CNRB-488571</t>
  </si>
  <si>
    <t>CNRB-125811</t>
  </si>
  <si>
    <t>CNRB-125816</t>
  </si>
  <si>
    <t>PNB-603181</t>
  </si>
  <si>
    <t>PNB-603182</t>
  </si>
  <si>
    <t>SBI-731401</t>
  </si>
  <si>
    <t>PUNB-096676</t>
  </si>
  <si>
    <t>PSB-000041</t>
  </si>
  <si>
    <t>CNRB-461311</t>
  </si>
  <si>
    <t>CNB-104732</t>
  </si>
  <si>
    <t>PSB-000007</t>
  </si>
  <si>
    <t>PSB-000012</t>
  </si>
  <si>
    <t>PSB-000019</t>
  </si>
  <si>
    <t>PSB-000026</t>
  </si>
  <si>
    <t>SBI-092117</t>
  </si>
  <si>
    <t>SBI-454007</t>
  </si>
  <si>
    <t>CNRB-670940</t>
  </si>
  <si>
    <t>USFB-789330</t>
  </si>
  <si>
    <t>USFB-789331</t>
  </si>
  <si>
    <t>CNRB-670941</t>
  </si>
  <si>
    <t>PNB-656736</t>
  </si>
  <si>
    <t>PNB-656741</t>
  </si>
  <si>
    <t>SBI-273617</t>
  </si>
  <si>
    <t>SBI-273619</t>
  </si>
  <si>
    <t>SBI-828966</t>
  </si>
  <si>
    <t>AXIS-007952</t>
  </si>
  <si>
    <t>SBI-807724</t>
  </si>
  <si>
    <t>SBI-807725</t>
  </si>
  <si>
    <t>SBI-807727</t>
  </si>
  <si>
    <t>SBI-807726</t>
  </si>
  <si>
    <t>SUP-127492</t>
  </si>
  <si>
    <t>PNB-471645</t>
  </si>
  <si>
    <t>PNB-413909</t>
  </si>
  <si>
    <t>PNB-591729</t>
  </si>
  <si>
    <t>PNB-281955</t>
  </si>
  <si>
    <t>SUPGB-410826</t>
  </si>
  <si>
    <t>BOB-000088</t>
  </si>
  <si>
    <t>BOB-000092</t>
  </si>
  <si>
    <t>SUPGB-410827</t>
  </si>
  <si>
    <t>PSB-000059</t>
  </si>
  <si>
    <t>SBI-239318</t>
  </si>
  <si>
    <t>PNB-916497</t>
  </si>
  <si>
    <t>PNB-916503</t>
  </si>
  <si>
    <t>PNB-916502</t>
  </si>
  <si>
    <t>PNB-916500</t>
  </si>
  <si>
    <t>PNB-916499</t>
  </si>
  <si>
    <t>SBI-948908</t>
  </si>
  <si>
    <t>CNRB</t>
  </si>
  <si>
    <t>CBL-236276</t>
  </si>
  <si>
    <t>CBI-049495</t>
  </si>
  <si>
    <t>CBI-049496</t>
  </si>
  <si>
    <t>CNRB-490967</t>
  </si>
  <si>
    <t>SBI-105367</t>
  </si>
  <si>
    <t>PUNB-020028</t>
  </si>
  <si>
    <t>CNRB-450619</t>
  </si>
  <si>
    <t>DG</t>
  </si>
  <si>
    <t>DG A19</t>
  </si>
  <si>
    <t>A73</t>
  </si>
  <si>
    <t>28/03/2025</t>
  </si>
  <si>
    <t>DG C20</t>
  </si>
  <si>
    <t>DG C42</t>
  </si>
  <si>
    <t>DG B24</t>
  </si>
  <si>
    <t>25/03/2025</t>
  </si>
  <si>
    <t>24/03/2025</t>
  </si>
  <si>
    <t>20/03/2025</t>
  </si>
  <si>
    <t>PNB-475064</t>
  </si>
  <si>
    <t>DG B17</t>
  </si>
  <si>
    <t>SWATI TAYAL</t>
  </si>
  <si>
    <t>23/03/2025</t>
  </si>
  <si>
    <t>DG B87</t>
  </si>
  <si>
    <t>DG B847</t>
  </si>
  <si>
    <t>27/03/2025</t>
  </si>
  <si>
    <t>19/03/2025</t>
  </si>
  <si>
    <t>UINB-037195</t>
  </si>
  <si>
    <t>H</t>
  </si>
  <si>
    <t>DG 19</t>
  </si>
  <si>
    <t>DG B95</t>
  </si>
  <si>
    <t>.</t>
  </si>
  <si>
    <t xml:space="preserve">bank entries trf as cash </t>
  </si>
  <si>
    <t>REG</t>
  </si>
  <si>
    <t>CHEQUE REC IN DG ASSO</t>
  </si>
  <si>
    <t>DG ASSO</t>
  </si>
  <si>
    <t>OM A3</t>
  </si>
  <si>
    <t>OM A4</t>
  </si>
  <si>
    <t>SGA A14</t>
  </si>
  <si>
    <t>OM B35</t>
  </si>
  <si>
    <t>OM A37 ,A38, A39 B43</t>
  </si>
  <si>
    <t>BALAJI C4</t>
  </si>
  <si>
    <t>RIVER B43, 44, 45</t>
  </si>
  <si>
    <t>OM BANK</t>
  </si>
  <si>
    <t xml:space="preserve">TRF TO OM ASSOCIATES </t>
  </si>
  <si>
    <t>PLOT NO. NOT KNOWN</t>
  </si>
  <si>
    <t>30/03/25</t>
  </si>
  <si>
    <t>OM A19</t>
  </si>
  <si>
    <t>30/03/2025</t>
  </si>
  <si>
    <t>ARUN PERSONAL</t>
  </si>
  <si>
    <t>RIVER A24</t>
  </si>
  <si>
    <t>17/02/2025</t>
  </si>
  <si>
    <t>31/03/2025</t>
  </si>
  <si>
    <t>29/03/2025</t>
  </si>
  <si>
    <t>16/03/2025</t>
  </si>
  <si>
    <t>13-04-2025</t>
  </si>
  <si>
    <t>17-04-2025</t>
  </si>
  <si>
    <t>18-04-2025</t>
  </si>
  <si>
    <t>30-04-2025</t>
  </si>
  <si>
    <t>29-04-2025</t>
  </si>
  <si>
    <t>28-04-2025</t>
  </si>
  <si>
    <t>15-04-2025</t>
  </si>
  <si>
    <t>15-05-2025</t>
  </si>
  <si>
    <t>13-05-2025</t>
  </si>
  <si>
    <t>14-05-2025</t>
  </si>
  <si>
    <t>SBI-426783</t>
  </si>
  <si>
    <t>SBI-426782</t>
  </si>
  <si>
    <t>16-05-2025</t>
  </si>
  <si>
    <t>TRF B27</t>
  </si>
  <si>
    <t>20-12-2023</t>
  </si>
  <si>
    <t>19-04-2025</t>
  </si>
  <si>
    <t>14-04-2025</t>
  </si>
  <si>
    <t>HDFC-000001</t>
  </si>
  <si>
    <t>SBI-498432</t>
  </si>
  <si>
    <t>19-05-2025</t>
  </si>
  <si>
    <t>30-03-2025</t>
  </si>
  <si>
    <t>TRF B81</t>
  </si>
  <si>
    <t>22-04-2025</t>
  </si>
  <si>
    <t>SBI-218476</t>
  </si>
  <si>
    <t>CBI-04778</t>
  </si>
  <si>
    <t>TRF OM A21</t>
  </si>
  <si>
    <t>25-04-2025</t>
  </si>
  <si>
    <t>SBI-125546</t>
  </si>
  <si>
    <t>27-03-2025</t>
  </si>
  <si>
    <t>31-03-2025</t>
  </si>
  <si>
    <t>16-04-2025</t>
  </si>
  <si>
    <t>OM A36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</si>
  <si>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</si>
  <si>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</si>
  <si>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</si>
  <si>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</si>
  <si>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</si>
  <si>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</si>
  <si>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</si>
  <si>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</si>
  <si>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</si>
  <si>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</si>
  <si>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</si>
  <si>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</si>
  <si>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</si>
  <si>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</si>
  <si>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</t>
  </si>
  <si>
    <t>21-04-2025</t>
  </si>
  <si>
    <t>24-03-2025</t>
  </si>
  <si>
    <t>25-03-2025</t>
  </si>
  <si>
    <t>17-05-2025</t>
  </si>
  <si>
    <t>SBI-045218</t>
  </si>
  <si>
    <t>SBI-045219</t>
  </si>
  <si>
    <t>SBI-045220</t>
  </si>
  <si>
    <t>18-03-2025</t>
  </si>
  <si>
    <t>CNRB-645134</t>
  </si>
  <si>
    <t>CNRB-440773</t>
  </si>
  <si>
    <t>CBL-236277</t>
  </si>
  <si>
    <t>29-03-2025</t>
  </si>
  <si>
    <t>20-04-2025</t>
  </si>
  <si>
    <t>18-05-2025</t>
  </si>
  <si>
    <t>28-03-2025</t>
  </si>
  <si>
    <t>SURBHI GARG</t>
  </si>
  <si>
    <t>RAKHI TOMAR</t>
  </si>
  <si>
    <t>A6.</t>
  </si>
  <si>
    <t>VIMLESH</t>
  </si>
  <si>
    <t>SEEMA</t>
  </si>
  <si>
    <t>PRAMOD KUMARI</t>
  </si>
  <si>
    <t>VAIBHAV MITTAL</t>
  </si>
  <si>
    <t>RAKESH VERMA</t>
  </si>
  <si>
    <t>A44</t>
  </si>
  <si>
    <t>NEETU</t>
  </si>
  <si>
    <t>a56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</si>
  <si>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</si>
  <si>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</si>
  <si>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</si>
  <si>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</si>
  <si>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</si>
  <si>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</si>
  <si>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</si>
  <si>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</si>
  <si>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</si>
  <si>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MAINTINANCE SAGAR DEGA</t>
  </si>
  <si>
    <t>A74</t>
  </si>
  <si>
    <t>SUDHA VERMA</t>
  </si>
  <si>
    <t>A75</t>
  </si>
  <si>
    <t>NEHA VIJAYI</t>
  </si>
  <si>
    <t>PREET PAL</t>
  </si>
  <si>
    <t>A76</t>
  </si>
  <si>
    <t>A77</t>
  </si>
  <si>
    <t>A78</t>
  </si>
  <si>
    <t>A79</t>
  </si>
  <si>
    <t>A80</t>
  </si>
  <si>
    <t>baburam</t>
  </si>
  <si>
    <t>A81</t>
  </si>
  <si>
    <t>A82</t>
  </si>
  <si>
    <t>A83</t>
  </si>
  <si>
    <t>A84</t>
  </si>
  <si>
    <t>A85</t>
  </si>
  <si>
    <t>RAKESHKUMAR &amp; VAIBHAV SHARMA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</si>
  <si>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</si>
  <si>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</si>
  <si>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</si>
  <si>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</si>
  <si>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</si>
  <si>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</si>
  <si>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</si>
  <si>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</si>
  <si>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</si>
  <si>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</si>
  <si>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</si>
  <si>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</si>
  <si>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ASHISH</t>
  </si>
  <si>
    <t>VAIBHAV</t>
  </si>
  <si>
    <t>A98</t>
  </si>
  <si>
    <t>A99</t>
  </si>
  <si>
    <t>A100</t>
  </si>
  <si>
    <t>A101</t>
  </si>
  <si>
    <t>A102</t>
  </si>
  <si>
    <t>ANURADHA TOMAR W/O SANIT KUMAR</t>
  </si>
  <si>
    <t>A103</t>
  </si>
  <si>
    <t>A104</t>
  </si>
  <si>
    <t>A105</t>
  </si>
  <si>
    <t>A106</t>
  </si>
  <si>
    <t>A107</t>
  </si>
  <si>
    <t>SAKSHAM PURIYA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</si>
  <si>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</si>
  <si>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</si>
  <si>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</si>
  <si>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</si>
  <si>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</si>
  <si>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</si>
  <si>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</si>
  <si>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</si>
  <si>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</si>
  <si>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PAWAN JANGID</t>
  </si>
  <si>
    <t>RAJESH JANGRA</t>
  </si>
  <si>
    <t>A117</t>
  </si>
  <si>
    <t>AJAY KUMAR TYAGI</t>
  </si>
  <si>
    <t>BRIJESH DEVI</t>
  </si>
  <si>
    <t>A118</t>
  </si>
  <si>
    <t>A119</t>
  </si>
  <si>
    <t>A120</t>
  </si>
  <si>
    <t>A121</t>
  </si>
  <si>
    <t>A122</t>
  </si>
  <si>
    <t>A123</t>
  </si>
  <si>
    <t>A124</t>
  </si>
  <si>
    <t>(205.54)rench (2.49)</t>
  </si>
  <si>
    <t>A125</t>
  </si>
  <si>
    <t>A126</t>
  </si>
  <si>
    <t>A127</t>
  </si>
  <si>
    <t>A128</t>
  </si>
  <si>
    <t>A129</t>
  </si>
  <si>
    <t>A130</t>
  </si>
  <si>
    <t>A131</t>
  </si>
  <si>
    <t>RAM KUMAR</t>
  </si>
  <si>
    <t>A132</t>
  </si>
  <si>
    <t>A133</t>
  </si>
  <si>
    <t>A134</t>
  </si>
  <si>
    <t>A135</t>
  </si>
  <si>
    <t>A136</t>
  </si>
  <si>
    <t>VIRENDRA</t>
  </si>
  <si>
    <t>A137</t>
  </si>
  <si>
    <t>A138</t>
  </si>
  <si>
    <t>A139</t>
  </si>
  <si>
    <t>A140</t>
  </si>
  <si>
    <t>A141</t>
  </si>
  <si>
    <t>A142</t>
  </si>
  <si>
    <t>A143</t>
  </si>
  <si>
    <t>A144</t>
  </si>
  <si>
    <t>PRIYANKA CHAUDHARY</t>
  </si>
  <si>
    <t>SHAHROZ</t>
  </si>
  <si>
    <t>JITENDRA GIRI</t>
  </si>
  <si>
    <t>A145</t>
  </si>
  <si>
    <t>A146</t>
  </si>
  <si>
    <t>A147</t>
  </si>
  <si>
    <t>HARI SARAN</t>
  </si>
  <si>
    <t>b33</t>
  </si>
  <si>
    <t>RAJNISH CHUHAN</t>
  </si>
  <si>
    <t>MAHABIR</t>
  </si>
  <si>
    <t>b42</t>
  </si>
  <si>
    <t>RESALE</t>
  </si>
  <si>
    <t>AJAY SHARMA</t>
  </si>
  <si>
    <t>UMA SHARMA</t>
  </si>
  <si>
    <t>HARSH</t>
  </si>
  <si>
    <t>booking</t>
  </si>
  <si>
    <t xml:space="preserve">            </t>
  </si>
  <si>
    <t xml:space="preserve">TRF </t>
  </si>
  <si>
    <t>31/8/21</t>
  </si>
  <si>
    <t>26/8/21</t>
  </si>
  <si>
    <t>15/8/21</t>
  </si>
  <si>
    <t>30/7/21</t>
  </si>
  <si>
    <t>18/8/2</t>
  </si>
  <si>
    <t>09/0222</t>
  </si>
  <si>
    <t>Cash</t>
  </si>
  <si>
    <t>17/9/21</t>
  </si>
  <si>
    <t>17/8/21</t>
  </si>
  <si>
    <t>TRf</t>
  </si>
  <si>
    <t>20/8/21</t>
  </si>
  <si>
    <t>20/9/21</t>
  </si>
  <si>
    <t>25/7/21</t>
  </si>
  <si>
    <t>25/8/21</t>
  </si>
  <si>
    <t>18/9/21</t>
  </si>
  <si>
    <t>14/9/21</t>
  </si>
  <si>
    <t>Rahul chaudhary</t>
  </si>
  <si>
    <t>arun</t>
  </si>
  <si>
    <t>Sharad tyagi</t>
  </si>
  <si>
    <t>PARVINDRA</t>
  </si>
  <si>
    <t>Amit tomar</t>
  </si>
  <si>
    <t xml:space="preserve">DIGPAL </t>
  </si>
  <si>
    <t>Ankit Tyagi</t>
  </si>
  <si>
    <t>Arun</t>
  </si>
  <si>
    <t xml:space="preserve"> ARUN</t>
  </si>
  <si>
    <t>lokindra</t>
  </si>
  <si>
    <t>surendra singh</t>
  </si>
  <si>
    <t>sagar malik</t>
  </si>
  <si>
    <t>Rahul tomar</t>
  </si>
  <si>
    <t>Kuldeep tomar</t>
  </si>
  <si>
    <t>Yogesh tyagi</t>
  </si>
  <si>
    <t>jitendra baliyan</t>
  </si>
  <si>
    <t>Ankit tyagi</t>
  </si>
  <si>
    <t>AKASH</t>
  </si>
  <si>
    <t>DIGPAL</t>
  </si>
  <si>
    <t xml:space="preserve">MANISH </t>
  </si>
  <si>
    <t>pramod malik</t>
  </si>
  <si>
    <t>Surendra singh</t>
  </si>
  <si>
    <t>parvindra</t>
  </si>
  <si>
    <t>company</t>
  </si>
  <si>
    <t>KULDEEP TOMAR(GAURAV)</t>
  </si>
  <si>
    <t>Akash</t>
  </si>
  <si>
    <t>Rahul chouhan</t>
  </si>
  <si>
    <t>Sagar malik</t>
  </si>
  <si>
    <t>akash</t>
  </si>
  <si>
    <t>COMAPNY</t>
  </si>
  <si>
    <t>TRF TO B36</t>
  </si>
  <si>
    <t>TRF FROM S12</t>
  </si>
  <si>
    <t>Trf To A13</t>
  </si>
  <si>
    <t>TRF From A12</t>
  </si>
  <si>
    <t>ADJUSTMENT TO DG</t>
  </si>
  <si>
    <t>trf from b2</t>
  </si>
  <si>
    <t>Trf to A40</t>
  </si>
  <si>
    <t>Trf to A48</t>
  </si>
  <si>
    <t>TRF TO  A41</t>
  </si>
  <si>
    <t>TRF FROM A21</t>
  </si>
  <si>
    <t>TRF FROM S2</t>
  </si>
  <si>
    <t>TRF FROM S11</t>
  </si>
  <si>
    <t>TRF TO A20</t>
  </si>
  <si>
    <t>TRF to A24</t>
  </si>
  <si>
    <t>TRF TO B38</t>
  </si>
  <si>
    <t>TRF From A23</t>
  </si>
  <si>
    <t>TRF TO A66</t>
  </si>
  <si>
    <t>TRF FROM B15</t>
  </si>
  <si>
    <t>TRF TO A67</t>
  </si>
  <si>
    <t>TRF FROM A60</t>
  </si>
  <si>
    <t>TFR TO A70</t>
  </si>
  <si>
    <t>TRF FROM A35</t>
  </si>
  <si>
    <t>Trf to A33</t>
  </si>
  <si>
    <t>TRF FROM A136</t>
  </si>
  <si>
    <t>TRF TO A36</t>
  </si>
  <si>
    <t>TRF TO A31</t>
  </si>
  <si>
    <t>TRF FROM A72</t>
  </si>
  <si>
    <t>TRF FROM A34</t>
  </si>
  <si>
    <t>Trf From A16</t>
  </si>
  <si>
    <t>Trf to A62</t>
  </si>
  <si>
    <t>trf from B17</t>
  </si>
  <si>
    <t>trf from B18</t>
  </si>
  <si>
    <t>Trf from A16</t>
  </si>
  <si>
    <t>TRF TO B41</t>
  </si>
  <si>
    <t>Trf To A43</t>
  </si>
  <si>
    <t>TRF to A44</t>
  </si>
  <si>
    <t>Trf to A57</t>
  </si>
  <si>
    <t>TRF TO A43</t>
  </si>
  <si>
    <t>Trf From A42</t>
  </si>
  <si>
    <t>Trf to A58</t>
  </si>
  <si>
    <t>TRF FROM A42</t>
  </si>
  <si>
    <t>trf to a57</t>
  </si>
  <si>
    <t>TRF FROM A46</t>
  </si>
  <si>
    <t>TRF TO A96</t>
  </si>
  <si>
    <t>trf toa57</t>
  </si>
  <si>
    <t>TRF TO B46</t>
  </si>
  <si>
    <t>TRF FROM A74</t>
  </si>
  <si>
    <t>TRF FROM A56</t>
  </si>
  <si>
    <t>TRF FROM A96</t>
  </si>
  <si>
    <t>TRF TO B34</t>
  </si>
  <si>
    <t>TRF TO A53</t>
  </si>
  <si>
    <t>Trf from A42</t>
  </si>
  <si>
    <t>trf from a48</t>
  </si>
  <si>
    <t>trf from a44</t>
  </si>
  <si>
    <t>TRF FROM A58</t>
  </si>
  <si>
    <t>TRF TO A58</t>
  </si>
  <si>
    <t>Trf from A43</t>
  </si>
  <si>
    <t>trf from b42</t>
  </si>
  <si>
    <t>trf from a65</t>
  </si>
  <si>
    <t>TRF TO A57</t>
  </si>
  <si>
    <t>TRFD FROM A57</t>
  </si>
  <si>
    <t>TRF TO A29</t>
  </si>
  <si>
    <t>Trf from A40</t>
  </si>
  <si>
    <t>Trf from A64</t>
  </si>
  <si>
    <t>TRF TO B42</t>
  </si>
  <si>
    <t>Trf to A65</t>
  </si>
  <si>
    <t>Trf to a109</t>
  </si>
  <si>
    <t>trf to a58</t>
  </si>
  <si>
    <t>TRF FROM A24</t>
  </si>
  <si>
    <t>TRF FROM A25</t>
  </si>
  <si>
    <t>trf to a70</t>
  </si>
  <si>
    <t>trf from A69</t>
  </si>
  <si>
    <t>TRF FROM A29</t>
  </si>
  <si>
    <t>TRF FROM A79</t>
  </si>
  <si>
    <t>TRF TO A78</t>
  </si>
  <si>
    <t>TRF TO A146</t>
  </si>
  <si>
    <t>TRF TO A85</t>
  </si>
  <si>
    <t>TRF FROM A83</t>
  </si>
  <si>
    <t>trf from B30</t>
  </si>
  <si>
    <t>Trf To A147</t>
  </si>
  <si>
    <t>Trf to A111</t>
  </si>
  <si>
    <t>TRF FROM A111</t>
  </si>
  <si>
    <t>TRF FRO A147</t>
  </si>
  <si>
    <t>TRF FROM A93</t>
  </si>
  <si>
    <t>Trf To A113</t>
  </si>
  <si>
    <t>TRF FROM B12</t>
  </si>
  <si>
    <t>trf from B14</t>
  </si>
  <si>
    <t>TRF FROM A104</t>
  </si>
  <si>
    <t>TRF TO A103</t>
  </si>
  <si>
    <t>TRF TOA107</t>
  </si>
  <si>
    <t>TRF FROM A106</t>
  </si>
  <si>
    <t>trf from a64</t>
  </si>
  <si>
    <t>TFR FROM A147</t>
  </si>
  <si>
    <t>Trf from A113</t>
  </si>
  <si>
    <t>Trf from A89</t>
  </si>
  <si>
    <t>Trf from A110</t>
  </si>
  <si>
    <t>TRF TO A89</t>
  </si>
  <si>
    <t>TRF TO A110</t>
  </si>
  <si>
    <t>TRF FROM B41</t>
  </si>
  <si>
    <t>TRF TO B16</t>
  </si>
  <si>
    <t>TRF TO A34</t>
  </si>
  <si>
    <t>TRF TO A144</t>
  </si>
  <si>
    <t>TRF FROM A142</t>
  </si>
  <si>
    <t>trf from B27</t>
  </si>
  <si>
    <t>TRF FROM A80</t>
  </si>
  <si>
    <t>trf from B35</t>
  </si>
  <si>
    <t>Trf From A89</t>
  </si>
  <si>
    <t>TRF TO B35</t>
  </si>
  <si>
    <t>Trf from b22</t>
  </si>
  <si>
    <t>TRF FROM B42</t>
  </si>
  <si>
    <t>trf to a15</t>
  </si>
  <si>
    <t>Trf to B27</t>
  </si>
  <si>
    <t>TRF FROM B27</t>
  </si>
  <si>
    <t>TRF TO B15</t>
  </si>
  <si>
    <t>trf to b10</t>
  </si>
  <si>
    <t>tfr from b9</t>
  </si>
  <si>
    <t>TRF TO A97</t>
  </si>
  <si>
    <t>trf to A98</t>
  </si>
  <si>
    <t>TRF TO A25</t>
  </si>
  <si>
    <t>TRF FROM B5</t>
  </si>
  <si>
    <t>Trf from B17</t>
  </si>
  <si>
    <t>trf to B17</t>
  </si>
  <si>
    <t>trf to A41</t>
  </si>
  <si>
    <t>trf to b21</t>
  </si>
  <si>
    <t>trf from b20</t>
  </si>
  <si>
    <t>TRF TO B2</t>
  </si>
  <si>
    <t>Trf to B42</t>
  </si>
  <si>
    <t>Trf from B4</t>
  </si>
  <si>
    <t>TRF TO B5</t>
  </si>
  <si>
    <t>trf to A86</t>
  </si>
  <si>
    <t>TRF FROM A23</t>
  </si>
  <si>
    <t>TRF FROM B7</t>
  </si>
  <si>
    <t>TRF FROM B31</t>
  </si>
  <si>
    <t>TRF FROM A41</t>
  </si>
  <si>
    <t>Trf from B25</t>
  </si>
  <si>
    <t>TRF FORM A62</t>
  </si>
  <si>
    <t>trf to a65</t>
  </si>
  <si>
    <t>trf from s1</t>
  </si>
  <si>
    <t>TRF FROM A51</t>
  </si>
  <si>
    <t>trf to b46</t>
  </si>
  <si>
    <t xml:space="preserve">TRF TO A5 </t>
  </si>
  <si>
    <t>PLOT COMMI ADJ</t>
  </si>
  <si>
    <t>800 DIS BY YOGESH TYAGI</t>
  </si>
  <si>
    <t>SBI-184084</t>
  </si>
  <si>
    <t>REGISTRY</t>
  </si>
  <si>
    <t>BOOK</t>
  </si>
  <si>
    <t>A118/1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</si>
</sst>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rgb="FF393E47"/>
      <name val="Times New Roman"/>
      <family val="1"/>
    </font>
    <font>
      <sz val="16"/>
      <color theme="1"/>
      <name val="Times New Roman"/>
      <family val="1"/>
    </font>
    <font>
      <sz val="16"/>
      <color rgb="FF393E47"/>
      <name val="Times New Roman"/>
      <family val="1"/>
    </font>
    <font>
      <sz val="16"/>
      <name val="Times New Roman"/>
      <family val="1"/>
    </font>
    <font>
      <sz val="16"/>
      <color indexed="72"/>
      <name val="Times New Roman"/>
      <family val="1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43" fontId="2" fillId="0" borderId="0" xfId="0" applyNumberFormat="1" applyFont="1"/>
    <xf numFmtId="0" fontId="2" fillId="0" borderId="1" xfId="0" applyFont="1" applyBorder="1"/>
    <xf numFmtId="43" fontId="2" fillId="0" borderId="1" xfId="1" applyFont="1" applyBorder="1"/>
    <xf numFmtId="43" fontId="2" fillId="0" borderId="1" xfId="0" applyNumberFormat="1" applyFont="1" applyBorder="1"/>
    <xf numFmtId="16" fontId="2" fillId="0" borderId="1" xfId="0" applyNumberFormat="1" applyFont="1" applyBorder="1"/>
    <xf numFmtId="43" fontId="0" fillId="0" borderId="1" xfId="1" applyFont="1" applyBorder="1"/>
    <xf numFmtId="0" fontId="2" fillId="0" borderId="2" xfId="0" applyFont="1" applyBorder="1"/>
    <xf numFmtId="43" fontId="3" fillId="0" borderId="2" xfId="0" applyNumberFormat="1" applyFont="1" applyBorder="1"/>
    <xf numFmtId="0" fontId="3" fillId="0" borderId="2" xfId="0" applyFont="1" applyBorder="1"/>
    <xf numFmtId="43" fontId="3" fillId="0" borderId="1" xfId="0" applyNumberFormat="1" applyFont="1" applyBorder="1"/>
    <xf numFmtId="43" fontId="5" fillId="0" borderId="1" xfId="0" applyNumberFormat="1" applyFont="1" applyBorder="1"/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4" fillId="0" borderId="1" xfId="0" applyFont="1" applyBorder="1" applyAlignment="1">
      <alignment vertical="center"/>
    </xf>
    <xf numFmtId="14" fontId="3" fillId="0" borderId="1" xfId="0" applyNumberFormat="1" applyFont="1" applyBorder="1"/>
    <xf numFmtId="14" fontId="2" fillId="0" borderId="1" xfId="0" applyNumberFormat="1" applyFont="1" applyBorder="1"/>
    <xf numFmtId="14" fontId="0" fillId="0" borderId="1" xfId="0" applyNumberFormat="1" applyBorder="1"/>
    <xf numFmtId="43" fontId="2" fillId="2" borderId="1" xfId="1" applyFont="1" applyFill="1" applyBorder="1"/>
    <xf numFmtId="43" fontId="4" fillId="0" borderId="1" xfId="1" applyFont="1" applyBorder="1" applyAlignment="1">
      <alignment vertical="center" wrapText="1"/>
    </xf>
    <xf numFmtId="43" fontId="2" fillId="0" borderId="0" xfId="1" applyFont="1"/>
    <xf numFmtId="0" fontId="2" fillId="3" borderId="1" xfId="0" applyFont="1" applyFill="1" applyBorder="1"/>
    <xf numFmtId="43" fontId="2" fillId="3" borderId="1" xfId="1" applyFont="1" applyFill="1" applyBorder="1"/>
    <xf numFmtId="0" fontId="2" fillId="3" borderId="0" xfId="0" applyFont="1" applyFill="1"/>
    <xf numFmtId="43" fontId="3" fillId="2" borderId="1" xfId="1" applyFont="1" applyFill="1" applyBorder="1"/>
    <xf numFmtId="0" fontId="3" fillId="0" borderId="1" xfId="0" applyFont="1" applyBorder="1"/>
    <xf numFmtId="14" fontId="2" fillId="0" borderId="0" xfId="0" applyNumberFormat="1" applyFont="1"/>
    <xf numFmtId="43" fontId="2" fillId="3" borderId="0" xfId="1" applyFont="1" applyFill="1"/>
    <xf numFmtId="14" fontId="0" fillId="0" borderId="1" xfId="0" applyNumberFormat="1" applyBorder="1" applyAlignment="1">
      <alignment horizontal="right"/>
    </xf>
    <xf numFmtId="43" fontId="2" fillId="0" borderId="1" xfId="1" applyFont="1" applyFill="1" applyBorder="1"/>
    <xf numFmtId="43" fontId="2" fillId="0" borderId="0" xfId="1" applyFont="1" applyFill="1"/>
    <xf numFmtId="14" fontId="2" fillId="2" borderId="1" xfId="0" applyNumberFormat="1" applyFont="1" applyFill="1" applyBorder="1"/>
    <xf numFmtId="43" fontId="2" fillId="2" borderId="0" xfId="1" applyFont="1" applyFill="1"/>
    <xf numFmtId="0" fontId="3" fillId="2" borderId="1" xfId="0" applyFont="1" applyFill="1" applyBorder="1"/>
    <xf numFmtId="14" fontId="2" fillId="0" borderId="3" xfId="0" applyNumberFormat="1" applyFont="1" applyBorder="1"/>
    <xf numFmtId="0" fontId="2" fillId="0" borderId="3" xfId="0" applyFont="1" applyBorder="1"/>
    <xf numFmtId="43" fontId="2" fillId="0" borderId="3" xfId="1" applyFont="1" applyBorder="1"/>
    <xf numFmtId="43" fontId="4" fillId="0" borderId="1" xfId="1" applyFont="1" applyFill="1" applyBorder="1" applyAlignment="1">
      <alignment vertical="center" wrapText="1"/>
    </xf>
    <xf numFmtId="43" fontId="3" fillId="0" borderId="1" xfId="1" applyFont="1" applyFill="1" applyBorder="1"/>
    <xf numFmtId="43" fontId="0" fillId="0" borderId="1" xfId="1" applyFont="1" applyFill="1" applyBorder="1"/>
    <xf numFmtId="0" fontId="0" fillId="2" borderId="1" xfId="0" applyFill="1" applyBorder="1"/>
    <xf numFmtId="43" fontId="0" fillId="2" borderId="1" xfId="1" applyFont="1" applyFill="1" applyBorder="1"/>
    <xf numFmtId="0" fontId="2" fillId="0" borderId="7" xfId="0" applyFont="1" applyBorder="1"/>
    <xf numFmtId="43" fontId="2" fillId="0" borderId="7" xfId="1" applyFont="1" applyFill="1" applyBorder="1"/>
    <xf numFmtId="43" fontId="2" fillId="0" borderId="3" xfId="1" applyFont="1" applyFill="1" applyBorder="1"/>
    <xf numFmtId="0" fontId="7" fillId="0" borderId="1" xfId="0" applyFont="1" applyBorder="1"/>
    <xf numFmtId="43" fontId="7" fillId="0" borderId="1" xfId="1" applyFont="1" applyFill="1" applyBorder="1"/>
    <xf numFmtId="43" fontId="7" fillId="0" borderId="1" xfId="1" applyFont="1" applyBorder="1"/>
    <xf numFmtId="14" fontId="7" fillId="0" borderId="3" xfId="0" applyNumberFormat="1" applyFont="1" applyBorder="1"/>
    <xf numFmtId="0" fontId="7" fillId="0" borderId="3" xfId="0" applyFont="1" applyBorder="1"/>
    <xf numFmtId="0" fontId="8" fillId="0" borderId="1" xfId="0" applyFont="1" applyBorder="1"/>
    <xf numFmtId="14" fontId="7" fillId="0" borderId="1" xfId="0" applyNumberFormat="1" applyFont="1" applyBorder="1"/>
    <xf numFmtId="164" fontId="7" fillId="0" borderId="1" xfId="0" applyNumberFormat="1" applyFont="1" applyBorder="1"/>
    <xf numFmtId="0" fontId="7" fillId="2" borderId="1" xfId="0" applyFont="1" applyFill="1" applyBorder="1"/>
    <xf numFmtId="14" fontId="7" fillId="2" borderId="1" xfId="0" applyNumberFormat="1" applyFont="1" applyFill="1" applyBorder="1"/>
    <xf numFmtId="43" fontId="7" fillId="2" borderId="1" xfId="1" applyFont="1" applyFill="1" applyBorder="1"/>
    <xf numFmtId="14" fontId="5" fillId="0" borderId="1" xfId="0" applyNumberFormat="1" applyFont="1" applyBorder="1"/>
    <xf numFmtId="0" fontId="5" fillId="0" borderId="1" xfId="0" applyFont="1" applyBorder="1"/>
    <xf numFmtId="14" fontId="5" fillId="2" borderId="1" xfId="0" applyNumberFormat="1" applyFont="1" applyFill="1" applyBorder="1"/>
    <xf numFmtId="0" fontId="5" fillId="2" borderId="1" xfId="0" applyFont="1" applyFill="1" applyBorder="1"/>
    <xf numFmtId="43" fontId="9" fillId="4" borderId="1" xfId="1" applyFont="1" applyFill="1" applyBorder="1" applyAlignment="1">
      <alignment horizontal="right" vertical="center" wrapText="1"/>
    </xf>
    <xf numFmtId="0" fontId="7" fillId="3" borderId="1" xfId="0" applyFont="1" applyFill="1" applyBorder="1"/>
    <xf numFmtId="43" fontId="7" fillId="3" borderId="1" xfId="1" applyFont="1" applyFill="1" applyBorder="1"/>
    <xf numFmtId="14" fontId="7" fillId="3" borderId="1" xfId="0" applyNumberFormat="1" applyFont="1" applyFill="1" applyBorder="1"/>
    <xf numFmtId="14" fontId="7" fillId="0" borderId="0" xfId="0" applyNumberFormat="1" applyFont="1"/>
    <xf numFmtId="43" fontId="10" fillId="4" borderId="4" xfId="1" applyFont="1" applyFill="1" applyBorder="1" applyAlignment="1">
      <alignment horizontal="right" vertical="center" wrapText="1"/>
    </xf>
    <xf numFmtId="43" fontId="9" fillId="4" borderId="4" xfId="1" applyFont="1" applyFill="1" applyBorder="1" applyAlignment="1">
      <alignment horizontal="right" vertical="center" wrapText="1"/>
    </xf>
    <xf numFmtId="43" fontId="10" fillId="4" borderId="5" xfId="1" applyFont="1" applyFill="1" applyBorder="1" applyAlignment="1">
      <alignment horizontal="right" vertical="center" wrapText="1"/>
    </xf>
    <xf numFmtId="0" fontId="7" fillId="0" borderId="0" xfId="0" applyFont="1"/>
    <xf numFmtId="0" fontId="7" fillId="0" borderId="6" xfId="0" applyFont="1" applyBorder="1"/>
    <xf numFmtId="43" fontId="9" fillId="4" borderId="1" xfId="1" applyFont="1" applyFill="1" applyBorder="1" applyAlignment="1">
      <alignment horizontal="right" vertical="center"/>
    </xf>
    <xf numFmtId="43" fontId="7" fillId="0" borderId="3" xfId="1" applyFont="1" applyBorder="1"/>
    <xf numFmtId="0" fontId="11" fillId="0" borderId="1" xfId="0" applyFont="1" applyBorder="1"/>
    <xf numFmtId="14" fontId="11" fillId="0" borderId="1" xfId="0" applyNumberFormat="1" applyFont="1" applyBorder="1"/>
    <xf numFmtId="43" fontId="7" fillId="0" borderId="0" xfId="1" applyFont="1" applyFill="1"/>
    <xf numFmtId="2" fontId="2" fillId="0" borderId="1" xfId="1" applyNumberFormat="1" applyFont="1" applyBorder="1"/>
    <xf numFmtId="2" fontId="2" fillId="3" borderId="1" xfId="1" applyNumberFormat="1" applyFont="1" applyFill="1" applyBorder="1"/>
    <xf numFmtId="2" fontId="4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/>
    <xf numFmtId="2" fontId="2" fillId="3" borderId="1" xfId="0" applyNumberFormat="1" applyFont="1" applyFill="1" applyBorder="1"/>
    <xf numFmtId="2" fontId="2" fillId="0" borderId="1" xfId="1" applyNumberFormat="1" applyFont="1" applyFill="1" applyBorder="1"/>
    <xf numFmtId="2" fontId="3" fillId="3" borderId="1" xfId="0" applyNumberFormat="1" applyFont="1" applyFill="1" applyBorder="1"/>
    <xf numFmtId="2" fontId="2" fillId="3" borderId="0" xfId="0" applyNumberFormat="1" applyFont="1" applyFill="1"/>
    <xf numFmtId="2" fontId="2" fillId="0" borderId="0" xfId="0" applyNumberFormat="1" applyFont="1"/>
    <xf numFmtId="2" fontId="0" fillId="0" borderId="1" xfId="0" applyNumberFormat="1" applyBorder="1"/>
    <xf numFmtId="43" fontId="7" fillId="0" borderId="0" xfId="1" applyFont="1" applyFill="1" applyBorder="1"/>
    <xf numFmtId="43" fontId="2" fillId="0" borderId="8" xfId="1" applyFont="1" applyFill="1" applyBorder="1"/>
    <xf numFmtId="43" fontId="2" fillId="0" borderId="9" xfId="1" applyFont="1" applyFill="1" applyBorder="1"/>
    <xf numFmtId="43" fontId="2" fillId="0" borderId="10" xfId="1" applyFont="1" applyFill="1" applyBorder="1"/>
    <xf numFmtId="43" fontId="2" fillId="2" borderId="8" xfId="1" applyFont="1" applyFill="1" applyBorder="1"/>
    <xf numFmtId="0" fontId="2" fillId="2" borderId="0" xfId="0" applyFont="1" applyFill="1"/>
    <xf numFmtId="43" fontId="2" fillId="3" borderId="8" xfId="1" applyFont="1" applyFill="1" applyBorder="1"/>
    <xf numFmtId="14" fontId="2" fillId="3" borderId="1" xfId="0" applyNumberFormat="1" applyFont="1" applyFill="1" applyBorder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2" fillId="0" borderId="1" xfId="0" applyFont="1" applyBorder="1"/>
    <xf numFmtId="43" fontId="2" fillId="5" borderId="8" xfId="1" applyFont="1" applyFill="1" applyBorder="1"/>
    <xf numFmtId="0" fontId="2" fillId="5" borderId="1" xfId="0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/>
    <xf numFmtId="0" fontId="2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URAV TOMAR" id="{8D2DF77A-DDDE-4175-9125-A6B1F34EAB71}" userId="3c947855f414f4a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5-03-19T10:13:38.67" personId="{8D2DF77A-DDDE-4175-9125-A6B1F34EAB71}" id="{75DBCF74-C763-4CDC-AEDB-98BA80D16E83}">
    <text>123650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3027-6FF4-41A4-8627-E98EB289AC65}">
  <sheetPr>
    <pageSetUpPr fitToPage="1"/>
  </sheetPr>
  <dimension ref="A1:P16"/>
  <sheetViews>
    <sheetView topLeftCell="D1" zoomScale="90" zoomScaleNormal="90" workbookViewId="0">
      <selection activeCell="F3" sqref="F3"/>
    </sheetView>
  </sheetViews>
  <sheetFormatPr defaultColWidth="8.88671875" defaultRowHeight="18" x14ac:dyDescent="0.35"/>
  <cols>
    <col min="1" max="1" width="8.44140625" style="1" customWidth="1"/>
    <col min="2" max="2" width="9.6640625" style="1" customWidth="1"/>
    <col min="3" max="3" width="14.109375" style="1" customWidth="1"/>
    <col min="4" max="4" width="11.109375" style="1" customWidth="1"/>
    <col min="5" max="5" width="15.77734375" style="1" customWidth="1"/>
    <col min="6" max="6" width="19.109375" style="1" customWidth="1"/>
    <col min="7" max="7" width="18.77734375" style="1" customWidth="1"/>
    <col min="8" max="8" width="17.21875" style="1" customWidth="1"/>
    <col min="9" max="9" width="15.109375" style="1" bestFit="1" customWidth="1"/>
    <col min="10" max="10" width="9.109375" style="1" customWidth="1"/>
    <col min="11" max="11" width="16.6640625" style="1" customWidth="1"/>
    <col min="12" max="12" width="17.44140625" style="1" customWidth="1"/>
    <col min="13" max="13" width="19.33203125" style="1" bestFit="1" customWidth="1"/>
    <col min="14" max="14" width="16.5546875" style="1" bestFit="1" customWidth="1"/>
    <col min="15" max="15" width="15.21875" style="1" bestFit="1" customWidth="1"/>
    <col min="16" max="16384" width="8.88671875" style="1"/>
  </cols>
  <sheetData>
    <row r="1" spans="1:16" ht="69.599999999999994" x14ac:dyDescent="0.35">
      <c r="A1" s="14" t="s">
        <v>0</v>
      </c>
      <c r="B1" s="14" t="s">
        <v>1</v>
      </c>
      <c r="C1" s="14" t="s">
        <v>3</v>
      </c>
      <c r="D1" s="14" t="s">
        <v>2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31</v>
      </c>
      <c r="J1" s="15"/>
      <c r="K1" s="15" t="s">
        <v>37</v>
      </c>
      <c r="L1" s="15" t="s">
        <v>36</v>
      </c>
      <c r="M1" s="15" t="s">
        <v>38</v>
      </c>
      <c r="N1" s="15" t="s">
        <v>43</v>
      </c>
      <c r="O1" s="15" t="s">
        <v>10</v>
      </c>
      <c r="P1" s="13"/>
    </row>
    <row r="2" spans="1:16" x14ac:dyDescent="0.35">
      <c r="A2" s="3" t="s">
        <v>8</v>
      </c>
      <c r="B2" s="4">
        <v>205.51</v>
      </c>
      <c r="C2" s="4">
        <v>19000</v>
      </c>
      <c r="D2" s="4">
        <f>+B2*0.8364</f>
        <v>171.888564</v>
      </c>
      <c r="E2" s="4">
        <v>7200</v>
      </c>
      <c r="F2" s="4">
        <f>+B2*C2</f>
        <v>3904690</v>
      </c>
      <c r="G2" s="4">
        <f>+CEILING(D2*E2,1000)</f>
        <v>1238000</v>
      </c>
      <c r="H2" s="4">
        <f>+CEILING(F2-G2,1000)</f>
        <v>2667000</v>
      </c>
      <c r="I2" s="3" t="s">
        <v>39</v>
      </c>
      <c r="J2" s="3">
        <v>124</v>
      </c>
      <c r="K2" s="5">
        <v>100000</v>
      </c>
      <c r="L2" s="5"/>
      <c r="M2" s="5">
        <f>+K2+L2</f>
        <v>100000</v>
      </c>
      <c r="N2" s="3"/>
      <c r="O2" s="3"/>
    </row>
    <row r="3" spans="1:16" x14ac:dyDescent="0.35">
      <c r="A3" s="3"/>
      <c r="B3" s="4"/>
      <c r="C3" s="4"/>
      <c r="D3" s="4"/>
      <c r="E3" s="4"/>
      <c r="F3" s="4">
        <f>+SUM(M2:M6)</f>
        <v>1100000</v>
      </c>
      <c r="G3" s="4"/>
      <c r="H3" s="4"/>
      <c r="I3" s="3" t="s">
        <v>40</v>
      </c>
      <c r="J3" s="3">
        <v>2325</v>
      </c>
      <c r="K3" s="5">
        <v>200000</v>
      </c>
      <c r="L3" s="6"/>
      <c r="M3" s="5">
        <f t="shared" ref="M3:M6" si="0">+K3+L3</f>
        <v>200000</v>
      </c>
      <c r="N3" s="3"/>
      <c r="O3" s="3"/>
    </row>
    <row r="4" spans="1:16" x14ac:dyDescent="0.35">
      <c r="A4" s="3"/>
      <c r="B4" s="4"/>
      <c r="C4" s="4"/>
      <c r="D4" s="4"/>
      <c r="E4" s="4"/>
      <c r="F4" s="4">
        <f>+F2-F3</f>
        <v>2804690</v>
      </c>
      <c r="G4" s="4"/>
      <c r="H4" s="4"/>
      <c r="I4" s="3" t="s">
        <v>20</v>
      </c>
      <c r="J4" s="3" t="s">
        <v>9</v>
      </c>
      <c r="K4" s="7"/>
      <c r="L4" s="4">
        <v>200000</v>
      </c>
      <c r="M4" s="5">
        <f t="shared" si="0"/>
        <v>200000</v>
      </c>
      <c r="N4" s="3"/>
      <c r="O4" s="3"/>
    </row>
    <row r="5" spans="1:16" x14ac:dyDescent="0.35">
      <c r="A5" s="3"/>
      <c r="B5" s="4"/>
      <c r="C5" s="4"/>
      <c r="D5" s="4"/>
      <c r="E5" s="4"/>
      <c r="F5" s="4"/>
      <c r="G5" s="4"/>
      <c r="H5" s="4"/>
      <c r="I5" s="3" t="s">
        <v>21</v>
      </c>
      <c r="J5" s="3" t="s">
        <v>9</v>
      </c>
      <c r="K5" s="5"/>
      <c r="L5" s="5">
        <v>300000</v>
      </c>
      <c r="M5" s="5">
        <f t="shared" si="0"/>
        <v>300000</v>
      </c>
      <c r="N5" s="3"/>
      <c r="O5" s="3"/>
    </row>
    <row r="6" spans="1:16" x14ac:dyDescent="0.35">
      <c r="A6" s="3"/>
      <c r="B6" s="4"/>
      <c r="C6" s="4"/>
      <c r="D6" s="4"/>
      <c r="E6" s="4"/>
      <c r="F6" s="4"/>
      <c r="G6" s="4"/>
      <c r="H6" s="4"/>
      <c r="I6" s="3" t="s">
        <v>41</v>
      </c>
      <c r="J6" s="3">
        <v>3325</v>
      </c>
      <c r="K6" s="5">
        <v>300000</v>
      </c>
      <c r="L6" s="5"/>
      <c r="M6" s="5">
        <f t="shared" si="0"/>
        <v>300000</v>
      </c>
      <c r="N6" s="3"/>
      <c r="O6" s="3"/>
    </row>
    <row r="7" spans="1:16" ht="20.399999999999999" x14ac:dyDescent="0.35">
      <c r="A7" s="3"/>
      <c r="B7" s="4"/>
      <c r="C7" s="4"/>
      <c r="D7" s="4"/>
      <c r="E7" s="4"/>
      <c r="F7" s="4"/>
      <c r="G7" s="4"/>
      <c r="H7" s="4"/>
      <c r="I7" s="3"/>
      <c r="J7" s="3"/>
      <c r="K7" s="12">
        <f>+SUM(K2:K6)</f>
        <v>600000</v>
      </c>
      <c r="L7" s="12">
        <f>+SUM(L2:L6)</f>
        <v>500000</v>
      </c>
      <c r="M7" s="12">
        <f>+SUM(M2:M6)</f>
        <v>1100000</v>
      </c>
      <c r="N7" s="5">
        <f>+H2-(SUM(L2:L6))</f>
        <v>2167000</v>
      </c>
      <c r="O7" s="5">
        <f>+G2-(SUM(K2:K6))</f>
        <v>638000</v>
      </c>
    </row>
    <row r="8" spans="1:16" x14ac:dyDescent="0.35">
      <c r="A8" s="3" t="s">
        <v>11</v>
      </c>
      <c r="B8" s="4">
        <v>136</v>
      </c>
      <c r="C8" s="4">
        <v>19000</v>
      </c>
      <c r="D8" s="4">
        <f>+B8*0.8364</f>
        <v>113.7504</v>
      </c>
      <c r="E8" s="4">
        <v>7200</v>
      </c>
      <c r="F8" s="4">
        <f>+B8*C8</f>
        <v>2584000</v>
      </c>
      <c r="G8" s="4">
        <f>+CEILING(D8*E8,1000)</f>
        <v>820000</v>
      </c>
      <c r="H8" s="4">
        <f>+CEILING(F8-G8,1000)</f>
        <v>1764000</v>
      </c>
      <c r="I8" s="3" t="s">
        <v>39</v>
      </c>
      <c r="J8" s="3"/>
      <c r="K8" s="5">
        <v>200000</v>
      </c>
      <c r="L8" s="5"/>
      <c r="M8" s="5">
        <f>+K8+L8</f>
        <v>200000</v>
      </c>
      <c r="N8" s="3"/>
      <c r="O8" s="3"/>
    </row>
    <row r="9" spans="1:16" x14ac:dyDescent="0.35">
      <c r="A9" s="3"/>
      <c r="B9" s="4"/>
      <c r="C9" s="4"/>
      <c r="D9" s="4"/>
      <c r="E9" s="4"/>
      <c r="F9" s="4">
        <f>+SUM(M8:M11)</f>
        <v>1000000</v>
      </c>
      <c r="G9" s="4"/>
      <c r="H9" s="4"/>
      <c r="I9" s="3" t="s">
        <v>40</v>
      </c>
      <c r="J9" s="3"/>
      <c r="K9" s="5">
        <v>300000</v>
      </c>
      <c r="L9" s="6"/>
      <c r="M9" s="5">
        <f t="shared" ref="M9:M12" si="1">+K9+L9</f>
        <v>300000</v>
      </c>
      <c r="N9" s="3"/>
      <c r="O9" s="3"/>
    </row>
    <row r="10" spans="1:16" x14ac:dyDescent="0.35">
      <c r="A10" s="3"/>
      <c r="B10" s="4"/>
      <c r="C10" s="4"/>
      <c r="D10" s="4"/>
      <c r="E10" s="4"/>
      <c r="F10" s="4">
        <f>+F8-F9</f>
        <v>1584000</v>
      </c>
      <c r="G10" s="4"/>
      <c r="H10" s="4"/>
      <c r="I10" s="3" t="s">
        <v>20</v>
      </c>
      <c r="J10" s="3"/>
      <c r="K10" s="7"/>
      <c r="L10" s="4">
        <v>100000</v>
      </c>
      <c r="M10" s="5">
        <f t="shared" si="1"/>
        <v>100000</v>
      </c>
      <c r="N10" s="3"/>
      <c r="O10" s="3"/>
    </row>
    <row r="11" spans="1:16" x14ac:dyDescent="0.35">
      <c r="A11" s="3"/>
      <c r="B11" s="4"/>
      <c r="C11" s="4"/>
      <c r="D11" s="4"/>
      <c r="E11" s="4"/>
      <c r="F11" s="4"/>
      <c r="G11" s="4"/>
      <c r="H11" s="4"/>
      <c r="I11" s="3" t="s">
        <v>21</v>
      </c>
      <c r="J11" s="3"/>
      <c r="K11" s="5"/>
      <c r="L11" s="5">
        <v>400000</v>
      </c>
      <c r="M11" s="5">
        <f t="shared" si="1"/>
        <v>400000</v>
      </c>
      <c r="N11" s="3"/>
      <c r="O11" s="3"/>
    </row>
    <row r="12" spans="1:16" x14ac:dyDescent="0.35">
      <c r="A12" s="3"/>
      <c r="B12" s="4"/>
      <c r="C12" s="4"/>
      <c r="D12" s="4"/>
      <c r="E12" s="4"/>
      <c r="F12" s="4"/>
      <c r="G12" s="4"/>
      <c r="H12" s="4"/>
      <c r="I12" s="3" t="s">
        <v>41</v>
      </c>
      <c r="J12" s="3"/>
      <c r="K12" s="5"/>
      <c r="L12" s="5"/>
      <c r="M12" s="5">
        <f t="shared" si="1"/>
        <v>0</v>
      </c>
      <c r="N12" s="3"/>
      <c r="O12" s="3"/>
    </row>
    <row r="13" spans="1:16" ht="20.399999999999999" x14ac:dyDescent="0.35">
      <c r="A13" s="3"/>
      <c r="B13" s="4"/>
      <c r="C13" s="4"/>
      <c r="D13" s="4"/>
      <c r="E13" s="4"/>
      <c r="F13" s="4"/>
      <c r="G13" s="4"/>
      <c r="H13" s="4"/>
      <c r="I13" s="3"/>
      <c r="J13" s="3"/>
      <c r="K13" s="12">
        <f>+SUM(K8:K12)</f>
        <v>500000</v>
      </c>
      <c r="L13" s="12">
        <f>+SUM(L8:L12)</f>
        <v>500000</v>
      </c>
      <c r="M13" s="12">
        <f>+SUM(M8:M12)</f>
        <v>1000000</v>
      </c>
      <c r="N13" s="5">
        <f>+H8-(SUM(L8:L12))</f>
        <v>1264000</v>
      </c>
      <c r="O13" s="5">
        <f>+G8-(SUM(K8:K12))</f>
        <v>320000</v>
      </c>
    </row>
    <row r="14" spans="1:16" ht="18.600000000000001" thickBot="1" x14ac:dyDescent="0.4">
      <c r="A14" s="8"/>
      <c r="B14" s="8"/>
      <c r="C14" s="8"/>
      <c r="D14" s="8"/>
      <c r="E14" s="8"/>
      <c r="F14" s="8"/>
      <c r="G14" s="9">
        <f t="shared" ref="G14:H14" si="2">SUM(G2:G13)</f>
        <v>2058000</v>
      </c>
      <c r="H14" s="9">
        <f t="shared" si="2"/>
        <v>4431000</v>
      </c>
      <c r="I14" s="10" t="s">
        <v>42</v>
      </c>
      <c r="J14" s="10"/>
      <c r="K14" s="9">
        <f>+K7+K13</f>
        <v>1100000</v>
      </c>
      <c r="L14" s="9">
        <f t="shared" ref="L14:M14" si="3">+L7+L13</f>
        <v>1000000</v>
      </c>
      <c r="M14" s="9">
        <f t="shared" si="3"/>
        <v>2100000</v>
      </c>
      <c r="N14" s="11">
        <f t="shared" ref="N14:O14" si="4">SUM(N2:N13)</f>
        <v>3431000</v>
      </c>
      <c r="O14" s="11">
        <f t="shared" si="4"/>
        <v>958000</v>
      </c>
    </row>
    <row r="15" spans="1:16" ht="18.600000000000001" thickTop="1" x14ac:dyDescent="0.35"/>
    <row r="16" spans="1:16" x14ac:dyDescent="0.35">
      <c r="K16" s="2"/>
    </row>
  </sheetData>
  <pageMargins left="0.25" right="0.25" top="0.75" bottom="0.75" header="0.3" footer="0.3"/>
  <pageSetup paperSize="9" scale="63" fitToHeight="0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26C5-6742-44FA-B1B6-9D989FE381BE}">
  <sheetPr>
    <pageSetUpPr fitToPage="1"/>
  </sheetPr>
  <dimension ref="A1:T945"/>
  <sheetViews>
    <sheetView view="pageBreakPreview" zoomScaleNormal="79" zoomScaleSheetLayoutView="100" workbookViewId="0">
      <pane xSplit="1" ySplit="1" topLeftCell="H843" activePane="bottomRight" state="frozen"/>
      <selection pane="topRight" activeCell="B1" sqref="B1"/>
      <selection pane="bottomLeft" activeCell="A2" sqref="A2"/>
      <selection pane="bottomRight" activeCell="M265" sqref="M265"/>
    </sheetView>
  </sheetViews>
  <sheetFormatPr defaultColWidth="8.88671875" defaultRowHeight="18" x14ac:dyDescent="0.35"/>
  <cols>
    <col min="1" max="1" width="7.88671875" style="1" bestFit="1" customWidth="1"/>
    <col min="2" max="2" width="7.88671875" style="1" customWidth="1"/>
    <col min="3" max="3" width="26" style="1" customWidth="1"/>
    <col min="4" max="4" width="9.44140625" style="88" bestFit="1" customWidth="1"/>
    <col min="5" max="5" width="13.88671875" style="25" customWidth="1"/>
    <col min="6" max="6" width="9.44140625" style="25" bestFit="1" customWidth="1"/>
    <col min="7" max="7" width="14" style="25" customWidth="1"/>
    <col min="8" max="10" width="19.33203125" style="25" bestFit="1" customWidth="1"/>
    <col min="11" max="11" width="16.21875" style="1" customWidth="1"/>
    <col min="12" max="12" width="14.88671875" style="1" bestFit="1" customWidth="1"/>
    <col min="13" max="15" width="21.109375" style="25" bestFit="1" customWidth="1"/>
    <col min="16" max="16" width="20" style="25" bestFit="1" customWidth="1"/>
    <col min="17" max="17" width="19" style="25" bestFit="1" customWidth="1"/>
    <col min="18" max="19" width="19" style="25" customWidth="1"/>
    <col min="20" max="20" width="30.6640625" style="1" bestFit="1" customWidth="1"/>
    <col min="21" max="16384" width="8.88671875" style="1"/>
  </cols>
  <sheetData>
    <row r="1" spans="1:20" ht="69.599999999999994" x14ac:dyDescent="0.35">
      <c r="A1" s="14" t="s">
        <v>0</v>
      </c>
      <c r="B1" s="14" t="s">
        <v>238</v>
      </c>
      <c r="C1" s="14" t="s">
        <v>237</v>
      </c>
      <c r="D1" s="82" t="s">
        <v>1</v>
      </c>
      <c r="E1" s="24" t="s">
        <v>3</v>
      </c>
      <c r="F1" s="24" t="s">
        <v>2</v>
      </c>
      <c r="G1" s="24" t="s">
        <v>4</v>
      </c>
      <c r="H1" s="24" t="s">
        <v>5</v>
      </c>
      <c r="I1" s="24" t="s">
        <v>6</v>
      </c>
      <c r="J1" s="24" t="s">
        <v>7</v>
      </c>
      <c r="K1" s="14" t="s">
        <v>31</v>
      </c>
      <c r="L1" s="14" t="s">
        <v>310</v>
      </c>
      <c r="M1" s="24" t="s">
        <v>37</v>
      </c>
      <c r="N1" s="24" t="s">
        <v>36</v>
      </c>
      <c r="O1" s="24" t="s">
        <v>38</v>
      </c>
      <c r="P1" s="24" t="s">
        <v>43</v>
      </c>
      <c r="Q1" s="24" t="s">
        <v>10</v>
      </c>
      <c r="R1" s="24" t="s">
        <v>1024</v>
      </c>
      <c r="S1" s="24" t="s">
        <v>1027</v>
      </c>
      <c r="T1" s="19" t="s">
        <v>32</v>
      </c>
    </row>
    <row r="2" spans="1:20" x14ac:dyDescent="0.35">
      <c r="A2" s="3" t="s">
        <v>8</v>
      </c>
      <c r="B2" s="3" t="str">
        <f>+MID(A2,1,1)</f>
        <v>A</v>
      </c>
      <c r="C2" s="3" t="s">
        <v>33</v>
      </c>
      <c r="D2" s="80">
        <v>205.51</v>
      </c>
      <c r="E2" s="4">
        <v>19000</v>
      </c>
      <c r="F2" s="4">
        <f>+D2*0.8364</f>
        <v>171.888564</v>
      </c>
      <c r="G2" s="4">
        <v>7200</v>
      </c>
      <c r="H2" s="4">
        <f>+D2*E2</f>
        <v>3904690</v>
      </c>
      <c r="I2" s="4">
        <f>+CEILING(F2*G2,1000)</f>
        <v>1238000</v>
      </c>
      <c r="J2" s="4">
        <f>(H2-I2)</f>
        <v>2666690</v>
      </c>
      <c r="K2" s="21">
        <v>45631</v>
      </c>
      <c r="L2" s="3" t="s">
        <v>308</v>
      </c>
      <c r="M2" s="4"/>
      <c r="N2" s="4"/>
      <c r="O2" s="4">
        <f>+SUM(M2:N2)</f>
        <v>0</v>
      </c>
      <c r="P2" s="4"/>
      <c r="Q2" s="4"/>
      <c r="R2" s="4"/>
      <c r="S2" s="4"/>
      <c r="T2" s="16" t="s">
        <v>34</v>
      </c>
    </row>
    <row r="3" spans="1:20" x14ac:dyDescent="0.35">
      <c r="A3" s="3" t="s">
        <v>8</v>
      </c>
      <c r="B3" s="3"/>
      <c r="C3" s="3"/>
      <c r="D3" s="4"/>
      <c r="E3" s="4"/>
      <c r="F3" s="4"/>
      <c r="G3" s="4"/>
      <c r="H3" s="4"/>
      <c r="I3" s="4"/>
      <c r="J3" s="4"/>
      <c r="K3" s="21">
        <v>45631</v>
      </c>
      <c r="L3" s="3" t="s">
        <v>9</v>
      </c>
      <c r="M3" s="4">
        <v>0</v>
      </c>
      <c r="N3" s="4">
        <v>3904690</v>
      </c>
      <c r="O3" s="4">
        <f t="shared" ref="O3:O6" si="0">+SUM(M3:N3)</f>
        <v>3904690</v>
      </c>
      <c r="P3" s="4"/>
      <c r="Q3" s="4"/>
      <c r="R3" s="4"/>
      <c r="S3" s="4"/>
      <c r="T3" s="3" t="s">
        <v>34</v>
      </c>
    </row>
    <row r="4" spans="1:20" x14ac:dyDescent="0.35">
      <c r="A4" s="3" t="s">
        <v>8</v>
      </c>
      <c r="B4" s="3"/>
      <c r="C4" s="3" t="s">
        <v>35</v>
      </c>
      <c r="D4" s="3"/>
      <c r="E4" s="4"/>
      <c r="F4" s="4"/>
      <c r="G4" s="4"/>
      <c r="H4" s="4"/>
      <c r="I4" s="4"/>
      <c r="J4" s="4"/>
      <c r="K4" s="21">
        <v>45708</v>
      </c>
      <c r="L4" s="3" t="s">
        <v>307</v>
      </c>
      <c r="M4" s="4">
        <v>1218000</v>
      </c>
      <c r="N4" s="4">
        <v>0</v>
      </c>
      <c r="O4" s="4">
        <f t="shared" si="0"/>
        <v>1218000</v>
      </c>
      <c r="P4" s="4"/>
      <c r="Q4" s="4"/>
      <c r="R4" s="4"/>
      <c r="S4" s="4"/>
      <c r="T4" s="3" t="s">
        <v>34</v>
      </c>
    </row>
    <row r="5" spans="1:20" x14ac:dyDescent="0.35">
      <c r="A5" s="3" t="s">
        <v>8</v>
      </c>
      <c r="B5" s="3"/>
      <c r="C5" s="3"/>
      <c r="D5" s="3"/>
      <c r="E5" s="4"/>
      <c r="F5" s="4"/>
      <c r="G5" s="4"/>
      <c r="H5" s="4"/>
      <c r="I5" s="4"/>
      <c r="J5" s="4"/>
      <c r="K5" s="21">
        <v>45710</v>
      </c>
      <c r="L5" s="3" t="s">
        <v>9</v>
      </c>
      <c r="M5" s="4">
        <v>0</v>
      </c>
      <c r="N5" s="4">
        <v>-1218000</v>
      </c>
      <c r="O5" s="4">
        <f t="shared" si="0"/>
        <v>-1218000</v>
      </c>
      <c r="P5" s="4"/>
      <c r="Q5" s="4"/>
      <c r="R5" s="4"/>
      <c r="S5" s="4"/>
      <c r="T5" s="3" t="s">
        <v>34</v>
      </c>
    </row>
    <row r="6" spans="1:20" x14ac:dyDescent="0.35">
      <c r="A6" s="3" t="s">
        <v>8</v>
      </c>
      <c r="B6" s="3"/>
      <c r="C6" s="3"/>
      <c r="D6" s="3"/>
      <c r="E6" s="4"/>
      <c r="F6" s="4"/>
      <c r="G6" s="4"/>
      <c r="H6" s="4"/>
      <c r="I6" s="4"/>
      <c r="J6" s="4"/>
      <c r="K6" s="3"/>
      <c r="L6" s="3" t="s">
        <v>309</v>
      </c>
      <c r="M6" s="4">
        <v>20000</v>
      </c>
      <c r="N6" s="4">
        <v>-20000</v>
      </c>
      <c r="O6" s="4">
        <f t="shared" si="0"/>
        <v>0</v>
      </c>
      <c r="P6" s="4"/>
      <c r="Q6" s="4"/>
      <c r="R6" s="4"/>
      <c r="S6" s="4"/>
      <c r="T6" s="3" t="s">
        <v>34</v>
      </c>
    </row>
    <row r="7" spans="1:20" x14ac:dyDescent="0.35">
      <c r="A7" s="18"/>
      <c r="B7" s="18"/>
      <c r="C7" s="18"/>
      <c r="D7" s="18"/>
      <c r="E7" s="23"/>
      <c r="F7" s="23"/>
      <c r="G7" s="23"/>
      <c r="H7" s="23"/>
      <c r="I7" s="23"/>
      <c r="J7" s="23"/>
      <c r="K7" s="18"/>
      <c r="L7" s="18"/>
      <c r="M7" s="29">
        <f t="shared" ref="M7:N7" si="1">+SUM(M2:M6)</f>
        <v>1238000</v>
      </c>
      <c r="N7" s="29">
        <f t="shared" si="1"/>
        <v>2666690</v>
      </c>
      <c r="O7" s="29">
        <f>+SUM(O2:O6)</f>
        <v>3904690</v>
      </c>
      <c r="P7" s="29">
        <f>+J2-N7</f>
        <v>0</v>
      </c>
      <c r="Q7" s="29">
        <f>+I2-M7</f>
        <v>0</v>
      </c>
      <c r="R7" s="29">
        <f>+P7+Q7</f>
        <v>0</v>
      </c>
      <c r="S7" s="29">
        <f>+O7</f>
        <v>3904690</v>
      </c>
      <c r="T7" s="18"/>
    </row>
    <row r="8" spans="1:20" x14ac:dyDescent="0.35">
      <c r="A8" s="3" t="s">
        <v>11</v>
      </c>
      <c r="B8" s="3" t="str">
        <f>+MID(A8,1,1)</f>
        <v>A</v>
      </c>
      <c r="C8" s="3"/>
      <c r="D8" s="83">
        <v>130.56</v>
      </c>
      <c r="E8" s="4">
        <v>19000</v>
      </c>
      <c r="F8" s="4">
        <f>+D8*0.8364</f>
        <v>109.200384</v>
      </c>
      <c r="G8" s="4">
        <v>7200</v>
      </c>
      <c r="H8" s="4">
        <f>+D8*E8</f>
        <v>2480640</v>
      </c>
      <c r="I8" s="4">
        <f>+CEILING(F8*G8,1000)</f>
        <v>787000</v>
      </c>
      <c r="J8" s="4">
        <f>(H8-I8)</f>
        <v>1693640</v>
      </c>
      <c r="K8" s="20">
        <v>45669</v>
      </c>
      <c r="L8" s="3" t="s">
        <v>308</v>
      </c>
      <c r="M8" s="4"/>
      <c r="N8" s="4"/>
      <c r="O8" s="4"/>
      <c r="P8" s="4"/>
      <c r="Q8" s="4"/>
      <c r="R8" s="4"/>
      <c r="S8" s="4"/>
      <c r="T8" s="3" t="s">
        <v>34</v>
      </c>
    </row>
    <row r="9" spans="1:20" x14ac:dyDescent="0.35">
      <c r="A9" s="3" t="s">
        <v>11</v>
      </c>
      <c r="B9" s="3"/>
      <c r="C9" s="3"/>
      <c r="D9" s="3"/>
      <c r="E9" s="4"/>
      <c r="F9" s="4"/>
      <c r="G9" s="4"/>
      <c r="H9" s="4"/>
      <c r="I9" s="4"/>
      <c r="J9" s="4"/>
      <c r="K9" s="20">
        <v>45270</v>
      </c>
      <c r="L9" s="3" t="s">
        <v>9</v>
      </c>
      <c r="M9" s="4">
        <v>0</v>
      </c>
      <c r="N9" s="4">
        <v>100000</v>
      </c>
      <c r="O9" s="4">
        <f t="shared" ref="O9:O11" si="2">+SUM(M9:N9)</f>
        <v>100000</v>
      </c>
      <c r="P9" s="4"/>
      <c r="Q9" s="4"/>
      <c r="R9" s="4"/>
      <c r="S9" s="4"/>
      <c r="T9" s="3" t="s">
        <v>287</v>
      </c>
    </row>
    <row r="10" spans="1:20" x14ac:dyDescent="0.35">
      <c r="A10" s="3" t="s">
        <v>11</v>
      </c>
      <c r="B10" s="3"/>
      <c r="C10" s="3"/>
      <c r="D10" s="3"/>
      <c r="E10" s="4"/>
      <c r="F10" s="4"/>
      <c r="G10" s="4"/>
      <c r="H10" s="4"/>
      <c r="I10" s="4"/>
      <c r="J10" s="4"/>
      <c r="K10" s="20">
        <v>45669</v>
      </c>
      <c r="L10" s="3" t="s">
        <v>9</v>
      </c>
      <c r="M10" s="4">
        <v>0</v>
      </c>
      <c r="N10" s="4">
        <v>325000</v>
      </c>
      <c r="O10" s="4">
        <f t="shared" si="2"/>
        <v>325000</v>
      </c>
      <c r="P10" s="4"/>
      <c r="Q10" s="4"/>
      <c r="R10" s="4"/>
      <c r="S10" s="4"/>
      <c r="T10" s="3" t="s">
        <v>287</v>
      </c>
    </row>
    <row r="11" spans="1:20" x14ac:dyDescent="0.35">
      <c r="A11" s="3" t="s">
        <v>11</v>
      </c>
      <c r="B11" s="3"/>
      <c r="C11" s="3" t="s">
        <v>248</v>
      </c>
      <c r="D11" s="3"/>
      <c r="E11" s="4"/>
      <c r="F11" s="4"/>
      <c r="G11" s="4"/>
      <c r="H11" s="4"/>
      <c r="I11" s="4"/>
      <c r="J11" s="4"/>
      <c r="K11" s="20">
        <v>45684</v>
      </c>
      <c r="L11" s="3" t="s">
        <v>9</v>
      </c>
      <c r="M11" s="4">
        <v>0</v>
      </c>
      <c r="N11" s="4">
        <v>275000</v>
      </c>
      <c r="O11" s="4">
        <f t="shared" si="2"/>
        <v>275000</v>
      </c>
      <c r="P11" s="4"/>
      <c r="Q11" s="4"/>
      <c r="R11" s="4"/>
      <c r="S11" s="4"/>
      <c r="T11" s="3" t="s">
        <v>34</v>
      </c>
    </row>
    <row r="12" spans="1:20" x14ac:dyDescent="0.35">
      <c r="A12" s="3" t="s">
        <v>11</v>
      </c>
      <c r="B12" s="3"/>
      <c r="C12" s="3" t="s">
        <v>248</v>
      </c>
      <c r="D12" s="3"/>
      <c r="E12" s="4"/>
      <c r="F12" s="4"/>
      <c r="G12" s="4"/>
      <c r="H12" s="4"/>
      <c r="I12" s="4"/>
      <c r="J12" s="4"/>
      <c r="K12" s="3"/>
      <c r="L12" s="3" t="s">
        <v>62</v>
      </c>
      <c r="M12" s="4"/>
      <c r="N12" s="4">
        <v>-100000</v>
      </c>
      <c r="O12" s="4">
        <f>+SUM(M12:N12)</f>
        <v>-100000</v>
      </c>
      <c r="P12" s="4"/>
      <c r="Q12" s="4"/>
      <c r="R12" s="4"/>
      <c r="S12" s="4"/>
      <c r="T12" s="3" t="s">
        <v>34</v>
      </c>
    </row>
    <row r="13" spans="1:20" x14ac:dyDescent="0.35">
      <c r="A13" s="3" t="s">
        <v>11</v>
      </c>
      <c r="B13" s="3"/>
      <c r="C13" s="3"/>
      <c r="D13" s="3"/>
      <c r="E13" s="4"/>
      <c r="F13" s="4"/>
      <c r="G13" s="4"/>
      <c r="H13" s="4"/>
      <c r="I13" s="4"/>
      <c r="J13" s="4"/>
      <c r="K13" s="3" t="s">
        <v>1924</v>
      </c>
      <c r="L13" s="3" t="s">
        <v>9</v>
      </c>
      <c r="M13" s="4"/>
      <c r="N13" s="4">
        <v>600000</v>
      </c>
      <c r="O13" s="4">
        <f>+SUM(M13:N13)</f>
        <v>600000</v>
      </c>
      <c r="P13" s="4"/>
      <c r="Q13" s="4"/>
      <c r="R13" s="4"/>
      <c r="S13" s="4"/>
      <c r="T13" s="3"/>
    </row>
    <row r="14" spans="1:20" x14ac:dyDescent="0.35">
      <c r="A14" s="3" t="s">
        <v>11</v>
      </c>
      <c r="B14" s="3"/>
      <c r="C14" s="3"/>
      <c r="D14" s="3"/>
      <c r="E14" s="4"/>
      <c r="F14" s="4"/>
      <c r="G14" s="4"/>
      <c r="H14" s="4"/>
      <c r="I14" s="4"/>
      <c r="J14" s="4"/>
      <c r="K14" s="3"/>
      <c r="L14" s="3"/>
      <c r="M14" s="4"/>
      <c r="N14" s="4"/>
      <c r="O14" s="4"/>
      <c r="P14" s="4"/>
      <c r="Q14" s="4"/>
      <c r="R14" s="4"/>
      <c r="S14" s="4"/>
      <c r="T14" s="3" t="s">
        <v>34</v>
      </c>
    </row>
    <row r="15" spans="1:20" x14ac:dyDescent="0.35">
      <c r="A15" s="18"/>
      <c r="B15" s="18"/>
      <c r="C15" s="18"/>
      <c r="D15" s="18"/>
      <c r="E15" s="23"/>
      <c r="F15" s="23"/>
      <c r="G15" s="23"/>
      <c r="H15" s="23"/>
      <c r="I15" s="23"/>
      <c r="J15" s="23"/>
      <c r="K15" s="18"/>
      <c r="L15" s="18"/>
      <c r="M15" s="29">
        <f t="shared" ref="M15:O15" si="3">+SUM(M9:M14)</f>
        <v>0</v>
      </c>
      <c r="N15" s="29">
        <f t="shared" si="3"/>
        <v>1200000</v>
      </c>
      <c r="O15" s="29">
        <f t="shared" si="3"/>
        <v>1200000</v>
      </c>
      <c r="P15" s="29">
        <f>+J8-N15</f>
        <v>493640</v>
      </c>
      <c r="Q15" s="29">
        <f>+I8-M15</f>
        <v>787000</v>
      </c>
      <c r="R15" s="29">
        <f>+P15+Q15</f>
        <v>1280640</v>
      </c>
      <c r="S15" s="29">
        <f>+O15</f>
        <v>1200000</v>
      </c>
      <c r="T15" s="18"/>
    </row>
    <row r="16" spans="1:20" x14ac:dyDescent="0.35">
      <c r="A16" s="3" t="s">
        <v>12</v>
      </c>
      <c r="B16" s="3" t="str">
        <f>+MID(A16,1,1)</f>
        <v>A</v>
      </c>
      <c r="C16" s="3"/>
      <c r="D16" s="83">
        <v>130.56</v>
      </c>
      <c r="E16" s="4">
        <v>18000</v>
      </c>
      <c r="F16" s="4">
        <f>+D16*0.8364</f>
        <v>109.200384</v>
      </c>
      <c r="G16" s="4">
        <v>7200</v>
      </c>
      <c r="H16" s="4">
        <f>+D16*E16</f>
        <v>2350080</v>
      </c>
      <c r="I16" s="4">
        <f>+CEILING(F16*G16,1000)</f>
        <v>787000</v>
      </c>
      <c r="J16" s="4">
        <f>(H16-I16)</f>
        <v>1563080</v>
      </c>
      <c r="K16" s="3"/>
      <c r="L16" s="3"/>
      <c r="M16" s="4"/>
      <c r="N16" s="4"/>
      <c r="O16" s="4"/>
      <c r="P16" s="4"/>
      <c r="Q16" s="4"/>
      <c r="R16" s="4"/>
      <c r="S16" s="4"/>
      <c r="T16" s="3" t="s">
        <v>288</v>
      </c>
    </row>
    <row r="17" spans="1:20" x14ac:dyDescent="0.35">
      <c r="A17" s="3" t="s">
        <v>12</v>
      </c>
      <c r="B17" s="3"/>
      <c r="C17" s="3"/>
      <c r="D17" s="3"/>
      <c r="E17" s="4"/>
      <c r="F17" s="4"/>
      <c r="G17" s="4"/>
      <c r="H17" s="4"/>
      <c r="I17" s="4"/>
      <c r="J17" s="4"/>
      <c r="K17" s="3"/>
      <c r="L17" s="1" t="s">
        <v>1898</v>
      </c>
      <c r="M17" s="25">
        <v>500000</v>
      </c>
      <c r="N17" s="4"/>
      <c r="O17" s="4">
        <f t="shared" ref="O17:O18" si="4">+SUM(M17:N17)</f>
        <v>500000</v>
      </c>
      <c r="P17" s="4"/>
      <c r="Q17" s="4"/>
      <c r="R17" s="4"/>
      <c r="S17" s="4"/>
      <c r="T17" s="3" t="s">
        <v>288</v>
      </c>
    </row>
    <row r="18" spans="1:20" x14ac:dyDescent="0.35">
      <c r="A18" s="3" t="s">
        <v>12</v>
      </c>
      <c r="B18" s="3"/>
      <c r="C18" s="3"/>
      <c r="D18" s="3"/>
      <c r="E18" s="4"/>
      <c r="F18" s="4"/>
      <c r="G18" s="4"/>
      <c r="H18" s="4"/>
      <c r="I18" s="4"/>
      <c r="J18" s="4"/>
      <c r="K18" s="3"/>
      <c r="L18" s="3"/>
      <c r="M18" s="4"/>
      <c r="N18" s="4"/>
      <c r="O18" s="4">
        <f t="shared" si="4"/>
        <v>0</v>
      </c>
      <c r="P18" s="4"/>
      <c r="Q18" s="4"/>
      <c r="R18" s="4"/>
      <c r="S18" s="4"/>
      <c r="T18" s="3" t="s">
        <v>288</v>
      </c>
    </row>
    <row r="19" spans="1:20" x14ac:dyDescent="0.35">
      <c r="A19" s="18"/>
      <c r="B19" s="18"/>
      <c r="C19" s="18"/>
      <c r="D19" s="18"/>
      <c r="E19" s="23"/>
      <c r="F19" s="23"/>
      <c r="G19" s="23"/>
      <c r="H19" s="23"/>
      <c r="I19" s="23"/>
      <c r="J19" s="23"/>
      <c r="K19" s="18"/>
      <c r="L19" s="18"/>
      <c r="M19" s="23">
        <f>+SUM(M17:M18)</f>
        <v>500000</v>
      </c>
      <c r="N19" s="23">
        <f>+SUM(N17:N18)</f>
        <v>0</v>
      </c>
      <c r="O19" s="23">
        <f>+SUM(O17:O18)</f>
        <v>500000</v>
      </c>
      <c r="P19" s="23">
        <f>+J16-N19</f>
        <v>1563080</v>
      </c>
      <c r="Q19" s="23">
        <f>+I16-M19</f>
        <v>287000</v>
      </c>
      <c r="R19" s="29">
        <f>+P19+Q19</f>
        <v>1850080</v>
      </c>
      <c r="S19" s="29">
        <f>+O19</f>
        <v>500000</v>
      </c>
      <c r="T19" s="18"/>
    </row>
    <row r="20" spans="1:20" x14ac:dyDescent="0.35">
      <c r="A20" s="3" t="s">
        <v>13</v>
      </c>
      <c r="B20" s="3" t="str">
        <f>+MID(A20,1,1)</f>
        <v>A</v>
      </c>
      <c r="C20" s="3"/>
      <c r="D20" s="83">
        <v>130.56</v>
      </c>
      <c r="E20" s="4">
        <v>18000</v>
      </c>
      <c r="F20" s="4">
        <f>+D20*0.8364</f>
        <v>109.200384</v>
      </c>
      <c r="G20" s="4">
        <v>7200</v>
      </c>
      <c r="H20" s="4">
        <f>+D20*E20</f>
        <v>2350080</v>
      </c>
      <c r="I20" s="4">
        <f>+CEILING(F20*G20,1000)</f>
        <v>787000</v>
      </c>
      <c r="J20" s="4">
        <f>(H20-I20)</f>
        <v>1563080</v>
      </c>
      <c r="K20" s="3"/>
      <c r="L20" s="3"/>
      <c r="M20" s="4"/>
      <c r="N20" s="4"/>
      <c r="O20" s="4"/>
      <c r="P20" s="4"/>
      <c r="Q20" s="4"/>
      <c r="R20" s="4"/>
      <c r="S20" s="4"/>
      <c r="T20" s="3" t="s">
        <v>289</v>
      </c>
    </row>
    <row r="21" spans="1:20" x14ac:dyDescent="0.35">
      <c r="A21" s="3" t="s">
        <v>13</v>
      </c>
      <c r="B21" s="3"/>
      <c r="C21" s="3"/>
      <c r="D21" s="3"/>
      <c r="E21" s="4"/>
      <c r="F21" s="4"/>
      <c r="G21" s="4"/>
      <c r="H21" s="4"/>
      <c r="I21" s="4"/>
      <c r="J21" s="4"/>
      <c r="K21" s="3"/>
      <c r="L21" s="3" t="s">
        <v>1879</v>
      </c>
      <c r="M21" s="4">
        <v>500000</v>
      </c>
      <c r="N21" s="4"/>
      <c r="O21" s="4">
        <f t="shared" ref="O21" si="5">+SUM(M21:N21)</f>
        <v>500000</v>
      </c>
      <c r="P21" s="4"/>
      <c r="Q21" s="4"/>
      <c r="R21" s="4"/>
      <c r="S21" s="4"/>
      <c r="T21" s="3" t="s">
        <v>289</v>
      </c>
    </row>
    <row r="22" spans="1:20" x14ac:dyDescent="0.35">
      <c r="A22" s="3" t="s">
        <v>13</v>
      </c>
      <c r="B22" s="3"/>
      <c r="C22" s="3"/>
      <c r="D22" s="3"/>
      <c r="E22" s="4"/>
      <c r="G22" s="4"/>
      <c r="H22" s="4"/>
      <c r="I22" s="4"/>
      <c r="J22" s="4"/>
      <c r="K22" s="3"/>
      <c r="L22" s="3"/>
      <c r="M22" s="4"/>
      <c r="N22" s="4"/>
      <c r="O22" s="4">
        <f t="shared" ref="O22" si="6">+SUM(M22:N22)</f>
        <v>0</v>
      </c>
      <c r="P22" s="4"/>
      <c r="Q22" s="4"/>
      <c r="R22" s="4"/>
      <c r="S22" s="4"/>
      <c r="T22" s="3" t="s">
        <v>289</v>
      </c>
    </row>
    <row r="23" spans="1:20" x14ac:dyDescent="0.35">
      <c r="A23" s="18"/>
      <c r="B23" s="18"/>
      <c r="C23" s="18"/>
      <c r="D23" s="18"/>
      <c r="E23" s="23"/>
      <c r="F23" s="37"/>
      <c r="G23" s="23"/>
      <c r="H23" s="23"/>
      <c r="I23" s="23"/>
      <c r="J23" s="23"/>
      <c r="K23" s="18"/>
      <c r="L23" s="18"/>
      <c r="M23" s="23">
        <f>+SUM(M21:M22)</f>
        <v>500000</v>
      </c>
      <c r="N23" s="23">
        <f>+SUM(N21:N22)</f>
        <v>0</v>
      </c>
      <c r="O23" s="23">
        <f>+SUM(O21:O22)</f>
        <v>500000</v>
      </c>
      <c r="P23" s="23">
        <f>+J20-N23</f>
        <v>1563080</v>
      </c>
      <c r="Q23" s="23">
        <f>+I20-M23</f>
        <v>287000</v>
      </c>
      <c r="R23" s="29">
        <f>+P23+Q23</f>
        <v>1850080</v>
      </c>
      <c r="S23" s="29">
        <f>+O23</f>
        <v>500000</v>
      </c>
      <c r="T23" s="18"/>
    </row>
    <row r="24" spans="1:20" x14ac:dyDescent="0.35">
      <c r="A24" s="3" t="s">
        <v>14</v>
      </c>
      <c r="B24" s="3" t="str">
        <f>+MID(A24,1,1)</f>
        <v>A</v>
      </c>
      <c r="C24" s="3" t="s">
        <v>239</v>
      </c>
      <c r="D24" s="83">
        <v>130.56</v>
      </c>
      <c r="E24" s="4">
        <v>18700</v>
      </c>
      <c r="F24" s="4">
        <f>+D24*0.8364</f>
        <v>109.200384</v>
      </c>
      <c r="G24" s="4">
        <v>7200</v>
      </c>
      <c r="H24" s="4">
        <f>+D24*E24</f>
        <v>2441472</v>
      </c>
      <c r="I24" s="4">
        <f>+CEILING(F24*G24,1000)</f>
        <v>787000</v>
      </c>
      <c r="J24" s="4">
        <f>(H24-I24)</f>
        <v>1654472</v>
      </c>
      <c r="K24" s="21">
        <v>45677</v>
      </c>
      <c r="L24" s="3"/>
      <c r="M24" s="4"/>
      <c r="N24" s="4"/>
      <c r="O24" s="4"/>
      <c r="P24" s="4"/>
      <c r="Q24" s="4"/>
      <c r="R24" s="4"/>
      <c r="S24" s="4"/>
      <c r="T24" s="3" t="s">
        <v>290</v>
      </c>
    </row>
    <row r="25" spans="1:20" x14ac:dyDescent="0.35">
      <c r="A25" s="3" t="s">
        <v>14</v>
      </c>
      <c r="B25" s="3"/>
      <c r="C25" s="3"/>
      <c r="D25" s="3"/>
      <c r="E25" s="4"/>
      <c r="F25" s="4"/>
      <c r="G25" s="4"/>
      <c r="H25" s="4"/>
      <c r="I25" s="4"/>
      <c r="J25" s="4"/>
      <c r="K25" s="21">
        <v>45270</v>
      </c>
      <c r="L25" s="3" t="s">
        <v>311</v>
      </c>
      <c r="M25" s="4">
        <v>500000</v>
      </c>
      <c r="N25" s="4"/>
      <c r="O25" s="4">
        <f t="shared" ref="O25:O31" si="7">+SUM(M25:N25)</f>
        <v>500000</v>
      </c>
      <c r="P25" s="4"/>
      <c r="Q25" s="4"/>
      <c r="R25" s="4"/>
      <c r="S25" s="4"/>
      <c r="T25" s="3" t="s">
        <v>34</v>
      </c>
    </row>
    <row r="26" spans="1:20" x14ac:dyDescent="0.35">
      <c r="A26" s="3" t="s">
        <v>14</v>
      </c>
      <c r="B26" s="3"/>
      <c r="C26" s="3"/>
      <c r="D26" s="3"/>
      <c r="E26" s="4"/>
      <c r="F26" s="4"/>
      <c r="G26" s="4"/>
      <c r="H26" s="4"/>
      <c r="I26" s="4"/>
      <c r="J26" s="4"/>
      <c r="K26" s="21">
        <v>45677</v>
      </c>
      <c r="L26" s="3" t="s">
        <v>9</v>
      </c>
      <c r="M26" s="4"/>
      <c r="N26" s="4">
        <v>10000</v>
      </c>
      <c r="O26" s="4">
        <f t="shared" si="7"/>
        <v>10000</v>
      </c>
      <c r="P26" s="4"/>
      <c r="Q26" s="4"/>
      <c r="R26" s="4"/>
      <c r="S26" s="4"/>
      <c r="T26" s="3" t="s">
        <v>34</v>
      </c>
    </row>
    <row r="27" spans="1:20" x14ac:dyDescent="0.35">
      <c r="A27" s="3" t="s">
        <v>14</v>
      </c>
      <c r="B27" s="3"/>
      <c r="C27" s="3"/>
      <c r="D27" s="3"/>
      <c r="E27" s="4"/>
      <c r="F27" s="4"/>
      <c r="G27" s="4"/>
      <c r="H27" s="4"/>
      <c r="I27" s="4"/>
      <c r="J27" s="4"/>
      <c r="K27" s="21">
        <v>45680</v>
      </c>
      <c r="L27" s="3" t="s">
        <v>312</v>
      </c>
      <c r="M27" s="4">
        <v>5000</v>
      </c>
      <c r="N27" s="4"/>
      <c r="O27" s="4">
        <f t="shared" si="7"/>
        <v>5000</v>
      </c>
      <c r="P27" s="4"/>
      <c r="Q27" s="4"/>
      <c r="R27" s="4"/>
      <c r="S27" s="4"/>
      <c r="T27" s="3" t="s">
        <v>290</v>
      </c>
    </row>
    <row r="28" spans="1:20" x14ac:dyDescent="0.35">
      <c r="A28" s="3" t="s">
        <v>14</v>
      </c>
      <c r="B28" s="3"/>
      <c r="C28" s="3" t="s">
        <v>249</v>
      </c>
      <c r="D28" s="3"/>
      <c r="E28" s="4"/>
      <c r="F28" s="4"/>
      <c r="G28" s="4"/>
      <c r="H28" s="4"/>
      <c r="I28" s="4"/>
      <c r="J28" s="4"/>
      <c r="K28" s="21">
        <v>45715</v>
      </c>
      <c r="L28" s="3" t="s">
        <v>312</v>
      </c>
      <c r="M28" s="4">
        <v>75000</v>
      </c>
      <c r="N28" s="4"/>
      <c r="O28" s="4">
        <f t="shared" si="7"/>
        <v>75000</v>
      </c>
      <c r="P28" s="4"/>
      <c r="Q28" s="4"/>
      <c r="R28" s="4"/>
      <c r="S28" s="4"/>
      <c r="T28" s="3" t="s">
        <v>290</v>
      </c>
    </row>
    <row r="29" spans="1:20" x14ac:dyDescent="0.35">
      <c r="A29" s="3" t="s">
        <v>14</v>
      </c>
      <c r="B29" s="3"/>
      <c r="C29" s="3"/>
      <c r="D29" s="3"/>
      <c r="E29" s="4"/>
      <c r="F29" s="4"/>
      <c r="G29" s="4"/>
      <c r="H29" s="4"/>
      <c r="I29" s="4"/>
      <c r="J29" s="4"/>
      <c r="K29" s="21">
        <v>45721</v>
      </c>
      <c r="L29" s="3" t="s">
        <v>312</v>
      </c>
      <c r="M29" s="4">
        <v>90000</v>
      </c>
      <c r="N29" s="4"/>
      <c r="O29" s="4">
        <f t="shared" si="7"/>
        <v>90000</v>
      </c>
      <c r="P29" s="4"/>
      <c r="Q29" s="4"/>
      <c r="R29" s="4"/>
      <c r="S29" s="4"/>
      <c r="T29" s="3" t="s">
        <v>290</v>
      </c>
    </row>
    <row r="30" spans="1:20" x14ac:dyDescent="0.35">
      <c r="A30" s="3" t="s">
        <v>14</v>
      </c>
      <c r="B30" s="3"/>
      <c r="C30" s="3"/>
      <c r="D30" s="3"/>
      <c r="E30" s="4"/>
      <c r="F30" s="4"/>
      <c r="G30" s="4"/>
      <c r="H30" s="4"/>
      <c r="I30" s="4"/>
      <c r="J30" s="4"/>
      <c r="K30" s="21">
        <v>45722</v>
      </c>
      <c r="L30" s="3" t="s">
        <v>9</v>
      </c>
      <c r="M30" s="4"/>
      <c r="N30" s="4">
        <v>160000</v>
      </c>
      <c r="O30" s="4">
        <f t="shared" si="7"/>
        <v>160000</v>
      </c>
      <c r="P30" s="4"/>
      <c r="Q30" s="4"/>
      <c r="R30" s="4"/>
      <c r="S30" s="4"/>
      <c r="T30" s="3" t="s">
        <v>290</v>
      </c>
    </row>
    <row r="31" spans="1:20" x14ac:dyDescent="0.35">
      <c r="A31" s="3" t="s">
        <v>14</v>
      </c>
      <c r="B31" s="3"/>
      <c r="C31" s="3"/>
      <c r="D31" s="3"/>
      <c r="E31" s="4"/>
      <c r="F31" s="4"/>
      <c r="G31" s="4"/>
      <c r="H31" s="4"/>
      <c r="I31" s="4"/>
      <c r="J31" s="4"/>
      <c r="K31" s="21"/>
      <c r="L31" s="3" t="s">
        <v>1880</v>
      </c>
      <c r="M31" s="4">
        <v>-500000</v>
      </c>
      <c r="N31" s="4"/>
      <c r="O31" s="4">
        <f t="shared" si="7"/>
        <v>-500000</v>
      </c>
      <c r="P31" s="4"/>
      <c r="Q31" s="4"/>
      <c r="R31" s="4"/>
      <c r="S31" s="4"/>
      <c r="T31" s="3" t="s">
        <v>290</v>
      </c>
    </row>
    <row r="32" spans="1:20" x14ac:dyDescent="0.35">
      <c r="A32" s="3" t="s">
        <v>14</v>
      </c>
      <c r="B32" s="3"/>
      <c r="C32" s="3"/>
      <c r="D32" s="3"/>
      <c r="E32" s="4"/>
      <c r="F32" s="4"/>
      <c r="G32" s="4"/>
      <c r="H32" s="4"/>
      <c r="I32" s="4"/>
      <c r="J32" s="4"/>
      <c r="K32" s="21">
        <v>45782</v>
      </c>
      <c r="L32" s="21" t="s">
        <v>312</v>
      </c>
      <c r="M32" s="4">
        <v>80000</v>
      </c>
      <c r="N32" s="4"/>
      <c r="O32" s="4">
        <f>+SUM(L32:N32)</f>
        <v>80000</v>
      </c>
      <c r="P32" s="4"/>
      <c r="Q32" s="4"/>
      <c r="R32" s="4"/>
      <c r="S32" s="4"/>
      <c r="T32" s="3"/>
    </row>
    <row r="33" spans="1:20" x14ac:dyDescent="0.35">
      <c r="A33" s="3" t="s">
        <v>14</v>
      </c>
      <c r="B33" s="3"/>
      <c r="C33" s="3"/>
      <c r="D33" s="3"/>
      <c r="E33" s="4"/>
      <c r="F33" s="4"/>
      <c r="G33" s="4"/>
      <c r="H33" s="4"/>
      <c r="I33" s="4"/>
      <c r="J33" s="4"/>
      <c r="K33" s="3"/>
      <c r="L33" s="3"/>
      <c r="M33" s="4"/>
      <c r="N33" s="4"/>
      <c r="O33" s="4"/>
      <c r="P33" s="4"/>
      <c r="Q33" s="4"/>
      <c r="R33" s="4"/>
      <c r="S33" s="4"/>
      <c r="T33" s="3" t="s">
        <v>290</v>
      </c>
    </row>
    <row r="34" spans="1:20" x14ac:dyDescent="0.35">
      <c r="A34" s="18"/>
      <c r="B34" s="18"/>
      <c r="C34" s="18"/>
      <c r="D34" s="18"/>
      <c r="E34" s="23"/>
      <c r="F34" s="23"/>
      <c r="G34" s="23"/>
      <c r="H34" s="23"/>
      <c r="I34" s="23"/>
      <c r="J34" s="23"/>
      <c r="K34" s="18"/>
      <c r="L34" s="18"/>
      <c r="M34" s="23">
        <f>+SUM(M25:M32)</f>
        <v>250000</v>
      </c>
      <c r="N34" s="23">
        <f>+SUM(N25:N31)</f>
        <v>170000</v>
      </c>
      <c r="O34" s="23">
        <f>+SUM(O25:O33)</f>
        <v>420000</v>
      </c>
      <c r="P34" s="23">
        <f>+J24-N34</f>
        <v>1484472</v>
      </c>
      <c r="Q34" s="23">
        <f>+I24-M34</f>
        <v>537000</v>
      </c>
      <c r="R34" s="29">
        <f>+P34+Q34</f>
        <v>2021472</v>
      </c>
      <c r="S34" s="29">
        <f>+O34</f>
        <v>420000</v>
      </c>
      <c r="T34" s="18"/>
    </row>
    <row r="35" spans="1:20" x14ac:dyDescent="0.35">
      <c r="A35" s="3" t="s">
        <v>15</v>
      </c>
      <c r="B35" s="3" t="str">
        <f>+MID(A35,1,1)</f>
        <v>A</v>
      </c>
      <c r="C35" s="3" t="s">
        <v>240</v>
      </c>
      <c r="D35" s="83">
        <v>235</v>
      </c>
      <c r="E35" s="4">
        <v>19700</v>
      </c>
      <c r="F35" s="4">
        <f>+D35*0.8364</f>
        <v>196.554</v>
      </c>
      <c r="G35" s="4">
        <v>7200</v>
      </c>
      <c r="H35" s="4">
        <f>+D35*E35</f>
        <v>4629500</v>
      </c>
      <c r="I35" s="4">
        <f>+CEILING(F35*G35,1000)</f>
        <v>1416000</v>
      </c>
      <c r="J35" s="4">
        <f>(H35-I35)</f>
        <v>3213500</v>
      </c>
      <c r="K35" s="20">
        <v>45668</v>
      </c>
      <c r="L35" s="3"/>
      <c r="M35" s="4"/>
      <c r="N35" s="4"/>
      <c r="O35" s="4"/>
      <c r="P35" s="4"/>
      <c r="Q35" s="4"/>
      <c r="R35" s="4"/>
      <c r="S35" s="4"/>
      <c r="T35" s="3" t="s">
        <v>289</v>
      </c>
    </row>
    <row r="36" spans="1:20" x14ac:dyDescent="0.35">
      <c r="A36" s="3" t="s">
        <v>15</v>
      </c>
      <c r="B36" s="3"/>
      <c r="C36" s="3"/>
      <c r="D36" s="3"/>
      <c r="E36" s="4"/>
      <c r="F36" s="4"/>
      <c r="G36" s="4"/>
      <c r="H36" s="4"/>
      <c r="I36" s="4"/>
      <c r="J36" s="4"/>
      <c r="K36" s="21">
        <v>45392</v>
      </c>
      <c r="L36" s="3" t="s">
        <v>313</v>
      </c>
      <c r="M36" s="4">
        <v>10000</v>
      </c>
      <c r="N36" s="4"/>
      <c r="O36" s="4">
        <f t="shared" ref="O36:O49" si="8">+SUM(M36:N36)</f>
        <v>10000</v>
      </c>
      <c r="P36" s="4"/>
      <c r="Q36" s="4"/>
      <c r="R36" s="4"/>
      <c r="S36" s="4"/>
      <c r="T36" s="3" t="s">
        <v>291</v>
      </c>
    </row>
    <row r="37" spans="1:20" x14ac:dyDescent="0.35">
      <c r="A37" s="3" t="s">
        <v>15</v>
      </c>
      <c r="B37" s="3"/>
      <c r="C37" s="3"/>
      <c r="D37" s="3"/>
      <c r="E37" s="4"/>
      <c r="F37" s="4"/>
      <c r="G37" s="4"/>
      <c r="H37" s="4"/>
      <c r="I37" s="4"/>
      <c r="J37" s="4"/>
      <c r="K37" s="21">
        <v>45396</v>
      </c>
      <c r="L37" s="3" t="s">
        <v>313</v>
      </c>
      <c r="M37" s="4">
        <v>200000</v>
      </c>
      <c r="N37" s="4"/>
      <c r="O37" s="4">
        <f t="shared" si="8"/>
        <v>200000</v>
      </c>
      <c r="P37" s="4"/>
      <c r="Q37" s="4"/>
      <c r="R37" s="4"/>
      <c r="S37" s="4"/>
      <c r="T37" s="3" t="s">
        <v>291</v>
      </c>
    </row>
    <row r="38" spans="1:20" x14ac:dyDescent="0.35">
      <c r="A38" s="3" t="s">
        <v>15</v>
      </c>
      <c r="B38" s="3"/>
      <c r="C38" s="3"/>
      <c r="D38" s="3"/>
      <c r="E38" s="4"/>
      <c r="F38" s="4"/>
      <c r="G38" s="4"/>
      <c r="H38" s="4"/>
      <c r="I38" s="4"/>
      <c r="J38" s="4"/>
      <c r="K38" s="21">
        <v>45402</v>
      </c>
      <c r="L38" s="3" t="s">
        <v>313</v>
      </c>
      <c r="M38" s="4">
        <v>300000</v>
      </c>
      <c r="N38" s="4"/>
      <c r="O38" s="4">
        <f t="shared" si="8"/>
        <v>300000</v>
      </c>
      <c r="P38" s="4"/>
      <c r="Q38" s="4"/>
      <c r="R38" s="4"/>
      <c r="S38" s="4"/>
      <c r="T38" s="3" t="s">
        <v>291</v>
      </c>
    </row>
    <row r="39" spans="1:20" x14ac:dyDescent="0.35">
      <c r="A39" s="3" t="s">
        <v>15</v>
      </c>
      <c r="B39" s="3"/>
      <c r="C39" s="3"/>
      <c r="D39" s="3"/>
      <c r="E39" s="4"/>
      <c r="F39" s="4"/>
      <c r="G39" s="4"/>
      <c r="H39" s="4"/>
      <c r="I39" s="4"/>
      <c r="J39" s="4"/>
      <c r="K39" s="21">
        <v>45468</v>
      </c>
      <c r="L39" s="3" t="s">
        <v>313</v>
      </c>
      <c r="M39" s="4">
        <v>100000</v>
      </c>
      <c r="N39" s="4"/>
      <c r="O39" s="4">
        <f t="shared" si="8"/>
        <v>100000</v>
      </c>
      <c r="P39" s="4"/>
      <c r="Q39" s="4"/>
      <c r="R39" s="4"/>
      <c r="S39" s="4"/>
      <c r="T39" s="3" t="s">
        <v>291</v>
      </c>
    </row>
    <row r="40" spans="1:20" x14ac:dyDescent="0.35">
      <c r="A40" s="3" t="s">
        <v>15</v>
      </c>
      <c r="B40" s="3"/>
      <c r="C40" s="3" t="s">
        <v>250</v>
      </c>
      <c r="D40" s="3"/>
      <c r="E40" s="4"/>
      <c r="F40" s="4"/>
      <c r="G40" s="4"/>
      <c r="H40" s="4"/>
      <c r="I40" s="4"/>
      <c r="J40" s="4"/>
      <c r="K40" s="21">
        <v>45668</v>
      </c>
      <c r="L40" s="3" t="s">
        <v>312</v>
      </c>
      <c r="M40" s="4">
        <v>5000</v>
      </c>
      <c r="N40" s="4"/>
      <c r="O40" s="4">
        <f t="shared" si="8"/>
        <v>5000</v>
      </c>
      <c r="P40" s="4"/>
      <c r="Q40" s="4"/>
      <c r="R40" s="4"/>
      <c r="S40" s="4"/>
      <c r="T40" s="3" t="s">
        <v>289</v>
      </c>
    </row>
    <row r="41" spans="1:20" x14ac:dyDescent="0.35">
      <c r="A41" s="3" t="s">
        <v>15</v>
      </c>
      <c r="B41" s="3"/>
      <c r="C41" s="3"/>
      <c r="D41" s="3"/>
      <c r="E41" s="4"/>
      <c r="F41" s="4"/>
      <c r="G41" s="4"/>
      <c r="H41" s="4"/>
      <c r="I41" s="4"/>
      <c r="J41" s="4"/>
      <c r="K41" s="21">
        <v>45671</v>
      </c>
      <c r="L41" s="3" t="s">
        <v>9</v>
      </c>
      <c r="M41" s="4"/>
      <c r="N41" s="4">
        <v>200000</v>
      </c>
      <c r="O41" s="4">
        <f t="shared" si="8"/>
        <v>200000</v>
      </c>
      <c r="P41" s="4"/>
      <c r="Q41" s="4"/>
      <c r="R41" s="4"/>
      <c r="S41" s="4"/>
      <c r="T41" s="3" t="s">
        <v>289</v>
      </c>
    </row>
    <row r="42" spans="1:20" x14ac:dyDescent="0.35">
      <c r="A42" s="3" t="s">
        <v>15</v>
      </c>
      <c r="B42" s="3"/>
      <c r="C42" s="3"/>
      <c r="D42" s="3"/>
      <c r="E42" s="4"/>
      <c r="F42" s="4"/>
      <c r="G42" s="4"/>
      <c r="H42" s="4"/>
      <c r="I42" s="4"/>
      <c r="J42" s="4"/>
      <c r="K42" s="21">
        <v>45686</v>
      </c>
      <c r="L42" s="3" t="s">
        <v>9</v>
      </c>
      <c r="M42" s="4"/>
      <c r="N42" s="4">
        <v>750000</v>
      </c>
      <c r="O42" s="4">
        <f t="shared" si="8"/>
        <v>750000</v>
      </c>
      <c r="P42" s="4"/>
      <c r="Q42" s="4"/>
      <c r="R42" s="4"/>
      <c r="S42" s="4"/>
      <c r="T42" s="3" t="s">
        <v>289</v>
      </c>
    </row>
    <row r="43" spans="1:20" x14ac:dyDescent="0.35">
      <c r="A43" s="3" t="s">
        <v>15</v>
      </c>
      <c r="B43" s="3"/>
      <c r="C43" s="3" t="s">
        <v>240</v>
      </c>
      <c r="D43" s="3"/>
      <c r="E43" s="4"/>
      <c r="F43" s="4"/>
      <c r="G43" s="4"/>
      <c r="H43" s="4"/>
      <c r="I43" s="4"/>
      <c r="J43" s="4"/>
      <c r="K43" s="21">
        <v>45720</v>
      </c>
      <c r="L43" s="3" t="s">
        <v>314</v>
      </c>
      <c r="M43" s="4">
        <v>-610000</v>
      </c>
      <c r="N43" s="4"/>
      <c r="O43" s="4">
        <f t="shared" si="8"/>
        <v>-610000</v>
      </c>
      <c r="P43" s="4"/>
      <c r="Q43" s="4"/>
      <c r="R43" s="4"/>
      <c r="S43" s="4"/>
      <c r="T43" s="3" t="s">
        <v>289</v>
      </c>
    </row>
    <row r="44" spans="1:20" x14ac:dyDescent="0.35">
      <c r="A44" s="3" t="s">
        <v>15</v>
      </c>
      <c r="B44" s="3"/>
      <c r="C44" s="3"/>
      <c r="D44" s="3"/>
      <c r="E44" s="4"/>
      <c r="F44" s="4"/>
      <c r="G44" s="4"/>
      <c r="H44" s="4"/>
      <c r="I44" s="4"/>
      <c r="J44" s="4"/>
      <c r="K44" s="21">
        <v>45934</v>
      </c>
      <c r="L44" s="3" t="s">
        <v>9</v>
      </c>
      <c r="M44" s="4"/>
      <c r="N44" s="4">
        <v>200000</v>
      </c>
      <c r="O44" s="4">
        <f t="shared" si="8"/>
        <v>200000</v>
      </c>
      <c r="P44" s="4"/>
      <c r="Q44" s="4"/>
      <c r="R44" s="4"/>
      <c r="S44" s="4"/>
      <c r="T44" s="3"/>
    </row>
    <row r="45" spans="1:20" x14ac:dyDescent="0.35">
      <c r="A45" s="3" t="s">
        <v>15</v>
      </c>
      <c r="B45" s="3"/>
      <c r="C45" s="3"/>
      <c r="D45" s="3"/>
      <c r="E45" s="4"/>
      <c r="F45" s="4"/>
      <c r="G45" s="4"/>
      <c r="H45" s="4"/>
      <c r="I45" s="4"/>
      <c r="J45" s="4"/>
      <c r="K45" s="21" t="s">
        <v>1925</v>
      </c>
      <c r="L45" s="3" t="s">
        <v>9</v>
      </c>
      <c r="M45" s="4"/>
      <c r="N45" s="4">
        <v>150000</v>
      </c>
      <c r="O45" s="4">
        <f t="shared" si="8"/>
        <v>150000</v>
      </c>
      <c r="P45" s="4"/>
      <c r="Q45" s="4"/>
      <c r="R45" s="4"/>
      <c r="S45" s="4"/>
      <c r="T45" s="3"/>
    </row>
    <row r="46" spans="1:20" x14ac:dyDescent="0.35">
      <c r="A46" s="3" t="s">
        <v>15</v>
      </c>
      <c r="B46" s="3"/>
      <c r="C46" s="3"/>
      <c r="D46" s="3"/>
      <c r="E46" s="4"/>
      <c r="F46" s="4"/>
      <c r="G46" s="4"/>
      <c r="H46" s="4"/>
      <c r="I46" s="4"/>
      <c r="J46" s="4"/>
      <c r="K46" s="21" t="s">
        <v>1926</v>
      </c>
      <c r="L46" s="3" t="s">
        <v>9</v>
      </c>
      <c r="M46" s="4"/>
      <c r="N46" s="4">
        <v>1100000</v>
      </c>
      <c r="O46" s="4">
        <f t="shared" si="8"/>
        <v>1100000</v>
      </c>
      <c r="P46" s="4"/>
      <c r="Q46" s="4"/>
      <c r="R46" s="4"/>
      <c r="S46" s="4"/>
      <c r="T46" s="3"/>
    </row>
    <row r="47" spans="1:20" x14ac:dyDescent="0.35">
      <c r="A47" s="3" t="s">
        <v>15</v>
      </c>
      <c r="B47" s="3"/>
      <c r="C47" s="3"/>
      <c r="D47" s="3"/>
      <c r="E47" s="4"/>
      <c r="F47" s="4"/>
      <c r="G47" s="4"/>
      <c r="H47" s="4"/>
      <c r="I47" s="4"/>
      <c r="J47" s="4"/>
      <c r="K47" s="21" t="s">
        <v>1929</v>
      </c>
      <c r="L47" s="3" t="s">
        <v>9</v>
      </c>
      <c r="M47" s="4"/>
      <c r="N47" s="4">
        <v>300000</v>
      </c>
      <c r="O47" s="4">
        <f t="shared" si="8"/>
        <v>300000</v>
      </c>
      <c r="P47" s="4"/>
      <c r="Q47" s="4"/>
      <c r="R47" s="4"/>
      <c r="S47" s="4"/>
      <c r="T47" s="3"/>
    </row>
    <row r="48" spans="1:20" x14ac:dyDescent="0.35">
      <c r="A48" s="3" t="s">
        <v>15</v>
      </c>
      <c r="B48" s="3"/>
      <c r="C48" s="3"/>
      <c r="D48" s="3"/>
      <c r="E48" s="4"/>
      <c r="F48" s="4"/>
      <c r="G48" s="4"/>
      <c r="H48" s="4"/>
      <c r="I48" s="4"/>
      <c r="J48" s="4"/>
      <c r="K48" s="21" t="s">
        <v>1928</v>
      </c>
      <c r="L48" s="3" t="s">
        <v>314</v>
      </c>
      <c r="M48" s="4">
        <v>1396000</v>
      </c>
      <c r="N48" s="4"/>
      <c r="O48" s="4">
        <f t="shared" si="8"/>
        <v>1396000</v>
      </c>
      <c r="P48" s="4"/>
      <c r="Q48" s="4"/>
      <c r="R48" s="4"/>
      <c r="S48" s="4"/>
      <c r="T48" s="3"/>
    </row>
    <row r="49" spans="1:20" x14ac:dyDescent="0.35">
      <c r="A49" s="3" t="s">
        <v>15</v>
      </c>
      <c r="B49" s="3"/>
      <c r="C49" s="3"/>
      <c r="D49" s="3"/>
      <c r="E49" s="4"/>
      <c r="F49" s="4"/>
      <c r="G49" s="4"/>
      <c r="H49" s="4"/>
      <c r="I49" s="4"/>
      <c r="J49" s="4"/>
      <c r="K49" s="21" t="s">
        <v>1927</v>
      </c>
      <c r="L49" s="3" t="s">
        <v>9</v>
      </c>
      <c r="M49" s="4"/>
      <c r="N49" s="4">
        <v>528500</v>
      </c>
      <c r="O49" s="4">
        <f t="shared" si="8"/>
        <v>528500</v>
      </c>
      <c r="P49" s="4"/>
      <c r="Q49" s="4"/>
      <c r="R49" s="4"/>
      <c r="S49" s="4"/>
      <c r="T49" s="3"/>
    </row>
    <row r="50" spans="1:20" x14ac:dyDescent="0.35">
      <c r="A50" s="3" t="s">
        <v>15</v>
      </c>
      <c r="B50" s="3"/>
      <c r="C50" s="3"/>
      <c r="D50" s="3"/>
      <c r="E50" s="4"/>
      <c r="F50" s="4"/>
      <c r="G50" s="4"/>
      <c r="H50" s="4"/>
      <c r="I50" s="4"/>
      <c r="J50" s="4"/>
      <c r="K50" s="3"/>
      <c r="L50" s="3"/>
      <c r="M50" s="4"/>
      <c r="N50" s="4"/>
      <c r="O50" s="4"/>
      <c r="P50" s="4"/>
      <c r="Q50" s="4"/>
      <c r="R50" s="4"/>
      <c r="S50" s="4"/>
      <c r="T50" s="3" t="s">
        <v>289</v>
      </c>
    </row>
    <row r="51" spans="1:20" x14ac:dyDescent="0.35">
      <c r="A51" s="18"/>
      <c r="B51" s="18"/>
      <c r="C51" s="18"/>
      <c r="D51" s="18"/>
      <c r="E51" s="23"/>
      <c r="F51" s="23"/>
      <c r="G51" s="23"/>
      <c r="H51" s="23"/>
      <c r="I51" s="23"/>
      <c r="J51" s="23"/>
      <c r="K51" s="18"/>
      <c r="L51" s="18"/>
      <c r="M51" s="23">
        <f>+SUM(M36:M50)</f>
        <v>1401000</v>
      </c>
      <c r="N51" s="23">
        <f>+SUM(N36:N50)</f>
        <v>3228500</v>
      </c>
      <c r="O51" s="23">
        <f>+SUM(O36:O50)</f>
        <v>4629500</v>
      </c>
      <c r="P51" s="23">
        <f>+J35-N51</f>
        <v>-15000</v>
      </c>
      <c r="Q51" s="23">
        <f>+I35-M51</f>
        <v>15000</v>
      </c>
      <c r="R51" s="29">
        <f>+P51+Q51</f>
        <v>0</v>
      </c>
      <c r="S51" s="29">
        <f>+O51</f>
        <v>4629500</v>
      </c>
      <c r="T51" s="18"/>
    </row>
    <row r="52" spans="1:20" x14ac:dyDescent="0.35">
      <c r="A52" s="3" t="s">
        <v>16</v>
      </c>
      <c r="B52" s="3" t="str">
        <f>+MID(A52,1,1)</f>
        <v>A</v>
      </c>
      <c r="C52" s="3"/>
      <c r="D52" s="83">
        <v>235</v>
      </c>
      <c r="E52" s="4">
        <v>19000</v>
      </c>
      <c r="F52" s="4">
        <f>+D52*0.8364</f>
        <v>196.554</v>
      </c>
      <c r="G52" s="4">
        <v>7200</v>
      </c>
      <c r="H52" s="4">
        <f>+D52*E52</f>
        <v>4465000</v>
      </c>
      <c r="I52" s="4">
        <f>+CEILING(F52*G52,1000)</f>
        <v>1416000</v>
      </c>
      <c r="J52" s="4">
        <f>(H52-I52)</f>
        <v>3049000</v>
      </c>
      <c r="K52" s="20">
        <v>45270</v>
      </c>
      <c r="L52" s="3"/>
      <c r="M52" s="4"/>
      <c r="N52" s="4"/>
      <c r="O52" s="4"/>
      <c r="P52" s="4"/>
      <c r="Q52" s="4"/>
      <c r="R52" s="4"/>
      <c r="S52" s="4"/>
      <c r="T52" s="3" t="s">
        <v>34</v>
      </c>
    </row>
    <row r="53" spans="1:20" x14ac:dyDescent="0.35">
      <c r="A53" s="3" t="s">
        <v>16</v>
      </c>
      <c r="B53" s="3"/>
      <c r="C53" s="3" t="s">
        <v>251</v>
      </c>
      <c r="D53" s="3"/>
      <c r="E53" s="4"/>
      <c r="F53" s="4"/>
      <c r="G53" s="4"/>
      <c r="H53" s="4"/>
      <c r="I53" s="4"/>
      <c r="J53" s="4"/>
      <c r="K53" s="21">
        <v>45270</v>
      </c>
      <c r="L53" s="3" t="s">
        <v>315</v>
      </c>
      <c r="M53" s="4">
        <v>500000</v>
      </c>
      <c r="N53" s="4"/>
      <c r="O53" s="4">
        <f t="shared" ref="O53:O56" si="9">+SUM(M53:N53)</f>
        <v>500000</v>
      </c>
      <c r="P53" s="4"/>
      <c r="Q53" s="4"/>
      <c r="R53" s="4"/>
      <c r="S53" s="4"/>
      <c r="T53" s="3" t="s">
        <v>34</v>
      </c>
    </row>
    <row r="54" spans="1:20" x14ac:dyDescent="0.35">
      <c r="A54" s="3" t="s">
        <v>16</v>
      </c>
      <c r="B54" s="3"/>
      <c r="C54" s="3"/>
      <c r="D54" s="3"/>
      <c r="E54" s="4"/>
      <c r="F54" s="4"/>
      <c r="G54" s="4"/>
      <c r="H54" s="4"/>
      <c r="I54" s="4"/>
      <c r="J54" s="4"/>
      <c r="K54" s="21">
        <v>45299</v>
      </c>
      <c r="L54" s="3" t="s">
        <v>9</v>
      </c>
      <c r="M54" s="4"/>
      <c r="N54" s="4">
        <v>500000</v>
      </c>
      <c r="O54" s="4">
        <f t="shared" si="9"/>
        <v>500000</v>
      </c>
      <c r="P54" s="4"/>
      <c r="Q54" s="4"/>
      <c r="R54" s="4"/>
      <c r="S54" s="4"/>
      <c r="T54" s="3" t="s">
        <v>34</v>
      </c>
    </row>
    <row r="55" spans="1:20" x14ac:dyDescent="0.35">
      <c r="A55" s="3" t="s">
        <v>16</v>
      </c>
      <c r="B55" s="3"/>
      <c r="C55" s="3"/>
      <c r="D55" s="3"/>
      <c r="E55" s="4"/>
      <c r="F55" s="4"/>
      <c r="G55" s="4"/>
      <c r="H55" s="4"/>
      <c r="I55" s="4"/>
      <c r="J55" s="4"/>
      <c r="K55" s="21">
        <v>45527</v>
      </c>
      <c r="L55" s="3" t="s">
        <v>9</v>
      </c>
      <c r="M55" s="4"/>
      <c r="N55" s="4">
        <v>300000</v>
      </c>
      <c r="O55" s="4">
        <f t="shared" si="9"/>
        <v>300000</v>
      </c>
      <c r="P55" s="4"/>
      <c r="Q55" s="4"/>
      <c r="R55" s="4"/>
      <c r="S55" s="4"/>
      <c r="T55" s="3" t="s">
        <v>34</v>
      </c>
    </row>
    <row r="56" spans="1:20" x14ac:dyDescent="0.35">
      <c r="A56" s="3" t="s">
        <v>16</v>
      </c>
      <c r="B56" s="3"/>
      <c r="C56" s="3"/>
      <c r="D56" s="3"/>
      <c r="E56" s="4"/>
      <c r="F56" s="4"/>
      <c r="G56" s="4"/>
      <c r="H56" s="4"/>
      <c r="I56" s="4"/>
      <c r="J56" s="4"/>
      <c r="K56" s="21"/>
      <c r="L56" s="3" t="s">
        <v>14</v>
      </c>
      <c r="M56" s="4">
        <v>500000</v>
      </c>
      <c r="N56" s="4"/>
      <c r="O56" s="4">
        <f t="shared" si="9"/>
        <v>500000</v>
      </c>
      <c r="P56" s="4"/>
      <c r="Q56" s="4"/>
      <c r="R56" s="4"/>
      <c r="S56" s="4"/>
      <c r="T56" s="3" t="s">
        <v>34</v>
      </c>
    </row>
    <row r="57" spans="1:20" x14ac:dyDescent="0.35">
      <c r="A57" s="3" t="s">
        <v>16</v>
      </c>
      <c r="B57" s="3"/>
      <c r="C57" s="3"/>
      <c r="D57" s="3"/>
      <c r="E57" s="4"/>
      <c r="F57" s="4"/>
      <c r="G57" s="4"/>
      <c r="H57" s="4"/>
      <c r="I57" s="4"/>
      <c r="J57" s="4"/>
      <c r="K57" s="3"/>
      <c r="L57" s="3"/>
      <c r="M57" s="4"/>
      <c r="N57" s="4"/>
      <c r="O57" s="4"/>
      <c r="P57" s="4"/>
      <c r="Q57" s="4"/>
      <c r="R57" s="4"/>
      <c r="S57" s="4"/>
      <c r="T57" s="3" t="s">
        <v>34</v>
      </c>
    </row>
    <row r="58" spans="1:20" x14ac:dyDescent="0.35">
      <c r="A58" s="18"/>
      <c r="B58" s="18"/>
      <c r="C58" s="18"/>
      <c r="D58" s="18"/>
      <c r="E58" s="23"/>
      <c r="F58" s="23"/>
      <c r="G58" s="23"/>
      <c r="H58" s="23"/>
      <c r="I58" s="23"/>
      <c r="J58" s="23"/>
      <c r="K58" s="18"/>
      <c r="L58" s="18"/>
      <c r="M58" s="23">
        <f>+SUM(M53:M56)</f>
        <v>1000000</v>
      </c>
      <c r="N58" s="23">
        <f>+SUM(N53:N56)</f>
        <v>800000</v>
      </c>
      <c r="O58" s="23">
        <f>+SUM(O53:O56)</f>
        <v>1800000</v>
      </c>
      <c r="P58" s="23">
        <f>+J52-N58</f>
        <v>2249000</v>
      </c>
      <c r="Q58" s="23">
        <f>+I52-M58</f>
        <v>416000</v>
      </c>
      <c r="R58" s="29">
        <f>+P58+Q58</f>
        <v>2665000</v>
      </c>
      <c r="S58" s="29">
        <f>+O58</f>
        <v>1800000</v>
      </c>
      <c r="T58" s="18"/>
    </row>
    <row r="59" spans="1:20" x14ac:dyDescent="0.35">
      <c r="A59" s="3" t="s">
        <v>17</v>
      </c>
      <c r="B59" s="3" t="str">
        <f>+MID(A59,1,1)</f>
        <v>A</v>
      </c>
      <c r="C59" s="3"/>
      <c r="D59" s="83">
        <v>130.56</v>
      </c>
      <c r="E59" s="4">
        <v>18000</v>
      </c>
      <c r="F59" s="4">
        <f>+D59*0.8364</f>
        <v>109.200384</v>
      </c>
      <c r="G59" s="4">
        <v>7200</v>
      </c>
      <c r="H59" s="4">
        <f>+D59*E59</f>
        <v>2350080</v>
      </c>
      <c r="I59" s="4">
        <f>+CEILING(F59*G59,1000)</f>
        <v>787000</v>
      </c>
      <c r="J59" s="4">
        <f>(H59-I59)</f>
        <v>1563080</v>
      </c>
      <c r="K59" s="20">
        <v>45270</v>
      </c>
      <c r="L59" s="30" t="s">
        <v>308</v>
      </c>
      <c r="M59" s="4"/>
      <c r="N59" s="4"/>
      <c r="O59" s="4"/>
      <c r="P59" s="4"/>
      <c r="Q59" s="4"/>
      <c r="R59" s="4"/>
      <c r="S59" s="4"/>
      <c r="T59" s="3" t="s">
        <v>292</v>
      </c>
    </row>
    <row r="60" spans="1:20" x14ac:dyDescent="0.35">
      <c r="A60" s="3" t="s">
        <v>17</v>
      </c>
      <c r="B60" s="3"/>
      <c r="C60" s="3"/>
      <c r="D60" s="3"/>
      <c r="E60" s="4"/>
      <c r="F60" s="4"/>
      <c r="G60" s="4"/>
      <c r="H60" s="4"/>
      <c r="I60" s="4"/>
      <c r="J60" s="4"/>
      <c r="K60" s="20">
        <v>45269</v>
      </c>
      <c r="L60" s="30" t="s">
        <v>312</v>
      </c>
      <c r="M60" s="4">
        <v>50000</v>
      </c>
      <c r="N60" s="4"/>
      <c r="O60" s="4">
        <f t="shared" ref="O60:O67" si="10">+SUM(M60:N60)</f>
        <v>50000</v>
      </c>
      <c r="P60" s="4"/>
      <c r="Q60" s="4"/>
      <c r="R60" s="4"/>
      <c r="S60" s="4"/>
      <c r="T60" s="3" t="s">
        <v>292</v>
      </c>
    </row>
    <row r="61" spans="1:20" x14ac:dyDescent="0.35">
      <c r="A61" s="3" t="s">
        <v>17</v>
      </c>
      <c r="B61" s="3"/>
      <c r="C61" s="3"/>
      <c r="D61" s="3"/>
      <c r="E61" s="4"/>
      <c r="F61" s="4"/>
      <c r="G61" s="4"/>
      <c r="H61" s="4"/>
      <c r="I61" s="4"/>
      <c r="J61" s="4"/>
      <c r="K61" s="20">
        <v>45307</v>
      </c>
      <c r="L61" s="30" t="s">
        <v>9</v>
      </c>
      <c r="M61" s="4"/>
      <c r="N61" s="4">
        <v>245000</v>
      </c>
      <c r="O61" s="4">
        <f t="shared" si="10"/>
        <v>245000</v>
      </c>
      <c r="P61" s="4"/>
      <c r="Q61" s="4"/>
      <c r="R61" s="4"/>
      <c r="S61" s="4"/>
      <c r="T61" s="3" t="s">
        <v>292</v>
      </c>
    </row>
    <row r="62" spans="1:20" x14ac:dyDescent="0.35">
      <c r="A62" s="3" t="s">
        <v>17</v>
      </c>
      <c r="B62" s="3"/>
      <c r="C62" s="3"/>
      <c r="D62" s="3"/>
      <c r="E62" s="4"/>
      <c r="F62" s="4"/>
      <c r="G62" s="4"/>
      <c r="H62" s="4"/>
      <c r="I62" s="4"/>
      <c r="J62" s="4"/>
      <c r="K62" s="3"/>
      <c r="L62" s="3" t="s">
        <v>60</v>
      </c>
      <c r="M62" s="4">
        <v>-50000</v>
      </c>
      <c r="N62" s="4"/>
      <c r="O62" s="4">
        <f t="shared" si="10"/>
        <v>-50000</v>
      </c>
      <c r="P62" s="4"/>
      <c r="Q62" s="4"/>
      <c r="R62" s="4"/>
      <c r="S62" s="4"/>
      <c r="T62" s="3" t="s">
        <v>292</v>
      </c>
    </row>
    <row r="63" spans="1:20" x14ac:dyDescent="0.35">
      <c r="A63" s="3" t="s">
        <v>17</v>
      </c>
      <c r="B63" s="3"/>
      <c r="C63" s="3"/>
      <c r="D63" s="3"/>
      <c r="E63" s="4"/>
      <c r="F63" s="4"/>
      <c r="G63" s="4"/>
      <c r="H63" s="4"/>
      <c r="I63" s="4"/>
      <c r="J63" s="4"/>
      <c r="K63" s="3"/>
      <c r="L63" s="3" t="s">
        <v>60</v>
      </c>
      <c r="M63" s="4">
        <v>50000</v>
      </c>
      <c r="N63" s="4"/>
      <c r="O63" s="4">
        <f t="shared" si="10"/>
        <v>50000</v>
      </c>
      <c r="P63" s="4"/>
      <c r="Q63" s="4"/>
      <c r="R63" s="4"/>
      <c r="S63" s="4"/>
      <c r="T63" s="3" t="s">
        <v>292</v>
      </c>
    </row>
    <row r="64" spans="1:20" x14ac:dyDescent="0.35">
      <c r="A64" s="3" t="s">
        <v>17</v>
      </c>
      <c r="B64" s="3"/>
      <c r="C64" s="3"/>
      <c r="D64" s="3"/>
      <c r="E64" s="4"/>
      <c r="F64" s="4"/>
      <c r="G64" s="4"/>
      <c r="H64" s="4"/>
      <c r="I64" s="4"/>
      <c r="J64" s="4"/>
      <c r="K64" s="3" t="s">
        <v>1881</v>
      </c>
      <c r="L64" s="3" t="s">
        <v>312</v>
      </c>
      <c r="M64" s="4">
        <v>10000</v>
      </c>
      <c r="N64" s="4"/>
      <c r="O64" s="4">
        <f t="shared" si="10"/>
        <v>10000</v>
      </c>
      <c r="P64" s="4"/>
      <c r="Q64" s="4"/>
      <c r="R64" s="4"/>
      <c r="S64" s="4"/>
      <c r="T64" s="3"/>
    </row>
    <row r="65" spans="1:20" x14ac:dyDescent="0.35">
      <c r="A65" s="3" t="s">
        <v>17</v>
      </c>
      <c r="B65" s="3"/>
      <c r="C65" s="3"/>
      <c r="D65" s="3"/>
      <c r="E65" s="4"/>
      <c r="F65" s="4"/>
      <c r="G65" s="4"/>
      <c r="H65" s="4"/>
      <c r="I65" s="4"/>
      <c r="J65" s="4"/>
      <c r="K65" s="3" t="s">
        <v>1922</v>
      </c>
      <c r="L65" s="3" t="s">
        <v>9</v>
      </c>
      <c r="M65" s="4"/>
      <c r="N65" s="4">
        <v>80000</v>
      </c>
      <c r="O65" s="4">
        <f t="shared" si="10"/>
        <v>80000</v>
      </c>
      <c r="P65" s="4"/>
      <c r="Q65" s="4"/>
      <c r="R65" s="4"/>
      <c r="S65" s="4"/>
      <c r="T65" s="3"/>
    </row>
    <row r="66" spans="1:20" x14ac:dyDescent="0.35">
      <c r="A66" s="3" t="s">
        <v>17</v>
      </c>
      <c r="B66" s="3"/>
      <c r="C66" s="3"/>
      <c r="D66" s="3"/>
      <c r="E66" s="4"/>
      <c r="F66" s="4"/>
      <c r="G66" s="4"/>
      <c r="H66" s="4"/>
      <c r="I66" s="4"/>
      <c r="J66" s="4"/>
      <c r="K66" s="3" t="s">
        <v>1921</v>
      </c>
      <c r="L66" s="3" t="s">
        <v>9</v>
      </c>
      <c r="M66" s="4"/>
      <c r="N66" s="4">
        <v>80000</v>
      </c>
      <c r="O66" s="4">
        <f t="shared" si="10"/>
        <v>80000</v>
      </c>
      <c r="P66" s="4"/>
      <c r="Q66" s="4"/>
      <c r="R66" s="4"/>
      <c r="S66" s="4"/>
      <c r="T66" s="3"/>
    </row>
    <row r="67" spans="1:20" x14ac:dyDescent="0.35">
      <c r="A67" s="3" t="s">
        <v>17</v>
      </c>
      <c r="B67" s="3"/>
      <c r="C67" s="3"/>
      <c r="D67" s="3"/>
      <c r="E67" s="4"/>
      <c r="F67" s="4"/>
      <c r="G67" s="4"/>
      <c r="H67" s="4"/>
      <c r="I67" s="4"/>
      <c r="J67" s="4"/>
      <c r="K67" s="3"/>
      <c r="L67" s="3"/>
      <c r="M67" s="4"/>
      <c r="N67" s="4"/>
      <c r="O67" s="4">
        <f t="shared" si="10"/>
        <v>0</v>
      </c>
      <c r="P67" s="4"/>
      <c r="Q67" s="4"/>
      <c r="R67" s="4"/>
      <c r="S67" s="4"/>
      <c r="T67" s="3" t="s">
        <v>292</v>
      </c>
    </row>
    <row r="68" spans="1:20" x14ac:dyDescent="0.35">
      <c r="A68" s="18"/>
      <c r="B68" s="18"/>
      <c r="C68" s="18"/>
      <c r="D68" s="18"/>
      <c r="E68" s="23"/>
      <c r="F68" s="23"/>
      <c r="G68" s="23"/>
      <c r="H68" s="23"/>
      <c r="I68" s="23"/>
      <c r="J68" s="23"/>
      <c r="K68" s="18"/>
      <c r="L68" s="18"/>
      <c r="M68" s="23">
        <f t="shared" ref="M68:N68" si="11">SUM(M60:M67)</f>
        <v>60000</v>
      </c>
      <c r="N68" s="23">
        <f t="shared" si="11"/>
        <v>405000</v>
      </c>
      <c r="O68" s="23">
        <f>SUM(O60:O67)</f>
        <v>465000</v>
      </c>
      <c r="P68" s="23">
        <f>+J59-N68</f>
        <v>1158080</v>
      </c>
      <c r="Q68" s="23">
        <f>+I59-M68</f>
        <v>727000</v>
      </c>
      <c r="R68" s="29">
        <f>+P68+Q68</f>
        <v>1885080</v>
      </c>
      <c r="S68" s="29">
        <f>+O68</f>
        <v>465000</v>
      </c>
      <c r="T68" s="18"/>
    </row>
    <row r="69" spans="1:20" x14ac:dyDescent="0.35">
      <c r="A69" s="3" t="s">
        <v>18</v>
      </c>
      <c r="B69" s="3" t="str">
        <f>+MID(A69,1,1)</f>
        <v>A</v>
      </c>
      <c r="C69" s="3"/>
      <c r="D69" s="83">
        <v>130.56</v>
      </c>
      <c r="E69" s="4">
        <v>18000</v>
      </c>
      <c r="F69" s="4">
        <f>+D69*0.8364</f>
        <v>109.200384</v>
      </c>
      <c r="G69" s="4">
        <v>7200</v>
      </c>
      <c r="H69" s="4">
        <f>+D69*E69</f>
        <v>2350080</v>
      </c>
      <c r="I69" s="4">
        <f>+CEILING(F69*G69,1000)</f>
        <v>787000</v>
      </c>
      <c r="J69" s="4">
        <f>(H69-I69)</f>
        <v>1563080</v>
      </c>
      <c r="K69" s="20">
        <v>45270</v>
      </c>
      <c r="L69" s="30"/>
      <c r="M69" s="4"/>
      <c r="N69" s="4"/>
      <c r="O69" s="4"/>
      <c r="P69" s="4"/>
      <c r="Q69" s="4"/>
      <c r="R69" s="4"/>
      <c r="S69" s="4"/>
      <c r="T69" s="3" t="s">
        <v>293</v>
      </c>
    </row>
    <row r="70" spans="1:20" x14ac:dyDescent="0.35">
      <c r="A70" s="3" t="s">
        <v>18</v>
      </c>
      <c r="B70" s="3"/>
      <c r="C70" s="3"/>
      <c r="D70" s="3"/>
      <c r="E70" s="4"/>
      <c r="F70" s="4"/>
      <c r="G70" s="4"/>
      <c r="H70" s="4"/>
      <c r="I70" s="4"/>
      <c r="J70" s="4"/>
      <c r="K70" s="20">
        <v>45281</v>
      </c>
      <c r="L70" s="30" t="s">
        <v>9</v>
      </c>
      <c r="M70" s="4"/>
      <c r="N70" s="4">
        <v>250000</v>
      </c>
      <c r="O70" s="4">
        <f t="shared" ref="O70:O74" si="12">+SUM(M70:N70)</f>
        <v>250000</v>
      </c>
      <c r="P70" s="4"/>
      <c r="Q70" s="4"/>
      <c r="R70" s="4"/>
      <c r="S70" s="4"/>
      <c r="T70" s="3" t="s">
        <v>293</v>
      </c>
    </row>
    <row r="71" spans="1:20" x14ac:dyDescent="0.35">
      <c r="A71" s="3" t="s">
        <v>18</v>
      </c>
      <c r="B71" s="3"/>
      <c r="C71" s="3" t="s">
        <v>252</v>
      </c>
      <c r="D71" s="3"/>
      <c r="E71" s="4"/>
      <c r="F71" s="4"/>
      <c r="G71" s="4"/>
      <c r="H71" s="4"/>
      <c r="I71" s="4"/>
      <c r="J71" s="4"/>
      <c r="K71" s="20">
        <v>45552</v>
      </c>
      <c r="L71" s="30" t="s">
        <v>9</v>
      </c>
      <c r="M71" s="4"/>
      <c r="N71" s="4">
        <v>250000</v>
      </c>
      <c r="O71" s="4">
        <f t="shared" si="12"/>
        <v>250000</v>
      </c>
      <c r="P71" s="4"/>
      <c r="Q71" s="4"/>
      <c r="R71" s="4"/>
      <c r="S71" s="4"/>
      <c r="T71" s="3" t="s">
        <v>293</v>
      </c>
    </row>
    <row r="72" spans="1:20" x14ac:dyDescent="0.35">
      <c r="A72" s="3" t="s">
        <v>18</v>
      </c>
      <c r="B72" s="3"/>
      <c r="C72" s="3" t="s">
        <v>253</v>
      </c>
      <c r="D72" s="3"/>
      <c r="E72" s="4"/>
      <c r="F72" s="4"/>
      <c r="G72" s="4"/>
      <c r="H72" s="4"/>
      <c r="I72" s="4"/>
      <c r="J72" s="4"/>
      <c r="K72" s="20">
        <v>45722</v>
      </c>
      <c r="L72" s="30" t="s">
        <v>314</v>
      </c>
      <c r="M72" s="4">
        <v>767000</v>
      </c>
      <c r="N72" s="4"/>
      <c r="O72" s="4">
        <f t="shared" si="12"/>
        <v>767000</v>
      </c>
      <c r="P72" s="4"/>
      <c r="Q72" s="4"/>
      <c r="R72" s="4"/>
      <c r="S72" s="4"/>
      <c r="T72" s="3" t="s">
        <v>293</v>
      </c>
    </row>
    <row r="73" spans="1:20" x14ac:dyDescent="0.35">
      <c r="A73" s="3" t="s">
        <v>18</v>
      </c>
      <c r="B73" s="3"/>
      <c r="C73" s="3"/>
      <c r="D73" s="3"/>
      <c r="E73" s="4"/>
      <c r="F73" s="4"/>
      <c r="G73" s="4"/>
      <c r="H73" s="4"/>
      <c r="I73" s="4"/>
      <c r="J73" s="4"/>
      <c r="K73" s="20">
        <v>45723</v>
      </c>
      <c r="L73" s="30" t="s">
        <v>9</v>
      </c>
      <c r="M73" s="4"/>
      <c r="N73" s="4">
        <v>1083080</v>
      </c>
      <c r="O73" s="4">
        <f t="shared" si="12"/>
        <v>1083080</v>
      </c>
      <c r="P73" s="4"/>
      <c r="Q73" s="4"/>
      <c r="R73" s="4"/>
      <c r="S73" s="4"/>
      <c r="T73" s="3" t="s">
        <v>293</v>
      </c>
    </row>
    <row r="74" spans="1:20" x14ac:dyDescent="0.35">
      <c r="A74" s="3" t="s">
        <v>18</v>
      </c>
      <c r="B74" s="3"/>
      <c r="C74" s="3"/>
      <c r="D74" s="3"/>
      <c r="E74" s="4"/>
      <c r="F74" s="4"/>
      <c r="G74" s="4"/>
      <c r="H74" s="4"/>
      <c r="I74" s="4"/>
      <c r="J74" s="4"/>
      <c r="K74" s="3"/>
      <c r="L74" s="3" t="s">
        <v>309</v>
      </c>
      <c r="M74" s="4">
        <v>20000</v>
      </c>
      <c r="N74" s="4">
        <v>-20000</v>
      </c>
      <c r="O74" s="4">
        <f t="shared" si="12"/>
        <v>0</v>
      </c>
      <c r="P74" s="4"/>
      <c r="Q74" s="4"/>
      <c r="R74" s="4"/>
      <c r="S74" s="4"/>
      <c r="T74" s="3" t="s">
        <v>293</v>
      </c>
    </row>
    <row r="75" spans="1:20" x14ac:dyDescent="0.35">
      <c r="A75" s="18"/>
      <c r="B75" s="18"/>
      <c r="C75" s="18"/>
      <c r="D75" s="18"/>
      <c r="E75" s="23"/>
      <c r="F75" s="23"/>
      <c r="G75" s="23"/>
      <c r="H75" s="23"/>
      <c r="I75" s="23"/>
      <c r="J75" s="23"/>
      <c r="K75" s="18"/>
      <c r="L75" s="18"/>
      <c r="M75" s="23">
        <f t="shared" ref="M75:N75" si="13">SUM(M70:M74)</f>
        <v>787000</v>
      </c>
      <c r="N75" s="23">
        <f t="shared" si="13"/>
        <v>1563080</v>
      </c>
      <c r="O75" s="23">
        <f>SUM(O70:O74)</f>
        <v>2350080</v>
      </c>
      <c r="P75" s="23">
        <f>+J69-N75</f>
        <v>0</v>
      </c>
      <c r="Q75" s="23">
        <f>+I69-M75</f>
        <v>0</v>
      </c>
      <c r="R75" s="29">
        <f>+P75+Q75</f>
        <v>0</v>
      </c>
      <c r="S75" s="29">
        <f>+O75</f>
        <v>2350080</v>
      </c>
      <c r="T75" s="18"/>
    </row>
    <row r="76" spans="1:20" x14ac:dyDescent="0.35">
      <c r="A76" s="3" t="s">
        <v>19</v>
      </c>
      <c r="B76" s="3" t="str">
        <f>+MID(A76,1,1)</f>
        <v>A</v>
      </c>
      <c r="C76" s="3" t="s">
        <v>241</v>
      </c>
      <c r="D76" s="83">
        <v>130.56</v>
      </c>
      <c r="E76" s="4">
        <v>18000</v>
      </c>
      <c r="F76" s="4">
        <f>+D76*0.8364</f>
        <v>109.200384</v>
      </c>
      <c r="G76" s="4">
        <v>7200</v>
      </c>
      <c r="H76" s="4">
        <f>+D76*E76</f>
        <v>2350080</v>
      </c>
      <c r="I76" s="4">
        <f>+CEILING(F76*G76,1000)</f>
        <v>787000</v>
      </c>
      <c r="J76" s="4">
        <f>(H76-I76)</f>
        <v>1563080</v>
      </c>
      <c r="K76" s="20">
        <v>45270</v>
      </c>
      <c r="L76" s="3"/>
      <c r="M76" s="4"/>
      <c r="N76" s="4"/>
      <c r="O76" s="4"/>
      <c r="P76" s="4"/>
      <c r="Q76" s="4"/>
      <c r="R76" s="4"/>
      <c r="S76" s="4"/>
      <c r="T76" s="3" t="s">
        <v>294</v>
      </c>
    </row>
    <row r="77" spans="1:20" x14ac:dyDescent="0.35">
      <c r="A77" s="3" t="s">
        <v>19</v>
      </c>
      <c r="B77" s="3"/>
      <c r="C77" s="3" t="s">
        <v>254</v>
      </c>
      <c r="D77" s="3"/>
      <c r="E77" s="4"/>
      <c r="F77" s="4"/>
      <c r="G77" s="4"/>
      <c r="H77" s="4"/>
      <c r="I77" s="4"/>
      <c r="J77" s="4"/>
      <c r="K77" s="20">
        <v>45270</v>
      </c>
      <c r="L77" s="30" t="s">
        <v>317</v>
      </c>
      <c r="M77" s="4">
        <v>350000</v>
      </c>
      <c r="N77" s="4"/>
      <c r="O77" s="4">
        <f t="shared" ref="O77:O90" si="14">+SUM(M77:N77)</f>
        <v>350000</v>
      </c>
      <c r="P77" s="4"/>
      <c r="Q77" s="4"/>
      <c r="R77" s="4"/>
      <c r="S77" s="4"/>
      <c r="T77" s="3" t="s">
        <v>294</v>
      </c>
    </row>
    <row r="78" spans="1:20" x14ac:dyDescent="0.35">
      <c r="A78" s="3" t="s">
        <v>19</v>
      </c>
      <c r="B78" s="3"/>
      <c r="C78" s="3" t="s">
        <v>255</v>
      </c>
      <c r="D78" s="3"/>
      <c r="E78" s="4"/>
      <c r="F78" s="4"/>
      <c r="G78" s="4"/>
      <c r="H78" s="4"/>
      <c r="I78" s="4"/>
      <c r="J78" s="4"/>
      <c r="K78" s="20">
        <v>45306</v>
      </c>
      <c r="L78" s="30" t="s">
        <v>312</v>
      </c>
      <c r="M78" s="4">
        <v>11</v>
      </c>
      <c r="N78" s="4"/>
      <c r="O78" s="4">
        <f t="shared" si="14"/>
        <v>11</v>
      </c>
      <c r="P78" s="4"/>
      <c r="Q78" s="4"/>
      <c r="R78" s="4"/>
      <c r="S78" s="4"/>
      <c r="T78" s="3" t="s">
        <v>294</v>
      </c>
    </row>
    <row r="79" spans="1:20" x14ac:dyDescent="0.35">
      <c r="A79" s="3" t="s">
        <v>19</v>
      </c>
      <c r="B79" s="3"/>
      <c r="C79" s="3"/>
      <c r="D79" s="3"/>
      <c r="E79" s="4"/>
      <c r="F79" s="4"/>
      <c r="G79" s="4"/>
      <c r="H79" s="4"/>
      <c r="I79" s="4"/>
      <c r="J79" s="4"/>
      <c r="K79" s="20">
        <v>45309</v>
      </c>
      <c r="L79" s="30" t="s">
        <v>312</v>
      </c>
      <c r="M79" s="4">
        <v>10000</v>
      </c>
      <c r="N79" s="4"/>
      <c r="O79" s="4">
        <f t="shared" si="14"/>
        <v>10000</v>
      </c>
      <c r="P79" s="4"/>
      <c r="Q79" s="4"/>
      <c r="R79" s="4"/>
      <c r="S79" s="4"/>
      <c r="T79" s="3" t="s">
        <v>294</v>
      </c>
    </row>
    <row r="80" spans="1:20" x14ac:dyDescent="0.35">
      <c r="A80" s="3" t="s">
        <v>19</v>
      </c>
      <c r="B80" s="3"/>
      <c r="C80" s="3"/>
      <c r="D80" s="3"/>
      <c r="E80" s="4"/>
      <c r="F80" s="4"/>
      <c r="G80" s="4"/>
      <c r="H80" s="4"/>
      <c r="I80" s="4"/>
      <c r="J80" s="4"/>
      <c r="K80" s="20">
        <v>45324</v>
      </c>
      <c r="L80" s="30" t="s">
        <v>312</v>
      </c>
      <c r="M80" s="4">
        <v>40000</v>
      </c>
      <c r="N80" s="4"/>
      <c r="O80" s="4">
        <f t="shared" si="14"/>
        <v>40000</v>
      </c>
      <c r="P80" s="4"/>
      <c r="Q80" s="4"/>
      <c r="R80" s="4"/>
      <c r="S80" s="4"/>
      <c r="T80" s="3" t="s">
        <v>294</v>
      </c>
    </row>
    <row r="81" spans="1:20" x14ac:dyDescent="0.35">
      <c r="A81" s="3" t="s">
        <v>19</v>
      </c>
      <c r="B81" s="3"/>
      <c r="C81" s="3"/>
      <c r="D81" s="3"/>
      <c r="E81" s="4"/>
      <c r="F81" s="4"/>
      <c r="G81" s="4"/>
      <c r="H81" s="4"/>
      <c r="I81" s="4"/>
      <c r="J81" s="4"/>
      <c r="K81" s="20">
        <v>45380</v>
      </c>
      <c r="L81" s="30" t="s">
        <v>312</v>
      </c>
      <c r="M81" s="4">
        <v>50000</v>
      </c>
      <c r="N81" s="4"/>
      <c r="O81" s="4">
        <f t="shared" si="14"/>
        <v>50000</v>
      </c>
      <c r="P81" s="4"/>
      <c r="Q81" s="4"/>
      <c r="R81" s="4"/>
      <c r="S81" s="4"/>
      <c r="T81" s="3" t="s">
        <v>294</v>
      </c>
    </row>
    <row r="82" spans="1:20" x14ac:dyDescent="0.35">
      <c r="A82" s="3" t="s">
        <v>19</v>
      </c>
      <c r="B82" s="3"/>
      <c r="C82" s="3" t="s">
        <v>256</v>
      </c>
      <c r="D82" s="3"/>
      <c r="E82" s="4"/>
      <c r="F82" s="4"/>
      <c r="G82" s="4"/>
      <c r="H82" s="4"/>
      <c r="I82" s="4"/>
      <c r="J82" s="4"/>
      <c r="K82" s="20">
        <v>45380</v>
      </c>
      <c r="L82" s="30" t="s">
        <v>318</v>
      </c>
      <c r="M82" s="4">
        <v>650000</v>
      </c>
      <c r="N82" s="4"/>
      <c r="O82" s="4">
        <f t="shared" si="14"/>
        <v>650000</v>
      </c>
      <c r="P82" s="4"/>
      <c r="Q82" s="4"/>
      <c r="R82" s="4"/>
      <c r="S82" s="4"/>
      <c r="T82" s="3" t="s">
        <v>294</v>
      </c>
    </row>
    <row r="83" spans="1:20" x14ac:dyDescent="0.35">
      <c r="A83" s="3" t="s">
        <v>19</v>
      </c>
      <c r="B83" s="3"/>
      <c r="C83" s="3"/>
      <c r="D83" s="3"/>
      <c r="E83" s="4"/>
      <c r="F83" s="4"/>
      <c r="G83" s="4"/>
      <c r="H83" s="4"/>
      <c r="I83" s="4"/>
      <c r="J83" s="4"/>
      <c r="K83" s="20">
        <v>45419</v>
      </c>
      <c r="L83" s="30" t="s">
        <v>9</v>
      </c>
      <c r="M83" s="4"/>
      <c r="N83" s="4">
        <v>200000</v>
      </c>
      <c r="O83" s="4">
        <f t="shared" si="14"/>
        <v>200000</v>
      </c>
      <c r="P83" s="4"/>
      <c r="Q83" s="4"/>
      <c r="R83" s="4"/>
      <c r="S83" s="4"/>
      <c r="T83" s="3" t="s">
        <v>294</v>
      </c>
    </row>
    <row r="84" spans="1:20" x14ac:dyDescent="0.35">
      <c r="A84" s="3" t="s">
        <v>19</v>
      </c>
      <c r="B84" s="3"/>
      <c r="C84" s="3" t="s">
        <v>254</v>
      </c>
      <c r="D84" s="3"/>
      <c r="E84" s="4"/>
      <c r="F84" s="4"/>
      <c r="G84" s="4"/>
      <c r="H84" s="4"/>
      <c r="I84" s="4"/>
      <c r="J84" s="4"/>
      <c r="K84" s="20">
        <v>45421</v>
      </c>
      <c r="L84" s="30" t="s">
        <v>314</v>
      </c>
      <c r="M84" s="4">
        <v>-350000</v>
      </c>
      <c r="N84" s="4"/>
      <c r="O84" s="4">
        <f t="shared" si="14"/>
        <v>-350000</v>
      </c>
      <c r="P84" s="4"/>
      <c r="Q84" s="4"/>
      <c r="R84" s="4"/>
      <c r="S84" s="4"/>
      <c r="T84" s="3" t="s">
        <v>294</v>
      </c>
    </row>
    <row r="85" spans="1:20" x14ac:dyDescent="0.35">
      <c r="A85" s="3" t="s">
        <v>19</v>
      </c>
      <c r="B85" s="3"/>
      <c r="C85" s="3"/>
      <c r="D85" s="3"/>
      <c r="E85" s="4"/>
      <c r="F85" s="4"/>
      <c r="G85" s="4"/>
      <c r="H85" s="4"/>
      <c r="I85" s="4"/>
      <c r="J85" s="4"/>
      <c r="K85" s="20">
        <v>45546</v>
      </c>
      <c r="L85" s="30" t="s">
        <v>312</v>
      </c>
      <c r="M85" s="4">
        <v>35989</v>
      </c>
      <c r="N85" s="4"/>
      <c r="O85" s="4">
        <f t="shared" si="14"/>
        <v>35989</v>
      </c>
      <c r="P85" s="4"/>
      <c r="Q85" s="4"/>
      <c r="R85" s="4"/>
      <c r="S85" s="4"/>
      <c r="T85" s="3" t="s">
        <v>294</v>
      </c>
    </row>
    <row r="86" spans="1:20" x14ac:dyDescent="0.35">
      <c r="A86" s="3" t="s">
        <v>19</v>
      </c>
      <c r="B86" s="3"/>
      <c r="C86" s="3"/>
      <c r="D86" s="3"/>
      <c r="E86" s="4"/>
      <c r="F86" s="4"/>
      <c r="G86" s="4"/>
      <c r="H86" s="4"/>
      <c r="I86" s="4"/>
      <c r="J86" s="4"/>
      <c r="K86" s="20">
        <v>45548</v>
      </c>
      <c r="L86" s="30" t="s">
        <v>9</v>
      </c>
      <c r="M86" s="4"/>
      <c r="N86" s="4">
        <v>417100</v>
      </c>
      <c r="O86" s="4">
        <f t="shared" si="14"/>
        <v>417100</v>
      </c>
      <c r="P86" s="4"/>
      <c r="Q86" s="4"/>
      <c r="R86" s="4"/>
      <c r="S86" s="4"/>
      <c r="T86" s="3" t="s">
        <v>294</v>
      </c>
    </row>
    <row r="87" spans="1:20" x14ac:dyDescent="0.35">
      <c r="A87" s="3" t="s">
        <v>19</v>
      </c>
      <c r="B87" s="3"/>
      <c r="C87" s="3"/>
      <c r="D87" s="3"/>
      <c r="E87" s="4"/>
      <c r="F87" s="4"/>
      <c r="G87" s="4"/>
      <c r="H87" s="4"/>
      <c r="I87" s="4"/>
      <c r="J87" s="4"/>
      <c r="K87" s="20">
        <v>45557</v>
      </c>
      <c r="L87" s="30" t="s">
        <v>9</v>
      </c>
      <c r="M87" s="4"/>
      <c r="N87" s="4">
        <v>547040</v>
      </c>
      <c r="O87" s="4">
        <f t="shared" si="14"/>
        <v>547040</v>
      </c>
      <c r="P87" s="4"/>
      <c r="Q87" s="4"/>
      <c r="R87" s="4"/>
      <c r="S87" s="4"/>
      <c r="T87" s="3" t="s">
        <v>294</v>
      </c>
    </row>
    <row r="88" spans="1:20" x14ac:dyDescent="0.35">
      <c r="A88" s="3" t="s">
        <v>19</v>
      </c>
      <c r="B88" s="3"/>
      <c r="C88" s="3"/>
      <c r="D88" s="3"/>
      <c r="E88" s="4"/>
      <c r="F88" s="4"/>
      <c r="G88" s="4"/>
      <c r="H88" s="4"/>
      <c r="I88" s="4"/>
      <c r="J88" s="4"/>
      <c r="K88" s="20">
        <v>45572</v>
      </c>
      <c r="L88" s="30" t="s">
        <v>9</v>
      </c>
      <c r="M88" s="4"/>
      <c r="N88" s="4">
        <v>452960</v>
      </c>
      <c r="O88" s="4">
        <f t="shared" si="14"/>
        <v>452960</v>
      </c>
      <c r="P88" s="4"/>
      <c r="Q88" s="4"/>
      <c r="R88" s="4"/>
      <c r="S88" s="4"/>
      <c r="T88" s="3" t="s">
        <v>294</v>
      </c>
    </row>
    <row r="89" spans="1:20" x14ac:dyDescent="0.35">
      <c r="A89" s="3" t="s">
        <v>19</v>
      </c>
      <c r="B89" s="3"/>
      <c r="C89" s="3"/>
      <c r="D89" s="3"/>
      <c r="E89" s="4"/>
      <c r="F89" s="4"/>
      <c r="G89" s="4"/>
      <c r="H89" s="4"/>
      <c r="I89" s="4"/>
      <c r="J89" s="4"/>
      <c r="K89" s="20">
        <v>45572</v>
      </c>
      <c r="L89" s="30" t="s">
        <v>9</v>
      </c>
      <c r="M89" s="4"/>
      <c r="N89" s="4">
        <v>-53000</v>
      </c>
      <c r="O89" s="4">
        <f t="shared" si="14"/>
        <v>-53000</v>
      </c>
      <c r="P89" s="4"/>
      <c r="Q89" s="4"/>
      <c r="R89" s="4"/>
      <c r="S89" s="4"/>
      <c r="T89" s="3" t="s">
        <v>294</v>
      </c>
    </row>
    <row r="90" spans="1:20" x14ac:dyDescent="0.35">
      <c r="A90" s="3" t="s">
        <v>19</v>
      </c>
      <c r="B90" s="3"/>
      <c r="C90" s="3"/>
      <c r="D90" s="3"/>
      <c r="E90" s="4"/>
      <c r="F90" s="4"/>
      <c r="G90" s="4"/>
      <c r="H90" s="4"/>
      <c r="I90" s="4"/>
      <c r="J90" s="4"/>
      <c r="K90" s="3"/>
      <c r="L90" s="3" t="s">
        <v>309</v>
      </c>
      <c r="M90" s="4">
        <v>1000</v>
      </c>
      <c r="N90" s="4">
        <v>-1000</v>
      </c>
      <c r="O90" s="4">
        <f t="shared" si="14"/>
        <v>0</v>
      </c>
      <c r="P90" s="4"/>
      <c r="Q90" s="4"/>
      <c r="R90" s="4"/>
      <c r="S90" s="4"/>
      <c r="T90" s="3" t="s">
        <v>294</v>
      </c>
    </row>
    <row r="91" spans="1:20" x14ac:dyDescent="0.35">
      <c r="A91" s="18"/>
      <c r="B91" s="18"/>
      <c r="C91" s="18"/>
      <c r="D91" s="18"/>
      <c r="E91" s="23"/>
      <c r="F91" s="23"/>
      <c r="G91" s="23"/>
      <c r="H91" s="23"/>
      <c r="I91" s="23"/>
      <c r="J91" s="23"/>
      <c r="K91" s="18"/>
      <c r="L91" s="18"/>
      <c r="M91" s="23">
        <f t="shared" ref="M91:N91" si="15">SUM(M77:M90)</f>
        <v>787000</v>
      </c>
      <c r="N91" s="23">
        <f t="shared" si="15"/>
        <v>1563100</v>
      </c>
      <c r="O91" s="23">
        <f>SUM(O77:O90)</f>
        <v>2350100</v>
      </c>
      <c r="P91" s="23">
        <f>+J76-N91</f>
        <v>-20</v>
      </c>
      <c r="Q91" s="23">
        <f>+I76-M91</f>
        <v>0</v>
      </c>
      <c r="R91" s="29">
        <f>+P91+Q91</f>
        <v>-20</v>
      </c>
      <c r="S91" s="29">
        <f>+O91</f>
        <v>2350100</v>
      </c>
      <c r="T91" s="18"/>
    </row>
    <row r="92" spans="1:20" x14ac:dyDescent="0.35">
      <c r="A92" s="3" t="s">
        <v>22</v>
      </c>
      <c r="B92" s="3" t="str">
        <f>+MID(A92,1,1)</f>
        <v>A</v>
      </c>
      <c r="C92" s="3" t="s">
        <v>34</v>
      </c>
      <c r="D92" s="83">
        <v>130.56</v>
      </c>
      <c r="E92" s="4">
        <v>18000</v>
      </c>
      <c r="F92" s="4">
        <f>+D92*0.8364</f>
        <v>109.200384</v>
      </c>
      <c r="G92" s="4">
        <v>7200</v>
      </c>
      <c r="H92" s="4">
        <f>+D92*E92</f>
        <v>2350080</v>
      </c>
      <c r="I92" s="4">
        <f>+CEILING(F92*G92,1000)</f>
        <v>787000</v>
      </c>
      <c r="J92" s="4">
        <f>(H92-I92)</f>
        <v>1563080</v>
      </c>
      <c r="K92" s="21">
        <v>45270</v>
      </c>
      <c r="L92" s="3"/>
      <c r="M92" s="4"/>
      <c r="N92" s="4"/>
      <c r="O92" s="4"/>
      <c r="P92" s="4"/>
      <c r="Q92" s="4"/>
      <c r="R92" s="4"/>
      <c r="S92" s="4"/>
      <c r="T92" s="3" t="s">
        <v>34</v>
      </c>
    </row>
    <row r="93" spans="1:20" x14ac:dyDescent="0.35">
      <c r="A93" s="3" t="s">
        <v>22</v>
      </c>
      <c r="B93" s="3"/>
      <c r="C93" s="3" t="s">
        <v>257</v>
      </c>
      <c r="D93" s="3"/>
      <c r="E93" s="4"/>
      <c r="F93" s="4"/>
      <c r="G93" s="4"/>
      <c r="H93" s="4"/>
      <c r="I93" s="4"/>
      <c r="J93" s="4"/>
      <c r="K93" s="21">
        <v>45444</v>
      </c>
      <c r="L93" s="3" t="s">
        <v>319</v>
      </c>
      <c r="M93" s="4">
        <v>380000</v>
      </c>
      <c r="N93" s="4"/>
      <c r="O93" s="4">
        <f t="shared" ref="O93:O97" si="16">+SUM(M93:N93)</f>
        <v>380000</v>
      </c>
      <c r="P93" s="4"/>
      <c r="Q93" s="4"/>
      <c r="R93" s="4"/>
      <c r="S93" s="4"/>
      <c r="T93" s="3" t="s">
        <v>34</v>
      </c>
    </row>
    <row r="94" spans="1:20" x14ac:dyDescent="0.35">
      <c r="A94" s="3" t="s">
        <v>22</v>
      </c>
      <c r="B94" s="3"/>
      <c r="C94" s="3"/>
      <c r="D94" s="3"/>
      <c r="E94" s="4"/>
      <c r="F94" s="4"/>
      <c r="G94" s="4"/>
      <c r="H94" s="4"/>
      <c r="I94" s="4"/>
      <c r="J94" s="4"/>
      <c r="K94" s="21">
        <v>45456</v>
      </c>
      <c r="L94" s="3" t="s">
        <v>9</v>
      </c>
      <c r="M94" s="4"/>
      <c r="N94" s="4">
        <v>420000</v>
      </c>
      <c r="O94" s="4">
        <f t="shared" si="16"/>
        <v>420000</v>
      </c>
      <c r="P94" s="4"/>
      <c r="Q94" s="4"/>
      <c r="R94" s="4"/>
      <c r="S94" s="4"/>
      <c r="T94" s="3" t="s">
        <v>34</v>
      </c>
    </row>
    <row r="95" spans="1:20" x14ac:dyDescent="0.35">
      <c r="A95" s="3" t="s">
        <v>22</v>
      </c>
      <c r="B95" s="3"/>
      <c r="C95" s="3"/>
      <c r="D95" s="3"/>
      <c r="E95" s="4"/>
      <c r="F95" s="4"/>
      <c r="G95" s="4"/>
      <c r="H95" s="4"/>
      <c r="I95" s="4"/>
      <c r="J95" s="4"/>
      <c r="K95" s="21">
        <v>45934</v>
      </c>
      <c r="L95" s="3" t="s">
        <v>9</v>
      </c>
      <c r="M95" s="4"/>
      <c r="N95" s="4">
        <v>150000</v>
      </c>
      <c r="O95" s="4">
        <f t="shared" si="16"/>
        <v>150000</v>
      </c>
      <c r="P95" s="4"/>
      <c r="Q95" s="4"/>
      <c r="R95" s="4"/>
      <c r="S95" s="4"/>
      <c r="T95" s="3"/>
    </row>
    <row r="96" spans="1:20" x14ac:dyDescent="0.35">
      <c r="A96" s="3" t="s">
        <v>22</v>
      </c>
      <c r="B96" s="3"/>
      <c r="C96" s="3"/>
      <c r="D96" s="3"/>
      <c r="E96" s="4"/>
      <c r="F96" s="4"/>
      <c r="G96" s="4"/>
      <c r="H96" s="4"/>
      <c r="I96" s="4"/>
      <c r="J96" s="4"/>
      <c r="K96" s="21">
        <v>45905</v>
      </c>
      <c r="L96" s="3" t="s">
        <v>9</v>
      </c>
      <c r="M96" s="4"/>
      <c r="N96" s="4">
        <v>100000</v>
      </c>
      <c r="O96" s="4">
        <f t="shared" si="16"/>
        <v>100000</v>
      </c>
      <c r="P96" s="4"/>
      <c r="Q96" s="4"/>
      <c r="R96" s="4"/>
      <c r="S96" s="4"/>
      <c r="T96" s="3"/>
    </row>
    <row r="97" spans="1:20" x14ac:dyDescent="0.35">
      <c r="A97" s="3" t="s">
        <v>22</v>
      </c>
      <c r="B97" s="3"/>
      <c r="C97" s="3"/>
      <c r="D97" s="3"/>
      <c r="E97" s="4"/>
      <c r="F97" s="4"/>
      <c r="G97" s="4"/>
      <c r="H97" s="4"/>
      <c r="I97" s="4"/>
      <c r="J97" s="4"/>
      <c r="K97" s="3"/>
      <c r="L97" s="3"/>
      <c r="M97" s="4"/>
      <c r="N97" s="4"/>
      <c r="O97" s="4">
        <f t="shared" si="16"/>
        <v>0</v>
      </c>
      <c r="P97" s="4"/>
      <c r="Q97" s="4"/>
      <c r="R97" s="4"/>
      <c r="S97" s="4"/>
      <c r="T97" s="3" t="s">
        <v>34</v>
      </c>
    </row>
    <row r="98" spans="1:20" x14ac:dyDescent="0.35">
      <c r="A98" s="18"/>
      <c r="B98" s="18"/>
      <c r="C98" s="18"/>
      <c r="D98" s="18"/>
      <c r="E98" s="23"/>
      <c r="F98" s="23"/>
      <c r="G98" s="23"/>
      <c r="H98" s="23"/>
      <c r="I98" s="23"/>
      <c r="J98" s="23"/>
      <c r="K98" s="18"/>
      <c r="L98" s="18"/>
      <c r="M98" s="23">
        <f t="shared" ref="M98:N98" si="17">SUM(M93:M97)</f>
        <v>380000</v>
      </c>
      <c r="N98" s="23">
        <f t="shared" si="17"/>
        <v>670000</v>
      </c>
      <c r="O98" s="23">
        <f>SUM(O93:O97)</f>
        <v>1050000</v>
      </c>
      <c r="P98" s="23">
        <f>+J92-N98</f>
        <v>893080</v>
      </c>
      <c r="Q98" s="23">
        <f>+I92-M98</f>
        <v>407000</v>
      </c>
      <c r="R98" s="29">
        <f>+P98+Q98</f>
        <v>1300080</v>
      </c>
      <c r="S98" s="29">
        <f>+O98</f>
        <v>1050000</v>
      </c>
      <c r="T98" s="18"/>
    </row>
    <row r="99" spans="1:20" x14ac:dyDescent="0.35">
      <c r="A99" s="3" t="s">
        <v>23</v>
      </c>
      <c r="B99" s="3" t="str">
        <f>+MID(A99,1,1)</f>
        <v>A</v>
      </c>
      <c r="C99" s="3" t="s">
        <v>34</v>
      </c>
      <c r="D99" s="83">
        <v>130.56</v>
      </c>
      <c r="E99" s="4">
        <v>18000</v>
      </c>
      <c r="F99" s="4">
        <f>+D99*0.8364</f>
        <v>109.200384</v>
      </c>
      <c r="G99" s="4">
        <v>7200</v>
      </c>
      <c r="H99" s="4">
        <f>+D99*E99</f>
        <v>2350080</v>
      </c>
      <c r="I99" s="4">
        <f>+CEILING(F99*G99,1000)</f>
        <v>787000</v>
      </c>
      <c r="J99" s="4">
        <f>(H99-I99)</f>
        <v>1563080</v>
      </c>
      <c r="K99" s="21">
        <v>45270</v>
      </c>
      <c r="L99" s="3"/>
      <c r="M99" s="4"/>
      <c r="N99" s="4"/>
      <c r="O99" s="4"/>
      <c r="P99" s="4"/>
      <c r="Q99" s="4"/>
      <c r="R99" s="4"/>
      <c r="S99" s="4"/>
      <c r="T99" s="3" t="s">
        <v>34</v>
      </c>
    </row>
    <row r="100" spans="1:20" x14ac:dyDescent="0.35">
      <c r="A100" s="3" t="s">
        <v>23</v>
      </c>
      <c r="B100" s="3"/>
      <c r="C100" s="3" t="s">
        <v>257</v>
      </c>
      <c r="D100" s="3"/>
      <c r="E100" s="4"/>
      <c r="F100" s="4"/>
      <c r="G100" s="4"/>
      <c r="H100" s="4"/>
      <c r="I100" s="4"/>
      <c r="J100" s="4"/>
      <c r="K100" s="21">
        <v>45444</v>
      </c>
      <c r="L100" s="3" t="s">
        <v>320</v>
      </c>
      <c r="M100" s="4">
        <v>400000</v>
      </c>
      <c r="N100" s="4"/>
      <c r="O100" s="4">
        <f t="shared" ref="O100:O104" si="18">+SUM(M100:N100)</f>
        <v>400000</v>
      </c>
      <c r="P100" s="4"/>
      <c r="Q100" s="4"/>
      <c r="R100" s="4"/>
      <c r="S100" s="4"/>
      <c r="T100" s="3" t="s">
        <v>34</v>
      </c>
    </row>
    <row r="101" spans="1:20" x14ac:dyDescent="0.35">
      <c r="A101" s="3" t="s">
        <v>23</v>
      </c>
      <c r="B101" s="3"/>
      <c r="C101" s="3"/>
      <c r="D101" s="3"/>
      <c r="E101" s="4"/>
      <c r="F101" s="4"/>
      <c r="G101" s="4"/>
      <c r="H101" s="4"/>
      <c r="I101" s="4"/>
      <c r="J101" s="4"/>
      <c r="K101" s="21">
        <v>45456</v>
      </c>
      <c r="L101" s="3" t="s">
        <v>9</v>
      </c>
      <c r="M101" s="4"/>
      <c r="N101" s="4">
        <v>400000</v>
      </c>
      <c r="O101" s="4">
        <f t="shared" si="18"/>
        <v>400000</v>
      </c>
      <c r="P101" s="4"/>
      <c r="Q101" s="4"/>
      <c r="R101" s="4"/>
      <c r="S101" s="4"/>
      <c r="T101" s="3" t="s">
        <v>34</v>
      </c>
    </row>
    <row r="102" spans="1:20" x14ac:dyDescent="0.35">
      <c r="A102" s="3" t="s">
        <v>23</v>
      </c>
      <c r="B102" s="3"/>
      <c r="C102" s="3"/>
      <c r="D102" s="3"/>
      <c r="E102" s="4"/>
      <c r="F102" s="4"/>
      <c r="G102" s="4"/>
      <c r="H102" s="4"/>
      <c r="I102" s="4"/>
      <c r="J102" s="4"/>
      <c r="K102" s="21">
        <v>45934</v>
      </c>
      <c r="L102" s="3" t="s">
        <v>9</v>
      </c>
      <c r="M102" s="4"/>
      <c r="N102" s="4">
        <v>150000</v>
      </c>
      <c r="O102" s="4">
        <f t="shared" si="18"/>
        <v>150000</v>
      </c>
      <c r="P102" s="4"/>
      <c r="Q102" s="4"/>
      <c r="R102" s="4"/>
      <c r="S102" s="4"/>
      <c r="T102" s="3"/>
    </row>
    <row r="103" spans="1:20" x14ac:dyDescent="0.35">
      <c r="A103" s="3" t="s">
        <v>23</v>
      </c>
      <c r="B103" s="3"/>
      <c r="C103" s="3"/>
      <c r="D103" s="3"/>
      <c r="E103" s="4"/>
      <c r="F103" s="4"/>
      <c r="G103" s="4"/>
      <c r="H103" s="4"/>
      <c r="I103" s="4"/>
      <c r="J103" s="4"/>
      <c r="K103" s="21">
        <v>45905</v>
      </c>
      <c r="L103" s="3" t="s">
        <v>9</v>
      </c>
      <c r="M103" s="4"/>
      <c r="N103" s="4">
        <v>100000</v>
      </c>
      <c r="O103" s="4">
        <f t="shared" si="18"/>
        <v>100000</v>
      </c>
      <c r="P103" s="4"/>
      <c r="Q103" s="4"/>
      <c r="R103" s="4"/>
      <c r="S103" s="4"/>
      <c r="T103" s="3"/>
    </row>
    <row r="104" spans="1:20" x14ac:dyDescent="0.35">
      <c r="A104" s="3" t="s">
        <v>23</v>
      </c>
      <c r="B104" s="3"/>
      <c r="C104" s="3"/>
      <c r="D104" s="3"/>
      <c r="E104" s="4"/>
      <c r="F104" s="4"/>
      <c r="G104" s="4"/>
      <c r="H104" s="4"/>
      <c r="I104" s="4"/>
      <c r="J104" s="4"/>
      <c r="K104" s="3"/>
      <c r="L104" s="3"/>
      <c r="M104" s="4"/>
      <c r="N104" s="4"/>
      <c r="O104" s="4">
        <f t="shared" si="18"/>
        <v>0</v>
      </c>
      <c r="P104" s="4"/>
      <c r="Q104" s="4"/>
      <c r="R104" s="4"/>
      <c r="S104" s="4"/>
      <c r="T104" s="3" t="s">
        <v>34</v>
      </c>
    </row>
    <row r="105" spans="1:20" x14ac:dyDescent="0.35">
      <c r="A105" s="18"/>
      <c r="B105" s="18"/>
      <c r="C105" s="18"/>
      <c r="D105" s="18"/>
      <c r="E105" s="23"/>
      <c r="F105" s="23"/>
      <c r="G105" s="23"/>
      <c r="H105" s="23"/>
      <c r="I105" s="23"/>
      <c r="J105" s="23"/>
      <c r="K105" s="18"/>
      <c r="L105" s="18"/>
      <c r="M105" s="23">
        <f t="shared" ref="M105:N105" si="19">SUM(M100:M104)</f>
        <v>400000</v>
      </c>
      <c r="N105" s="23">
        <f t="shared" si="19"/>
        <v>650000</v>
      </c>
      <c r="O105" s="23">
        <f>SUM(O100:O104)</f>
        <v>1050000</v>
      </c>
      <c r="P105" s="23">
        <f>+J99-N105</f>
        <v>913080</v>
      </c>
      <c r="Q105" s="23">
        <f>+I99-M105</f>
        <v>387000</v>
      </c>
      <c r="R105" s="29">
        <f>+P105+Q105</f>
        <v>1300080</v>
      </c>
      <c r="S105" s="29">
        <f>+O105</f>
        <v>1050000</v>
      </c>
      <c r="T105" s="18"/>
    </row>
    <row r="106" spans="1:20" x14ac:dyDescent="0.35">
      <c r="A106" s="26" t="s">
        <v>24</v>
      </c>
      <c r="B106" s="26" t="str">
        <f t="shared" ref="B106:B109" si="20">+MID(A106,1,1)</f>
        <v>A</v>
      </c>
      <c r="C106" s="26"/>
      <c r="D106" s="84">
        <v>145.49</v>
      </c>
      <c r="E106" s="27">
        <v>19000</v>
      </c>
      <c r="F106" s="27">
        <f t="shared" ref="F106:F109" si="21">+D106*0.8364</f>
        <v>121.68783600000002</v>
      </c>
      <c r="G106" s="27">
        <v>7200</v>
      </c>
      <c r="H106" s="27">
        <f t="shared" ref="H106:H109" si="22">+D106*E106</f>
        <v>2764310</v>
      </c>
      <c r="I106" s="27">
        <f t="shared" ref="I106:I109" si="23">+CEILING(F106*G106,1000)</f>
        <v>877000</v>
      </c>
      <c r="J106" s="27">
        <f t="shared" ref="J106:J109" si="24">(H106-I106)</f>
        <v>1887310</v>
      </c>
      <c r="K106" s="26"/>
      <c r="L106" s="26"/>
      <c r="M106" s="27"/>
      <c r="N106" s="27"/>
      <c r="O106" s="27"/>
      <c r="P106" s="27">
        <f>+J106-N106</f>
        <v>1887310</v>
      </c>
      <c r="Q106" s="27">
        <f>+I106-M106</f>
        <v>877000</v>
      </c>
      <c r="R106" s="27">
        <f>+P106+Q106</f>
        <v>2764310</v>
      </c>
      <c r="S106" s="27">
        <f>+O106</f>
        <v>0</v>
      </c>
      <c r="T106" s="26" t="s">
        <v>295</v>
      </c>
    </row>
    <row r="107" spans="1:20" x14ac:dyDescent="0.35">
      <c r="A107" s="26" t="s">
        <v>25</v>
      </c>
      <c r="B107" s="26" t="str">
        <f t="shared" si="20"/>
        <v>A</v>
      </c>
      <c r="C107" s="26"/>
      <c r="D107" s="84">
        <v>189.09</v>
      </c>
      <c r="E107" s="27">
        <v>19000</v>
      </c>
      <c r="F107" s="27">
        <f t="shared" si="21"/>
        <v>158.154876</v>
      </c>
      <c r="G107" s="27">
        <v>7200</v>
      </c>
      <c r="H107" s="27">
        <f t="shared" si="22"/>
        <v>3592710</v>
      </c>
      <c r="I107" s="27">
        <f t="shared" si="23"/>
        <v>1139000</v>
      </c>
      <c r="J107" s="27">
        <f t="shared" si="24"/>
        <v>2453710</v>
      </c>
      <c r="K107" s="26"/>
      <c r="L107" s="26"/>
      <c r="M107" s="27"/>
      <c r="N107" s="27"/>
      <c r="O107" s="27"/>
      <c r="P107" s="27">
        <f t="shared" ref="P107:P108" si="25">+J107-N107</f>
        <v>2453710</v>
      </c>
      <c r="Q107" s="27">
        <f t="shared" ref="Q107:Q108" si="26">+I107-M107</f>
        <v>1139000</v>
      </c>
      <c r="R107" s="27">
        <f t="shared" ref="R107:R108" si="27">+P107+Q107</f>
        <v>3592710</v>
      </c>
      <c r="S107" s="27">
        <f t="shared" ref="S107:S108" si="28">+O107</f>
        <v>0</v>
      </c>
      <c r="T107" s="26" t="s">
        <v>295</v>
      </c>
    </row>
    <row r="108" spans="1:20" x14ac:dyDescent="0.35">
      <c r="A108" s="26" t="s">
        <v>26</v>
      </c>
      <c r="B108" s="26" t="str">
        <f t="shared" si="20"/>
        <v>A</v>
      </c>
      <c r="C108" s="26"/>
      <c r="D108" s="84">
        <v>130.56</v>
      </c>
      <c r="E108" s="27">
        <v>19000</v>
      </c>
      <c r="F108" s="27">
        <f t="shared" si="21"/>
        <v>109.200384</v>
      </c>
      <c r="G108" s="27">
        <v>7200</v>
      </c>
      <c r="H108" s="27">
        <f t="shared" si="22"/>
        <v>2480640</v>
      </c>
      <c r="I108" s="27">
        <f t="shared" si="23"/>
        <v>787000</v>
      </c>
      <c r="J108" s="27">
        <f t="shared" si="24"/>
        <v>1693640</v>
      </c>
      <c r="K108" s="26"/>
      <c r="L108" s="26"/>
      <c r="M108" s="27"/>
      <c r="N108" s="27"/>
      <c r="O108" s="27"/>
      <c r="P108" s="27">
        <f t="shared" si="25"/>
        <v>1693640</v>
      </c>
      <c r="Q108" s="27">
        <f t="shared" si="26"/>
        <v>787000</v>
      </c>
      <c r="R108" s="27">
        <f t="shared" si="27"/>
        <v>2480640</v>
      </c>
      <c r="S108" s="27">
        <f t="shared" si="28"/>
        <v>0</v>
      </c>
      <c r="T108" s="26" t="s">
        <v>295</v>
      </c>
    </row>
    <row r="109" spans="1:20" x14ac:dyDescent="0.35">
      <c r="A109" s="3" t="s">
        <v>27</v>
      </c>
      <c r="B109" s="3" t="str">
        <f t="shared" si="20"/>
        <v>A</v>
      </c>
      <c r="C109" s="3"/>
      <c r="D109" s="83">
        <v>130.56</v>
      </c>
      <c r="E109" s="4">
        <v>18800</v>
      </c>
      <c r="F109" s="4">
        <f t="shared" si="21"/>
        <v>109.200384</v>
      </c>
      <c r="G109" s="4">
        <v>7200</v>
      </c>
      <c r="H109" s="4">
        <f t="shared" si="22"/>
        <v>2454528</v>
      </c>
      <c r="I109" s="4">
        <f t="shared" si="23"/>
        <v>787000</v>
      </c>
      <c r="J109" s="4">
        <f t="shared" si="24"/>
        <v>1667528</v>
      </c>
      <c r="K109" s="20">
        <v>45684</v>
      </c>
      <c r="L109" s="3"/>
      <c r="M109" s="4"/>
      <c r="N109" s="4"/>
      <c r="O109" s="4"/>
      <c r="P109" s="4"/>
      <c r="Q109" s="4"/>
      <c r="R109" s="4"/>
      <c r="S109" s="4"/>
      <c r="T109" s="3" t="s">
        <v>290</v>
      </c>
    </row>
    <row r="110" spans="1:20" x14ac:dyDescent="0.35">
      <c r="A110" s="3" t="s">
        <v>27</v>
      </c>
      <c r="B110" s="3"/>
      <c r="C110" s="3" t="s">
        <v>242</v>
      </c>
      <c r="D110" s="3"/>
      <c r="E110" s="4"/>
      <c r="F110" s="4"/>
      <c r="G110" s="4"/>
      <c r="H110" s="4"/>
      <c r="I110" s="4"/>
      <c r="J110" s="4"/>
      <c r="K110" s="20">
        <v>45406</v>
      </c>
      <c r="L110" s="30" t="s">
        <v>9</v>
      </c>
      <c r="M110" s="4"/>
      <c r="N110" s="4">
        <v>100000</v>
      </c>
      <c r="O110" s="4">
        <f t="shared" ref="O110:O114" si="29">+SUM(M110:N110)</f>
        <v>100000</v>
      </c>
      <c r="P110" s="4"/>
      <c r="Q110" s="4"/>
      <c r="R110" s="4"/>
      <c r="S110" s="4"/>
      <c r="T110" s="3" t="s">
        <v>296</v>
      </c>
    </row>
    <row r="111" spans="1:20" x14ac:dyDescent="0.35">
      <c r="A111" s="3" t="s">
        <v>27</v>
      </c>
      <c r="B111" s="3"/>
      <c r="C111" s="3"/>
      <c r="D111" s="3"/>
      <c r="E111" s="4"/>
      <c r="F111" s="4"/>
      <c r="G111" s="4"/>
      <c r="H111" s="4"/>
      <c r="I111" s="4"/>
      <c r="J111" s="4"/>
      <c r="K111" s="20">
        <v>45684</v>
      </c>
      <c r="L111" s="30" t="s">
        <v>9</v>
      </c>
      <c r="M111" s="4"/>
      <c r="N111" s="4">
        <v>5100</v>
      </c>
      <c r="O111" s="4">
        <f t="shared" si="29"/>
        <v>5100</v>
      </c>
      <c r="P111" s="4"/>
      <c r="Q111" s="4"/>
      <c r="R111" s="4"/>
      <c r="S111" s="4"/>
      <c r="T111" s="3" t="s">
        <v>296</v>
      </c>
    </row>
    <row r="112" spans="1:20" x14ac:dyDescent="0.35">
      <c r="A112" s="3" t="s">
        <v>27</v>
      </c>
      <c r="B112" s="3"/>
      <c r="C112" s="3"/>
      <c r="D112" s="3"/>
      <c r="E112" s="4"/>
      <c r="F112" s="4"/>
      <c r="G112" s="4"/>
      <c r="H112" s="4"/>
      <c r="I112" s="4"/>
      <c r="J112" s="4"/>
      <c r="K112" s="20"/>
      <c r="L112" s="3" t="s">
        <v>29</v>
      </c>
      <c r="M112" s="4"/>
      <c r="N112" s="4">
        <v>301000</v>
      </c>
      <c r="O112" s="4">
        <f t="shared" si="29"/>
        <v>301000</v>
      </c>
      <c r="P112" s="4"/>
      <c r="Q112" s="4"/>
      <c r="R112" s="4"/>
      <c r="S112" s="4"/>
      <c r="T112" s="3" t="s">
        <v>296</v>
      </c>
    </row>
    <row r="113" spans="1:20" x14ac:dyDescent="0.35">
      <c r="A113" s="3" t="s">
        <v>27</v>
      </c>
      <c r="B113" s="3"/>
      <c r="C113" s="3" t="s">
        <v>258</v>
      </c>
      <c r="D113" s="3"/>
      <c r="E113" s="4"/>
      <c r="F113" s="4"/>
      <c r="G113" s="4"/>
      <c r="H113" s="4"/>
      <c r="I113" s="4"/>
      <c r="J113" s="4"/>
      <c r="K113" s="20"/>
      <c r="L113" s="3" t="s">
        <v>153</v>
      </c>
      <c r="M113" s="4"/>
      <c r="N113" s="4">
        <v>-401000</v>
      </c>
      <c r="O113" s="4">
        <f t="shared" si="29"/>
        <v>-401000</v>
      </c>
      <c r="P113" s="4"/>
      <c r="Q113" s="4"/>
      <c r="R113" s="4"/>
      <c r="S113" s="4"/>
      <c r="T113" s="3" t="s">
        <v>290</v>
      </c>
    </row>
    <row r="114" spans="1:20" x14ac:dyDescent="0.35">
      <c r="A114" s="3" t="s">
        <v>27</v>
      </c>
      <c r="B114" s="3"/>
      <c r="C114" s="3"/>
      <c r="D114" s="3"/>
      <c r="E114" s="4"/>
      <c r="F114" s="4"/>
      <c r="G114" s="4"/>
      <c r="H114" s="4"/>
      <c r="I114" s="4"/>
      <c r="J114" s="4"/>
      <c r="K114" s="3"/>
      <c r="L114" s="3"/>
      <c r="M114" s="4"/>
      <c r="N114" s="4"/>
      <c r="O114" s="4">
        <f t="shared" si="29"/>
        <v>0</v>
      </c>
      <c r="P114" s="4"/>
      <c r="Q114" s="4"/>
      <c r="R114" s="4"/>
      <c r="S114" s="4"/>
      <c r="T114" s="3" t="s">
        <v>290</v>
      </c>
    </row>
    <row r="115" spans="1:20" x14ac:dyDescent="0.35">
      <c r="A115" s="18"/>
      <c r="B115" s="18"/>
      <c r="C115" s="18"/>
      <c r="D115" s="18"/>
      <c r="E115" s="23"/>
      <c r="F115" s="23"/>
      <c r="G115" s="23"/>
      <c r="H115" s="23"/>
      <c r="I115" s="23"/>
      <c r="J115" s="23"/>
      <c r="K115" s="18"/>
      <c r="L115" s="18"/>
      <c r="M115" s="23">
        <f t="shared" ref="M115:N115" si="30">SUM(M110:M114)</f>
        <v>0</v>
      </c>
      <c r="N115" s="23">
        <f t="shared" si="30"/>
        <v>5100</v>
      </c>
      <c r="O115" s="23">
        <f>SUM(O110:O114)</f>
        <v>5100</v>
      </c>
      <c r="P115" s="23">
        <f>+J109-N115</f>
        <v>1662428</v>
      </c>
      <c r="Q115" s="23">
        <f>+I109-M115</f>
        <v>787000</v>
      </c>
      <c r="R115" s="29">
        <f>+P115+Q115</f>
        <v>2449428</v>
      </c>
      <c r="S115" s="29">
        <f>+O115</f>
        <v>5100</v>
      </c>
      <c r="T115" s="18"/>
    </row>
    <row r="116" spans="1:20" x14ac:dyDescent="0.35">
      <c r="A116" s="3" t="s">
        <v>28</v>
      </c>
      <c r="B116" s="3" t="str">
        <f>+MID(A116,1,1)</f>
        <v>A</v>
      </c>
      <c r="C116" s="3"/>
      <c r="D116" s="83">
        <v>130.56</v>
      </c>
      <c r="E116" s="4">
        <v>18800</v>
      </c>
      <c r="F116" s="4">
        <f>+D116*0.8364</f>
        <v>109.200384</v>
      </c>
      <c r="G116" s="4">
        <v>7200</v>
      </c>
      <c r="H116" s="4">
        <f>+D116*E116</f>
        <v>2454528</v>
      </c>
      <c r="I116" s="4">
        <f>+CEILING(F116*G116,1000)</f>
        <v>787000</v>
      </c>
      <c r="J116" s="4">
        <f>(H116-I116)</f>
        <v>1667528</v>
      </c>
      <c r="K116" s="20">
        <v>45663</v>
      </c>
      <c r="L116" s="3"/>
      <c r="M116" s="4"/>
      <c r="N116" s="4"/>
      <c r="O116" s="4"/>
      <c r="P116" s="4"/>
      <c r="Q116" s="4"/>
      <c r="R116" s="4"/>
      <c r="S116" s="4"/>
      <c r="T116" s="3" t="s">
        <v>290</v>
      </c>
    </row>
    <row r="117" spans="1:20" x14ac:dyDescent="0.35">
      <c r="A117" s="3" t="s">
        <v>28</v>
      </c>
      <c r="B117" s="3"/>
      <c r="C117" s="3" t="s">
        <v>259</v>
      </c>
      <c r="D117" s="3"/>
      <c r="E117" s="4"/>
      <c r="F117" s="4"/>
      <c r="G117" s="4"/>
      <c r="H117" s="4"/>
      <c r="I117" s="4"/>
      <c r="J117" s="4"/>
      <c r="K117" s="20">
        <v>45663</v>
      </c>
      <c r="L117" s="30" t="s">
        <v>312</v>
      </c>
      <c r="M117" s="4">
        <v>11000</v>
      </c>
      <c r="N117" s="4"/>
      <c r="O117" s="4">
        <f t="shared" ref="O117:O120" si="31">+SUM(M117:N117)</f>
        <v>11000</v>
      </c>
      <c r="P117" s="4"/>
      <c r="Q117" s="4"/>
      <c r="R117" s="4"/>
      <c r="S117" s="4"/>
      <c r="T117" s="3" t="s">
        <v>290</v>
      </c>
    </row>
    <row r="118" spans="1:20" x14ac:dyDescent="0.35">
      <c r="A118" s="3" t="s">
        <v>28</v>
      </c>
      <c r="B118" s="3"/>
      <c r="C118" s="3"/>
      <c r="D118" s="3"/>
      <c r="E118" s="4"/>
      <c r="F118" s="4"/>
      <c r="G118" s="4"/>
      <c r="H118" s="4"/>
      <c r="I118" s="4"/>
      <c r="J118" s="4"/>
      <c r="K118" s="20">
        <v>45684</v>
      </c>
      <c r="L118" s="30" t="s">
        <v>312</v>
      </c>
      <c r="M118" s="4">
        <v>100000</v>
      </c>
      <c r="N118" s="4"/>
      <c r="O118" s="4">
        <f t="shared" si="31"/>
        <v>100000</v>
      </c>
      <c r="P118" s="4"/>
      <c r="Q118" s="4"/>
      <c r="R118" s="4"/>
      <c r="S118" s="4"/>
      <c r="T118" s="3" t="s">
        <v>290</v>
      </c>
    </row>
    <row r="119" spans="1:20" x14ac:dyDescent="0.35">
      <c r="A119" s="3" t="s">
        <v>28</v>
      </c>
      <c r="B119" s="3"/>
      <c r="C119" s="3"/>
      <c r="D119" s="3"/>
      <c r="E119" s="4"/>
      <c r="F119" s="4"/>
      <c r="G119" s="4"/>
      <c r="H119" s="4"/>
      <c r="I119" s="4"/>
      <c r="J119" s="4"/>
      <c r="K119" s="20">
        <v>45684</v>
      </c>
      <c r="L119" s="30" t="s">
        <v>9</v>
      </c>
      <c r="M119" s="4"/>
      <c r="N119" s="4">
        <v>100000</v>
      </c>
      <c r="O119" s="4">
        <f t="shared" si="31"/>
        <v>100000</v>
      </c>
      <c r="P119" s="4"/>
      <c r="Q119" s="4"/>
      <c r="R119" s="4"/>
      <c r="S119" s="4"/>
      <c r="T119" s="3" t="s">
        <v>290</v>
      </c>
    </row>
    <row r="120" spans="1:20" x14ac:dyDescent="0.35">
      <c r="A120" s="3" t="s">
        <v>28</v>
      </c>
      <c r="B120" s="3"/>
      <c r="C120" s="3"/>
      <c r="D120" s="3"/>
      <c r="E120" s="4"/>
      <c r="F120" s="4"/>
      <c r="G120" s="4"/>
      <c r="H120" s="4"/>
      <c r="I120" s="4"/>
      <c r="J120" s="4"/>
      <c r="K120" s="3"/>
      <c r="L120" s="3"/>
      <c r="M120" s="4"/>
      <c r="N120" s="4"/>
      <c r="O120" s="4">
        <f t="shared" si="31"/>
        <v>0</v>
      </c>
      <c r="P120" s="4"/>
      <c r="Q120" s="4"/>
      <c r="R120" s="4"/>
      <c r="S120" s="4"/>
      <c r="T120" s="3" t="s">
        <v>290</v>
      </c>
    </row>
    <row r="121" spans="1:20" x14ac:dyDescent="0.35">
      <c r="A121" s="18"/>
      <c r="B121" s="18"/>
      <c r="C121" s="18"/>
      <c r="D121" s="18"/>
      <c r="E121" s="23"/>
      <c r="F121" s="23"/>
      <c r="G121" s="23"/>
      <c r="H121" s="23"/>
      <c r="I121" s="23"/>
      <c r="J121" s="23"/>
      <c r="K121" s="18"/>
      <c r="L121" s="18"/>
      <c r="M121" s="23">
        <f>SUM(M117:M120)</f>
        <v>111000</v>
      </c>
      <c r="N121" s="23">
        <f t="shared" ref="N121:O121" si="32">SUM(N117:N120)</f>
        <v>100000</v>
      </c>
      <c r="O121" s="23">
        <f t="shared" si="32"/>
        <v>211000</v>
      </c>
      <c r="P121" s="23">
        <f>+J116-N121</f>
        <v>1567528</v>
      </c>
      <c r="Q121" s="23">
        <f>+I116-M121</f>
        <v>676000</v>
      </c>
      <c r="R121" s="29">
        <f>+P121+Q121</f>
        <v>2243528</v>
      </c>
      <c r="S121" s="29">
        <f>+O121</f>
        <v>211000</v>
      </c>
      <c r="T121" s="18"/>
    </row>
    <row r="122" spans="1:20" x14ac:dyDescent="0.35">
      <c r="A122" s="3" t="s">
        <v>29</v>
      </c>
      <c r="B122" s="3" t="str">
        <f>+MID(A122,1,1)</f>
        <v>A</v>
      </c>
      <c r="C122" s="3" t="s">
        <v>242</v>
      </c>
      <c r="D122" s="83">
        <v>130.56</v>
      </c>
      <c r="E122" s="4">
        <v>19000</v>
      </c>
      <c r="F122" s="4">
        <f>+D122*0.8364</f>
        <v>109.200384</v>
      </c>
      <c r="G122" s="4">
        <v>7200</v>
      </c>
      <c r="H122" s="4">
        <f>+D122*E122</f>
        <v>2480640</v>
      </c>
      <c r="I122" s="4">
        <f>+CEILING(F122*G122,1000)</f>
        <v>787000</v>
      </c>
      <c r="J122" s="4">
        <f>(H122-I122)</f>
        <v>1693640</v>
      </c>
      <c r="K122" s="21">
        <v>45318</v>
      </c>
      <c r="L122" s="3"/>
      <c r="M122" s="4"/>
      <c r="N122" s="4"/>
      <c r="O122" s="4"/>
      <c r="P122" s="4"/>
      <c r="Q122" s="4"/>
      <c r="R122" s="4"/>
      <c r="S122" s="4"/>
      <c r="T122" s="3" t="s">
        <v>289</v>
      </c>
    </row>
    <row r="123" spans="1:20" x14ac:dyDescent="0.35">
      <c r="A123" s="3" t="s">
        <v>29</v>
      </c>
      <c r="B123" s="3"/>
      <c r="C123" s="3"/>
      <c r="D123" s="3"/>
      <c r="E123" s="4"/>
      <c r="F123" s="4"/>
      <c r="G123" s="4"/>
      <c r="H123" s="4"/>
      <c r="I123" s="4"/>
      <c r="J123" s="4"/>
      <c r="K123" s="20">
        <v>45319</v>
      </c>
      <c r="L123" s="30" t="s">
        <v>9</v>
      </c>
      <c r="M123" s="4"/>
      <c r="N123" s="4">
        <v>11000</v>
      </c>
      <c r="O123" s="4">
        <f t="shared" ref="O123:O129" si="33">+SUM(M123:N123)</f>
        <v>11000</v>
      </c>
      <c r="P123" s="4"/>
      <c r="Q123" s="4"/>
      <c r="R123" s="4"/>
      <c r="S123" s="4"/>
      <c r="T123" s="3" t="s">
        <v>296</v>
      </c>
    </row>
    <row r="124" spans="1:20" x14ac:dyDescent="0.35">
      <c r="A124" s="3" t="s">
        <v>29</v>
      </c>
      <c r="B124" s="3"/>
      <c r="C124" s="3"/>
      <c r="D124" s="3"/>
      <c r="E124" s="4"/>
      <c r="F124" s="4"/>
      <c r="G124" s="4"/>
      <c r="H124" s="4"/>
      <c r="I124" s="4"/>
      <c r="J124" s="4"/>
      <c r="K124" s="20"/>
      <c r="L124" s="30" t="s">
        <v>9</v>
      </c>
      <c r="M124" s="4"/>
      <c r="N124" s="4">
        <v>290000</v>
      </c>
      <c r="O124" s="4">
        <f t="shared" si="33"/>
        <v>290000</v>
      </c>
      <c r="P124" s="4"/>
      <c r="Q124" s="4"/>
      <c r="R124" s="4"/>
      <c r="S124" s="4"/>
      <c r="T124" s="3" t="s">
        <v>296</v>
      </c>
    </row>
    <row r="125" spans="1:20" x14ac:dyDescent="0.35">
      <c r="A125" s="3" t="s">
        <v>29</v>
      </c>
      <c r="B125" s="3"/>
      <c r="C125" s="3"/>
      <c r="D125" s="3"/>
      <c r="E125" s="4"/>
      <c r="F125" s="4"/>
      <c r="G125" s="4"/>
      <c r="H125" s="4"/>
      <c r="I125" s="4"/>
      <c r="J125" s="4"/>
      <c r="K125" s="21">
        <v>45377</v>
      </c>
      <c r="L125" s="3" t="s">
        <v>312</v>
      </c>
      <c r="M125" s="4">
        <v>10000</v>
      </c>
      <c r="N125" s="4"/>
      <c r="O125" s="4">
        <f t="shared" si="33"/>
        <v>10000</v>
      </c>
      <c r="P125" s="4"/>
      <c r="Q125" s="4"/>
      <c r="R125" s="4"/>
      <c r="S125" s="4"/>
      <c r="T125" s="3" t="s">
        <v>296</v>
      </c>
    </row>
    <row r="126" spans="1:20" x14ac:dyDescent="0.35">
      <c r="A126" s="3" t="s">
        <v>29</v>
      </c>
      <c r="B126" s="3"/>
      <c r="C126" s="3" t="s">
        <v>260</v>
      </c>
      <c r="D126" s="3"/>
      <c r="E126" s="4"/>
      <c r="F126" s="4"/>
      <c r="G126" s="4"/>
      <c r="H126" s="4"/>
      <c r="I126" s="4"/>
      <c r="J126" s="4"/>
      <c r="K126" s="21">
        <v>45419</v>
      </c>
      <c r="L126" s="3" t="s">
        <v>312</v>
      </c>
      <c r="M126" s="4">
        <v>95000</v>
      </c>
      <c r="N126" s="4"/>
      <c r="O126" s="4">
        <f t="shared" si="33"/>
        <v>95000</v>
      </c>
      <c r="P126" s="4"/>
      <c r="Q126" s="4"/>
      <c r="R126" s="4"/>
      <c r="S126" s="4"/>
      <c r="T126" s="3" t="s">
        <v>289</v>
      </c>
    </row>
    <row r="127" spans="1:20" x14ac:dyDescent="0.35">
      <c r="A127" s="3" t="s">
        <v>29</v>
      </c>
      <c r="B127" s="3"/>
      <c r="C127" s="3" t="s">
        <v>261</v>
      </c>
      <c r="D127" s="3"/>
      <c r="E127" s="4"/>
      <c r="F127" s="4"/>
      <c r="G127" s="4"/>
      <c r="H127" s="4"/>
      <c r="I127" s="4"/>
      <c r="J127" s="4"/>
      <c r="K127" s="21">
        <v>45444</v>
      </c>
      <c r="L127" s="3" t="s">
        <v>312</v>
      </c>
      <c r="M127" s="4">
        <v>100000</v>
      </c>
      <c r="N127" s="4"/>
      <c r="O127" s="4">
        <f t="shared" si="33"/>
        <v>100000</v>
      </c>
      <c r="P127" s="4"/>
      <c r="Q127" s="4"/>
      <c r="R127" s="4"/>
      <c r="S127" s="4"/>
      <c r="T127" s="3" t="s">
        <v>289</v>
      </c>
    </row>
    <row r="128" spans="1:20" x14ac:dyDescent="0.35">
      <c r="A128" s="3" t="s">
        <v>29</v>
      </c>
      <c r="B128" s="3"/>
      <c r="C128" s="3" t="s">
        <v>261</v>
      </c>
      <c r="D128" s="3"/>
      <c r="E128" s="4"/>
      <c r="F128" s="4"/>
      <c r="G128" s="4"/>
      <c r="H128" s="4"/>
      <c r="I128" s="4"/>
      <c r="J128" s="4"/>
      <c r="K128" s="21"/>
      <c r="L128" s="3" t="s">
        <v>27</v>
      </c>
      <c r="M128" s="4"/>
      <c r="N128" s="4">
        <v>-301000</v>
      </c>
      <c r="O128" s="4">
        <f t="shared" si="33"/>
        <v>-301000</v>
      </c>
      <c r="P128" s="4"/>
      <c r="Q128" s="4"/>
      <c r="R128" s="4"/>
      <c r="S128" s="4"/>
      <c r="T128" s="3" t="s">
        <v>289</v>
      </c>
    </row>
    <row r="129" spans="1:20" x14ac:dyDescent="0.35">
      <c r="A129" s="3" t="s">
        <v>29</v>
      </c>
      <c r="B129" s="3"/>
      <c r="C129" s="3"/>
      <c r="D129" s="3"/>
      <c r="E129" s="4"/>
      <c r="F129" s="4"/>
      <c r="G129" s="4"/>
      <c r="H129" s="4"/>
      <c r="I129" s="4"/>
      <c r="J129" s="4"/>
      <c r="K129" s="3"/>
      <c r="L129" s="3"/>
      <c r="M129" s="4"/>
      <c r="N129" s="4"/>
      <c r="O129" s="4">
        <f t="shared" si="33"/>
        <v>0</v>
      </c>
      <c r="P129" s="4"/>
      <c r="Q129" s="4"/>
      <c r="R129" s="4"/>
      <c r="S129" s="4"/>
      <c r="T129" s="3" t="s">
        <v>289</v>
      </c>
    </row>
    <row r="130" spans="1:20" x14ac:dyDescent="0.35">
      <c r="A130" s="18"/>
      <c r="B130" s="18"/>
      <c r="C130" s="18"/>
      <c r="D130" s="18"/>
      <c r="E130" s="23"/>
      <c r="F130" s="23"/>
      <c r="G130" s="23"/>
      <c r="H130" s="23"/>
      <c r="I130" s="23"/>
      <c r="J130" s="23"/>
      <c r="K130" s="18"/>
      <c r="L130" s="18"/>
      <c r="M130" s="23">
        <f t="shared" ref="M130:N130" si="34">SUM(M123:M129)</f>
        <v>205000</v>
      </c>
      <c r="N130" s="23">
        <f t="shared" si="34"/>
        <v>0</v>
      </c>
      <c r="O130" s="23">
        <f>SUM(O123:O129)</f>
        <v>205000</v>
      </c>
      <c r="P130" s="23">
        <f>+J122-N130</f>
        <v>1693640</v>
      </c>
      <c r="Q130" s="23">
        <f>+I122-M130</f>
        <v>582000</v>
      </c>
      <c r="R130" s="29">
        <f>+P130+Q130</f>
        <v>2275640</v>
      </c>
      <c r="S130" s="29">
        <f>+O130</f>
        <v>205000</v>
      </c>
      <c r="T130" s="18"/>
    </row>
    <row r="131" spans="1:20" x14ac:dyDescent="0.35">
      <c r="A131" s="3" t="s">
        <v>30</v>
      </c>
      <c r="B131" s="3" t="str">
        <f>+MID(A131,1,1)</f>
        <v>A</v>
      </c>
      <c r="C131" s="3"/>
      <c r="D131" s="83">
        <v>130.56</v>
      </c>
      <c r="E131" s="4">
        <v>18000</v>
      </c>
      <c r="F131" s="4">
        <f>+D131*0.8364</f>
        <v>109.200384</v>
      </c>
      <c r="G131" s="4">
        <v>7200</v>
      </c>
      <c r="H131" s="4">
        <f>+D131*E131</f>
        <v>2350080</v>
      </c>
      <c r="I131" s="4">
        <f>+CEILING(F131*G131,1000)</f>
        <v>787000</v>
      </c>
      <c r="J131" s="4">
        <f>(H131-I131)</f>
        <v>1563080</v>
      </c>
      <c r="K131" s="21">
        <v>45280</v>
      </c>
      <c r="L131" s="3"/>
      <c r="M131" s="4"/>
      <c r="N131" s="4"/>
      <c r="O131" s="4"/>
      <c r="P131" s="4"/>
      <c r="Q131" s="4"/>
      <c r="R131" s="4"/>
      <c r="S131" s="4"/>
      <c r="T131" s="3" t="s">
        <v>290</v>
      </c>
    </row>
    <row r="132" spans="1:20" x14ac:dyDescent="0.35">
      <c r="A132" s="3" t="s">
        <v>30</v>
      </c>
      <c r="B132" s="3"/>
      <c r="C132" s="3"/>
      <c r="D132" s="3"/>
      <c r="E132" s="4"/>
      <c r="F132" s="4"/>
      <c r="G132" s="4"/>
      <c r="H132" s="4"/>
      <c r="I132" s="4"/>
      <c r="J132" s="4"/>
      <c r="K132" s="21">
        <v>45375</v>
      </c>
      <c r="L132" s="3" t="s">
        <v>321</v>
      </c>
      <c r="M132" s="4">
        <v>11000</v>
      </c>
      <c r="N132" s="4"/>
      <c r="O132" s="4">
        <f t="shared" ref="O132:O156" si="35">+SUM(M132:N132)</f>
        <v>11000</v>
      </c>
      <c r="P132" s="4"/>
      <c r="Q132" s="4"/>
      <c r="R132" s="4"/>
      <c r="S132" s="4"/>
      <c r="T132" s="3" t="s">
        <v>290</v>
      </c>
    </row>
    <row r="133" spans="1:20" x14ac:dyDescent="0.35">
      <c r="A133" s="3" t="s">
        <v>30</v>
      </c>
      <c r="B133" s="3"/>
      <c r="C133" s="3" t="s">
        <v>262</v>
      </c>
      <c r="D133" s="3"/>
      <c r="E133" s="4"/>
      <c r="F133" s="4"/>
      <c r="G133" s="4"/>
      <c r="H133" s="4"/>
      <c r="I133" s="4"/>
      <c r="J133" s="4"/>
      <c r="K133" s="21">
        <v>45391</v>
      </c>
      <c r="L133" s="3" t="s">
        <v>321</v>
      </c>
      <c r="M133" s="4">
        <v>50000</v>
      </c>
      <c r="N133" s="4"/>
      <c r="O133" s="4">
        <f t="shared" si="35"/>
        <v>50000</v>
      </c>
      <c r="P133" s="4"/>
      <c r="Q133" s="4"/>
      <c r="R133" s="4"/>
      <c r="S133" s="4"/>
      <c r="T133" s="3" t="s">
        <v>290</v>
      </c>
    </row>
    <row r="134" spans="1:20" x14ac:dyDescent="0.35">
      <c r="A134" s="3" t="s">
        <v>30</v>
      </c>
      <c r="B134" s="3"/>
      <c r="C134" s="3" t="s">
        <v>262</v>
      </c>
      <c r="D134" s="3"/>
      <c r="E134" s="4"/>
      <c r="F134" s="4"/>
      <c r="G134" s="4"/>
      <c r="H134" s="4"/>
      <c r="I134" s="4"/>
      <c r="J134" s="4"/>
      <c r="K134" s="21">
        <v>45519</v>
      </c>
      <c r="L134" s="3" t="s">
        <v>321</v>
      </c>
      <c r="M134" s="4">
        <v>500000</v>
      </c>
      <c r="N134" s="4"/>
      <c r="O134" s="4">
        <f t="shared" si="35"/>
        <v>500000</v>
      </c>
      <c r="P134" s="4"/>
      <c r="Q134" s="4"/>
      <c r="R134" s="4"/>
      <c r="S134" s="4"/>
      <c r="T134" s="3" t="s">
        <v>290</v>
      </c>
    </row>
    <row r="135" spans="1:20" x14ac:dyDescent="0.35">
      <c r="A135" s="3" t="s">
        <v>30</v>
      </c>
      <c r="B135" s="3"/>
      <c r="C135" s="3" t="s">
        <v>262</v>
      </c>
      <c r="D135" s="3"/>
      <c r="E135" s="4"/>
      <c r="F135" s="4"/>
      <c r="G135" s="4"/>
      <c r="H135" s="4"/>
      <c r="I135" s="4"/>
      <c r="J135" s="4"/>
      <c r="K135" s="21"/>
      <c r="L135" s="3" t="s">
        <v>1882</v>
      </c>
      <c r="M135" s="4">
        <v>600000</v>
      </c>
      <c r="N135" s="4"/>
      <c r="O135" s="4">
        <f t="shared" si="35"/>
        <v>600000</v>
      </c>
      <c r="P135" s="4"/>
      <c r="Q135" s="4"/>
      <c r="R135" s="4"/>
      <c r="S135" s="4"/>
      <c r="T135" s="3" t="s">
        <v>290</v>
      </c>
    </row>
    <row r="136" spans="1:20" x14ac:dyDescent="0.35">
      <c r="A136" s="3" t="s">
        <v>30</v>
      </c>
      <c r="B136" s="3"/>
      <c r="C136" s="3"/>
      <c r="D136" s="3"/>
      <c r="E136" s="4"/>
      <c r="F136" s="4"/>
      <c r="G136" s="4"/>
      <c r="H136" s="4"/>
      <c r="I136" s="4"/>
      <c r="J136" s="4"/>
      <c r="K136" s="21"/>
      <c r="L136" s="3" t="s">
        <v>1882</v>
      </c>
      <c r="M136" s="4">
        <v>-600000</v>
      </c>
      <c r="N136" s="4"/>
      <c r="O136" s="4">
        <f t="shared" si="35"/>
        <v>-600000</v>
      </c>
      <c r="P136" s="4"/>
      <c r="Q136" s="4"/>
      <c r="R136" s="4"/>
      <c r="S136" s="4"/>
      <c r="T136" s="3" t="s">
        <v>290</v>
      </c>
    </row>
    <row r="137" spans="1:20" x14ac:dyDescent="0.35">
      <c r="A137" s="3" t="s">
        <v>30</v>
      </c>
      <c r="B137" s="3"/>
      <c r="C137" s="3"/>
      <c r="D137" s="3"/>
      <c r="E137" s="4"/>
      <c r="F137" s="4"/>
      <c r="G137" s="4"/>
      <c r="H137" s="4"/>
      <c r="I137" s="4"/>
      <c r="J137" s="4"/>
      <c r="K137" s="21" t="s">
        <v>1928</v>
      </c>
      <c r="L137" s="3" t="s">
        <v>9</v>
      </c>
      <c r="M137" s="4"/>
      <c r="N137" s="4">
        <v>300000</v>
      </c>
      <c r="O137" s="4">
        <f t="shared" si="35"/>
        <v>300000</v>
      </c>
      <c r="P137" s="4"/>
      <c r="Q137" s="4"/>
      <c r="R137" s="4"/>
      <c r="S137" s="4"/>
      <c r="T137" s="3"/>
    </row>
    <row r="138" spans="1:20" x14ac:dyDescent="0.35">
      <c r="A138" s="3" t="s">
        <v>30</v>
      </c>
      <c r="B138" s="3"/>
      <c r="C138" s="3"/>
      <c r="D138" s="3"/>
      <c r="E138" s="4"/>
      <c r="F138" s="4"/>
      <c r="G138" s="4"/>
      <c r="H138" s="4"/>
      <c r="I138" s="4"/>
      <c r="J138" s="4"/>
      <c r="K138" s="3"/>
      <c r="L138" s="3"/>
      <c r="M138" s="4"/>
      <c r="N138" s="4"/>
      <c r="O138" s="4">
        <f t="shared" si="35"/>
        <v>0</v>
      </c>
      <c r="P138" s="4"/>
      <c r="Q138" s="4"/>
      <c r="R138" s="4"/>
      <c r="S138" s="4"/>
      <c r="T138" s="3" t="s">
        <v>290</v>
      </c>
    </row>
    <row r="139" spans="1:20" x14ac:dyDescent="0.35">
      <c r="A139" s="18"/>
      <c r="B139" s="18"/>
      <c r="C139" s="18"/>
      <c r="D139" s="18"/>
      <c r="E139" s="23"/>
      <c r="F139" s="23"/>
      <c r="G139" s="23"/>
      <c r="H139" s="23"/>
      <c r="I139" s="23"/>
      <c r="J139" s="23"/>
      <c r="K139" s="18"/>
      <c r="L139" s="18"/>
      <c r="M139" s="23">
        <f t="shared" ref="M139:N139" si="36">SUM(M132:M138)</f>
        <v>561000</v>
      </c>
      <c r="N139" s="23">
        <f t="shared" si="36"/>
        <v>300000</v>
      </c>
      <c r="O139" s="23">
        <f>SUM(O132:O138)</f>
        <v>861000</v>
      </c>
      <c r="P139" s="23">
        <f>+J131-N139</f>
        <v>1263080</v>
      </c>
      <c r="Q139" s="23">
        <f>+I131-M139</f>
        <v>226000</v>
      </c>
      <c r="R139" s="29">
        <f>+P139+Q139</f>
        <v>1489080</v>
      </c>
      <c r="S139" s="29">
        <f>+O139</f>
        <v>861000</v>
      </c>
      <c r="T139" s="18"/>
    </row>
    <row r="140" spans="1:20" x14ac:dyDescent="0.35">
      <c r="A140" s="3" t="s">
        <v>44</v>
      </c>
      <c r="B140" s="3" t="str">
        <f>+MID(A140,1,1)</f>
        <v>A</v>
      </c>
      <c r="C140" s="3" t="s">
        <v>243</v>
      </c>
      <c r="D140" s="83">
        <v>235</v>
      </c>
      <c r="E140" s="4">
        <v>19800</v>
      </c>
      <c r="F140" s="4">
        <f>+D140*0.8364</f>
        <v>196.554</v>
      </c>
      <c r="G140" s="4">
        <v>7200</v>
      </c>
      <c r="H140" s="4">
        <f>+D140*E140</f>
        <v>4653000</v>
      </c>
      <c r="I140" s="4">
        <f>+CEILING(F140*G140,1000)</f>
        <v>1416000</v>
      </c>
      <c r="J140" s="4">
        <f>(H140-I140)</f>
        <v>3237000</v>
      </c>
      <c r="K140" s="21">
        <v>45632</v>
      </c>
      <c r="L140" s="3"/>
      <c r="M140" s="4"/>
      <c r="N140" s="4"/>
      <c r="O140" s="4"/>
      <c r="P140" s="4"/>
      <c r="Q140" s="4"/>
      <c r="R140" s="4"/>
      <c r="S140" s="4"/>
      <c r="T140" s="3" t="s">
        <v>297</v>
      </c>
    </row>
    <row r="141" spans="1:20" x14ac:dyDescent="0.35">
      <c r="A141" s="3" t="s">
        <v>44</v>
      </c>
      <c r="B141" s="3"/>
      <c r="C141" s="3"/>
      <c r="D141" s="3"/>
      <c r="E141" s="4"/>
      <c r="F141" s="4"/>
      <c r="G141" s="4"/>
      <c r="H141" s="4"/>
      <c r="I141" s="4"/>
      <c r="J141" s="4"/>
      <c r="K141" s="21">
        <v>45280</v>
      </c>
      <c r="L141" s="3" t="s">
        <v>9</v>
      </c>
      <c r="M141" s="4"/>
      <c r="N141" s="4">
        <v>10000</v>
      </c>
      <c r="O141" s="4">
        <f t="shared" si="35"/>
        <v>10000</v>
      </c>
      <c r="P141" s="4"/>
      <c r="Q141" s="4"/>
      <c r="R141" s="4"/>
      <c r="S141" s="4"/>
      <c r="T141" s="3" t="s">
        <v>298</v>
      </c>
    </row>
    <row r="142" spans="1:20" x14ac:dyDescent="0.35">
      <c r="A142" s="3" t="s">
        <v>44</v>
      </c>
      <c r="B142" s="3"/>
      <c r="C142" s="3" t="s">
        <v>263</v>
      </c>
      <c r="D142" s="3"/>
      <c r="E142" s="4"/>
      <c r="F142" s="4"/>
      <c r="G142" s="4"/>
      <c r="H142" s="4"/>
      <c r="I142" s="4"/>
      <c r="J142" s="4"/>
      <c r="K142" s="21">
        <v>45632</v>
      </c>
      <c r="L142" s="3" t="s">
        <v>9</v>
      </c>
      <c r="M142" s="4"/>
      <c r="N142" s="4">
        <v>50000</v>
      </c>
      <c r="O142" s="4">
        <f t="shared" si="35"/>
        <v>50000</v>
      </c>
      <c r="P142" s="4"/>
      <c r="Q142" s="4"/>
      <c r="R142" s="4"/>
      <c r="S142" s="4"/>
      <c r="T142" s="3" t="s">
        <v>297</v>
      </c>
    </row>
    <row r="143" spans="1:20" x14ac:dyDescent="0.35">
      <c r="A143" s="3" t="s">
        <v>44</v>
      </c>
      <c r="B143" s="3"/>
      <c r="C143" s="3" t="s">
        <v>263</v>
      </c>
      <c r="D143" s="3"/>
      <c r="E143" s="4"/>
      <c r="F143" s="4"/>
      <c r="G143" s="4"/>
      <c r="H143" s="4"/>
      <c r="I143" s="4"/>
      <c r="J143" s="4"/>
      <c r="K143" s="21">
        <v>45637</v>
      </c>
      <c r="L143" s="3" t="s">
        <v>9</v>
      </c>
      <c r="M143" s="4"/>
      <c r="N143" s="4">
        <v>500000</v>
      </c>
      <c r="O143" s="4">
        <f t="shared" si="35"/>
        <v>500000</v>
      </c>
      <c r="P143" s="4"/>
      <c r="Q143" s="4"/>
      <c r="R143" s="4"/>
      <c r="S143" s="4"/>
      <c r="T143" s="3" t="s">
        <v>297</v>
      </c>
    </row>
    <row r="144" spans="1:20" x14ac:dyDescent="0.35">
      <c r="A144" s="3" t="s">
        <v>44</v>
      </c>
      <c r="B144" s="3"/>
      <c r="C144" s="3" t="s">
        <v>243</v>
      </c>
      <c r="D144" s="3"/>
      <c r="E144" s="4"/>
      <c r="F144" s="4"/>
      <c r="G144" s="4"/>
      <c r="H144" s="4"/>
      <c r="I144" s="4"/>
      <c r="J144" s="4"/>
      <c r="K144" s="21">
        <v>45643</v>
      </c>
      <c r="L144" s="3" t="s">
        <v>9</v>
      </c>
      <c r="M144" s="4"/>
      <c r="N144" s="4">
        <v>-10000</v>
      </c>
      <c r="O144" s="4">
        <f t="shared" si="35"/>
        <v>-10000</v>
      </c>
      <c r="P144" s="4"/>
      <c r="Q144" s="4"/>
      <c r="R144" s="4"/>
      <c r="S144" s="4"/>
      <c r="T144" s="3" t="s">
        <v>298</v>
      </c>
    </row>
    <row r="145" spans="1:20" x14ac:dyDescent="0.35">
      <c r="A145" s="3" t="s">
        <v>44</v>
      </c>
      <c r="B145" s="3"/>
      <c r="C145" s="3" t="s">
        <v>263</v>
      </c>
      <c r="D145" s="3"/>
      <c r="E145" s="4"/>
      <c r="F145" s="4"/>
      <c r="G145" s="4"/>
      <c r="H145" s="4"/>
      <c r="I145" s="4"/>
      <c r="J145" s="4"/>
      <c r="K145" s="21">
        <v>45668</v>
      </c>
      <c r="L145" s="3" t="s">
        <v>9</v>
      </c>
      <c r="M145" s="4"/>
      <c r="N145" s="4">
        <v>500000</v>
      </c>
      <c r="O145" s="4">
        <f t="shared" si="35"/>
        <v>500000</v>
      </c>
      <c r="P145" s="4"/>
      <c r="Q145" s="4"/>
      <c r="R145" s="4"/>
      <c r="S145" s="4"/>
      <c r="T145" s="3" t="s">
        <v>297</v>
      </c>
    </row>
    <row r="146" spans="1:20" x14ac:dyDescent="0.35">
      <c r="A146" s="3" t="s">
        <v>44</v>
      </c>
      <c r="B146" s="3"/>
      <c r="C146" s="3" t="s">
        <v>263</v>
      </c>
      <c r="D146" s="3"/>
      <c r="E146" s="4"/>
      <c r="F146" s="4"/>
      <c r="G146" s="4"/>
      <c r="H146" s="4"/>
      <c r="I146" s="4"/>
      <c r="J146" s="4"/>
      <c r="K146" s="21">
        <v>45699</v>
      </c>
      <c r="L146" s="3" t="s">
        <v>9</v>
      </c>
      <c r="M146" s="4"/>
      <c r="N146" s="4">
        <v>500000</v>
      </c>
      <c r="O146" s="4">
        <f t="shared" si="35"/>
        <v>500000</v>
      </c>
      <c r="P146" s="4"/>
      <c r="Q146" s="4"/>
      <c r="R146" s="4"/>
      <c r="S146" s="4"/>
      <c r="T146" s="3" t="s">
        <v>297</v>
      </c>
    </row>
    <row r="147" spans="1:20" x14ac:dyDescent="0.35">
      <c r="A147" s="3" t="s">
        <v>44</v>
      </c>
      <c r="B147" s="3"/>
      <c r="C147" s="3"/>
      <c r="D147" s="3"/>
      <c r="E147" s="4"/>
      <c r="F147" s="4"/>
      <c r="G147" s="4"/>
      <c r="H147" s="4"/>
      <c r="I147" s="4"/>
      <c r="J147" s="4"/>
      <c r="K147" s="21" t="s">
        <v>1930</v>
      </c>
      <c r="L147" s="3" t="s">
        <v>1020</v>
      </c>
      <c r="M147" s="4">
        <v>400000</v>
      </c>
      <c r="N147" s="4"/>
      <c r="O147" s="4">
        <f t="shared" si="35"/>
        <v>400000</v>
      </c>
      <c r="P147" s="4"/>
      <c r="Q147" s="4"/>
      <c r="R147" s="4"/>
      <c r="S147" s="4"/>
      <c r="T147" s="3"/>
    </row>
    <row r="148" spans="1:20" x14ac:dyDescent="0.35">
      <c r="A148" s="3" t="s">
        <v>44</v>
      </c>
      <c r="B148" s="3"/>
      <c r="C148" s="3"/>
      <c r="D148" s="3"/>
      <c r="E148" s="4"/>
      <c r="F148" s="4"/>
      <c r="G148" s="4"/>
      <c r="H148" s="4"/>
      <c r="I148" s="4"/>
      <c r="J148" s="4"/>
      <c r="K148" s="21">
        <v>45843</v>
      </c>
      <c r="L148" s="3" t="s">
        <v>9</v>
      </c>
      <c r="M148" s="4"/>
      <c r="N148" s="4">
        <v>500000</v>
      </c>
      <c r="O148" s="4">
        <f t="shared" si="35"/>
        <v>500000</v>
      </c>
      <c r="P148" s="4"/>
      <c r="Q148" s="4"/>
      <c r="R148" s="4"/>
      <c r="S148" s="4"/>
      <c r="T148" s="3"/>
    </row>
    <row r="149" spans="1:20" x14ac:dyDescent="0.35">
      <c r="A149" s="3" t="s">
        <v>44</v>
      </c>
      <c r="B149" s="3"/>
      <c r="C149" s="3"/>
      <c r="D149" s="3"/>
      <c r="E149" s="4"/>
      <c r="F149" s="4"/>
      <c r="G149" s="4"/>
      <c r="H149" s="4"/>
      <c r="I149" s="4"/>
      <c r="J149" s="4"/>
      <c r="K149" s="21"/>
      <c r="L149" s="3"/>
      <c r="M149" s="4"/>
      <c r="N149" s="4"/>
      <c r="O149" s="4">
        <f t="shared" si="35"/>
        <v>0</v>
      </c>
      <c r="P149" s="4"/>
      <c r="Q149" s="4"/>
      <c r="R149" s="4"/>
      <c r="S149" s="4"/>
      <c r="T149" s="3"/>
    </row>
    <row r="150" spans="1:20" x14ac:dyDescent="0.35">
      <c r="A150" s="3" t="s">
        <v>44</v>
      </c>
      <c r="B150" s="3"/>
      <c r="C150" s="3"/>
      <c r="D150" s="3"/>
      <c r="E150" s="4"/>
      <c r="F150" s="4"/>
      <c r="G150" s="4"/>
      <c r="H150" s="4"/>
      <c r="I150" s="4"/>
      <c r="J150" s="4"/>
      <c r="K150" s="3"/>
      <c r="L150" s="3"/>
      <c r="M150" s="4"/>
      <c r="N150" s="4"/>
      <c r="O150" s="4">
        <f t="shared" si="35"/>
        <v>0</v>
      </c>
      <c r="P150" s="4"/>
      <c r="Q150" s="4"/>
      <c r="R150" s="4"/>
      <c r="S150" s="4"/>
      <c r="T150" s="3" t="s">
        <v>297</v>
      </c>
    </row>
    <row r="151" spans="1:20" x14ac:dyDescent="0.35">
      <c r="A151" s="18"/>
      <c r="B151" s="18"/>
      <c r="C151" s="18"/>
      <c r="D151" s="18"/>
      <c r="E151" s="23"/>
      <c r="F151" s="23"/>
      <c r="G151" s="23"/>
      <c r="H151" s="23"/>
      <c r="I151" s="23"/>
      <c r="J151" s="23"/>
      <c r="K151" s="18"/>
      <c r="L151" s="18"/>
      <c r="M151" s="23">
        <f t="shared" ref="M151:N151" si="37">SUM(M140:M150)</f>
        <v>400000</v>
      </c>
      <c r="N151" s="23">
        <f t="shared" si="37"/>
        <v>2050000</v>
      </c>
      <c r="O151" s="23">
        <f>SUM(O140:O150)</f>
        <v>2450000</v>
      </c>
      <c r="P151" s="23">
        <f>+J140-N151</f>
        <v>1187000</v>
      </c>
      <c r="Q151" s="23">
        <f>+I140-M151</f>
        <v>1016000</v>
      </c>
      <c r="R151" s="29">
        <f>+P151+Q151</f>
        <v>2203000</v>
      </c>
      <c r="S151" s="29">
        <f>+O151</f>
        <v>2450000</v>
      </c>
      <c r="T151" s="18"/>
    </row>
    <row r="152" spans="1:20" x14ac:dyDescent="0.35">
      <c r="A152" s="3" t="s">
        <v>45</v>
      </c>
      <c r="B152" s="3" t="str">
        <f>+MID(A152,1,1)</f>
        <v>A</v>
      </c>
      <c r="C152" s="3"/>
      <c r="D152" s="83">
        <v>235</v>
      </c>
      <c r="E152" s="4">
        <v>19000</v>
      </c>
      <c r="F152" s="4">
        <f>+D152*0.8364</f>
        <v>196.554</v>
      </c>
      <c r="G152" s="4">
        <v>7200</v>
      </c>
      <c r="H152" s="4">
        <f>+D152*E152</f>
        <v>4465000</v>
      </c>
      <c r="I152" s="4">
        <f>+CEILING(F152*G152,1000)</f>
        <v>1416000</v>
      </c>
      <c r="J152" s="4">
        <f>(H152-I152)</f>
        <v>3049000</v>
      </c>
      <c r="K152" s="21">
        <v>45270</v>
      </c>
      <c r="L152" s="3"/>
      <c r="M152" s="4"/>
      <c r="N152" s="4"/>
      <c r="O152" s="4"/>
      <c r="P152" s="4"/>
      <c r="Q152" s="4"/>
      <c r="R152" s="4"/>
      <c r="S152" s="4"/>
      <c r="T152" s="3" t="s">
        <v>293</v>
      </c>
    </row>
    <row r="153" spans="1:20" x14ac:dyDescent="0.35">
      <c r="A153" s="3" t="s">
        <v>45</v>
      </c>
      <c r="B153" s="3"/>
      <c r="C153" s="3"/>
      <c r="D153" s="3"/>
      <c r="E153" s="4"/>
      <c r="F153" s="4"/>
      <c r="G153" s="4"/>
      <c r="H153" s="4"/>
      <c r="I153" s="4"/>
      <c r="J153" s="4"/>
      <c r="K153" s="21">
        <v>45276</v>
      </c>
      <c r="L153" s="3" t="s">
        <v>9</v>
      </c>
      <c r="M153" s="4"/>
      <c r="N153" s="4">
        <v>1116250</v>
      </c>
      <c r="O153" s="4">
        <f t="shared" si="35"/>
        <v>1116250</v>
      </c>
      <c r="P153" s="4"/>
      <c r="Q153" s="4"/>
      <c r="R153" s="4"/>
      <c r="S153" s="4"/>
      <c r="T153" s="3" t="s">
        <v>34</v>
      </c>
    </row>
    <row r="154" spans="1:20" x14ac:dyDescent="0.35">
      <c r="A154" s="3" t="s">
        <v>45</v>
      </c>
      <c r="B154" s="3"/>
      <c r="C154" s="3"/>
      <c r="D154" s="3"/>
      <c r="E154" s="4"/>
      <c r="F154" s="4"/>
      <c r="G154" s="4"/>
      <c r="H154" s="4"/>
      <c r="I154" s="4"/>
      <c r="J154" s="4"/>
      <c r="K154" s="21">
        <v>45377</v>
      </c>
      <c r="L154" s="3" t="s">
        <v>9</v>
      </c>
      <c r="M154" s="4"/>
      <c r="N154" s="4">
        <v>-1116250</v>
      </c>
      <c r="O154" s="4">
        <f t="shared" si="35"/>
        <v>-1116250</v>
      </c>
      <c r="P154" s="4"/>
      <c r="Q154" s="4"/>
      <c r="R154" s="4"/>
      <c r="S154" s="4"/>
      <c r="T154" s="3" t="s">
        <v>34</v>
      </c>
    </row>
    <row r="155" spans="1:20" x14ac:dyDescent="0.35">
      <c r="A155" s="3" t="s">
        <v>45</v>
      </c>
      <c r="B155" s="3"/>
      <c r="C155" s="3"/>
      <c r="D155" s="3"/>
      <c r="E155" s="4"/>
      <c r="F155" s="4"/>
      <c r="G155" s="4"/>
      <c r="H155" s="4"/>
      <c r="I155" s="4"/>
      <c r="J155" s="4"/>
      <c r="K155" s="3"/>
      <c r="L155" s="3" t="s">
        <v>59</v>
      </c>
      <c r="M155" s="4"/>
      <c r="N155" s="4">
        <v>350000</v>
      </c>
      <c r="O155" s="4">
        <f t="shared" si="35"/>
        <v>350000</v>
      </c>
      <c r="P155" s="4"/>
      <c r="Q155" s="4"/>
      <c r="R155" s="4"/>
      <c r="S155" s="4"/>
      <c r="T155" s="3" t="s">
        <v>293</v>
      </c>
    </row>
    <row r="156" spans="1:20" ht="16.2" customHeight="1" x14ac:dyDescent="0.35">
      <c r="A156" s="3" t="s">
        <v>45</v>
      </c>
      <c r="B156" s="3"/>
      <c r="C156" s="3"/>
      <c r="D156" s="3"/>
      <c r="E156" s="4"/>
      <c r="F156" s="4"/>
      <c r="G156" s="4"/>
      <c r="H156" s="4"/>
      <c r="I156" s="4"/>
      <c r="J156" s="4"/>
      <c r="K156" s="3" t="s">
        <v>1204</v>
      </c>
      <c r="L156" s="3" t="s">
        <v>1899</v>
      </c>
      <c r="M156" s="4"/>
      <c r="N156" s="4">
        <v>1000000</v>
      </c>
      <c r="O156" s="4">
        <f t="shared" si="35"/>
        <v>1000000</v>
      </c>
      <c r="P156" s="4"/>
      <c r="Q156" s="4"/>
      <c r="R156" s="4"/>
      <c r="S156" s="4"/>
      <c r="T156" s="3" t="s">
        <v>293</v>
      </c>
    </row>
    <row r="157" spans="1:20" ht="16.2" customHeight="1" x14ac:dyDescent="0.35">
      <c r="A157" s="18"/>
      <c r="B157" s="18"/>
      <c r="C157" s="18"/>
      <c r="D157" s="18"/>
      <c r="E157" s="23"/>
      <c r="F157" s="23"/>
      <c r="G157" s="23"/>
      <c r="H157" s="23"/>
      <c r="I157" s="23"/>
      <c r="J157" s="23"/>
      <c r="K157" s="18"/>
      <c r="L157" s="18"/>
      <c r="M157" s="23">
        <f t="shared" ref="M157:N157" si="38">SUM(M152:M156)</f>
        <v>0</v>
      </c>
      <c r="N157" s="23">
        <f t="shared" si="38"/>
        <v>1350000</v>
      </c>
      <c r="O157" s="23">
        <f>SUM(O152:O156)</f>
        <v>1350000</v>
      </c>
      <c r="P157" s="23">
        <f>+J152-N157</f>
        <v>1699000</v>
      </c>
      <c r="Q157" s="23">
        <f>+I152-M157</f>
        <v>1416000</v>
      </c>
      <c r="R157" s="29">
        <f>+P157+Q157</f>
        <v>3115000</v>
      </c>
      <c r="S157" s="29">
        <f>+O157</f>
        <v>1350000</v>
      </c>
      <c r="T157" s="18"/>
    </row>
    <row r="158" spans="1:20" x14ac:dyDescent="0.35">
      <c r="A158" s="3" t="s">
        <v>46</v>
      </c>
      <c r="B158" s="3" t="str">
        <f>+MID(A158,1,1)</f>
        <v>A</v>
      </c>
      <c r="C158" s="3"/>
      <c r="D158" s="83">
        <v>130.56</v>
      </c>
      <c r="E158" s="4">
        <v>18000</v>
      </c>
      <c r="F158" s="4">
        <f>+D158*0.8364</f>
        <v>109.200384</v>
      </c>
      <c r="G158" s="4">
        <v>7200</v>
      </c>
      <c r="H158" s="4">
        <f>+D158*E158</f>
        <v>2350080</v>
      </c>
      <c r="I158" s="4">
        <f>+CEILING(F158*G158,1000)</f>
        <v>787000</v>
      </c>
      <c r="J158" s="4">
        <f>(H158-I158)</f>
        <v>1563080</v>
      </c>
      <c r="K158" s="21">
        <v>45270</v>
      </c>
      <c r="L158" s="30"/>
      <c r="M158" s="4"/>
      <c r="N158" s="4"/>
      <c r="O158" s="4"/>
      <c r="P158" s="4"/>
      <c r="Q158" s="4"/>
      <c r="R158" s="4"/>
      <c r="S158" s="4"/>
      <c r="T158" s="3" t="s">
        <v>289</v>
      </c>
    </row>
    <row r="159" spans="1:20" x14ac:dyDescent="0.35">
      <c r="A159" s="3" t="s">
        <v>46</v>
      </c>
      <c r="B159" s="3"/>
      <c r="C159" s="3"/>
      <c r="D159" s="3"/>
      <c r="E159" s="4"/>
      <c r="F159" s="4"/>
      <c r="G159" s="4"/>
      <c r="H159" s="4"/>
      <c r="I159" s="4"/>
      <c r="J159" s="4"/>
      <c r="K159" s="20">
        <v>45276</v>
      </c>
      <c r="L159" s="30" t="s">
        <v>9</v>
      </c>
      <c r="M159" s="4"/>
      <c r="N159" s="4">
        <v>587520</v>
      </c>
      <c r="O159" s="4">
        <f t="shared" ref="O159:O167" si="39">+SUM(M159:N159)</f>
        <v>587520</v>
      </c>
      <c r="P159" s="4"/>
      <c r="Q159" s="4"/>
      <c r="R159" s="4"/>
      <c r="S159" s="4"/>
      <c r="T159" s="3" t="s">
        <v>34</v>
      </c>
    </row>
    <row r="160" spans="1:20" x14ac:dyDescent="0.35">
      <c r="A160" s="3" t="s">
        <v>46</v>
      </c>
      <c r="B160" s="3"/>
      <c r="C160" s="3"/>
      <c r="D160" s="3"/>
      <c r="E160" s="4"/>
      <c r="F160" s="4"/>
      <c r="G160" s="4"/>
      <c r="H160" s="4"/>
      <c r="I160" s="4"/>
      <c r="J160" s="4"/>
      <c r="K160" s="20">
        <v>45377</v>
      </c>
      <c r="L160" s="30" t="s">
        <v>9</v>
      </c>
      <c r="M160" s="4"/>
      <c r="N160" s="4">
        <v>-587520</v>
      </c>
      <c r="O160" s="4">
        <f t="shared" si="39"/>
        <v>-587520</v>
      </c>
      <c r="P160" s="4"/>
      <c r="Q160" s="4"/>
      <c r="R160" s="4"/>
      <c r="S160" s="4"/>
      <c r="T160" s="3" t="s">
        <v>34</v>
      </c>
    </row>
    <row r="161" spans="1:20" x14ac:dyDescent="0.35">
      <c r="A161" s="3" t="s">
        <v>46</v>
      </c>
      <c r="B161" s="3"/>
      <c r="C161" s="3" t="s">
        <v>264</v>
      </c>
      <c r="D161" s="3"/>
      <c r="E161" s="4"/>
      <c r="F161" s="4"/>
      <c r="G161" s="4"/>
      <c r="H161" s="4"/>
      <c r="I161" s="4"/>
      <c r="J161" s="4"/>
      <c r="K161" s="21">
        <v>45377</v>
      </c>
      <c r="L161" s="3" t="s">
        <v>312</v>
      </c>
      <c r="M161" s="4">
        <v>10000</v>
      </c>
      <c r="N161" s="4"/>
      <c r="O161" s="4">
        <f t="shared" si="39"/>
        <v>10000</v>
      </c>
      <c r="P161" s="4"/>
      <c r="Q161" s="4"/>
      <c r="R161" s="4"/>
      <c r="S161" s="4"/>
      <c r="T161" s="3" t="s">
        <v>289</v>
      </c>
    </row>
    <row r="162" spans="1:20" x14ac:dyDescent="0.35">
      <c r="A162" s="3" t="s">
        <v>46</v>
      </c>
      <c r="B162" s="3"/>
      <c r="C162" s="3" t="s">
        <v>264</v>
      </c>
      <c r="D162" s="3"/>
      <c r="E162" s="4"/>
      <c r="F162" s="4"/>
      <c r="G162" s="4"/>
      <c r="H162" s="4"/>
      <c r="I162" s="4"/>
      <c r="J162" s="4"/>
      <c r="K162" s="21">
        <v>45392</v>
      </c>
      <c r="L162" s="3" t="s">
        <v>313</v>
      </c>
      <c r="M162" s="4">
        <v>10000</v>
      </c>
      <c r="N162" s="4"/>
      <c r="O162" s="4">
        <f t="shared" si="39"/>
        <v>10000</v>
      </c>
      <c r="P162" s="4"/>
      <c r="Q162" s="4"/>
      <c r="R162" s="4"/>
      <c r="S162" s="4"/>
      <c r="T162" s="3" t="s">
        <v>289</v>
      </c>
    </row>
    <row r="163" spans="1:20" x14ac:dyDescent="0.35">
      <c r="A163" s="3" t="s">
        <v>46</v>
      </c>
      <c r="B163" s="3"/>
      <c r="C163" s="3" t="s">
        <v>264</v>
      </c>
      <c r="D163" s="3"/>
      <c r="E163" s="4"/>
      <c r="F163" s="4"/>
      <c r="G163" s="4"/>
      <c r="H163" s="4"/>
      <c r="I163" s="4"/>
      <c r="J163" s="4"/>
      <c r="K163" s="21">
        <v>45393</v>
      </c>
      <c r="L163" s="3" t="s">
        <v>313</v>
      </c>
      <c r="M163" s="4">
        <v>490000</v>
      </c>
      <c r="N163" s="4"/>
      <c r="O163" s="4">
        <f t="shared" si="39"/>
        <v>490000</v>
      </c>
      <c r="P163" s="4"/>
      <c r="Q163" s="4"/>
      <c r="R163" s="4"/>
      <c r="S163" s="4"/>
      <c r="T163" s="3" t="s">
        <v>289</v>
      </c>
    </row>
    <row r="164" spans="1:20" x14ac:dyDescent="0.35">
      <c r="A164" s="3" t="s">
        <v>46</v>
      </c>
      <c r="B164" s="3"/>
      <c r="C164" s="3" t="s">
        <v>264</v>
      </c>
      <c r="D164" s="3"/>
      <c r="E164" s="4"/>
      <c r="F164" s="4"/>
      <c r="G164" s="4"/>
      <c r="H164" s="4"/>
      <c r="I164" s="4"/>
      <c r="J164" s="4"/>
      <c r="K164" s="21">
        <v>45405</v>
      </c>
      <c r="L164" s="3" t="s">
        <v>313</v>
      </c>
      <c r="M164" s="4">
        <v>100000</v>
      </c>
      <c r="N164" s="4"/>
      <c r="O164" s="4">
        <f t="shared" si="39"/>
        <v>100000</v>
      </c>
      <c r="P164" s="4"/>
      <c r="Q164" s="4"/>
      <c r="R164" s="4"/>
      <c r="S164" s="4"/>
      <c r="T164" s="3" t="s">
        <v>289</v>
      </c>
    </row>
    <row r="165" spans="1:20" x14ac:dyDescent="0.35">
      <c r="A165" s="3" t="s">
        <v>46</v>
      </c>
      <c r="B165" s="3"/>
      <c r="C165" s="3" t="s">
        <v>264</v>
      </c>
      <c r="D165" s="3"/>
      <c r="E165" s="4"/>
      <c r="F165" s="4"/>
      <c r="G165" s="4"/>
      <c r="H165" s="4"/>
      <c r="I165" s="4"/>
      <c r="J165" s="4"/>
      <c r="K165" s="21">
        <v>45642</v>
      </c>
      <c r="L165" s="3" t="s">
        <v>321</v>
      </c>
      <c r="M165" s="4">
        <v>110000</v>
      </c>
      <c r="N165" s="4"/>
      <c r="O165" s="4">
        <f t="shared" si="39"/>
        <v>110000</v>
      </c>
      <c r="P165" s="4"/>
      <c r="Q165" s="4"/>
      <c r="R165" s="4"/>
      <c r="S165" s="4"/>
      <c r="T165" s="3" t="s">
        <v>289</v>
      </c>
    </row>
    <row r="166" spans="1:20" x14ac:dyDescent="0.35">
      <c r="A166" s="3" t="s">
        <v>46</v>
      </c>
      <c r="B166" s="3"/>
      <c r="C166" s="3"/>
      <c r="D166" s="3"/>
      <c r="E166" s="4"/>
      <c r="F166" s="4"/>
      <c r="G166" s="4"/>
      <c r="H166" s="4"/>
      <c r="I166" s="4"/>
      <c r="J166" s="4"/>
      <c r="K166" s="21" t="s">
        <v>1931</v>
      </c>
      <c r="L166" s="3" t="s">
        <v>321</v>
      </c>
      <c r="M166" s="4">
        <v>300000</v>
      </c>
      <c r="N166" s="4"/>
      <c r="O166" s="4">
        <f t="shared" si="39"/>
        <v>300000</v>
      </c>
      <c r="P166" s="4"/>
      <c r="Q166" s="4"/>
      <c r="R166" s="4"/>
      <c r="S166" s="4"/>
      <c r="T166" s="3"/>
    </row>
    <row r="167" spans="1:20" x14ac:dyDescent="0.35">
      <c r="A167" s="3" t="s">
        <v>46</v>
      </c>
      <c r="B167" s="3"/>
      <c r="C167" s="3"/>
      <c r="D167" s="3"/>
      <c r="E167" s="4"/>
      <c r="F167" s="4"/>
      <c r="G167" s="4"/>
      <c r="H167" s="4"/>
      <c r="I167" s="4"/>
      <c r="J167" s="4"/>
      <c r="K167" s="3"/>
      <c r="L167" s="3"/>
      <c r="M167" s="4"/>
      <c r="N167" s="4"/>
      <c r="O167" s="4">
        <f t="shared" si="39"/>
        <v>0</v>
      </c>
      <c r="P167" s="4"/>
      <c r="Q167" s="4"/>
      <c r="R167" s="4"/>
      <c r="S167" s="4"/>
      <c r="T167" s="3" t="s">
        <v>289</v>
      </c>
    </row>
    <row r="168" spans="1:20" x14ac:dyDescent="0.35">
      <c r="A168" s="18"/>
      <c r="B168" s="18"/>
      <c r="C168" s="18"/>
      <c r="D168" s="18"/>
      <c r="E168" s="23"/>
      <c r="F168" s="23"/>
      <c r="G168" s="23"/>
      <c r="H168" s="23"/>
      <c r="I168" s="23"/>
      <c r="J168" s="23"/>
      <c r="K168" s="18"/>
      <c r="L168" s="18"/>
      <c r="M168" s="23">
        <f t="shared" ref="M168:N168" si="40">SUM(M159:M167)</f>
        <v>1020000</v>
      </c>
      <c r="N168" s="23">
        <f t="shared" si="40"/>
        <v>0</v>
      </c>
      <c r="O168" s="23">
        <f>SUM(O159:O167)</f>
        <v>1020000</v>
      </c>
      <c r="P168" s="23">
        <f>+J158-N168</f>
        <v>1563080</v>
      </c>
      <c r="Q168" s="23">
        <f>+I158-M168</f>
        <v>-233000</v>
      </c>
      <c r="R168" s="29">
        <f>+P168+Q168</f>
        <v>1330080</v>
      </c>
      <c r="S168" s="29">
        <f>+O168</f>
        <v>1020000</v>
      </c>
      <c r="T168" s="18"/>
    </row>
    <row r="169" spans="1:20" x14ac:dyDescent="0.35">
      <c r="A169" s="3" t="s">
        <v>47</v>
      </c>
      <c r="B169" s="3" t="str">
        <f>+MID(A169,1,1)</f>
        <v>A</v>
      </c>
      <c r="C169" s="3"/>
      <c r="D169" s="83">
        <v>130.56</v>
      </c>
      <c r="E169" s="4">
        <v>19000</v>
      </c>
      <c r="F169" s="4">
        <f>+D169*0.8364</f>
        <v>109.200384</v>
      </c>
      <c r="G169" s="4">
        <v>7200</v>
      </c>
      <c r="H169" s="4">
        <f>+D169*E169</f>
        <v>2480640</v>
      </c>
      <c r="I169" s="4">
        <f>+CEILING(F169*G169,1000)</f>
        <v>787000</v>
      </c>
      <c r="J169" s="4">
        <f>(H169-I169)</f>
        <v>1693640</v>
      </c>
      <c r="K169" s="21">
        <v>45633</v>
      </c>
      <c r="L169" s="3"/>
      <c r="M169" s="4"/>
      <c r="N169" s="4"/>
      <c r="O169" s="4"/>
      <c r="P169" s="4"/>
      <c r="Q169" s="4"/>
      <c r="R169" s="4"/>
      <c r="S169" s="4"/>
      <c r="T169" s="3" t="s">
        <v>290</v>
      </c>
    </row>
    <row r="170" spans="1:20" x14ac:dyDescent="0.35">
      <c r="A170" s="3" t="s">
        <v>47</v>
      </c>
      <c r="B170" s="3"/>
      <c r="C170" s="3"/>
      <c r="D170" s="3"/>
      <c r="E170" s="4"/>
      <c r="F170" s="4"/>
      <c r="G170" s="4"/>
      <c r="H170" s="4"/>
      <c r="I170" s="4"/>
      <c r="J170" s="4"/>
      <c r="K170" s="21">
        <v>45276</v>
      </c>
      <c r="L170" s="3" t="s">
        <v>9</v>
      </c>
      <c r="M170" s="4"/>
      <c r="N170" s="4">
        <v>587520</v>
      </c>
      <c r="O170" s="4">
        <f t="shared" ref="O170:O179" si="41">+SUM(M170:N170)</f>
        <v>587520</v>
      </c>
      <c r="P170" s="4"/>
      <c r="Q170" s="4"/>
      <c r="R170" s="4"/>
      <c r="S170" s="4"/>
      <c r="T170" s="3" t="s">
        <v>34</v>
      </c>
    </row>
    <row r="171" spans="1:20" x14ac:dyDescent="0.35">
      <c r="A171" s="3" t="s">
        <v>47</v>
      </c>
      <c r="B171" s="3"/>
      <c r="C171" s="3"/>
      <c r="D171" s="3"/>
      <c r="E171" s="4"/>
      <c r="F171" s="4"/>
      <c r="G171" s="4"/>
      <c r="H171" s="4"/>
      <c r="I171" s="4"/>
      <c r="J171" s="4"/>
      <c r="K171" s="21">
        <v>45377</v>
      </c>
      <c r="L171" s="3" t="s">
        <v>9</v>
      </c>
      <c r="M171" s="4"/>
      <c r="N171" s="4">
        <v>-587520</v>
      </c>
      <c r="O171" s="4">
        <f t="shared" si="41"/>
        <v>-587520</v>
      </c>
      <c r="P171" s="4"/>
      <c r="Q171" s="4"/>
      <c r="R171" s="4"/>
      <c r="S171" s="4"/>
      <c r="T171" s="3" t="s">
        <v>34</v>
      </c>
    </row>
    <row r="172" spans="1:20" x14ac:dyDescent="0.35">
      <c r="A172" s="3" t="s">
        <v>47</v>
      </c>
      <c r="B172" s="3"/>
      <c r="C172" s="3" t="s">
        <v>265</v>
      </c>
      <c r="D172" s="3"/>
      <c r="E172" s="4"/>
      <c r="F172" s="4"/>
      <c r="G172" s="4"/>
      <c r="H172" s="4"/>
      <c r="I172" s="4"/>
      <c r="J172" s="4"/>
      <c r="K172" s="21">
        <v>45377</v>
      </c>
      <c r="L172" s="3" t="s">
        <v>313</v>
      </c>
      <c r="M172" s="4">
        <v>10000</v>
      </c>
      <c r="N172" s="4"/>
      <c r="O172" s="4">
        <f t="shared" si="41"/>
        <v>10000</v>
      </c>
      <c r="P172" s="4"/>
      <c r="Q172" s="4"/>
      <c r="R172" s="4"/>
      <c r="S172" s="4"/>
      <c r="T172" s="3" t="s">
        <v>294</v>
      </c>
    </row>
    <row r="173" spans="1:20" x14ac:dyDescent="0.35">
      <c r="A173" s="3" t="s">
        <v>47</v>
      </c>
      <c r="B173" s="3"/>
      <c r="C173" s="3" t="s">
        <v>266</v>
      </c>
      <c r="D173" s="3"/>
      <c r="E173" s="4"/>
      <c r="F173" s="4"/>
      <c r="G173" s="4"/>
      <c r="H173" s="4"/>
      <c r="I173" s="4"/>
      <c r="J173" s="4"/>
      <c r="K173" s="21">
        <v>45413</v>
      </c>
      <c r="L173" s="3" t="s">
        <v>321</v>
      </c>
      <c r="M173" s="4">
        <v>400000</v>
      </c>
      <c r="N173" s="4"/>
      <c r="O173" s="4">
        <f t="shared" si="41"/>
        <v>400000</v>
      </c>
      <c r="P173" s="4"/>
      <c r="Q173" s="4"/>
      <c r="R173" s="4"/>
      <c r="S173" s="4"/>
      <c r="T173" s="3" t="s">
        <v>294</v>
      </c>
    </row>
    <row r="174" spans="1:20" x14ac:dyDescent="0.35">
      <c r="A174" s="3" t="s">
        <v>47</v>
      </c>
      <c r="B174" s="3"/>
      <c r="C174" s="3"/>
      <c r="D174" s="3"/>
      <c r="E174" s="4"/>
      <c r="F174" s="4"/>
      <c r="G174" s="4"/>
      <c r="H174" s="4"/>
      <c r="I174" s="4"/>
      <c r="J174" s="4"/>
      <c r="K174" s="21">
        <v>45633</v>
      </c>
      <c r="L174" s="3" t="s">
        <v>312</v>
      </c>
      <c r="M174" s="4">
        <v>10000</v>
      </c>
      <c r="N174" s="4"/>
      <c r="O174" s="4">
        <f t="shared" si="41"/>
        <v>10000</v>
      </c>
      <c r="P174" s="4"/>
      <c r="Q174" s="4"/>
      <c r="R174" s="4"/>
      <c r="S174" s="4"/>
      <c r="T174" s="3" t="s">
        <v>290</v>
      </c>
    </row>
    <row r="175" spans="1:20" x14ac:dyDescent="0.35">
      <c r="A175" s="3" t="s">
        <v>47</v>
      </c>
      <c r="B175" s="3"/>
      <c r="C175" s="3"/>
      <c r="D175" s="3"/>
      <c r="E175" s="4"/>
      <c r="F175" s="4"/>
      <c r="G175" s="4"/>
      <c r="H175" s="4"/>
      <c r="I175" s="4"/>
      <c r="J175" s="4"/>
      <c r="K175" s="21">
        <v>45644</v>
      </c>
      <c r="L175" s="3" t="s">
        <v>9</v>
      </c>
      <c r="M175" s="4"/>
      <c r="N175" s="4">
        <v>300000</v>
      </c>
      <c r="O175" s="4">
        <f t="shared" si="41"/>
        <v>300000</v>
      </c>
      <c r="P175" s="4"/>
      <c r="Q175" s="4"/>
      <c r="R175" s="4"/>
      <c r="S175" s="4"/>
      <c r="T175" s="3" t="s">
        <v>290</v>
      </c>
    </row>
    <row r="176" spans="1:20" x14ac:dyDescent="0.35">
      <c r="A176" s="3" t="s">
        <v>47</v>
      </c>
      <c r="B176" s="3"/>
      <c r="C176" s="3" t="s">
        <v>267</v>
      </c>
      <c r="D176" s="3"/>
      <c r="E176" s="4"/>
      <c r="F176" s="4"/>
      <c r="G176" s="4"/>
      <c r="H176" s="4"/>
      <c r="I176" s="4"/>
      <c r="J176" s="4"/>
      <c r="K176" s="21">
        <v>45644</v>
      </c>
      <c r="L176" s="3" t="s">
        <v>314</v>
      </c>
      <c r="M176" s="4">
        <v>-410000</v>
      </c>
      <c r="N176" s="4"/>
      <c r="O176" s="4">
        <f t="shared" si="41"/>
        <v>-410000</v>
      </c>
      <c r="P176" s="4"/>
      <c r="Q176" s="4"/>
      <c r="R176" s="4"/>
      <c r="S176" s="4"/>
      <c r="T176" s="3" t="s">
        <v>294</v>
      </c>
    </row>
    <row r="177" spans="1:20" x14ac:dyDescent="0.35">
      <c r="A177" s="3" t="s">
        <v>47</v>
      </c>
      <c r="B177" s="3"/>
      <c r="C177" s="3" t="s">
        <v>268</v>
      </c>
      <c r="D177" s="3"/>
      <c r="E177" s="4"/>
      <c r="F177" s="4"/>
      <c r="G177" s="4"/>
      <c r="H177" s="4"/>
      <c r="I177" s="4"/>
      <c r="J177" s="4"/>
      <c r="K177" s="21">
        <v>45650</v>
      </c>
      <c r="L177" s="3" t="s">
        <v>321</v>
      </c>
      <c r="M177" s="4">
        <v>400000</v>
      </c>
      <c r="N177" s="4"/>
      <c r="O177" s="4">
        <f t="shared" si="41"/>
        <v>400000</v>
      </c>
      <c r="P177" s="4"/>
      <c r="Q177" s="4"/>
      <c r="R177" s="4"/>
      <c r="S177" s="4"/>
      <c r="T177" s="3" t="s">
        <v>290</v>
      </c>
    </row>
    <row r="178" spans="1:20" x14ac:dyDescent="0.35">
      <c r="A178" s="3" t="s">
        <v>47</v>
      </c>
      <c r="B178" s="3"/>
      <c r="C178" s="3"/>
      <c r="D178" s="3"/>
      <c r="E178" s="4"/>
      <c r="F178" s="4"/>
      <c r="G178" s="4"/>
      <c r="H178" s="4"/>
      <c r="I178" s="4"/>
      <c r="J178" s="4"/>
      <c r="K178" s="21" t="s">
        <v>1932</v>
      </c>
      <c r="L178" s="3" t="s">
        <v>321</v>
      </c>
      <c r="M178" s="4">
        <v>200000</v>
      </c>
      <c r="N178" s="4"/>
      <c r="O178" s="4">
        <f t="shared" si="41"/>
        <v>200000</v>
      </c>
      <c r="P178" s="4"/>
      <c r="Q178" s="4"/>
      <c r="R178" s="4"/>
      <c r="S178" s="4"/>
      <c r="T178" s="3"/>
    </row>
    <row r="179" spans="1:20" x14ac:dyDescent="0.35">
      <c r="A179" s="3" t="s">
        <v>47</v>
      </c>
      <c r="B179" s="3"/>
      <c r="C179" s="3"/>
      <c r="D179" s="3"/>
      <c r="E179" s="4"/>
      <c r="F179" s="4"/>
      <c r="G179" s="4"/>
      <c r="H179" s="4"/>
      <c r="I179" s="4"/>
      <c r="J179" s="4"/>
      <c r="K179" s="3"/>
      <c r="L179" s="3"/>
      <c r="M179" s="4"/>
      <c r="N179" s="4"/>
      <c r="O179" s="4">
        <f t="shared" si="41"/>
        <v>0</v>
      </c>
      <c r="P179" s="4"/>
      <c r="Q179" s="4"/>
      <c r="R179" s="4"/>
      <c r="S179" s="4"/>
      <c r="T179" s="3" t="s">
        <v>290</v>
      </c>
    </row>
    <row r="180" spans="1:20" x14ac:dyDescent="0.35">
      <c r="A180" s="18"/>
      <c r="B180" s="18"/>
      <c r="C180" s="18"/>
      <c r="D180" s="18"/>
      <c r="E180" s="23"/>
      <c r="F180" s="23"/>
      <c r="G180" s="23"/>
      <c r="H180" s="23"/>
      <c r="I180" s="23"/>
      <c r="J180" s="23"/>
      <c r="K180" s="18"/>
      <c r="L180" s="18"/>
      <c r="M180" s="23">
        <f t="shared" ref="M180:N180" si="42">SUM(M170:M179)</f>
        <v>610000</v>
      </c>
      <c r="N180" s="23">
        <f t="shared" si="42"/>
        <v>300000</v>
      </c>
      <c r="O180" s="23">
        <f>SUM(O170:O179)</f>
        <v>910000</v>
      </c>
      <c r="P180" s="23">
        <f>+J169-N180</f>
        <v>1393640</v>
      </c>
      <c r="Q180" s="23">
        <f>+I169-M180</f>
        <v>177000</v>
      </c>
      <c r="R180" s="29">
        <f>+P180+Q180</f>
        <v>1570640</v>
      </c>
      <c r="S180" s="29">
        <f>+O180</f>
        <v>910000</v>
      </c>
      <c r="T180" s="18"/>
    </row>
    <row r="181" spans="1:20" x14ac:dyDescent="0.35">
      <c r="A181" s="3" t="s">
        <v>48</v>
      </c>
      <c r="B181" s="3" t="str">
        <f>+MID(A181,1,1)</f>
        <v>A</v>
      </c>
      <c r="C181" s="3"/>
      <c r="D181" s="83">
        <v>130.56</v>
      </c>
      <c r="E181" s="4">
        <v>18600</v>
      </c>
      <c r="F181" s="4">
        <f>+D181*0.8364</f>
        <v>109.200384</v>
      </c>
      <c r="G181" s="4">
        <v>7200</v>
      </c>
      <c r="H181" s="4">
        <f>+D181*E181</f>
        <v>2428416</v>
      </c>
      <c r="I181" s="4">
        <f>+CEILING(F181*G181,1000)</f>
        <v>787000</v>
      </c>
      <c r="J181" s="4">
        <f>(H181-I181)</f>
        <v>1641416</v>
      </c>
      <c r="K181" s="21">
        <v>45634</v>
      </c>
      <c r="L181" s="3"/>
      <c r="M181" s="4"/>
      <c r="N181" s="4"/>
      <c r="O181" s="4"/>
      <c r="P181" s="4"/>
      <c r="Q181" s="4"/>
      <c r="R181" s="4"/>
      <c r="S181" s="4"/>
      <c r="T181" s="3" t="s">
        <v>299</v>
      </c>
    </row>
    <row r="182" spans="1:20" x14ac:dyDescent="0.35">
      <c r="A182" s="3" t="s">
        <v>48</v>
      </c>
      <c r="B182" s="3"/>
      <c r="C182" s="3"/>
      <c r="D182" s="3"/>
      <c r="E182" s="4"/>
      <c r="F182" s="4"/>
      <c r="G182" s="4"/>
      <c r="H182" s="4"/>
      <c r="I182" s="4"/>
      <c r="J182" s="4"/>
      <c r="K182" s="21">
        <v>45276</v>
      </c>
      <c r="L182" s="3" t="s">
        <v>9</v>
      </c>
      <c r="M182" s="4"/>
      <c r="N182" s="4">
        <v>587520</v>
      </c>
      <c r="O182" s="4">
        <f t="shared" ref="O182:O200" si="43">+SUM(M182:N182)</f>
        <v>587520</v>
      </c>
      <c r="P182" s="4"/>
      <c r="Q182" s="4"/>
      <c r="R182" s="4"/>
      <c r="S182" s="4"/>
      <c r="T182" s="3" t="s">
        <v>34</v>
      </c>
    </row>
    <row r="183" spans="1:20" x14ac:dyDescent="0.35">
      <c r="A183" s="3" t="s">
        <v>48</v>
      </c>
      <c r="B183" s="3"/>
      <c r="C183" s="3"/>
      <c r="D183" s="3"/>
      <c r="E183" s="4"/>
      <c r="F183" s="4"/>
      <c r="G183" s="4"/>
      <c r="H183" s="4"/>
      <c r="I183" s="4"/>
      <c r="J183" s="4"/>
      <c r="K183" s="21">
        <v>45377</v>
      </c>
      <c r="L183" s="3" t="s">
        <v>9</v>
      </c>
      <c r="M183" s="4"/>
      <c r="N183" s="4">
        <v>-587520</v>
      </c>
      <c r="O183" s="4">
        <f t="shared" si="43"/>
        <v>-587520</v>
      </c>
      <c r="P183" s="4"/>
      <c r="Q183" s="4"/>
      <c r="R183" s="4"/>
      <c r="S183" s="4"/>
      <c r="T183" s="3" t="s">
        <v>34</v>
      </c>
    </row>
    <row r="184" spans="1:20" x14ac:dyDescent="0.35">
      <c r="A184" s="3" t="s">
        <v>48</v>
      </c>
      <c r="B184" s="3"/>
      <c r="C184" s="3"/>
      <c r="D184" s="3"/>
      <c r="E184" s="4"/>
      <c r="F184" s="4"/>
      <c r="G184" s="4"/>
      <c r="H184" s="4"/>
      <c r="I184" s="4"/>
      <c r="J184" s="4"/>
      <c r="K184" s="21">
        <v>45634</v>
      </c>
      <c r="L184" s="3" t="s">
        <v>312</v>
      </c>
      <c r="M184" s="4">
        <v>1000</v>
      </c>
      <c r="N184" s="4"/>
      <c r="O184" s="4">
        <f t="shared" si="43"/>
        <v>1000</v>
      </c>
      <c r="P184" s="4"/>
      <c r="Q184" s="4"/>
      <c r="R184" s="4"/>
      <c r="S184" s="4"/>
      <c r="T184" s="3" t="s">
        <v>300</v>
      </c>
    </row>
    <row r="185" spans="1:20" x14ac:dyDescent="0.35">
      <c r="A185" s="3" t="s">
        <v>48</v>
      </c>
      <c r="B185" s="3"/>
      <c r="C185" s="3" t="s">
        <v>269</v>
      </c>
      <c r="D185" s="3"/>
      <c r="E185" s="4"/>
      <c r="F185" s="4"/>
      <c r="G185" s="4"/>
      <c r="H185" s="4"/>
      <c r="I185" s="4"/>
      <c r="J185" s="4"/>
      <c r="K185" s="21">
        <v>45634</v>
      </c>
      <c r="L185" s="3" t="s">
        <v>312</v>
      </c>
      <c r="M185" s="4">
        <v>49000</v>
      </c>
      <c r="N185" s="4"/>
      <c r="O185" s="4">
        <f t="shared" si="43"/>
        <v>49000</v>
      </c>
      <c r="P185" s="4"/>
      <c r="Q185" s="4"/>
      <c r="R185" s="4"/>
      <c r="S185" s="4"/>
      <c r="T185" s="3" t="s">
        <v>299</v>
      </c>
    </row>
    <row r="186" spans="1:20" x14ac:dyDescent="0.35">
      <c r="A186" s="3" t="s">
        <v>48</v>
      </c>
      <c r="B186" s="3"/>
      <c r="C186" s="3"/>
      <c r="D186" s="3"/>
      <c r="E186" s="4"/>
      <c r="F186" s="4"/>
      <c r="G186" s="4"/>
      <c r="H186" s="4"/>
      <c r="I186" s="4"/>
      <c r="J186" s="4"/>
      <c r="K186" s="21">
        <v>45634</v>
      </c>
      <c r="L186" s="3" t="s">
        <v>312</v>
      </c>
      <c r="M186" s="4">
        <v>50000</v>
      </c>
      <c r="N186" s="4"/>
      <c r="O186" s="4">
        <f t="shared" si="43"/>
        <v>50000</v>
      </c>
      <c r="P186" s="4"/>
      <c r="Q186" s="4"/>
      <c r="R186" s="4"/>
      <c r="S186" s="4"/>
      <c r="T186" s="3" t="s">
        <v>299</v>
      </c>
    </row>
    <row r="187" spans="1:20" x14ac:dyDescent="0.35">
      <c r="A187" s="3" t="s">
        <v>48</v>
      </c>
      <c r="B187" s="3"/>
      <c r="C187" s="3"/>
      <c r="D187" s="3"/>
      <c r="E187" s="4"/>
      <c r="F187" s="4"/>
      <c r="G187" s="4"/>
      <c r="H187" s="4"/>
      <c r="I187" s="4"/>
      <c r="J187" s="4"/>
      <c r="K187" s="21">
        <v>45680</v>
      </c>
      <c r="L187" s="3" t="s">
        <v>312</v>
      </c>
      <c r="M187" s="4">
        <v>1000</v>
      </c>
      <c r="N187" s="4"/>
      <c r="O187" s="4">
        <f t="shared" si="43"/>
        <v>1000</v>
      </c>
      <c r="P187" s="4"/>
      <c r="Q187" s="4"/>
      <c r="R187" s="4"/>
      <c r="S187" s="4"/>
      <c r="T187" s="3" t="s">
        <v>299</v>
      </c>
    </row>
    <row r="188" spans="1:20" x14ac:dyDescent="0.35">
      <c r="A188" s="3" t="s">
        <v>48</v>
      </c>
      <c r="B188" s="3"/>
      <c r="C188" s="3"/>
      <c r="D188" s="3"/>
      <c r="E188" s="4"/>
      <c r="F188" s="4"/>
      <c r="G188" s="4"/>
      <c r="H188" s="4"/>
      <c r="I188" s="4"/>
      <c r="J188" s="4"/>
      <c r="K188" s="21">
        <v>45680</v>
      </c>
      <c r="L188" s="3" t="s">
        <v>312</v>
      </c>
      <c r="M188" s="4">
        <v>49000</v>
      </c>
      <c r="N188" s="4"/>
      <c r="O188" s="4">
        <f t="shared" si="43"/>
        <v>49000</v>
      </c>
      <c r="P188" s="4"/>
      <c r="Q188" s="4"/>
      <c r="R188" s="4"/>
      <c r="S188" s="4"/>
      <c r="T188" s="3" t="s">
        <v>300</v>
      </c>
    </row>
    <row r="189" spans="1:20" x14ac:dyDescent="0.35">
      <c r="A189" s="3" t="s">
        <v>48</v>
      </c>
      <c r="B189" s="3"/>
      <c r="C189" s="3"/>
      <c r="D189" s="3"/>
      <c r="E189" s="4"/>
      <c r="F189" s="4"/>
      <c r="G189" s="4"/>
      <c r="H189" s="4"/>
      <c r="I189" s="4"/>
      <c r="J189" s="4"/>
      <c r="K189" s="21">
        <v>45681</v>
      </c>
      <c r="L189" s="3" t="s">
        <v>312</v>
      </c>
      <c r="M189" s="4">
        <v>50000</v>
      </c>
      <c r="N189" s="4"/>
      <c r="O189" s="4">
        <f t="shared" si="43"/>
        <v>50000</v>
      </c>
      <c r="P189" s="4"/>
      <c r="Q189" s="4"/>
      <c r="R189" s="4"/>
      <c r="S189" s="4"/>
      <c r="T189" s="3" t="s">
        <v>299</v>
      </c>
    </row>
    <row r="190" spans="1:20" x14ac:dyDescent="0.35">
      <c r="A190" s="3" t="s">
        <v>48</v>
      </c>
      <c r="B190" s="3"/>
      <c r="C190" s="3"/>
      <c r="D190" s="3"/>
      <c r="E190" s="4"/>
      <c r="F190" s="4"/>
      <c r="G190" s="4"/>
      <c r="H190" s="4"/>
      <c r="I190" s="4"/>
      <c r="J190" s="4"/>
      <c r="K190" s="21">
        <v>45682</v>
      </c>
      <c r="L190" s="3" t="s">
        <v>312</v>
      </c>
      <c r="M190" s="4">
        <v>50000</v>
      </c>
      <c r="N190" s="4"/>
      <c r="O190" s="4">
        <f t="shared" si="43"/>
        <v>50000</v>
      </c>
      <c r="P190" s="4"/>
      <c r="Q190" s="4"/>
      <c r="R190" s="4"/>
      <c r="S190" s="4"/>
      <c r="T190" s="3" t="s">
        <v>299</v>
      </c>
    </row>
    <row r="191" spans="1:20" x14ac:dyDescent="0.35">
      <c r="A191" s="3" t="s">
        <v>48</v>
      </c>
      <c r="B191" s="3"/>
      <c r="C191" s="3"/>
      <c r="D191" s="3"/>
      <c r="E191" s="4"/>
      <c r="F191" s="4"/>
      <c r="G191" s="4"/>
      <c r="H191" s="4"/>
      <c r="I191" s="4"/>
      <c r="J191" s="4"/>
      <c r="K191" s="21">
        <v>45683</v>
      </c>
      <c r="L191" s="3" t="s">
        <v>312</v>
      </c>
      <c r="M191" s="4">
        <v>50000</v>
      </c>
      <c r="N191" s="4"/>
      <c r="O191" s="4">
        <f t="shared" si="43"/>
        <v>50000</v>
      </c>
      <c r="P191" s="4"/>
      <c r="Q191" s="4"/>
      <c r="R191" s="4"/>
      <c r="S191" s="4"/>
      <c r="T191" s="3" t="s">
        <v>299</v>
      </c>
    </row>
    <row r="192" spans="1:20" x14ac:dyDescent="0.35">
      <c r="A192" s="3" t="s">
        <v>48</v>
      </c>
      <c r="B192" s="3"/>
      <c r="C192" s="3"/>
      <c r="D192" s="3"/>
      <c r="E192" s="4"/>
      <c r="F192" s="4"/>
      <c r="G192" s="4"/>
      <c r="H192" s="4"/>
      <c r="I192" s="4"/>
      <c r="J192" s="4"/>
      <c r="K192" s="21">
        <v>45684</v>
      </c>
      <c r="L192" s="3" t="s">
        <v>312</v>
      </c>
      <c r="M192" s="4">
        <v>50000</v>
      </c>
      <c r="N192" s="4"/>
      <c r="O192" s="4">
        <f t="shared" si="43"/>
        <v>50000</v>
      </c>
      <c r="P192" s="4"/>
      <c r="Q192" s="4"/>
      <c r="R192" s="4"/>
      <c r="S192" s="4"/>
      <c r="T192" s="3" t="s">
        <v>299</v>
      </c>
    </row>
    <row r="193" spans="1:20" x14ac:dyDescent="0.35">
      <c r="A193" s="3" t="s">
        <v>48</v>
      </c>
      <c r="B193" s="3"/>
      <c r="C193" s="3"/>
      <c r="D193" s="3"/>
      <c r="E193" s="4"/>
      <c r="F193" s="4"/>
      <c r="G193" s="4"/>
      <c r="H193" s="4"/>
      <c r="I193" s="4"/>
      <c r="J193" s="4"/>
      <c r="K193" s="21">
        <v>45685</v>
      </c>
      <c r="L193" s="3" t="s">
        <v>312</v>
      </c>
      <c r="M193" s="4">
        <v>50000</v>
      </c>
      <c r="N193" s="4"/>
      <c r="O193" s="4">
        <f t="shared" si="43"/>
        <v>50000</v>
      </c>
      <c r="P193" s="4"/>
      <c r="Q193" s="4"/>
      <c r="R193" s="4"/>
      <c r="S193" s="4"/>
      <c r="T193" s="3" t="s">
        <v>299</v>
      </c>
    </row>
    <row r="194" spans="1:20" x14ac:dyDescent="0.35">
      <c r="A194" s="3" t="s">
        <v>48</v>
      </c>
      <c r="B194" s="3"/>
      <c r="C194" s="3"/>
      <c r="D194" s="3"/>
      <c r="E194" s="4"/>
      <c r="F194" s="4"/>
      <c r="G194" s="4"/>
      <c r="H194" s="4"/>
      <c r="I194" s="4"/>
      <c r="J194" s="4"/>
      <c r="K194" s="21">
        <v>45686</v>
      </c>
      <c r="L194" s="3" t="s">
        <v>312</v>
      </c>
      <c r="M194" s="4">
        <v>50000</v>
      </c>
      <c r="N194" s="4"/>
      <c r="O194" s="4">
        <f t="shared" si="43"/>
        <v>50000</v>
      </c>
      <c r="P194" s="4"/>
      <c r="Q194" s="4"/>
      <c r="R194" s="4"/>
      <c r="S194" s="4"/>
      <c r="T194" s="3" t="s">
        <v>299</v>
      </c>
    </row>
    <row r="195" spans="1:20" x14ac:dyDescent="0.35">
      <c r="A195" s="3" t="s">
        <v>48</v>
      </c>
      <c r="B195" s="3"/>
      <c r="C195" s="3"/>
      <c r="D195" s="3"/>
      <c r="E195" s="4"/>
      <c r="F195" s="4"/>
      <c r="G195" s="4"/>
      <c r="H195" s="4"/>
      <c r="I195" s="4"/>
      <c r="J195" s="4"/>
      <c r="K195" s="21">
        <v>45687</v>
      </c>
      <c r="L195" s="3" t="s">
        <v>312</v>
      </c>
      <c r="M195" s="4">
        <v>50000</v>
      </c>
      <c r="N195" s="4"/>
      <c r="O195" s="4">
        <f t="shared" si="43"/>
        <v>50000</v>
      </c>
      <c r="P195" s="4"/>
      <c r="Q195" s="4"/>
      <c r="R195" s="4"/>
      <c r="S195" s="4"/>
      <c r="T195" s="3" t="s">
        <v>299</v>
      </c>
    </row>
    <row r="196" spans="1:20" x14ac:dyDescent="0.35">
      <c r="A196" s="3" t="s">
        <v>48</v>
      </c>
      <c r="B196" s="3"/>
      <c r="C196" s="3"/>
      <c r="D196" s="3"/>
      <c r="E196" s="4"/>
      <c r="F196" s="4"/>
      <c r="G196" s="4"/>
      <c r="H196" s="4"/>
      <c r="I196" s="4"/>
      <c r="J196" s="4"/>
      <c r="K196" s="21">
        <v>45688</v>
      </c>
      <c r="L196" s="3" t="s">
        <v>312</v>
      </c>
      <c r="M196" s="4">
        <v>50000</v>
      </c>
      <c r="N196" s="4"/>
      <c r="O196" s="4">
        <f t="shared" si="43"/>
        <v>50000</v>
      </c>
      <c r="P196" s="4"/>
      <c r="Q196" s="4"/>
      <c r="R196" s="4"/>
      <c r="S196" s="4"/>
      <c r="T196" s="3" t="s">
        <v>299</v>
      </c>
    </row>
    <row r="197" spans="1:20" x14ac:dyDescent="0.35">
      <c r="A197" s="3" t="s">
        <v>48</v>
      </c>
      <c r="B197" s="3"/>
      <c r="C197" s="3"/>
      <c r="D197" s="3"/>
      <c r="E197" s="4"/>
      <c r="F197" s="4"/>
      <c r="G197" s="4"/>
      <c r="H197" s="4"/>
      <c r="I197" s="4"/>
      <c r="J197" s="4"/>
      <c r="K197" s="21">
        <v>45689</v>
      </c>
      <c r="L197" s="3" t="s">
        <v>312</v>
      </c>
      <c r="M197" s="4">
        <v>50000</v>
      </c>
      <c r="N197" s="4"/>
      <c r="O197" s="4">
        <f t="shared" si="43"/>
        <v>50000</v>
      </c>
      <c r="P197" s="4"/>
      <c r="Q197" s="4"/>
      <c r="R197" s="4"/>
      <c r="S197" s="4"/>
      <c r="T197" s="3" t="s">
        <v>299</v>
      </c>
    </row>
    <row r="198" spans="1:20" x14ac:dyDescent="0.35">
      <c r="A198" s="3" t="s">
        <v>48</v>
      </c>
      <c r="B198" s="3"/>
      <c r="C198" s="3"/>
      <c r="D198" s="3"/>
      <c r="E198" s="4"/>
      <c r="F198" s="4"/>
      <c r="G198" s="4"/>
      <c r="H198" s="4"/>
      <c r="I198" s="4"/>
      <c r="J198" s="4"/>
      <c r="K198" s="21"/>
      <c r="L198" s="3" t="s">
        <v>91</v>
      </c>
      <c r="M198" s="4">
        <v>5000</v>
      </c>
      <c r="N198" s="4">
        <v>232000</v>
      </c>
      <c r="O198" s="4">
        <f t="shared" si="43"/>
        <v>237000</v>
      </c>
      <c r="P198" s="4"/>
      <c r="Q198" s="4"/>
      <c r="R198" s="4"/>
      <c r="S198" s="4"/>
      <c r="T198" s="3" t="s">
        <v>299</v>
      </c>
    </row>
    <row r="199" spans="1:20" x14ac:dyDescent="0.35">
      <c r="A199" s="3" t="s">
        <v>48</v>
      </c>
      <c r="B199" s="3"/>
      <c r="C199" s="3"/>
      <c r="D199" s="3"/>
      <c r="E199" s="4"/>
      <c r="F199" s="4"/>
      <c r="G199" s="4"/>
      <c r="H199" s="4"/>
      <c r="I199" s="4"/>
      <c r="J199" s="4"/>
      <c r="K199" s="21"/>
      <c r="L199" s="3" t="s">
        <v>1883</v>
      </c>
      <c r="M199" s="4">
        <v>-5000</v>
      </c>
      <c r="N199" s="4">
        <v>-232000</v>
      </c>
      <c r="O199" s="4">
        <f t="shared" si="43"/>
        <v>-237000</v>
      </c>
      <c r="P199" s="4"/>
      <c r="Q199" s="4"/>
      <c r="R199" s="4"/>
      <c r="S199" s="4"/>
      <c r="T199" s="3" t="s">
        <v>299</v>
      </c>
    </row>
    <row r="200" spans="1:20" x14ac:dyDescent="0.35">
      <c r="A200" s="3" t="s">
        <v>48</v>
      </c>
      <c r="B200" s="3"/>
      <c r="C200" s="3"/>
      <c r="D200" s="3"/>
      <c r="E200" s="4"/>
      <c r="F200" s="4"/>
      <c r="G200" s="4"/>
      <c r="H200" s="4"/>
      <c r="I200" s="4"/>
      <c r="J200" s="4"/>
      <c r="K200" s="3"/>
      <c r="L200" s="3"/>
      <c r="M200" s="4"/>
      <c r="N200" s="4"/>
      <c r="O200" s="4">
        <f t="shared" si="43"/>
        <v>0</v>
      </c>
      <c r="P200" s="4"/>
      <c r="Q200" s="4"/>
      <c r="R200" s="4"/>
      <c r="S200" s="4"/>
      <c r="T200" s="3" t="s">
        <v>299</v>
      </c>
    </row>
    <row r="201" spans="1:20" x14ac:dyDescent="0.35">
      <c r="A201" s="18"/>
      <c r="B201" s="18"/>
      <c r="C201" s="18"/>
      <c r="D201" s="18"/>
      <c r="E201" s="23"/>
      <c r="F201" s="23"/>
      <c r="G201" s="23"/>
      <c r="H201" s="23"/>
      <c r="I201" s="23"/>
      <c r="J201" s="23"/>
      <c r="K201" s="18"/>
      <c r="L201" s="18"/>
      <c r="M201" s="23">
        <f t="shared" ref="M201:N201" si="44">SUM(M182:M200)</f>
        <v>600000</v>
      </c>
      <c r="N201" s="23">
        <f t="shared" si="44"/>
        <v>0</v>
      </c>
      <c r="O201" s="23">
        <f>SUM(O182:O200)</f>
        <v>600000</v>
      </c>
      <c r="P201" s="23">
        <f>+J181-N201</f>
        <v>1641416</v>
      </c>
      <c r="Q201" s="23">
        <f>+I181-M201</f>
        <v>187000</v>
      </c>
      <c r="R201" s="29">
        <f>+P201+Q201</f>
        <v>1828416</v>
      </c>
      <c r="S201" s="29">
        <f>+O201</f>
        <v>600000</v>
      </c>
      <c r="T201" s="18"/>
    </row>
    <row r="202" spans="1:20" x14ac:dyDescent="0.35">
      <c r="A202" s="3" t="s">
        <v>49</v>
      </c>
      <c r="B202" s="3" t="str">
        <f>+MID(A202,1,1)</f>
        <v>A</v>
      </c>
      <c r="C202" s="3" t="s">
        <v>244</v>
      </c>
      <c r="D202" s="83">
        <v>130.56</v>
      </c>
      <c r="E202" s="4">
        <v>19000</v>
      </c>
      <c r="F202" s="4">
        <f>+D202*0.8364</f>
        <v>109.200384</v>
      </c>
      <c r="G202" s="4">
        <v>7200</v>
      </c>
      <c r="H202" s="4">
        <f>+D202*E202</f>
        <v>2480640</v>
      </c>
      <c r="I202" s="4">
        <f>+CEILING(F202*G202,1000)</f>
        <v>787000</v>
      </c>
      <c r="J202" s="4">
        <f>(H202-I202)</f>
        <v>1693640</v>
      </c>
      <c r="K202" s="20">
        <v>45647</v>
      </c>
      <c r="L202" s="30"/>
      <c r="M202" s="4"/>
      <c r="N202" s="4"/>
      <c r="O202" s="4"/>
      <c r="P202" s="4"/>
      <c r="Q202" s="4"/>
      <c r="R202" s="4"/>
      <c r="S202" s="4"/>
      <c r="T202" s="3" t="s">
        <v>301</v>
      </c>
    </row>
    <row r="203" spans="1:20" x14ac:dyDescent="0.35">
      <c r="A203" s="3" t="s">
        <v>49</v>
      </c>
      <c r="B203" s="3"/>
      <c r="C203" s="3"/>
      <c r="D203" s="3"/>
      <c r="E203" s="4"/>
      <c r="F203" s="4"/>
      <c r="G203" s="4"/>
      <c r="H203" s="4"/>
      <c r="I203" s="4"/>
      <c r="J203" s="4"/>
      <c r="K203" s="20">
        <v>45276</v>
      </c>
      <c r="L203" s="30" t="s">
        <v>9</v>
      </c>
      <c r="M203" s="4"/>
      <c r="N203" s="4">
        <v>587520</v>
      </c>
      <c r="O203" s="4">
        <f t="shared" ref="O203:O209" si="45">+SUM(M203:N203)</f>
        <v>587520</v>
      </c>
      <c r="P203" s="4"/>
      <c r="Q203" s="4"/>
      <c r="R203" s="4"/>
      <c r="S203" s="4"/>
      <c r="T203" s="3" t="s">
        <v>34</v>
      </c>
    </row>
    <row r="204" spans="1:20" x14ac:dyDescent="0.35">
      <c r="A204" s="3" t="s">
        <v>49</v>
      </c>
      <c r="B204" s="3"/>
      <c r="C204" s="3"/>
      <c r="D204" s="3"/>
      <c r="E204" s="4"/>
      <c r="F204" s="4"/>
      <c r="G204" s="4"/>
      <c r="H204" s="4"/>
      <c r="I204" s="4"/>
      <c r="J204" s="4"/>
      <c r="K204" s="20">
        <v>45377</v>
      </c>
      <c r="L204" s="30" t="s">
        <v>9</v>
      </c>
      <c r="M204" s="4"/>
      <c r="N204" s="4">
        <v>-587520</v>
      </c>
      <c r="O204" s="4">
        <f t="shared" si="45"/>
        <v>-587520</v>
      </c>
      <c r="P204" s="4"/>
      <c r="Q204" s="4"/>
      <c r="R204" s="4"/>
      <c r="S204" s="4"/>
      <c r="T204" s="3" t="s">
        <v>34</v>
      </c>
    </row>
    <row r="205" spans="1:20" x14ac:dyDescent="0.35">
      <c r="A205" s="3" t="s">
        <v>49</v>
      </c>
      <c r="B205" s="3"/>
      <c r="C205" s="3"/>
      <c r="D205" s="3"/>
      <c r="E205" s="4"/>
      <c r="F205" s="4"/>
      <c r="G205" s="4"/>
      <c r="H205" s="4"/>
      <c r="I205" s="4"/>
      <c r="J205" s="4"/>
      <c r="K205" s="20">
        <v>45647</v>
      </c>
      <c r="L205" s="3" t="s">
        <v>314</v>
      </c>
      <c r="M205" s="4">
        <v>600000</v>
      </c>
      <c r="N205" s="4"/>
      <c r="O205" s="4">
        <f t="shared" si="45"/>
        <v>600000</v>
      </c>
      <c r="P205" s="4"/>
      <c r="Q205" s="4"/>
      <c r="R205" s="4"/>
      <c r="S205" s="4"/>
      <c r="T205" s="3" t="s">
        <v>296</v>
      </c>
    </row>
    <row r="206" spans="1:20" x14ac:dyDescent="0.35">
      <c r="A206" s="3" t="s">
        <v>49</v>
      </c>
      <c r="B206" s="3"/>
      <c r="C206" s="3" t="s">
        <v>270</v>
      </c>
      <c r="D206" s="3"/>
      <c r="E206" s="4"/>
      <c r="F206" s="4"/>
      <c r="G206" s="4"/>
      <c r="H206" s="4"/>
      <c r="I206" s="4"/>
      <c r="J206" s="4"/>
      <c r="K206" s="20"/>
      <c r="L206" s="3" t="s">
        <v>64</v>
      </c>
      <c r="M206" s="4"/>
      <c r="N206" s="4">
        <v>304000</v>
      </c>
      <c r="O206" s="4">
        <f t="shared" si="45"/>
        <v>304000</v>
      </c>
      <c r="P206" s="4"/>
      <c r="Q206" s="4"/>
      <c r="R206" s="4"/>
      <c r="S206" s="4"/>
      <c r="T206" s="3" t="s">
        <v>296</v>
      </c>
    </row>
    <row r="207" spans="1:20" x14ac:dyDescent="0.35">
      <c r="A207" s="3" t="s">
        <v>49</v>
      </c>
      <c r="B207" s="3"/>
      <c r="C207" s="3" t="s">
        <v>271</v>
      </c>
      <c r="D207" s="3"/>
      <c r="E207" s="4"/>
      <c r="F207" s="4"/>
      <c r="G207" s="4"/>
      <c r="H207" s="4"/>
      <c r="I207" s="4"/>
      <c r="J207" s="4"/>
      <c r="K207" s="20"/>
      <c r="L207" s="3" t="s">
        <v>97</v>
      </c>
      <c r="M207" s="4"/>
      <c r="N207" s="4">
        <v>-304000</v>
      </c>
      <c r="O207" s="4">
        <f t="shared" si="45"/>
        <v>-304000</v>
      </c>
      <c r="P207" s="4"/>
      <c r="Q207" s="4"/>
      <c r="R207" s="4"/>
      <c r="S207" s="4"/>
      <c r="T207" s="3" t="s">
        <v>301</v>
      </c>
    </row>
    <row r="208" spans="1:20" x14ac:dyDescent="0.35">
      <c r="A208" s="3" t="s">
        <v>49</v>
      </c>
      <c r="B208" s="3"/>
      <c r="C208" s="3"/>
      <c r="D208" s="3"/>
      <c r="E208" s="4"/>
      <c r="F208" s="4"/>
      <c r="G208" s="4"/>
      <c r="H208" s="4"/>
      <c r="I208" s="4"/>
      <c r="J208" s="4"/>
      <c r="K208" s="20">
        <v>45751</v>
      </c>
      <c r="L208" s="3" t="s">
        <v>314</v>
      </c>
      <c r="M208" s="4">
        <v>600000</v>
      </c>
      <c r="N208" s="4"/>
      <c r="O208" s="4">
        <f t="shared" si="45"/>
        <v>600000</v>
      </c>
      <c r="P208" s="4"/>
      <c r="Q208" s="4"/>
      <c r="R208" s="4"/>
      <c r="S208" s="4"/>
      <c r="T208" s="3"/>
    </row>
    <row r="209" spans="1:20" x14ac:dyDescent="0.35">
      <c r="A209" s="3" t="s">
        <v>49</v>
      </c>
      <c r="B209" s="3"/>
      <c r="C209" s="3"/>
      <c r="D209" s="3"/>
      <c r="E209" s="4"/>
      <c r="F209" s="4"/>
      <c r="G209" s="4"/>
      <c r="H209" s="4"/>
      <c r="I209" s="4"/>
      <c r="J209" s="4"/>
      <c r="K209" s="3"/>
      <c r="L209" s="3"/>
      <c r="M209" s="4"/>
      <c r="N209" s="4"/>
      <c r="O209" s="4">
        <f t="shared" si="45"/>
        <v>0</v>
      </c>
      <c r="P209" s="4"/>
      <c r="Q209" s="4"/>
      <c r="R209" s="4"/>
      <c r="S209" s="4"/>
      <c r="T209" s="3" t="s">
        <v>301</v>
      </c>
    </row>
    <row r="210" spans="1:20" x14ac:dyDescent="0.35">
      <c r="A210" s="18"/>
      <c r="B210" s="18"/>
      <c r="C210" s="18"/>
      <c r="D210" s="18"/>
      <c r="E210" s="23"/>
      <c r="F210" s="23"/>
      <c r="G210" s="23"/>
      <c r="H210" s="23"/>
      <c r="I210" s="23"/>
      <c r="J210" s="23"/>
      <c r="K210" s="18"/>
      <c r="L210" s="18"/>
      <c r="M210" s="23">
        <f t="shared" ref="M210:N210" si="46">SUM(M203:M209)</f>
        <v>1200000</v>
      </c>
      <c r="N210" s="23">
        <f t="shared" si="46"/>
        <v>0</v>
      </c>
      <c r="O210" s="23">
        <f>SUM(O203:O209)</f>
        <v>1200000</v>
      </c>
      <c r="P210" s="23">
        <f>+J202-N210</f>
        <v>1693640</v>
      </c>
      <c r="Q210" s="23">
        <f>+I202-M210</f>
        <v>-413000</v>
      </c>
      <c r="R210" s="29">
        <f>+P210+Q210</f>
        <v>1280640</v>
      </c>
      <c r="S210" s="29">
        <f>+O210</f>
        <v>1200000</v>
      </c>
      <c r="T210" s="18"/>
    </row>
    <row r="211" spans="1:20" x14ac:dyDescent="0.35">
      <c r="A211" s="3" t="s">
        <v>50</v>
      </c>
      <c r="B211" s="3" t="str">
        <f>+MID(A211,1,1)</f>
        <v>A</v>
      </c>
      <c r="C211" s="3" t="s">
        <v>244</v>
      </c>
      <c r="D211" s="83">
        <v>130.56</v>
      </c>
      <c r="E211" s="4">
        <v>19000</v>
      </c>
      <c r="F211" s="4">
        <f>+D211*0.8364</f>
        <v>109.200384</v>
      </c>
      <c r="G211" s="4">
        <v>7200</v>
      </c>
      <c r="H211" s="4">
        <f>+D211*E211</f>
        <v>2480640</v>
      </c>
      <c r="I211" s="4">
        <f>+CEILING(F211*G211,1000)</f>
        <v>787000</v>
      </c>
      <c r="J211" s="4">
        <f>(H211-I211)</f>
        <v>1693640</v>
      </c>
      <c r="K211" s="21">
        <v>45270</v>
      </c>
      <c r="L211" s="3"/>
      <c r="M211" s="4"/>
      <c r="N211" s="4"/>
      <c r="O211" s="4"/>
      <c r="P211" s="4"/>
      <c r="Q211" s="4"/>
      <c r="R211" s="4"/>
      <c r="S211" s="4"/>
      <c r="T211" s="3" t="s">
        <v>288</v>
      </c>
    </row>
    <row r="212" spans="1:20" x14ac:dyDescent="0.35">
      <c r="A212" s="3" t="s">
        <v>50</v>
      </c>
      <c r="B212" s="3"/>
      <c r="C212" s="3"/>
      <c r="D212" s="3"/>
      <c r="E212" s="4"/>
      <c r="F212" s="4"/>
      <c r="G212" s="4"/>
      <c r="H212" s="4"/>
      <c r="I212" s="4"/>
      <c r="J212" s="4"/>
      <c r="K212" s="21">
        <v>45276</v>
      </c>
      <c r="L212" s="3" t="s">
        <v>9</v>
      </c>
      <c r="M212" s="4"/>
      <c r="N212" s="4">
        <v>587520</v>
      </c>
      <c r="O212" s="4">
        <f t="shared" ref="O212:O218" si="47">+SUM(M212:N212)</f>
        <v>587520</v>
      </c>
      <c r="P212" s="4"/>
      <c r="Q212" s="4"/>
      <c r="R212" s="4"/>
      <c r="S212" s="4"/>
      <c r="T212" s="3" t="s">
        <v>34</v>
      </c>
    </row>
    <row r="213" spans="1:20" x14ac:dyDescent="0.35">
      <c r="A213" s="3" t="s">
        <v>50</v>
      </c>
      <c r="B213" s="3"/>
      <c r="C213" s="3"/>
      <c r="D213" s="3"/>
      <c r="E213" s="4"/>
      <c r="F213" s="4"/>
      <c r="G213" s="4"/>
      <c r="H213" s="4"/>
      <c r="I213" s="4"/>
      <c r="J213" s="4"/>
      <c r="K213" s="21">
        <v>45377</v>
      </c>
      <c r="L213" s="3" t="s">
        <v>9</v>
      </c>
      <c r="M213" s="4"/>
      <c r="N213" s="4">
        <v>-587520</v>
      </c>
      <c r="O213" s="4">
        <f t="shared" si="47"/>
        <v>-587520</v>
      </c>
      <c r="P213" s="4"/>
      <c r="Q213" s="4"/>
      <c r="R213" s="4"/>
      <c r="S213" s="4"/>
      <c r="T213" s="3" t="s">
        <v>34</v>
      </c>
    </row>
    <row r="214" spans="1:20" x14ac:dyDescent="0.35">
      <c r="A214" s="3" t="s">
        <v>50</v>
      </c>
      <c r="B214" s="3"/>
      <c r="C214" s="3"/>
      <c r="D214" s="3"/>
      <c r="E214" s="4"/>
      <c r="F214" s="4"/>
      <c r="G214" s="4"/>
      <c r="H214" s="4"/>
      <c r="I214" s="4"/>
      <c r="J214" s="4"/>
      <c r="K214" s="21">
        <v>45703</v>
      </c>
      <c r="L214" s="3" t="s">
        <v>9</v>
      </c>
      <c r="M214" s="4">
        <v>10000</v>
      </c>
      <c r="N214" s="4"/>
      <c r="O214" s="4">
        <f t="shared" si="47"/>
        <v>10000</v>
      </c>
      <c r="P214" s="4"/>
      <c r="Q214" s="4"/>
      <c r="R214" s="4"/>
      <c r="S214" s="4"/>
      <c r="T214" s="3" t="s">
        <v>296</v>
      </c>
    </row>
    <row r="215" spans="1:20" x14ac:dyDescent="0.35">
      <c r="A215" s="3" t="s">
        <v>50</v>
      </c>
      <c r="B215" s="3"/>
      <c r="C215" s="3" t="s">
        <v>270</v>
      </c>
      <c r="D215" s="3"/>
      <c r="E215" s="4"/>
      <c r="F215" s="4"/>
      <c r="G215" s="4"/>
      <c r="H215" s="4"/>
      <c r="I215" s="4"/>
      <c r="J215" s="4"/>
      <c r="K215" s="21"/>
      <c r="L215" s="3" t="s">
        <v>65</v>
      </c>
      <c r="M215" s="4"/>
      <c r="N215" s="4">
        <v>304000</v>
      </c>
      <c r="O215" s="4">
        <f t="shared" si="47"/>
        <v>304000</v>
      </c>
      <c r="P215" s="4"/>
      <c r="Q215" s="4"/>
      <c r="R215" s="4"/>
      <c r="S215" s="4"/>
      <c r="T215" s="3" t="s">
        <v>296</v>
      </c>
    </row>
    <row r="216" spans="1:20" x14ac:dyDescent="0.35">
      <c r="A216" s="3" t="s">
        <v>50</v>
      </c>
      <c r="B216" s="3"/>
      <c r="C216" s="3"/>
      <c r="D216" s="3"/>
      <c r="E216" s="4"/>
      <c r="F216" s="4"/>
      <c r="G216" s="4"/>
      <c r="H216" s="4"/>
      <c r="I216" s="4"/>
      <c r="J216" s="4"/>
      <c r="K216" s="21"/>
      <c r="L216" s="3" t="s">
        <v>98</v>
      </c>
      <c r="M216" s="4"/>
      <c r="N216" s="4">
        <v>-304000</v>
      </c>
      <c r="O216" s="4">
        <f t="shared" si="47"/>
        <v>-304000</v>
      </c>
      <c r="P216" s="4"/>
      <c r="Q216" s="4"/>
      <c r="R216" s="4"/>
      <c r="S216" s="4"/>
      <c r="T216" s="3" t="s">
        <v>288</v>
      </c>
    </row>
    <row r="217" spans="1:20" x14ac:dyDescent="0.35">
      <c r="A217" s="3" t="s">
        <v>50</v>
      </c>
      <c r="B217" s="3"/>
      <c r="C217" s="3"/>
      <c r="D217" s="3"/>
      <c r="E217" s="4"/>
      <c r="F217" s="4"/>
      <c r="G217" s="4"/>
      <c r="H217" s="4"/>
      <c r="I217" s="4"/>
      <c r="J217" s="4"/>
      <c r="K217" s="21">
        <v>45692</v>
      </c>
      <c r="L217" s="3" t="s">
        <v>9</v>
      </c>
      <c r="M217" s="4"/>
      <c r="N217" s="4">
        <v>180000</v>
      </c>
      <c r="O217" s="4">
        <f t="shared" si="47"/>
        <v>180000</v>
      </c>
      <c r="P217" s="4"/>
      <c r="Q217" s="4"/>
      <c r="R217" s="4"/>
      <c r="S217" s="4"/>
      <c r="T217" s="3"/>
    </row>
    <row r="218" spans="1:20" x14ac:dyDescent="0.35">
      <c r="A218" s="3" t="s">
        <v>50</v>
      </c>
      <c r="B218" s="3"/>
      <c r="C218" s="3"/>
      <c r="D218" s="3"/>
      <c r="E218" s="4"/>
      <c r="F218" s="4"/>
      <c r="G218" s="4"/>
      <c r="H218" s="4"/>
      <c r="I218" s="4"/>
      <c r="J218" s="4"/>
      <c r="K218" s="3"/>
      <c r="L218" s="3"/>
      <c r="M218" s="4"/>
      <c r="N218" s="4"/>
      <c r="O218" s="4">
        <f t="shared" si="47"/>
        <v>0</v>
      </c>
      <c r="P218" s="4"/>
      <c r="Q218" s="4"/>
      <c r="R218" s="4"/>
      <c r="S218" s="4"/>
      <c r="T218" s="3" t="s">
        <v>288</v>
      </c>
    </row>
    <row r="219" spans="1:20" x14ac:dyDescent="0.35">
      <c r="A219" s="18"/>
      <c r="B219" s="18"/>
      <c r="C219" s="18"/>
      <c r="D219" s="18"/>
      <c r="E219" s="23"/>
      <c r="F219" s="23"/>
      <c r="G219" s="23"/>
      <c r="H219" s="23"/>
      <c r="I219" s="23"/>
      <c r="J219" s="23"/>
      <c r="K219" s="18"/>
      <c r="L219" s="18"/>
      <c r="M219" s="23">
        <f t="shared" ref="M219:N219" si="48">SUM(M212:M218)</f>
        <v>10000</v>
      </c>
      <c r="N219" s="23">
        <f t="shared" si="48"/>
        <v>180000</v>
      </c>
      <c r="O219" s="23">
        <f>SUM(O212:O218)</f>
        <v>190000</v>
      </c>
      <c r="P219" s="23">
        <f>+J211-N219</f>
        <v>1513640</v>
      </c>
      <c r="Q219" s="23">
        <f>+I211-M219</f>
        <v>777000</v>
      </c>
      <c r="R219" s="29">
        <f>+P219+Q219</f>
        <v>2290640</v>
      </c>
      <c r="S219" s="29">
        <f>+O219</f>
        <v>190000</v>
      </c>
      <c r="T219" s="18"/>
    </row>
    <row r="220" spans="1:20" x14ac:dyDescent="0.35">
      <c r="A220" s="3" t="s">
        <v>51</v>
      </c>
      <c r="B220" s="3" t="str">
        <f>+MID(A220,1,1)</f>
        <v>A</v>
      </c>
      <c r="C220" s="3"/>
      <c r="D220" s="83">
        <v>130.56</v>
      </c>
      <c r="E220" s="4">
        <v>19000</v>
      </c>
      <c r="F220" s="4">
        <f>+D220*0.8364</f>
        <v>109.200384</v>
      </c>
      <c r="G220" s="4">
        <v>7200</v>
      </c>
      <c r="H220" s="4">
        <f>+D220*E220</f>
        <v>2480640</v>
      </c>
      <c r="I220" s="4">
        <f>+CEILING(F220*G220,1000)</f>
        <v>787000</v>
      </c>
      <c r="J220" s="4">
        <f>(H220-I220)</f>
        <v>1693640</v>
      </c>
      <c r="K220" s="21">
        <v>45270</v>
      </c>
      <c r="L220" s="3"/>
      <c r="M220" s="4"/>
      <c r="N220" s="4"/>
      <c r="O220" s="4"/>
      <c r="P220" s="4"/>
      <c r="Q220" s="4"/>
      <c r="R220" s="4"/>
      <c r="S220" s="4"/>
      <c r="T220" s="3" t="s">
        <v>288</v>
      </c>
    </row>
    <row r="221" spans="1:20" x14ac:dyDescent="0.35">
      <c r="A221" s="3" t="s">
        <v>51</v>
      </c>
      <c r="B221" s="3"/>
      <c r="C221" s="3"/>
      <c r="D221" s="3"/>
      <c r="E221" s="4"/>
      <c r="F221" s="4"/>
      <c r="G221" s="4"/>
      <c r="H221" s="4"/>
      <c r="I221" s="4"/>
      <c r="J221" s="4"/>
      <c r="K221" s="21">
        <v>45276</v>
      </c>
      <c r="L221" s="3" t="s">
        <v>9</v>
      </c>
      <c r="M221" s="4"/>
      <c r="N221" s="4">
        <v>587520</v>
      </c>
      <c r="O221" s="4">
        <f t="shared" ref="O221:O230" si="49">+SUM(M221:N221)</f>
        <v>587520</v>
      </c>
      <c r="P221" s="4"/>
      <c r="Q221" s="4"/>
      <c r="R221" s="4"/>
      <c r="S221" s="4"/>
      <c r="T221" s="3" t="s">
        <v>34</v>
      </c>
    </row>
    <row r="222" spans="1:20" x14ac:dyDescent="0.35">
      <c r="A222" s="3" t="s">
        <v>51</v>
      </c>
      <c r="B222" s="3"/>
      <c r="C222" s="3"/>
      <c r="D222" s="3"/>
      <c r="E222" s="4"/>
      <c r="F222" s="4"/>
      <c r="G222" s="4"/>
      <c r="H222" s="4"/>
      <c r="I222" s="4"/>
      <c r="J222" s="4"/>
      <c r="K222" s="21">
        <v>45377</v>
      </c>
      <c r="L222" s="3" t="s">
        <v>9</v>
      </c>
      <c r="M222" s="4"/>
      <c r="N222" s="4">
        <v>-587520</v>
      </c>
      <c r="O222" s="4">
        <f t="shared" si="49"/>
        <v>-587520</v>
      </c>
      <c r="P222" s="4"/>
      <c r="Q222" s="4"/>
      <c r="R222" s="4"/>
      <c r="S222" s="4"/>
      <c r="T222" s="3" t="s">
        <v>34</v>
      </c>
    </row>
    <row r="223" spans="1:20" x14ac:dyDescent="0.35">
      <c r="A223" s="3" t="s">
        <v>51</v>
      </c>
      <c r="B223" s="3"/>
      <c r="C223" s="3"/>
      <c r="D223" s="3"/>
      <c r="E223" s="4"/>
      <c r="F223" s="4"/>
      <c r="G223" s="4"/>
      <c r="H223" s="4"/>
      <c r="I223" s="4"/>
      <c r="J223" s="4"/>
      <c r="K223" s="21">
        <v>45705</v>
      </c>
      <c r="L223" s="3" t="s">
        <v>9</v>
      </c>
      <c r="M223" s="4"/>
      <c r="N223" s="4">
        <v>10000</v>
      </c>
      <c r="O223" s="4">
        <f t="shared" si="49"/>
        <v>10000</v>
      </c>
      <c r="P223" s="4"/>
      <c r="Q223" s="4"/>
      <c r="R223" s="4"/>
      <c r="S223" s="4"/>
      <c r="T223" s="3" t="s">
        <v>288</v>
      </c>
    </row>
    <row r="224" spans="1:20" x14ac:dyDescent="0.35">
      <c r="A224" s="3" t="s">
        <v>51</v>
      </c>
      <c r="B224" s="3"/>
      <c r="C224" s="3" t="s">
        <v>272</v>
      </c>
      <c r="D224" s="3"/>
      <c r="E224" s="4"/>
      <c r="F224" s="4"/>
      <c r="G224" s="4"/>
      <c r="H224" s="4"/>
      <c r="I224" s="4"/>
      <c r="J224" s="4"/>
      <c r="K224" s="21">
        <v>45713</v>
      </c>
      <c r="L224" s="3" t="s">
        <v>314</v>
      </c>
      <c r="M224" s="4">
        <v>400000</v>
      </c>
      <c r="N224" s="4"/>
      <c r="O224" s="4">
        <f t="shared" si="49"/>
        <v>400000</v>
      </c>
      <c r="P224" s="4"/>
      <c r="Q224" s="4"/>
      <c r="R224" s="4"/>
      <c r="S224" s="4"/>
      <c r="T224" s="3" t="s">
        <v>288</v>
      </c>
    </row>
    <row r="225" spans="1:20" x14ac:dyDescent="0.35">
      <c r="A225" s="3" t="s">
        <v>51</v>
      </c>
      <c r="B225" s="3"/>
      <c r="C225" s="3"/>
      <c r="D225" s="3"/>
      <c r="E225" s="4"/>
      <c r="F225" s="4"/>
      <c r="G225" s="4"/>
      <c r="H225" s="4"/>
      <c r="I225" s="4"/>
      <c r="J225" s="4"/>
      <c r="K225" s="3"/>
      <c r="L225" s="3"/>
      <c r="M225" s="4"/>
      <c r="N225" s="4"/>
      <c r="O225" s="4">
        <f t="shared" si="49"/>
        <v>0</v>
      </c>
      <c r="P225" s="4"/>
      <c r="Q225" s="4"/>
      <c r="R225" s="4"/>
      <c r="S225" s="4"/>
      <c r="T225" s="3" t="s">
        <v>288</v>
      </c>
    </row>
    <row r="226" spans="1:20" x14ac:dyDescent="0.35">
      <c r="A226" s="18"/>
      <c r="B226" s="18"/>
      <c r="C226" s="18"/>
      <c r="D226" s="18"/>
      <c r="E226" s="23"/>
      <c r="F226" s="23"/>
      <c r="G226" s="23"/>
      <c r="H226" s="23"/>
      <c r="I226" s="23"/>
      <c r="J226" s="23"/>
      <c r="K226" s="18"/>
      <c r="L226" s="18"/>
      <c r="M226" s="23">
        <f t="shared" ref="M226:N226" si="50">SUM(M221:M225)</f>
        <v>400000</v>
      </c>
      <c r="N226" s="23">
        <f t="shared" si="50"/>
        <v>10000</v>
      </c>
      <c r="O226" s="23">
        <f>SUM(O221:O225)</f>
        <v>410000</v>
      </c>
      <c r="P226" s="23">
        <f>+J220-N226</f>
        <v>1683640</v>
      </c>
      <c r="Q226" s="23">
        <f>+I220-M226</f>
        <v>387000</v>
      </c>
      <c r="R226" s="29">
        <f>+P226+Q226</f>
        <v>2070640</v>
      </c>
      <c r="S226" s="29">
        <f>+O226</f>
        <v>410000</v>
      </c>
      <c r="T226" s="18"/>
    </row>
    <row r="227" spans="1:20" x14ac:dyDescent="0.35">
      <c r="A227" s="3" t="s">
        <v>52</v>
      </c>
      <c r="B227" s="3" t="str">
        <f>+MID(A227,1,1)</f>
        <v>A</v>
      </c>
      <c r="C227" s="3"/>
      <c r="D227" s="83">
        <v>130.11000000000001</v>
      </c>
      <c r="E227" s="4">
        <v>19000</v>
      </c>
      <c r="F227" s="4">
        <f>+D227*0.8364</f>
        <v>108.82400400000002</v>
      </c>
      <c r="G227" s="4">
        <v>7200</v>
      </c>
      <c r="H227" s="4">
        <f>+D227*E227</f>
        <v>2472090.0000000005</v>
      </c>
      <c r="I227" s="4">
        <f>+CEILING(F227*G227,1000)</f>
        <v>784000</v>
      </c>
      <c r="J227" s="4">
        <f>(H227-I227)</f>
        <v>1688090.0000000005</v>
      </c>
      <c r="K227" s="21">
        <v>45270</v>
      </c>
      <c r="L227" s="3"/>
      <c r="M227" s="4"/>
      <c r="N227" s="4"/>
      <c r="O227" s="4"/>
      <c r="P227" s="4"/>
      <c r="Q227" s="4"/>
      <c r="R227" s="4"/>
      <c r="S227" s="4"/>
      <c r="T227" s="3" t="s">
        <v>34</v>
      </c>
    </row>
    <row r="228" spans="1:20" x14ac:dyDescent="0.35">
      <c r="A228" s="3" t="s">
        <v>52</v>
      </c>
      <c r="B228" s="3"/>
      <c r="C228" s="3"/>
      <c r="D228" s="3"/>
      <c r="E228" s="4"/>
      <c r="F228" s="4"/>
      <c r="G228" s="4"/>
      <c r="H228" s="4"/>
      <c r="I228" s="4"/>
      <c r="J228" s="4"/>
      <c r="K228" s="20">
        <v>45276</v>
      </c>
      <c r="L228" s="30" t="s">
        <v>9</v>
      </c>
      <c r="M228" s="4"/>
      <c r="N228" s="4">
        <v>579690</v>
      </c>
      <c r="O228" s="4">
        <f t="shared" si="49"/>
        <v>579690</v>
      </c>
      <c r="P228" s="4"/>
      <c r="Q228" s="4"/>
      <c r="R228" s="4"/>
      <c r="S228" s="4"/>
      <c r="T228" s="3" t="s">
        <v>34</v>
      </c>
    </row>
    <row r="229" spans="1:20" x14ac:dyDescent="0.35">
      <c r="A229" s="3" t="s">
        <v>52</v>
      </c>
      <c r="B229" s="3"/>
      <c r="C229" s="3"/>
      <c r="D229" s="3"/>
      <c r="E229" s="4"/>
      <c r="F229" s="4"/>
      <c r="G229" s="4"/>
      <c r="H229" s="4"/>
      <c r="I229" s="4"/>
      <c r="J229" s="4"/>
      <c r="K229" s="20">
        <v>45377</v>
      </c>
      <c r="L229" s="30" t="s">
        <v>9</v>
      </c>
      <c r="M229" s="4"/>
      <c r="N229" s="4">
        <v>-579690</v>
      </c>
      <c r="O229" s="4">
        <f t="shared" si="49"/>
        <v>-579690</v>
      </c>
      <c r="P229" s="4"/>
      <c r="Q229" s="4"/>
      <c r="R229" s="4"/>
      <c r="S229" s="4"/>
      <c r="T229" s="3" t="s">
        <v>34</v>
      </c>
    </row>
    <row r="230" spans="1:20" x14ac:dyDescent="0.35">
      <c r="A230" s="3" t="s">
        <v>52</v>
      </c>
      <c r="B230" s="3"/>
      <c r="C230" s="3"/>
      <c r="D230" s="3"/>
      <c r="E230" s="4"/>
      <c r="F230" s="4"/>
      <c r="G230" s="4"/>
      <c r="H230" s="4"/>
      <c r="I230" s="4"/>
      <c r="J230" s="4"/>
      <c r="K230" s="3"/>
      <c r="L230" s="3"/>
      <c r="M230" s="4"/>
      <c r="N230" s="4"/>
      <c r="O230" s="4">
        <f t="shared" si="49"/>
        <v>0</v>
      </c>
      <c r="P230" s="4"/>
      <c r="Q230" s="4"/>
      <c r="R230" s="4"/>
      <c r="S230" s="4"/>
      <c r="T230" s="3" t="s">
        <v>34</v>
      </c>
    </row>
    <row r="231" spans="1:20" x14ac:dyDescent="0.35">
      <c r="A231" s="18"/>
      <c r="B231" s="18"/>
      <c r="C231" s="18"/>
      <c r="D231" s="18"/>
      <c r="E231" s="23"/>
      <c r="F231" s="23"/>
      <c r="G231" s="23"/>
      <c r="H231" s="23"/>
      <c r="I231" s="23"/>
      <c r="J231" s="23"/>
      <c r="K231" s="18"/>
      <c r="L231" s="18"/>
      <c r="M231" s="23">
        <f t="shared" ref="M231:N231" si="51">SUM(M227:M230)</f>
        <v>0</v>
      </c>
      <c r="N231" s="23">
        <f t="shared" si="51"/>
        <v>0</v>
      </c>
      <c r="O231" s="23">
        <f>SUM(O227:O230)</f>
        <v>0</v>
      </c>
      <c r="P231" s="23">
        <f>+J227-N231</f>
        <v>1688090.0000000005</v>
      </c>
      <c r="Q231" s="23">
        <f>+I227-M231</f>
        <v>784000</v>
      </c>
      <c r="R231" s="29">
        <f>+P231+Q231</f>
        <v>2472090.0000000005</v>
      </c>
      <c r="S231" s="29">
        <f>+O231</f>
        <v>0</v>
      </c>
      <c r="T231" s="18"/>
    </row>
    <row r="232" spans="1:20" x14ac:dyDescent="0.35">
      <c r="A232" s="26" t="s">
        <v>53</v>
      </c>
      <c r="B232" s="26" t="str">
        <f t="shared" ref="B232:B236" si="52">+MID(A232,1,1)</f>
        <v>A</v>
      </c>
      <c r="C232" s="26"/>
      <c r="D232" s="84">
        <v>178.76</v>
      </c>
      <c r="E232" s="27">
        <v>19000</v>
      </c>
      <c r="F232" s="27">
        <f t="shared" ref="F232:F236" si="53">+D232*0.8364</f>
        <v>149.51486399999999</v>
      </c>
      <c r="G232" s="27">
        <v>7200</v>
      </c>
      <c r="H232" s="27">
        <f t="shared" ref="H232:H236" si="54">+D232*E232</f>
        <v>3396440</v>
      </c>
      <c r="I232" s="27">
        <f t="shared" ref="I232:I236" si="55">+CEILING(F232*G232,1000)</f>
        <v>1077000</v>
      </c>
      <c r="J232" s="27">
        <f t="shared" ref="J232:J236" si="56">(H232-I232)</f>
        <v>2319440</v>
      </c>
      <c r="K232" s="26"/>
      <c r="L232" s="26"/>
      <c r="M232" s="27"/>
      <c r="N232" s="27"/>
      <c r="O232" s="27"/>
      <c r="P232" s="27">
        <f t="shared" ref="P232:P235" si="57">+J232-N232</f>
        <v>2319440</v>
      </c>
      <c r="Q232" s="27">
        <f t="shared" ref="Q232:Q235" si="58">+I232-M232</f>
        <v>1077000</v>
      </c>
      <c r="R232" s="27">
        <f t="shared" ref="R232:R235" si="59">+P232+Q232</f>
        <v>3396440</v>
      </c>
      <c r="S232" s="27">
        <f t="shared" ref="S232:S235" si="60">+O232</f>
        <v>0</v>
      </c>
      <c r="T232" s="26" t="s">
        <v>295</v>
      </c>
    </row>
    <row r="233" spans="1:20" x14ac:dyDescent="0.35">
      <c r="A233" s="26" t="s">
        <v>54</v>
      </c>
      <c r="B233" s="26" t="str">
        <f t="shared" si="52"/>
        <v>A</v>
      </c>
      <c r="C233" s="26"/>
      <c r="D233" s="84">
        <v>130.56</v>
      </c>
      <c r="E233" s="27">
        <v>19000</v>
      </c>
      <c r="F233" s="27">
        <f t="shared" si="53"/>
        <v>109.200384</v>
      </c>
      <c r="G233" s="27">
        <v>7200</v>
      </c>
      <c r="H233" s="27">
        <f t="shared" si="54"/>
        <v>2480640</v>
      </c>
      <c r="I233" s="27">
        <f t="shared" si="55"/>
        <v>787000</v>
      </c>
      <c r="J233" s="27">
        <f t="shared" si="56"/>
        <v>1693640</v>
      </c>
      <c r="K233" s="26"/>
      <c r="L233" s="26"/>
      <c r="M233" s="27"/>
      <c r="N233" s="27"/>
      <c r="O233" s="27"/>
      <c r="P233" s="27">
        <f t="shared" si="57"/>
        <v>1693640</v>
      </c>
      <c r="Q233" s="27">
        <f t="shared" si="58"/>
        <v>787000</v>
      </c>
      <c r="R233" s="27">
        <f t="shared" si="59"/>
        <v>2480640</v>
      </c>
      <c r="S233" s="27">
        <f t="shared" si="60"/>
        <v>0</v>
      </c>
      <c r="T233" s="26" t="s">
        <v>295</v>
      </c>
    </row>
    <row r="234" spans="1:20" x14ac:dyDescent="0.35">
      <c r="A234" s="26" t="s">
        <v>55</v>
      </c>
      <c r="B234" s="26" t="str">
        <f t="shared" si="52"/>
        <v>A</v>
      </c>
      <c r="C234" s="26"/>
      <c r="D234" s="84">
        <v>130.56</v>
      </c>
      <c r="E234" s="27">
        <v>19000</v>
      </c>
      <c r="F234" s="27">
        <f t="shared" si="53"/>
        <v>109.200384</v>
      </c>
      <c r="G234" s="27">
        <v>7200</v>
      </c>
      <c r="H234" s="27">
        <f t="shared" si="54"/>
        <v>2480640</v>
      </c>
      <c r="I234" s="27">
        <f t="shared" si="55"/>
        <v>787000</v>
      </c>
      <c r="J234" s="27">
        <f t="shared" si="56"/>
        <v>1693640</v>
      </c>
      <c r="K234" s="26"/>
      <c r="L234" s="26"/>
      <c r="M234" s="27"/>
      <c r="N234" s="27"/>
      <c r="O234" s="27"/>
      <c r="P234" s="27">
        <f t="shared" si="57"/>
        <v>1693640</v>
      </c>
      <c r="Q234" s="27">
        <f t="shared" si="58"/>
        <v>787000</v>
      </c>
      <c r="R234" s="27">
        <f t="shared" si="59"/>
        <v>2480640</v>
      </c>
      <c r="S234" s="27">
        <f t="shared" si="60"/>
        <v>0</v>
      </c>
      <c r="T234" s="26" t="s">
        <v>295</v>
      </c>
    </row>
    <row r="235" spans="1:20" x14ac:dyDescent="0.35">
      <c r="A235" s="26" t="s">
        <v>56</v>
      </c>
      <c r="B235" s="26" t="str">
        <f t="shared" si="52"/>
        <v>A</v>
      </c>
      <c r="C235" s="26"/>
      <c r="D235" s="84">
        <v>130.56</v>
      </c>
      <c r="E235" s="27">
        <v>19000</v>
      </c>
      <c r="F235" s="27">
        <f t="shared" si="53"/>
        <v>109.200384</v>
      </c>
      <c r="G235" s="27">
        <v>7200</v>
      </c>
      <c r="H235" s="27">
        <f t="shared" si="54"/>
        <v>2480640</v>
      </c>
      <c r="I235" s="27">
        <f t="shared" si="55"/>
        <v>787000</v>
      </c>
      <c r="J235" s="27">
        <f t="shared" si="56"/>
        <v>1693640</v>
      </c>
      <c r="K235" s="26"/>
      <c r="L235" s="26"/>
      <c r="M235" s="27"/>
      <c r="N235" s="27"/>
      <c r="O235" s="27"/>
      <c r="P235" s="27">
        <f t="shared" si="57"/>
        <v>1693640</v>
      </c>
      <c r="Q235" s="27">
        <f t="shared" si="58"/>
        <v>787000</v>
      </c>
      <c r="R235" s="27">
        <f t="shared" si="59"/>
        <v>2480640</v>
      </c>
      <c r="S235" s="27">
        <f t="shared" si="60"/>
        <v>0</v>
      </c>
      <c r="T235" s="26" t="s">
        <v>295</v>
      </c>
    </row>
    <row r="236" spans="1:20" x14ac:dyDescent="0.35">
      <c r="A236" s="3" t="s">
        <v>57</v>
      </c>
      <c r="B236" s="3" t="str">
        <f t="shared" si="52"/>
        <v>A</v>
      </c>
      <c r="C236" s="3" t="s">
        <v>245</v>
      </c>
      <c r="D236" s="83">
        <v>130.56</v>
      </c>
      <c r="E236" s="4">
        <v>18700</v>
      </c>
      <c r="F236" s="4">
        <f t="shared" si="53"/>
        <v>109.200384</v>
      </c>
      <c r="G236" s="4">
        <v>7200</v>
      </c>
      <c r="H236" s="4">
        <f t="shared" si="54"/>
        <v>2441472</v>
      </c>
      <c r="I236" s="4">
        <f t="shared" si="55"/>
        <v>787000</v>
      </c>
      <c r="J236" s="4">
        <f t="shared" si="56"/>
        <v>1654472</v>
      </c>
      <c r="K236" s="21">
        <v>45684</v>
      </c>
      <c r="L236" s="3"/>
      <c r="M236" s="4"/>
      <c r="N236" s="4"/>
      <c r="O236" s="4"/>
      <c r="P236" s="4"/>
      <c r="Q236" s="4"/>
      <c r="R236" s="4"/>
      <c r="S236" s="4"/>
      <c r="T236" s="3" t="s">
        <v>290</v>
      </c>
    </row>
    <row r="237" spans="1:20" x14ac:dyDescent="0.35">
      <c r="A237" s="3" t="s">
        <v>57</v>
      </c>
      <c r="B237" s="3"/>
      <c r="C237" s="3"/>
      <c r="D237" s="3"/>
      <c r="E237" s="4"/>
      <c r="F237" s="4"/>
      <c r="G237" s="4"/>
      <c r="H237" s="4"/>
      <c r="I237" s="4"/>
      <c r="J237" s="4"/>
      <c r="K237" s="21">
        <v>45684</v>
      </c>
      <c r="L237" s="3" t="s">
        <v>312</v>
      </c>
      <c r="M237" s="4">
        <v>11000</v>
      </c>
      <c r="N237" s="4">
        <v>0</v>
      </c>
      <c r="O237" s="4">
        <f t="shared" ref="O237:O238" si="61">+SUM(M237:N237)</f>
        <v>11000</v>
      </c>
      <c r="P237" s="4"/>
      <c r="Q237" s="4"/>
      <c r="R237" s="4"/>
      <c r="S237" s="4"/>
      <c r="T237" s="3" t="s">
        <v>290</v>
      </c>
    </row>
    <row r="238" spans="1:20" x14ac:dyDescent="0.35">
      <c r="A238" s="3" t="s">
        <v>57</v>
      </c>
      <c r="B238" s="3"/>
      <c r="C238" s="3"/>
      <c r="D238" s="3"/>
      <c r="E238" s="4"/>
      <c r="F238" s="4"/>
      <c r="G238" s="4"/>
      <c r="H238" s="4"/>
      <c r="I238" s="4"/>
      <c r="J238" s="4"/>
      <c r="K238" s="3"/>
      <c r="L238" s="3"/>
      <c r="M238" s="4"/>
      <c r="N238" s="4"/>
      <c r="O238" s="4">
        <f t="shared" si="61"/>
        <v>0</v>
      </c>
      <c r="P238" s="4"/>
      <c r="Q238" s="4"/>
      <c r="R238" s="4"/>
      <c r="S238" s="4"/>
      <c r="T238" s="3" t="s">
        <v>290</v>
      </c>
    </row>
    <row r="239" spans="1:20" x14ac:dyDescent="0.35">
      <c r="A239" s="18"/>
      <c r="B239" s="18"/>
      <c r="C239" s="18"/>
      <c r="D239" s="18"/>
      <c r="E239" s="23"/>
      <c r="F239" s="23"/>
      <c r="G239" s="23"/>
      <c r="H239" s="23"/>
      <c r="I239" s="23"/>
      <c r="J239" s="23"/>
      <c r="K239" s="18"/>
      <c r="L239" s="18"/>
      <c r="M239" s="23">
        <f t="shared" ref="M239:N239" si="62">SUM(M237:M238)</f>
        <v>11000</v>
      </c>
      <c r="N239" s="23">
        <f t="shared" si="62"/>
        <v>0</v>
      </c>
      <c r="O239" s="23">
        <f>SUM(O237:O238)</f>
        <v>11000</v>
      </c>
      <c r="P239" s="23">
        <f>+J236-N239</f>
        <v>1654472</v>
      </c>
      <c r="Q239" s="23">
        <f>+I236-M239</f>
        <v>776000</v>
      </c>
      <c r="R239" s="29">
        <f>+P239+Q239</f>
        <v>2430472</v>
      </c>
      <c r="S239" s="29">
        <f>+O239</f>
        <v>11000</v>
      </c>
      <c r="T239" s="18"/>
    </row>
    <row r="240" spans="1:20" x14ac:dyDescent="0.35">
      <c r="A240" s="3" t="s">
        <v>58</v>
      </c>
      <c r="B240" s="3" t="str">
        <f>+MID(A240,1,1)</f>
        <v>A</v>
      </c>
      <c r="C240" s="3"/>
      <c r="D240" s="83">
        <v>130.56</v>
      </c>
      <c r="E240" s="4">
        <v>18800</v>
      </c>
      <c r="F240" s="4">
        <f>+D240*0.8364</f>
        <v>109.200384</v>
      </c>
      <c r="G240" s="4">
        <v>7200</v>
      </c>
      <c r="H240" s="4">
        <f>+D240*E240</f>
        <v>2454528</v>
      </c>
      <c r="I240" s="4">
        <f>+CEILING(F240*G240,1000)</f>
        <v>787000</v>
      </c>
      <c r="J240" s="4">
        <f>(H240-I240)</f>
        <v>1667528</v>
      </c>
      <c r="K240" s="21">
        <v>45658</v>
      </c>
      <c r="L240" s="3"/>
      <c r="M240" s="4"/>
      <c r="N240" s="4"/>
      <c r="O240" s="4"/>
      <c r="P240" s="4"/>
      <c r="Q240" s="4"/>
      <c r="R240" s="4"/>
      <c r="S240" s="4"/>
      <c r="T240" s="3" t="s">
        <v>302</v>
      </c>
    </row>
    <row r="241" spans="1:20" x14ac:dyDescent="0.35">
      <c r="A241" s="3" t="s">
        <v>58</v>
      </c>
      <c r="B241" s="3"/>
      <c r="C241" s="3" t="s">
        <v>273</v>
      </c>
      <c r="D241" s="3"/>
      <c r="E241" s="4"/>
      <c r="F241" s="4"/>
      <c r="G241" s="4"/>
      <c r="H241" s="4"/>
      <c r="I241" s="4"/>
      <c r="J241" s="4"/>
      <c r="K241" s="21">
        <v>45658</v>
      </c>
      <c r="L241" s="3" t="s">
        <v>312</v>
      </c>
      <c r="M241" s="4">
        <v>50000</v>
      </c>
      <c r="N241" s="4"/>
      <c r="O241" s="4">
        <f t="shared" ref="O241:O243" si="63">+SUM(M241:N241)</f>
        <v>50000</v>
      </c>
      <c r="P241" s="4"/>
      <c r="Q241" s="4"/>
      <c r="R241" s="4"/>
      <c r="S241" s="4"/>
      <c r="T241" s="3" t="s">
        <v>302</v>
      </c>
    </row>
    <row r="242" spans="1:20" x14ac:dyDescent="0.35">
      <c r="A242" s="3" t="s">
        <v>58</v>
      </c>
      <c r="B242" s="3"/>
      <c r="C242" s="3"/>
      <c r="D242" s="3"/>
      <c r="E242" s="4"/>
      <c r="F242" s="4"/>
      <c r="G242" s="4"/>
      <c r="H242" s="4"/>
      <c r="I242" s="4"/>
      <c r="J242" s="4"/>
      <c r="K242" s="3"/>
      <c r="L242" s="3" t="s">
        <v>61</v>
      </c>
      <c r="M242" s="4">
        <v>-25000</v>
      </c>
      <c r="N242" s="4"/>
      <c r="O242" s="4">
        <f t="shared" si="63"/>
        <v>-25000</v>
      </c>
      <c r="P242" s="4"/>
      <c r="Q242" s="4"/>
      <c r="R242" s="4"/>
      <c r="S242" s="4"/>
      <c r="T242" s="3" t="s">
        <v>302</v>
      </c>
    </row>
    <row r="243" spans="1:20" x14ac:dyDescent="0.35">
      <c r="A243" s="3" t="s">
        <v>58</v>
      </c>
      <c r="B243" s="3"/>
      <c r="C243" s="3"/>
      <c r="D243" s="3"/>
      <c r="E243" s="4"/>
      <c r="F243" s="4"/>
      <c r="G243" s="4"/>
      <c r="H243" s="4"/>
      <c r="I243" s="4"/>
      <c r="J243" s="4"/>
      <c r="K243" s="3"/>
      <c r="L243" s="3"/>
      <c r="M243" s="4"/>
      <c r="N243" s="4"/>
      <c r="O243" s="4">
        <f t="shared" si="63"/>
        <v>0</v>
      </c>
      <c r="P243" s="4"/>
      <c r="Q243" s="4"/>
      <c r="R243" s="4"/>
      <c r="S243" s="4"/>
      <c r="T243" s="3" t="s">
        <v>302</v>
      </c>
    </row>
    <row r="244" spans="1:20" x14ac:dyDescent="0.35">
      <c r="A244" s="18"/>
      <c r="B244" s="18"/>
      <c r="C244" s="18"/>
      <c r="D244" s="18"/>
      <c r="E244" s="23"/>
      <c r="F244" s="23"/>
      <c r="G244" s="23"/>
      <c r="H244" s="23"/>
      <c r="I244" s="23"/>
      <c r="J244" s="23"/>
      <c r="K244" s="18"/>
      <c r="L244" s="18"/>
      <c r="M244" s="23">
        <f t="shared" ref="M244:N244" si="64">SUM(M241:M243)</f>
        <v>25000</v>
      </c>
      <c r="N244" s="23">
        <f t="shared" si="64"/>
        <v>0</v>
      </c>
      <c r="O244" s="23">
        <f>SUM(O241:O243)</f>
        <v>25000</v>
      </c>
      <c r="P244" s="23">
        <f>+J240-N244</f>
        <v>1667528</v>
      </c>
      <c r="Q244" s="23">
        <f>+I240-M244</f>
        <v>762000</v>
      </c>
      <c r="R244" s="29">
        <f>+P244+Q244</f>
        <v>2429528</v>
      </c>
      <c r="S244" s="29">
        <f>+O244</f>
        <v>25000</v>
      </c>
      <c r="T244" s="18"/>
    </row>
    <row r="245" spans="1:20" x14ac:dyDescent="0.35">
      <c r="A245" s="3" t="s">
        <v>59</v>
      </c>
      <c r="B245" s="3" t="str">
        <f>+MID(A245,1,1)</f>
        <v>A</v>
      </c>
      <c r="C245" s="3" t="s">
        <v>246</v>
      </c>
      <c r="D245" s="83">
        <v>130.56</v>
      </c>
      <c r="E245" s="4">
        <v>19750</v>
      </c>
      <c r="F245" s="4">
        <f>+D245*0.8364</f>
        <v>109.200384</v>
      </c>
      <c r="G245" s="4">
        <v>7200</v>
      </c>
      <c r="H245" s="4">
        <f>+D245*E245</f>
        <v>2578560</v>
      </c>
      <c r="I245" s="4">
        <f>+CEILING(F245*G245,1000)</f>
        <v>787000</v>
      </c>
      <c r="J245" s="4">
        <f>(H245-I245)</f>
        <v>1791560</v>
      </c>
      <c r="K245" s="20">
        <v>45598</v>
      </c>
      <c r="L245" s="30" t="s">
        <v>308</v>
      </c>
      <c r="M245" s="4"/>
      <c r="N245" s="4"/>
      <c r="O245" s="4"/>
      <c r="P245" s="4"/>
      <c r="Q245" s="4"/>
      <c r="R245" s="4"/>
      <c r="S245" s="4"/>
      <c r="T245" s="3" t="s">
        <v>303</v>
      </c>
    </row>
    <row r="246" spans="1:20" x14ac:dyDescent="0.35">
      <c r="A246" s="3" t="s">
        <v>59</v>
      </c>
      <c r="B246" s="3"/>
      <c r="C246" s="3"/>
      <c r="D246" s="3"/>
      <c r="E246" s="4"/>
      <c r="F246" s="4"/>
      <c r="G246" s="4"/>
      <c r="H246" s="4"/>
      <c r="I246" s="4"/>
      <c r="J246" s="4"/>
      <c r="K246" s="21">
        <v>45281</v>
      </c>
      <c r="L246" s="3" t="s">
        <v>9</v>
      </c>
      <c r="M246" s="4"/>
      <c r="N246" s="4">
        <v>250000</v>
      </c>
      <c r="O246" s="4">
        <f t="shared" ref="O246:O253" si="65">+SUM(M246:N246)</f>
        <v>250000</v>
      </c>
      <c r="P246" s="4"/>
      <c r="Q246" s="4"/>
      <c r="R246" s="4"/>
      <c r="S246" s="4"/>
      <c r="T246" s="3" t="s">
        <v>293</v>
      </c>
    </row>
    <row r="247" spans="1:20" x14ac:dyDescent="0.35">
      <c r="A247" s="3" t="s">
        <v>59</v>
      </c>
      <c r="B247" s="3"/>
      <c r="C247" s="3"/>
      <c r="D247" s="3"/>
      <c r="E247" s="4"/>
      <c r="F247" s="4"/>
      <c r="G247" s="4"/>
      <c r="H247" s="4"/>
      <c r="I247" s="4"/>
      <c r="J247" s="4"/>
      <c r="K247" s="21">
        <v>45282</v>
      </c>
      <c r="L247" s="3" t="s">
        <v>9</v>
      </c>
      <c r="M247" s="4"/>
      <c r="N247" s="4">
        <v>100000</v>
      </c>
      <c r="O247" s="4">
        <f t="shared" si="65"/>
        <v>100000</v>
      </c>
      <c r="P247" s="4"/>
      <c r="Q247" s="4"/>
      <c r="R247" s="4"/>
      <c r="S247" s="4"/>
      <c r="T247" s="3" t="s">
        <v>293</v>
      </c>
    </row>
    <row r="248" spans="1:20" x14ac:dyDescent="0.35">
      <c r="A248" s="3" t="s">
        <v>59</v>
      </c>
      <c r="B248" s="3"/>
      <c r="C248" s="3"/>
      <c r="D248" s="3"/>
      <c r="E248" s="4"/>
      <c r="F248" s="4"/>
      <c r="G248" s="4"/>
      <c r="H248" s="4"/>
      <c r="I248" s="4"/>
      <c r="J248" s="4"/>
      <c r="K248" s="21">
        <v>45605</v>
      </c>
      <c r="L248" s="3" t="s">
        <v>316</v>
      </c>
      <c r="M248" s="4">
        <v>400000</v>
      </c>
      <c r="N248" s="4"/>
      <c r="O248" s="4">
        <f t="shared" si="65"/>
        <v>400000</v>
      </c>
      <c r="P248" s="4"/>
      <c r="Q248" s="4"/>
      <c r="R248" s="4"/>
      <c r="S248" s="4"/>
      <c r="T248" s="3" t="s">
        <v>293</v>
      </c>
    </row>
    <row r="249" spans="1:20" x14ac:dyDescent="0.35">
      <c r="A249" s="3" t="s">
        <v>59</v>
      </c>
      <c r="B249" s="3"/>
      <c r="C249" s="3" t="s">
        <v>246</v>
      </c>
      <c r="D249" s="3"/>
      <c r="E249" s="4"/>
      <c r="F249" s="4"/>
      <c r="G249" s="4"/>
      <c r="H249" s="4"/>
      <c r="I249" s="4"/>
      <c r="J249" s="4"/>
      <c r="K249" s="21">
        <v>45605</v>
      </c>
      <c r="L249" s="3" t="s">
        <v>316</v>
      </c>
      <c r="M249" s="4">
        <v>387000</v>
      </c>
      <c r="N249" s="4"/>
      <c r="O249" s="4">
        <f t="shared" si="65"/>
        <v>387000</v>
      </c>
      <c r="P249" s="4"/>
      <c r="Q249" s="4"/>
      <c r="R249" s="4"/>
      <c r="S249" s="4"/>
      <c r="T249" s="3" t="s">
        <v>303</v>
      </c>
    </row>
    <row r="250" spans="1:20" x14ac:dyDescent="0.35">
      <c r="A250" s="3" t="s">
        <v>59</v>
      </c>
      <c r="B250" s="3"/>
      <c r="C250" s="3" t="s">
        <v>246</v>
      </c>
      <c r="D250" s="3"/>
      <c r="E250" s="4"/>
      <c r="F250" s="4"/>
      <c r="G250" s="4"/>
      <c r="H250" s="4"/>
      <c r="I250" s="4"/>
      <c r="J250" s="4"/>
      <c r="K250" s="21">
        <v>45605</v>
      </c>
      <c r="L250" s="3" t="s">
        <v>9</v>
      </c>
      <c r="M250" s="4"/>
      <c r="N250" s="4">
        <v>1786000</v>
      </c>
      <c r="O250" s="4">
        <f t="shared" si="65"/>
        <v>1786000</v>
      </c>
      <c r="P250" s="4"/>
      <c r="Q250" s="4"/>
      <c r="R250" s="4"/>
      <c r="S250" s="4"/>
      <c r="T250" s="3" t="s">
        <v>303</v>
      </c>
    </row>
    <row r="251" spans="1:20" x14ac:dyDescent="0.35">
      <c r="A251" s="3" t="s">
        <v>59</v>
      </c>
      <c r="B251" s="3"/>
      <c r="C251" s="3"/>
      <c r="D251" s="3"/>
      <c r="E251" s="4"/>
      <c r="F251" s="4"/>
      <c r="G251" s="4"/>
      <c r="H251" s="4"/>
      <c r="I251" s="4"/>
      <c r="J251" s="4"/>
      <c r="K251" s="21">
        <v>45605</v>
      </c>
      <c r="L251" s="3" t="s">
        <v>9</v>
      </c>
      <c r="M251" s="4"/>
      <c r="N251" s="4">
        <v>5100</v>
      </c>
      <c r="O251" s="4">
        <f t="shared" si="65"/>
        <v>5100</v>
      </c>
      <c r="P251" s="4"/>
      <c r="Q251" s="4"/>
      <c r="R251" s="4"/>
      <c r="S251" s="4"/>
      <c r="T251" s="3" t="s">
        <v>303</v>
      </c>
    </row>
    <row r="252" spans="1:20" x14ac:dyDescent="0.35">
      <c r="A252" s="3" t="s">
        <v>59</v>
      </c>
      <c r="B252" s="3"/>
      <c r="C252" s="3"/>
      <c r="D252" s="3"/>
      <c r="E252" s="4"/>
      <c r="F252" s="4"/>
      <c r="G252" s="4"/>
      <c r="H252" s="4"/>
      <c r="I252" s="4"/>
      <c r="J252" s="4"/>
      <c r="K252" s="21"/>
      <c r="L252" s="3" t="s">
        <v>45</v>
      </c>
      <c r="M252" s="4"/>
      <c r="N252" s="4">
        <v>-350000</v>
      </c>
      <c r="O252" s="4">
        <f t="shared" si="65"/>
        <v>-350000</v>
      </c>
      <c r="P252" s="4"/>
      <c r="Q252" s="4"/>
      <c r="R252" s="4"/>
      <c r="S252" s="4"/>
      <c r="T252" s="3" t="s">
        <v>303</v>
      </c>
    </row>
    <row r="253" spans="1:20" x14ac:dyDescent="0.35">
      <c r="A253" s="3" t="s">
        <v>59</v>
      </c>
      <c r="B253" s="3"/>
      <c r="C253" s="3"/>
      <c r="D253" s="3"/>
      <c r="E253" s="4"/>
      <c r="F253" s="4"/>
      <c r="G253" s="4"/>
      <c r="H253" s="4"/>
      <c r="I253" s="4"/>
      <c r="J253" s="4"/>
      <c r="K253" s="3"/>
      <c r="L253" s="3"/>
      <c r="M253" s="4"/>
      <c r="N253" s="4"/>
      <c r="O253" s="4">
        <f t="shared" si="65"/>
        <v>0</v>
      </c>
      <c r="P253" s="4"/>
      <c r="Q253" s="4"/>
      <c r="R253" s="4"/>
      <c r="S253" s="4"/>
      <c r="T253" s="3" t="s">
        <v>303</v>
      </c>
    </row>
    <row r="254" spans="1:20" x14ac:dyDescent="0.35">
      <c r="A254" s="18"/>
      <c r="B254" s="18"/>
      <c r="C254" s="18"/>
      <c r="D254" s="18"/>
      <c r="E254" s="23"/>
      <c r="F254" s="23"/>
      <c r="G254" s="23"/>
      <c r="H254" s="23"/>
      <c r="I254" s="23"/>
      <c r="J254" s="23"/>
      <c r="K254" s="18"/>
      <c r="L254" s="18"/>
      <c r="M254" s="23">
        <f t="shared" ref="M254:N254" si="66">SUM(M246:M253)</f>
        <v>787000</v>
      </c>
      <c r="N254" s="23">
        <f t="shared" si="66"/>
        <v>1791100</v>
      </c>
      <c r="O254" s="23">
        <f>SUM(O246:O253)</f>
        <v>2578100</v>
      </c>
      <c r="P254" s="23">
        <f>+J245-N254</f>
        <v>460</v>
      </c>
      <c r="Q254" s="23">
        <f>+I245-M254</f>
        <v>0</v>
      </c>
      <c r="R254" s="29">
        <f>+P254+Q254</f>
        <v>460</v>
      </c>
      <c r="S254" s="29">
        <f>+O254</f>
        <v>2578100</v>
      </c>
      <c r="T254" s="18"/>
    </row>
    <row r="255" spans="1:20" x14ac:dyDescent="0.35">
      <c r="A255" s="3" t="s">
        <v>60</v>
      </c>
      <c r="B255" s="3" t="str">
        <f>+MID(A255,1,1)</f>
        <v>A</v>
      </c>
      <c r="C255" s="3"/>
      <c r="D255" s="83">
        <v>130.56</v>
      </c>
      <c r="E255" s="4">
        <v>19800</v>
      </c>
      <c r="F255" s="4">
        <f>+D255*0.8364</f>
        <v>109.200384</v>
      </c>
      <c r="G255" s="4">
        <v>7200</v>
      </c>
      <c r="H255" s="4">
        <f>+D255*E255</f>
        <v>2585088</v>
      </c>
      <c r="I255" s="4">
        <f>+CEILING(F255*G255,1000)</f>
        <v>787000</v>
      </c>
      <c r="J255" s="4">
        <f>(H255-I255)</f>
        <v>1798088</v>
      </c>
      <c r="K255" s="21">
        <v>45655</v>
      </c>
      <c r="L255" s="3"/>
      <c r="M255" s="4"/>
      <c r="N255" s="4"/>
      <c r="O255" s="4"/>
      <c r="P255" s="4"/>
      <c r="Q255" s="4"/>
      <c r="R255" s="4"/>
      <c r="S255" s="4"/>
      <c r="T255" s="3" t="s">
        <v>289</v>
      </c>
    </row>
    <row r="256" spans="1:20" x14ac:dyDescent="0.35">
      <c r="A256" s="3" t="s">
        <v>60</v>
      </c>
      <c r="B256" s="3"/>
      <c r="C256" s="3" t="s">
        <v>274</v>
      </c>
      <c r="D256" s="3"/>
      <c r="E256" s="4"/>
      <c r="F256" s="4"/>
      <c r="G256" s="4"/>
      <c r="H256" s="4"/>
      <c r="I256" s="4"/>
      <c r="J256" s="4"/>
      <c r="K256" s="21">
        <v>45274</v>
      </c>
      <c r="L256" s="3" t="s">
        <v>9</v>
      </c>
      <c r="M256" s="4"/>
      <c r="N256" s="4">
        <v>70000</v>
      </c>
      <c r="O256" s="4">
        <f t="shared" ref="O256:O267" si="67">+SUM(M256:N256)</f>
        <v>70000</v>
      </c>
      <c r="P256" s="4"/>
      <c r="Q256" s="4"/>
      <c r="R256" s="4"/>
      <c r="S256" s="4"/>
      <c r="T256" s="3" t="s">
        <v>289</v>
      </c>
    </row>
    <row r="257" spans="1:20" x14ac:dyDescent="0.35">
      <c r="A257" s="3" t="s">
        <v>60</v>
      </c>
      <c r="B257" s="3"/>
      <c r="C257" s="3"/>
      <c r="D257" s="3"/>
      <c r="E257" s="4"/>
      <c r="F257" s="4"/>
      <c r="G257" s="4"/>
      <c r="H257" s="4"/>
      <c r="I257" s="4"/>
      <c r="J257" s="4"/>
      <c r="K257" s="21">
        <v>45280</v>
      </c>
      <c r="L257" s="3" t="s">
        <v>322</v>
      </c>
      <c r="M257" s="4">
        <v>450000</v>
      </c>
      <c r="N257" s="4"/>
      <c r="O257" s="4">
        <f t="shared" si="67"/>
        <v>450000</v>
      </c>
      <c r="P257" s="4"/>
      <c r="Q257" s="4"/>
      <c r="R257" s="4"/>
      <c r="S257" s="4"/>
      <c r="T257" s="3" t="s">
        <v>289</v>
      </c>
    </row>
    <row r="258" spans="1:20" x14ac:dyDescent="0.35">
      <c r="A258" s="3" t="s">
        <v>60</v>
      </c>
      <c r="B258" s="3"/>
      <c r="C258" s="3" t="s">
        <v>275</v>
      </c>
      <c r="D258" s="3"/>
      <c r="E258" s="4"/>
      <c r="F258" s="4"/>
      <c r="G258" s="4"/>
      <c r="H258" s="4"/>
      <c r="I258" s="4"/>
      <c r="J258" s="4"/>
      <c r="K258" s="21">
        <v>45646</v>
      </c>
      <c r="L258" s="3" t="s">
        <v>9</v>
      </c>
      <c r="M258" s="4"/>
      <c r="N258" s="4">
        <v>-70000</v>
      </c>
      <c r="O258" s="4">
        <f t="shared" si="67"/>
        <v>-70000</v>
      </c>
      <c r="P258" s="4"/>
      <c r="Q258" s="4"/>
      <c r="R258" s="4"/>
      <c r="S258" s="4"/>
      <c r="T258" s="3" t="s">
        <v>289</v>
      </c>
    </row>
    <row r="259" spans="1:20" x14ac:dyDescent="0.35">
      <c r="A259" s="3" t="s">
        <v>60</v>
      </c>
      <c r="B259" s="3"/>
      <c r="C259" s="3"/>
      <c r="D259" s="3"/>
      <c r="E259" s="4"/>
      <c r="F259" s="4"/>
      <c r="G259" s="4"/>
      <c r="H259" s="4"/>
      <c r="I259" s="4"/>
      <c r="J259" s="4"/>
      <c r="K259" s="21">
        <v>45646</v>
      </c>
      <c r="L259" s="3" t="s">
        <v>314</v>
      </c>
      <c r="M259" s="4">
        <v>-500000</v>
      </c>
      <c r="N259" s="4"/>
      <c r="O259" s="4">
        <f t="shared" si="67"/>
        <v>-500000</v>
      </c>
      <c r="P259" s="4"/>
      <c r="Q259" s="4"/>
      <c r="R259" s="4"/>
      <c r="S259" s="4"/>
      <c r="T259" s="3" t="s">
        <v>289</v>
      </c>
    </row>
    <row r="260" spans="1:20" x14ac:dyDescent="0.35">
      <c r="A260" s="3" t="s">
        <v>60</v>
      </c>
      <c r="B260" s="3"/>
      <c r="C260" s="3"/>
      <c r="D260" s="3"/>
      <c r="E260" s="4"/>
      <c r="F260" s="4"/>
      <c r="G260" s="4"/>
      <c r="H260" s="4"/>
      <c r="I260" s="4"/>
      <c r="J260" s="4"/>
      <c r="K260" s="21">
        <v>45655</v>
      </c>
      <c r="L260" s="3" t="s">
        <v>312</v>
      </c>
      <c r="M260" s="4">
        <v>10000</v>
      </c>
      <c r="N260" s="4"/>
      <c r="O260" s="4">
        <f t="shared" si="67"/>
        <v>10000</v>
      </c>
      <c r="P260" s="4"/>
      <c r="Q260" s="4"/>
      <c r="R260" s="4"/>
      <c r="S260" s="4"/>
      <c r="T260" s="3" t="s">
        <v>289</v>
      </c>
    </row>
    <row r="261" spans="1:20" x14ac:dyDescent="0.35">
      <c r="A261" s="3" t="s">
        <v>60</v>
      </c>
      <c r="B261" s="3"/>
      <c r="C261" s="3"/>
      <c r="D261" s="3"/>
      <c r="E261" s="4"/>
      <c r="F261" s="4"/>
      <c r="G261" s="4"/>
      <c r="H261" s="4"/>
      <c r="I261" s="4"/>
      <c r="J261" s="4"/>
      <c r="K261" s="21">
        <v>45667</v>
      </c>
      <c r="L261" s="3" t="s">
        <v>314</v>
      </c>
      <c r="M261" s="4">
        <v>340000</v>
      </c>
      <c r="N261" s="4"/>
      <c r="O261" s="4">
        <f t="shared" si="67"/>
        <v>340000</v>
      </c>
      <c r="P261" s="4"/>
      <c r="Q261" s="4"/>
      <c r="R261" s="4"/>
      <c r="S261" s="4"/>
      <c r="T261" s="3" t="s">
        <v>289</v>
      </c>
    </row>
    <row r="262" spans="1:20" x14ac:dyDescent="0.35">
      <c r="A262" s="3" t="s">
        <v>60</v>
      </c>
      <c r="B262" s="3"/>
      <c r="C262" s="3"/>
      <c r="D262" s="3"/>
      <c r="E262" s="4"/>
      <c r="F262" s="4"/>
      <c r="G262" s="4"/>
      <c r="H262" s="4"/>
      <c r="I262" s="4"/>
      <c r="J262" s="4"/>
      <c r="K262" s="21">
        <v>45669</v>
      </c>
      <c r="L262" s="3" t="s">
        <v>9</v>
      </c>
      <c r="M262" s="4"/>
      <c r="N262" s="4">
        <v>170000</v>
      </c>
      <c r="O262" s="4">
        <f t="shared" si="67"/>
        <v>170000</v>
      </c>
      <c r="P262" s="4"/>
      <c r="Q262" s="4"/>
      <c r="R262" s="4"/>
      <c r="S262" s="4"/>
      <c r="T262" s="3" t="s">
        <v>289</v>
      </c>
    </row>
    <row r="263" spans="1:20" x14ac:dyDescent="0.35">
      <c r="A263" s="3" t="s">
        <v>60</v>
      </c>
      <c r="B263" s="3"/>
      <c r="C263" s="3" t="s">
        <v>276</v>
      </c>
      <c r="D263" s="3"/>
      <c r="E263" s="4"/>
      <c r="F263" s="4"/>
      <c r="G263" s="4"/>
      <c r="H263" s="4"/>
      <c r="I263" s="4"/>
      <c r="J263" s="4"/>
      <c r="K263" s="21"/>
      <c r="L263" s="3" t="s">
        <v>17</v>
      </c>
      <c r="M263" s="4">
        <v>50000</v>
      </c>
      <c r="N263" s="4"/>
      <c r="O263" s="4">
        <f t="shared" si="67"/>
        <v>50000</v>
      </c>
      <c r="P263" s="4"/>
      <c r="Q263" s="4"/>
      <c r="R263" s="4"/>
      <c r="S263" s="4"/>
      <c r="T263" s="3" t="s">
        <v>289</v>
      </c>
    </row>
    <row r="264" spans="1:20" x14ac:dyDescent="0.35">
      <c r="A264" s="3" t="s">
        <v>60</v>
      </c>
      <c r="B264" s="3"/>
      <c r="C264" s="3" t="s">
        <v>276</v>
      </c>
      <c r="D264" s="3"/>
      <c r="E264" s="4"/>
      <c r="F264" s="4"/>
      <c r="G264" s="4"/>
      <c r="H264" s="4"/>
      <c r="I264" s="4"/>
      <c r="J264" s="4"/>
      <c r="K264" s="21"/>
      <c r="L264" s="3" t="s">
        <v>17</v>
      </c>
      <c r="M264" s="4">
        <v>-50000</v>
      </c>
      <c r="N264" s="4"/>
      <c r="O264" s="4">
        <f t="shared" si="67"/>
        <v>-50000</v>
      </c>
      <c r="P264" s="4"/>
      <c r="Q264" s="4"/>
      <c r="R264" s="4"/>
      <c r="S264" s="4"/>
      <c r="T264" s="3" t="s">
        <v>289</v>
      </c>
    </row>
    <row r="265" spans="1:20" x14ac:dyDescent="0.35">
      <c r="A265" s="3" t="s">
        <v>60</v>
      </c>
      <c r="B265" s="3"/>
      <c r="C265" s="3"/>
      <c r="D265" s="3"/>
      <c r="E265" s="4"/>
      <c r="F265" s="4"/>
      <c r="G265" s="4"/>
      <c r="H265" s="4"/>
      <c r="I265" s="4"/>
      <c r="J265" s="4"/>
      <c r="K265" s="21"/>
      <c r="L265" s="3" t="s">
        <v>826</v>
      </c>
      <c r="M265" s="4">
        <v>50000</v>
      </c>
      <c r="N265" s="4"/>
      <c r="O265" s="4">
        <f t="shared" si="67"/>
        <v>50000</v>
      </c>
      <c r="P265" s="4"/>
      <c r="Q265" s="4"/>
      <c r="R265" s="4"/>
      <c r="S265" s="4"/>
      <c r="T265" s="3" t="s">
        <v>289</v>
      </c>
    </row>
    <row r="266" spans="1:20" x14ac:dyDescent="0.35">
      <c r="A266" s="3" t="s">
        <v>60</v>
      </c>
      <c r="B266" s="3"/>
      <c r="C266" s="3"/>
      <c r="D266" s="3"/>
      <c r="E266" s="4"/>
      <c r="F266" s="4"/>
      <c r="G266" s="4"/>
      <c r="H266" s="4"/>
      <c r="I266" s="4"/>
      <c r="J266" s="4"/>
      <c r="K266" s="21" t="s">
        <v>1933</v>
      </c>
      <c r="L266" s="3" t="s">
        <v>314</v>
      </c>
      <c r="M266" s="4">
        <v>300000</v>
      </c>
      <c r="N266" s="4"/>
      <c r="O266" s="4">
        <f t="shared" si="67"/>
        <v>300000</v>
      </c>
      <c r="P266" s="4"/>
      <c r="Q266" s="4"/>
      <c r="R266" s="4"/>
      <c r="S266" s="4"/>
      <c r="T266" s="3"/>
    </row>
    <row r="267" spans="1:20" x14ac:dyDescent="0.35">
      <c r="A267" s="3" t="s">
        <v>60</v>
      </c>
      <c r="B267" s="3"/>
      <c r="C267" s="3"/>
      <c r="D267" s="3"/>
      <c r="E267" s="4"/>
      <c r="F267" s="4"/>
      <c r="G267" s="4"/>
      <c r="H267" s="4"/>
      <c r="I267" s="4"/>
      <c r="J267" s="4"/>
      <c r="K267" s="3"/>
      <c r="L267" s="3"/>
      <c r="M267" s="4"/>
      <c r="N267" s="4"/>
      <c r="O267" s="4">
        <f t="shared" si="67"/>
        <v>0</v>
      </c>
      <c r="P267" s="4"/>
      <c r="Q267" s="4"/>
      <c r="R267" s="4"/>
      <c r="S267" s="4"/>
      <c r="T267" s="3" t="s">
        <v>289</v>
      </c>
    </row>
    <row r="268" spans="1:20" x14ac:dyDescent="0.35">
      <c r="A268" s="18"/>
      <c r="B268" s="18"/>
      <c r="C268" s="18"/>
      <c r="D268" s="18"/>
      <c r="E268" s="23"/>
      <c r="F268" s="23"/>
      <c r="G268" s="23"/>
      <c r="H268" s="23"/>
      <c r="I268" s="23"/>
      <c r="J268" s="23"/>
      <c r="K268" s="18"/>
      <c r="L268" s="18"/>
      <c r="M268" s="23">
        <f t="shared" ref="M268:N268" si="68">SUM(M256:M267)</f>
        <v>650000</v>
      </c>
      <c r="N268" s="23">
        <f t="shared" si="68"/>
        <v>170000</v>
      </c>
      <c r="O268" s="23">
        <f>SUM(O256:O267)</f>
        <v>820000</v>
      </c>
      <c r="P268" s="23">
        <f>+J255-N268</f>
        <v>1628088</v>
      </c>
      <c r="Q268" s="23">
        <f>+I255-M268</f>
        <v>137000</v>
      </c>
      <c r="R268" s="29">
        <f>+P268+Q268</f>
        <v>1765088</v>
      </c>
      <c r="S268" s="29">
        <f>+O268</f>
        <v>820000</v>
      </c>
      <c r="T268" s="18"/>
    </row>
    <row r="269" spans="1:20" x14ac:dyDescent="0.35">
      <c r="A269" s="3" t="s">
        <v>61</v>
      </c>
      <c r="B269" s="3" t="str">
        <f>+MID(A269,1,1)</f>
        <v>A</v>
      </c>
      <c r="C269" s="3"/>
      <c r="D269" s="83">
        <v>130.56</v>
      </c>
      <c r="E269" s="4">
        <v>18500</v>
      </c>
      <c r="F269" s="4">
        <f>+D269*0.8364</f>
        <v>109.200384</v>
      </c>
      <c r="G269" s="4">
        <v>7200</v>
      </c>
      <c r="H269" s="4">
        <f>+D269*E269</f>
        <v>2415360</v>
      </c>
      <c r="I269" s="4">
        <f>+CEILING(F269*G269,1000)</f>
        <v>787000</v>
      </c>
      <c r="J269" s="4">
        <f>(H269-I269)</f>
        <v>1628360</v>
      </c>
      <c r="K269" s="21">
        <v>45580</v>
      </c>
      <c r="L269" s="3"/>
      <c r="M269" s="4"/>
      <c r="N269" s="4"/>
      <c r="O269" s="4"/>
      <c r="P269" s="4"/>
      <c r="Q269" s="4"/>
      <c r="R269" s="4"/>
      <c r="S269" s="4"/>
      <c r="T269" s="3" t="s">
        <v>303</v>
      </c>
    </row>
    <row r="270" spans="1:20" x14ac:dyDescent="0.35">
      <c r="A270" s="3" t="s">
        <v>61</v>
      </c>
      <c r="B270" s="3"/>
      <c r="C270" s="3"/>
      <c r="D270" s="3"/>
      <c r="E270" s="4"/>
      <c r="F270" s="4"/>
      <c r="G270" s="4"/>
      <c r="H270" s="4"/>
      <c r="I270" s="4"/>
      <c r="J270" s="4"/>
      <c r="K270" s="21">
        <v>45580</v>
      </c>
      <c r="L270" s="3" t="s">
        <v>9</v>
      </c>
      <c r="M270" s="4"/>
      <c r="N270" s="4">
        <v>80000</v>
      </c>
      <c r="O270" s="4">
        <f t="shared" ref="O270:O277" si="69">+SUM(M270:N270)</f>
        <v>80000</v>
      </c>
      <c r="P270" s="4"/>
      <c r="Q270" s="4"/>
      <c r="R270" s="4"/>
      <c r="S270" s="4"/>
      <c r="T270" s="3" t="s">
        <v>304</v>
      </c>
    </row>
    <row r="271" spans="1:20" x14ac:dyDescent="0.35">
      <c r="A271" s="3" t="s">
        <v>61</v>
      </c>
      <c r="B271" s="3"/>
      <c r="C271" s="3"/>
      <c r="D271" s="3"/>
      <c r="E271" s="4"/>
      <c r="F271" s="4"/>
      <c r="G271" s="4"/>
      <c r="H271" s="4"/>
      <c r="I271" s="4"/>
      <c r="J271" s="4"/>
      <c r="K271" s="21">
        <v>45583</v>
      </c>
      <c r="L271" s="3" t="s">
        <v>9</v>
      </c>
      <c r="M271" s="4"/>
      <c r="N271" s="4">
        <v>1549000</v>
      </c>
      <c r="O271" s="4">
        <f t="shared" si="69"/>
        <v>1549000</v>
      </c>
      <c r="P271" s="4"/>
      <c r="Q271" s="4"/>
      <c r="R271" s="4"/>
      <c r="S271" s="4"/>
      <c r="T271" s="3" t="s">
        <v>304</v>
      </c>
    </row>
    <row r="272" spans="1:20" x14ac:dyDescent="0.35">
      <c r="A272" s="3" t="s">
        <v>61</v>
      </c>
      <c r="B272" s="3"/>
      <c r="C272" s="3"/>
      <c r="D272" s="3"/>
      <c r="E272" s="4"/>
      <c r="F272" s="4"/>
      <c r="G272" s="4"/>
      <c r="H272" s="4"/>
      <c r="I272" s="4"/>
      <c r="J272" s="4"/>
      <c r="K272" s="21">
        <v>45583</v>
      </c>
      <c r="L272" s="3" t="s">
        <v>314</v>
      </c>
      <c r="M272" s="4">
        <v>786000</v>
      </c>
      <c r="N272" s="4"/>
      <c r="O272" s="4">
        <f t="shared" si="69"/>
        <v>786000</v>
      </c>
      <c r="P272" s="4"/>
      <c r="Q272" s="4"/>
      <c r="R272" s="4"/>
      <c r="S272" s="4"/>
      <c r="T272" s="3" t="s">
        <v>304</v>
      </c>
    </row>
    <row r="273" spans="1:20" x14ac:dyDescent="0.35">
      <c r="A273" s="3" t="s">
        <v>61</v>
      </c>
      <c r="B273" s="3"/>
      <c r="C273" s="3"/>
      <c r="D273" s="3"/>
      <c r="E273" s="4"/>
      <c r="F273" s="4"/>
      <c r="G273" s="4"/>
      <c r="H273" s="4"/>
      <c r="I273" s="4"/>
      <c r="J273" s="4"/>
      <c r="K273" s="21"/>
      <c r="L273" s="3" t="s">
        <v>309</v>
      </c>
      <c r="M273" s="4">
        <v>1000</v>
      </c>
      <c r="N273" s="4">
        <v>-1000</v>
      </c>
      <c r="O273" s="4">
        <f t="shared" si="69"/>
        <v>0</v>
      </c>
      <c r="P273" s="4"/>
      <c r="Q273" s="4"/>
      <c r="R273" s="4"/>
      <c r="S273" s="4"/>
      <c r="T273" s="3" t="s">
        <v>304</v>
      </c>
    </row>
    <row r="274" spans="1:20" x14ac:dyDescent="0.35">
      <c r="A274" s="3" t="s">
        <v>61</v>
      </c>
      <c r="B274" s="3"/>
      <c r="C274" s="3" t="s">
        <v>277</v>
      </c>
      <c r="D274" s="3"/>
      <c r="E274" s="4"/>
      <c r="F274" s="4"/>
      <c r="G274" s="4"/>
      <c r="H274" s="4"/>
      <c r="I274" s="4"/>
      <c r="J274" s="4"/>
      <c r="K274" s="21"/>
      <c r="L274" s="3" t="s">
        <v>62</v>
      </c>
      <c r="M274" s="4">
        <v>150000</v>
      </c>
      <c r="N274" s="4">
        <v>0</v>
      </c>
      <c r="O274" s="4">
        <f t="shared" si="69"/>
        <v>150000</v>
      </c>
      <c r="P274" s="4"/>
      <c r="Q274" s="4"/>
      <c r="R274" s="4"/>
      <c r="S274" s="4"/>
      <c r="T274" s="3" t="s">
        <v>303</v>
      </c>
    </row>
    <row r="275" spans="1:20" x14ac:dyDescent="0.35">
      <c r="A275" s="3" t="s">
        <v>61</v>
      </c>
      <c r="B275" s="3"/>
      <c r="C275" s="3"/>
      <c r="D275" s="3"/>
      <c r="E275" s="4"/>
      <c r="F275" s="4"/>
      <c r="G275" s="4"/>
      <c r="H275" s="4"/>
      <c r="I275" s="4"/>
      <c r="J275" s="4"/>
      <c r="K275" s="21"/>
      <c r="L275" s="3" t="s">
        <v>1884</v>
      </c>
      <c r="M275" s="4">
        <v>350000</v>
      </c>
      <c r="N275" s="4"/>
      <c r="O275" s="4">
        <f t="shared" si="69"/>
        <v>350000</v>
      </c>
      <c r="P275" s="4"/>
      <c r="Q275" s="4"/>
      <c r="R275" s="4"/>
      <c r="S275" s="4"/>
      <c r="T275" s="3" t="s">
        <v>303</v>
      </c>
    </row>
    <row r="276" spans="1:20" x14ac:dyDescent="0.35">
      <c r="A276" s="3" t="s">
        <v>61</v>
      </c>
      <c r="B276" s="3"/>
      <c r="C276" s="3"/>
      <c r="D276" s="3"/>
      <c r="E276" s="4"/>
      <c r="F276" s="4"/>
      <c r="G276" s="4"/>
      <c r="H276" s="4"/>
      <c r="I276" s="4"/>
      <c r="J276" s="4"/>
      <c r="K276" s="21"/>
      <c r="L276" s="3" t="s">
        <v>133</v>
      </c>
      <c r="M276" s="4">
        <v>87000</v>
      </c>
      <c r="N276" s="4"/>
      <c r="O276" s="4">
        <f t="shared" si="69"/>
        <v>87000</v>
      </c>
      <c r="P276" s="4"/>
      <c r="Q276" s="4"/>
      <c r="R276" s="4"/>
      <c r="S276" s="4"/>
      <c r="T276" s="3" t="s">
        <v>303</v>
      </c>
    </row>
    <row r="277" spans="1:20" x14ac:dyDescent="0.35">
      <c r="A277" s="3" t="s">
        <v>61</v>
      </c>
      <c r="B277" s="3"/>
      <c r="C277" s="3"/>
      <c r="D277" s="3"/>
      <c r="E277" s="4"/>
      <c r="F277" s="4"/>
      <c r="G277" s="4"/>
      <c r="H277" s="4"/>
      <c r="I277" s="4"/>
      <c r="J277" s="4"/>
      <c r="K277" s="3"/>
      <c r="L277" s="3" t="s">
        <v>132</v>
      </c>
      <c r="M277" s="4">
        <v>-587000</v>
      </c>
      <c r="N277" s="4">
        <v>0</v>
      </c>
      <c r="O277" s="4">
        <f t="shared" si="69"/>
        <v>-587000</v>
      </c>
      <c r="P277" s="4"/>
      <c r="Q277" s="4"/>
      <c r="R277" s="4"/>
      <c r="S277" s="4"/>
      <c r="T277" s="3" t="s">
        <v>303</v>
      </c>
    </row>
    <row r="278" spans="1:20" x14ac:dyDescent="0.35">
      <c r="A278" s="18"/>
      <c r="B278" s="18"/>
      <c r="C278" s="18"/>
      <c r="D278" s="18"/>
      <c r="E278" s="23"/>
      <c r="F278" s="23"/>
      <c r="G278" s="23"/>
      <c r="H278" s="23"/>
      <c r="I278" s="23"/>
      <c r="J278" s="23"/>
      <c r="K278" s="18"/>
      <c r="L278" s="18"/>
      <c r="M278" s="23">
        <f t="shared" ref="M278:N278" si="70">SUM(M270:M277)</f>
        <v>787000</v>
      </c>
      <c r="N278" s="23">
        <f t="shared" si="70"/>
        <v>1628000</v>
      </c>
      <c r="O278" s="23">
        <f>SUM(O270:O277)</f>
        <v>2415000</v>
      </c>
      <c r="P278" s="23">
        <f>+J269-N278</f>
        <v>360</v>
      </c>
      <c r="Q278" s="23">
        <f>+I269-M278</f>
        <v>0</v>
      </c>
      <c r="R278" s="29">
        <f>+P278+Q278</f>
        <v>360</v>
      </c>
      <c r="S278" s="29">
        <f>+O278</f>
        <v>2415000</v>
      </c>
      <c r="T278" s="18"/>
    </row>
    <row r="279" spans="1:20" x14ac:dyDescent="0.35">
      <c r="A279" s="3" t="s">
        <v>62</v>
      </c>
      <c r="B279" s="3" t="str">
        <f>+MID(A279,1,1)</f>
        <v>A</v>
      </c>
      <c r="C279" s="3"/>
      <c r="D279" s="83">
        <v>130.56</v>
      </c>
      <c r="E279" s="4">
        <v>18000</v>
      </c>
      <c r="F279" s="4">
        <f>+D279*0.8364</f>
        <v>109.200384</v>
      </c>
      <c r="G279" s="4">
        <v>7200</v>
      </c>
      <c r="H279" s="4">
        <f>+D279*E279</f>
        <v>2350080</v>
      </c>
      <c r="I279" s="4">
        <f>+CEILING(F279*G279,1000)</f>
        <v>787000</v>
      </c>
      <c r="J279" s="4">
        <f>(H279-I279)</f>
        <v>1563080</v>
      </c>
      <c r="K279" s="21">
        <v>45270</v>
      </c>
      <c r="L279" s="3"/>
      <c r="M279" s="4"/>
      <c r="N279" s="4"/>
      <c r="O279" s="4"/>
      <c r="P279" s="4"/>
      <c r="Q279" s="4"/>
      <c r="R279" s="4"/>
      <c r="S279" s="4"/>
      <c r="T279" s="3" t="s">
        <v>288</v>
      </c>
    </row>
    <row r="280" spans="1:20" x14ac:dyDescent="0.35">
      <c r="A280" s="3" t="s">
        <v>62</v>
      </c>
      <c r="B280" s="3"/>
      <c r="C280" s="3" t="s">
        <v>278</v>
      </c>
      <c r="D280" s="3"/>
      <c r="E280" s="4"/>
      <c r="F280" s="4"/>
      <c r="G280" s="4"/>
      <c r="H280" s="4"/>
      <c r="I280" s="4"/>
      <c r="J280" s="4"/>
      <c r="K280" s="21">
        <v>45456</v>
      </c>
      <c r="L280" s="3" t="s">
        <v>9</v>
      </c>
      <c r="M280" s="4"/>
      <c r="N280" s="4">
        <v>100000</v>
      </c>
      <c r="O280" s="4">
        <f t="shared" ref="O280:O299" si="71">+SUM(M280:N280)</f>
        <v>100000</v>
      </c>
      <c r="P280" s="4"/>
      <c r="Q280" s="4"/>
      <c r="R280" s="4"/>
      <c r="S280" s="4"/>
      <c r="T280" s="3" t="s">
        <v>304</v>
      </c>
    </row>
    <row r="281" spans="1:20" x14ac:dyDescent="0.35">
      <c r="A281" s="3" t="s">
        <v>62</v>
      </c>
      <c r="B281" s="3"/>
      <c r="C281" s="3"/>
      <c r="D281" s="3"/>
      <c r="E281" s="4"/>
      <c r="F281" s="4"/>
      <c r="G281" s="4"/>
      <c r="H281" s="4"/>
      <c r="I281" s="4"/>
      <c r="J281" s="4"/>
      <c r="K281" s="21">
        <v>45488</v>
      </c>
      <c r="L281" s="3" t="s">
        <v>9</v>
      </c>
      <c r="M281" s="4"/>
      <c r="N281" s="4">
        <v>200000</v>
      </c>
      <c r="O281" s="4">
        <f t="shared" si="71"/>
        <v>200000</v>
      </c>
      <c r="P281" s="4"/>
      <c r="Q281" s="4"/>
      <c r="R281" s="4"/>
      <c r="S281" s="4"/>
      <c r="T281" s="3" t="s">
        <v>304</v>
      </c>
    </row>
    <row r="282" spans="1:20" x14ac:dyDescent="0.35">
      <c r="A282" s="3" t="s">
        <v>62</v>
      </c>
      <c r="B282" s="3"/>
      <c r="C282" s="3"/>
      <c r="D282" s="3"/>
      <c r="E282" s="4"/>
      <c r="F282" s="4"/>
      <c r="G282" s="4"/>
      <c r="H282" s="4"/>
      <c r="I282" s="4"/>
      <c r="J282" s="4"/>
      <c r="K282" s="21">
        <v>45651</v>
      </c>
      <c r="L282" s="3" t="s">
        <v>9</v>
      </c>
      <c r="M282" s="4"/>
      <c r="N282" s="4">
        <v>300000</v>
      </c>
      <c r="O282" s="4">
        <f t="shared" si="71"/>
        <v>300000</v>
      </c>
      <c r="P282" s="4"/>
      <c r="Q282" s="4"/>
      <c r="R282" s="4"/>
      <c r="S282" s="4"/>
      <c r="T282" s="3" t="s">
        <v>304</v>
      </c>
    </row>
    <row r="283" spans="1:20" x14ac:dyDescent="0.35">
      <c r="A283" s="3" t="s">
        <v>62</v>
      </c>
      <c r="B283" s="3"/>
      <c r="C283" s="3"/>
      <c r="D283" s="3"/>
      <c r="E283" s="4"/>
      <c r="F283" s="4"/>
      <c r="G283" s="4"/>
      <c r="H283" s="4"/>
      <c r="I283" s="4"/>
      <c r="J283" s="4"/>
      <c r="K283" s="21">
        <v>45727</v>
      </c>
      <c r="L283" s="3" t="s">
        <v>9</v>
      </c>
      <c r="M283" s="4"/>
      <c r="N283" s="4">
        <v>200000</v>
      </c>
      <c r="O283" s="4">
        <f t="shared" si="71"/>
        <v>200000</v>
      </c>
      <c r="P283" s="4"/>
      <c r="Q283" s="4"/>
      <c r="R283" s="4"/>
      <c r="S283" s="4"/>
      <c r="T283" s="3" t="s">
        <v>288</v>
      </c>
    </row>
    <row r="284" spans="1:20" x14ac:dyDescent="0.35">
      <c r="A284" s="3" t="s">
        <v>62</v>
      </c>
      <c r="B284" s="3"/>
      <c r="C284" s="3" t="s">
        <v>279</v>
      </c>
      <c r="D284" s="3"/>
      <c r="E284" s="4"/>
      <c r="F284" s="4"/>
      <c r="G284" s="4"/>
      <c r="H284" s="4"/>
      <c r="I284" s="4"/>
      <c r="J284" s="4"/>
      <c r="K284" s="21"/>
      <c r="L284" s="3" t="s">
        <v>11</v>
      </c>
      <c r="M284" s="4"/>
      <c r="N284" s="4">
        <v>100000</v>
      </c>
      <c r="O284" s="4">
        <f t="shared" si="71"/>
        <v>100000</v>
      </c>
      <c r="P284" s="4"/>
      <c r="Q284" s="4"/>
      <c r="R284" s="4"/>
      <c r="S284" s="4"/>
      <c r="T284" s="3" t="s">
        <v>288</v>
      </c>
    </row>
    <row r="285" spans="1:20" x14ac:dyDescent="0.35">
      <c r="A285" s="3" t="s">
        <v>62</v>
      </c>
      <c r="B285" s="3"/>
      <c r="C285" s="3" t="s">
        <v>279</v>
      </c>
      <c r="D285" s="3"/>
      <c r="E285" s="4"/>
      <c r="F285" s="4"/>
      <c r="G285" s="4"/>
      <c r="H285" s="4"/>
      <c r="I285" s="4"/>
      <c r="J285" s="4"/>
      <c r="K285" s="21"/>
      <c r="L285" s="3" t="s">
        <v>62</v>
      </c>
      <c r="M285" s="4">
        <v>-150000</v>
      </c>
      <c r="N285" s="4">
        <v>0</v>
      </c>
      <c r="O285" s="4">
        <f t="shared" si="71"/>
        <v>-150000</v>
      </c>
      <c r="P285" s="4"/>
      <c r="Q285" s="4"/>
      <c r="R285" s="4"/>
      <c r="S285" s="4"/>
      <c r="T285" s="3" t="s">
        <v>288</v>
      </c>
    </row>
    <row r="286" spans="1:20" x14ac:dyDescent="0.35">
      <c r="A286" s="3" t="s">
        <v>62</v>
      </c>
      <c r="B286" s="3"/>
      <c r="C286" s="3" t="s">
        <v>279</v>
      </c>
      <c r="D286" s="3"/>
      <c r="E286" s="4"/>
      <c r="F286" s="4"/>
      <c r="G286" s="4"/>
      <c r="H286" s="4"/>
      <c r="I286" s="4"/>
      <c r="J286" s="4"/>
      <c r="K286" s="21"/>
      <c r="L286" s="3" t="s">
        <v>131</v>
      </c>
      <c r="M286" s="4">
        <v>-150000</v>
      </c>
      <c r="N286" s="4"/>
      <c r="O286" s="4">
        <f t="shared" si="71"/>
        <v>-150000</v>
      </c>
      <c r="P286" s="4"/>
      <c r="Q286" s="4"/>
      <c r="R286" s="4"/>
      <c r="S286" s="4"/>
      <c r="T286" s="3" t="s">
        <v>288</v>
      </c>
    </row>
    <row r="287" spans="1:20" x14ac:dyDescent="0.35">
      <c r="A287" s="3" t="s">
        <v>62</v>
      </c>
      <c r="B287" s="3"/>
      <c r="C287" s="3" t="s">
        <v>279</v>
      </c>
      <c r="D287" s="3"/>
      <c r="E287" s="4"/>
      <c r="F287" s="4"/>
      <c r="G287" s="4"/>
      <c r="H287" s="4"/>
      <c r="I287" s="4"/>
      <c r="J287" s="4"/>
      <c r="K287" s="21"/>
      <c r="L287" s="3" t="s">
        <v>1884</v>
      </c>
      <c r="M287" s="4">
        <v>300000</v>
      </c>
      <c r="N287" s="4"/>
      <c r="O287" s="4">
        <f t="shared" si="71"/>
        <v>300000</v>
      </c>
      <c r="P287" s="4"/>
      <c r="Q287" s="4"/>
      <c r="R287" s="4"/>
      <c r="S287" s="4"/>
      <c r="T287" s="3" t="s">
        <v>288</v>
      </c>
    </row>
    <row r="288" spans="1:20" x14ac:dyDescent="0.35">
      <c r="A288" s="3" t="s">
        <v>62</v>
      </c>
      <c r="B288" s="3"/>
      <c r="C288" s="3"/>
      <c r="D288" s="3"/>
      <c r="E288" s="4"/>
      <c r="F288" s="4"/>
      <c r="G288" s="4"/>
      <c r="H288" s="4"/>
      <c r="I288" s="4"/>
      <c r="J288" s="4"/>
      <c r="K288" s="21" t="s">
        <v>1921</v>
      </c>
      <c r="L288" s="3" t="s">
        <v>9</v>
      </c>
      <c r="M288" s="4"/>
      <c r="N288" s="4">
        <v>100000</v>
      </c>
      <c r="O288" s="4">
        <f t="shared" si="71"/>
        <v>100000</v>
      </c>
      <c r="P288" s="4"/>
      <c r="Q288" s="4"/>
      <c r="R288" s="4"/>
      <c r="S288" s="4"/>
      <c r="T288" s="3"/>
    </row>
    <row r="289" spans="1:20" x14ac:dyDescent="0.35">
      <c r="A289" s="3" t="s">
        <v>62</v>
      </c>
      <c r="B289" s="3"/>
      <c r="C289" s="3"/>
      <c r="D289" s="3"/>
      <c r="E289" s="4"/>
      <c r="F289" s="4"/>
      <c r="G289" s="4"/>
      <c r="H289" s="4"/>
      <c r="I289" s="4"/>
      <c r="J289" s="4"/>
      <c r="K289" s="3"/>
      <c r="L289" s="3"/>
      <c r="M289" s="4"/>
      <c r="N289" s="4"/>
      <c r="O289" s="4">
        <f t="shared" si="71"/>
        <v>0</v>
      </c>
      <c r="P289" s="4"/>
      <c r="Q289" s="4"/>
      <c r="R289" s="4"/>
      <c r="S289" s="4"/>
      <c r="T289" s="3" t="s">
        <v>288</v>
      </c>
    </row>
    <row r="290" spans="1:20" x14ac:dyDescent="0.35">
      <c r="A290" s="18"/>
      <c r="B290" s="18"/>
      <c r="C290" s="18"/>
      <c r="D290" s="18"/>
      <c r="E290" s="23"/>
      <c r="F290" s="23"/>
      <c r="G290" s="23"/>
      <c r="H290" s="23"/>
      <c r="I290" s="23"/>
      <c r="J290" s="23"/>
      <c r="K290" s="18"/>
      <c r="L290" s="18"/>
      <c r="M290" s="23">
        <f t="shared" ref="M290:N290" si="72">SUM(M280:M289)</f>
        <v>0</v>
      </c>
      <c r="N290" s="23">
        <f t="shared" si="72"/>
        <v>1000000</v>
      </c>
      <c r="O290" s="23">
        <f>SUM(O280:O289)</f>
        <v>1000000</v>
      </c>
      <c r="P290" s="23">
        <f>+J279-N290</f>
        <v>563080</v>
      </c>
      <c r="Q290" s="23">
        <f>+I279-M290</f>
        <v>787000</v>
      </c>
      <c r="R290" s="29">
        <f>+P290+Q290</f>
        <v>1350080</v>
      </c>
      <c r="S290" s="29">
        <f>+O290</f>
        <v>1000000</v>
      </c>
      <c r="T290" s="18"/>
    </row>
    <row r="291" spans="1:20" x14ac:dyDescent="0.35">
      <c r="A291" s="3" t="s">
        <v>63</v>
      </c>
      <c r="B291" s="3" t="str">
        <f>+MID(A291,1,1)</f>
        <v>A</v>
      </c>
      <c r="C291" s="3"/>
      <c r="D291" s="83">
        <v>130.56</v>
      </c>
      <c r="E291" s="4">
        <v>19000</v>
      </c>
      <c r="F291" s="4">
        <f>+D291*0.8364</f>
        <v>109.200384</v>
      </c>
      <c r="G291" s="4">
        <v>7200</v>
      </c>
      <c r="H291" s="4">
        <f>+D291*E291</f>
        <v>2480640</v>
      </c>
      <c r="I291" s="4">
        <f>+CEILING(F291*G291,1000)</f>
        <v>787000</v>
      </c>
      <c r="J291" s="4">
        <f>(H291-I291)</f>
        <v>1693640</v>
      </c>
      <c r="K291" s="21">
        <v>45456</v>
      </c>
      <c r="L291" s="3"/>
      <c r="M291" s="4"/>
      <c r="N291" s="4"/>
      <c r="O291" s="4"/>
      <c r="P291" s="4"/>
      <c r="Q291" s="4"/>
      <c r="R291" s="4"/>
      <c r="S291" s="4"/>
      <c r="T291" s="3" t="s">
        <v>288</v>
      </c>
    </row>
    <row r="292" spans="1:20" x14ac:dyDescent="0.35">
      <c r="A292" s="3" t="s">
        <v>63</v>
      </c>
      <c r="B292" s="3"/>
      <c r="C292" s="3"/>
      <c r="D292" s="3"/>
      <c r="E292" s="4"/>
      <c r="F292" s="4"/>
      <c r="G292" s="4"/>
      <c r="H292" s="4"/>
      <c r="I292" s="4"/>
      <c r="J292" s="4"/>
      <c r="K292" s="21">
        <v>45456</v>
      </c>
      <c r="L292" s="3" t="s">
        <v>9</v>
      </c>
      <c r="M292" s="4"/>
      <c r="N292" s="4">
        <v>80000</v>
      </c>
      <c r="O292" s="4">
        <f t="shared" si="71"/>
        <v>80000</v>
      </c>
      <c r="P292" s="4"/>
      <c r="Q292" s="4"/>
      <c r="R292" s="4"/>
      <c r="S292" s="4"/>
      <c r="T292" s="3" t="s">
        <v>304</v>
      </c>
    </row>
    <row r="293" spans="1:20" x14ac:dyDescent="0.35">
      <c r="A293" s="3" t="s">
        <v>63</v>
      </c>
      <c r="B293" s="3"/>
      <c r="C293" s="3"/>
      <c r="D293" s="3"/>
      <c r="E293" s="4"/>
      <c r="F293" s="4"/>
      <c r="G293" s="4"/>
      <c r="H293" s="4"/>
      <c r="I293" s="4"/>
      <c r="J293" s="4"/>
      <c r="K293" s="21">
        <v>45477</v>
      </c>
      <c r="L293" s="3" t="s">
        <v>321</v>
      </c>
      <c r="M293" s="4">
        <v>200000</v>
      </c>
      <c r="N293" s="4"/>
      <c r="O293" s="4">
        <f t="shared" si="71"/>
        <v>200000</v>
      </c>
      <c r="P293" s="4"/>
      <c r="Q293" s="4"/>
      <c r="R293" s="4"/>
      <c r="S293" s="4"/>
      <c r="T293" s="3" t="s">
        <v>304</v>
      </c>
    </row>
    <row r="294" spans="1:20" x14ac:dyDescent="0.35">
      <c r="A294" s="3" t="s">
        <v>63</v>
      </c>
      <c r="B294" s="3"/>
      <c r="C294" s="3" t="s">
        <v>280</v>
      </c>
      <c r="D294" s="3"/>
      <c r="E294" s="4"/>
      <c r="F294" s="4"/>
      <c r="G294" s="4"/>
      <c r="H294" s="4"/>
      <c r="I294" s="4"/>
      <c r="J294" s="4"/>
      <c r="K294" s="21">
        <v>45488</v>
      </c>
      <c r="L294" s="3" t="s">
        <v>9</v>
      </c>
      <c r="M294" s="4"/>
      <c r="N294" s="4">
        <v>100000</v>
      </c>
      <c r="O294" s="4">
        <f t="shared" si="71"/>
        <v>100000</v>
      </c>
      <c r="P294" s="4"/>
      <c r="Q294" s="4"/>
      <c r="R294" s="4"/>
      <c r="S294" s="4"/>
      <c r="T294" s="3" t="s">
        <v>288</v>
      </c>
    </row>
    <row r="295" spans="1:20" x14ac:dyDescent="0.35">
      <c r="A295" s="3" t="s">
        <v>63</v>
      </c>
      <c r="B295" s="3"/>
      <c r="C295" s="3" t="s">
        <v>281</v>
      </c>
      <c r="D295" s="3"/>
      <c r="E295" s="4"/>
      <c r="F295" s="4"/>
      <c r="G295" s="4"/>
      <c r="H295" s="4"/>
      <c r="I295" s="4"/>
      <c r="J295" s="4"/>
      <c r="K295" s="21">
        <v>45631</v>
      </c>
      <c r="L295" s="3" t="s">
        <v>9</v>
      </c>
      <c r="M295" s="4"/>
      <c r="N295" s="4">
        <v>170000</v>
      </c>
      <c r="O295" s="4">
        <f t="shared" si="71"/>
        <v>170000</v>
      </c>
      <c r="P295" s="4"/>
      <c r="Q295" s="4"/>
      <c r="R295" s="4"/>
      <c r="S295" s="4"/>
      <c r="T295" s="3" t="s">
        <v>288</v>
      </c>
    </row>
    <row r="296" spans="1:20" x14ac:dyDescent="0.35">
      <c r="A296" s="3" t="s">
        <v>63</v>
      </c>
      <c r="B296" s="3"/>
      <c r="C296" s="3" t="s">
        <v>280</v>
      </c>
      <c r="D296" s="3"/>
      <c r="E296" s="4"/>
      <c r="F296" s="4"/>
      <c r="G296" s="4"/>
      <c r="H296" s="4"/>
      <c r="I296" s="4"/>
      <c r="J296" s="4"/>
      <c r="K296" s="21">
        <v>45642</v>
      </c>
      <c r="L296" s="3" t="s">
        <v>9</v>
      </c>
      <c r="M296" s="4"/>
      <c r="N296" s="4">
        <v>280000</v>
      </c>
      <c r="O296" s="4">
        <f t="shared" si="71"/>
        <v>280000</v>
      </c>
      <c r="P296" s="4"/>
      <c r="Q296" s="4"/>
      <c r="R296" s="4"/>
      <c r="S296" s="4"/>
      <c r="T296" s="3" t="s">
        <v>288</v>
      </c>
    </row>
    <row r="297" spans="1:20" x14ac:dyDescent="0.35">
      <c r="A297" s="3" t="s">
        <v>63</v>
      </c>
      <c r="B297" s="3"/>
      <c r="C297" s="3"/>
      <c r="D297" s="3"/>
      <c r="E297" s="4"/>
      <c r="F297" s="4"/>
      <c r="G297" s="4"/>
      <c r="H297" s="4"/>
      <c r="I297" s="4"/>
      <c r="J297" s="4"/>
      <c r="K297" s="21"/>
      <c r="L297" s="3" t="s">
        <v>1884</v>
      </c>
      <c r="M297" s="4">
        <v>300000</v>
      </c>
      <c r="N297" s="4"/>
      <c r="O297" s="4">
        <f t="shared" si="71"/>
        <v>300000</v>
      </c>
      <c r="P297" s="4"/>
      <c r="Q297" s="4"/>
      <c r="R297" s="4"/>
      <c r="S297" s="4"/>
      <c r="T297" s="3" t="s">
        <v>288</v>
      </c>
    </row>
    <row r="298" spans="1:20" x14ac:dyDescent="0.35">
      <c r="A298" s="3" t="s">
        <v>63</v>
      </c>
      <c r="B298" s="3"/>
      <c r="C298" s="3"/>
      <c r="D298" s="3"/>
      <c r="E298" s="4"/>
      <c r="F298" s="4"/>
      <c r="G298" s="4"/>
      <c r="H298" s="4"/>
      <c r="I298" s="4"/>
      <c r="J298" s="4"/>
      <c r="K298" s="21"/>
      <c r="L298" s="3" t="s">
        <v>131</v>
      </c>
      <c r="M298" s="4">
        <v>-300000</v>
      </c>
      <c r="N298" s="4"/>
      <c r="O298" s="4">
        <f t="shared" si="71"/>
        <v>-300000</v>
      </c>
      <c r="P298" s="4"/>
      <c r="Q298" s="4"/>
      <c r="R298" s="4"/>
      <c r="S298" s="4"/>
      <c r="T298" s="3" t="s">
        <v>288</v>
      </c>
    </row>
    <row r="299" spans="1:20" x14ac:dyDescent="0.35">
      <c r="A299" s="3" t="s">
        <v>63</v>
      </c>
      <c r="B299" s="3"/>
      <c r="C299" s="3"/>
      <c r="D299" s="3"/>
      <c r="E299" s="4"/>
      <c r="F299" s="4"/>
      <c r="G299" s="4"/>
      <c r="H299" s="4"/>
      <c r="I299" s="4"/>
      <c r="J299" s="4"/>
      <c r="K299" s="3"/>
      <c r="L299" s="3"/>
      <c r="M299" s="4"/>
      <c r="N299" s="4"/>
      <c r="O299" s="4">
        <f t="shared" si="71"/>
        <v>0</v>
      </c>
      <c r="P299" s="4"/>
      <c r="Q299" s="4"/>
      <c r="R299" s="4"/>
      <c r="S299" s="4"/>
      <c r="T299" s="3" t="s">
        <v>288</v>
      </c>
    </row>
    <row r="300" spans="1:20" x14ac:dyDescent="0.35">
      <c r="A300" s="18"/>
      <c r="B300" s="18"/>
      <c r="C300" s="18"/>
      <c r="D300" s="18"/>
      <c r="E300" s="23"/>
      <c r="F300" s="23"/>
      <c r="G300" s="23"/>
      <c r="H300" s="23"/>
      <c r="I300" s="23"/>
      <c r="J300" s="23"/>
      <c r="K300" s="18"/>
      <c r="L300" s="18"/>
      <c r="M300" s="23">
        <f t="shared" ref="M300:N300" si="73">SUM(M291:M299)</f>
        <v>200000</v>
      </c>
      <c r="N300" s="23">
        <f t="shared" si="73"/>
        <v>630000</v>
      </c>
      <c r="O300" s="23">
        <f>SUM(O291:O299)</f>
        <v>830000</v>
      </c>
      <c r="P300" s="23">
        <f>+J291-N300</f>
        <v>1063640</v>
      </c>
      <c r="Q300" s="23">
        <f>+I291-M300</f>
        <v>587000</v>
      </c>
      <c r="R300" s="29">
        <f>+P300+Q300</f>
        <v>1650640</v>
      </c>
      <c r="S300" s="29">
        <f>+O300</f>
        <v>830000</v>
      </c>
      <c r="T300" s="18"/>
    </row>
    <row r="301" spans="1:20" x14ac:dyDescent="0.35">
      <c r="A301" s="3" t="s">
        <v>64</v>
      </c>
      <c r="B301" s="3" t="str">
        <f>+MID(A301,1,1)</f>
        <v>A</v>
      </c>
      <c r="C301" s="3"/>
      <c r="D301" s="83">
        <v>130.56</v>
      </c>
      <c r="E301" s="4">
        <v>19000</v>
      </c>
      <c r="F301" s="4">
        <f>+D301*0.8364</f>
        <v>109.200384</v>
      </c>
      <c r="G301" s="4">
        <v>7200</v>
      </c>
      <c r="H301" s="4">
        <f>+D301*E301</f>
        <v>2480640</v>
      </c>
      <c r="I301" s="4">
        <f>+CEILING(F301*G301,1000)</f>
        <v>787000</v>
      </c>
      <c r="J301" s="4">
        <f>(H301-I301)</f>
        <v>1693640</v>
      </c>
      <c r="K301" s="21">
        <v>45456</v>
      </c>
      <c r="L301" s="3"/>
      <c r="M301" s="4"/>
      <c r="N301" s="4"/>
      <c r="O301" s="4"/>
      <c r="P301" s="4"/>
      <c r="Q301" s="4"/>
      <c r="R301" s="4"/>
      <c r="S301" s="4"/>
      <c r="T301" s="3" t="s">
        <v>301</v>
      </c>
    </row>
    <row r="302" spans="1:20" x14ac:dyDescent="0.35">
      <c r="A302" s="3" t="s">
        <v>64</v>
      </c>
      <c r="B302" s="3"/>
      <c r="C302" s="3"/>
      <c r="D302" s="3"/>
      <c r="E302" s="4"/>
      <c r="F302" s="4"/>
      <c r="G302" s="4"/>
      <c r="H302" s="4"/>
      <c r="I302" s="4"/>
      <c r="J302" s="4"/>
      <c r="K302" s="21">
        <v>45272</v>
      </c>
      <c r="L302" s="3" t="s">
        <v>9</v>
      </c>
      <c r="M302" s="4"/>
      <c r="N302" s="4">
        <v>160000</v>
      </c>
      <c r="O302" s="4">
        <f t="shared" ref="O302:O311" si="74">+SUM(M302:N302)</f>
        <v>160000</v>
      </c>
      <c r="P302" s="4"/>
      <c r="Q302" s="4"/>
      <c r="R302" s="4"/>
      <c r="S302" s="4"/>
      <c r="T302" s="3" t="s">
        <v>296</v>
      </c>
    </row>
    <row r="303" spans="1:20" x14ac:dyDescent="0.35">
      <c r="A303" s="3" t="s">
        <v>64</v>
      </c>
      <c r="B303" s="3"/>
      <c r="C303" s="3"/>
      <c r="D303" s="3"/>
      <c r="E303" s="4"/>
      <c r="F303" s="4"/>
      <c r="G303" s="4"/>
      <c r="H303" s="4"/>
      <c r="I303" s="4"/>
      <c r="J303" s="4"/>
      <c r="K303" s="21">
        <v>45275</v>
      </c>
      <c r="L303" s="3" t="s">
        <v>9</v>
      </c>
      <c r="M303" s="4"/>
      <c r="N303" s="4">
        <v>144000</v>
      </c>
      <c r="O303" s="4">
        <f t="shared" si="74"/>
        <v>144000</v>
      </c>
      <c r="P303" s="4"/>
      <c r="Q303" s="4"/>
      <c r="R303" s="4"/>
      <c r="S303" s="4"/>
      <c r="T303" s="3" t="s">
        <v>296</v>
      </c>
    </row>
    <row r="304" spans="1:20" x14ac:dyDescent="0.35">
      <c r="A304" s="3" t="s">
        <v>64</v>
      </c>
      <c r="B304" s="3"/>
      <c r="C304" s="3"/>
      <c r="D304" s="3"/>
      <c r="E304" s="4"/>
      <c r="F304" s="4"/>
      <c r="G304" s="4"/>
      <c r="H304" s="4"/>
      <c r="I304" s="4"/>
      <c r="J304" s="4"/>
      <c r="K304" s="21">
        <v>45464</v>
      </c>
      <c r="L304" s="3" t="s">
        <v>323</v>
      </c>
      <c r="M304" s="4">
        <v>600000</v>
      </c>
      <c r="N304" s="4"/>
      <c r="O304" s="4">
        <f t="shared" si="74"/>
        <v>600000</v>
      </c>
      <c r="P304" s="4"/>
      <c r="Q304" s="4"/>
      <c r="R304" s="4"/>
      <c r="S304" s="4"/>
      <c r="T304" s="3" t="s">
        <v>296</v>
      </c>
    </row>
    <row r="305" spans="1:20" x14ac:dyDescent="0.35">
      <c r="A305" s="3" t="s">
        <v>64</v>
      </c>
      <c r="B305" s="3"/>
      <c r="C305" s="3" t="s">
        <v>282</v>
      </c>
      <c r="D305" s="3"/>
      <c r="E305" s="4"/>
      <c r="F305" s="4"/>
      <c r="G305" s="4"/>
      <c r="H305" s="4"/>
      <c r="I305" s="4"/>
      <c r="J305" s="4"/>
      <c r="K305" s="21">
        <v>45470</v>
      </c>
      <c r="L305" s="3" t="s">
        <v>323</v>
      </c>
      <c r="M305" s="4">
        <v>-600000</v>
      </c>
      <c r="N305" s="4"/>
      <c r="O305" s="4">
        <f t="shared" si="74"/>
        <v>-600000</v>
      </c>
      <c r="P305" s="4"/>
      <c r="Q305" s="4"/>
      <c r="R305" s="4"/>
      <c r="S305" s="4"/>
      <c r="T305" s="3" t="s">
        <v>301</v>
      </c>
    </row>
    <row r="306" spans="1:20" x14ac:dyDescent="0.35">
      <c r="A306" s="3" t="s">
        <v>64</v>
      </c>
      <c r="B306" s="3"/>
      <c r="C306" s="3" t="s">
        <v>282</v>
      </c>
      <c r="D306" s="3"/>
      <c r="E306" s="4"/>
      <c r="F306" s="4"/>
      <c r="G306" s="4"/>
      <c r="H306" s="4"/>
      <c r="I306" s="4"/>
      <c r="J306" s="4"/>
      <c r="K306" s="21">
        <v>45476</v>
      </c>
      <c r="L306" s="3" t="s">
        <v>321</v>
      </c>
      <c r="M306" s="4">
        <v>600000</v>
      </c>
      <c r="N306" s="4"/>
      <c r="O306" s="4">
        <f t="shared" si="74"/>
        <v>600000</v>
      </c>
      <c r="P306" s="4"/>
      <c r="Q306" s="4"/>
      <c r="R306" s="4"/>
      <c r="S306" s="4"/>
      <c r="T306" s="3" t="s">
        <v>301</v>
      </c>
    </row>
    <row r="307" spans="1:20" x14ac:dyDescent="0.35">
      <c r="A307" s="3" t="s">
        <v>64</v>
      </c>
      <c r="B307" s="3"/>
      <c r="C307" s="3" t="s">
        <v>282</v>
      </c>
      <c r="D307" s="3"/>
      <c r="E307" s="4"/>
      <c r="F307" s="4"/>
      <c r="G307" s="4"/>
      <c r="H307" s="4"/>
      <c r="I307" s="4"/>
      <c r="J307" s="4"/>
      <c r="K307" s="21">
        <v>45632</v>
      </c>
      <c r="L307" s="3" t="s">
        <v>321</v>
      </c>
      <c r="M307" s="4">
        <v>166000</v>
      </c>
      <c r="N307" s="4"/>
      <c r="O307" s="4">
        <f t="shared" si="74"/>
        <v>166000</v>
      </c>
      <c r="P307" s="4"/>
      <c r="Q307" s="4"/>
      <c r="R307" s="4"/>
      <c r="S307" s="4"/>
      <c r="T307" s="3" t="s">
        <v>301</v>
      </c>
    </row>
    <row r="308" spans="1:20" x14ac:dyDescent="0.35">
      <c r="A308" s="3" t="s">
        <v>64</v>
      </c>
      <c r="B308" s="3"/>
      <c r="C308" s="3" t="s">
        <v>282</v>
      </c>
      <c r="D308" s="3"/>
      <c r="E308" s="4"/>
      <c r="F308" s="4"/>
      <c r="G308" s="4"/>
      <c r="H308" s="4"/>
      <c r="I308" s="4"/>
      <c r="J308" s="4"/>
      <c r="K308" s="21">
        <v>45633</v>
      </c>
      <c r="L308" s="3" t="s">
        <v>9</v>
      </c>
      <c r="M308" s="4"/>
      <c r="N308" s="4">
        <v>1649000</v>
      </c>
      <c r="O308" s="4">
        <f t="shared" si="74"/>
        <v>1649000</v>
      </c>
      <c r="P308" s="4"/>
      <c r="Q308" s="4"/>
      <c r="R308" s="4"/>
      <c r="S308" s="4"/>
      <c r="T308" s="3" t="s">
        <v>301</v>
      </c>
    </row>
    <row r="309" spans="1:20" x14ac:dyDescent="0.35">
      <c r="A309" s="3" t="s">
        <v>64</v>
      </c>
      <c r="B309" s="3"/>
      <c r="C309" s="3"/>
      <c r="D309" s="3"/>
      <c r="E309" s="4"/>
      <c r="F309" s="4"/>
      <c r="G309" s="4"/>
      <c r="H309" s="4"/>
      <c r="I309" s="4"/>
      <c r="J309" s="4"/>
      <c r="K309" s="21">
        <v>45641</v>
      </c>
      <c r="L309" s="3" t="s">
        <v>9</v>
      </c>
      <c r="M309" s="4"/>
      <c r="N309" s="4">
        <v>65280</v>
      </c>
      <c r="O309" s="4">
        <f t="shared" si="74"/>
        <v>65280</v>
      </c>
      <c r="P309" s="4"/>
      <c r="Q309" s="4"/>
      <c r="R309" s="4"/>
      <c r="S309" s="4"/>
      <c r="T309" s="3" t="s">
        <v>301</v>
      </c>
    </row>
    <row r="310" spans="1:20" x14ac:dyDescent="0.35">
      <c r="A310" s="3" t="s">
        <v>64</v>
      </c>
      <c r="B310" s="3"/>
      <c r="C310" s="3"/>
      <c r="D310" s="3"/>
      <c r="E310" s="4"/>
      <c r="F310" s="4"/>
      <c r="G310" s="4"/>
      <c r="H310" s="4"/>
      <c r="I310" s="4"/>
      <c r="J310" s="4"/>
      <c r="K310" s="21"/>
      <c r="L310" s="3" t="s">
        <v>309</v>
      </c>
      <c r="M310" s="4">
        <v>20000</v>
      </c>
      <c r="N310" s="4">
        <v>-20000</v>
      </c>
      <c r="O310" s="4">
        <f t="shared" si="74"/>
        <v>0</v>
      </c>
      <c r="P310" s="4"/>
      <c r="Q310" s="4"/>
      <c r="R310" s="4"/>
      <c r="S310" s="4"/>
      <c r="T310" s="3" t="s">
        <v>301</v>
      </c>
    </row>
    <row r="311" spans="1:20" x14ac:dyDescent="0.35">
      <c r="A311" s="3" t="s">
        <v>64</v>
      </c>
      <c r="B311" s="3"/>
      <c r="C311" s="3"/>
      <c r="D311" s="3"/>
      <c r="E311" s="4"/>
      <c r="F311" s="4"/>
      <c r="G311" s="4"/>
      <c r="H311" s="4"/>
      <c r="I311" s="4"/>
      <c r="J311" s="4"/>
      <c r="K311" s="3"/>
      <c r="L311" s="3" t="s">
        <v>49</v>
      </c>
      <c r="M311" s="4"/>
      <c r="N311" s="4">
        <v>-304000</v>
      </c>
      <c r="O311" s="4">
        <f t="shared" si="74"/>
        <v>-304000</v>
      </c>
      <c r="P311" s="4"/>
      <c r="Q311" s="4"/>
      <c r="R311" s="4"/>
      <c r="S311" s="4"/>
      <c r="T311" s="3" t="s">
        <v>301</v>
      </c>
    </row>
    <row r="312" spans="1:20" x14ac:dyDescent="0.35">
      <c r="A312" s="18"/>
      <c r="B312" s="18"/>
      <c r="C312" s="18"/>
      <c r="D312" s="18"/>
      <c r="E312" s="23"/>
      <c r="F312" s="23"/>
      <c r="G312" s="23"/>
      <c r="H312" s="23"/>
      <c r="I312" s="23"/>
      <c r="J312" s="23"/>
      <c r="K312" s="18"/>
      <c r="L312" s="18"/>
      <c r="M312" s="23">
        <f t="shared" ref="M312:N312" si="75">SUM(M302:M311)</f>
        <v>786000</v>
      </c>
      <c r="N312" s="23">
        <f t="shared" si="75"/>
        <v>1694280</v>
      </c>
      <c r="O312" s="23">
        <f>SUM(O302:O311)</f>
        <v>2480280</v>
      </c>
      <c r="P312" s="23">
        <f>+J301-N312</f>
        <v>-640</v>
      </c>
      <c r="Q312" s="23">
        <f>+I301-M312</f>
        <v>1000</v>
      </c>
      <c r="R312" s="29">
        <f>+P312+Q312</f>
        <v>360</v>
      </c>
      <c r="S312" s="29">
        <f>+O312</f>
        <v>2480280</v>
      </c>
      <c r="T312" s="18"/>
    </row>
    <row r="313" spans="1:20" x14ac:dyDescent="0.35">
      <c r="A313" s="3" t="s">
        <v>65</v>
      </c>
      <c r="B313" s="3" t="str">
        <f>+MID(A313,1,1)</f>
        <v>A</v>
      </c>
      <c r="C313" s="3"/>
      <c r="D313" s="83">
        <v>130.56</v>
      </c>
      <c r="E313" s="4">
        <v>18800</v>
      </c>
      <c r="F313" s="4">
        <f>+D313*0.8364</f>
        <v>109.200384</v>
      </c>
      <c r="G313" s="4">
        <v>7200</v>
      </c>
      <c r="H313" s="4">
        <f>+D313*E313</f>
        <v>2454528</v>
      </c>
      <c r="I313" s="4">
        <f>+CEILING(F313*G313,1000)</f>
        <v>787000</v>
      </c>
      <c r="J313" s="4">
        <f>(H313-I313)</f>
        <v>1667528</v>
      </c>
      <c r="K313" s="21">
        <v>45639</v>
      </c>
      <c r="L313" s="3"/>
      <c r="M313" s="4"/>
      <c r="N313" s="4"/>
      <c r="O313" s="4"/>
      <c r="P313" s="4"/>
      <c r="Q313" s="4"/>
      <c r="R313" s="4"/>
      <c r="S313" s="4"/>
      <c r="T313" s="3" t="s">
        <v>289</v>
      </c>
    </row>
    <row r="314" spans="1:20" x14ac:dyDescent="0.35">
      <c r="A314" s="3" t="s">
        <v>65</v>
      </c>
      <c r="B314" s="3"/>
      <c r="C314" s="3"/>
      <c r="D314" s="3"/>
      <c r="E314" s="4"/>
      <c r="F314" s="4"/>
      <c r="G314" s="4"/>
      <c r="H314" s="4"/>
      <c r="I314" s="4"/>
      <c r="J314" s="4"/>
      <c r="K314" s="21">
        <v>45272</v>
      </c>
      <c r="L314" s="3" t="s">
        <v>9</v>
      </c>
      <c r="M314" s="4"/>
      <c r="N314" s="4">
        <v>160000</v>
      </c>
      <c r="O314" s="4">
        <f t="shared" ref="O314:O325" si="76">+SUM(M314:N314)</f>
        <v>160000</v>
      </c>
      <c r="P314" s="4"/>
      <c r="Q314" s="4"/>
      <c r="R314" s="4"/>
      <c r="S314" s="4"/>
      <c r="T314" s="3" t="s">
        <v>296</v>
      </c>
    </row>
    <row r="315" spans="1:20" x14ac:dyDescent="0.35">
      <c r="A315" s="3" t="s">
        <v>65</v>
      </c>
      <c r="B315" s="3"/>
      <c r="C315" s="3"/>
      <c r="D315" s="3"/>
      <c r="E315" s="4"/>
      <c r="F315" s="4"/>
      <c r="G315" s="4"/>
      <c r="H315" s="4"/>
      <c r="I315" s="4"/>
      <c r="J315" s="4"/>
      <c r="K315" s="21">
        <v>45275</v>
      </c>
      <c r="L315" s="3" t="s">
        <v>9</v>
      </c>
      <c r="M315" s="4"/>
      <c r="N315" s="4">
        <v>144000</v>
      </c>
      <c r="O315" s="4">
        <f t="shared" si="76"/>
        <v>144000</v>
      </c>
      <c r="P315" s="4"/>
      <c r="Q315" s="4"/>
      <c r="R315" s="4"/>
      <c r="S315" s="4"/>
      <c r="T315" s="3" t="s">
        <v>296</v>
      </c>
    </row>
    <row r="316" spans="1:20" x14ac:dyDescent="0.35">
      <c r="A316" s="3" t="s">
        <v>65</v>
      </c>
      <c r="B316" s="3"/>
      <c r="C316" s="3"/>
      <c r="D316" s="3"/>
      <c r="E316" s="4"/>
      <c r="F316" s="4"/>
      <c r="G316" s="4"/>
      <c r="H316" s="4"/>
      <c r="I316" s="4"/>
      <c r="J316" s="4"/>
      <c r="K316" s="21">
        <v>45639</v>
      </c>
      <c r="L316" s="3" t="s">
        <v>312</v>
      </c>
      <c r="M316" s="4">
        <v>11000</v>
      </c>
      <c r="N316" s="4"/>
      <c r="O316" s="4">
        <f t="shared" si="76"/>
        <v>11000</v>
      </c>
      <c r="P316" s="4"/>
      <c r="Q316" s="4"/>
      <c r="R316" s="4"/>
      <c r="S316" s="4"/>
      <c r="T316" s="3" t="s">
        <v>296</v>
      </c>
    </row>
    <row r="317" spans="1:20" x14ac:dyDescent="0.35">
      <c r="A317" s="3" t="s">
        <v>65</v>
      </c>
      <c r="B317" s="3"/>
      <c r="C317" s="3" t="s">
        <v>283</v>
      </c>
      <c r="D317" s="3"/>
      <c r="E317" s="4"/>
      <c r="F317" s="4"/>
      <c r="G317" s="4"/>
      <c r="H317" s="4"/>
      <c r="I317" s="4"/>
      <c r="J317" s="4"/>
      <c r="K317" s="21">
        <v>45642</v>
      </c>
      <c r="L317" s="3" t="s">
        <v>9</v>
      </c>
      <c r="M317" s="4"/>
      <c r="N317" s="4">
        <v>600000</v>
      </c>
      <c r="O317" s="4">
        <f t="shared" si="76"/>
        <v>600000</v>
      </c>
      <c r="P317" s="4"/>
      <c r="Q317" s="4"/>
      <c r="R317" s="4"/>
      <c r="S317" s="4"/>
      <c r="T317" s="3" t="s">
        <v>289</v>
      </c>
    </row>
    <row r="318" spans="1:20" x14ac:dyDescent="0.35">
      <c r="A318" s="3" t="s">
        <v>65</v>
      </c>
      <c r="B318" s="3"/>
      <c r="C318" s="3"/>
      <c r="D318" s="3"/>
      <c r="E318" s="4"/>
      <c r="F318" s="4"/>
      <c r="G318" s="4"/>
      <c r="H318" s="4"/>
      <c r="I318" s="4"/>
      <c r="J318" s="4"/>
      <c r="K318" s="21"/>
      <c r="L318" s="3" t="s">
        <v>50</v>
      </c>
      <c r="M318" s="4"/>
      <c r="N318" s="4">
        <v>-304000</v>
      </c>
      <c r="O318" s="4">
        <f t="shared" si="76"/>
        <v>-304000</v>
      </c>
      <c r="P318" s="4"/>
      <c r="Q318" s="4"/>
      <c r="R318" s="4"/>
      <c r="S318" s="4"/>
      <c r="T318" s="3" t="s">
        <v>289</v>
      </c>
    </row>
    <row r="319" spans="1:20" x14ac:dyDescent="0.35">
      <c r="A319" s="3" t="s">
        <v>65</v>
      </c>
      <c r="B319" s="3"/>
      <c r="C319" s="3"/>
      <c r="D319" s="3"/>
      <c r="E319" s="4"/>
      <c r="F319" s="4"/>
      <c r="G319" s="4"/>
      <c r="H319" s="4"/>
      <c r="I319" s="4"/>
      <c r="J319" s="4"/>
      <c r="K319" s="21" t="s">
        <v>1929</v>
      </c>
      <c r="L319" s="3" t="s">
        <v>9</v>
      </c>
      <c r="M319" s="4"/>
      <c r="N319" s="4">
        <v>1076500</v>
      </c>
      <c r="O319" s="4">
        <f t="shared" si="76"/>
        <v>1076500</v>
      </c>
      <c r="P319" s="4"/>
      <c r="Q319" s="4"/>
      <c r="R319" s="4"/>
      <c r="S319" s="4"/>
      <c r="T319" s="3"/>
    </row>
    <row r="320" spans="1:20" x14ac:dyDescent="0.35">
      <c r="A320" s="3" t="s">
        <v>65</v>
      </c>
      <c r="B320" s="3"/>
      <c r="C320" s="3"/>
      <c r="D320" s="3"/>
      <c r="E320" s="4"/>
      <c r="F320" s="4"/>
      <c r="G320" s="4"/>
      <c r="H320" s="4"/>
      <c r="I320" s="4"/>
      <c r="J320" s="4"/>
      <c r="K320" s="21" t="s">
        <v>1929</v>
      </c>
      <c r="L320" s="3" t="s">
        <v>1934</v>
      </c>
      <c r="M320" s="4">
        <v>406000</v>
      </c>
      <c r="N320" s="4"/>
      <c r="O320" s="4">
        <f t="shared" si="76"/>
        <v>406000</v>
      </c>
      <c r="P320" s="4"/>
      <c r="Q320" s="4"/>
      <c r="R320" s="4"/>
      <c r="S320" s="4"/>
      <c r="T320" s="3"/>
    </row>
    <row r="321" spans="1:20" x14ac:dyDescent="0.35">
      <c r="A321" s="3" t="s">
        <v>65</v>
      </c>
      <c r="B321" s="3"/>
      <c r="C321" s="3"/>
      <c r="D321" s="3"/>
      <c r="E321" s="4"/>
      <c r="F321" s="4"/>
      <c r="G321" s="4"/>
      <c r="H321" s="4"/>
      <c r="I321" s="4"/>
      <c r="J321" s="4"/>
      <c r="K321" s="21" t="s">
        <v>1929</v>
      </c>
      <c r="L321" s="3" t="s">
        <v>1935</v>
      </c>
      <c r="M321" s="4">
        <v>350000</v>
      </c>
      <c r="N321" s="4"/>
      <c r="O321" s="4">
        <f t="shared" si="76"/>
        <v>350000</v>
      </c>
      <c r="P321" s="4"/>
      <c r="Q321" s="4"/>
      <c r="R321" s="4"/>
      <c r="S321" s="4"/>
      <c r="T321" s="3"/>
    </row>
    <row r="322" spans="1:20" x14ac:dyDescent="0.35">
      <c r="A322" s="3" t="s">
        <v>65</v>
      </c>
      <c r="B322" s="3"/>
      <c r="C322" s="3"/>
      <c r="D322" s="3"/>
      <c r="E322" s="4"/>
      <c r="F322" s="4"/>
      <c r="G322" s="4"/>
      <c r="H322" s="4"/>
      <c r="I322" s="4"/>
      <c r="J322" s="4"/>
      <c r="K322" s="21">
        <v>45662</v>
      </c>
      <c r="L322" s="3" t="s">
        <v>1935</v>
      </c>
      <c r="M322" s="4">
        <v>-350000</v>
      </c>
      <c r="N322" s="4"/>
      <c r="O322" s="4">
        <f t="shared" si="76"/>
        <v>-350000</v>
      </c>
      <c r="P322" s="4"/>
      <c r="Q322" s="4"/>
      <c r="R322" s="4"/>
      <c r="S322" s="4"/>
      <c r="T322" s="3"/>
    </row>
    <row r="323" spans="1:20" x14ac:dyDescent="0.35">
      <c r="A323" s="3" t="s">
        <v>65</v>
      </c>
      <c r="B323" s="3"/>
      <c r="C323" s="3"/>
      <c r="D323" s="3"/>
      <c r="E323" s="4"/>
      <c r="F323" s="4"/>
      <c r="G323" s="4"/>
      <c r="H323" s="4"/>
      <c r="I323" s="4"/>
      <c r="J323" s="4"/>
      <c r="K323" s="21" t="s">
        <v>1928</v>
      </c>
      <c r="L323" s="3" t="s">
        <v>9</v>
      </c>
      <c r="M323" s="4"/>
      <c r="N323" s="4">
        <v>11000</v>
      </c>
      <c r="O323" s="4">
        <f t="shared" si="76"/>
        <v>11000</v>
      </c>
      <c r="P323" s="4"/>
      <c r="Q323" s="4"/>
      <c r="R323" s="4"/>
      <c r="S323" s="4"/>
      <c r="T323" s="3"/>
    </row>
    <row r="324" spans="1:20" x14ac:dyDescent="0.35">
      <c r="A324" s="3" t="s">
        <v>65</v>
      </c>
      <c r="B324" s="3"/>
      <c r="C324" s="3"/>
      <c r="D324" s="3"/>
      <c r="E324" s="4"/>
      <c r="F324" s="4"/>
      <c r="G324" s="4"/>
      <c r="H324" s="4"/>
      <c r="I324" s="4"/>
      <c r="J324" s="4"/>
      <c r="K324" s="21" t="s">
        <v>1936</v>
      </c>
      <c r="L324" s="3" t="s">
        <v>314</v>
      </c>
      <c r="M324" s="4">
        <v>350000</v>
      </c>
      <c r="N324" s="4"/>
      <c r="O324" s="4">
        <f t="shared" si="76"/>
        <v>350000</v>
      </c>
      <c r="P324" s="4"/>
      <c r="Q324" s="4"/>
      <c r="R324" s="4"/>
      <c r="S324" s="4"/>
      <c r="T324" s="3"/>
    </row>
    <row r="325" spans="1:20" x14ac:dyDescent="0.35">
      <c r="A325" s="3" t="s">
        <v>65</v>
      </c>
      <c r="B325" s="3"/>
      <c r="C325" s="3"/>
      <c r="D325" s="3"/>
      <c r="E325" s="4"/>
      <c r="F325" s="4"/>
      <c r="G325" s="4"/>
      <c r="H325" s="4"/>
      <c r="I325" s="4"/>
      <c r="J325" s="4"/>
      <c r="K325" s="3"/>
      <c r="L325" s="3"/>
      <c r="M325" s="4"/>
      <c r="N325" s="4"/>
      <c r="O325" s="4">
        <f t="shared" si="76"/>
        <v>0</v>
      </c>
      <c r="P325" s="4"/>
      <c r="Q325" s="4"/>
      <c r="R325" s="4"/>
      <c r="S325" s="4"/>
      <c r="T325" s="3" t="s">
        <v>289</v>
      </c>
    </row>
    <row r="326" spans="1:20" x14ac:dyDescent="0.35">
      <c r="A326" s="18"/>
      <c r="B326" s="18"/>
      <c r="C326" s="18"/>
      <c r="D326" s="18"/>
      <c r="E326" s="23"/>
      <c r="F326" s="23"/>
      <c r="G326" s="23"/>
      <c r="H326" s="23"/>
      <c r="I326" s="23"/>
      <c r="J326" s="23"/>
      <c r="K326" s="18"/>
      <c r="L326" s="18"/>
      <c r="M326" s="23">
        <f t="shared" ref="M326:N326" si="77">SUM(M314:M325)</f>
        <v>767000</v>
      </c>
      <c r="N326" s="23">
        <f t="shared" si="77"/>
        <v>1687500</v>
      </c>
      <c r="O326" s="23">
        <f>SUM(O314:O325)</f>
        <v>2454500</v>
      </c>
      <c r="P326" s="23">
        <f>+J313-N326</f>
        <v>-19972</v>
      </c>
      <c r="Q326" s="23">
        <f>+I313-M326</f>
        <v>20000</v>
      </c>
      <c r="R326" s="29">
        <f>+P326+Q326</f>
        <v>28</v>
      </c>
      <c r="S326" s="29">
        <f>+O326</f>
        <v>2454500</v>
      </c>
      <c r="T326" s="18"/>
    </row>
    <row r="327" spans="1:20" x14ac:dyDescent="0.35">
      <c r="A327" s="3" t="s">
        <v>66</v>
      </c>
      <c r="B327" s="3" t="str">
        <f>+MID(A327,1,1)</f>
        <v>A</v>
      </c>
      <c r="C327" s="3" t="s">
        <v>247</v>
      </c>
      <c r="D327" s="83">
        <v>130.56</v>
      </c>
      <c r="E327" s="4">
        <v>18000</v>
      </c>
      <c r="F327" s="4">
        <f>+D327*0.8364</f>
        <v>109.200384</v>
      </c>
      <c r="G327" s="4">
        <v>7200</v>
      </c>
      <c r="H327" s="4">
        <f>+D327*E327</f>
        <v>2350080</v>
      </c>
      <c r="I327" s="4">
        <f>+CEILING(F327*G327,1000)</f>
        <v>787000</v>
      </c>
      <c r="J327" s="4">
        <f>(H327-I327)</f>
        <v>1563080</v>
      </c>
      <c r="K327" s="21">
        <v>45279</v>
      </c>
      <c r="L327" s="3"/>
      <c r="M327" s="4"/>
      <c r="N327" s="4"/>
      <c r="O327" s="4"/>
      <c r="P327" s="4"/>
      <c r="Q327" s="4"/>
      <c r="R327" s="4"/>
      <c r="S327" s="4"/>
      <c r="T327" s="3" t="s">
        <v>298</v>
      </c>
    </row>
    <row r="328" spans="1:20" x14ac:dyDescent="0.35">
      <c r="A328" s="3" t="s">
        <v>66</v>
      </c>
      <c r="B328" s="3"/>
      <c r="C328" s="3"/>
      <c r="D328" s="3"/>
      <c r="E328" s="4"/>
      <c r="F328" s="4"/>
      <c r="G328" s="4"/>
      <c r="H328" s="4"/>
      <c r="I328" s="4"/>
      <c r="J328" s="4"/>
      <c r="K328" s="21">
        <v>45280</v>
      </c>
      <c r="L328" s="3" t="s">
        <v>324</v>
      </c>
      <c r="M328" s="4">
        <v>500000</v>
      </c>
      <c r="N328" s="4"/>
      <c r="O328" s="4">
        <f t="shared" ref="O328:O332" si="78">+SUM(M328:N328)</f>
        <v>500000</v>
      </c>
      <c r="P328" s="4"/>
      <c r="Q328" s="4"/>
      <c r="R328" s="4"/>
      <c r="S328" s="4"/>
      <c r="T328" s="3" t="s">
        <v>298</v>
      </c>
    </row>
    <row r="329" spans="1:20" x14ac:dyDescent="0.35">
      <c r="A329" s="3" t="s">
        <v>66</v>
      </c>
      <c r="B329" s="3"/>
      <c r="C329" s="3"/>
      <c r="D329" s="3"/>
      <c r="E329" s="4"/>
      <c r="F329" s="4"/>
      <c r="G329" s="4"/>
      <c r="H329" s="4"/>
      <c r="I329" s="4"/>
      <c r="J329" s="4"/>
      <c r="K329" s="21">
        <v>45280</v>
      </c>
      <c r="L329" s="3" t="s">
        <v>1937</v>
      </c>
      <c r="M329" s="4">
        <v>-500000</v>
      </c>
      <c r="N329" s="4"/>
      <c r="O329" s="4">
        <f t="shared" si="78"/>
        <v>-500000</v>
      </c>
      <c r="P329" s="4"/>
      <c r="Q329" s="4"/>
      <c r="R329" s="4"/>
      <c r="S329" s="4"/>
      <c r="T329" s="3"/>
    </row>
    <row r="330" spans="1:20" x14ac:dyDescent="0.35">
      <c r="A330" s="3" t="s">
        <v>66</v>
      </c>
      <c r="B330" s="3"/>
      <c r="C330" s="3"/>
      <c r="D330" s="3"/>
      <c r="E330" s="4"/>
      <c r="F330" s="4"/>
      <c r="G330" s="4"/>
      <c r="H330" s="4"/>
      <c r="I330" s="4"/>
      <c r="J330" s="4"/>
      <c r="K330" s="21" t="s">
        <v>1939</v>
      </c>
      <c r="L330" s="3" t="s">
        <v>312</v>
      </c>
      <c r="M330" s="4"/>
      <c r="N330" s="4">
        <v>11000</v>
      </c>
      <c r="O330" s="4">
        <f t="shared" si="78"/>
        <v>11000</v>
      </c>
      <c r="P330" s="4"/>
      <c r="Q330" s="4"/>
      <c r="R330" s="4"/>
      <c r="S330" s="4"/>
      <c r="T330" s="3"/>
    </row>
    <row r="331" spans="1:20" x14ac:dyDescent="0.35">
      <c r="A331" s="3" t="s">
        <v>66</v>
      </c>
      <c r="B331" s="3"/>
      <c r="C331" s="3"/>
      <c r="D331" s="3"/>
      <c r="E331" s="4"/>
      <c r="F331" s="4"/>
      <c r="G331" s="4"/>
      <c r="H331" s="4"/>
      <c r="I331" s="4"/>
      <c r="J331" s="4"/>
      <c r="K331" s="21" t="s">
        <v>1929</v>
      </c>
      <c r="L331" s="3" t="s">
        <v>9</v>
      </c>
      <c r="M331" s="4"/>
      <c r="N331" s="4">
        <v>900000</v>
      </c>
      <c r="O331" s="4">
        <f t="shared" si="78"/>
        <v>900000</v>
      </c>
      <c r="P331" s="4"/>
      <c r="Q331" s="4"/>
      <c r="R331" s="4"/>
      <c r="S331" s="4"/>
      <c r="T331" s="3"/>
    </row>
    <row r="332" spans="1:20" x14ac:dyDescent="0.35">
      <c r="A332" s="3" t="s">
        <v>66</v>
      </c>
      <c r="B332" s="3"/>
      <c r="C332" s="3"/>
      <c r="D332" s="3"/>
      <c r="E332" s="4"/>
      <c r="F332" s="4"/>
      <c r="G332" s="4"/>
      <c r="H332" s="4"/>
      <c r="I332" s="4"/>
      <c r="J332" s="4"/>
      <c r="K332" s="3"/>
      <c r="L332" s="3"/>
      <c r="M332" s="4"/>
      <c r="N332" s="4"/>
      <c r="O332" s="4">
        <f t="shared" si="78"/>
        <v>0</v>
      </c>
      <c r="P332" s="4"/>
      <c r="Q332" s="4"/>
      <c r="R332" s="4"/>
      <c r="S332" s="4"/>
      <c r="T332" s="3" t="s">
        <v>298</v>
      </c>
    </row>
    <row r="333" spans="1:20" x14ac:dyDescent="0.35">
      <c r="A333" s="18"/>
      <c r="B333" s="18"/>
      <c r="C333" s="18"/>
      <c r="D333" s="18"/>
      <c r="E333" s="23"/>
      <c r="F333" s="23"/>
      <c r="G333" s="23"/>
      <c r="H333" s="23"/>
      <c r="I333" s="23"/>
      <c r="J333" s="23"/>
      <c r="K333" s="18"/>
      <c r="L333" s="18"/>
      <c r="M333" s="23">
        <f t="shared" ref="M333:N333" si="79">SUM(M328:M332)</f>
        <v>0</v>
      </c>
      <c r="N333" s="23">
        <f t="shared" si="79"/>
        <v>911000</v>
      </c>
      <c r="O333" s="23">
        <f>SUM(O328:O332)</f>
        <v>911000</v>
      </c>
      <c r="P333" s="23">
        <f>+J327-N333</f>
        <v>652080</v>
      </c>
      <c r="Q333" s="23">
        <f>+I327-M333</f>
        <v>787000</v>
      </c>
      <c r="R333" s="29">
        <f>+P333+Q333</f>
        <v>1439080</v>
      </c>
      <c r="S333" s="29">
        <f>+O333</f>
        <v>911000</v>
      </c>
      <c r="T333" s="18"/>
    </row>
    <row r="334" spans="1:20" x14ac:dyDescent="0.35">
      <c r="A334" s="26" t="s">
        <v>67</v>
      </c>
      <c r="B334" s="26" t="str">
        <f t="shared" ref="B334:B343" si="80">+MID(A334,1,1)</f>
        <v>A</v>
      </c>
      <c r="C334" s="26"/>
      <c r="D334" s="84">
        <v>148.19</v>
      </c>
      <c r="E334" s="27">
        <v>19000</v>
      </c>
      <c r="F334" s="27">
        <f t="shared" ref="F334:F343" si="81">+D334*0.8364</f>
        <v>123.946116</v>
      </c>
      <c r="G334" s="27">
        <v>7200</v>
      </c>
      <c r="H334" s="27">
        <f t="shared" ref="H334:H343" si="82">+D334*E334</f>
        <v>2815610</v>
      </c>
      <c r="I334" s="27">
        <f t="shared" ref="I334:I343" si="83">+CEILING(F334*G334,1000)</f>
        <v>893000</v>
      </c>
      <c r="J334" s="27">
        <f t="shared" ref="J334:J343" si="84">(H334-I334)</f>
        <v>1922610</v>
      </c>
      <c r="K334" s="26"/>
      <c r="L334" s="26"/>
      <c r="M334" s="27"/>
      <c r="N334" s="27"/>
      <c r="O334" s="27"/>
      <c r="P334" s="27">
        <f t="shared" ref="P334:P342" si="85">+J334-N334</f>
        <v>1922610</v>
      </c>
      <c r="Q334" s="27">
        <f t="shared" ref="Q334:Q342" si="86">+I334-M334</f>
        <v>893000</v>
      </c>
      <c r="R334" s="27">
        <f t="shared" ref="R334:R342" si="87">+P334+Q334</f>
        <v>2815610</v>
      </c>
      <c r="S334" s="27">
        <f t="shared" ref="S334:S342" si="88">+O334</f>
        <v>0</v>
      </c>
      <c r="T334" s="26" t="s">
        <v>295</v>
      </c>
    </row>
    <row r="335" spans="1:20" x14ac:dyDescent="0.35">
      <c r="A335" s="26" t="s">
        <v>68</v>
      </c>
      <c r="B335" s="26" t="str">
        <f t="shared" si="80"/>
        <v>A</v>
      </c>
      <c r="C335" s="26"/>
      <c r="D335" s="84">
        <v>210.36</v>
      </c>
      <c r="E335" s="27">
        <v>19000</v>
      </c>
      <c r="F335" s="27">
        <f t="shared" si="81"/>
        <v>175.94510400000001</v>
      </c>
      <c r="G335" s="27">
        <v>7200</v>
      </c>
      <c r="H335" s="27">
        <f t="shared" si="82"/>
        <v>3996840.0000000005</v>
      </c>
      <c r="I335" s="27">
        <f t="shared" si="83"/>
        <v>1267000</v>
      </c>
      <c r="J335" s="27">
        <f t="shared" si="84"/>
        <v>2729840.0000000005</v>
      </c>
      <c r="K335" s="26"/>
      <c r="L335" s="26"/>
      <c r="M335" s="27"/>
      <c r="N335" s="27"/>
      <c r="O335" s="27"/>
      <c r="P335" s="27">
        <f t="shared" si="85"/>
        <v>2729840.0000000005</v>
      </c>
      <c r="Q335" s="27">
        <f t="shared" si="86"/>
        <v>1267000</v>
      </c>
      <c r="R335" s="27">
        <f t="shared" si="87"/>
        <v>3996840.0000000005</v>
      </c>
      <c r="S335" s="27">
        <f t="shared" si="88"/>
        <v>0</v>
      </c>
      <c r="T335" s="26" t="s">
        <v>295</v>
      </c>
    </row>
    <row r="336" spans="1:20" x14ac:dyDescent="0.35">
      <c r="A336" s="26" t="s">
        <v>69</v>
      </c>
      <c r="B336" s="26" t="str">
        <f t="shared" si="80"/>
        <v>A</v>
      </c>
      <c r="C336" s="26"/>
      <c r="D336" s="84">
        <v>130.56</v>
      </c>
      <c r="E336" s="27">
        <v>19000</v>
      </c>
      <c r="F336" s="27">
        <f t="shared" si="81"/>
        <v>109.200384</v>
      </c>
      <c r="G336" s="27">
        <v>7200</v>
      </c>
      <c r="H336" s="27">
        <f t="shared" si="82"/>
        <v>2480640</v>
      </c>
      <c r="I336" s="27">
        <f t="shared" si="83"/>
        <v>787000</v>
      </c>
      <c r="J336" s="27">
        <f t="shared" si="84"/>
        <v>1693640</v>
      </c>
      <c r="K336" s="26"/>
      <c r="L336" s="26"/>
      <c r="M336" s="27"/>
      <c r="N336" s="27"/>
      <c r="O336" s="27"/>
      <c r="P336" s="27">
        <f t="shared" si="85"/>
        <v>1693640</v>
      </c>
      <c r="Q336" s="27">
        <f t="shared" si="86"/>
        <v>787000</v>
      </c>
      <c r="R336" s="27">
        <f t="shared" si="87"/>
        <v>2480640</v>
      </c>
      <c r="S336" s="27">
        <f t="shared" si="88"/>
        <v>0</v>
      </c>
      <c r="T336" s="26" t="s">
        <v>295</v>
      </c>
    </row>
    <row r="337" spans="1:20" x14ac:dyDescent="0.35">
      <c r="A337" s="26" t="s">
        <v>70</v>
      </c>
      <c r="B337" s="26" t="str">
        <f t="shared" si="80"/>
        <v>A</v>
      </c>
      <c r="C337" s="26"/>
      <c r="D337" s="84">
        <v>130.56</v>
      </c>
      <c r="E337" s="27">
        <v>19000</v>
      </c>
      <c r="F337" s="27">
        <f t="shared" si="81"/>
        <v>109.200384</v>
      </c>
      <c r="G337" s="27">
        <v>7200</v>
      </c>
      <c r="H337" s="27">
        <f t="shared" si="82"/>
        <v>2480640</v>
      </c>
      <c r="I337" s="27">
        <f t="shared" si="83"/>
        <v>787000</v>
      </c>
      <c r="J337" s="27">
        <f t="shared" si="84"/>
        <v>1693640</v>
      </c>
      <c r="K337" s="26"/>
      <c r="L337" s="26"/>
      <c r="M337" s="27"/>
      <c r="N337" s="27"/>
      <c r="O337" s="27"/>
      <c r="P337" s="27">
        <f t="shared" si="85"/>
        <v>1693640</v>
      </c>
      <c r="Q337" s="27">
        <f t="shared" si="86"/>
        <v>787000</v>
      </c>
      <c r="R337" s="27">
        <f t="shared" si="87"/>
        <v>2480640</v>
      </c>
      <c r="S337" s="27">
        <f t="shared" si="88"/>
        <v>0</v>
      </c>
      <c r="T337" s="26" t="s">
        <v>295</v>
      </c>
    </row>
    <row r="338" spans="1:20" x14ac:dyDescent="0.35">
      <c r="A338" s="26" t="s">
        <v>71</v>
      </c>
      <c r="B338" s="26" t="str">
        <f t="shared" si="80"/>
        <v>A</v>
      </c>
      <c r="C338" s="26"/>
      <c r="D338" s="84">
        <v>130.56</v>
      </c>
      <c r="E338" s="27">
        <v>19000</v>
      </c>
      <c r="F338" s="27">
        <f t="shared" si="81"/>
        <v>109.200384</v>
      </c>
      <c r="G338" s="27">
        <v>7200</v>
      </c>
      <c r="H338" s="27">
        <f t="shared" si="82"/>
        <v>2480640</v>
      </c>
      <c r="I338" s="27">
        <f t="shared" si="83"/>
        <v>787000</v>
      </c>
      <c r="J338" s="27">
        <f t="shared" si="84"/>
        <v>1693640</v>
      </c>
      <c r="K338" s="26"/>
      <c r="L338" s="26"/>
      <c r="M338" s="27"/>
      <c r="N338" s="27"/>
      <c r="O338" s="27"/>
      <c r="P338" s="27">
        <f t="shared" si="85"/>
        <v>1693640</v>
      </c>
      <c r="Q338" s="27">
        <f t="shared" si="86"/>
        <v>787000</v>
      </c>
      <c r="R338" s="27">
        <f t="shared" si="87"/>
        <v>2480640</v>
      </c>
      <c r="S338" s="27">
        <f t="shared" si="88"/>
        <v>0</v>
      </c>
      <c r="T338" s="26" t="s">
        <v>295</v>
      </c>
    </row>
    <row r="339" spans="1:20" x14ac:dyDescent="0.35">
      <c r="A339" s="26" t="s">
        <v>72</v>
      </c>
      <c r="B339" s="26" t="str">
        <f t="shared" si="80"/>
        <v>A</v>
      </c>
      <c r="C339" s="26"/>
      <c r="D339" s="84">
        <v>130.56</v>
      </c>
      <c r="E339" s="27">
        <v>19000</v>
      </c>
      <c r="F339" s="27">
        <f t="shared" si="81"/>
        <v>109.200384</v>
      </c>
      <c r="G339" s="27">
        <v>7200</v>
      </c>
      <c r="H339" s="27">
        <f t="shared" si="82"/>
        <v>2480640</v>
      </c>
      <c r="I339" s="27">
        <f t="shared" si="83"/>
        <v>787000</v>
      </c>
      <c r="J339" s="27">
        <f t="shared" si="84"/>
        <v>1693640</v>
      </c>
      <c r="K339" s="26"/>
      <c r="L339" s="26"/>
      <c r="M339" s="27"/>
      <c r="N339" s="27"/>
      <c r="O339" s="27"/>
      <c r="P339" s="27">
        <f t="shared" si="85"/>
        <v>1693640</v>
      </c>
      <c r="Q339" s="27">
        <f t="shared" si="86"/>
        <v>787000</v>
      </c>
      <c r="R339" s="27">
        <f t="shared" si="87"/>
        <v>2480640</v>
      </c>
      <c r="S339" s="27">
        <f t="shared" si="88"/>
        <v>0</v>
      </c>
      <c r="T339" s="26" t="s">
        <v>295</v>
      </c>
    </row>
    <row r="340" spans="1:20" x14ac:dyDescent="0.35">
      <c r="A340" s="26" t="s">
        <v>73</v>
      </c>
      <c r="B340" s="26" t="str">
        <f t="shared" si="80"/>
        <v>A</v>
      </c>
      <c r="C340" s="26"/>
      <c r="D340" s="84">
        <v>130.56</v>
      </c>
      <c r="E340" s="27">
        <v>19000</v>
      </c>
      <c r="F340" s="27">
        <f t="shared" si="81"/>
        <v>109.200384</v>
      </c>
      <c r="G340" s="27">
        <v>7200</v>
      </c>
      <c r="H340" s="27">
        <f t="shared" si="82"/>
        <v>2480640</v>
      </c>
      <c r="I340" s="27">
        <f t="shared" si="83"/>
        <v>787000</v>
      </c>
      <c r="J340" s="27">
        <f t="shared" si="84"/>
        <v>1693640</v>
      </c>
      <c r="K340" s="26"/>
      <c r="L340" s="26"/>
      <c r="M340" s="27"/>
      <c r="N340" s="27"/>
      <c r="O340" s="27"/>
      <c r="P340" s="27">
        <f t="shared" si="85"/>
        <v>1693640</v>
      </c>
      <c r="Q340" s="27">
        <f t="shared" si="86"/>
        <v>787000</v>
      </c>
      <c r="R340" s="27">
        <f t="shared" si="87"/>
        <v>2480640</v>
      </c>
      <c r="S340" s="27">
        <f t="shared" si="88"/>
        <v>0</v>
      </c>
      <c r="T340" s="26" t="s">
        <v>295</v>
      </c>
    </row>
    <row r="341" spans="1:20" x14ac:dyDescent="0.35">
      <c r="A341" s="26" t="s">
        <v>74</v>
      </c>
      <c r="B341" s="26" t="str">
        <f t="shared" si="80"/>
        <v>A</v>
      </c>
      <c r="C341" s="26"/>
      <c r="D341" s="84">
        <v>130.56</v>
      </c>
      <c r="E341" s="27">
        <v>19000</v>
      </c>
      <c r="F341" s="27">
        <f t="shared" si="81"/>
        <v>109.200384</v>
      </c>
      <c r="G341" s="27">
        <v>7200</v>
      </c>
      <c r="H341" s="27">
        <f t="shared" si="82"/>
        <v>2480640</v>
      </c>
      <c r="I341" s="27">
        <f t="shared" si="83"/>
        <v>787000</v>
      </c>
      <c r="J341" s="27">
        <f t="shared" si="84"/>
        <v>1693640</v>
      </c>
      <c r="K341" s="26"/>
      <c r="L341" s="26"/>
      <c r="M341" s="27"/>
      <c r="N341" s="27"/>
      <c r="O341" s="27"/>
      <c r="P341" s="27">
        <f t="shared" si="85"/>
        <v>1693640</v>
      </c>
      <c r="Q341" s="27">
        <f t="shared" si="86"/>
        <v>787000</v>
      </c>
      <c r="R341" s="27">
        <f t="shared" si="87"/>
        <v>2480640</v>
      </c>
      <c r="S341" s="27">
        <f t="shared" si="88"/>
        <v>0</v>
      </c>
      <c r="T341" s="26" t="s">
        <v>295</v>
      </c>
    </row>
    <row r="342" spans="1:20" x14ac:dyDescent="0.35">
      <c r="A342" s="26" t="s">
        <v>75</v>
      </c>
      <c r="B342" s="26" t="str">
        <f t="shared" si="80"/>
        <v>A</v>
      </c>
      <c r="C342" s="26"/>
      <c r="D342" s="84">
        <v>130.56</v>
      </c>
      <c r="E342" s="27">
        <v>19000</v>
      </c>
      <c r="F342" s="27">
        <f t="shared" si="81"/>
        <v>109.200384</v>
      </c>
      <c r="G342" s="27">
        <v>7200</v>
      </c>
      <c r="H342" s="27">
        <f t="shared" si="82"/>
        <v>2480640</v>
      </c>
      <c r="I342" s="27">
        <f t="shared" si="83"/>
        <v>787000</v>
      </c>
      <c r="J342" s="27">
        <f t="shared" si="84"/>
        <v>1693640</v>
      </c>
      <c r="K342" s="26"/>
      <c r="L342" s="26"/>
      <c r="M342" s="27"/>
      <c r="N342" s="27"/>
      <c r="O342" s="27"/>
      <c r="P342" s="27">
        <f t="shared" si="85"/>
        <v>1693640</v>
      </c>
      <c r="Q342" s="27">
        <f t="shared" si="86"/>
        <v>787000</v>
      </c>
      <c r="R342" s="27">
        <f t="shared" si="87"/>
        <v>2480640</v>
      </c>
      <c r="S342" s="27">
        <f t="shared" si="88"/>
        <v>0</v>
      </c>
      <c r="T342" s="26" t="s">
        <v>295</v>
      </c>
    </row>
    <row r="343" spans="1:20" x14ac:dyDescent="0.35">
      <c r="A343" s="3" t="s">
        <v>76</v>
      </c>
      <c r="B343" s="3" t="str">
        <f t="shared" si="80"/>
        <v>A</v>
      </c>
      <c r="C343" s="3"/>
      <c r="D343" s="83">
        <v>235</v>
      </c>
      <c r="E343" s="4">
        <v>20000</v>
      </c>
      <c r="F343" s="4">
        <f t="shared" si="81"/>
        <v>196.554</v>
      </c>
      <c r="G343" s="4">
        <v>7200</v>
      </c>
      <c r="H343" s="4">
        <f t="shared" si="82"/>
        <v>4700000</v>
      </c>
      <c r="I343" s="4">
        <f t="shared" si="83"/>
        <v>1416000</v>
      </c>
      <c r="J343" s="4">
        <f t="shared" si="84"/>
        <v>3284000</v>
      </c>
      <c r="K343" s="21">
        <v>45632</v>
      </c>
      <c r="L343" s="3"/>
      <c r="M343" s="4"/>
      <c r="N343" s="4"/>
      <c r="O343" s="4"/>
      <c r="P343" s="4"/>
      <c r="Q343" s="4"/>
      <c r="R343" s="4"/>
      <c r="S343" s="4"/>
      <c r="T343" s="3" t="s">
        <v>291</v>
      </c>
    </row>
    <row r="344" spans="1:20" x14ac:dyDescent="0.35">
      <c r="A344" s="3" t="s">
        <v>76</v>
      </c>
      <c r="B344" s="3"/>
      <c r="C344" s="3"/>
      <c r="D344" s="3"/>
      <c r="E344" s="4"/>
      <c r="F344" s="4"/>
      <c r="G344" s="4"/>
      <c r="H344" s="4"/>
      <c r="I344" s="4"/>
      <c r="J344" s="4"/>
      <c r="K344" s="21">
        <v>45663</v>
      </c>
      <c r="L344" s="3" t="s">
        <v>9</v>
      </c>
      <c r="M344" s="4"/>
      <c r="N344" s="4">
        <v>450000</v>
      </c>
      <c r="O344" s="4">
        <f t="shared" ref="O344:O349" si="89">+SUM(M344:N344)</f>
        <v>450000</v>
      </c>
      <c r="P344" s="4"/>
      <c r="Q344" s="4"/>
      <c r="R344" s="4"/>
      <c r="S344" s="4"/>
      <c r="T344" s="3" t="s">
        <v>291</v>
      </c>
    </row>
    <row r="345" spans="1:20" x14ac:dyDescent="0.35">
      <c r="A345" s="3" t="s">
        <v>76</v>
      </c>
      <c r="B345" s="3"/>
      <c r="C345" s="3"/>
      <c r="D345" s="3"/>
      <c r="E345" s="4"/>
      <c r="F345" s="4"/>
      <c r="G345" s="4"/>
      <c r="H345" s="4"/>
      <c r="I345" s="4"/>
      <c r="J345" s="4"/>
      <c r="K345" s="21">
        <v>45672</v>
      </c>
      <c r="L345" s="3" t="s">
        <v>9</v>
      </c>
      <c r="M345" s="4"/>
      <c r="N345" s="4">
        <v>1000000</v>
      </c>
      <c r="O345" s="4">
        <f t="shared" si="89"/>
        <v>1000000</v>
      </c>
      <c r="P345" s="4"/>
      <c r="Q345" s="4"/>
      <c r="R345" s="4"/>
      <c r="S345" s="4"/>
      <c r="T345" s="3" t="s">
        <v>291</v>
      </c>
    </row>
    <row r="346" spans="1:20" x14ac:dyDescent="0.35">
      <c r="A346" s="3" t="s">
        <v>76</v>
      </c>
      <c r="B346" s="3"/>
      <c r="C346" s="3"/>
      <c r="D346" s="3"/>
      <c r="E346" s="4"/>
      <c r="F346" s="4"/>
      <c r="G346" s="4"/>
      <c r="H346" s="4"/>
      <c r="I346" s="4"/>
      <c r="J346" s="4"/>
      <c r="K346" s="21">
        <v>45681</v>
      </c>
      <c r="L346" s="3" t="s">
        <v>9</v>
      </c>
      <c r="M346" s="4"/>
      <c r="N346" s="4">
        <v>250000</v>
      </c>
      <c r="O346" s="4">
        <f t="shared" si="89"/>
        <v>250000</v>
      </c>
      <c r="P346" s="4"/>
      <c r="Q346" s="4"/>
      <c r="R346" s="4"/>
      <c r="S346" s="4"/>
      <c r="T346" s="3" t="s">
        <v>291</v>
      </c>
    </row>
    <row r="347" spans="1:20" x14ac:dyDescent="0.35">
      <c r="A347" s="3" t="s">
        <v>76</v>
      </c>
      <c r="B347" s="3"/>
      <c r="C347" s="3"/>
      <c r="D347" s="3"/>
      <c r="E347" s="4"/>
      <c r="F347" s="4"/>
      <c r="G347" s="4"/>
      <c r="H347" s="4"/>
      <c r="I347" s="4"/>
      <c r="J347" s="4"/>
      <c r="K347" s="21" t="s">
        <v>1885</v>
      </c>
      <c r="L347" s="3" t="s">
        <v>9</v>
      </c>
      <c r="M347" s="4"/>
      <c r="N347" s="4">
        <v>1306000</v>
      </c>
      <c r="O347" s="4">
        <f t="shared" si="89"/>
        <v>1306000</v>
      </c>
      <c r="P347" s="4"/>
      <c r="Q347" s="4"/>
      <c r="R347" s="4"/>
      <c r="S347" s="4"/>
      <c r="T347" s="3"/>
    </row>
    <row r="348" spans="1:20" x14ac:dyDescent="0.35">
      <c r="A348" s="3" t="s">
        <v>76</v>
      </c>
      <c r="B348" s="3"/>
      <c r="C348" s="3"/>
      <c r="D348" s="3"/>
      <c r="E348" s="4"/>
      <c r="F348" s="4"/>
      <c r="G348" s="4"/>
      <c r="H348" s="4"/>
      <c r="I348" s="4"/>
      <c r="J348" s="4"/>
      <c r="K348" s="21">
        <v>45632</v>
      </c>
      <c r="L348" s="3" t="s">
        <v>312</v>
      </c>
      <c r="M348" s="4">
        <v>20000</v>
      </c>
      <c r="N348" s="4"/>
      <c r="O348" s="4">
        <f t="shared" si="89"/>
        <v>20000</v>
      </c>
      <c r="P348" s="4"/>
      <c r="Q348" s="4"/>
      <c r="R348" s="4"/>
      <c r="S348" s="4"/>
      <c r="T348" s="3"/>
    </row>
    <row r="349" spans="1:20" x14ac:dyDescent="0.35">
      <c r="A349" s="3" t="s">
        <v>76</v>
      </c>
      <c r="B349" s="3"/>
      <c r="C349" s="3"/>
      <c r="D349" s="3"/>
      <c r="E349" s="4"/>
      <c r="F349" s="4"/>
      <c r="G349" s="4"/>
      <c r="H349" s="4"/>
      <c r="I349" s="4"/>
      <c r="J349" s="4"/>
      <c r="K349" s="3"/>
      <c r="L349" s="3"/>
      <c r="M349" s="4"/>
      <c r="N349" s="4"/>
      <c r="O349" s="4">
        <f t="shared" si="89"/>
        <v>0</v>
      </c>
      <c r="P349" s="4"/>
      <c r="Q349" s="4"/>
      <c r="R349" s="4"/>
      <c r="S349" s="4"/>
      <c r="T349" s="3" t="s">
        <v>291</v>
      </c>
    </row>
    <row r="350" spans="1:20" x14ac:dyDescent="0.35">
      <c r="A350" s="18"/>
      <c r="B350" s="18"/>
      <c r="C350" s="18"/>
      <c r="D350" s="18"/>
      <c r="E350" s="23"/>
      <c r="F350" s="23"/>
      <c r="G350" s="23"/>
      <c r="H350" s="23"/>
      <c r="I350" s="23"/>
      <c r="J350" s="23"/>
      <c r="K350" s="18"/>
      <c r="L350" s="18"/>
      <c r="M350" s="23">
        <f t="shared" ref="M350:N350" si="90">SUM(M344:M349)</f>
        <v>20000</v>
      </c>
      <c r="N350" s="23">
        <f t="shared" si="90"/>
        <v>3006000</v>
      </c>
      <c r="O350" s="23">
        <f>SUM(O344:O349)</f>
        <v>3026000</v>
      </c>
      <c r="P350" s="23">
        <f>+J343-N350</f>
        <v>278000</v>
      </c>
      <c r="Q350" s="23">
        <f>+I343-M350</f>
        <v>1396000</v>
      </c>
      <c r="R350" s="29">
        <f>+P350+Q350</f>
        <v>1674000</v>
      </c>
      <c r="S350" s="29">
        <f>+O350</f>
        <v>3026000</v>
      </c>
      <c r="T350" s="18"/>
    </row>
    <row r="351" spans="1:20" x14ac:dyDescent="0.35">
      <c r="A351" s="3" t="s">
        <v>77</v>
      </c>
      <c r="B351" s="3" t="str">
        <f>+MID(A351,1,1)</f>
        <v>A</v>
      </c>
      <c r="C351" s="3"/>
      <c r="D351" s="83">
        <v>235</v>
      </c>
      <c r="E351" s="4">
        <v>20000</v>
      </c>
      <c r="F351" s="4">
        <f>+D351*0.8364</f>
        <v>196.554</v>
      </c>
      <c r="G351" s="4">
        <v>7200</v>
      </c>
      <c r="H351" s="4">
        <f>+D351*E351</f>
        <v>4700000</v>
      </c>
      <c r="I351" s="4">
        <f>+CEILING(F351*G351,1000)</f>
        <v>1416000</v>
      </c>
      <c r="J351" s="4">
        <f>(H351-I351)</f>
        <v>3284000</v>
      </c>
      <c r="K351" s="21">
        <v>45729</v>
      </c>
      <c r="L351" s="3"/>
      <c r="M351" s="4"/>
      <c r="N351" s="4"/>
      <c r="O351" s="4"/>
      <c r="P351" s="4"/>
      <c r="Q351" s="4"/>
      <c r="R351" s="4"/>
      <c r="S351" s="4"/>
      <c r="T351" s="3" t="s">
        <v>305</v>
      </c>
    </row>
    <row r="352" spans="1:20" x14ac:dyDescent="0.35">
      <c r="A352" s="3" t="s">
        <v>77</v>
      </c>
      <c r="B352" s="3"/>
      <c r="C352" s="3" t="s">
        <v>284</v>
      </c>
      <c r="D352" s="3"/>
      <c r="E352" s="4"/>
      <c r="F352" s="4"/>
      <c r="G352" s="4"/>
      <c r="H352" s="4"/>
      <c r="I352" s="4"/>
      <c r="J352" s="4"/>
      <c r="K352" s="21">
        <v>45729</v>
      </c>
      <c r="L352" s="3" t="s">
        <v>316</v>
      </c>
      <c r="M352" s="4">
        <v>5000</v>
      </c>
      <c r="N352" s="4"/>
      <c r="O352" s="4">
        <f t="shared" ref="O352:O353" si="91">+SUM(M352:N352)</f>
        <v>5000</v>
      </c>
      <c r="P352" s="4"/>
      <c r="Q352" s="4"/>
      <c r="R352" s="4"/>
      <c r="S352" s="4"/>
      <c r="T352" s="3" t="s">
        <v>305</v>
      </c>
    </row>
    <row r="353" spans="1:20" x14ac:dyDescent="0.35">
      <c r="A353" s="3" t="s">
        <v>77</v>
      </c>
      <c r="B353" s="3"/>
      <c r="C353" s="3"/>
      <c r="D353" s="3"/>
      <c r="E353" s="4"/>
      <c r="F353" s="4"/>
      <c r="G353" s="4"/>
      <c r="H353" s="4"/>
      <c r="I353" s="4"/>
      <c r="J353" s="4"/>
      <c r="K353" s="3"/>
      <c r="L353" s="3"/>
      <c r="M353" s="4"/>
      <c r="N353" s="4"/>
      <c r="O353" s="4">
        <f t="shared" si="91"/>
        <v>0</v>
      </c>
      <c r="P353" s="4"/>
      <c r="Q353" s="4"/>
      <c r="R353" s="4"/>
      <c r="S353" s="4"/>
      <c r="T353" s="3" t="s">
        <v>305</v>
      </c>
    </row>
    <row r="354" spans="1:20" x14ac:dyDescent="0.35">
      <c r="A354" s="18"/>
      <c r="B354" s="18"/>
      <c r="C354" s="18"/>
      <c r="D354" s="18"/>
      <c r="E354" s="23"/>
      <c r="F354" s="23"/>
      <c r="G354" s="23"/>
      <c r="H354" s="23"/>
      <c r="I354" s="23"/>
      <c r="J354" s="23"/>
      <c r="K354" s="18"/>
      <c r="L354" s="18"/>
      <c r="M354" s="23">
        <f t="shared" ref="M354:N354" si="92">SUM(M352:M353)</f>
        <v>5000</v>
      </c>
      <c r="N354" s="23">
        <f t="shared" si="92"/>
        <v>0</v>
      </c>
      <c r="O354" s="23">
        <f>SUM(O352:O353)</f>
        <v>5000</v>
      </c>
      <c r="P354" s="23">
        <f>+J351-N354</f>
        <v>3284000</v>
      </c>
      <c r="Q354" s="23">
        <f>+I351-M354</f>
        <v>1411000</v>
      </c>
      <c r="R354" s="29">
        <f>+P354+Q354</f>
        <v>4695000</v>
      </c>
      <c r="S354" s="29">
        <f>+O354</f>
        <v>5000</v>
      </c>
      <c r="T354" s="18"/>
    </row>
    <row r="355" spans="1:20" x14ac:dyDescent="0.35">
      <c r="A355" s="3" t="s">
        <v>78</v>
      </c>
      <c r="B355" s="3" t="str">
        <f>+MID(A355,1,1)</f>
        <v>A</v>
      </c>
      <c r="C355" s="3"/>
      <c r="D355" s="83">
        <v>130.56</v>
      </c>
      <c r="E355" s="4">
        <v>19000</v>
      </c>
      <c r="F355" s="4">
        <f>+D355*0.8364</f>
        <v>109.200384</v>
      </c>
      <c r="G355" s="4">
        <v>7200</v>
      </c>
      <c r="H355" s="4">
        <f>+D355*E355</f>
        <v>2480640</v>
      </c>
      <c r="I355" s="4">
        <f>+CEILING(F355*G355,1000)</f>
        <v>787000</v>
      </c>
      <c r="J355" s="4">
        <f>(H355-I355)</f>
        <v>1693640</v>
      </c>
      <c r="K355" s="21">
        <v>45709</v>
      </c>
      <c r="L355" s="3"/>
      <c r="M355" s="4"/>
      <c r="N355" s="4"/>
      <c r="O355" s="4"/>
      <c r="P355" s="4"/>
      <c r="Q355" s="4"/>
      <c r="R355" s="4"/>
      <c r="S355" s="4"/>
      <c r="T355" s="3" t="s">
        <v>306</v>
      </c>
    </row>
    <row r="356" spans="1:20" x14ac:dyDescent="0.35">
      <c r="A356" s="3" t="s">
        <v>78</v>
      </c>
      <c r="B356" s="3"/>
      <c r="C356" s="3" t="s">
        <v>285</v>
      </c>
      <c r="D356" s="3"/>
      <c r="E356" s="4"/>
      <c r="F356" s="4"/>
      <c r="G356" s="4"/>
      <c r="H356" s="4"/>
      <c r="I356" s="4"/>
      <c r="J356" s="4"/>
      <c r="K356" s="21">
        <v>45709</v>
      </c>
      <c r="L356" s="3" t="s">
        <v>325</v>
      </c>
      <c r="M356" s="4"/>
      <c r="N356" s="4">
        <v>50000</v>
      </c>
      <c r="O356" s="4">
        <f t="shared" ref="O356:O362" si="93">+SUM(M356:N356)</f>
        <v>50000</v>
      </c>
      <c r="P356" s="4"/>
      <c r="Q356" s="4"/>
      <c r="R356" s="4"/>
      <c r="S356" s="4"/>
      <c r="T356" s="3" t="s">
        <v>306</v>
      </c>
    </row>
    <row r="357" spans="1:20" x14ac:dyDescent="0.35">
      <c r="A357" s="3" t="s">
        <v>78</v>
      </c>
      <c r="B357" s="3"/>
      <c r="C357" s="3" t="s">
        <v>286</v>
      </c>
      <c r="D357" s="3"/>
      <c r="E357" s="4"/>
      <c r="F357" s="4"/>
      <c r="G357" s="4"/>
      <c r="H357" s="4"/>
      <c r="I357" s="4"/>
      <c r="J357" s="4"/>
      <c r="K357" s="21">
        <v>45728</v>
      </c>
      <c r="L357" s="3" t="s">
        <v>313</v>
      </c>
      <c r="M357" s="4">
        <v>100000</v>
      </c>
      <c r="N357" s="4"/>
      <c r="O357" s="4">
        <f t="shared" si="93"/>
        <v>100000</v>
      </c>
      <c r="P357" s="4"/>
      <c r="Q357" s="4"/>
      <c r="R357" s="4"/>
      <c r="S357" s="4"/>
      <c r="T357" s="3" t="s">
        <v>306</v>
      </c>
    </row>
    <row r="358" spans="1:20" x14ac:dyDescent="0.35">
      <c r="A358" s="3" t="s">
        <v>78</v>
      </c>
      <c r="B358" s="3"/>
      <c r="C358" s="3"/>
      <c r="D358" s="3"/>
      <c r="E358" s="4"/>
      <c r="F358" s="4"/>
      <c r="G358" s="4"/>
      <c r="H358" s="4"/>
      <c r="I358" s="4"/>
      <c r="J358" s="4"/>
      <c r="K358" s="21">
        <v>45728</v>
      </c>
      <c r="L358" s="3" t="s">
        <v>313</v>
      </c>
      <c r="M358" s="4">
        <v>100000</v>
      </c>
      <c r="N358" s="4"/>
      <c r="O358" s="4">
        <f t="shared" si="93"/>
        <v>100000</v>
      </c>
      <c r="P358" s="4"/>
      <c r="Q358" s="4"/>
      <c r="R358" s="4"/>
      <c r="S358" s="4"/>
      <c r="T358" s="3" t="s">
        <v>306</v>
      </c>
    </row>
    <row r="359" spans="1:20" x14ac:dyDescent="0.35">
      <c r="A359" s="3" t="s">
        <v>78</v>
      </c>
      <c r="B359" s="3"/>
      <c r="C359" s="3"/>
      <c r="D359" s="3"/>
      <c r="E359" s="4"/>
      <c r="F359" s="4"/>
      <c r="G359" s="4"/>
      <c r="H359" s="4"/>
      <c r="I359" s="4"/>
      <c r="J359" s="4"/>
      <c r="K359" s="21">
        <v>45730</v>
      </c>
      <c r="L359" s="3" t="s">
        <v>313</v>
      </c>
      <c r="M359" s="4">
        <v>100000</v>
      </c>
      <c r="N359" s="4"/>
      <c r="O359" s="4">
        <f t="shared" si="93"/>
        <v>100000</v>
      </c>
      <c r="P359" s="4"/>
      <c r="Q359" s="4"/>
      <c r="R359" s="4"/>
      <c r="S359" s="4"/>
      <c r="T359" s="3" t="s">
        <v>306</v>
      </c>
    </row>
    <row r="360" spans="1:20" x14ac:dyDescent="0.35">
      <c r="A360" s="3" t="s">
        <v>78</v>
      </c>
      <c r="B360" s="3"/>
      <c r="C360" s="3"/>
      <c r="D360" s="3"/>
      <c r="E360" s="4"/>
      <c r="F360" s="4"/>
      <c r="G360" s="4"/>
      <c r="H360" s="4"/>
      <c r="I360" s="4"/>
      <c r="J360" s="4"/>
      <c r="K360" s="21">
        <v>45731</v>
      </c>
      <c r="L360" s="3" t="s">
        <v>313</v>
      </c>
      <c r="M360" s="4">
        <v>100000</v>
      </c>
      <c r="N360" s="4"/>
      <c r="O360" s="4">
        <f t="shared" si="93"/>
        <v>100000</v>
      </c>
      <c r="P360" s="4"/>
      <c r="Q360" s="4"/>
      <c r="R360" s="4"/>
      <c r="S360" s="4"/>
      <c r="T360" s="3" t="s">
        <v>306</v>
      </c>
    </row>
    <row r="361" spans="1:20" x14ac:dyDescent="0.35">
      <c r="A361" s="3" t="s">
        <v>78</v>
      </c>
      <c r="B361" s="3"/>
      <c r="C361" s="3"/>
      <c r="D361" s="3"/>
      <c r="E361" s="4"/>
      <c r="F361" s="4"/>
      <c r="G361" s="4"/>
      <c r="H361" s="4"/>
      <c r="I361" s="4"/>
      <c r="J361" s="4"/>
      <c r="K361" s="21">
        <v>45734</v>
      </c>
      <c r="L361" s="3" t="s">
        <v>9</v>
      </c>
      <c r="M361" s="4"/>
      <c r="N361" s="4">
        <v>100000</v>
      </c>
      <c r="O361" s="4">
        <f t="shared" si="93"/>
        <v>100000</v>
      </c>
      <c r="P361" s="4"/>
      <c r="Q361" s="4"/>
      <c r="R361" s="4"/>
      <c r="S361" s="4"/>
      <c r="T361" s="3" t="s">
        <v>306</v>
      </c>
    </row>
    <row r="362" spans="1:20" x14ac:dyDescent="0.35">
      <c r="A362" s="3" t="s">
        <v>78</v>
      </c>
      <c r="B362" s="3"/>
      <c r="C362" s="3"/>
      <c r="D362" s="3"/>
      <c r="E362" s="4"/>
      <c r="F362" s="4"/>
      <c r="G362" s="4"/>
      <c r="H362" s="4"/>
      <c r="I362" s="4"/>
      <c r="J362" s="4"/>
      <c r="K362" s="3"/>
      <c r="L362" s="3"/>
      <c r="M362" s="4"/>
      <c r="N362" s="4"/>
      <c r="O362" s="4">
        <f t="shared" si="93"/>
        <v>0</v>
      </c>
      <c r="P362" s="4"/>
      <c r="Q362" s="4"/>
      <c r="R362" s="4"/>
      <c r="S362" s="4"/>
      <c r="T362" s="3" t="s">
        <v>306</v>
      </c>
    </row>
    <row r="363" spans="1:20" x14ac:dyDescent="0.35">
      <c r="A363" s="18"/>
      <c r="B363" s="18"/>
      <c r="C363" s="18"/>
      <c r="D363" s="18"/>
      <c r="E363" s="23"/>
      <c r="F363" s="23"/>
      <c r="G363" s="23"/>
      <c r="H363" s="23"/>
      <c r="I363" s="23"/>
      <c r="J363" s="23"/>
      <c r="K363" s="18"/>
      <c r="L363" s="18"/>
      <c r="M363" s="23">
        <f t="shared" ref="M363:N363" si="94">SUM(M356:M362)</f>
        <v>400000</v>
      </c>
      <c r="N363" s="23">
        <f t="shared" si="94"/>
        <v>150000</v>
      </c>
      <c r="O363" s="23">
        <f>SUM(O356:O362)</f>
        <v>550000</v>
      </c>
      <c r="P363" s="23">
        <f>+J355-N363</f>
        <v>1543640</v>
      </c>
      <c r="Q363" s="23">
        <f>+I355-M363</f>
        <v>387000</v>
      </c>
      <c r="R363" s="29">
        <f>+P363+Q363</f>
        <v>1930640</v>
      </c>
      <c r="S363" s="29">
        <f>+O363</f>
        <v>550000</v>
      </c>
      <c r="T363" s="18"/>
    </row>
    <row r="364" spans="1:20" x14ac:dyDescent="0.35">
      <c r="A364" s="26" t="s">
        <v>79</v>
      </c>
      <c r="B364" s="26" t="str">
        <f t="shared" ref="B364:B371" si="95">+MID(A364,1,1)</f>
        <v>A</v>
      </c>
      <c r="C364" s="26"/>
      <c r="D364" s="84">
        <v>130.56</v>
      </c>
      <c r="E364" s="27">
        <v>19000</v>
      </c>
      <c r="F364" s="27">
        <f t="shared" ref="F364:F371" si="96">+D364*0.8364</f>
        <v>109.200384</v>
      </c>
      <c r="G364" s="27">
        <v>7200</v>
      </c>
      <c r="H364" s="27">
        <f t="shared" ref="H364:H371" si="97">+D364*E364</f>
        <v>2480640</v>
      </c>
      <c r="I364" s="27">
        <f t="shared" ref="I364:I371" si="98">+CEILING(F364*G364,1000)</f>
        <v>787000</v>
      </c>
      <c r="J364" s="27">
        <f t="shared" ref="J364:J371" si="99">(H364-I364)</f>
        <v>1693640</v>
      </c>
      <c r="K364" s="26"/>
      <c r="L364" s="26"/>
      <c r="M364" s="27"/>
      <c r="N364" s="27"/>
      <c r="O364" s="27"/>
      <c r="P364" s="27">
        <f t="shared" ref="P364:P371" si="100">+J364-N364</f>
        <v>1693640</v>
      </c>
      <c r="Q364" s="27">
        <f t="shared" ref="Q364:Q371" si="101">+I364-M364</f>
        <v>787000</v>
      </c>
      <c r="R364" s="27">
        <f t="shared" ref="R364:R371" si="102">+P364+Q364</f>
        <v>2480640</v>
      </c>
      <c r="S364" s="27">
        <f t="shared" ref="S364:S371" si="103">+O364</f>
        <v>0</v>
      </c>
      <c r="T364" s="26" t="s">
        <v>295</v>
      </c>
    </row>
    <row r="365" spans="1:20" x14ac:dyDescent="0.35">
      <c r="A365" s="26" t="s">
        <v>80</v>
      </c>
      <c r="B365" s="26" t="str">
        <f t="shared" si="95"/>
        <v>A</v>
      </c>
      <c r="C365" s="26"/>
      <c r="D365" s="84">
        <v>130.56</v>
      </c>
      <c r="E365" s="27">
        <v>19000</v>
      </c>
      <c r="F365" s="27">
        <f t="shared" si="96"/>
        <v>109.200384</v>
      </c>
      <c r="G365" s="27">
        <v>7200</v>
      </c>
      <c r="H365" s="27">
        <f t="shared" si="97"/>
        <v>2480640</v>
      </c>
      <c r="I365" s="27">
        <f t="shared" si="98"/>
        <v>787000</v>
      </c>
      <c r="J365" s="27">
        <f t="shared" si="99"/>
        <v>1693640</v>
      </c>
      <c r="K365" s="26"/>
      <c r="L365" s="26"/>
      <c r="M365" s="27"/>
      <c r="N365" s="27"/>
      <c r="O365" s="27"/>
      <c r="P365" s="27">
        <f t="shared" si="100"/>
        <v>1693640</v>
      </c>
      <c r="Q365" s="27">
        <f t="shared" si="101"/>
        <v>787000</v>
      </c>
      <c r="R365" s="27">
        <f t="shared" si="102"/>
        <v>2480640</v>
      </c>
      <c r="S365" s="27">
        <f t="shared" si="103"/>
        <v>0</v>
      </c>
      <c r="T365" s="26" t="s">
        <v>295</v>
      </c>
    </row>
    <row r="366" spans="1:20" x14ac:dyDescent="0.35">
      <c r="A366" s="26" t="s">
        <v>81</v>
      </c>
      <c r="B366" s="26" t="str">
        <f t="shared" si="95"/>
        <v>A</v>
      </c>
      <c r="C366" s="26"/>
      <c r="D366" s="84">
        <v>130.56</v>
      </c>
      <c r="E366" s="27">
        <v>19000</v>
      </c>
      <c r="F366" s="27">
        <f t="shared" si="96"/>
        <v>109.200384</v>
      </c>
      <c r="G366" s="27">
        <v>7200</v>
      </c>
      <c r="H366" s="27">
        <f t="shared" si="97"/>
        <v>2480640</v>
      </c>
      <c r="I366" s="27">
        <f t="shared" si="98"/>
        <v>787000</v>
      </c>
      <c r="J366" s="27">
        <f t="shared" si="99"/>
        <v>1693640</v>
      </c>
      <c r="K366" s="26"/>
      <c r="L366" s="26"/>
      <c r="M366" s="27"/>
      <c r="N366" s="27"/>
      <c r="O366" s="27"/>
      <c r="P366" s="27">
        <f t="shared" si="100"/>
        <v>1693640</v>
      </c>
      <c r="Q366" s="27">
        <f t="shared" si="101"/>
        <v>787000</v>
      </c>
      <c r="R366" s="27">
        <f t="shared" si="102"/>
        <v>2480640</v>
      </c>
      <c r="S366" s="27">
        <f t="shared" si="103"/>
        <v>0</v>
      </c>
      <c r="T366" s="26" t="s">
        <v>295</v>
      </c>
    </row>
    <row r="367" spans="1:20" x14ac:dyDescent="0.35">
      <c r="A367" s="26" t="s">
        <v>82</v>
      </c>
      <c r="B367" s="26" t="str">
        <f t="shared" si="95"/>
        <v>A</v>
      </c>
      <c r="C367" s="26"/>
      <c r="D367" s="84">
        <v>130.56</v>
      </c>
      <c r="E367" s="27">
        <v>19000</v>
      </c>
      <c r="F367" s="27">
        <f t="shared" si="96"/>
        <v>109.200384</v>
      </c>
      <c r="G367" s="27">
        <v>7200</v>
      </c>
      <c r="H367" s="27">
        <f t="shared" si="97"/>
        <v>2480640</v>
      </c>
      <c r="I367" s="27">
        <f t="shared" si="98"/>
        <v>787000</v>
      </c>
      <c r="J367" s="27">
        <f t="shared" si="99"/>
        <v>1693640</v>
      </c>
      <c r="K367" s="26"/>
      <c r="L367" s="26"/>
      <c r="M367" s="27"/>
      <c r="N367" s="27"/>
      <c r="O367" s="27"/>
      <c r="P367" s="27">
        <f t="shared" si="100"/>
        <v>1693640</v>
      </c>
      <c r="Q367" s="27">
        <f t="shared" si="101"/>
        <v>787000</v>
      </c>
      <c r="R367" s="27">
        <f t="shared" si="102"/>
        <v>2480640</v>
      </c>
      <c r="S367" s="27">
        <f t="shared" si="103"/>
        <v>0</v>
      </c>
      <c r="T367" s="26" t="s">
        <v>295</v>
      </c>
    </row>
    <row r="368" spans="1:20" x14ac:dyDescent="0.35">
      <c r="A368" s="26" t="s">
        <v>83</v>
      </c>
      <c r="B368" s="26" t="str">
        <f t="shared" si="95"/>
        <v>A</v>
      </c>
      <c r="C368" s="26"/>
      <c r="D368" s="84">
        <v>130.56</v>
      </c>
      <c r="E368" s="27">
        <v>19000</v>
      </c>
      <c r="F368" s="27">
        <f t="shared" si="96"/>
        <v>109.200384</v>
      </c>
      <c r="G368" s="27">
        <v>7200</v>
      </c>
      <c r="H368" s="27">
        <f t="shared" si="97"/>
        <v>2480640</v>
      </c>
      <c r="I368" s="27">
        <f t="shared" si="98"/>
        <v>787000</v>
      </c>
      <c r="J368" s="27">
        <f t="shared" si="99"/>
        <v>1693640</v>
      </c>
      <c r="K368" s="26"/>
      <c r="L368" s="26"/>
      <c r="M368" s="27"/>
      <c r="N368" s="27"/>
      <c r="O368" s="27"/>
      <c r="P368" s="27">
        <f t="shared" si="100"/>
        <v>1693640</v>
      </c>
      <c r="Q368" s="27">
        <f t="shared" si="101"/>
        <v>787000</v>
      </c>
      <c r="R368" s="27">
        <f t="shared" si="102"/>
        <v>2480640</v>
      </c>
      <c r="S368" s="27">
        <f t="shared" si="103"/>
        <v>0</v>
      </c>
      <c r="T368" s="26" t="s">
        <v>295</v>
      </c>
    </row>
    <row r="369" spans="1:20" x14ac:dyDescent="0.35">
      <c r="A369" s="26" t="s">
        <v>84</v>
      </c>
      <c r="B369" s="26" t="str">
        <f t="shared" si="95"/>
        <v>A</v>
      </c>
      <c r="C369" s="26"/>
      <c r="D369" s="84">
        <v>130.56</v>
      </c>
      <c r="E369" s="27">
        <v>19000</v>
      </c>
      <c r="F369" s="27">
        <f t="shared" si="96"/>
        <v>109.200384</v>
      </c>
      <c r="G369" s="27">
        <v>7200</v>
      </c>
      <c r="H369" s="27">
        <f t="shared" si="97"/>
        <v>2480640</v>
      </c>
      <c r="I369" s="27">
        <f t="shared" si="98"/>
        <v>787000</v>
      </c>
      <c r="J369" s="27">
        <f t="shared" si="99"/>
        <v>1693640</v>
      </c>
      <c r="K369" s="26"/>
      <c r="L369" s="26"/>
      <c r="M369" s="27"/>
      <c r="N369" s="27"/>
      <c r="O369" s="27"/>
      <c r="P369" s="27">
        <f t="shared" si="100"/>
        <v>1693640</v>
      </c>
      <c r="Q369" s="27">
        <f t="shared" si="101"/>
        <v>787000</v>
      </c>
      <c r="R369" s="27">
        <f t="shared" si="102"/>
        <v>2480640</v>
      </c>
      <c r="S369" s="27">
        <f t="shared" si="103"/>
        <v>0</v>
      </c>
      <c r="T369" s="26" t="s">
        <v>295</v>
      </c>
    </row>
    <row r="370" spans="1:20" x14ac:dyDescent="0.35">
      <c r="A370" s="26" t="s">
        <v>85</v>
      </c>
      <c r="B370" s="26" t="str">
        <f t="shared" si="95"/>
        <v>A</v>
      </c>
      <c r="C370" s="26"/>
      <c r="D370" s="84">
        <v>130.56</v>
      </c>
      <c r="E370" s="27">
        <v>19000</v>
      </c>
      <c r="F370" s="27">
        <f t="shared" si="96"/>
        <v>109.200384</v>
      </c>
      <c r="G370" s="27">
        <v>7200</v>
      </c>
      <c r="H370" s="27">
        <f t="shared" si="97"/>
        <v>2480640</v>
      </c>
      <c r="I370" s="27">
        <f t="shared" si="98"/>
        <v>787000</v>
      </c>
      <c r="J370" s="27">
        <f t="shared" si="99"/>
        <v>1693640</v>
      </c>
      <c r="K370" s="26"/>
      <c r="L370" s="26"/>
      <c r="M370" s="27"/>
      <c r="N370" s="27"/>
      <c r="O370" s="27"/>
      <c r="P370" s="27">
        <f t="shared" si="100"/>
        <v>1693640</v>
      </c>
      <c r="Q370" s="27">
        <f t="shared" si="101"/>
        <v>787000</v>
      </c>
      <c r="R370" s="27">
        <f t="shared" si="102"/>
        <v>2480640</v>
      </c>
      <c r="S370" s="27">
        <f t="shared" si="103"/>
        <v>0</v>
      </c>
      <c r="T370" s="26" t="s">
        <v>295</v>
      </c>
    </row>
    <row r="371" spans="1:20" x14ac:dyDescent="0.35">
      <c r="A371" s="26" t="s">
        <v>86</v>
      </c>
      <c r="B371" s="26" t="str">
        <f t="shared" si="95"/>
        <v>A</v>
      </c>
      <c r="C371" s="26"/>
      <c r="D371" s="84">
        <v>168.25</v>
      </c>
      <c r="E371" s="27">
        <v>19000</v>
      </c>
      <c r="F371" s="27">
        <f t="shared" si="96"/>
        <v>140.7243</v>
      </c>
      <c r="G371" s="27">
        <v>7200</v>
      </c>
      <c r="H371" s="27">
        <f t="shared" si="97"/>
        <v>3196750</v>
      </c>
      <c r="I371" s="27">
        <f t="shared" si="98"/>
        <v>1014000</v>
      </c>
      <c r="J371" s="27">
        <f t="shared" si="99"/>
        <v>2182750</v>
      </c>
      <c r="K371" s="26"/>
      <c r="L371" s="26"/>
      <c r="M371" s="27"/>
      <c r="N371" s="27"/>
      <c r="O371" s="27"/>
      <c r="P371" s="27">
        <f t="shared" si="100"/>
        <v>2182750</v>
      </c>
      <c r="Q371" s="27">
        <f t="shared" si="101"/>
        <v>1014000</v>
      </c>
      <c r="R371" s="27">
        <f t="shared" si="102"/>
        <v>3196750</v>
      </c>
      <c r="S371" s="27">
        <f t="shared" si="103"/>
        <v>0</v>
      </c>
      <c r="T371" s="26" t="s">
        <v>295</v>
      </c>
    </row>
    <row r="372" spans="1:20" x14ac:dyDescent="0.35">
      <c r="A372" s="3" t="s">
        <v>87</v>
      </c>
      <c r="B372" s="3" t="s">
        <v>326</v>
      </c>
      <c r="C372" s="3" t="s">
        <v>327</v>
      </c>
      <c r="D372" s="80">
        <v>235</v>
      </c>
      <c r="E372" s="4">
        <v>19000</v>
      </c>
      <c r="F372" s="4">
        <f>+D372*0.8364</f>
        <v>196.554</v>
      </c>
      <c r="G372" s="4">
        <v>7200</v>
      </c>
      <c r="H372" s="4">
        <f>+D372*E372</f>
        <v>4465000</v>
      </c>
      <c r="I372" s="4">
        <f>+CEILING(F372*G372,1000)</f>
        <v>1416000</v>
      </c>
      <c r="J372" s="4">
        <f>(H372-I372)</f>
        <v>3049000</v>
      </c>
      <c r="K372" s="21">
        <v>45270</v>
      </c>
      <c r="L372" s="3"/>
      <c r="M372" s="4"/>
      <c r="N372" s="4"/>
      <c r="O372" s="4">
        <f t="shared" ref="O372:O438" si="104">+SUM(M372:N372)</f>
        <v>0</v>
      </c>
      <c r="P372" s="4"/>
      <c r="Q372" s="4"/>
      <c r="R372" s="4"/>
      <c r="S372" s="4"/>
      <c r="T372" s="3" t="s">
        <v>34</v>
      </c>
    </row>
    <row r="373" spans="1:20" x14ac:dyDescent="0.35">
      <c r="A373" s="3" t="s">
        <v>87</v>
      </c>
      <c r="B373" s="3"/>
      <c r="C373" s="3" t="s">
        <v>328</v>
      </c>
      <c r="D373" s="4"/>
      <c r="E373" s="4"/>
      <c r="F373" s="4"/>
      <c r="G373" s="4"/>
      <c r="H373" s="4"/>
      <c r="I373" s="4"/>
      <c r="J373" s="4"/>
      <c r="K373" s="21">
        <v>45291</v>
      </c>
      <c r="L373" s="3" t="s">
        <v>9</v>
      </c>
      <c r="M373" s="4"/>
      <c r="N373" s="4">
        <v>200000</v>
      </c>
      <c r="O373" s="4">
        <f t="shared" si="104"/>
        <v>200000</v>
      </c>
      <c r="P373" s="4"/>
      <c r="Q373" s="4"/>
      <c r="R373" s="4"/>
      <c r="S373" s="4"/>
      <c r="T373" s="3" t="s">
        <v>34</v>
      </c>
    </row>
    <row r="374" spans="1:20" x14ac:dyDescent="0.35">
      <c r="A374" s="3" t="s">
        <v>87</v>
      </c>
      <c r="B374" s="3"/>
      <c r="C374" s="3" t="s">
        <v>328</v>
      </c>
      <c r="D374" s="4"/>
      <c r="E374" s="4"/>
      <c r="F374" s="4"/>
      <c r="G374" s="4"/>
      <c r="H374" s="4"/>
      <c r="I374" s="4"/>
      <c r="J374" s="4"/>
      <c r="K374" s="21">
        <v>45526</v>
      </c>
      <c r="L374" s="3" t="s">
        <v>9</v>
      </c>
      <c r="M374" s="4"/>
      <c r="N374" s="4">
        <v>800000</v>
      </c>
      <c r="O374" s="4">
        <f t="shared" si="104"/>
        <v>800000</v>
      </c>
      <c r="P374" s="4"/>
      <c r="Q374" s="4"/>
      <c r="R374" s="4"/>
      <c r="S374" s="4"/>
      <c r="T374" s="3" t="s">
        <v>34</v>
      </c>
    </row>
    <row r="375" spans="1:20" x14ac:dyDescent="0.35">
      <c r="A375" s="3" t="s">
        <v>87</v>
      </c>
      <c r="B375" s="3"/>
      <c r="C375" s="3" t="s">
        <v>328</v>
      </c>
      <c r="D375" s="4"/>
      <c r="E375" s="4"/>
      <c r="F375" s="4"/>
      <c r="G375" s="4"/>
      <c r="H375" s="4"/>
      <c r="I375" s="4"/>
      <c r="J375" s="4"/>
      <c r="K375" s="21">
        <v>45531</v>
      </c>
      <c r="L375" s="3" t="s">
        <v>314</v>
      </c>
      <c r="M375" s="4">
        <v>650000</v>
      </c>
      <c r="N375" s="4"/>
      <c r="O375" s="4">
        <f t="shared" si="104"/>
        <v>650000</v>
      </c>
      <c r="P375" s="4"/>
      <c r="Q375" s="4"/>
      <c r="R375" s="4"/>
      <c r="S375" s="4"/>
      <c r="T375" s="3" t="s">
        <v>34</v>
      </c>
    </row>
    <row r="376" spans="1:20" x14ac:dyDescent="0.35">
      <c r="A376" s="3" t="s">
        <v>87</v>
      </c>
      <c r="B376" s="3"/>
      <c r="C376" s="3" t="s">
        <v>328</v>
      </c>
      <c r="D376" s="4"/>
      <c r="E376" s="4"/>
      <c r="F376" s="4"/>
      <c r="G376" s="4"/>
      <c r="H376" s="4"/>
      <c r="I376" s="4"/>
      <c r="J376" s="4"/>
      <c r="K376" s="21">
        <v>45567</v>
      </c>
      <c r="L376" s="3" t="s">
        <v>9</v>
      </c>
      <c r="M376" s="4"/>
      <c r="N376" s="4">
        <v>150000</v>
      </c>
      <c r="O376" s="4">
        <f t="shared" si="104"/>
        <v>150000</v>
      </c>
      <c r="P376" s="4"/>
      <c r="Q376" s="4"/>
      <c r="R376" s="4"/>
      <c r="S376" s="4"/>
      <c r="T376" s="3" t="s">
        <v>34</v>
      </c>
    </row>
    <row r="377" spans="1:20" x14ac:dyDescent="0.35">
      <c r="A377" s="3" t="s">
        <v>87</v>
      </c>
      <c r="B377" s="3"/>
      <c r="C377" s="3"/>
      <c r="D377" s="4"/>
      <c r="E377" s="4"/>
      <c r="F377" s="4"/>
      <c r="G377" s="4"/>
      <c r="H377" s="4"/>
      <c r="I377" s="4"/>
      <c r="J377" s="4"/>
      <c r="K377" s="3"/>
      <c r="L377" s="3"/>
      <c r="M377" s="4"/>
      <c r="N377" s="4"/>
      <c r="O377" s="4">
        <f t="shared" si="104"/>
        <v>0</v>
      </c>
      <c r="P377" s="4"/>
      <c r="Q377" s="4"/>
      <c r="R377" s="4"/>
      <c r="S377" s="4"/>
      <c r="T377" s="3" t="s">
        <v>34</v>
      </c>
    </row>
    <row r="378" spans="1:20" x14ac:dyDescent="0.35">
      <c r="A378" s="18"/>
      <c r="B378" s="18"/>
      <c r="C378" s="18"/>
      <c r="D378" s="23"/>
      <c r="E378" s="23"/>
      <c r="F378" s="23"/>
      <c r="G378" s="23"/>
      <c r="H378" s="23"/>
      <c r="I378" s="23"/>
      <c r="J378" s="23"/>
      <c r="K378" s="18"/>
      <c r="L378" s="18"/>
      <c r="M378" s="23">
        <f t="shared" ref="M378:N378" si="105">SUM(M372:M377)</f>
        <v>650000</v>
      </c>
      <c r="N378" s="23">
        <f t="shared" si="105"/>
        <v>1150000</v>
      </c>
      <c r="O378" s="23">
        <f>SUM(O372:O377)</f>
        <v>1800000</v>
      </c>
      <c r="P378" s="23">
        <f>+J372-N378</f>
        <v>1899000</v>
      </c>
      <c r="Q378" s="23">
        <f>+I372-M378</f>
        <v>766000</v>
      </c>
      <c r="R378" s="29">
        <f>+P378+Q378</f>
        <v>2665000</v>
      </c>
      <c r="S378" s="29">
        <f>+O378</f>
        <v>1800000</v>
      </c>
      <c r="T378" s="18"/>
    </row>
    <row r="379" spans="1:20" x14ac:dyDescent="0.35">
      <c r="A379" s="3" t="s">
        <v>88</v>
      </c>
      <c r="B379" s="3" t="s">
        <v>326</v>
      </c>
      <c r="C379" s="3" t="s">
        <v>329</v>
      </c>
      <c r="D379" s="80">
        <v>130.56</v>
      </c>
      <c r="E379" s="4">
        <v>18000</v>
      </c>
      <c r="F379" s="4">
        <f>+D379*0.8364</f>
        <v>109.200384</v>
      </c>
      <c r="G379" s="4">
        <v>7200</v>
      </c>
      <c r="H379" s="4">
        <f>+D379*E379</f>
        <v>2350080</v>
      </c>
      <c r="I379" s="4">
        <f>+CEILING(F379*G379,1000)</f>
        <v>787000</v>
      </c>
      <c r="J379" s="4">
        <f>(H379-I379)</f>
        <v>1563080</v>
      </c>
      <c r="K379" s="21">
        <v>45274</v>
      </c>
      <c r="L379" s="3"/>
      <c r="M379" s="4"/>
      <c r="N379" s="4"/>
      <c r="O379" s="4"/>
      <c r="P379" s="4"/>
      <c r="Q379" s="4"/>
      <c r="R379" s="4"/>
      <c r="S379" s="4"/>
      <c r="T379" s="3" t="s">
        <v>34</v>
      </c>
    </row>
    <row r="380" spans="1:20" x14ac:dyDescent="0.35">
      <c r="A380" s="3" t="s">
        <v>88</v>
      </c>
      <c r="B380" s="3"/>
      <c r="C380" s="3"/>
      <c r="D380" s="4"/>
      <c r="E380" s="4"/>
      <c r="F380" s="4"/>
      <c r="G380" s="4"/>
      <c r="H380" s="4"/>
      <c r="I380" s="4"/>
      <c r="J380" s="4"/>
      <c r="K380" s="21">
        <v>45274</v>
      </c>
      <c r="L380" s="3" t="s">
        <v>9</v>
      </c>
      <c r="M380" s="4"/>
      <c r="N380" s="4">
        <v>587520</v>
      </c>
      <c r="O380" s="4">
        <f t="shared" si="104"/>
        <v>587520</v>
      </c>
      <c r="P380" s="4"/>
      <c r="Q380" s="4"/>
      <c r="R380" s="4"/>
      <c r="S380" s="4"/>
      <c r="T380" s="3" t="s">
        <v>34</v>
      </c>
    </row>
    <row r="381" spans="1:20" x14ac:dyDescent="0.35">
      <c r="A381" s="3" t="s">
        <v>88</v>
      </c>
      <c r="B381" s="3"/>
      <c r="C381" s="3" t="s">
        <v>330</v>
      </c>
      <c r="D381" s="4"/>
      <c r="E381" s="4"/>
      <c r="F381" s="4"/>
      <c r="G381" s="4"/>
      <c r="H381" s="4"/>
      <c r="I381" s="4"/>
      <c r="J381" s="4"/>
      <c r="K381" s="21">
        <v>45469</v>
      </c>
      <c r="L381" s="3" t="s">
        <v>314</v>
      </c>
      <c r="M381" s="4">
        <v>500000</v>
      </c>
      <c r="N381" s="4"/>
      <c r="O381" s="4">
        <f t="shared" si="104"/>
        <v>500000</v>
      </c>
      <c r="P381" s="4"/>
      <c r="Q381" s="4"/>
      <c r="R381" s="4"/>
      <c r="S381" s="4"/>
      <c r="T381" s="3" t="s">
        <v>34</v>
      </c>
    </row>
    <row r="382" spans="1:20" x14ac:dyDescent="0.35">
      <c r="A382" s="3" t="s">
        <v>88</v>
      </c>
      <c r="B382" s="3"/>
      <c r="C382" s="3" t="s">
        <v>329</v>
      </c>
      <c r="D382" s="4"/>
      <c r="E382" s="4"/>
      <c r="F382" s="4"/>
      <c r="G382" s="4"/>
      <c r="H382" s="4"/>
      <c r="I382" s="4"/>
      <c r="J382" s="4"/>
      <c r="K382" s="21">
        <v>45720</v>
      </c>
      <c r="L382" s="3" t="s">
        <v>9</v>
      </c>
      <c r="M382" s="4"/>
      <c r="N382" s="4">
        <v>300000</v>
      </c>
      <c r="O382" s="4">
        <f t="shared" si="104"/>
        <v>300000</v>
      </c>
      <c r="P382" s="4"/>
      <c r="Q382" s="4"/>
      <c r="R382" s="4"/>
      <c r="S382" s="4"/>
      <c r="T382" s="3" t="s">
        <v>34</v>
      </c>
    </row>
    <row r="383" spans="1:20" x14ac:dyDescent="0.35">
      <c r="A383" s="3" t="s">
        <v>88</v>
      </c>
      <c r="B383" s="3"/>
      <c r="C383" s="3"/>
      <c r="D383" s="4"/>
      <c r="E383" s="4"/>
      <c r="F383" s="4"/>
      <c r="G383" s="4"/>
      <c r="H383" s="4"/>
      <c r="I383" s="4"/>
      <c r="J383" s="4"/>
      <c r="K383" s="21"/>
      <c r="L383" s="3" t="s">
        <v>90</v>
      </c>
      <c r="M383" s="4"/>
      <c r="N383" s="4">
        <v>587520</v>
      </c>
      <c r="O383" s="4">
        <f t="shared" si="104"/>
        <v>587520</v>
      </c>
      <c r="P383" s="4"/>
      <c r="Q383" s="4"/>
      <c r="R383" s="4"/>
      <c r="S383" s="4"/>
      <c r="T383" s="3" t="s">
        <v>34</v>
      </c>
    </row>
    <row r="384" spans="1:20" x14ac:dyDescent="0.35">
      <c r="A384" s="3" t="s">
        <v>88</v>
      </c>
      <c r="B384" s="3"/>
      <c r="C384" s="3"/>
      <c r="D384" s="4"/>
      <c r="E384" s="4"/>
      <c r="F384" s="4"/>
      <c r="G384" s="4"/>
      <c r="H384" s="4"/>
      <c r="I384" s="4"/>
      <c r="J384" s="4"/>
      <c r="K384" s="3"/>
      <c r="L384" s="3"/>
      <c r="M384" s="4"/>
      <c r="N384" s="4"/>
      <c r="O384" s="4">
        <f t="shared" si="104"/>
        <v>0</v>
      </c>
      <c r="P384" s="4"/>
      <c r="Q384" s="4"/>
      <c r="R384" s="4"/>
      <c r="S384" s="4"/>
      <c r="T384" s="3" t="s">
        <v>34</v>
      </c>
    </row>
    <row r="385" spans="1:20" x14ac:dyDescent="0.35">
      <c r="A385" s="18"/>
      <c r="B385" s="18"/>
      <c r="C385" s="18"/>
      <c r="D385" s="23"/>
      <c r="E385" s="23"/>
      <c r="F385" s="23"/>
      <c r="G385" s="23"/>
      <c r="H385" s="23"/>
      <c r="I385" s="23"/>
      <c r="J385" s="23"/>
      <c r="K385" s="18"/>
      <c r="L385" s="18"/>
      <c r="M385" s="23">
        <f t="shared" ref="M385:N385" si="106">SUM(M379:M384)</f>
        <v>500000</v>
      </c>
      <c r="N385" s="23">
        <f t="shared" si="106"/>
        <v>1475040</v>
      </c>
      <c r="O385" s="23">
        <f>SUM(O379:O384)</f>
        <v>1975040</v>
      </c>
      <c r="P385" s="23">
        <f>+J379-N385</f>
        <v>88040</v>
      </c>
      <c r="Q385" s="23">
        <f>+I379-M385</f>
        <v>287000</v>
      </c>
      <c r="R385" s="29">
        <f>+P385+Q385</f>
        <v>375040</v>
      </c>
      <c r="S385" s="29">
        <f>+O385</f>
        <v>1975040</v>
      </c>
      <c r="T385" s="18"/>
    </row>
    <row r="386" spans="1:20" x14ac:dyDescent="0.35">
      <c r="A386" s="3" t="s">
        <v>89</v>
      </c>
      <c r="B386" s="3" t="s">
        <v>326</v>
      </c>
      <c r="C386" s="3" t="s">
        <v>240</v>
      </c>
      <c r="D386" s="80">
        <v>130.56</v>
      </c>
      <c r="E386" s="4">
        <v>18750</v>
      </c>
      <c r="F386" s="4">
        <f>+D386*0.8364</f>
        <v>109.200384</v>
      </c>
      <c r="G386" s="4">
        <v>7200</v>
      </c>
      <c r="H386" s="4">
        <f>+D386*E386</f>
        <v>2448000</v>
      </c>
      <c r="I386" s="4">
        <f>+CEILING(F386*G386,1000)</f>
        <v>787000</v>
      </c>
      <c r="J386" s="4">
        <f>(H386-I386)</f>
        <v>1661000</v>
      </c>
      <c r="K386" s="21">
        <v>45681</v>
      </c>
      <c r="L386" s="3"/>
      <c r="M386" s="4"/>
      <c r="N386" s="4"/>
      <c r="O386" s="4"/>
      <c r="P386" s="4"/>
      <c r="Q386" s="4"/>
      <c r="R386" s="4"/>
      <c r="S386" s="4"/>
      <c r="T386" s="3" t="s">
        <v>34</v>
      </c>
    </row>
    <row r="387" spans="1:20" x14ac:dyDescent="0.35">
      <c r="A387" s="3" t="s">
        <v>89</v>
      </c>
      <c r="B387" s="3"/>
      <c r="C387" s="3"/>
      <c r="D387" s="4"/>
      <c r="E387" s="4" t="s">
        <v>331</v>
      </c>
      <c r="F387" s="4"/>
      <c r="G387" s="4"/>
      <c r="H387" s="4"/>
      <c r="I387" s="4"/>
      <c r="J387" s="4"/>
      <c r="K387" s="21">
        <v>45392</v>
      </c>
      <c r="L387" s="3" t="s">
        <v>313</v>
      </c>
      <c r="M387" s="4">
        <v>10000</v>
      </c>
      <c r="N387" s="4"/>
      <c r="O387" s="4">
        <f t="shared" si="104"/>
        <v>10000</v>
      </c>
      <c r="P387" s="4"/>
      <c r="Q387" s="4"/>
      <c r="R387" s="4"/>
      <c r="S387" s="4"/>
      <c r="T387" s="3" t="s">
        <v>291</v>
      </c>
    </row>
    <row r="388" spans="1:20" x14ac:dyDescent="0.35">
      <c r="A388" s="3" t="s">
        <v>89</v>
      </c>
      <c r="B388" s="3"/>
      <c r="C388" s="3"/>
      <c r="D388" s="4"/>
      <c r="E388" s="4"/>
      <c r="F388" s="4"/>
      <c r="G388" s="4"/>
      <c r="H388" s="4"/>
      <c r="I388" s="4"/>
      <c r="J388" s="4"/>
      <c r="K388" s="21">
        <v>45394</v>
      </c>
      <c r="L388" s="3" t="s">
        <v>313</v>
      </c>
      <c r="M388" s="4">
        <v>200000</v>
      </c>
      <c r="N388" s="4"/>
      <c r="O388" s="4">
        <f t="shared" si="104"/>
        <v>200000</v>
      </c>
      <c r="P388" s="4"/>
      <c r="Q388" s="4"/>
      <c r="R388" s="4"/>
      <c r="S388" s="4"/>
      <c r="T388" s="3" t="s">
        <v>291</v>
      </c>
    </row>
    <row r="389" spans="1:20" x14ac:dyDescent="0.35">
      <c r="A389" s="3" t="s">
        <v>89</v>
      </c>
      <c r="B389" s="3"/>
      <c r="C389" s="3"/>
      <c r="D389" s="4"/>
      <c r="E389" s="4"/>
      <c r="F389" s="4"/>
      <c r="G389" s="4"/>
      <c r="H389" s="4"/>
      <c r="I389" s="4"/>
      <c r="J389" s="4"/>
      <c r="K389" s="21">
        <v>45396</v>
      </c>
      <c r="L389" s="3" t="s">
        <v>313</v>
      </c>
      <c r="M389" s="4">
        <v>200000</v>
      </c>
      <c r="N389" s="4"/>
      <c r="O389" s="4">
        <f t="shared" si="104"/>
        <v>200000</v>
      </c>
      <c r="P389" s="4"/>
      <c r="Q389" s="4"/>
      <c r="R389" s="4"/>
      <c r="S389" s="4"/>
      <c r="T389" s="3" t="s">
        <v>291</v>
      </c>
    </row>
    <row r="390" spans="1:20" x14ac:dyDescent="0.35">
      <c r="A390" s="3" t="s">
        <v>89</v>
      </c>
      <c r="B390" s="3"/>
      <c r="C390" s="3"/>
      <c r="D390" s="4"/>
      <c r="E390" s="4"/>
      <c r="F390" s="4"/>
      <c r="G390" s="4"/>
      <c r="H390" s="4"/>
      <c r="I390" s="4"/>
      <c r="J390" s="4"/>
      <c r="K390" s="21">
        <v>45468</v>
      </c>
      <c r="L390" s="3" t="s">
        <v>313</v>
      </c>
      <c r="M390" s="4">
        <v>100000</v>
      </c>
      <c r="N390" s="4"/>
      <c r="O390" s="4">
        <f t="shared" si="104"/>
        <v>100000</v>
      </c>
      <c r="P390" s="4"/>
      <c r="Q390" s="4"/>
      <c r="R390" s="4"/>
      <c r="S390" s="4"/>
      <c r="T390" s="3" t="s">
        <v>291</v>
      </c>
    </row>
    <row r="391" spans="1:20" x14ac:dyDescent="0.35">
      <c r="A391" s="3" t="s">
        <v>89</v>
      </c>
      <c r="B391" s="3"/>
      <c r="C391" s="3" t="s">
        <v>332</v>
      </c>
      <c r="D391" s="4"/>
      <c r="E391" s="4"/>
      <c r="F391" s="4"/>
      <c r="G391" s="4"/>
      <c r="H391" s="4"/>
      <c r="I391" s="4"/>
      <c r="J391" s="4"/>
      <c r="K391" s="21">
        <v>45681</v>
      </c>
      <c r="L391" s="3" t="s">
        <v>9</v>
      </c>
      <c r="M391" s="4"/>
      <c r="N391" s="4">
        <v>2415360</v>
      </c>
      <c r="O391" s="4">
        <f t="shared" si="104"/>
        <v>2415360</v>
      </c>
      <c r="P391" s="4"/>
      <c r="Q391" s="4"/>
      <c r="R391" s="4"/>
      <c r="S391" s="4"/>
      <c r="T391" s="3" t="s">
        <v>34</v>
      </c>
    </row>
    <row r="392" spans="1:20" x14ac:dyDescent="0.35">
      <c r="A392" s="3" t="s">
        <v>89</v>
      </c>
      <c r="B392" s="3"/>
      <c r="C392" s="3" t="s">
        <v>240</v>
      </c>
      <c r="D392" s="4"/>
      <c r="E392" s="4"/>
      <c r="F392" s="4"/>
      <c r="G392" s="4"/>
      <c r="H392" s="4"/>
      <c r="I392" s="4"/>
      <c r="J392" s="4"/>
      <c r="K392" s="21">
        <v>45720</v>
      </c>
      <c r="L392" s="3" t="s">
        <v>314</v>
      </c>
      <c r="M392" s="4">
        <v>-510000</v>
      </c>
      <c r="N392" s="4"/>
      <c r="O392" s="4">
        <f t="shared" si="104"/>
        <v>-510000</v>
      </c>
      <c r="P392" s="4"/>
      <c r="Q392" s="4"/>
      <c r="R392" s="4"/>
      <c r="S392" s="4"/>
      <c r="T392" s="3" t="s">
        <v>291</v>
      </c>
    </row>
    <row r="393" spans="1:20" x14ac:dyDescent="0.35">
      <c r="A393" s="3" t="s">
        <v>89</v>
      </c>
      <c r="B393" s="3"/>
      <c r="C393" s="3" t="s">
        <v>332</v>
      </c>
      <c r="D393" s="4"/>
      <c r="E393" s="4"/>
      <c r="F393" s="4"/>
      <c r="G393" s="4"/>
      <c r="H393" s="4"/>
      <c r="I393" s="4"/>
      <c r="J393" s="4"/>
      <c r="K393" s="21">
        <v>45727</v>
      </c>
      <c r="L393" s="3" t="s">
        <v>380</v>
      </c>
      <c r="M393" s="4">
        <v>767000</v>
      </c>
      <c r="N393" s="4"/>
      <c r="O393" s="4">
        <f t="shared" si="104"/>
        <v>767000</v>
      </c>
      <c r="P393" s="4"/>
      <c r="Q393" s="4"/>
      <c r="R393" s="4"/>
      <c r="S393" s="4"/>
      <c r="T393" s="3" t="s">
        <v>34</v>
      </c>
    </row>
    <row r="394" spans="1:20" x14ac:dyDescent="0.35">
      <c r="A394" s="3" t="s">
        <v>89</v>
      </c>
      <c r="B394" s="3"/>
      <c r="C394" s="3" t="s">
        <v>332</v>
      </c>
      <c r="D394" s="4"/>
      <c r="E394" s="4"/>
      <c r="F394" s="4"/>
      <c r="G394" s="4"/>
      <c r="H394" s="4"/>
      <c r="I394" s="4"/>
      <c r="J394" s="4"/>
      <c r="K394" s="21">
        <v>45727</v>
      </c>
      <c r="L394" s="3" t="s">
        <v>9</v>
      </c>
      <c r="M394" s="4"/>
      <c r="N394" s="4">
        <v>-767000</v>
      </c>
      <c r="O394" s="4">
        <f t="shared" si="104"/>
        <v>-767000</v>
      </c>
      <c r="P394" s="4"/>
      <c r="Q394" s="4"/>
      <c r="R394" s="4"/>
      <c r="S394" s="4"/>
      <c r="T394" s="3" t="s">
        <v>34</v>
      </c>
    </row>
    <row r="395" spans="1:20" x14ac:dyDescent="0.35">
      <c r="A395" s="3" t="s">
        <v>89</v>
      </c>
      <c r="B395" s="3"/>
      <c r="C395" s="3"/>
      <c r="D395" s="4"/>
      <c r="E395" s="4"/>
      <c r="F395" s="4"/>
      <c r="G395" s="4"/>
      <c r="H395" s="4"/>
      <c r="I395" s="4"/>
      <c r="J395" s="4"/>
      <c r="K395" s="21" t="s">
        <v>1917</v>
      </c>
      <c r="L395" s="3" t="s">
        <v>9</v>
      </c>
      <c r="M395" s="4"/>
      <c r="N395" s="4">
        <v>32640</v>
      </c>
      <c r="O395" s="4">
        <f t="shared" si="104"/>
        <v>32640</v>
      </c>
      <c r="P395" s="4"/>
      <c r="Q395" s="4"/>
      <c r="R395" s="4"/>
      <c r="S395" s="4"/>
      <c r="T395" s="3"/>
    </row>
    <row r="396" spans="1:20" x14ac:dyDescent="0.35">
      <c r="A396" s="3" t="s">
        <v>89</v>
      </c>
      <c r="B396" s="3"/>
      <c r="C396" s="3"/>
      <c r="D396" s="4"/>
      <c r="E396" s="4"/>
      <c r="F396" s="4"/>
      <c r="G396" s="4"/>
      <c r="H396" s="4"/>
      <c r="I396" s="4"/>
      <c r="J396" s="4"/>
      <c r="K396" s="3"/>
      <c r="L396" s="3" t="s">
        <v>309</v>
      </c>
      <c r="M396" s="4">
        <v>20000</v>
      </c>
      <c r="N396" s="4">
        <v>-20000</v>
      </c>
      <c r="O396" s="4">
        <f t="shared" si="104"/>
        <v>0</v>
      </c>
      <c r="P396" s="4"/>
      <c r="Q396" s="4"/>
      <c r="R396" s="4"/>
      <c r="S396" s="4"/>
      <c r="T396" s="3" t="s">
        <v>34</v>
      </c>
    </row>
    <row r="397" spans="1:20" x14ac:dyDescent="0.35">
      <c r="A397" s="18"/>
      <c r="B397" s="18"/>
      <c r="C397" s="18"/>
      <c r="D397" s="23"/>
      <c r="E397" s="23"/>
      <c r="F397" s="23"/>
      <c r="G397" s="23"/>
      <c r="H397" s="23"/>
      <c r="I397" s="23"/>
      <c r="J397" s="23"/>
      <c r="K397" s="18"/>
      <c r="L397" s="18"/>
      <c r="M397" s="23">
        <f t="shared" ref="M397:N397" si="107">SUM(M386:M396)</f>
        <v>787000</v>
      </c>
      <c r="N397" s="23">
        <f t="shared" si="107"/>
        <v>1661000</v>
      </c>
      <c r="O397" s="23">
        <f>SUM(O386:O396)</f>
        <v>2448000</v>
      </c>
      <c r="P397" s="23">
        <f>+J386-N397</f>
        <v>0</v>
      </c>
      <c r="Q397" s="23">
        <f>+I386-M397</f>
        <v>0</v>
      </c>
      <c r="R397" s="29">
        <f>+P397+Q397</f>
        <v>0</v>
      </c>
      <c r="S397" s="29">
        <f>+O397</f>
        <v>2448000</v>
      </c>
      <c r="T397" s="18"/>
    </row>
    <row r="398" spans="1:20" x14ac:dyDescent="0.35">
      <c r="A398" s="3" t="s">
        <v>90</v>
      </c>
      <c r="B398" s="3" t="s">
        <v>326</v>
      </c>
      <c r="C398" s="3" t="s">
        <v>329</v>
      </c>
      <c r="D398" s="80">
        <v>130.56</v>
      </c>
      <c r="E398" s="4">
        <v>18750</v>
      </c>
      <c r="F398" s="4">
        <f>+D398*0.8364</f>
        <v>109.200384</v>
      </c>
      <c r="G398" s="4">
        <v>7200</v>
      </c>
      <c r="H398" s="4">
        <f>+D398*E398</f>
        <v>2448000</v>
      </c>
      <c r="I398" s="4">
        <f>+CEILING(F398*G398,1000)</f>
        <v>787000</v>
      </c>
      <c r="J398" s="4">
        <f>(H398-I398)</f>
        <v>1661000</v>
      </c>
      <c r="K398" s="21">
        <v>45681</v>
      </c>
      <c r="L398" s="3"/>
      <c r="M398" s="4"/>
      <c r="N398" s="4"/>
      <c r="O398" s="4"/>
      <c r="P398" s="4"/>
      <c r="Q398" s="4"/>
      <c r="R398" s="4"/>
      <c r="S398" s="4"/>
      <c r="T398" s="3" t="s">
        <v>34</v>
      </c>
    </row>
    <row r="399" spans="1:20" x14ac:dyDescent="0.35">
      <c r="A399" s="3" t="s">
        <v>90</v>
      </c>
      <c r="B399" s="3"/>
      <c r="C399" s="3"/>
      <c r="D399" s="4"/>
      <c r="E399" s="4" t="s">
        <v>331</v>
      </c>
      <c r="F399" s="4"/>
      <c r="G399" s="4"/>
      <c r="H399" s="4"/>
      <c r="I399" s="4"/>
      <c r="J399" s="4"/>
      <c r="K399" s="21">
        <v>45274</v>
      </c>
      <c r="L399" s="3" t="s">
        <v>9</v>
      </c>
      <c r="M399" s="4"/>
      <c r="N399" s="4">
        <v>587520</v>
      </c>
      <c r="O399" s="4">
        <f t="shared" si="104"/>
        <v>587520</v>
      </c>
      <c r="P399" s="4"/>
      <c r="Q399" s="4"/>
      <c r="R399" s="4"/>
      <c r="S399" s="4"/>
      <c r="T399" s="3" t="s">
        <v>34</v>
      </c>
    </row>
    <row r="400" spans="1:20" x14ac:dyDescent="0.35">
      <c r="A400" s="3" t="s">
        <v>90</v>
      </c>
      <c r="B400" s="3"/>
      <c r="C400" s="3" t="s">
        <v>332</v>
      </c>
      <c r="D400" s="4"/>
      <c r="E400" s="4"/>
      <c r="F400" s="4"/>
      <c r="G400" s="4"/>
      <c r="H400" s="4"/>
      <c r="I400" s="4"/>
      <c r="J400" s="4"/>
      <c r="K400" s="21">
        <v>45681</v>
      </c>
      <c r="L400" s="3" t="s">
        <v>9</v>
      </c>
      <c r="M400" s="4"/>
      <c r="N400" s="4">
        <v>2415360</v>
      </c>
      <c r="O400" s="4">
        <f t="shared" si="104"/>
        <v>2415360</v>
      </c>
      <c r="P400" s="4"/>
      <c r="Q400" s="4"/>
      <c r="R400" s="4"/>
      <c r="S400" s="4"/>
      <c r="T400" s="3" t="s">
        <v>34</v>
      </c>
    </row>
    <row r="401" spans="1:20" x14ac:dyDescent="0.35">
      <c r="A401" s="3" t="s">
        <v>90</v>
      </c>
      <c r="B401" s="3"/>
      <c r="C401" s="3" t="s">
        <v>329</v>
      </c>
      <c r="D401" s="4"/>
      <c r="E401" s="4"/>
      <c r="F401" s="4"/>
      <c r="G401" s="4"/>
      <c r="H401" s="4"/>
      <c r="I401" s="4"/>
      <c r="J401" s="4"/>
      <c r="K401" s="21">
        <v>45727</v>
      </c>
      <c r="L401" s="3" t="s">
        <v>381</v>
      </c>
      <c r="M401" s="4">
        <v>767000</v>
      </c>
      <c r="N401" s="4"/>
      <c r="O401" s="4">
        <f t="shared" si="104"/>
        <v>767000</v>
      </c>
      <c r="P401" s="4"/>
      <c r="Q401" s="4"/>
      <c r="R401" s="4"/>
      <c r="S401" s="4"/>
      <c r="T401" s="3" t="s">
        <v>34</v>
      </c>
    </row>
    <row r="402" spans="1:20" x14ac:dyDescent="0.35">
      <c r="A402" s="3" t="s">
        <v>90</v>
      </c>
      <c r="B402" s="3"/>
      <c r="C402" s="3" t="s">
        <v>332</v>
      </c>
      <c r="D402" s="4"/>
      <c r="E402" s="4"/>
      <c r="F402" s="4"/>
      <c r="G402" s="4"/>
      <c r="H402" s="4"/>
      <c r="I402" s="4"/>
      <c r="J402" s="4"/>
      <c r="K402" s="21">
        <v>45727</v>
      </c>
      <c r="L402" s="3" t="s">
        <v>9</v>
      </c>
      <c r="M402" s="4"/>
      <c r="N402" s="4">
        <v>-767000</v>
      </c>
      <c r="O402" s="4">
        <f t="shared" si="104"/>
        <v>-767000</v>
      </c>
      <c r="P402" s="4"/>
      <c r="Q402" s="4"/>
      <c r="R402" s="4"/>
      <c r="S402" s="4"/>
      <c r="T402" s="3" t="s">
        <v>34</v>
      </c>
    </row>
    <row r="403" spans="1:20" x14ac:dyDescent="0.35">
      <c r="A403" s="3" t="s">
        <v>90</v>
      </c>
      <c r="B403" s="3"/>
      <c r="C403" s="3" t="s">
        <v>332</v>
      </c>
      <c r="D403" s="4"/>
      <c r="E403" s="4"/>
      <c r="F403" s="4"/>
      <c r="G403" s="4"/>
      <c r="H403" s="4"/>
      <c r="I403" s="4"/>
      <c r="J403" s="4"/>
      <c r="K403" s="21"/>
      <c r="L403" s="3" t="s">
        <v>309</v>
      </c>
      <c r="M403" s="4">
        <v>20000</v>
      </c>
      <c r="N403" s="4">
        <v>-20000</v>
      </c>
      <c r="O403" s="4">
        <f t="shared" si="104"/>
        <v>0</v>
      </c>
      <c r="P403" s="4"/>
      <c r="Q403" s="4"/>
      <c r="R403" s="4"/>
      <c r="S403" s="4"/>
      <c r="T403" s="3" t="s">
        <v>34</v>
      </c>
    </row>
    <row r="404" spans="1:20" x14ac:dyDescent="0.35">
      <c r="A404" s="3" t="s">
        <v>90</v>
      </c>
      <c r="B404" s="3"/>
      <c r="C404" s="3"/>
      <c r="D404" s="4"/>
      <c r="E404" s="4"/>
      <c r="F404" s="4"/>
      <c r="G404" s="4"/>
      <c r="H404" s="4"/>
      <c r="I404" s="4"/>
      <c r="J404" s="4"/>
      <c r="K404" s="21" t="s">
        <v>1917</v>
      </c>
      <c r="L404" s="3" t="s">
        <v>9</v>
      </c>
      <c r="M404" s="4"/>
      <c r="N404" s="4">
        <v>32640</v>
      </c>
      <c r="O404" s="4">
        <f t="shared" si="104"/>
        <v>32640</v>
      </c>
      <c r="P404" s="4"/>
      <c r="Q404" s="4"/>
      <c r="R404" s="4"/>
      <c r="S404" s="4"/>
      <c r="T404" s="3"/>
    </row>
    <row r="405" spans="1:20" x14ac:dyDescent="0.35">
      <c r="A405" s="3" t="s">
        <v>90</v>
      </c>
      <c r="B405" s="3"/>
      <c r="C405" s="3"/>
      <c r="D405" s="4"/>
      <c r="E405" s="4"/>
      <c r="F405" s="4"/>
      <c r="G405" s="4"/>
      <c r="H405" s="4"/>
      <c r="I405" s="4"/>
      <c r="J405" s="4"/>
      <c r="K405" s="3" t="s">
        <v>1204</v>
      </c>
      <c r="L405" s="3" t="s">
        <v>88</v>
      </c>
      <c r="M405" s="4"/>
      <c r="N405" s="4">
        <v>-587520</v>
      </c>
      <c r="O405" s="4">
        <f t="shared" si="104"/>
        <v>-587520</v>
      </c>
      <c r="P405" s="4"/>
      <c r="Q405" s="4"/>
      <c r="R405" s="4"/>
      <c r="S405" s="4"/>
      <c r="T405" s="3" t="s">
        <v>34</v>
      </c>
    </row>
    <row r="406" spans="1:20" x14ac:dyDescent="0.35">
      <c r="A406" s="18"/>
      <c r="B406" s="18"/>
      <c r="C406" s="18"/>
      <c r="D406" s="23"/>
      <c r="E406" s="23"/>
      <c r="F406" s="23"/>
      <c r="G406" s="23"/>
      <c r="H406" s="23"/>
      <c r="I406" s="23"/>
      <c r="J406" s="23"/>
      <c r="K406" s="18"/>
      <c r="L406" s="18"/>
      <c r="M406" s="23">
        <f t="shared" ref="M406:N406" si="108">SUM(M398:M405)</f>
        <v>787000</v>
      </c>
      <c r="N406" s="23">
        <f t="shared" si="108"/>
        <v>1661000</v>
      </c>
      <c r="O406" s="23">
        <f>SUM(O398:O405)</f>
        <v>2448000</v>
      </c>
      <c r="P406" s="23">
        <f>+J398-N406</f>
        <v>0</v>
      </c>
      <c r="Q406" s="23">
        <f>+I398-M406</f>
        <v>0</v>
      </c>
      <c r="R406" s="29">
        <f>+P406+Q406</f>
        <v>0</v>
      </c>
      <c r="S406" s="29">
        <f>+O406</f>
        <v>2448000</v>
      </c>
      <c r="T406" s="18"/>
    </row>
    <row r="407" spans="1:20" x14ac:dyDescent="0.35">
      <c r="A407" s="3" t="s">
        <v>91</v>
      </c>
      <c r="B407" s="3" t="s">
        <v>326</v>
      </c>
      <c r="C407" s="3"/>
      <c r="D407" s="80">
        <v>130.56</v>
      </c>
      <c r="E407" s="4">
        <v>19000</v>
      </c>
      <c r="F407" s="4">
        <f>+D407*0.8364</f>
        <v>109.200384</v>
      </c>
      <c r="G407" s="4">
        <v>7200</v>
      </c>
      <c r="H407" s="4">
        <f>+D407*E407</f>
        <v>2480640</v>
      </c>
      <c r="I407" s="4">
        <f>+CEILING(F407*G407,1000)</f>
        <v>787000</v>
      </c>
      <c r="J407" s="4">
        <f>(H407-I407)</f>
        <v>1693640</v>
      </c>
      <c r="K407" s="21">
        <v>45280</v>
      </c>
      <c r="L407" s="3"/>
      <c r="M407" s="4"/>
      <c r="N407" s="4"/>
      <c r="O407" s="4"/>
      <c r="P407" s="4"/>
      <c r="Q407" s="4"/>
      <c r="R407" s="4"/>
      <c r="S407" s="4"/>
      <c r="T407" s="3" t="s">
        <v>300</v>
      </c>
    </row>
    <row r="408" spans="1:20" x14ac:dyDescent="0.35">
      <c r="A408" s="3" t="s">
        <v>91</v>
      </c>
      <c r="B408" s="3"/>
      <c r="C408" s="3"/>
      <c r="D408" s="4"/>
      <c r="E408" s="4"/>
      <c r="F408" s="4"/>
      <c r="G408" s="4"/>
      <c r="H408" s="4"/>
      <c r="I408" s="4"/>
      <c r="J408" s="4"/>
      <c r="K408" s="21">
        <v>45280</v>
      </c>
      <c r="L408" s="3" t="s">
        <v>9</v>
      </c>
      <c r="M408" s="4"/>
      <c r="N408" s="4">
        <v>5000</v>
      </c>
      <c r="O408" s="4">
        <f t="shared" si="104"/>
        <v>5000</v>
      </c>
      <c r="P408" s="4"/>
      <c r="Q408" s="4"/>
      <c r="R408" s="4"/>
      <c r="S408" s="4"/>
      <c r="T408" s="3" t="s">
        <v>300</v>
      </c>
    </row>
    <row r="409" spans="1:20" x14ac:dyDescent="0.35">
      <c r="A409" s="3" t="s">
        <v>91</v>
      </c>
      <c r="B409" s="3"/>
      <c r="C409" s="3" t="s">
        <v>333</v>
      </c>
      <c r="D409" s="4"/>
      <c r="E409" s="4"/>
      <c r="F409" s="4"/>
      <c r="G409" s="4"/>
      <c r="H409" s="4"/>
      <c r="I409" s="4"/>
      <c r="J409" s="4"/>
      <c r="K409" s="21">
        <v>45320</v>
      </c>
      <c r="L409" s="3" t="s">
        <v>9</v>
      </c>
      <c r="M409" s="4"/>
      <c r="N409" s="4">
        <v>227000</v>
      </c>
      <c r="O409" s="4">
        <f t="shared" si="104"/>
        <v>227000</v>
      </c>
      <c r="P409" s="4"/>
      <c r="Q409" s="4"/>
      <c r="R409" s="4"/>
      <c r="S409" s="4"/>
      <c r="T409" s="3" t="s">
        <v>300</v>
      </c>
    </row>
    <row r="410" spans="1:20" x14ac:dyDescent="0.35">
      <c r="A410" s="3" t="s">
        <v>91</v>
      </c>
      <c r="B410" s="3"/>
      <c r="C410" s="3" t="s">
        <v>334</v>
      </c>
      <c r="D410" s="4"/>
      <c r="E410" s="4"/>
      <c r="F410" s="4"/>
      <c r="G410" s="4"/>
      <c r="H410" s="4"/>
      <c r="I410" s="4"/>
      <c r="J410" s="4"/>
      <c r="K410" s="21">
        <v>45338</v>
      </c>
      <c r="L410" s="3" t="s">
        <v>312</v>
      </c>
      <c r="M410" s="4">
        <v>5000</v>
      </c>
      <c r="N410" s="4"/>
      <c r="O410" s="4">
        <f t="shared" si="104"/>
        <v>5000</v>
      </c>
      <c r="P410" s="4"/>
      <c r="Q410" s="4"/>
      <c r="R410" s="4"/>
      <c r="S410" s="4"/>
      <c r="T410" s="3" t="s">
        <v>300</v>
      </c>
    </row>
    <row r="411" spans="1:20" x14ac:dyDescent="0.35">
      <c r="A411" s="3" t="s">
        <v>91</v>
      </c>
      <c r="B411" s="3"/>
      <c r="C411" s="3"/>
      <c r="D411" s="4"/>
      <c r="E411" s="4"/>
      <c r="F411" s="4"/>
      <c r="G411" s="4"/>
      <c r="H411" s="4"/>
      <c r="I411" s="4"/>
      <c r="J411" s="4"/>
      <c r="K411" s="21" t="s">
        <v>1204</v>
      </c>
      <c r="L411" s="3" t="s">
        <v>48</v>
      </c>
      <c r="M411" s="4">
        <v>-5000</v>
      </c>
      <c r="N411" s="4">
        <v>-232000</v>
      </c>
      <c r="O411" s="4">
        <f t="shared" si="104"/>
        <v>-237000</v>
      </c>
      <c r="P411" s="4"/>
      <c r="Q411" s="4"/>
      <c r="R411" s="4"/>
      <c r="S411" s="4"/>
      <c r="T411" s="3" t="s">
        <v>300</v>
      </c>
    </row>
    <row r="412" spans="1:20" x14ac:dyDescent="0.35">
      <c r="A412" s="3" t="s">
        <v>91</v>
      </c>
      <c r="B412" s="3"/>
      <c r="C412" s="3"/>
      <c r="D412" s="4"/>
      <c r="E412" s="4"/>
      <c r="F412" s="4"/>
      <c r="G412" s="4"/>
      <c r="H412" s="4"/>
      <c r="I412" s="4"/>
      <c r="J412" s="4"/>
      <c r="K412" s="3"/>
      <c r="L412" s="3"/>
      <c r="M412" s="4"/>
      <c r="N412" s="4"/>
      <c r="O412" s="4">
        <f t="shared" si="104"/>
        <v>0</v>
      </c>
      <c r="P412" s="4"/>
      <c r="Q412" s="4"/>
      <c r="R412" s="4"/>
      <c r="S412" s="4"/>
      <c r="T412" s="3" t="s">
        <v>295</v>
      </c>
    </row>
    <row r="413" spans="1:20" x14ac:dyDescent="0.35">
      <c r="A413" s="18"/>
      <c r="B413" s="18"/>
      <c r="C413" s="18"/>
      <c r="D413" s="23"/>
      <c r="E413" s="23"/>
      <c r="F413" s="23"/>
      <c r="G413" s="23"/>
      <c r="H413" s="23"/>
      <c r="I413" s="23"/>
      <c r="J413" s="23"/>
      <c r="K413" s="18"/>
      <c r="L413" s="18"/>
      <c r="M413" s="23">
        <f t="shared" ref="M413:N413" si="109">SUM(M407:M412)</f>
        <v>0</v>
      </c>
      <c r="N413" s="23">
        <f t="shared" si="109"/>
        <v>0</v>
      </c>
      <c r="O413" s="23">
        <f>SUM(O407:O412)</f>
        <v>0</v>
      </c>
      <c r="P413" s="23">
        <f>+J407-N413</f>
        <v>1693640</v>
      </c>
      <c r="Q413" s="23">
        <f>+I407-M413</f>
        <v>787000</v>
      </c>
      <c r="R413" s="23">
        <f>+P413+Q413</f>
        <v>2480640</v>
      </c>
      <c r="S413" s="23">
        <f>+O413</f>
        <v>0</v>
      </c>
      <c r="T413" s="18"/>
    </row>
    <row r="414" spans="1:20" x14ac:dyDescent="0.35">
      <c r="A414" s="3" t="s">
        <v>92</v>
      </c>
      <c r="B414" s="3" t="s">
        <v>326</v>
      </c>
      <c r="C414" s="3"/>
      <c r="D414" s="80">
        <v>130.56</v>
      </c>
      <c r="E414" s="4">
        <v>19000</v>
      </c>
      <c r="F414" s="4">
        <f>+D414*0.8364</f>
        <v>109.200384</v>
      </c>
      <c r="G414" s="4">
        <v>7200</v>
      </c>
      <c r="H414" s="4">
        <f>+D414*E414</f>
        <v>2480640</v>
      </c>
      <c r="I414" s="4">
        <f>+CEILING(F414*G414,1000)</f>
        <v>787000</v>
      </c>
      <c r="J414" s="4">
        <f>(H414-I414)</f>
        <v>1693640</v>
      </c>
      <c r="K414" s="21">
        <v>45280</v>
      </c>
      <c r="L414" s="3"/>
      <c r="M414" s="4"/>
      <c r="N414" s="4"/>
      <c r="O414" s="4"/>
      <c r="P414" s="4"/>
      <c r="Q414" s="4"/>
      <c r="R414" s="4"/>
      <c r="S414" s="4"/>
      <c r="T414" s="3" t="s">
        <v>300</v>
      </c>
    </row>
    <row r="415" spans="1:20" x14ac:dyDescent="0.35">
      <c r="A415" s="3" t="s">
        <v>92</v>
      </c>
      <c r="B415" s="3"/>
      <c r="C415" s="3"/>
      <c r="D415" s="4"/>
      <c r="E415" s="4"/>
      <c r="F415" s="4"/>
      <c r="G415" s="4"/>
      <c r="H415" s="4"/>
      <c r="I415" s="4"/>
      <c r="J415" s="4"/>
      <c r="K415" s="21">
        <v>45287</v>
      </c>
      <c r="L415" s="3" t="s">
        <v>9</v>
      </c>
      <c r="M415" s="4"/>
      <c r="N415" s="4">
        <v>5000</v>
      </c>
      <c r="O415" s="4">
        <f t="shared" si="104"/>
        <v>5000</v>
      </c>
      <c r="P415" s="4"/>
      <c r="Q415" s="4"/>
      <c r="R415" s="4"/>
      <c r="S415" s="4"/>
      <c r="T415" s="3" t="s">
        <v>300</v>
      </c>
    </row>
    <row r="416" spans="1:20" x14ac:dyDescent="0.35">
      <c r="A416" s="3" t="s">
        <v>92</v>
      </c>
      <c r="B416" s="3"/>
      <c r="C416" s="3" t="s">
        <v>335</v>
      </c>
      <c r="D416" s="4"/>
      <c r="E416" s="4"/>
      <c r="F416" s="4"/>
      <c r="G416" s="4"/>
      <c r="H416" s="4"/>
      <c r="I416" s="4"/>
      <c r="J416" s="4"/>
      <c r="K416" s="21">
        <v>45320</v>
      </c>
      <c r="L416" s="3" t="s">
        <v>382</v>
      </c>
      <c r="M416" s="4">
        <v>400000</v>
      </c>
      <c r="N416" s="4"/>
      <c r="O416" s="4">
        <f t="shared" si="104"/>
        <v>400000</v>
      </c>
      <c r="P416" s="4"/>
      <c r="Q416" s="4"/>
      <c r="R416" s="4"/>
      <c r="S416" s="4"/>
      <c r="T416" s="3" t="s">
        <v>300</v>
      </c>
    </row>
    <row r="417" spans="1:20" x14ac:dyDescent="0.35">
      <c r="A417" s="3" t="s">
        <v>92</v>
      </c>
      <c r="B417" s="3"/>
      <c r="C417" s="3" t="s">
        <v>335</v>
      </c>
      <c r="D417" s="4"/>
      <c r="E417" s="4"/>
      <c r="F417" s="4"/>
      <c r="G417" s="4"/>
      <c r="H417" s="4"/>
      <c r="I417" s="4"/>
      <c r="J417" s="4"/>
      <c r="K417" s="21">
        <v>45546</v>
      </c>
      <c r="L417" s="3" t="s">
        <v>314</v>
      </c>
      <c r="M417" s="4">
        <v>-400000</v>
      </c>
      <c r="N417" s="4"/>
      <c r="O417" s="4">
        <f t="shared" si="104"/>
        <v>-400000</v>
      </c>
      <c r="P417" s="4"/>
      <c r="Q417" s="4"/>
      <c r="R417" s="4"/>
      <c r="S417" s="4"/>
      <c r="T417" s="3" t="s">
        <v>300</v>
      </c>
    </row>
    <row r="418" spans="1:20" x14ac:dyDescent="0.35">
      <c r="A418" s="3" t="s">
        <v>92</v>
      </c>
      <c r="B418" s="3"/>
      <c r="C418" s="3"/>
      <c r="D418" s="4"/>
      <c r="E418" s="4"/>
      <c r="F418" s="4"/>
      <c r="G418" s="4"/>
      <c r="H418" s="4"/>
      <c r="I418" s="4"/>
      <c r="J418" s="4"/>
      <c r="K418" s="21">
        <v>45679</v>
      </c>
      <c r="L418" s="3" t="s">
        <v>9</v>
      </c>
      <c r="M418" s="4"/>
      <c r="N418" s="4">
        <v>-5000</v>
      </c>
      <c r="O418" s="4">
        <f t="shared" si="104"/>
        <v>-5000</v>
      </c>
      <c r="P418" s="4"/>
      <c r="Q418" s="4"/>
      <c r="R418" s="4"/>
      <c r="S418" s="4"/>
      <c r="T418" s="3" t="s">
        <v>300</v>
      </c>
    </row>
    <row r="419" spans="1:20" x14ac:dyDescent="0.35">
      <c r="A419" s="3" t="s">
        <v>92</v>
      </c>
      <c r="B419" s="3"/>
      <c r="C419" s="3"/>
      <c r="D419" s="4"/>
      <c r="E419" s="4"/>
      <c r="F419" s="4"/>
      <c r="G419" s="4"/>
      <c r="H419" s="4"/>
      <c r="I419" s="4"/>
      <c r="J419" s="4"/>
      <c r="K419" s="3"/>
      <c r="L419" s="3"/>
      <c r="M419" s="4"/>
      <c r="N419" s="4"/>
      <c r="O419" s="4">
        <f t="shared" si="104"/>
        <v>0</v>
      </c>
      <c r="P419" s="4"/>
      <c r="Q419" s="4"/>
      <c r="R419" s="4"/>
      <c r="S419" s="4">
        <f>+O419</f>
        <v>0</v>
      </c>
      <c r="T419" s="3" t="s">
        <v>295</v>
      </c>
    </row>
    <row r="420" spans="1:20" x14ac:dyDescent="0.35">
      <c r="A420" s="18"/>
      <c r="B420" s="18"/>
      <c r="C420" s="18"/>
      <c r="D420" s="23"/>
      <c r="E420" s="23"/>
      <c r="F420" s="23"/>
      <c r="G420" s="23"/>
      <c r="H420" s="23"/>
      <c r="I420" s="23"/>
      <c r="J420" s="23"/>
      <c r="K420" s="18"/>
      <c r="L420" s="18"/>
      <c r="M420" s="23">
        <f t="shared" ref="M420:N420" si="110">SUM(M414:M419)</f>
        <v>0</v>
      </c>
      <c r="N420" s="23">
        <f t="shared" si="110"/>
        <v>0</v>
      </c>
      <c r="O420" s="23">
        <f>SUM(O414:O419)</f>
        <v>0</v>
      </c>
      <c r="P420" s="23">
        <f>+J414-N420</f>
        <v>1693640</v>
      </c>
      <c r="Q420" s="23">
        <f>+I414-M420</f>
        <v>787000</v>
      </c>
      <c r="R420" s="29">
        <f>+P420+Q420</f>
        <v>2480640</v>
      </c>
      <c r="S420" s="29">
        <f>+O420</f>
        <v>0</v>
      </c>
      <c r="T420" s="18"/>
    </row>
    <row r="421" spans="1:20" x14ac:dyDescent="0.35">
      <c r="A421" s="26" t="s">
        <v>93</v>
      </c>
      <c r="B421" s="26" t="s">
        <v>326</v>
      </c>
      <c r="C421" s="26"/>
      <c r="D421" s="81">
        <v>130.56</v>
      </c>
      <c r="E421" s="27">
        <v>19000</v>
      </c>
      <c r="F421" s="27">
        <f>+D421*0.8364</f>
        <v>109.200384</v>
      </c>
      <c r="G421" s="27">
        <v>7200</v>
      </c>
      <c r="H421" s="27">
        <f>+D421*E421</f>
        <v>2480640</v>
      </c>
      <c r="I421" s="27">
        <f>+CEILING(F421*G421,1000)</f>
        <v>787000</v>
      </c>
      <c r="J421" s="27">
        <f>(H421-I421)</f>
        <v>1693640</v>
      </c>
      <c r="K421" s="26"/>
      <c r="L421" s="26"/>
      <c r="M421" s="27"/>
      <c r="N421" s="27"/>
      <c r="O421" s="27"/>
      <c r="P421" s="27">
        <f t="shared" ref="P421:P422" si="111">+J421-N421</f>
        <v>1693640</v>
      </c>
      <c r="Q421" s="27">
        <f t="shared" ref="Q421:Q422" si="112">+I421-M421</f>
        <v>787000</v>
      </c>
      <c r="R421" s="27">
        <f t="shared" ref="R421:R422" si="113">+P421+Q421</f>
        <v>2480640</v>
      </c>
      <c r="S421" s="27">
        <f t="shared" ref="S421:S422" si="114">+O421</f>
        <v>0</v>
      </c>
      <c r="T421" s="26" t="s">
        <v>295</v>
      </c>
    </row>
    <row r="422" spans="1:20" x14ac:dyDescent="0.35">
      <c r="A422" s="26" t="s">
        <v>94</v>
      </c>
      <c r="B422" s="26" t="s">
        <v>326</v>
      </c>
      <c r="C422" s="26"/>
      <c r="D422" s="81">
        <v>130.56</v>
      </c>
      <c r="E422" s="27">
        <v>19000</v>
      </c>
      <c r="F422" s="27">
        <f>+D422*0.8364</f>
        <v>109.200384</v>
      </c>
      <c r="G422" s="27">
        <v>7200</v>
      </c>
      <c r="H422" s="27">
        <f>+D422*E422</f>
        <v>2480640</v>
      </c>
      <c r="I422" s="27">
        <v>1014000</v>
      </c>
      <c r="J422" s="27">
        <f>(H422-I422)</f>
        <v>1466640</v>
      </c>
      <c r="K422" s="26"/>
      <c r="L422" s="26"/>
      <c r="M422" s="27"/>
      <c r="N422" s="27"/>
      <c r="O422" s="27">
        <f t="shared" si="104"/>
        <v>0</v>
      </c>
      <c r="P422" s="27">
        <f t="shared" si="111"/>
        <v>1466640</v>
      </c>
      <c r="Q422" s="27">
        <f t="shared" si="112"/>
        <v>1014000</v>
      </c>
      <c r="R422" s="27">
        <f t="shared" si="113"/>
        <v>2480640</v>
      </c>
      <c r="S422" s="27">
        <f t="shared" si="114"/>
        <v>0</v>
      </c>
      <c r="T422" s="26" t="s">
        <v>295</v>
      </c>
    </row>
    <row r="423" spans="1:20" x14ac:dyDescent="0.35">
      <c r="A423" s="3" t="s">
        <v>95</v>
      </c>
      <c r="B423" s="3" t="s">
        <v>326</v>
      </c>
      <c r="C423" s="3"/>
      <c r="D423" s="80">
        <v>130.56</v>
      </c>
      <c r="E423" s="4">
        <v>19000</v>
      </c>
      <c r="F423" s="4">
        <v>109.200384</v>
      </c>
      <c r="G423" s="4">
        <v>7200</v>
      </c>
      <c r="H423" s="4">
        <f>+D423*E423</f>
        <v>2480640</v>
      </c>
      <c r="I423" s="4">
        <v>1014000</v>
      </c>
      <c r="J423" s="34">
        <f>(H423-I423)</f>
        <v>1466640</v>
      </c>
      <c r="K423" s="21">
        <v>45718</v>
      </c>
      <c r="L423" s="3"/>
      <c r="M423" s="4"/>
      <c r="N423" s="4"/>
      <c r="O423" s="4">
        <f t="shared" si="104"/>
        <v>0</v>
      </c>
      <c r="P423" s="4"/>
      <c r="Q423" s="4"/>
      <c r="R423" s="4"/>
      <c r="S423" s="4"/>
      <c r="T423" s="3" t="s">
        <v>303</v>
      </c>
    </row>
    <row r="424" spans="1:20" x14ac:dyDescent="0.35">
      <c r="A424" s="3" t="s">
        <v>95</v>
      </c>
      <c r="B424" s="3"/>
      <c r="C424" s="3"/>
      <c r="D424" s="4"/>
      <c r="E424" s="4"/>
      <c r="F424" s="4"/>
      <c r="G424" s="4"/>
      <c r="H424" s="4"/>
      <c r="I424" s="4"/>
      <c r="J424" s="4"/>
      <c r="K424" s="21">
        <v>45718</v>
      </c>
      <c r="L424" s="3" t="s">
        <v>312</v>
      </c>
      <c r="M424" s="4">
        <v>21000</v>
      </c>
      <c r="N424" s="4"/>
      <c r="O424" s="4">
        <f t="shared" si="104"/>
        <v>21000</v>
      </c>
      <c r="P424" s="4"/>
      <c r="Q424" s="4"/>
      <c r="R424" s="4"/>
      <c r="S424" s="4"/>
      <c r="T424" s="3" t="s">
        <v>303</v>
      </c>
    </row>
    <row r="425" spans="1:20" x14ac:dyDescent="0.35">
      <c r="A425" s="3" t="s">
        <v>95</v>
      </c>
      <c r="B425" s="3"/>
      <c r="C425" s="3"/>
      <c r="D425" s="4"/>
      <c r="E425" s="4"/>
      <c r="F425" s="4"/>
      <c r="G425" s="4"/>
      <c r="H425" s="4"/>
      <c r="I425" s="4"/>
      <c r="J425" s="4"/>
      <c r="K425" s="21">
        <v>45732</v>
      </c>
      <c r="L425" s="3" t="s">
        <v>9</v>
      </c>
      <c r="M425" s="4"/>
      <c r="N425" s="4">
        <v>300000</v>
      </c>
      <c r="O425" s="4">
        <f t="shared" si="104"/>
        <v>300000</v>
      </c>
      <c r="P425" s="4"/>
      <c r="Q425" s="4"/>
      <c r="R425" s="4"/>
      <c r="S425" s="4"/>
      <c r="T425" s="3" t="s">
        <v>303</v>
      </c>
    </row>
    <row r="426" spans="1:20" x14ac:dyDescent="0.35">
      <c r="A426" s="3" t="s">
        <v>95</v>
      </c>
      <c r="B426" s="3"/>
      <c r="C426" s="3" t="s">
        <v>336</v>
      </c>
      <c r="D426" s="4"/>
      <c r="E426" s="4"/>
      <c r="F426" s="4"/>
      <c r="G426" s="4"/>
      <c r="H426" s="4"/>
      <c r="I426" s="4"/>
      <c r="J426" s="4"/>
      <c r="K426" s="21">
        <v>45734</v>
      </c>
      <c r="L426" s="3" t="s">
        <v>313</v>
      </c>
      <c r="M426" s="4">
        <v>100000</v>
      </c>
      <c r="N426" s="4"/>
      <c r="O426" s="4">
        <f t="shared" si="104"/>
        <v>100000</v>
      </c>
      <c r="P426" s="4"/>
      <c r="Q426" s="4"/>
      <c r="R426" s="4"/>
      <c r="S426" s="4"/>
      <c r="T426" s="3" t="s">
        <v>303</v>
      </c>
    </row>
    <row r="427" spans="1:20" x14ac:dyDescent="0.35">
      <c r="A427" s="3" t="s">
        <v>95</v>
      </c>
      <c r="B427" s="3"/>
      <c r="C427" s="3" t="s">
        <v>336</v>
      </c>
      <c r="D427" s="4"/>
      <c r="E427" s="4"/>
      <c r="F427" s="4"/>
      <c r="G427" s="4"/>
      <c r="H427" s="4"/>
      <c r="I427" s="4"/>
      <c r="J427" s="4"/>
      <c r="K427" s="21">
        <v>45735</v>
      </c>
      <c r="L427" s="3" t="s">
        <v>313</v>
      </c>
      <c r="M427" s="4">
        <v>250000</v>
      </c>
      <c r="N427" s="4"/>
      <c r="O427" s="4">
        <f t="shared" si="104"/>
        <v>250000</v>
      </c>
      <c r="P427" s="4"/>
      <c r="Q427" s="4"/>
      <c r="R427" s="4"/>
      <c r="S427" s="4"/>
      <c r="T427" s="3" t="s">
        <v>303</v>
      </c>
    </row>
    <row r="428" spans="1:20" x14ac:dyDescent="0.35">
      <c r="A428" s="3" t="s">
        <v>95</v>
      </c>
      <c r="B428" s="3"/>
      <c r="C428" s="3"/>
      <c r="D428" s="4"/>
      <c r="E428" s="4"/>
      <c r="F428" s="4"/>
      <c r="G428" s="4"/>
      <c r="H428" s="4"/>
      <c r="I428" s="4"/>
      <c r="J428" s="4"/>
      <c r="K428" s="3"/>
      <c r="L428" s="3"/>
      <c r="M428" s="4"/>
      <c r="N428" s="4"/>
      <c r="O428" s="4">
        <f t="shared" si="104"/>
        <v>0</v>
      </c>
      <c r="P428" s="4"/>
      <c r="Q428" s="4"/>
      <c r="R428" s="4"/>
      <c r="S428" s="4"/>
      <c r="T428" s="3" t="s">
        <v>303</v>
      </c>
    </row>
    <row r="429" spans="1:20" x14ac:dyDescent="0.35">
      <c r="A429" s="18"/>
      <c r="B429" s="18"/>
      <c r="C429" s="18"/>
      <c r="D429" s="23"/>
      <c r="E429" s="23"/>
      <c r="F429" s="23"/>
      <c r="G429" s="23"/>
      <c r="H429" s="23"/>
      <c r="I429" s="23"/>
      <c r="J429" s="23"/>
      <c r="K429" s="18"/>
      <c r="L429" s="18"/>
      <c r="M429" s="23">
        <f t="shared" ref="M429:N429" si="115">+SUM(M423:M428)</f>
        <v>371000</v>
      </c>
      <c r="N429" s="23">
        <f t="shared" si="115"/>
        <v>300000</v>
      </c>
      <c r="O429" s="23">
        <f>+SUM(O423:O428)</f>
        <v>671000</v>
      </c>
      <c r="P429" s="23">
        <f>+J423-N429</f>
        <v>1166640</v>
      </c>
      <c r="Q429" s="23">
        <f>+I423-M429</f>
        <v>643000</v>
      </c>
      <c r="R429" s="29">
        <f>+P429+Q429</f>
        <v>1809640</v>
      </c>
      <c r="S429" s="29">
        <f>+O429</f>
        <v>671000</v>
      </c>
      <c r="T429" s="18"/>
    </row>
    <row r="430" spans="1:20" x14ac:dyDescent="0.35">
      <c r="A430" s="3" t="s">
        <v>96</v>
      </c>
      <c r="B430" s="3" t="s">
        <v>326</v>
      </c>
      <c r="C430" s="3" t="s">
        <v>337</v>
      </c>
      <c r="D430" s="80">
        <v>130.56</v>
      </c>
      <c r="E430" s="4">
        <v>18500</v>
      </c>
      <c r="F430" s="4">
        <f>+D430*0.8364</f>
        <v>109.200384</v>
      </c>
      <c r="G430" s="4">
        <v>7200</v>
      </c>
      <c r="H430" s="4">
        <f>+D430*E430</f>
        <v>2415360</v>
      </c>
      <c r="I430" s="4">
        <f>+CEILING(F430*G430,1000)</f>
        <v>787000</v>
      </c>
      <c r="J430" s="4">
        <f>(H430-I430)</f>
        <v>1628360</v>
      </c>
      <c r="K430" s="21">
        <v>45658</v>
      </c>
      <c r="L430" s="3"/>
      <c r="M430" s="4"/>
      <c r="N430" s="4"/>
      <c r="O430" s="4"/>
      <c r="P430" s="4"/>
      <c r="Q430" s="4"/>
      <c r="R430" s="4"/>
      <c r="S430" s="4"/>
      <c r="T430" s="3" t="s">
        <v>292</v>
      </c>
    </row>
    <row r="431" spans="1:20" x14ac:dyDescent="0.35">
      <c r="A431" s="3" t="s">
        <v>96</v>
      </c>
      <c r="B431" s="3"/>
      <c r="C431" s="3"/>
      <c r="D431" s="4"/>
      <c r="E431" s="4" t="s">
        <v>338</v>
      </c>
      <c r="F431" s="4"/>
      <c r="G431" s="4"/>
      <c r="H431" s="4"/>
      <c r="I431" s="4"/>
      <c r="J431" s="4"/>
      <c r="K431" s="21">
        <v>45658</v>
      </c>
      <c r="L431" s="3" t="s">
        <v>312</v>
      </c>
      <c r="M431" s="4">
        <v>21000</v>
      </c>
      <c r="N431" s="4"/>
      <c r="O431" s="4">
        <f t="shared" si="104"/>
        <v>21000</v>
      </c>
      <c r="P431" s="4"/>
      <c r="Q431" s="4"/>
      <c r="R431" s="4"/>
      <c r="S431" s="4"/>
      <c r="T431" s="3" t="s">
        <v>292</v>
      </c>
    </row>
    <row r="432" spans="1:20" x14ac:dyDescent="0.35">
      <c r="A432" s="3" t="s">
        <v>96</v>
      </c>
      <c r="B432" s="3"/>
      <c r="C432" s="3"/>
      <c r="D432" s="4"/>
      <c r="E432" s="4"/>
      <c r="F432" s="4"/>
      <c r="G432" s="4"/>
      <c r="H432" s="4"/>
      <c r="I432" s="4"/>
      <c r="J432" s="4"/>
      <c r="K432" s="21">
        <v>45670</v>
      </c>
      <c r="L432" s="3" t="s">
        <v>312</v>
      </c>
      <c r="M432" s="4">
        <v>50000</v>
      </c>
      <c r="N432" s="4"/>
      <c r="O432" s="4">
        <f t="shared" si="104"/>
        <v>50000</v>
      </c>
      <c r="P432" s="4"/>
      <c r="Q432" s="4"/>
      <c r="R432" s="4"/>
      <c r="S432" s="4"/>
      <c r="T432" s="3" t="s">
        <v>292</v>
      </c>
    </row>
    <row r="433" spans="1:20" x14ac:dyDescent="0.35">
      <c r="A433" s="3" t="s">
        <v>96</v>
      </c>
      <c r="B433" s="3"/>
      <c r="C433" s="3"/>
      <c r="D433" s="4"/>
      <c r="E433" s="4"/>
      <c r="F433" s="4"/>
      <c r="G433" s="4"/>
      <c r="H433" s="4"/>
      <c r="I433" s="4"/>
      <c r="J433" s="4"/>
      <c r="K433" s="21">
        <v>45721</v>
      </c>
      <c r="L433" s="3" t="s">
        <v>9</v>
      </c>
      <c r="M433" s="4"/>
      <c r="N433" s="4">
        <v>50000</v>
      </c>
      <c r="O433" s="4">
        <f t="shared" si="104"/>
        <v>50000</v>
      </c>
      <c r="P433" s="4"/>
      <c r="Q433" s="4"/>
      <c r="R433" s="4"/>
      <c r="S433" s="4"/>
      <c r="T433" s="3" t="s">
        <v>292</v>
      </c>
    </row>
    <row r="434" spans="1:20" x14ac:dyDescent="0.35">
      <c r="A434" s="3" t="s">
        <v>96</v>
      </c>
      <c r="B434" s="3"/>
      <c r="C434" s="3"/>
      <c r="D434" s="4"/>
      <c r="E434" s="4"/>
      <c r="F434" s="4"/>
      <c r="G434" s="4"/>
      <c r="H434" s="4"/>
      <c r="I434" s="4"/>
      <c r="J434" s="4"/>
      <c r="K434" s="21" t="s">
        <v>1929</v>
      </c>
      <c r="L434" s="3" t="s">
        <v>9</v>
      </c>
      <c r="M434" s="4"/>
      <c r="N434" s="4">
        <v>120000</v>
      </c>
      <c r="O434" s="4">
        <f t="shared" si="104"/>
        <v>120000</v>
      </c>
      <c r="P434" s="4"/>
      <c r="Q434" s="4"/>
      <c r="R434" s="4"/>
      <c r="S434" s="4"/>
      <c r="T434" s="3"/>
    </row>
    <row r="435" spans="1:20" x14ac:dyDescent="0.35">
      <c r="A435" s="3" t="s">
        <v>96</v>
      </c>
      <c r="B435" s="3"/>
      <c r="C435" s="3"/>
      <c r="D435" s="4"/>
      <c r="E435" s="4"/>
      <c r="F435" s="4"/>
      <c r="G435" s="4"/>
      <c r="H435" s="4"/>
      <c r="I435" s="4"/>
      <c r="J435" s="4"/>
      <c r="K435" s="3"/>
      <c r="L435" s="3"/>
      <c r="M435" s="4"/>
      <c r="N435" s="4"/>
      <c r="O435" s="4">
        <f t="shared" si="104"/>
        <v>0</v>
      </c>
      <c r="P435" s="4"/>
      <c r="Q435" s="4"/>
      <c r="R435" s="4"/>
      <c r="S435" s="4"/>
      <c r="T435" s="3" t="s">
        <v>292</v>
      </c>
    </row>
    <row r="436" spans="1:20" x14ac:dyDescent="0.35">
      <c r="A436" s="18"/>
      <c r="B436" s="18"/>
      <c r="C436" s="18"/>
      <c r="D436" s="23"/>
      <c r="E436" s="23"/>
      <c r="F436" s="23"/>
      <c r="G436" s="23"/>
      <c r="H436" s="23"/>
      <c r="I436" s="23"/>
      <c r="J436" s="23"/>
      <c r="K436" s="18"/>
      <c r="L436" s="18"/>
      <c r="M436" s="23">
        <f t="shared" ref="M436:N436" si="116">+SUM(M430:M435)</f>
        <v>71000</v>
      </c>
      <c r="N436" s="23">
        <f t="shared" si="116"/>
        <v>170000</v>
      </c>
      <c r="O436" s="23">
        <f>+SUM(O430:O435)</f>
        <v>241000</v>
      </c>
      <c r="P436" s="23">
        <f>+J430-N436</f>
        <v>1458360</v>
      </c>
      <c r="Q436" s="23">
        <f>+I430-M436</f>
        <v>716000</v>
      </c>
      <c r="R436" s="29">
        <f>+P436+Q436</f>
        <v>2174360</v>
      </c>
      <c r="S436" s="29">
        <f>+O436</f>
        <v>241000</v>
      </c>
      <c r="T436" s="18"/>
    </row>
    <row r="437" spans="1:20" x14ac:dyDescent="0.35">
      <c r="A437" s="3" t="s">
        <v>97</v>
      </c>
      <c r="B437" s="3" t="s">
        <v>326</v>
      </c>
      <c r="C437" s="3"/>
      <c r="D437" s="80">
        <v>130.56</v>
      </c>
      <c r="E437" s="4">
        <v>18000</v>
      </c>
      <c r="F437" s="4">
        <f>+D437*0.8364</f>
        <v>109.200384</v>
      </c>
      <c r="G437" s="4">
        <v>7200</v>
      </c>
      <c r="H437" s="4">
        <f>+D437*E437</f>
        <v>2350080</v>
      </c>
      <c r="I437" s="4">
        <f>+CEILING(F437*G437,1000)</f>
        <v>787000</v>
      </c>
      <c r="J437" s="4">
        <f>(H437-I437)</f>
        <v>1563080</v>
      </c>
      <c r="K437" s="21">
        <v>45270</v>
      </c>
      <c r="L437" s="3"/>
      <c r="M437" s="4"/>
      <c r="N437" s="4"/>
      <c r="O437" s="4"/>
      <c r="P437" s="4"/>
      <c r="Q437" s="4"/>
      <c r="R437" s="4"/>
      <c r="S437" s="4"/>
      <c r="T437" s="3" t="s">
        <v>296</v>
      </c>
    </row>
    <row r="438" spans="1:20" x14ac:dyDescent="0.35">
      <c r="A438" s="3" t="s">
        <v>97</v>
      </c>
      <c r="B438" s="3"/>
      <c r="C438" s="3"/>
      <c r="D438" s="4"/>
      <c r="E438" s="4"/>
      <c r="F438" s="4">
        <f>+D438*0.8364</f>
        <v>0</v>
      </c>
      <c r="G438" s="4"/>
      <c r="H438" s="4"/>
      <c r="I438" s="4"/>
      <c r="J438" s="4"/>
      <c r="K438" s="21">
        <v>45270</v>
      </c>
      <c r="L438" s="3" t="s">
        <v>312</v>
      </c>
      <c r="M438" s="4">
        <v>75000</v>
      </c>
      <c r="N438" s="4"/>
      <c r="O438" s="4">
        <f t="shared" si="104"/>
        <v>75000</v>
      </c>
      <c r="P438" s="4"/>
      <c r="Q438" s="4"/>
      <c r="R438" s="4"/>
      <c r="S438" s="4"/>
      <c r="T438" s="3" t="s">
        <v>296</v>
      </c>
    </row>
    <row r="439" spans="1:20" x14ac:dyDescent="0.35">
      <c r="A439" s="3" t="s">
        <v>97</v>
      </c>
      <c r="B439" s="3"/>
      <c r="C439" s="3" t="s">
        <v>340</v>
      </c>
      <c r="D439" s="4"/>
      <c r="E439" s="4"/>
      <c r="F439" s="4"/>
      <c r="G439" s="4"/>
      <c r="H439" s="4"/>
      <c r="I439" s="4"/>
      <c r="J439" s="4"/>
      <c r="K439" s="21">
        <v>45270</v>
      </c>
      <c r="L439" s="3" t="s">
        <v>312</v>
      </c>
      <c r="M439" s="4">
        <v>75000</v>
      </c>
      <c r="N439" s="4"/>
      <c r="O439" s="4">
        <f t="shared" ref="O439:O449" si="117">+SUM(M439:N439)</f>
        <v>75000</v>
      </c>
      <c r="P439" s="4"/>
      <c r="Q439" s="4"/>
      <c r="R439" s="4"/>
      <c r="S439" s="4"/>
      <c r="T439" s="3" t="s">
        <v>296</v>
      </c>
    </row>
    <row r="440" spans="1:20" x14ac:dyDescent="0.35">
      <c r="A440" s="3" t="s">
        <v>97</v>
      </c>
      <c r="B440" s="3"/>
      <c r="C440" s="3" t="s">
        <v>341</v>
      </c>
      <c r="D440" s="4"/>
      <c r="E440" s="4"/>
      <c r="F440" s="4"/>
      <c r="G440" s="4"/>
      <c r="H440" s="4"/>
      <c r="I440" s="4"/>
      <c r="J440" s="4"/>
      <c r="K440" s="21">
        <v>45282</v>
      </c>
      <c r="L440" s="3" t="s">
        <v>312</v>
      </c>
      <c r="M440" s="4">
        <v>350000</v>
      </c>
      <c r="N440" s="4"/>
      <c r="O440" s="4">
        <f t="shared" si="117"/>
        <v>350000</v>
      </c>
      <c r="P440" s="4"/>
      <c r="Q440" s="4"/>
      <c r="R440" s="4"/>
      <c r="S440" s="4"/>
      <c r="T440" s="3" t="s">
        <v>296</v>
      </c>
    </row>
    <row r="441" spans="1:20" x14ac:dyDescent="0.35">
      <c r="A441" s="3" t="s">
        <v>97</v>
      </c>
      <c r="B441" s="3"/>
      <c r="C441" s="3" t="s">
        <v>342</v>
      </c>
      <c r="D441" s="4"/>
      <c r="E441" s="4"/>
      <c r="F441" s="4"/>
      <c r="G441" s="4"/>
      <c r="H441" s="4"/>
      <c r="I441" s="4"/>
      <c r="J441" s="4"/>
      <c r="K441" s="21">
        <v>45396</v>
      </c>
      <c r="L441" s="3" t="s">
        <v>383</v>
      </c>
      <c r="M441" s="4">
        <v>200000</v>
      </c>
      <c r="N441" s="4"/>
      <c r="O441" s="4">
        <f t="shared" si="117"/>
        <v>200000</v>
      </c>
      <c r="P441" s="4"/>
      <c r="Q441" s="4"/>
      <c r="R441" s="4"/>
      <c r="S441" s="4"/>
      <c r="T441" s="3" t="s">
        <v>296</v>
      </c>
    </row>
    <row r="442" spans="1:20" x14ac:dyDescent="0.35">
      <c r="A442" s="3" t="s">
        <v>97</v>
      </c>
      <c r="B442" s="3"/>
      <c r="C442" s="3" t="s">
        <v>340</v>
      </c>
      <c r="D442" s="4"/>
      <c r="E442" s="4"/>
      <c r="F442" s="4"/>
      <c r="G442" s="4"/>
      <c r="H442" s="4"/>
      <c r="I442" s="4"/>
      <c r="J442" s="4"/>
      <c r="K442" s="21">
        <v>45399</v>
      </c>
      <c r="L442" s="3" t="s">
        <v>383</v>
      </c>
      <c r="M442" s="4">
        <v>200000</v>
      </c>
      <c r="N442" s="4"/>
      <c r="O442" s="4">
        <f t="shared" si="117"/>
        <v>200000</v>
      </c>
      <c r="P442" s="4"/>
      <c r="Q442" s="4"/>
      <c r="R442" s="4"/>
      <c r="S442" s="4"/>
      <c r="T442" s="3" t="s">
        <v>296</v>
      </c>
    </row>
    <row r="443" spans="1:20" x14ac:dyDescent="0.35">
      <c r="A443" s="3" t="s">
        <v>97</v>
      </c>
      <c r="B443" s="3"/>
      <c r="C443" s="3" t="s">
        <v>340</v>
      </c>
      <c r="D443" s="4"/>
      <c r="E443" s="4"/>
      <c r="F443" s="4"/>
      <c r="G443" s="4"/>
      <c r="H443" s="4"/>
      <c r="I443" s="4"/>
      <c r="J443" s="4"/>
      <c r="K443" s="21">
        <v>45416</v>
      </c>
      <c r="L443" s="3" t="s">
        <v>321</v>
      </c>
      <c r="M443" s="4">
        <v>50000</v>
      </c>
      <c r="N443" s="4"/>
      <c r="O443" s="4">
        <f t="shared" si="117"/>
        <v>50000</v>
      </c>
      <c r="P443" s="4"/>
      <c r="Q443" s="4"/>
      <c r="R443" s="4"/>
      <c r="S443" s="4"/>
      <c r="T443" s="3" t="s">
        <v>296</v>
      </c>
    </row>
    <row r="444" spans="1:20" x14ac:dyDescent="0.35">
      <c r="A444" s="3" t="s">
        <v>97</v>
      </c>
      <c r="B444" s="3"/>
      <c r="C444" s="3" t="s">
        <v>270</v>
      </c>
      <c r="D444" s="4"/>
      <c r="E444" s="4"/>
      <c r="F444" s="4"/>
      <c r="G444" s="4"/>
      <c r="H444" s="4"/>
      <c r="I444" s="4"/>
      <c r="J444" s="4"/>
      <c r="K444" s="21">
        <v>45560</v>
      </c>
      <c r="L444" s="3" t="s">
        <v>313</v>
      </c>
      <c r="M444" s="4">
        <v>500000</v>
      </c>
      <c r="N444" s="4"/>
      <c r="O444" s="4">
        <f t="shared" si="117"/>
        <v>500000</v>
      </c>
      <c r="P444" s="4"/>
      <c r="Q444" s="4"/>
      <c r="R444" s="4"/>
      <c r="S444" s="4"/>
      <c r="T444" s="3" t="s">
        <v>296</v>
      </c>
    </row>
    <row r="445" spans="1:20" x14ac:dyDescent="0.35">
      <c r="A445" s="3" t="s">
        <v>97</v>
      </c>
      <c r="B445" s="3"/>
      <c r="C445" s="3"/>
      <c r="D445" s="4"/>
      <c r="E445" s="4"/>
      <c r="F445" s="4"/>
      <c r="G445" s="4"/>
      <c r="H445" s="4"/>
      <c r="I445" s="4"/>
      <c r="J445" s="4"/>
      <c r="K445" s="21"/>
      <c r="L445" s="3" t="s">
        <v>49</v>
      </c>
      <c r="M445" s="4"/>
      <c r="N445" s="4">
        <v>304000</v>
      </c>
      <c r="O445" s="4">
        <f t="shared" si="117"/>
        <v>304000</v>
      </c>
      <c r="P445" s="4"/>
      <c r="Q445" s="4"/>
      <c r="R445" s="4"/>
      <c r="S445" s="4"/>
      <c r="T445" s="3"/>
    </row>
    <row r="446" spans="1:20" x14ac:dyDescent="0.35">
      <c r="A446" s="3" t="s">
        <v>97</v>
      </c>
      <c r="B446" s="3"/>
      <c r="C446" s="3"/>
      <c r="D446" s="4"/>
      <c r="E446" s="4"/>
      <c r="F446" s="4"/>
      <c r="G446" s="4"/>
      <c r="H446" s="4"/>
      <c r="I446" s="4"/>
      <c r="J446" s="4"/>
      <c r="K446" s="21">
        <v>45934</v>
      </c>
      <c r="L446" s="3" t="s">
        <v>312</v>
      </c>
      <c r="M446" s="4">
        <v>99900</v>
      </c>
      <c r="N446" s="4"/>
      <c r="O446" s="4">
        <f t="shared" si="117"/>
        <v>99900</v>
      </c>
      <c r="P446" s="4"/>
      <c r="Q446" s="4"/>
      <c r="R446" s="4"/>
      <c r="S446" s="4"/>
      <c r="T446" s="3"/>
    </row>
    <row r="447" spans="1:20" x14ac:dyDescent="0.35">
      <c r="A447" s="3" t="s">
        <v>97</v>
      </c>
      <c r="B447" s="3"/>
      <c r="C447" s="3"/>
      <c r="D447" s="4"/>
      <c r="E447" s="4"/>
      <c r="F447" s="4"/>
      <c r="G447" s="4"/>
      <c r="H447" s="4"/>
      <c r="I447" s="4"/>
      <c r="J447" s="4"/>
      <c r="K447" s="21" t="s">
        <v>1940</v>
      </c>
      <c r="L447" s="3" t="s">
        <v>312</v>
      </c>
      <c r="M447" s="4">
        <v>100000</v>
      </c>
      <c r="N447" s="4"/>
      <c r="O447" s="4">
        <f t="shared" si="117"/>
        <v>100000</v>
      </c>
      <c r="P447" s="4"/>
      <c r="Q447" s="4"/>
      <c r="R447" s="4"/>
      <c r="S447" s="4"/>
      <c r="T447" s="3"/>
    </row>
    <row r="448" spans="1:20" x14ac:dyDescent="0.35">
      <c r="A448" s="3" t="s">
        <v>97</v>
      </c>
      <c r="B448" s="3"/>
      <c r="C448" s="3"/>
      <c r="D448" s="4"/>
      <c r="E448" s="4"/>
      <c r="F448" s="4"/>
      <c r="G448" s="4"/>
      <c r="H448" s="4"/>
      <c r="I448" s="4"/>
      <c r="J448" s="4"/>
      <c r="K448" s="21">
        <v>45752</v>
      </c>
      <c r="L448" s="3" t="s">
        <v>313</v>
      </c>
      <c r="M448" s="4">
        <v>200000</v>
      </c>
      <c r="N448" s="4"/>
      <c r="O448" s="4">
        <f t="shared" si="117"/>
        <v>200000</v>
      </c>
      <c r="P448" s="4"/>
      <c r="Q448" s="4"/>
      <c r="R448" s="4"/>
      <c r="S448" s="4"/>
      <c r="T448" s="3"/>
    </row>
    <row r="449" spans="1:20" x14ac:dyDescent="0.35">
      <c r="A449" s="3" t="s">
        <v>97</v>
      </c>
      <c r="B449" s="3"/>
      <c r="C449" s="3"/>
      <c r="D449" s="4"/>
      <c r="E449" s="4"/>
      <c r="F449" s="4"/>
      <c r="G449" s="4"/>
      <c r="H449" s="4"/>
      <c r="I449" s="4"/>
      <c r="J449" s="4"/>
      <c r="K449" s="3"/>
      <c r="L449" s="3"/>
      <c r="M449" s="4"/>
      <c r="N449" s="4"/>
      <c r="O449" s="4">
        <f t="shared" si="117"/>
        <v>0</v>
      </c>
      <c r="P449" s="4"/>
      <c r="Q449" s="4"/>
      <c r="R449" s="4"/>
      <c r="S449" s="4"/>
      <c r="T449" s="3" t="s">
        <v>296</v>
      </c>
    </row>
    <row r="450" spans="1:20" x14ac:dyDescent="0.35">
      <c r="A450" s="18"/>
      <c r="B450" s="18"/>
      <c r="C450" s="18"/>
      <c r="D450" s="23"/>
      <c r="E450" s="23"/>
      <c r="F450" s="23"/>
      <c r="G450" s="23"/>
      <c r="H450" s="23"/>
      <c r="I450" s="23"/>
      <c r="J450" s="23"/>
      <c r="K450" s="18"/>
      <c r="L450" s="18"/>
      <c r="M450" s="23">
        <f t="shared" ref="M450:N450" si="118">SUM(M438:M449)</f>
        <v>1849900</v>
      </c>
      <c r="N450" s="23">
        <f t="shared" si="118"/>
        <v>304000</v>
      </c>
      <c r="O450" s="23">
        <f>SUM(O438:O449)</f>
        <v>2153900</v>
      </c>
      <c r="P450" s="23">
        <f>+J437-N450</f>
        <v>1259080</v>
      </c>
      <c r="Q450" s="23">
        <f>+I437-M450</f>
        <v>-1062900</v>
      </c>
      <c r="R450" s="29">
        <f>+P450+Q450</f>
        <v>196180</v>
      </c>
      <c r="S450" s="29">
        <f>+O450</f>
        <v>2153900</v>
      </c>
      <c r="T450" s="18"/>
    </row>
    <row r="451" spans="1:20" x14ac:dyDescent="0.35">
      <c r="A451" s="3" t="s">
        <v>98</v>
      </c>
      <c r="B451" s="3" t="s">
        <v>326</v>
      </c>
      <c r="C451" s="3" t="s">
        <v>339</v>
      </c>
      <c r="D451" s="80">
        <v>130.56</v>
      </c>
      <c r="E451" s="4">
        <v>18000</v>
      </c>
      <c r="F451" s="4">
        <f>+D451*0.8364</f>
        <v>109.200384</v>
      </c>
      <c r="G451" s="4">
        <v>7200</v>
      </c>
      <c r="H451" s="4">
        <f>+D451*E451</f>
        <v>2350080</v>
      </c>
      <c r="I451" s="4">
        <f>+CEILING(F451*G451,1000)</f>
        <v>787000</v>
      </c>
      <c r="J451" s="4">
        <f>(H451-I451)</f>
        <v>1563080</v>
      </c>
      <c r="K451" s="21">
        <v>45270</v>
      </c>
      <c r="L451" s="3"/>
      <c r="M451" s="4"/>
      <c r="N451" s="4"/>
      <c r="O451" s="4"/>
      <c r="P451" s="4"/>
      <c r="Q451" s="4"/>
      <c r="R451" s="4"/>
      <c r="S451" s="4"/>
      <c r="T451" s="3" t="s">
        <v>296</v>
      </c>
    </row>
    <row r="452" spans="1:20" x14ac:dyDescent="0.35">
      <c r="A452" s="3" t="s">
        <v>98</v>
      </c>
      <c r="B452" s="3"/>
      <c r="C452" s="3"/>
      <c r="D452" s="4"/>
      <c r="E452" s="4"/>
      <c r="F452" s="4"/>
      <c r="G452" s="4"/>
      <c r="H452" s="4"/>
      <c r="I452" s="4"/>
      <c r="J452" s="4"/>
      <c r="K452" s="21">
        <v>45270</v>
      </c>
      <c r="L452" s="3" t="s">
        <v>312</v>
      </c>
      <c r="M452" s="4">
        <v>75000</v>
      </c>
      <c r="N452" s="4"/>
      <c r="O452" s="4">
        <f t="shared" ref="O452:O466" si="119">+SUM(M452:N452)</f>
        <v>75000</v>
      </c>
      <c r="P452" s="4"/>
      <c r="Q452" s="4"/>
      <c r="R452" s="4"/>
      <c r="S452" s="4"/>
      <c r="T452" s="3" t="s">
        <v>296</v>
      </c>
    </row>
    <row r="453" spans="1:20" x14ac:dyDescent="0.35">
      <c r="A453" s="3" t="s">
        <v>98</v>
      </c>
      <c r="B453" s="3"/>
      <c r="C453" s="3"/>
      <c r="D453" s="4"/>
      <c r="E453" s="4"/>
      <c r="F453" s="4"/>
      <c r="G453" s="4"/>
      <c r="H453" s="4"/>
      <c r="I453" s="4"/>
      <c r="J453" s="4"/>
      <c r="K453" s="21">
        <v>45270</v>
      </c>
      <c r="L453" s="3" t="s">
        <v>312</v>
      </c>
      <c r="M453" s="4">
        <v>75000</v>
      </c>
      <c r="N453" s="4"/>
      <c r="O453" s="4">
        <f t="shared" si="119"/>
        <v>75000</v>
      </c>
      <c r="P453" s="4"/>
      <c r="Q453" s="4"/>
      <c r="R453" s="4"/>
      <c r="S453" s="4"/>
      <c r="T453" s="3" t="s">
        <v>296</v>
      </c>
    </row>
    <row r="454" spans="1:20" x14ac:dyDescent="0.35">
      <c r="A454" s="3" t="s">
        <v>98</v>
      </c>
      <c r="B454" s="3"/>
      <c r="C454" s="3" t="s">
        <v>343</v>
      </c>
      <c r="D454" s="4"/>
      <c r="E454" s="4"/>
      <c r="F454" s="4"/>
      <c r="G454" s="4"/>
      <c r="H454" s="4"/>
      <c r="I454" s="4"/>
      <c r="J454" s="4"/>
      <c r="K454" s="21">
        <v>45288</v>
      </c>
      <c r="L454" s="3" t="s">
        <v>313</v>
      </c>
      <c r="M454" s="4">
        <v>50000</v>
      </c>
      <c r="N454" s="4"/>
      <c r="O454" s="4">
        <f t="shared" si="119"/>
        <v>50000</v>
      </c>
      <c r="P454" s="4"/>
      <c r="Q454" s="4"/>
      <c r="R454" s="4"/>
      <c r="S454" s="4"/>
      <c r="T454" s="3" t="s">
        <v>296</v>
      </c>
    </row>
    <row r="455" spans="1:20" x14ac:dyDescent="0.35">
      <c r="A455" s="3" t="s">
        <v>98</v>
      </c>
      <c r="B455" s="3"/>
      <c r="C455" s="3"/>
      <c r="D455" s="4"/>
      <c r="E455" s="4"/>
      <c r="F455" s="4"/>
      <c r="G455" s="4"/>
      <c r="H455" s="4"/>
      <c r="I455" s="4"/>
      <c r="J455" s="4"/>
      <c r="K455" s="21">
        <v>45289</v>
      </c>
      <c r="L455" s="3" t="s">
        <v>313</v>
      </c>
      <c r="M455" s="4">
        <v>100000</v>
      </c>
      <c r="N455" s="4"/>
      <c r="O455" s="4">
        <f t="shared" si="119"/>
        <v>100000</v>
      </c>
      <c r="P455" s="4"/>
      <c r="Q455" s="4"/>
      <c r="R455" s="4"/>
      <c r="S455" s="4"/>
      <c r="T455" s="3" t="s">
        <v>296</v>
      </c>
    </row>
    <row r="456" spans="1:20" x14ac:dyDescent="0.35">
      <c r="A456" s="3" t="s">
        <v>98</v>
      </c>
      <c r="B456" s="3"/>
      <c r="C456" s="3"/>
      <c r="D456" s="4"/>
      <c r="E456" s="4"/>
      <c r="F456" s="4"/>
      <c r="G456" s="4"/>
      <c r="H456" s="4"/>
      <c r="I456" s="4"/>
      <c r="J456" s="4"/>
      <c r="K456" s="21">
        <v>45289</v>
      </c>
      <c r="L456" s="3" t="s">
        <v>313</v>
      </c>
      <c r="M456" s="4">
        <v>100000</v>
      </c>
      <c r="N456" s="4"/>
      <c r="O456" s="4">
        <f t="shared" si="119"/>
        <v>100000</v>
      </c>
      <c r="P456" s="4"/>
      <c r="Q456" s="4"/>
      <c r="R456" s="4"/>
      <c r="S456" s="4"/>
      <c r="T456" s="3" t="s">
        <v>296</v>
      </c>
    </row>
    <row r="457" spans="1:20" x14ac:dyDescent="0.35">
      <c r="A457" s="3" t="s">
        <v>98</v>
      </c>
      <c r="B457" s="3"/>
      <c r="C457" s="3"/>
      <c r="D457" s="4"/>
      <c r="E457" s="4"/>
      <c r="F457" s="4"/>
      <c r="G457" s="4"/>
      <c r="H457" s="4"/>
      <c r="I457" s="4"/>
      <c r="J457" s="4"/>
      <c r="K457" s="21">
        <v>45291</v>
      </c>
      <c r="L457" s="3" t="s">
        <v>313</v>
      </c>
      <c r="M457" s="4">
        <v>100000</v>
      </c>
      <c r="N457" s="4"/>
      <c r="O457" s="4">
        <f t="shared" si="119"/>
        <v>100000</v>
      </c>
      <c r="P457" s="4"/>
      <c r="Q457" s="4"/>
      <c r="R457" s="4"/>
      <c r="S457" s="4"/>
      <c r="T457" s="3" t="s">
        <v>296</v>
      </c>
    </row>
    <row r="458" spans="1:20" x14ac:dyDescent="0.35">
      <c r="A458" s="3" t="s">
        <v>98</v>
      </c>
      <c r="B458" s="3"/>
      <c r="C458" s="3"/>
      <c r="D458" s="4"/>
      <c r="E458" s="4"/>
      <c r="F458" s="4"/>
      <c r="G458" s="4"/>
      <c r="H458" s="4"/>
      <c r="I458" s="4"/>
      <c r="J458" s="4"/>
      <c r="K458" s="21">
        <v>45392</v>
      </c>
      <c r="L458" s="3" t="s">
        <v>313</v>
      </c>
      <c r="M458" s="4">
        <v>250000</v>
      </c>
      <c r="N458" s="4"/>
      <c r="O458" s="4">
        <f t="shared" si="119"/>
        <v>250000</v>
      </c>
      <c r="P458" s="4"/>
      <c r="Q458" s="4"/>
      <c r="R458" s="4"/>
      <c r="S458" s="4"/>
      <c r="T458" s="3" t="s">
        <v>296</v>
      </c>
    </row>
    <row r="459" spans="1:20" x14ac:dyDescent="0.35">
      <c r="A459" s="3" t="s">
        <v>98</v>
      </c>
      <c r="B459" s="3"/>
      <c r="C459" s="3" t="s">
        <v>341</v>
      </c>
      <c r="D459" s="4"/>
      <c r="E459" s="4"/>
      <c r="F459" s="4"/>
      <c r="G459" s="4"/>
      <c r="H459" s="4"/>
      <c r="I459" s="4"/>
      <c r="J459" s="4"/>
      <c r="K459" s="21">
        <v>45397</v>
      </c>
      <c r="L459" s="3" t="s">
        <v>383</v>
      </c>
      <c r="M459" s="4">
        <v>300000</v>
      </c>
      <c r="N459" s="4"/>
      <c r="O459" s="4">
        <f t="shared" si="119"/>
        <v>300000</v>
      </c>
      <c r="P459" s="4"/>
      <c r="Q459" s="4"/>
      <c r="R459" s="4"/>
      <c r="S459" s="4"/>
      <c r="T459" s="3" t="s">
        <v>296</v>
      </c>
    </row>
    <row r="460" spans="1:20" x14ac:dyDescent="0.35">
      <c r="A460" s="3" t="s">
        <v>98</v>
      </c>
      <c r="B460" s="3"/>
      <c r="C460" s="3" t="s">
        <v>343</v>
      </c>
      <c r="D460" s="4"/>
      <c r="E460" s="4"/>
      <c r="F460" s="4"/>
      <c r="G460" s="4"/>
      <c r="H460" s="4"/>
      <c r="I460" s="4"/>
      <c r="J460" s="4"/>
      <c r="K460" s="21">
        <v>45575</v>
      </c>
      <c r="L460" s="3" t="s">
        <v>313</v>
      </c>
      <c r="M460" s="4">
        <v>400000</v>
      </c>
      <c r="N460" s="4"/>
      <c r="O460" s="4">
        <f t="shared" si="119"/>
        <v>400000</v>
      </c>
      <c r="P460" s="4"/>
      <c r="Q460" s="4"/>
      <c r="R460" s="4"/>
      <c r="S460" s="4"/>
      <c r="T460" s="3" t="s">
        <v>296</v>
      </c>
    </row>
    <row r="461" spans="1:20" x14ac:dyDescent="0.35">
      <c r="A461" s="3" t="s">
        <v>98</v>
      </c>
      <c r="B461" s="3"/>
      <c r="C461" s="3" t="s">
        <v>270</v>
      </c>
      <c r="D461" s="4"/>
      <c r="E461" s="4"/>
      <c r="F461" s="4"/>
      <c r="G461" s="4"/>
      <c r="H461" s="4"/>
      <c r="I461" s="4"/>
      <c r="J461" s="4"/>
      <c r="K461" s="21"/>
      <c r="L461" s="3" t="s">
        <v>50</v>
      </c>
      <c r="M461" s="4"/>
      <c r="N461" s="4">
        <v>304000</v>
      </c>
      <c r="O461" s="4">
        <f t="shared" si="119"/>
        <v>304000</v>
      </c>
      <c r="P461" s="4"/>
      <c r="Q461" s="4"/>
      <c r="R461" s="4"/>
      <c r="S461" s="4"/>
      <c r="T461" s="3" t="s">
        <v>296</v>
      </c>
    </row>
    <row r="462" spans="1:20" x14ac:dyDescent="0.35">
      <c r="A462" s="3" t="s">
        <v>98</v>
      </c>
      <c r="B462" s="3"/>
      <c r="C462" s="3"/>
      <c r="D462" s="4"/>
      <c r="E462" s="4"/>
      <c r="F462" s="4"/>
      <c r="G462" s="4"/>
      <c r="H462" s="4"/>
      <c r="I462" s="4"/>
      <c r="J462" s="4"/>
      <c r="K462" s="21">
        <v>45995</v>
      </c>
      <c r="L462" s="3" t="s">
        <v>313</v>
      </c>
      <c r="M462" s="4">
        <v>50000</v>
      </c>
      <c r="N462" s="4"/>
      <c r="O462" s="4">
        <f t="shared" si="119"/>
        <v>50000</v>
      </c>
      <c r="P462" s="4"/>
      <c r="Q462" s="4"/>
      <c r="R462" s="4"/>
      <c r="S462" s="4"/>
      <c r="T462" s="3"/>
    </row>
    <row r="463" spans="1:20" x14ac:dyDescent="0.35">
      <c r="A463" s="3" t="s">
        <v>98</v>
      </c>
      <c r="B463" s="3"/>
      <c r="C463" s="3"/>
      <c r="D463" s="4"/>
      <c r="E463" s="4"/>
      <c r="F463" s="4"/>
      <c r="G463" s="4"/>
      <c r="H463" s="4"/>
      <c r="I463" s="4"/>
      <c r="J463" s="4"/>
      <c r="K463" s="21">
        <v>45995</v>
      </c>
      <c r="L463" s="3" t="s">
        <v>313</v>
      </c>
      <c r="M463" s="4">
        <v>50000</v>
      </c>
      <c r="N463" s="4"/>
      <c r="O463" s="4">
        <f t="shared" si="119"/>
        <v>50000</v>
      </c>
      <c r="P463" s="4"/>
      <c r="Q463" s="4"/>
      <c r="R463" s="4"/>
      <c r="S463" s="4"/>
      <c r="T463" s="3"/>
    </row>
    <row r="464" spans="1:20" x14ac:dyDescent="0.35">
      <c r="A464" s="3" t="s">
        <v>98</v>
      </c>
      <c r="B464" s="3"/>
      <c r="C464" s="3"/>
      <c r="D464" s="4"/>
      <c r="E464" s="4"/>
      <c r="F464" s="4"/>
      <c r="G464" s="4"/>
      <c r="H464" s="4"/>
      <c r="I464" s="4"/>
      <c r="J464" s="4"/>
      <c r="K464" s="21" t="s">
        <v>1924</v>
      </c>
      <c r="L464" s="3" t="s">
        <v>313</v>
      </c>
      <c r="M464" s="4">
        <v>50000</v>
      </c>
      <c r="N464" s="4"/>
      <c r="O464" s="4">
        <f t="shared" si="119"/>
        <v>50000</v>
      </c>
      <c r="P464" s="4"/>
      <c r="Q464" s="4"/>
      <c r="R464" s="4"/>
      <c r="S464" s="4"/>
      <c r="T464" s="3"/>
    </row>
    <row r="465" spans="1:20" x14ac:dyDescent="0.35">
      <c r="A465" s="3" t="s">
        <v>98</v>
      </c>
      <c r="B465" s="3"/>
      <c r="C465" s="3"/>
      <c r="D465" s="4"/>
      <c r="E465" s="4"/>
      <c r="F465" s="4"/>
      <c r="G465" s="4"/>
      <c r="H465" s="4"/>
      <c r="I465" s="4"/>
      <c r="J465" s="4"/>
      <c r="K465" s="21" t="s">
        <v>1940</v>
      </c>
      <c r="L465" s="3" t="s">
        <v>312</v>
      </c>
      <c r="M465" s="4">
        <v>60000</v>
      </c>
      <c r="N465" s="4"/>
      <c r="O465" s="4">
        <f t="shared" si="119"/>
        <v>60000</v>
      </c>
      <c r="P465" s="4"/>
      <c r="Q465" s="4"/>
      <c r="R465" s="4"/>
      <c r="S465" s="4"/>
      <c r="T465" s="3"/>
    </row>
    <row r="466" spans="1:20" x14ac:dyDescent="0.35">
      <c r="A466" s="3" t="s">
        <v>98</v>
      </c>
      <c r="B466" s="3"/>
      <c r="C466" s="3"/>
      <c r="D466" s="4"/>
      <c r="E466" s="4"/>
      <c r="F466" s="4"/>
      <c r="G466" s="4"/>
      <c r="H466" s="4"/>
      <c r="I466" s="4"/>
      <c r="J466" s="4"/>
      <c r="K466" s="3"/>
      <c r="L466" s="3"/>
      <c r="M466" s="4"/>
      <c r="N466" s="4"/>
      <c r="O466" s="4">
        <f t="shared" si="119"/>
        <v>0</v>
      </c>
      <c r="P466" s="4"/>
      <c r="Q466" s="4"/>
      <c r="R466" s="4"/>
      <c r="S466" s="4"/>
      <c r="T466" s="3" t="s">
        <v>296</v>
      </c>
    </row>
    <row r="467" spans="1:20" x14ac:dyDescent="0.35">
      <c r="A467" s="18"/>
      <c r="B467" s="18"/>
      <c r="C467" s="18"/>
      <c r="D467" s="23"/>
      <c r="E467" s="23"/>
      <c r="F467" s="23"/>
      <c r="G467" s="23"/>
      <c r="H467" s="23"/>
      <c r="I467" s="23"/>
      <c r="J467" s="23"/>
      <c r="K467" s="18"/>
      <c r="L467" s="18"/>
      <c r="M467" s="23">
        <f t="shared" ref="M467:N467" si="120">SUM(M452:M466)</f>
        <v>1660000</v>
      </c>
      <c r="N467" s="23">
        <f t="shared" si="120"/>
        <v>304000</v>
      </c>
      <c r="O467" s="23">
        <f>SUM(O452:O466)</f>
        <v>1964000</v>
      </c>
      <c r="P467" s="23">
        <f>+J451-N467</f>
        <v>1259080</v>
      </c>
      <c r="Q467" s="23">
        <f>+I451-M467</f>
        <v>-873000</v>
      </c>
      <c r="R467" s="29">
        <f>+P467+Q467</f>
        <v>386080</v>
      </c>
      <c r="S467" s="29">
        <f>+O467</f>
        <v>1964000</v>
      </c>
      <c r="T467" s="18"/>
    </row>
    <row r="468" spans="1:20" x14ac:dyDescent="0.35">
      <c r="A468" s="3" t="s">
        <v>99</v>
      </c>
      <c r="B468" s="3" t="s">
        <v>326</v>
      </c>
      <c r="C468" s="3"/>
      <c r="D468" s="80">
        <v>130.56</v>
      </c>
      <c r="E468" s="4">
        <v>18600</v>
      </c>
      <c r="F468" s="4">
        <f>+D468*0.8364</f>
        <v>109.200384</v>
      </c>
      <c r="G468" s="4">
        <v>7200</v>
      </c>
      <c r="H468" s="4">
        <f>+D468*E468</f>
        <v>2428416</v>
      </c>
      <c r="I468" s="4">
        <f>+CEILING(F468*G468,1000)</f>
        <v>787000</v>
      </c>
      <c r="J468" s="4">
        <f>(H468-I468)</f>
        <v>1641416</v>
      </c>
      <c r="K468" s="21">
        <v>45656</v>
      </c>
      <c r="L468" s="3"/>
      <c r="M468" s="4"/>
      <c r="N468" s="4"/>
      <c r="O468" s="4"/>
      <c r="P468" s="4"/>
      <c r="Q468" s="4"/>
      <c r="R468" s="4"/>
      <c r="S468" s="4"/>
      <c r="T468" s="3" t="s">
        <v>296</v>
      </c>
    </row>
    <row r="469" spans="1:20" x14ac:dyDescent="0.35">
      <c r="A469" s="3" t="s">
        <v>99</v>
      </c>
      <c r="B469" s="3"/>
      <c r="C469" s="3" t="s">
        <v>344</v>
      </c>
      <c r="D469" s="4"/>
      <c r="E469" s="4" t="s">
        <v>345</v>
      </c>
      <c r="F469" s="4"/>
      <c r="G469" s="4"/>
      <c r="H469" s="4"/>
      <c r="I469" s="4"/>
      <c r="J469" s="4"/>
      <c r="K469" s="21">
        <v>45656</v>
      </c>
      <c r="L469" s="3" t="s">
        <v>312</v>
      </c>
      <c r="M469" s="4">
        <v>11000</v>
      </c>
      <c r="N469" s="4"/>
      <c r="O469" s="4">
        <f t="shared" ref="O469:O477" si="121">+SUM(M469:N469)</f>
        <v>11000</v>
      </c>
      <c r="P469" s="4"/>
      <c r="Q469" s="4"/>
      <c r="R469" s="4"/>
      <c r="S469" s="4"/>
      <c r="T469" s="3" t="s">
        <v>288</v>
      </c>
    </row>
    <row r="470" spans="1:20" x14ac:dyDescent="0.35">
      <c r="A470" s="3" t="s">
        <v>99</v>
      </c>
      <c r="B470" s="3"/>
      <c r="C470" s="3" t="s">
        <v>346</v>
      </c>
      <c r="D470" s="4"/>
      <c r="E470" s="4"/>
      <c r="F470" s="4"/>
      <c r="G470" s="4"/>
      <c r="H470" s="4"/>
      <c r="I470" s="4"/>
      <c r="J470" s="4"/>
      <c r="K470" s="21">
        <v>45663</v>
      </c>
      <c r="L470" s="3" t="s">
        <v>321</v>
      </c>
      <c r="M470" s="4">
        <v>21</v>
      </c>
      <c r="N470" s="4"/>
      <c r="O470" s="4">
        <f t="shared" si="121"/>
        <v>21</v>
      </c>
      <c r="P470" s="4"/>
      <c r="Q470" s="4"/>
      <c r="R470" s="4"/>
      <c r="S470" s="4"/>
      <c r="T470" s="3" t="s">
        <v>288</v>
      </c>
    </row>
    <row r="471" spans="1:20" x14ac:dyDescent="0.35">
      <c r="A471" s="3" t="s">
        <v>99</v>
      </c>
      <c r="B471" s="3"/>
      <c r="C471" s="3"/>
      <c r="D471" s="4"/>
      <c r="E471" s="4"/>
      <c r="F471" s="4"/>
      <c r="G471" s="4"/>
      <c r="H471" s="4"/>
      <c r="I471" s="4"/>
      <c r="J471" s="4"/>
      <c r="K471" s="21">
        <v>45663</v>
      </c>
      <c r="L471" s="3" t="s">
        <v>321</v>
      </c>
      <c r="M471" s="4">
        <v>200000</v>
      </c>
      <c r="N471" s="4"/>
      <c r="O471" s="4">
        <f t="shared" si="121"/>
        <v>200000</v>
      </c>
      <c r="P471" s="4"/>
      <c r="Q471" s="4"/>
      <c r="R471" s="4"/>
      <c r="S471" s="4"/>
      <c r="T471" s="3" t="s">
        <v>288</v>
      </c>
    </row>
    <row r="472" spans="1:20" x14ac:dyDescent="0.35">
      <c r="A472" s="3" t="s">
        <v>99</v>
      </c>
      <c r="B472" s="3"/>
      <c r="C472" s="3"/>
      <c r="D472" s="4"/>
      <c r="E472" s="4"/>
      <c r="F472" s="4"/>
      <c r="G472" s="4"/>
      <c r="H472" s="4"/>
      <c r="I472" s="4"/>
      <c r="J472" s="4"/>
      <c r="K472" s="21">
        <v>45663</v>
      </c>
      <c r="L472" s="3" t="s">
        <v>321</v>
      </c>
      <c r="M472" s="4">
        <v>200000</v>
      </c>
      <c r="N472" s="4"/>
      <c r="O472" s="4">
        <f t="shared" si="121"/>
        <v>200000</v>
      </c>
      <c r="P472" s="4"/>
      <c r="Q472" s="4"/>
      <c r="R472" s="4"/>
      <c r="S472" s="4"/>
      <c r="T472" s="3" t="s">
        <v>288</v>
      </c>
    </row>
    <row r="473" spans="1:20" x14ac:dyDescent="0.35">
      <c r="A473" s="3" t="s">
        <v>99</v>
      </c>
      <c r="B473" s="3"/>
      <c r="C473" s="3"/>
      <c r="D473" s="4"/>
      <c r="E473" s="4"/>
      <c r="F473" s="4"/>
      <c r="G473" s="4"/>
      <c r="H473" s="4"/>
      <c r="I473" s="4"/>
      <c r="J473" s="4"/>
      <c r="K473" s="21">
        <v>45665</v>
      </c>
      <c r="L473" s="3" t="s">
        <v>312</v>
      </c>
      <c r="M473" s="4">
        <v>95000</v>
      </c>
      <c r="N473" s="4"/>
      <c r="O473" s="4">
        <f t="shared" si="121"/>
        <v>95000</v>
      </c>
      <c r="P473" s="4"/>
      <c r="Q473" s="4"/>
      <c r="R473" s="4"/>
      <c r="S473" s="4"/>
      <c r="T473" s="3" t="s">
        <v>288</v>
      </c>
    </row>
    <row r="474" spans="1:20" x14ac:dyDescent="0.35">
      <c r="A474" s="3" t="s">
        <v>99</v>
      </c>
      <c r="B474" s="3"/>
      <c r="C474" s="3"/>
      <c r="D474" s="4"/>
      <c r="E474" s="4"/>
      <c r="F474" s="4"/>
      <c r="G474" s="4"/>
      <c r="H474" s="4"/>
      <c r="I474" s="4"/>
      <c r="J474" s="4"/>
      <c r="K474" s="21">
        <v>45666</v>
      </c>
      <c r="L474" s="3" t="s">
        <v>321</v>
      </c>
      <c r="M474" s="4">
        <v>112000</v>
      </c>
      <c r="N474" s="4"/>
      <c r="O474" s="4">
        <f t="shared" si="121"/>
        <v>112000</v>
      </c>
      <c r="P474" s="4"/>
      <c r="Q474" s="4"/>
      <c r="R474" s="4"/>
      <c r="S474" s="4"/>
      <c r="T474" s="3" t="s">
        <v>288</v>
      </c>
    </row>
    <row r="475" spans="1:20" x14ac:dyDescent="0.35">
      <c r="A475" s="3" t="s">
        <v>99</v>
      </c>
      <c r="B475" s="3"/>
      <c r="C475" s="3" t="s">
        <v>344</v>
      </c>
      <c r="D475" s="4"/>
      <c r="E475" s="4"/>
      <c r="F475" s="4"/>
      <c r="G475" s="4"/>
      <c r="H475" s="4"/>
      <c r="I475" s="4"/>
      <c r="J475" s="4"/>
      <c r="K475" s="21">
        <v>45687</v>
      </c>
      <c r="L475" s="3" t="s">
        <v>313</v>
      </c>
      <c r="M475" s="4">
        <v>-11000</v>
      </c>
      <c r="N475" s="4"/>
      <c r="O475" s="4">
        <f t="shared" si="121"/>
        <v>-11000</v>
      </c>
      <c r="P475" s="4"/>
      <c r="Q475" s="4"/>
      <c r="R475" s="4"/>
      <c r="S475" s="4"/>
      <c r="T475" s="3" t="s">
        <v>288</v>
      </c>
    </row>
    <row r="476" spans="1:20" x14ac:dyDescent="0.35">
      <c r="A476" s="3" t="s">
        <v>99</v>
      </c>
      <c r="B476" s="3"/>
      <c r="C476" s="3"/>
      <c r="D476" s="4"/>
      <c r="E476" s="4"/>
      <c r="F476" s="4"/>
      <c r="G476" s="4"/>
      <c r="H476" s="4"/>
      <c r="I476" s="4"/>
      <c r="J476" s="4"/>
      <c r="K476" s="21">
        <v>45873</v>
      </c>
      <c r="L476" s="3" t="s">
        <v>321</v>
      </c>
      <c r="M476" s="4">
        <v>307000</v>
      </c>
      <c r="N476" s="4"/>
      <c r="O476" s="4">
        <f t="shared" si="121"/>
        <v>307000</v>
      </c>
      <c r="P476" s="4"/>
      <c r="Q476" s="4"/>
      <c r="R476" s="4"/>
      <c r="S476" s="4"/>
      <c r="T476" s="3"/>
    </row>
    <row r="477" spans="1:20" x14ac:dyDescent="0.35">
      <c r="A477" s="3" t="s">
        <v>99</v>
      </c>
      <c r="B477" s="3"/>
      <c r="C477" s="3"/>
      <c r="D477" s="4"/>
      <c r="E477" s="4"/>
      <c r="F477" s="4"/>
      <c r="G477" s="4"/>
      <c r="H477" s="4"/>
      <c r="I477" s="4"/>
      <c r="J477" s="4"/>
      <c r="K477" s="3"/>
      <c r="L477" s="3"/>
      <c r="M477" s="4"/>
      <c r="N477" s="4"/>
      <c r="O477" s="4">
        <f t="shared" si="121"/>
        <v>0</v>
      </c>
      <c r="P477" s="4"/>
      <c r="Q477" s="4"/>
      <c r="R477" s="4"/>
      <c r="S477" s="4"/>
      <c r="T477" s="3" t="s">
        <v>288</v>
      </c>
    </row>
    <row r="478" spans="1:20" x14ac:dyDescent="0.35">
      <c r="A478" s="18"/>
      <c r="B478" s="18"/>
      <c r="C478" s="18"/>
      <c r="D478" s="23"/>
      <c r="E478" s="23"/>
      <c r="F478" s="23"/>
      <c r="G478" s="23"/>
      <c r="H478" s="23"/>
      <c r="I478" s="23"/>
      <c r="J478" s="23"/>
      <c r="K478" s="18"/>
      <c r="L478" s="18"/>
      <c r="M478" s="23">
        <f t="shared" ref="M478:N478" si="122">SUM(M469:M477)</f>
        <v>914021</v>
      </c>
      <c r="N478" s="23">
        <f t="shared" si="122"/>
        <v>0</v>
      </c>
      <c r="O478" s="23">
        <f>SUM(O469:O477)</f>
        <v>914021</v>
      </c>
      <c r="P478" s="23">
        <f>+J468-N478</f>
        <v>1641416</v>
      </c>
      <c r="Q478" s="23">
        <f>+I468-M478</f>
        <v>-127021</v>
      </c>
      <c r="R478" s="29">
        <f>+P478+Q478</f>
        <v>1514395</v>
      </c>
      <c r="S478" s="29">
        <f>+O478</f>
        <v>914021</v>
      </c>
      <c r="T478" s="18"/>
    </row>
    <row r="479" spans="1:20" x14ac:dyDescent="0.35">
      <c r="A479" s="3" t="s">
        <v>100</v>
      </c>
      <c r="B479" s="3" t="s">
        <v>326</v>
      </c>
      <c r="C479" s="3"/>
      <c r="D479" s="80">
        <v>130.56</v>
      </c>
      <c r="E479" s="4">
        <v>18000</v>
      </c>
      <c r="F479" s="4">
        <f>+D479*0.8364</f>
        <v>109.200384</v>
      </c>
      <c r="G479" s="4">
        <v>7200</v>
      </c>
      <c r="H479" s="4">
        <f>+D479*E479</f>
        <v>2350080</v>
      </c>
      <c r="I479" s="4">
        <f>+CEILING(F479*G479,1000)</f>
        <v>787000</v>
      </c>
      <c r="J479" s="4">
        <f>(H479-I479)</f>
        <v>1563080</v>
      </c>
      <c r="K479" s="21">
        <v>45270</v>
      </c>
      <c r="L479" s="3"/>
      <c r="M479" s="4"/>
      <c r="N479" s="4"/>
      <c r="O479" s="4"/>
      <c r="P479" s="4"/>
      <c r="Q479" s="4"/>
      <c r="R479" s="4"/>
      <c r="S479" s="4"/>
      <c r="T479" s="3" t="s">
        <v>34</v>
      </c>
    </row>
    <row r="480" spans="1:20" x14ac:dyDescent="0.35">
      <c r="A480" s="3" t="s">
        <v>100</v>
      </c>
      <c r="B480" s="3"/>
      <c r="C480" s="3" t="s">
        <v>34</v>
      </c>
      <c r="D480" s="4"/>
      <c r="E480" s="4"/>
      <c r="F480" s="4"/>
      <c r="G480" s="4"/>
      <c r="H480" s="4"/>
      <c r="I480" s="4"/>
      <c r="J480" s="4"/>
      <c r="K480" s="21">
        <v>45658</v>
      </c>
      <c r="L480" s="3" t="s">
        <v>9</v>
      </c>
      <c r="M480" s="4"/>
      <c r="N480" s="4">
        <v>2219500</v>
      </c>
      <c r="O480" s="4">
        <f t="shared" ref="O480:O485" si="123">+SUM(M480:N480)</f>
        <v>2219500</v>
      </c>
      <c r="P480" s="4"/>
      <c r="Q480" s="4"/>
      <c r="R480" s="4"/>
      <c r="S480" s="4"/>
      <c r="T480" s="3" t="s">
        <v>34</v>
      </c>
    </row>
    <row r="481" spans="1:20" x14ac:dyDescent="0.35">
      <c r="A481" s="3" t="s">
        <v>100</v>
      </c>
      <c r="B481" s="3"/>
      <c r="C481" s="3"/>
      <c r="D481" s="4"/>
      <c r="E481" s="4"/>
      <c r="F481" s="4"/>
      <c r="G481" s="4"/>
      <c r="H481" s="4"/>
      <c r="I481" s="4"/>
      <c r="J481" s="4"/>
      <c r="K481" s="21">
        <v>45658</v>
      </c>
      <c r="L481" s="3" t="s">
        <v>9</v>
      </c>
      <c r="M481" s="4"/>
      <c r="N481" s="4">
        <v>130560</v>
      </c>
      <c r="O481" s="4">
        <f t="shared" si="123"/>
        <v>130560</v>
      </c>
      <c r="P481" s="4"/>
      <c r="Q481" s="4"/>
      <c r="R481" s="4"/>
      <c r="S481" s="4"/>
      <c r="T481" s="3" t="s">
        <v>34</v>
      </c>
    </row>
    <row r="482" spans="1:20" x14ac:dyDescent="0.35">
      <c r="A482" s="3" t="s">
        <v>100</v>
      </c>
      <c r="B482" s="3"/>
      <c r="C482" s="3" t="s">
        <v>347</v>
      </c>
      <c r="D482" s="4"/>
      <c r="E482" s="4"/>
      <c r="F482" s="4"/>
      <c r="G482" s="4"/>
      <c r="H482" s="4"/>
      <c r="I482" s="4"/>
      <c r="J482" s="4"/>
      <c r="K482" s="21">
        <v>45671</v>
      </c>
      <c r="L482" s="3" t="s">
        <v>384</v>
      </c>
      <c r="M482" s="4">
        <v>400000</v>
      </c>
      <c r="N482" s="4"/>
      <c r="O482" s="4">
        <f t="shared" si="123"/>
        <v>400000</v>
      </c>
      <c r="P482" s="4"/>
      <c r="Q482" s="4"/>
      <c r="R482" s="4"/>
      <c r="S482" s="4"/>
      <c r="T482" s="3" t="s">
        <v>34</v>
      </c>
    </row>
    <row r="483" spans="1:20" x14ac:dyDescent="0.35">
      <c r="A483" s="3" t="s">
        <v>100</v>
      </c>
      <c r="B483" s="3"/>
      <c r="C483" s="3"/>
      <c r="D483" s="4"/>
      <c r="E483" s="4"/>
      <c r="F483" s="4"/>
      <c r="G483" s="4"/>
      <c r="H483" s="4"/>
      <c r="I483" s="4"/>
      <c r="J483" s="4"/>
      <c r="K483" s="21">
        <v>45671</v>
      </c>
      <c r="L483" s="3" t="s">
        <v>385</v>
      </c>
      <c r="M483" s="4">
        <v>367000</v>
      </c>
      <c r="N483" s="4"/>
      <c r="O483" s="4">
        <f t="shared" si="123"/>
        <v>367000</v>
      </c>
      <c r="P483" s="4"/>
      <c r="Q483" s="4"/>
      <c r="R483" s="4"/>
      <c r="S483" s="4"/>
      <c r="T483" s="3" t="s">
        <v>34</v>
      </c>
    </row>
    <row r="484" spans="1:20" x14ac:dyDescent="0.35">
      <c r="A484" s="3" t="s">
        <v>100</v>
      </c>
      <c r="B484" s="3"/>
      <c r="C484" s="3" t="s">
        <v>34</v>
      </c>
      <c r="D484" s="4"/>
      <c r="E484" s="4"/>
      <c r="F484" s="4"/>
      <c r="G484" s="4"/>
      <c r="H484" s="4"/>
      <c r="I484" s="4"/>
      <c r="J484" s="4"/>
      <c r="K484" s="21">
        <v>45679</v>
      </c>
      <c r="L484" s="3" t="s">
        <v>9</v>
      </c>
      <c r="M484" s="4"/>
      <c r="N484" s="4">
        <v>-767000</v>
      </c>
      <c r="O484" s="4">
        <f t="shared" si="123"/>
        <v>-767000</v>
      </c>
      <c r="P484" s="4"/>
      <c r="Q484" s="4"/>
      <c r="R484" s="4"/>
      <c r="S484" s="4"/>
      <c r="T484" s="3" t="s">
        <v>34</v>
      </c>
    </row>
    <row r="485" spans="1:20" x14ac:dyDescent="0.35">
      <c r="A485" s="3" t="s">
        <v>100</v>
      </c>
      <c r="B485" s="3"/>
      <c r="C485" s="3"/>
      <c r="D485" s="4"/>
      <c r="E485" s="4"/>
      <c r="F485" s="4"/>
      <c r="G485" s="4"/>
      <c r="H485" s="4"/>
      <c r="I485" s="4"/>
      <c r="J485" s="4"/>
      <c r="K485" s="3"/>
      <c r="L485" s="3" t="s">
        <v>309</v>
      </c>
      <c r="M485" s="4">
        <v>20000</v>
      </c>
      <c r="N485" s="4">
        <v>-20000</v>
      </c>
      <c r="O485" s="4">
        <f t="shared" si="123"/>
        <v>0</v>
      </c>
      <c r="P485" s="4"/>
      <c r="Q485" s="4"/>
      <c r="R485" s="4"/>
      <c r="S485" s="4"/>
      <c r="T485" s="3" t="s">
        <v>34</v>
      </c>
    </row>
    <row r="486" spans="1:20" x14ac:dyDescent="0.35">
      <c r="A486" s="18"/>
      <c r="B486" s="18"/>
      <c r="C486" s="18"/>
      <c r="D486" s="23"/>
      <c r="E486" s="23"/>
      <c r="F486" s="23"/>
      <c r="G486" s="23"/>
      <c r="H486" s="23"/>
      <c r="I486" s="23"/>
      <c r="J486" s="23"/>
      <c r="K486" s="18"/>
      <c r="L486" s="18"/>
      <c r="M486" s="23">
        <f t="shared" ref="M486:N486" si="124">SUM(M480:M485)</f>
        <v>787000</v>
      </c>
      <c r="N486" s="23">
        <f t="shared" si="124"/>
        <v>1563060</v>
      </c>
      <c r="O486" s="23">
        <f>SUM(O480:O485)</f>
        <v>2350060</v>
      </c>
      <c r="P486" s="23">
        <f>+J479-N486</f>
        <v>20</v>
      </c>
      <c r="Q486" s="23">
        <f>+I479-M486</f>
        <v>0</v>
      </c>
      <c r="R486" s="29">
        <f>+P486+Q486</f>
        <v>20</v>
      </c>
      <c r="S486" s="29">
        <f>+O486</f>
        <v>2350060</v>
      </c>
      <c r="T486" s="18"/>
    </row>
    <row r="487" spans="1:20" x14ac:dyDescent="0.35">
      <c r="A487" s="3" t="s">
        <v>101</v>
      </c>
      <c r="B487" s="3" t="s">
        <v>326</v>
      </c>
      <c r="C487" s="3"/>
      <c r="D487" s="80">
        <v>130.56</v>
      </c>
      <c r="E487" s="4">
        <v>18000</v>
      </c>
      <c r="F487" s="4">
        <f>+D487*0.8364</f>
        <v>109.200384</v>
      </c>
      <c r="G487" s="4">
        <v>7200</v>
      </c>
      <c r="H487" s="4">
        <f>+D487*E487</f>
        <v>2350080</v>
      </c>
      <c r="I487" s="4">
        <f>+CEILING(F487*G487,1000)</f>
        <v>787000</v>
      </c>
      <c r="J487" s="4">
        <f>(H487-I487)</f>
        <v>1563080</v>
      </c>
      <c r="K487" s="21">
        <v>45270</v>
      </c>
      <c r="L487" s="3"/>
      <c r="M487" s="4"/>
      <c r="N487" s="4"/>
      <c r="O487" s="4"/>
      <c r="P487" s="4"/>
      <c r="Q487" s="4"/>
      <c r="R487" s="4"/>
      <c r="S487" s="4"/>
      <c r="T487" s="3" t="s">
        <v>301</v>
      </c>
    </row>
    <row r="488" spans="1:20" x14ac:dyDescent="0.35">
      <c r="A488" s="3" t="s">
        <v>101</v>
      </c>
      <c r="B488" s="3"/>
      <c r="C488" s="3" t="s">
        <v>348</v>
      </c>
      <c r="D488" s="4"/>
      <c r="E488" s="4">
        <v>18000</v>
      </c>
      <c r="F488" s="4"/>
      <c r="G488" s="4"/>
      <c r="H488" s="4"/>
      <c r="I488" s="4"/>
      <c r="J488" s="4"/>
      <c r="K488" s="21">
        <v>45287</v>
      </c>
      <c r="L488" s="3" t="s">
        <v>9</v>
      </c>
      <c r="M488" s="4"/>
      <c r="N488" s="4">
        <v>50000</v>
      </c>
      <c r="O488" s="4">
        <f t="shared" ref="O488:O499" si="125">+SUM(M488:N488)</f>
        <v>50000</v>
      </c>
      <c r="P488" s="4"/>
      <c r="Q488" s="4"/>
      <c r="R488" s="4"/>
      <c r="S488" s="4"/>
      <c r="T488" s="3" t="s">
        <v>301</v>
      </c>
    </row>
    <row r="489" spans="1:20" x14ac:dyDescent="0.35">
      <c r="A489" s="3" t="s">
        <v>101</v>
      </c>
      <c r="B489" s="3"/>
      <c r="C489" s="3"/>
      <c r="D489" s="4"/>
      <c r="E489" s="4"/>
      <c r="F489" s="4"/>
      <c r="G489" s="4"/>
      <c r="H489" s="4"/>
      <c r="I489" s="4"/>
      <c r="J489" s="4"/>
      <c r="K489" s="21">
        <v>45287</v>
      </c>
      <c r="L489" s="3" t="s">
        <v>386</v>
      </c>
      <c r="M489" s="4">
        <v>450000</v>
      </c>
      <c r="N489" s="4"/>
      <c r="O489" s="4">
        <f t="shared" si="125"/>
        <v>450000</v>
      </c>
      <c r="P489" s="4"/>
      <c r="Q489" s="4"/>
      <c r="R489" s="4"/>
      <c r="S489" s="4"/>
      <c r="T489" s="3" t="s">
        <v>301</v>
      </c>
    </row>
    <row r="490" spans="1:20" x14ac:dyDescent="0.35">
      <c r="A490" s="3" t="s">
        <v>101</v>
      </c>
      <c r="B490" s="3"/>
      <c r="C490" s="3" t="s">
        <v>349</v>
      </c>
      <c r="D490" s="4"/>
      <c r="E490" s="4"/>
      <c r="F490" s="4"/>
      <c r="G490" s="4"/>
      <c r="H490" s="4"/>
      <c r="I490" s="4"/>
      <c r="J490" s="4"/>
      <c r="K490" s="21">
        <v>45602</v>
      </c>
      <c r="L490" s="3" t="s">
        <v>9</v>
      </c>
      <c r="M490" s="4"/>
      <c r="N490" s="4">
        <v>50000</v>
      </c>
      <c r="O490" s="4">
        <f t="shared" si="125"/>
        <v>50000</v>
      </c>
      <c r="P490" s="4"/>
      <c r="Q490" s="4"/>
      <c r="R490" s="4"/>
      <c r="S490" s="4"/>
      <c r="T490" s="3" t="s">
        <v>301</v>
      </c>
    </row>
    <row r="491" spans="1:20" x14ac:dyDescent="0.35">
      <c r="A491" s="3" t="s">
        <v>101</v>
      </c>
      <c r="B491" s="3"/>
      <c r="C491" s="3" t="s">
        <v>350</v>
      </c>
      <c r="D491" s="4"/>
      <c r="E491" s="4"/>
      <c r="F491" s="4"/>
      <c r="G491" s="4"/>
      <c r="H491" s="4"/>
      <c r="I491" s="4"/>
      <c r="J491" s="4"/>
      <c r="K491" s="21">
        <v>45624</v>
      </c>
      <c r="L491" s="3" t="s">
        <v>314</v>
      </c>
      <c r="M491" s="4">
        <v>450000</v>
      </c>
      <c r="N491" s="4"/>
      <c r="O491" s="4">
        <f t="shared" si="125"/>
        <v>450000</v>
      </c>
      <c r="P491" s="4"/>
      <c r="Q491" s="4"/>
      <c r="R491" s="4"/>
      <c r="S491" s="4"/>
      <c r="T491" s="3" t="s">
        <v>301</v>
      </c>
    </row>
    <row r="492" spans="1:20" x14ac:dyDescent="0.35">
      <c r="A492" s="3" t="s">
        <v>101</v>
      </c>
      <c r="B492" s="3"/>
      <c r="C492" s="3" t="s">
        <v>350</v>
      </c>
      <c r="D492" s="4"/>
      <c r="E492" s="4"/>
      <c r="F492" s="4"/>
      <c r="G492" s="4"/>
      <c r="H492" s="4"/>
      <c r="I492" s="4"/>
      <c r="J492" s="4"/>
      <c r="K492" s="21">
        <v>45701</v>
      </c>
      <c r="L492" s="3" t="s">
        <v>314</v>
      </c>
      <c r="M492" s="4">
        <v>400000</v>
      </c>
      <c r="N492" s="4"/>
      <c r="O492" s="4">
        <f t="shared" si="125"/>
        <v>400000</v>
      </c>
      <c r="P492" s="4"/>
      <c r="Q492" s="4"/>
      <c r="R492" s="4"/>
      <c r="S492" s="4"/>
      <c r="T492" s="3" t="s">
        <v>301</v>
      </c>
    </row>
    <row r="493" spans="1:20" x14ac:dyDescent="0.35">
      <c r="A493" s="3" t="s">
        <v>101</v>
      </c>
      <c r="B493" s="3"/>
      <c r="C493" s="3" t="s">
        <v>348</v>
      </c>
      <c r="D493" s="4"/>
      <c r="E493" s="4"/>
      <c r="F493" s="4"/>
      <c r="G493" s="4"/>
      <c r="H493" s="4"/>
      <c r="I493" s="4"/>
      <c r="J493" s="4"/>
      <c r="K493" s="21">
        <v>45713</v>
      </c>
      <c r="L493" s="3" t="s">
        <v>314</v>
      </c>
      <c r="M493" s="4">
        <v>-450000</v>
      </c>
      <c r="N493" s="4"/>
      <c r="O493" s="4">
        <f t="shared" si="125"/>
        <v>-450000</v>
      </c>
      <c r="P493" s="4"/>
      <c r="Q493" s="4"/>
      <c r="R493" s="4"/>
      <c r="S493" s="4"/>
      <c r="T493" s="3" t="s">
        <v>301</v>
      </c>
    </row>
    <row r="494" spans="1:20" x14ac:dyDescent="0.35">
      <c r="A494" s="3" t="s">
        <v>101</v>
      </c>
      <c r="B494" s="3"/>
      <c r="C494" s="3" t="s">
        <v>350</v>
      </c>
      <c r="D494" s="4"/>
      <c r="E494" s="4"/>
      <c r="F494" s="4"/>
      <c r="G494" s="4"/>
      <c r="H494" s="4"/>
      <c r="I494" s="4"/>
      <c r="J494" s="4"/>
      <c r="K494" s="21">
        <v>45716</v>
      </c>
      <c r="L494" s="3" t="s">
        <v>9</v>
      </c>
      <c r="M494" s="4"/>
      <c r="N494" s="4">
        <v>700000</v>
      </c>
      <c r="O494" s="4">
        <f t="shared" si="125"/>
        <v>700000</v>
      </c>
      <c r="P494" s="4"/>
      <c r="Q494" s="4"/>
      <c r="R494" s="4"/>
      <c r="S494" s="4"/>
      <c r="T494" s="3" t="s">
        <v>301</v>
      </c>
    </row>
    <row r="495" spans="1:20" x14ac:dyDescent="0.35">
      <c r="A495" s="3" t="s">
        <v>101</v>
      </c>
      <c r="B495" s="3"/>
      <c r="C495" s="3" t="s">
        <v>350</v>
      </c>
      <c r="D495" s="4"/>
      <c r="E495" s="4"/>
      <c r="F495" s="4"/>
      <c r="G495" s="4"/>
      <c r="H495" s="4"/>
      <c r="I495" s="4"/>
      <c r="J495" s="4"/>
      <c r="K495" s="21">
        <v>45720</v>
      </c>
      <c r="L495" s="3" t="s">
        <v>9</v>
      </c>
      <c r="M495" s="4"/>
      <c r="N495" s="4">
        <v>600000</v>
      </c>
      <c r="O495" s="4">
        <f t="shared" si="125"/>
        <v>600000</v>
      </c>
      <c r="P495" s="4"/>
      <c r="Q495" s="4"/>
      <c r="R495" s="4"/>
      <c r="S495" s="4"/>
      <c r="T495" s="3" t="s">
        <v>301</v>
      </c>
    </row>
    <row r="496" spans="1:20" x14ac:dyDescent="0.35">
      <c r="A496" s="3" t="s">
        <v>101</v>
      </c>
      <c r="B496" s="3"/>
      <c r="C496" s="3"/>
      <c r="D496" s="4"/>
      <c r="E496" s="4"/>
      <c r="F496" s="4"/>
      <c r="G496" s="4"/>
      <c r="H496" s="4"/>
      <c r="I496" s="4"/>
      <c r="J496" s="4"/>
      <c r="K496" s="21" t="s">
        <v>1886</v>
      </c>
      <c r="L496" s="3" t="s">
        <v>9</v>
      </c>
      <c r="M496" s="4"/>
      <c r="N496" s="4">
        <v>233080</v>
      </c>
      <c r="O496" s="4">
        <f t="shared" si="125"/>
        <v>233080</v>
      </c>
      <c r="P496" s="4"/>
      <c r="Q496" s="4"/>
      <c r="R496" s="4"/>
      <c r="S496" s="4"/>
      <c r="T496" s="3"/>
    </row>
    <row r="497" spans="1:20" x14ac:dyDescent="0.35">
      <c r="A497" s="3" t="s">
        <v>101</v>
      </c>
      <c r="B497" s="3"/>
      <c r="C497" s="3"/>
      <c r="D497" s="4"/>
      <c r="E497" s="4"/>
      <c r="F497" s="4"/>
      <c r="G497" s="4"/>
      <c r="H497" s="4"/>
      <c r="I497" s="4"/>
      <c r="J497" s="4"/>
      <c r="K497" s="21" t="s">
        <v>1886</v>
      </c>
      <c r="L497" s="3" t="s">
        <v>314</v>
      </c>
      <c r="M497" s="4">
        <v>-400000</v>
      </c>
      <c r="N497" s="4"/>
      <c r="O497" s="4">
        <f t="shared" si="125"/>
        <v>-400000</v>
      </c>
      <c r="P497" s="4"/>
      <c r="Q497" s="4"/>
      <c r="R497" s="4"/>
      <c r="S497" s="4"/>
      <c r="T497" s="3"/>
    </row>
    <row r="498" spans="1:20" x14ac:dyDescent="0.35">
      <c r="A498" s="3" t="s">
        <v>101</v>
      </c>
      <c r="B498" s="3"/>
      <c r="C498" s="3"/>
      <c r="D498" s="4"/>
      <c r="E498" s="4"/>
      <c r="F498" s="4"/>
      <c r="G498" s="4"/>
      <c r="H498" s="4"/>
      <c r="I498" s="4"/>
      <c r="J498" s="4"/>
      <c r="K498" s="21" t="s">
        <v>1887</v>
      </c>
      <c r="L498" s="3" t="s">
        <v>1888</v>
      </c>
      <c r="M498" s="4">
        <v>317000</v>
      </c>
      <c r="N498" s="4"/>
      <c r="O498" s="4">
        <f t="shared" si="125"/>
        <v>317000</v>
      </c>
      <c r="P498" s="4"/>
      <c r="Q498" s="4"/>
      <c r="R498" s="4"/>
      <c r="S498" s="4"/>
      <c r="T498" s="3"/>
    </row>
    <row r="499" spans="1:20" x14ac:dyDescent="0.35">
      <c r="A499" s="3" t="s">
        <v>101</v>
      </c>
      <c r="B499" s="3"/>
      <c r="C499" s="3"/>
      <c r="D499" s="4"/>
      <c r="E499" s="4"/>
      <c r="F499" s="4"/>
      <c r="G499" s="4"/>
      <c r="H499" s="4"/>
      <c r="I499" s="4"/>
      <c r="J499" s="4"/>
      <c r="K499" s="3"/>
      <c r="L499" s="3" t="s">
        <v>309</v>
      </c>
      <c r="M499" s="4">
        <v>20000</v>
      </c>
      <c r="N499" s="4">
        <v>-20000</v>
      </c>
      <c r="O499" s="4">
        <f t="shared" si="125"/>
        <v>0</v>
      </c>
      <c r="P499" s="4"/>
      <c r="Q499" s="4"/>
      <c r="R499" s="4"/>
      <c r="S499" s="4"/>
      <c r="T499" s="3" t="s">
        <v>301</v>
      </c>
    </row>
    <row r="500" spans="1:20" x14ac:dyDescent="0.35">
      <c r="A500" s="18"/>
      <c r="B500" s="18"/>
      <c r="C500" s="18"/>
      <c r="D500" s="23"/>
      <c r="E500" s="23"/>
      <c r="F500" s="23"/>
      <c r="G500" s="23"/>
      <c r="H500" s="23"/>
      <c r="I500" s="23"/>
      <c r="J500" s="23"/>
      <c r="K500" s="18"/>
      <c r="L500" s="18"/>
      <c r="M500" s="23">
        <f t="shared" ref="M500:N500" si="126">SUM(M488:M499)</f>
        <v>787000</v>
      </c>
      <c r="N500" s="23">
        <f t="shared" si="126"/>
        <v>1613080</v>
      </c>
      <c r="O500" s="23">
        <f>SUM(O488:O499)</f>
        <v>2400080</v>
      </c>
      <c r="P500" s="23">
        <f>+J487-N500</f>
        <v>-50000</v>
      </c>
      <c r="Q500" s="23">
        <f>+I487-M500</f>
        <v>0</v>
      </c>
      <c r="R500" s="29">
        <f>+P500+Q500</f>
        <v>-50000</v>
      </c>
      <c r="S500" s="29">
        <f>+O500</f>
        <v>2400080</v>
      </c>
      <c r="T500" s="18"/>
    </row>
    <row r="501" spans="1:20" x14ac:dyDescent="0.35">
      <c r="A501" s="3" t="s">
        <v>102</v>
      </c>
      <c r="B501" s="3" t="s">
        <v>326</v>
      </c>
      <c r="C501" s="3" t="s">
        <v>351</v>
      </c>
      <c r="D501" s="80">
        <v>235</v>
      </c>
      <c r="E501" s="4">
        <v>19000</v>
      </c>
      <c r="F501" s="4">
        <f>+D501*0.8364</f>
        <v>196.554</v>
      </c>
      <c r="G501" s="4">
        <v>7200</v>
      </c>
      <c r="H501" s="4">
        <f>+D501*E501</f>
        <v>4465000</v>
      </c>
      <c r="I501" s="4">
        <f>+CEILING(F501*G501,1000)</f>
        <v>1416000</v>
      </c>
      <c r="J501" s="4">
        <f>(H501-I501)</f>
        <v>3049000</v>
      </c>
      <c r="K501" s="21">
        <v>45270</v>
      </c>
      <c r="L501" s="3"/>
      <c r="M501" s="4"/>
      <c r="N501" s="4"/>
      <c r="O501" s="4"/>
      <c r="P501" s="4"/>
      <c r="Q501" s="4"/>
      <c r="R501" s="4"/>
      <c r="S501" s="4"/>
      <c r="T501" s="3" t="s">
        <v>375</v>
      </c>
    </row>
    <row r="502" spans="1:20" x14ac:dyDescent="0.35">
      <c r="A502" s="3" t="s">
        <v>102</v>
      </c>
      <c r="B502" s="3"/>
      <c r="C502" s="3"/>
      <c r="D502" s="4"/>
      <c r="E502" s="4"/>
      <c r="F502" s="4"/>
      <c r="G502" s="4"/>
      <c r="H502" s="4"/>
      <c r="I502" s="4"/>
      <c r="J502" s="4"/>
      <c r="K502" s="21">
        <v>45266</v>
      </c>
      <c r="L502" s="3" t="s">
        <v>387</v>
      </c>
      <c r="M502" s="4">
        <v>50000</v>
      </c>
      <c r="N502" s="4"/>
      <c r="O502" s="4">
        <f t="shared" ref="O502:O510" si="127">+SUM(M502:N502)</f>
        <v>50000</v>
      </c>
      <c r="P502" s="4"/>
      <c r="Q502" s="4"/>
      <c r="R502" s="4"/>
      <c r="S502" s="4"/>
      <c r="T502" s="3" t="s">
        <v>375</v>
      </c>
    </row>
    <row r="503" spans="1:20" x14ac:dyDescent="0.35">
      <c r="A503" s="3" t="s">
        <v>102</v>
      </c>
      <c r="B503" s="3"/>
      <c r="C503" s="3"/>
      <c r="D503" s="4"/>
      <c r="E503" s="4"/>
      <c r="F503" s="4"/>
      <c r="G503" s="4"/>
      <c r="H503" s="4"/>
      <c r="I503" s="4"/>
      <c r="J503" s="4"/>
      <c r="K503" s="21">
        <v>45268</v>
      </c>
      <c r="L503" s="3" t="s">
        <v>388</v>
      </c>
      <c r="M503" s="4">
        <v>275000</v>
      </c>
      <c r="N503" s="4"/>
      <c r="O503" s="4">
        <f t="shared" si="127"/>
        <v>275000</v>
      </c>
      <c r="P503" s="4"/>
      <c r="Q503" s="4"/>
      <c r="R503" s="4"/>
      <c r="S503" s="4"/>
      <c r="T503" s="3" t="s">
        <v>375</v>
      </c>
    </row>
    <row r="504" spans="1:20" x14ac:dyDescent="0.35">
      <c r="A504" s="3" t="s">
        <v>102</v>
      </c>
      <c r="B504" s="3"/>
      <c r="C504" s="3"/>
      <c r="D504" s="4"/>
      <c r="E504" s="4"/>
      <c r="F504" s="4"/>
      <c r="G504" s="4"/>
      <c r="H504" s="4"/>
      <c r="I504" s="4"/>
      <c r="J504" s="4"/>
      <c r="K504" s="21">
        <v>45270</v>
      </c>
      <c r="L504" s="3" t="s">
        <v>9</v>
      </c>
      <c r="M504" s="4"/>
      <c r="N504" s="4">
        <v>625000</v>
      </c>
      <c r="O504" s="4">
        <f t="shared" si="127"/>
        <v>625000</v>
      </c>
      <c r="P504" s="4"/>
      <c r="Q504" s="4"/>
      <c r="R504" s="4"/>
      <c r="S504" s="4"/>
      <c r="T504" s="3" t="s">
        <v>375</v>
      </c>
    </row>
    <row r="505" spans="1:20" x14ac:dyDescent="0.35">
      <c r="A505" s="3" t="s">
        <v>102</v>
      </c>
      <c r="B505" s="3"/>
      <c r="C505" s="3" t="s">
        <v>352</v>
      </c>
      <c r="D505" s="4"/>
      <c r="E505" s="4"/>
      <c r="F505" s="4"/>
      <c r="G505" s="4"/>
      <c r="H505" s="4"/>
      <c r="I505" s="4"/>
      <c r="J505" s="4"/>
      <c r="K505" s="21">
        <v>45435</v>
      </c>
      <c r="L505" s="3" t="s">
        <v>389</v>
      </c>
      <c r="M505" s="4">
        <v>400000</v>
      </c>
      <c r="N505" s="4"/>
      <c r="O505" s="4">
        <f t="shared" si="127"/>
        <v>400000</v>
      </c>
      <c r="P505" s="4"/>
      <c r="Q505" s="4"/>
      <c r="R505" s="4"/>
      <c r="S505" s="4"/>
      <c r="T505" s="3" t="s">
        <v>375</v>
      </c>
    </row>
    <row r="506" spans="1:20" x14ac:dyDescent="0.35">
      <c r="A506" s="3" t="s">
        <v>102</v>
      </c>
      <c r="B506" s="3"/>
      <c r="C506" s="3" t="s">
        <v>353</v>
      </c>
      <c r="D506" s="4"/>
      <c r="E506" s="4"/>
      <c r="F506" s="4"/>
      <c r="G506" s="4"/>
      <c r="H506" s="4"/>
      <c r="I506" s="4"/>
      <c r="J506" s="4"/>
      <c r="K506" s="21">
        <v>45435</v>
      </c>
      <c r="L506" s="3" t="s">
        <v>390</v>
      </c>
      <c r="M506" s="4">
        <v>600000</v>
      </c>
      <c r="N506" s="4"/>
      <c r="O506" s="4">
        <f t="shared" si="127"/>
        <v>600000</v>
      </c>
      <c r="P506" s="4"/>
      <c r="Q506" s="4"/>
      <c r="R506" s="4"/>
      <c r="S506" s="4"/>
      <c r="T506" s="3" t="s">
        <v>375</v>
      </c>
    </row>
    <row r="507" spans="1:20" x14ac:dyDescent="0.35">
      <c r="A507" s="3" t="s">
        <v>102</v>
      </c>
      <c r="B507" s="3"/>
      <c r="C507" s="3" t="s">
        <v>353</v>
      </c>
      <c r="D507" s="4"/>
      <c r="E507" s="4"/>
      <c r="F507" s="4"/>
      <c r="G507" s="4"/>
      <c r="H507" s="4"/>
      <c r="I507" s="4"/>
      <c r="J507" s="4"/>
      <c r="K507" s="21">
        <v>45439</v>
      </c>
      <c r="L507" s="3" t="s">
        <v>390</v>
      </c>
      <c r="M507" s="4">
        <v>-600000</v>
      </c>
      <c r="N507" s="4"/>
      <c r="O507" s="4">
        <f t="shared" si="127"/>
        <v>-600000</v>
      </c>
      <c r="P507" s="4"/>
      <c r="Q507" s="4"/>
      <c r="R507" s="4"/>
      <c r="S507" s="4"/>
      <c r="T507" s="3" t="s">
        <v>375</v>
      </c>
    </row>
    <row r="508" spans="1:20" x14ac:dyDescent="0.35">
      <c r="A508" s="3" t="s">
        <v>102</v>
      </c>
      <c r="B508" s="3"/>
      <c r="C508" s="3"/>
      <c r="D508" s="4"/>
      <c r="E508" s="4"/>
      <c r="F508" s="4"/>
      <c r="G508" s="4"/>
      <c r="H508" s="4"/>
      <c r="I508" s="4"/>
      <c r="J508" s="4"/>
      <c r="K508" s="21">
        <v>45444</v>
      </c>
      <c r="L508" s="3" t="s">
        <v>314</v>
      </c>
      <c r="M508" s="4">
        <v>600000</v>
      </c>
      <c r="N508" s="4"/>
      <c r="O508" s="4">
        <f t="shared" si="127"/>
        <v>600000</v>
      </c>
      <c r="P508" s="4"/>
      <c r="Q508" s="4"/>
      <c r="R508" s="4"/>
      <c r="S508" s="4"/>
      <c r="T508" s="3" t="s">
        <v>375</v>
      </c>
    </row>
    <row r="509" spans="1:20" x14ac:dyDescent="0.35">
      <c r="A509" s="3" t="s">
        <v>102</v>
      </c>
      <c r="B509" s="3"/>
      <c r="C509" s="3"/>
      <c r="D509" s="4"/>
      <c r="E509" s="4"/>
      <c r="F509" s="4"/>
      <c r="G509" s="4"/>
      <c r="H509" s="4"/>
      <c r="I509" s="4"/>
      <c r="J509" s="4"/>
      <c r="K509" s="21">
        <v>45630</v>
      </c>
      <c r="L509" s="3" t="s">
        <v>9</v>
      </c>
      <c r="M509" s="4"/>
      <c r="N509" s="4">
        <v>900000</v>
      </c>
      <c r="O509" s="4">
        <f t="shared" si="127"/>
        <v>900000</v>
      </c>
      <c r="P509" s="4"/>
      <c r="Q509" s="4"/>
      <c r="R509" s="4"/>
      <c r="S509" s="4"/>
      <c r="T509" s="3" t="s">
        <v>375</v>
      </c>
    </row>
    <row r="510" spans="1:20" x14ac:dyDescent="0.35">
      <c r="A510" s="3" t="s">
        <v>102</v>
      </c>
      <c r="B510" s="3"/>
      <c r="C510" s="3"/>
      <c r="D510" s="4"/>
      <c r="E510" s="4"/>
      <c r="F510" s="4"/>
      <c r="G510" s="4"/>
      <c r="H510" s="4"/>
      <c r="I510" s="4"/>
      <c r="J510" s="4"/>
      <c r="K510" s="3"/>
      <c r="L510" s="3"/>
      <c r="M510" s="4"/>
      <c r="N510" s="4"/>
      <c r="O510" s="4">
        <f t="shared" si="127"/>
        <v>0</v>
      </c>
      <c r="P510" s="4"/>
      <c r="Q510" s="4"/>
      <c r="R510" s="4"/>
      <c r="S510" s="4"/>
      <c r="T510" s="3" t="s">
        <v>375</v>
      </c>
    </row>
    <row r="511" spans="1:20" x14ac:dyDescent="0.35">
      <c r="A511" s="18"/>
      <c r="B511" s="18"/>
      <c r="C511" s="18"/>
      <c r="D511" s="23"/>
      <c r="E511" s="23"/>
      <c r="F511" s="23"/>
      <c r="G511" s="23"/>
      <c r="H511" s="23"/>
      <c r="I511" s="23"/>
      <c r="J511" s="23"/>
      <c r="K511" s="18"/>
      <c r="L511" s="18"/>
      <c r="M511" s="23">
        <f t="shared" ref="M511:N511" si="128">SUM(M502:M510)</f>
        <v>1325000</v>
      </c>
      <c r="N511" s="23">
        <f t="shared" si="128"/>
        <v>1525000</v>
      </c>
      <c r="O511" s="23">
        <f>SUM(O502:O510)</f>
        <v>2850000</v>
      </c>
      <c r="P511" s="23">
        <f>+J501-N511</f>
        <v>1524000</v>
      </c>
      <c r="Q511" s="23">
        <f>+I501-M511</f>
        <v>91000</v>
      </c>
      <c r="R511" s="29">
        <f>+P511+Q511</f>
        <v>1615000</v>
      </c>
      <c r="S511" s="29">
        <f>+O511</f>
        <v>2850000</v>
      </c>
      <c r="T511" s="18"/>
    </row>
    <row r="512" spans="1:20" x14ac:dyDescent="0.35">
      <c r="A512" s="3" t="s">
        <v>103</v>
      </c>
      <c r="B512" s="3" t="s">
        <v>326</v>
      </c>
      <c r="C512" s="3" t="s">
        <v>243</v>
      </c>
      <c r="D512" s="80">
        <v>235</v>
      </c>
      <c r="E512" s="4">
        <v>19800</v>
      </c>
      <c r="F512" s="4">
        <f>+D512*0.8364</f>
        <v>196.554</v>
      </c>
      <c r="G512" s="4">
        <v>7200</v>
      </c>
      <c r="H512" s="4">
        <f>+D512*E512</f>
        <v>4653000</v>
      </c>
      <c r="I512" s="4">
        <f>+CEILING(F512*G512,1000)</f>
        <v>1416000</v>
      </c>
      <c r="J512" s="4">
        <f>(H512-I512)</f>
        <v>3237000</v>
      </c>
      <c r="K512" s="20">
        <v>45632</v>
      </c>
      <c r="L512" s="3"/>
      <c r="M512" s="4"/>
      <c r="N512" s="4"/>
      <c r="O512" s="4"/>
      <c r="P512" s="4"/>
      <c r="Q512" s="4"/>
      <c r="R512" s="4"/>
      <c r="S512" s="4"/>
      <c r="T512" s="3" t="s">
        <v>375</v>
      </c>
    </row>
    <row r="513" spans="1:20" x14ac:dyDescent="0.35">
      <c r="A513" s="3" t="s">
        <v>103</v>
      </c>
      <c r="B513" s="3"/>
      <c r="C513" s="3"/>
      <c r="D513" s="4"/>
      <c r="E513" s="4" t="s">
        <v>354</v>
      </c>
      <c r="F513" s="4"/>
      <c r="G513" s="4"/>
      <c r="H513" s="4"/>
      <c r="I513" s="4"/>
      <c r="J513" s="4"/>
      <c r="K513" s="21">
        <v>45280</v>
      </c>
      <c r="L513" s="3" t="s">
        <v>9</v>
      </c>
      <c r="M513" s="4"/>
      <c r="N513" s="4">
        <v>10000</v>
      </c>
      <c r="O513" s="4">
        <f t="shared" ref="O513:O522" si="129">+SUM(M513:N513)</f>
        <v>10000</v>
      </c>
      <c r="P513" s="4"/>
      <c r="Q513" s="4"/>
      <c r="R513" s="4"/>
      <c r="S513" s="4"/>
      <c r="T513" s="3" t="s">
        <v>297</v>
      </c>
    </row>
    <row r="514" spans="1:20" x14ac:dyDescent="0.35">
      <c r="A514" s="3" t="s">
        <v>103</v>
      </c>
      <c r="B514" s="3"/>
      <c r="C514" s="3" t="s">
        <v>355</v>
      </c>
      <c r="D514" s="4"/>
      <c r="E514" s="4"/>
      <c r="F514" s="4"/>
      <c r="G514" s="4"/>
      <c r="H514" s="4"/>
      <c r="I514" s="4"/>
      <c r="J514" s="4"/>
      <c r="K514" s="21">
        <v>45632</v>
      </c>
      <c r="L514" s="3" t="s">
        <v>9</v>
      </c>
      <c r="M514" s="4"/>
      <c r="N514" s="4">
        <v>50000</v>
      </c>
      <c r="O514" s="4">
        <f t="shared" si="129"/>
        <v>50000</v>
      </c>
      <c r="P514" s="4"/>
      <c r="Q514" s="4"/>
      <c r="R514" s="4"/>
      <c r="S514" s="4"/>
      <c r="T514" s="3" t="s">
        <v>298</v>
      </c>
    </row>
    <row r="515" spans="1:20" x14ac:dyDescent="0.35">
      <c r="A515" s="3" t="s">
        <v>103</v>
      </c>
      <c r="B515" s="3"/>
      <c r="C515" s="3" t="s">
        <v>355</v>
      </c>
      <c r="D515" s="4"/>
      <c r="E515" s="4"/>
      <c r="F515" s="4"/>
      <c r="G515" s="4"/>
      <c r="H515" s="4"/>
      <c r="I515" s="4"/>
      <c r="J515" s="4"/>
      <c r="K515" s="21">
        <v>45637</v>
      </c>
      <c r="L515" s="3" t="s">
        <v>9</v>
      </c>
      <c r="M515" s="4"/>
      <c r="N515" s="4">
        <v>500000</v>
      </c>
      <c r="O515" s="4">
        <f t="shared" si="129"/>
        <v>500000</v>
      </c>
      <c r="P515" s="4"/>
      <c r="Q515" s="4"/>
      <c r="R515" s="4"/>
      <c r="S515" s="4"/>
      <c r="T515" s="3" t="s">
        <v>297</v>
      </c>
    </row>
    <row r="516" spans="1:20" x14ac:dyDescent="0.35">
      <c r="A516" s="3" t="s">
        <v>103</v>
      </c>
      <c r="B516" s="3"/>
      <c r="C516" s="3" t="s">
        <v>243</v>
      </c>
      <c r="D516" s="4"/>
      <c r="E516" s="4"/>
      <c r="F516" s="4"/>
      <c r="G516" s="4"/>
      <c r="H516" s="4"/>
      <c r="I516" s="4"/>
      <c r="J516" s="4"/>
      <c r="K516" s="21">
        <v>45643</v>
      </c>
      <c r="L516" s="3" t="s">
        <v>9</v>
      </c>
      <c r="M516" s="4"/>
      <c r="N516" s="4">
        <v>-10000</v>
      </c>
      <c r="O516" s="4">
        <f t="shared" si="129"/>
        <v>-10000</v>
      </c>
      <c r="P516" s="4"/>
      <c r="Q516" s="4"/>
      <c r="R516" s="4"/>
      <c r="S516" s="4"/>
      <c r="T516" s="3" t="s">
        <v>297</v>
      </c>
    </row>
    <row r="517" spans="1:20" x14ac:dyDescent="0.35">
      <c r="A517" s="3" t="s">
        <v>103</v>
      </c>
      <c r="B517" s="3"/>
      <c r="C517" s="3" t="s">
        <v>355</v>
      </c>
      <c r="D517" s="4"/>
      <c r="E517" s="4"/>
      <c r="F517" s="4"/>
      <c r="G517" s="4"/>
      <c r="H517" s="4"/>
      <c r="I517" s="4"/>
      <c r="J517" s="4"/>
      <c r="K517" s="21">
        <v>45668</v>
      </c>
      <c r="L517" s="3" t="s">
        <v>9</v>
      </c>
      <c r="M517" s="4"/>
      <c r="N517" s="4">
        <v>500000</v>
      </c>
      <c r="O517" s="4">
        <f t="shared" si="129"/>
        <v>500000</v>
      </c>
      <c r="P517" s="4"/>
      <c r="Q517" s="4"/>
      <c r="R517" s="4"/>
      <c r="S517" s="4"/>
      <c r="T517" s="3" t="s">
        <v>298</v>
      </c>
    </row>
    <row r="518" spans="1:20" x14ac:dyDescent="0.35">
      <c r="A518" s="3" t="s">
        <v>103</v>
      </c>
      <c r="B518" s="3"/>
      <c r="C518" s="3"/>
      <c r="D518" s="4"/>
      <c r="E518" s="4"/>
      <c r="F518" s="4"/>
      <c r="G518" s="4"/>
      <c r="H518" s="4"/>
      <c r="I518" s="4"/>
      <c r="J518" s="4"/>
      <c r="K518" s="21">
        <v>45699</v>
      </c>
      <c r="L518" s="3" t="s">
        <v>9</v>
      </c>
      <c r="M518" s="4"/>
      <c r="N518" s="4">
        <v>500000</v>
      </c>
      <c r="O518" s="4">
        <f t="shared" si="129"/>
        <v>500000</v>
      </c>
      <c r="P518" s="4"/>
      <c r="Q518" s="4"/>
      <c r="R518" s="4"/>
      <c r="S518" s="4"/>
      <c r="T518" s="3" t="s">
        <v>297</v>
      </c>
    </row>
    <row r="519" spans="1:20" x14ac:dyDescent="0.35">
      <c r="A519" s="3" t="s">
        <v>103</v>
      </c>
      <c r="B519" s="3"/>
      <c r="C519" s="3"/>
      <c r="D519" s="4"/>
      <c r="E519" s="4"/>
      <c r="F519" s="4"/>
      <c r="G519" s="4"/>
      <c r="H519" s="4"/>
      <c r="I519" s="4"/>
      <c r="J519" s="4"/>
      <c r="K519" s="21" t="s">
        <v>1930</v>
      </c>
      <c r="L519" s="3" t="s">
        <v>1941</v>
      </c>
      <c r="M519" s="4">
        <v>400000</v>
      </c>
      <c r="N519" s="4"/>
      <c r="O519" s="4">
        <f t="shared" si="129"/>
        <v>400000</v>
      </c>
      <c r="P519" s="4"/>
      <c r="Q519" s="4"/>
      <c r="R519" s="4"/>
      <c r="S519" s="4"/>
      <c r="T519" s="3"/>
    </row>
    <row r="520" spans="1:20" x14ac:dyDescent="0.35">
      <c r="A520" s="3" t="s">
        <v>103</v>
      </c>
      <c r="B520" s="3"/>
      <c r="C520" s="3"/>
      <c r="D520" s="4"/>
      <c r="E520" s="4"/>
      <c r="F520" s="4"/>
      <c r="G520" s="4"/>
      <c r="H520" s="4"/>
      <c r="I520" s="4"/>
      <c r="J520" s="4"/>
      <c r="K520" s="21" t="s">
        <v>1930</v>
      </c>
      <c r="L520" s="3" t="s">
        <v>1019</v>
      </c>
      <c r="M520" s="4">
        <v>200000</v>
      </c>
      <c r="N520" s="4"/>
      <c r="O520" s="4">
        <f t="shared" si="129"/>
        <v>200000</v>
      </c>
      <c r="P520" s="4"/>
      <c r="Q520" s="4"/>
      <c r="R520" s="4"/>
      <c r="S520" s="4"/>
      <c r="T520" s="3"/>
    </row>
    <row r="521" spans="1:20" x14ac:dyDescent="0.35">
      <c r="A521" s="3" t="s">
        <v>103</v>
      </c>
      <c r="B521" s="3"/>
      <c r="C521" s="3"/>
      <c r="D521" s="4"/>
      <c r="E521" s="4"/>
      <c r="F521" s="4"/>
      <c r="G521" s="4"/>
      <c r="H521" s="4"/>
      <c r="I521" s="4"/>
      <c r="J521" s="4"/>
      <c r="K521" s="21">
        <v>45843</v>
      </c>
      <c r="L521" s="3" t="s">
        <v>9</v>
      </c>
      <c r="M521" s="4"/>
      <c r="N521" s="4">
        <v>500000</v>
      </c>
      <c r="O521" s="4">
        <f t="shared" si="129"/>
        <v>500000</v>
      </c>
      <c r="P521" s="4"/>
      <c r="Q521" s="4"/>
      <c r="R521" s="4"/>
      <c r="S521" s="4"/>
      <c r="T521" s="3"/>
    </row>
    <row r="522" spans="1:20" x14ac:dyDescent="0.35">
      <c r="A522" s="3" t="s">
        <v>103</v>
      </c>
      <c r="B522" s="3"/>
      <c r="C522" s="3"/>
      <c r="D522" s="4"/>
      <c r="E522" s="4"/>
      <c r="F522" s="4"/>
      <c r="G522" s="4"/>
      <c r="H522" s="4"/>
      <c r="I522" s="4"/>
      <c r="J522" s="4"/>
      <c r="K522" s="3"/>
      <c r="L522" s="3"/>
      <c r="M522" s="4"/>
      <c r="N522" s="4"/>
      <c r="O522" s="4">
        <f t="shared" si="129"/>
        <v>0</v>
      </c>
      <c r="P522" s="4"/>
      <c r="Q522" s="4"/>
      <c r="R522" s="4"/>
      <c r="S522" s="4"/>
      <c r="T522" s="3" t="s">
        <v>297</v>
      </c>
    </row>
    <row r="523" spans="1:20" x14ac:dyDescent="0.35">
      <c r="A523" s="18"/>
      <c r="B523" s="18"/>
      <c r="C523" s="18"/>
      <c r="D523" s="23"/>
      <c r="E523" s="23"/>
      <c r="F523" s="23"/>
      <c r="G523" s="23"/>
      <c r="H523" s="23"/>
      <c r="I523" s="23"/>
      <c r="J523" s="23"/>
      <c r="K523" s="18"/>
      <c r="L523" s="18"/>
      <c r="M523" s="23">
        <f>SUM(M513:M522)</f>
        <v>600000</v>
      </c>
      <c r="N523" s="23">
        <f>SUM(N513:N522)</f>
        <v>2050000</v>
      </c>
      <c r="O523" s="23">
        <f>SUM(O513:O522)</f>
        <v>2650000</v>
      </c>
      <c r="P523" s="23">
        <f>+J512-N523</f>
        <v>1187000</v>
      </c>
      <c r="Q523" s="23">
        <f>+I512-M523</f>
        <v>816000</v>
      </c>
      <c r="R523" s="29">
        <f>+P523+Q523</f>
        <v>2003000</v>
      </c>
      <c r="S523" s="29">
        <f>+O523</f>
        <v>2650000</v>
      </c>
      <c r="T523" s="18"/>
    </row>
    <row r="524" spans="1:20" x14ac:dyDescent="0.35">
      <c r="A524" s="3" t="s">
        <v>104</v>
      </c>
      <c r="B524" s="3" t="s">
        <v>326</v>
      </c>
      <c r="C524" s="3"/>
      <c r="D524" s="80">
        <v>130.56</v>
      </c>
      <c r="E524" s="4">
        <v>19000</v>
      </c>
      <c r="F524" s="4">
        <f>+D524*0.8364</f>
        <v>109.200384</v>
      </c>
      <c r="G524" s="4">
        <v>7200</v>
      </c>
      <c r="H524" s="4">
        <f>+D524*E524</f>
        <v>2480640</v>
      </c>
      <c r="I524" s="4">
        <f>+CEILING(F524*G524,1000)</f>
        <v>787000</v>
      </c>
      <c r="J524" s="4">
        <f>(H524-I524)</f>
        <v>1693640</v>
      </c>
      <c r="K524" s="21">
        <v>45455</v>
      </c>
      <c r="L524" s="3"/>
      <c r="M524" s="4"/>
      <c r="N524" s="4"/>
      <c r="O524" s="4"/>
      <c r="P524" s="4"/>
      <c r="Q524" s="4"/>
      <c r="R524" s="4"/>
      <c r="S524" s="4"/>
      <c r="T524" s="3" t="s">
        <v>297</v>
      </c>
    </row>
    <row r="525" spans="1:20" x14ac:dyDescent="0.35">
      <c r="A525" s="3" t="s">
        <v>104</v>
      </c>
      <c r="B525" s="3"/>
      <c r="C525" s="3" t="s">
        <v>356</v>
      </c>
      <c r="D525" s="4"/>
      <c r="E525" s="4"/>
      <c r="F525" s="4"/>
      <c r="G525" s="4"/>
      <c r="H525" s="4"/>
      <c r="I525" s="4"/>
      <c r="J525" s="4"/>
      <c r="K525" s="21">
        <v>45714</v>
      </c>
      <c r="L525" s="3" t="s">
        <v>391</v>
      </c>
      <c r="M525" s="4">
        <v>400000</v>
      </c>
      <c r="N525" s="4"/>
      <c r="O525" s="4">
        <f t="shared" ref="O525:O527" si="130">+SUM(M525:N525)</f>
        <v>400000</v>
      </c>
      <c r="P525" s="4"/>
      <c r="Q525" s="4"/>
      <c r="R525" s="4"/>
      <c r="S525" s="4"/>
      <c r="T525" s="3" t="s">
        <v>376</v>
      </c>
    </row>
    <row r="526" spans="1:20" x14ac:dyDescent="0.35">
      <c r="A526" s="3" t="s">
        <v>104</v>
      </c>
      <c r="B526" s="3"/>
      <c r="C526" s="3" t="s">
        <v>357</v>
      </c>
      <c r="D526" s="4"/>
      <c r="E526" s="4"/>
      <c r="F526" s="4"/>
      <c r="G526" s="4"/>
      <c r="H526" s="4"/>
      <c r="I526" s="4"/>
      <c r="J526" s="4"/>
      <c r="K526" s="21" t="s">
        <v>1940</v>
      </c>
      <c r="L526" s="3" t="s">
        <v>1942</v>
      </c>
      <c r="M526" s="4">
        <v>200000</v>
      </c>
      <c r="N526" s="4"/>
      <c r="O526" s="4">
        <f t="shared" si="130"/>
        <v>200000</v>
      </c>
      <c r="P526" s="4"/>
      <c r="Q526" s="4"/>
      <c r="R526" s="4"/>
      <c r="S526" s="4"/>
      <c r="T526" s="3" t="s">
        <v>298</v>
      </c>
    </row>
    <row r="527" spans="1:20" x14ac:dyDescent="0.35">
      <c r="A527" s="3" t="s">
        <v>104</v>
      </c>
      <c r="B527" s="3"/>
      <c r="C527" s="3"/>
      <c r="D527" s="4"/>
      <c r="E527" s="4"/>
      <c r="F527" s="4"/>
      <c r="G527" s="4"/>
      <c r="H527" s="4"/>
      <c r="I527" s="4"/>
      <c r="J527" s="4"/>
      <c r="K527" s="3"/>
      <c r="L527" s="3"/>
      <c r="M527" s="4"/>
      <c r="N527" s="4"/>
      <c r="O527" s="4">
        <f t="shared" si="130"/>
        <v>0</v>
      </c>
      <c r="P527" s="4"/>
      <c r="Q527" s="4"/>
      <c r="R527" s="4"/>
      <c r="S527" s="4"/>
      <c r="T527" s="3" t="s">
        <v>376</v>
      </c>
    </row>
    <row r="528" spans="1:20" x14ac:dyDescent="0.35">
      <c r="A528" s="18"/>
      <c r="B528" s="18"/>
      <c r="C528" s="18"/>
      <c r="D528" s="23"/>
      <c r="E528" s="23"/>
      <c r="F528" s="23"/>
      <c r="G528" s="23"/>
      <c r="H528" s="23"/>
      <c r="I528" s="23"/>
      <c r="J528" s="23"/>
      <c r="K528" s="18"/>
      <c r="L528" s="18"/>
      <c r="M528" s="23">
        <f t="shared" ref="M528:N528" si="131">SUM(M525:M527)</f>
        <v>600000</v>
      </c>
      <c r="N528" s="23">
        <f t="shared" si="131"/>
        <v>0</v>
      </c>
      <c r="O528" s="23">
        <f>SUM(O525:O527)</f>
        <v>600000</v>
      </c>
      <c r="P528" s="23">
        <f>+J524-N528</f>
        <v>1693640</v>
      </c>
      <c r="Q528" s="23">
        <f>+I524-M528</f>
        <v>187000</v>
      </c>
      <c r="R528" s="29">
        <f>+P528+Q528</f>
        <v>1880640</v>
      </c>
      <c r="S528" s="29">
        <f>+O528</f>
        <v>600000</v>
      </c>
      <c r="T528" s="18"/>
    </row>
    <row r="529" spans="1:20" x14ac:dyDescent="0.35">
      <c r="A529" s="26" t="s">
        <v>105</v>
      </c>
      <c r="B529" s="26" t="s">
        <v>326</v>
      </c>
      <c r="C529" s="26"/>
      <c r="D529" s="81">
        <v>130.56</v>
      </c>
      <c r="E529" s="27">
        <v>19000</v>
      </c>
      <c r="F529" s="27">
        <f t="shared" ref="F529:F535" si="132">+D529*0.8364</f>
        <v>109.200384</v>
      </c>
      <c r="G529" s="27">
        <v>7200</v>
      </c>
      <c r="H529" s="27">
        <f t="shared" ref="H529:H535" si="133">+D529*E529</f>
        <v>2480640</v>
      </c>
      <c r="I529" s="27">
        <f t="shared" ref="I529:I535" si="134">+CEILING(F529*G529,1000)</f>
        <v>787000</v>
      </c>
      <c r="J529" s="27">
        <f t="shared" ref="J529:J535" si="135">(H529-I529)</f>
        <v>1693640</v>
      </c>
      <c r="K529" s="26"/>
      <c r="L529" s="26"/>
      <c r="M529" s="27"/>
      <c r="N529" s="27"/>
      <c r="O529" s="27"/>
      <c r="P529" s="27">
        <f t="shared" ref="P529:P541" si="136">+J529-N529</f>
        <v>1693640</v>
      </c>
      <c r="Q529" s="27">
        <f t="shared" ref="Q529:Q541" si="137">+I529-M529</f>
        <v>787000</v>
      </c>
      <c r="R529" s="27">
        <f t="shared" ref="R529:R541" si="138">+P529+Q529</f>
        <v>2480640</v>
      </c>
      <c r="S529" s="27">
        <f t="shared" ref="S529:S541" si="139">+O529</f>
        <v>0</v>
      </c>
      <c r="T529" s="26" t="s">
        <v>295</v>
      </c>
    </row>
    <row r="530" spans="1:20" x14ac:dyDescent="0.35">
      <c r="A530" s="26" t="s">
        <v>106</v>
      </c>
      <c r="B530" s="26" t="s">
        <v>326</v>
      </c>
      <c r="C530" s="26"/>
      <c r="D530" s="81">
        <v>130.56</v>
      </c>
      <c r="E530" s="27">
        <v>19000</v>
      </c>
      <c r="F530" s="27">
        <f t="shared" si="132"/>
        <v>109.200384</v>
      </c>
      <c r="G530" s="27">
        <v>7200</v>
      </c>
      <c r="H530" s="27">
        <f t="shared" si="133"/>
        <v>2480640</v>
      </c>
      <c r="I530" s="27">
        <f t="shared" si="134"/>
        <v>787000</v>
      </c>
      <c r="J530" s="27">
        <f t="shared" si="135"/>
        <v>1693640</v>
      </c>
      <c r="K530" s="26"/>
      <c r="L530" s="26"/>
      <c r="M530" s="27"/>
      <c r="N530" s="27"/>
      <c r="O530" s="27"/>
      <c r="P530" s="27">
        <f t="shared" si="136"/>
        <v>1693640</v>
      </c>
      <c r="Q530" s="27">
        <f t="shared" si="137"/>
        <v>787000</v>
      </c>
      <c r="R530" s="27">
        <f t="shared" si="138"/>
        <v>2480640</v>
      </c>
      <c r="S530" s="27">
        <f t="shared" si="139"/>
        <v>0</v>
      </c>
      <c r="T530" s="26" t="s">
        <v>295</v>
      </c>
    </row>
    <row r="531" spans="1:20" x14ac:dyDescent="0.35">
      <c r="A531" s="26" t="s">
        <v>107</v>
      </c>
      <c r="B531" s="26" t="s">
        <v>326</v>
      </c>
      <c r="C531" s="26"/>
      <c r="D531" s="81">
        <v>130.56</v>
      </c>
      <c r="E531" s="27">
        <v>19000</v>
      </c>
      <c r="F531" s="27">
        <f t="shared" si="132"/>
        <v>109.200384</v>
      </c>
      <c r="G531" s="27">
        <v>7200</v>
      </c>
      <c r="H531" s="27">
        <f t="shared" si="133"/>
        <v>2480640</v>
      </c>
      <c r="I531" s="27">
        <f t="shared" si="134"/>
        <v>787000</v>
      </c>
      <c r="J531" s="27">
        <f t="shared" si="135"/>
        <v>1693640</v>
      </c>
      <c r="K531" s="26"/>
      <c r="L531" s="26"/>
      <c r="M531" s="27"/>
      <c r="N531" s="27"/>
      <c r="O531" s="27"/>
      <c r="P531" s="27">
        <f t="shared" si="136"/>
        <v>1693640</v>
      </c>
      <c r="Q531" s="27">
        <f t="shared" si="137"/>
        <v>787000</v>
      </c>
      <c r="R531" s="27">
        <f t="shared" si="138"/>
        <v>2480640</v>
      </c>
      <c r="S531" s="27">
        <f t="shared" si="139"/>
        <v>0</v>
      </c>
      <c r="T531" s="26" t="s">
        <v>295</v>
      </c>
    </row>
    <row r="532" spans="1:20" x14ac:dyDescent="0.35">
      <c r="A532" s="26" t="s">
        <v>108</v>
      </c>
      <c r="B532" s="26" t="s">
        <v>326</v>
      </c>
      <c r="C532" s="26"/>
      <c r="D532" s="81">
        <v>130.56</v>
      </c>
      <c r="E532" s="27">
        <v>19000</v>
      </c>
      <c r="F532" s="27">
        <f t="shared" si="132"/>
        <v>109.200384</v>
      </c>
      <c r="G532" s="27">
        <v>7200</v>
      </c>
      <c r="H532" s="27">
        <f t="shared" si="133"/>
        <v>2480640</v>
      </c>
      <c r="I532" s="27">
        <f t="shared" si="134"/>
        <v>787000</v>
      </c>
      <c r="J532" s="27">
        <f t="shared" si="135"/>
        <v>1693640</v>
      </c>
      <c r="K532" s="26"/>
      <c r="L532" s="26"/>
      <c r="M532" s="27"/>
      <c r="N532" s="27"/>
      <c r="O532" s="27"/>
      <c r="P532" s="27">
        <f t="shared" si="136"/>
        <v>1693640</v>
      </c>
      <c r="Q532" s="27">
        <f t="shared" si="137"/>
        <v>787000</v>
      </c>
      <c r="R532" s="27">
        <f t="shared" si="138"/>
        <v>2480640</v>
      </c>
      <c r="S532" s="27">
        <f t="shared" si="139"/>
        <v>0</v>
      </c>
      <c r="T532" s="26" t="s">
        <v>295</v>
      </c>
    </row>
    <row r="533" spans="1:20" x14ac:dyDescent="0.35">
      <c r="A533" s="26" t="s">
        <v>109</v>
      </c>
      <c r="B533" s="26" t="s">
        <v>326</v>
      </c>
      <c r="C533" s="26"/>
      <c r="D533" s="81">
        <v>130.56</v>
      </c>
      <c r="E533" s="27">
        <v>19000</v>
      </c>
      <c r="F533" s="27">
        <f t="shared" si="132"/>
        <v>109.200384</v>
      </c>
      <c r="G533" s="27">
        <v>7200</v>
      </c>
      <c r="H533" s="27">
        <f t="shared" si="133"/>
        <v>2480640</v>
      </c>
      <c r="I533" s="27">
        <f t="shared" si="134"/>
        <v>787000</v>
      </c>
      <c r="J533" s="27">
        <f t="shared" si="135"/>
        <v>1693640</v>
      </c>
      <c r="K533" s="26"/>
      <c r="L533" s="26"/>
      <c r="M533" s="27"/>
      <c r="N533" s="27"/>
      <c r="O533" s="27"/>
      <c r="P533" s="27">
        <f t="shared" si="136"/>
        <v>1693640</v>
      </c>
      <c r="Q533" s="27">
        <f t="shared" si="137"/>
        <v>787000</v>
      </c>
      <c r="R533" s="27">
        <f t="shared" si="138"/>
        <v>2480640</v>
      </c>
      <c r="S533" s="27">
        <f t="shared" si="139"/>
        <v>0</v>
      </c>
      <c r="T533" s="26" t="s">
        <v>295</v>
      </c>
    </row>
    <row r="534" spans="1:20" x14ac:dyDescent="0.35">
      <c r="A534" s="26" t="s">
        <v>110</v>
      </c>
      <c r="B534" s="26" t="s">
        <v>326</v>
      </c>
      <c r="C534" s="26"/>
      <c r="D534" s="81">
        <v>130.56</v>
      </c>
      <c r="E534" s="27">
        <v>19000</v>
      </c>
      <c r="F534" s="27">
        <f t="shared" si="132"/>
        <v>109.200384</v>
      </c>
      <c r="G534" s="27">
        <v>7200</v>
      </c>
      <c r="H534" s="27">
        <f t="shared" si="133"/>
        <v>2480640</v>
      </c>
      <c r="I534" s="27">
        <f t="shared" si="134"/>
        <v>787000</v>
      </c>
      <c r="J534" s="27">
        <f t="shared" si="135"/>
        <v>1693640</v>
      </c>
      <c r="K534" s="26"/>
      <c r="L534" s="26"/>
      <c r="M534" s="27"/>
      <c r="N534" s="27"/>
      <c r="O534" s="27"/>
      <c r="P534" s="27">
        <f t="shared" si="136"/>
        <v>1693640</v>
      </c>
      <c r="Q534" s="27">
        <f t="shared" si="137"/>
        <v>787000</v>
      </c>
      <c r="R534" s="27">
        <f t="shared" si="138"/>
        <v>2480640</v>
      </c>
      <c r="S534" s="27">
        <f t="shared" si="139"/>
        <v>0</v>
      </c>
      <c r="T534" s="26" t="s">
        <v>295</v>
      </c>
    </row>
    <row r="535" spans="1:20" x14ac:dyDescent="0.35">
      <c r="A535" s="26" t="s">
        <v>111</v>
      </c>
      <c r="B535" s="26" t="s">
        <v>326</v>
      </c>
      <c r="C535" s="26"/>
      <c r="D535" s="81">
        <v>130.56</v>
      </c>
      <c r="E535" s="27">
        <v>18000</v>
      </c>
      <c r="F535" s="27">
        <f t="shared" si="132"/>
        <v>109.200384</v>
      </c>
      <c r="G535" s="27">
        <v>7200</v>
      </c>
      <c r="H535" s="27">
        <f t="shared" si="133"/>
        <v>2350080</v>
      </c>
      <c r="I535" s="27">
        <f t="shared" si="134"/>
        <v>787000</v>
      </c>
      <c r="J535" s="27">
        <f t="shared" si="135"/>
        <v>1563080</v>
      </c>
      <c r="K535" s="26"/>
      <c r="L535" s="26"/>
      <c r="M535" s="27"/>
      <c r="N535" s="27"/>
      <c r="O535" s="27"/>
      <c r="P535" s="27">
        <f t="shared" si="136"/>
        <v>1563080</v>
      </c>
      <c r="Q535" s="27">
        <f t="shared" si="137"/>
        <v>787000</v>
      </c>
      <c r="R535" s="27">
        <f t="shared" si="138"/>
        <v>2350080</v>
      </c>
      <c r="S535" s="27">
        <f t="shared" si="139"/>
        <v>0</v>
      </c>
      <c r="T535" s="26" t="s">
        <v>295</v>
      </c>
    </row>
    <row r="536" spans="1:20" x14ac:dyDescent="0.35">
      <c r="A536" s="26" t="s">
        <v>112</v>
      </c>
      <c r="B536" s="26" t="s">
        <v>326</v>
      </c>
      <c r="C536" s="26"/>
      <c r="D536" s="81">
        <v>130.56</v>
      </c>
      <c r="E536" s="27">
        <v>18000</v>
      </c>
      <c r="F536" s="27">
        <f>+D536*0.8364</f>
        <v>109.200384</v>
      </c>
      <c r="G536" s="27">
        <v>7200</v>
      </c>
      <c r="H536" s="27">
        <f>+D536*E536</f>
        <v>2350080</v>
      </c>
      <c r="I536" s="27">
        <f>+CEILING(F536*G536,1000)</f>
        <v>787000</v>
      </c>
      <c r="J536" s="27">
        <f>(H536-I536)</f>
        <v>1563080</v>
      </c>
      <c r="K536" s="26"/>
      <c r="L536" s="26"/>
      <c r="M536" s="27"/>
      <c r="N536" s="27"/>
      <c r="O536" s="27"/>
      <c r="P536" s="27">
        <f t="shared" si="136"/>
        <v>1563080</v>
      </c>
      <c r="Q536" s="27">
        <f t="shared" si="137"/>
        <v>787000</v>
      </c>
      <c r="R536" s="27">
        <f t="shared" si="138"/>
        <v>2350080</v>
      </c>
      <c r="S536" s="27">
        <f t="shared" si="139"/>
        <v>0</v>
      </c>
      <c r="T536" s="26" t="s">
        <v>295</v>
      </c>
    </row>
    <row r="537" spans="1:20" x14ac:dyDescent="0.35">
      <c r="A537" s="3" t="s">
        <v>113</v>
      </c>
      <c r="B537" s="3" t="s">
        <v>326</v>
      </c>
      <c r="C537" s="3"/>
      <c r="D537" s="85">
        <v>130.56</v>
      </c>
      <c r="E537" s="34">
        <v>18000</v>
      </c>
      <c r="F537" s="34">
        <f>+D537*0.8364</f>
        <v>109.200384</v>
      </c>
      <c r="G537" s="34">
        <v>7200</v>
      </c>
      <c r="H537" s="34">
        <f>+D537*E537</f>
        <v>2350080</v>
      </c>
      <c r="I537" s="34">
        <f>+CEILING(F537*G537,1000)</f>
        <v>787000</v>
      </c>
      <c r="J537" s="34">
        <f>(H537-I537)</f>
        <v>1563080</v>
      </c>
      <c r="K537" s="3"/>
      <c r="L537" s="3"/>
      <c r="M537" s="34"/>
      <c r="N537" s="34"/>
      <c r="O537" s="34"/>
      <c r="P537" s="34"/>
      <c r="Q537" s="34"/>
      <c r="R537" s="34"/>
      <c r="S537" s="34">
        <f t="shared" si="139"/>
        <v>0</v>
      </c>
      <c r="T537" s="3" t="s">
        <v>295</v>
      </c>
    </row>
    <row r="538" spans="1:20" x14ac:dyDescent="0.35">
      <c r="A538" s="3" t="s">
        <v>113</v>
      </c>
      <c r="B538" s="3"/>
      <c r="C538" s="3"/>
      <c r="D538" s="85"/>
      <c r="E538" s="34"/>
      <c r="F538" s="34"/>
      <c r="G538" s="34"/>
      <c r="H538" s="34"/>
      <c r="I538" s="34"/>
      <c r="J538" s="34"/>
      <c r="K538" s="3" t="s">
        <v>1938</v>
      </c>
      <c r="L538" s="3" t="s">
        <v>66</v>
      </c>
      <c r="M538" s="34">
        <v>500000</v>
      </c>
      <c r="N538" s="34"/>
      <c r="O538" s="4">
        <f t="shared" ref="O538:O539" si="140">+SUM(M538:N538)</f>
        <v>500000</v>
      </c>
      <c r="P538" s="34"/>
      <c r="Q538" s="34"/>
      <c r="R538" s="34"/>
      <c r="S538" s="34"/>
      <c r="T538" s="3"/>
    </row>
    <row r="539" spans="1:20" x14ac:dyDescent="0.35">
      <c r="A539" s="3" t="s">
        <v>113</v>
      </c>
      <c r="B539" s="3"/>
      <c r="C539" s="3"/>
      <c r="D539" s="85"/>
      <c r="E539" s="34"/>
      <c r="F539" s="34"/>
      <c r="G539" s="34"/>
      <c r="H539" s="34"/>
      <c r="I539" s="34"/>
      <c r="J539" s="34"/>
      <c r="K539" s="3"/>
      <c r="L539" s="3"/>
      <c r="M539" s="34"/>
      <c r="N539" s="34"/>
      <c r="O539" s="4">
        <f t="shared" si="140"/>
        <v>0</v>
      </c>
      <c r="P539" s="34"/>
      <c r="Q539" s="34"/>
      <c r="R539" s="34"/>
      <c r="S539" s="34"/>
      <c r="T539" s="3"/>
    </row>
    <row r="540" spans="1:20" x14ac:dyDescent="0.35">
      <c r="A540" s="18" t="s">
        <v>113</v>
      </c>
      <c r="B540" s="18"/>
      <c r="C540" s="18"/>
      <c r="D540" s="23"/>
      <c r="E540" s="23"/>
      <c r="F540" s="23"/>
      <c r="G540" s="23"/>
      <c r="H540" s="23"/>
      <c r="I540" s="23"/>
      <c r="J540" s="23"/>
      <c r="K540" s="18"/>
      <c r="L540" s="18"/>
      <c r="M540" s="23">
        <f t="shared" ref="M540:N540" si="141">SUM(M538:M539)</f>
        <v>500000</v>
      </c>
      <c r="N540" s="23">
        <f t="shared" si="141"/>
        <v>0</v>
      </c>
      <c r="O540" s="23">
        <f>SUM(O538:O539)</f>
        <v>500000</v>
      </c>
      <c r="P540" s="23">
        <f>+J536-N540</f>
        <v>1563080</v>
      </c>
      <c r="Q540" s="23">
        <f>+I536-M540</f>
        <v>287000</v>
      </c>
      <c r="R540" s="29">
        <f>+P540+Q540</f>
        <v>1850080</v>
      </c>
      <c r="S540" s="29">
        <f>+O540</f>
        <v>500000</v>
      </c>
      <c r="T540" s="18"/>
    </row>
    <row r="541" spans="1:20" x14ac:dyDescent="0.35">
      <c r="A541" s="26" t="s">
        <v>114</v>
      </c>
      <c r="B541" s="26" t="s">
        <v>326</v>
      </c>
      <c r="C541" s="26"/>
      <c r="D541" s="81">
        <v>130.56</v>
      </c>
      <c r="E541" s="27">
        <v>18000</v>
      </c>
      <c r="F541" s="27">
        <f>+D541*0.8364</f>
        <v>109.200384</v>
      </c>
      <c r="G541" s="27">
        <v>7200</v>
      </c>
      <c r="H541" s="27">
        <f>+D541*E541</f>
        <v>2350080</v>
      </c>
      <c r="I541" s="27">
        <f>+CEILING(F541*G541,1000)</f>
        <v>787000</v>
      </c>
      <c r="J541" s="27">
        <f>(H541-I541)</f>
        <v>1563080</v>
      </c>
      <c r="K541" s="26"/>
      <c r="L541" s="26"/>
      <c r="M541" s="27"/>
      <c r="N541" s="27"/>
      <c r="O541" s="27"/>
      <c r="P541" s="27">
        <f t="shared" si="136"/>
        <v>1563080</v>
      </c>
      <c r="Q541" s="27">
        <f t="shared" si="137"/>
        <v>787000</v>
      </c>
      <c r="R541" s="27">
        <f t="shared" si="138"/>
        <v>2350080</v>
      </c>
      <c r="S541" s="27">
        <f t="shared" si="139"/>
        <v>0</v>
      </c>
      <c r="T541" s="26" t="s">
        <v>295</v>
      </c>
    </row>
    <row r="542" spans="1:20" x14ac:dyDescent="0.35">
      <c r="A542" s="3" t="s">
        <v>115</v>
      </c>
      <c r="B542" s="3" t="s">
        <v>326</v>
      </c>
      <c r="C542" s="3"/>
      <c r="D542" s="80">
        <v>130.56</v>
      </c>
      <c r="E542" s="4">
        <v>18000</v>
      </c>
      <c r="F542" s="4">
        <f>+D542*0.8364</f>
        <v>109.200384</v>
      </c>
      <c r="G542" s="4">
        <v>7200</v>
      </c>
      <c r="H542" s="4">
        <f>+D542*E542</f>
        <v>2350080</v>
      </c>
      <c r="I542" s="4">
        <f>+CEILING(F542*G542,1000)</f>
        <v>787000</v>
      </c>
      <c r="J542" s="4">
        <f>(H542-I542)</f>
        <v>1563080</v>
      </c>
      <c r="K542" s="21">
        <v>45723</v>
      </c>
      <c r="L542" s="3"/>
      <c r="M542" s="4"/>
      <c r="N542" s="4"/>
      <c r="O542" s="4"/>
      <c r="P542" s="4"/>
      <c r="Q542" s="4"/>
      <c r="R542" s="4"/>
      <c r="S542" s="4"/>
      <c r="T542" s="3" t="s">
        <v>296</v>
      </c>
    </row>
    <row r="543" spans="1:20" x14ac:dyDescent="0.35">
      <c r="A543" s="3" t="s">
        <v>115</v>
      </c>
      <c r="B543" s="3"/>
      <c r="C543" s="3" t="s">
        <v>358</v>
      </c>
      <c r="D543" s="4"/>
      <c r="E543" s="4"/>
      <c r="F543" s="4"/>
      <c r="G543" s="4"/>
      <c r="H543" s="4"/>
      <c r="I543" s="4"/>
      <c r="J543" s="4"/>
      <c r="K543" s="21">
        <v>45723</v>
      </c>
      <c r="L543" s="3" t="s">
        <v>312</v>
      </c>
      <c r="M543" s="4">
        <v>10000</v>
      </c>
      <c r="N543" s="4"/>
      <c r="O543" s="4">
        <f t="shared" ref="O543:O545" si="142">+SUM(M543:N543)</f>
        <v>10000</v>
      </c>
      <c r="P543" s="4"/>
      <c r="Q543" s="4"/>
      <c r="R543" s="4"/>
      <c r="S543" s="4"/>
      <c r="T543" s="3" t="s">
        <v>298</v>
      </c>
    </row>
    <row r="544" spans="1:20" x14ac:dyDescent="0.35">
      <c r="A544" s="3" t="s">
        <v>115</v>
      </c>
      <c r="B544" s="3"/>
      <c r="C544" s="3"/>
      <c r="D544" s="4"/>
      <c r="E544" s="4"/>
      <c r="F544" s="4"/>
      <c r="G544" s="4"/>
      <c r="H544" s="4"/>
      <c r="I544" s="4"/>
      <c r="J544" s="4"/>
      <c r="K544" s="21">
        <v>45843</v>
      </c>
      <c r="L544" s="3" t="s">
        <v>313</v>
      </c>
      <c r="M544" s="4">
        <v>-10000</v>
      </c>
      <c r="N544" s="4"/>
      <c r="O544" s="4">
        <f t="shared" si="142"/>
        <v>-10000</v>
      </c>
      <c r="P544" s="4"/>
      <c r="Q544" s="4"/>
      <c r="R544" s="4"/>
      <c r="S544" s="4"/>
      <c r="T544" s="3"/>
    </row>
    <row r="545" spans="1:20" x14ac:dyDescent="0.35">
      <c r="A545" s="3" t="s">
        <v>115</v>
      </c>
      <c r="B545" s="3"/>
      <c r="C545" s="3"/>
      <c r="D545" s="4"/>
      <c r="E545" s="4"/>
      <c r="F545" s="4"/>
      <c r="G545" s="4"/>
      <c r="H545" s="4"/>
      <c r="I545" s="4"/>
      <c r="J545" s="4"/>
      <c r="K545" s="3"/>
      <c r="L545" s="3"/>
      <c r="M545" s="4"/>
      <c r="N545" s="4"/>
      <c r="O545" s="4">
        <f t="shared" si="142"/>
        <v>0</v>
      </c>
      <c r="P545" s="4"/>
      <c r="Q545" s="4"/>
      <c r="R545" s="4"/>
      <c r="S545" s="4"/>
      <c r="T545" s="3" t="s">
        <v>298</v>
      </c>
    </row>
    <row r="546" spans="1:20" x14ac:dyDescent="0.35">
      <c r="A546" s="18"/>
      <c r="B546" s="18"/>
      <c r="C546" s="18"/>
      <c r="D546" s="23"/>
      <c r="E546" s="23"/>
      <c r="F546" s="23"/>
      <c r="G546" s="23"/>
      <c r="H546" s="23"/>
      <c r="I546" s="23"/>
      <c r="J546" s="23"/>
      <c r="K546" s="18"/>
      <c r="L546" s="18"/>
      <c r="M546" s="23">
        <f t="shared" ref="M546:N546" si="143">SUM(M543:M545)</f>
        <v>0</v>
      </c>
      <c r="N546" s="23">
        <f t="shared" si="143"/>
        <v>0</v>
      </c>
      <c r="O546" s="23">
        <f>SUM(O543:O545)</f>
        <v>0</v>
      </c>
      <c r="P546" s="23">
        <f>+J542-N546</f>
        <v>1563080</v>
      </c>
      <c r="Q546" s="23">
        <f>+I542-M546</f>
        <v>787000</v>
      </c>
      <c r="R546" s="29">
        <f>+P546+Q546</f>
        <v>2350080</v>
      </c>
      <c r="S546" s="29">
        <f>+O546</f>
        <v>0</v>
      </c>
      <c r="T546" s="18"/>
    </row>
    <row r="547" spans="1:20" x14ac:dyDescent="0.35">
      <c r="A547" s="3" t="s">
        <v>116</v>
      </c>
      <c r="B547" s="3" t="s">
        <v>326</v>
      </c>
      <c r="C547" s="3"/>
      <c r="D547" s="80">
        <v>130.56</v>
      </c>
      <c r="E547" s="4">
        <v>18000</v>
      </c>
      <c r="F547" s="4">
        <f>+D547*0.8364</f>
        <v>109.200384</v>
      </c>
      <c r="G547" s="4">
        <v>7200</v>
      </c>
      <c r="H547" s="4">
        <f>+D547*E547</f>
        <v>2350080</v>
      </c>
      <c r="I547" s="4">
        <f>+CEILING(F547*G547,1000)</f>
        <v>787000</v>
      </c>
      <c r="J547" s="4">
        <f>(H547-I547)</f>
        <v>1563080</v>
      </c>
      <c r="K547" s="21">
        <v>45720</v>
      </c>
      <c r="L547" s="3"/>
      <c r="M547" s="4"/>
      <c r="N547" s="4"/>
      <c r="O547" s="4"/>
      <c r="P547" s="4"/>
      <c r="Q547" s="4"/>
      <c r="R547" s="4"/>
      <c r="S547" s="4"/>
      <c r="T547" s="3" t="s">
        <v>298</v>
      </c>
    </row>
    <row r="548" spans="1:20" x14ac:dyDescent="0.35">
      <c r="A548" s="3" t="s">
        <v>116</v>
      </c>
      <c r="B548" s="3"/>
      <c r="C548" s="3" t="s">
        <v>359</v>
      </c>
      <c r="D548" s="4"/>
      <c r="E548" s="4"/>
      <c r="F548" s="4"/>
      <c r="G548" s="4"/>
      <c r="H548" s="4"/>
      <c r="I548" s="4"/>
      <c r="J548" s="4"/>
      <c r="K548" s="21">
        <v>45720</v>
      </c>
      <c r="L548" s="3" t="s">
        <v>312</v>
      </c>
      <c r="M548" s="4"/>
      <c r="N548" s="4">
        <v>40000</v>
      </c>
      <c r="O548" s="4">
        <f t="shared" ref="O548:O552" si="144">+SUM(M548:N548)</f>
        <v>40000</v>
      </c>
      <c r="P548" s="4"/>
      <c r="Q548" s="4"/>
      <c r="R548" s="4"/>
      <c r="S548" s="4"/>
      <c r="T548" s="3" t="s">
        <v>288</v>
      </c>
    </row>
    <row r="549" spans="1:20" x14ac:dyDescent="0.35">
      <c r="A549" s="3" t="s">
        <v>116</v>
      </c>
      <c r="B549" s="3"/>
      <c r="C549" s="3"/>
      <c r="D549" s="4"/>
      <c r="E549" s="4"/>
      <c r="F549" s="4"/>
      <c r="G549" s="4"/>
      <c r="H549" s="4"/>
      <c r="I549" s="4"/>
      <c r="J549" s="4"/>
      <c r="K549" s="21" t="s">
        <v>1881</v>
      </c>
      <c r="L549" s="3" t="s">
        <v>9</v>
      </c>
      <c r="M549" s="4"/>
      <c r="N549" s="4">
        <v>105000</v>
      </c>
      <c r="O549" s="4">
        <f t="shared" si="144"/>
        <v>105000</v>
      </c>
      <c r="P549" s="4"/>
      <c r="Q549" s="4"/>
      <c r="R549" s="4"/>
      <c r="S549" s="4"/>
      <c r="T549" s="3"/>
    </row>
    <row r="550" spans="1:20" x14ac:dyDescent="0.35">
      <c r="A550" s="3" t="s">
        <v>116</v>
      </c>
      <c r="B550" s="3"/>
      <c r="C550" s="3"/>
      <c r="D550" s="4"/>
      <c r="E550" s="4"/>
      <c r="F550" s="4"/>
      <c r="G550" s="4"/>
      <c r="H550" s="4"/>
      <c r="I550" s="4"/>
      <c r="J550" s="4"/>
      <c r="K550" s="21" t="s">
        <v>1881</v>
      </c>
      <c r="L550" s="3" t="s">
        <v>312</v>
      </c>
      <c r="M550" s="4">
        <v>80000</v>
      </c>
      <c r="N550" s="4"/>
      <c r="O550" s="4">
        <f t="shared" si="144"/>
        <v>80000</v>
      </c>
      <c r="P550" s="4"/>
      <c r="Q550" s="4"/>
      <c r="R550" s="4"/>
      <c r="S550" s="4"/>
      <c r="T550" s="3"/>
    </row>
    <row r="551" spans="1:20" x14ac:dyDescent="0.35">
      <c r="A551" s="3" t="s">
        <v>116</v>
      </c>
      <c r="B551" s="3"/>
      <c r="C551" s="3"/>
      <c r="D551" s="4"/>
      <c r="E551" s="4"/>
      <c r="F551" s="4"/>
      <c r="G551" s="4"/>
      <c r="H551" s="4"/>
      <c r="I551" s="4"/>
      <c r="J551" s="4"/>
      <c r="K551" s="21" t="s">
        <v>1929</v>
      </c>
      <c r="L551" s="3" t="s">
        <v>9</v>
      </c>
      <c r="M551" s="4"/>
      <c r="N551" s="4">
        <v>100000</v>
      </c>
      <c r="O551" s="4">
        <f t="shared" si="144"/>
        <v>100000</v>
      </c>
      <c r="P551" s="4"/>
      <c r="Q551" s="4"/>
      <c r="R551" s="4"/>
      <c r="S551" s="4"/>
      <c r="T551" s="3"/>
    </row>
    <row r="552" spans="1:20" x14ac:dyDescent="0.35">
      <c r="A552" s="3" t="s">
        <v>116</v>
      </c>
      <c r="B552" s="3"/>
      <c r="C552" s="3"/>
      <c r="D552" s="4"/>
      <c r="E552" s="4"/>
      <c r="F552" s="4"/>
      <c r="G552" s="4"/>
      <c r="H552" s="4"/>
      <c r="I552" s="4"/>
      <c r="J552" s="4"/>
      <c r="K552" s="3"/>
      <c r="L552" s="3"/>
      <c r="M552" s="4"/>
      <c r="N552" s="4"/>
      <c r="O552" s="4">
        <f t="shared" si="144"/>
        <v>0</v>
      </c>
      <c r="P552" s="4"/>
      <c r="Q552" s="4"/>
      <c r="R552" s="4"/>
      <c r="S552" s="4"/>
      <c r="T552" s="3" t="s">
        <v>288</v>
      </c>
    </row>
    <row r="553" spans="1:20" x14ac:dyDescent="0.35">
      <c r="A553" s="18"/>
      <c r="B553" s="18"/>
      <c r="C553" s="18"/>
      <c r="D553" s="23"/>
      <c r="E553" s="23"/>
      <c r="F553" s="23"/>
      <c r="G553" s="23"/>
      <c r="H553" s="23"/>
      <c r="I553" s="23"/>
      <c r="J553" s="23"/>
      <c r="K553" s="18"/>
      <c r="L553" s="18"/>
      <c r="M553" s="23">
        <f t="shared" ref="M553:N553" si="145">SUM(M548:M552)</f>
        <v>80000</v>
      </c>
      <c r="N553" s="23">
        <f t="shared" si="145"/>
        <v>245000</v>
      </c>
      <c r="O553" s="23">
        <f>SUM(O548:O552)</f>
        <v>325000</v>
      </c>
      <c r="P553" s="23">
        <f>+J547-N553</f>
        <v>1318080</v>
      </c>
      <c r="Q553" s="23">
        <f>+I547-M553</f>
        <v>707000</v>
      </c>
      <c r="R553" s="29">
        <f>+P553+Q553</f>
        <v>2025080</v>
      </c>
      <c r="S553" s="29">
        <f>+O553</f>
        <v>325000</v>
      </c>
      <c r="T553" s="18"/>
    </row>
    <row r="554" spans="1:20" x14ac:dyDescent="0.35">
      <c r="A554" s="3" t="s">
        <v>117</v>
      </c>
      <c r="B554" s="3" t="s">
        <v>326</v>
      </c>
      <c r="C554" s="3"/>
      <c r="D554" s="80">
        <v>130.56</v>
      </c>
      <c r="E554" s="4">
        <v>18000</v>
      </c>
      <c r="F554" s="4">
        <f>+D554*0.8364</f>
        <v>109.200384</v>
      </c>
      <c r="G554" s="4">
        <v>7200</v>
      </c>
      <c r="H554" s="4">
        <f>+D554*E554</f>
        <v>2350080</v>
      </c>
      <c r="I554" s="4">
        <f>+CEILING(F554*G554,1000)</f>
        <v>787000</v>
      </c>
      <c r="J554" s="4">
        <f>(H554-I554)</f>
        <v>1563080</v>
      </c>
      <c r="K554" s="3"/>
      <c r="L554" s="3"/>
      <c r="M554" s="4"/>
      <c r="N554" s="4"/>
      <c r="O554" s="4"/>
      <c r="P554" s="4"/>
      <c r="Q554" s="4"/>
      <c r="R554" s="4"/>
      <c r="S554" s="4"/>
      <c r="T554" s="3" t="s">
        <v>288</v>
      </c>
    </row>
    <row r="555" spans="1:20" x14ac:dyDescent="0.35">
      <c r="A555" s="3" t="s">
        <v>117</v>
      </c>
      <c r="B555" s="3"/>
      <c r="C555" s="3"/>
      <c r="D555" s="4"/>
      <c r="E555" s="4"/>
      <c r="F555" s="4"/>
      <c r="G555" s="4"/>
      <c r="H555" s="4"/>
      <c r="I555" s="4"/>
      <c r="J555" s="4"/>
      <c r="K555" s="3"/>
      <c r="L555" s="3"/>
      <c r="M555" s="4"/>
      <c r="N555" s="4"/>
      <c r="O555" s="4">
        <f t="shared" ref="O555" si="146">+SUM(M555:N555)</f>
        <v>0</v>
      </c>
      <c r="P555" s="4"/>
      <c r="Q555" s="4"/>
      <c r="R555" s="4"/>
      <c r="S555" s="4"/>
      <c r="T555" s="3" t="s">
        <v>291</v>
      </c>
    </row>
    <row r="556" spans="1:20" x14ac:dyDescent="0.35">
      <c r="A556" s="18"/>
      <c r="B556" s="18"/>
      <c r="C556" s="18"/>
      <c r="D556" s="23"/>
      <c r="E556" s="23"/>
      <c r="F556" s="23"/>
      <c r="G556" s="23"/>
      <c r="H556" s="23"/>
      <c r="I556" s="23"/>
      <c r="J556" s="23"/>
      <c r="K556" s="18"/>
      <c r="L556" s="18"/>
      <c r="M556" s="23">
        <f t="shared" ref="M556:N556" si="147">SUM(M555)</f>
        <v>0</v>
      </c>
      <c r="N556" s="23">
        <f t="shared" si="147"/>
        <v>0</v>
      </c>
      <c r="O556" s="23">
        <f>SUM(O555)</f>
        <v>0</v>
      </c>
      <c r="P556" s="23">
        <f>+J554-N556</f>
        <v>1563080</v>
      </c>
      <c r="Q556" s="23">
        <f>+I554-M556</f>
        <v>787000</v>
      </c>
      <c r="R556" s="29">
        <f>+P556+Q556</f>
        <v>2350080</v>
      </c>
      <c r="S556" s="29">
        <f>+O556</f>
        <v>0</v>
      </c>
      <c r="T556" s="18"/>
    </row>
    <row r="557" spans="1:20" x14ac:dyDescent="0.35">
      <c r="A557" s="3" t="s">
        <v>118</v>
      </c>
      <c r="B557" s="3" t="s">
        <v>326</v>
      </c>
      <c r="C557" s="3"/>
      <c r="D557" s="80">
        <v>235</v>
      </c>
      <c r="E557" s="4">
        <v>19000</v>
      </c>
      <c r="F557" s="4">
        <f>+D557*0.8364</f>
        <v>196.554</v>
      </c>
      <c r="G557" s="4">
        <v>7200</v>
      </c>
      <c r="H557" s="4">
        <f>+D557*E557</f>
        <v>4465000</v>
      </c>
      <c r="I557" s="4">
        <f>+CEILING(F557*G557,1000)</f>
        <v>1416000</v>
      </c>
      <c r="J557" s="4">
        <f>(H557-I557)</f>
        <v>3049000</v>
      </c>
      <c r="K557" s="21">
        <v>45721</v>
      </c>
      <c r="L557" s="3"/>
      <c r="M557" s="4"/>
      <c r="N557" s="4"/>
      <c r="O557" s="4"/>
      <c r="P557" s="4"/>
      <c r="Q557" s="4"/>
      <c r="R557" s="4"/>
      <c r="S557" s="4"/>
      <c r="T557" s="3" t="s">
        <v>291</v>
      </c>
    </row>
    <row r="558" spans="1:20" x14ac:dyDescent="0.35">
      <c r="A558" s="3" t="s">
        <v>118</v>
      </c>
      <c r="B558" s="3"/>
      <c r="C558" s="3" t="s">
        <v>304</v>
      </c>
      <c r="D558" s="4"/>
      <c r="E558" s="4"/>
      <c r="F558" s="4"/>
      <c r="G558" s="4"/>
      <c r="H558" s="4"/>
      <c r="I558" s="4"/>
      <c r="J558" s="4"/>
      <c r="K558" s="21">
        <v>45721</v>
      </c>
      <c r="L558" s="3" t="s">
        <v>313</v>
      </c>
      <c r="M558" s="4">
        <v>500000</v>
      </c>
      <c r="N558" s="4"/>
      <c r="O558" s="4">
        <f t="shared" ref="O558:O560" si="148">+SUM(M558:N558)</f>
        <v>500000</v>
      </c>
      <c r="P558" s="4"/>
      <c r="Q558" s="4"/>
      <c r="R558" s="4"/>
      <c r="S558" s="4"/>
      <c r="T558" s="3" t="s">
        <v>304</v>
      </c>
    </row>
    <row r="559" spans="1:20" x14ac:dyDescent="0.35">
      <c r="A559" s="3" t="s">
        <v>118</v>
      </c>
      <c r="B559" s="3"/>
      <c r="C559" s="3"/>
      <c r="D559" s="4"/>
      <c r="E559" s="4"/>
      <c r="F559" s="4"/>
      <c r="G559" s="4"/>
      <c r="H559" s="4"/>
      <c r="I559" s="4"/>
      <c r="J559" s="4"/>
      <c r="K559" s="21">
        <v>45752</v>
      </c>
      <c r="L559" s="3" t="s">
        <v>9</v>
      </c>
      <c r="M559" s="4"/>
      <c r="N559" s="4">
        <v>100000</v>
      </c>
      <c r="O559" s="4">
        <f t="shared" si="148"/>
        <v>100000</v>
      </c>
      <c r="P559" s="4"/>
      <c r="Q559" s="4"/>
      <c r="R559" s="4"/>
      <c r="S559" s="4"/>
      <c r="T559" s="3"/>
    </row>
    <row r="560" spans="1:20" x14ac:dyDescent="0.35">
      <c r="A560" s="3" t="s">
        <v>118</v>
      </c>
      <c r="B560" s="3"/>
      <c r="C560" s="3"/>
      <c r="D560" s="4"/>
      <c r="E560" s="4"/>
      <c r="F560" s="4"/>
      <c r="G560" s="4"/>
      <c r="H560" s="4"/>
      <c r="I560" s="4"/>
      <c r="J560" s="4"/>
      <c r="K560" s="3"/>
      <c r="L560" s="3"/>
      <c r="M560" s="4"/>
      <c r="N560" s="4"/>
      <c r="O560" s="4">
        <f t="shared" si="148"/>
        <v>0</v>
      </c>
      <c r="P560" s="4"/>
      <c r="Q560" s="4"/>
      <c r="R560" s="4"/>
      <c r="S560" s="4"/>
      <c r="T560" s="3" t="s">
        <v>304</v>
      </c>
    </row>
    <row r="561" spans="1:20" x14ac:dyDescent="0.35">
      <c r="A561" s="18"/>
      <c r="B561" s="18"/>
      <c r="C561" s="18"/>
      <c r="D561" s="23"/>
      <c r="E561" s="23"/>
      <c r="F561" s="23"/>
      <c r="G561" s="23"/>
      <c r="H561" s="23"/>
      <c r="I561" s="23"/>
      <c r="J561" s="23"/>
      <c r="K561" s="18"/>
      <c r="L561" s="18"/>
      <c r="M561" s="23">
        <f t="shared" ref="M561:N561" si="149">SUM(M558:M560)</f>
        <v>500000</v>
      </c>
      <c r="N561" s="23">
        <f t="shared" si="149"/>
        <v>100000</v>
      </c>
      <c r="O561" s="23">
        <f>SUM(O558:O560)</f>
        <v>600000</v>
      </c>
      <c r="P561" s="23">
        <f>+J557-N561</f>
        <v>2949000</v>
      </c>
      <c r="Q561" s="23">
        <f>+I557-M561</f>
        <v>916000</v>
      </c>
      <c r="R561" s="29">
        <f>+P561+Q561</f>
        <v>3865000</v>
      </c>
      <c r="S561" s="29">
        <f>+O561</f>
        <v>600000</v>
      </c>
      <c r="T561" s="18"/>
    </row>
    <row r="562" spans="1:20" x14ac:dyDescent="0.35">
      <c r="A562" s="3" t="s">
        <v>119</v>
      </c>
      <c r="B562" s="3" t="s">
        <v>326</v>
      </c>
      <c r="C562" s="3"/>
      <c r="D562" s="80">
        <v>130.56</v>
      </c>
      <c r="E562" s="4">
        <v>19750</v>
      </c>
      <c r="F562" s="4">
        <f>+D562*0.8364</f>
        <v>109.200384</v>
      </c>
      <c r="G562" s="4">
        <v>7200</v>
      </c>
      <c r="H562" s="4">
        <f>+D562*E562</f>
        <v>2578560</v>
      </c>
      <c r="I562" s="4">
        <f>+CEILING(F562*G562,1000)</f>
        <v>787000</v>
      </c>
      <c r="J562" s="4">
        <f>(H562-I562)</f>
        <v>1791560</v>
      </c>
      <c r="K562" s="21">
        <v>45634</v>
      </c>
      <c r="L562" s="3"/>
      <c r="M562" s="4"/>
      <c r="N562" s="4"/>
      <c r="O562" s="4"/>
      <c r="P562" s="4"/>
      <c r="Q562" s="4"/>
      <c r="R562" s="4"/>
      <c r="S562" s="4"/>
      <c r="T562" s="3" t="s">
        <v>304</v>
      </c>
    </row>
    <row r="563" spans="1:20" x14ac:dyDescent="0.35">
      <c r="A563" s="3" t="s">
        <v>119</v>
      </c>
      <c r="B563" s="3"/>
      <c r="C563" s="3"/>
      <c r="D563" s="4"/>
      <c r="E563" s="4"/>
      <c r="F563" s="4"/>
      <c r="G563" s="4"/>
      <c r="H563" s="4"/>
      <c r="I563" s="4"/>
      <c r="J563" s="4"/>
      <c r="K563" s="21">
        <v>45542</v>
      </c>
      <c r="L563" s="3" t="s">
        <v>9</v>
      </c>
      <c r="M563" s="4"/>
      <c r="N563" s="4">
        <v>11001</v>
      </c>
      <c r="O563" s="4">
        <f t="shared" ref="O563:O569" si="150">+SUM(M563:N563)</f>
        <v>11001</v>
      </c>
      <c r="P563" s="4"/>
      <c r="Q563" s="4"/>
      <c r="R563" s="4"/>
      <c r="S563" s="4"/>
      <c r="T563" s="3" t="s">
        <v>377</v>
      </c>
    </row>
    <row r="564" spans="1:20" x14ac:dyDescent="0.35">
      <c r="A564" s="3" t="s">
        <v>119</v>
      </c>
      <c r="B564" s="3"/>
      <c r="C564" s="3"/>
      <c r="D564" s="4"/>
      <c r="E564" s="4"/>
      <c r="F564" s="4"/>
      <c r="G564" s="4"/>
      <c r="H564" s="4"/>
      <c r="I564" s="4"/>
      <c r="J564" s="4"/>
      <c r="K564" s="21">
        <v>45634</v>
      </c>
      <c r="L564" s="3" t="s">
        <v>313</v>
      </c>
      <c r="M564" s="4">
        <v>10000</v>
      </c>
      <c r="N564" s="4"/>
      <c r="O564" s="4">
        <f t="shared" si="150"/>
        <v>10000</v>
      </c>
      <c r="P564" s="4"/>
      <c r="Q564" s="4"/>
      <c r="R564" s="4"/>
      <c r="S564" s="4"/>
      <c r="T564" s="3" t="s">
        <v>293</v>
      </c>
    </row>
    <row r="565" spans="1:20" x14ac:dyDescent="0.35">
      <c r="A565" s="3" t="s">
        <v>119</v>
      </c>
      <c r="B565" s="3"/>
      <c r="C565" s="3" t="s">
        <v>360</v>
      </c>
      <c r="D565" s="4"/>
      <c r="E565" s="4" t="s">
        <v>331</v>
      </c>
      <c r="F565" s="4"/>
      <c r="G565" s="4"/>
      <c r="H565" s="4"/>
      <c r="I565" s="4"/>
      <c r="J565" s="4"/>
      <c r="K565" s="21">
        <v>45702</v>
      </c>
      <c r="L565" s="3" t="s">
        <v>9</v>
      </c>
      <c r="M565" s="4"/>
      <c r="N565" s="4">
        <v>62033</v>
      </c>
      <c r="O565" s="4">
        <f t="shared" si="150"/>
        <v>62033</v>
      </c>
      <c r="P565" s="4"/>
      <c r="Q565" s="4"/>
      <c r="R565" s="4"/>
      <c r="S565" s="4"/>
      <c r="T565" s="3" t="s">
        <v>293</v>
      </c>
    </row>
    <row r="566" spans="1:20" x14ac:dyDescent="0.35">
      <c r="A566" s="3" t="s">
        <v>119</v>
      </c>
      <c r="B566" s="3"/>
      <c r="C566" s="3" t="s">
        <v>361</v>
      </c>
      <c r="D566" s="4"/>
      <c r="E566" s="4"/>
      <c r="F566" s="4"/>
      <c r="G566" s="4"/>
      <c r="H566" s="4"/>
      <c r="I566" s="4"/>
      <c r="J566" s="4"/>
      <c r="K566" s="21">
        <v>45715</v>
      </c>
      <c r="L566" s="3" t="s">
        <v>9</v>
      </c>
      <c r="M566" s="4"/>
      <c r="N566" s="4">
        <v>300000</v>
      </c>
      <c r="O566" s="4">
        <f t="shared" si="150"/>
        <v>300000</v>
      </c>
      <c r="P566" s="4"/>
      <c r="Q566" s="4"/>
      <c r="R566" s="4"/>
      <c r="S566" s="4"/>
      <c r="T566" s="3" t="s">
        <v>289</v>
      </c>
    </row>
    <row r="567" spans="1:20" x14ac:dyDescent="0.35">
      <c r="A567" s="3" t="s">
        <v>119</v>
      </c>
      <c r="B567" s="3"/>
      <c r="C567" s="3"/>
      <c r="D567" s="4"/>
      <c r="E567" s="4"/>
      <c r="F567" s="4"/>
      <c r="G567" s="4"/>
      <c r="H567" s="4"/>
      <c r="I567" s="4"/>
      <c r="J567" s="4"/>
      <c r="K567" s="21"/>
      <c r="L567" s="3"/>
      <c r="M567" s="4"/>
      <c r="N567" s="4"/>
      <c r="O567" s="4">
        <f t="shared" si="150"/>
        <v>0</v>
      </c>
      <c r="P567" s="4"/>
      <c r="Q567" s="4"/>
      <c r="R567" s="4"/>
      <c r="S567" s="4"/>
      <c r="T567" s="3" t="s">
        <v>292</v>
      </c>
    </row>
    <row r="568" spans="1:20" x14ac:dyDescent="0.35">
      <c r="A568" s="3" t="s">
        <v>119</v>
      </c>
      <c r="B568" s="3"/>
      <c r="C568" s="3"/>
      <c r="D568" s="4"/>
      <c r="E568" s="4"/>
      <c r="F568" s="4"/>
      <c r="G568" s="4"/>
      <c r="H568" s="4"/>
      <c r="I568" s="4"/>
      <c r="J568" s="4"/>
      <c r="K568" s="21"/>
      <c r="L568" s="3"/>
      <c r="M568" s="4"/>
      <c r="N568" s="4"/>
      <c r="O568" s="4">
        <f t="shared" si="150"/>
        <v>0</v>
      </c>
      <c r="P568" s="4"/>
      <c r="Q568" s="4"/>
      <c r="R568" s="4"/>
      <c r="S568" s="4"/>
      <c r="T568" s="3" t="s">
        <v>292</v>
      </c>
    </row>
    <row r="569" spans="1:20" x14ac:dyDescent="0.35">
      <c r="A569" s="3" t="s">
        <v>119</v>
      </c>
      <c r="B569" s="3"/>
      <c r="C569" s="3"/>
      <c r="D569" s="4"/>
      <c r="E569" s="4"/>
      <c r="F569" s="4"/>
      <c r="G569" s="4"/>
      <c r="H569" s="4"/>
      <c r="I569" s="4"/>
      <c r="J569" s="4"/>
      <c r="K569" s="3"/>
      <c r="L569" s="3"/>
      <c r="M569" s="4"/>
      <c r="N569" s="4"/>
      <c r="O569" s="4">
        <f t="shared" si="150"/>
        <v>0</v>
      </c>
      <c r="P569" s="4"/>
      <c r="Q569" s="4"/>
      <c r="R569" s="4"/>
      <c r="S569" s="4"/>
      <c r="T569" s="3" t="s">
        <v>292</v>
      </c>
    </row>
    <row r="570" spans="1:20" x14ac:dyDescent="0.35">
      <c r="A570" s="18"/>
      <c r="B570" s="18"/>
      <c r="C570" s="18"/>
      <c r="D570" s="23"/>
      <c r="E570" s="23"/>
      <c r="F570" s="23"/>
      <c r="G570" s="23"/>
      <c r="H570" s="23"/>
      <c r="I570" s="23"/>
      <c r="J570" s="23"/>
      <c r="K570" s="18"/>
      <c r="L570" s="18"/>
      <c r="M570" s="23">
        <f t="shared" ref="M570:N570" si="151">SUM(M563:M569)</f>
        <v>10000</v>
      </c>
      <c r="N570" s="23">
        <f t="shared" si="151"/>
        <v>373034</v>
      </c>
      <c r="O570" s="23">
        <f>SUM(O563:O569)</f>
        <v>383034</v>
      </c>
      <c r="P570" s="23">
        <f>+J562-N570</f>
        <v>1418526</v>
      </c>
      <c r="Q570" s="23">
        <f>+I562-M570</f>
        <v>777000</v>
      </c>
      <c r="R570" s="29">
        <f>+P570+Q570</f>
        <v>2195526</v>
      </c>
      <c r="S570" s="29">
        <f>+O570</f>
        <v>383034</v>
      </c>
      <c r="T570" s="18"/>
    </row>
    <row r="571" spans="1:20" x14ac:dyDescent="0.35">
      <c r="A571" s="3" t="s">
        <v>120</v>
      </c>
      <c r="B571" s="3" t="s">
        <v>326</v>
      </c>
      <c r="C571" s="3"/>
      <c r="D571" s="80">
        <v>130.56</v>
      </c>
      <c r="E571" s="4">
        <v>18800</v>
      </c>
      <c r="F571" s="4">
        <f>+D571*0.8364</f>
        <v>109.200384</v>
      </c>
      <c r="G571" s="4">
        <v>7200</v>
      </c>
      <c r="H571" s="4">
        <f>+D571*E571</f>
        <v>2454528</v>
      </c>
      <c r="I571" s="4">
        <f>+CEILING(F571*G571,1000)</f>
        <v>787000</v>
      </c>
      <c r="J571" s="4">
        <f>(H571-I571)</f>
        <v>1667528</v>
      </c>
      <c r="K571" s="21">
        <v>45635</v>
      </c>
      <c r="L571" s="3"/>
      <c r="M571" s="4"/>
      <c r="N571" s="4"/>
      <c r="O571" s="4"/>
      <c r="P571" s="4"/>
      <c r="Q571" s="4"/>
      <c r="R571" s="4"/>
      <c r="S571" s="4"/>
      <c r="T571" s="3" t="s">
        <v>292</v>
      </c>
    </row>
    <row r="572" spans="1:20" x14ac:dyDescent="0.35">
      <c r="A572" s="3" t="s">
        <v>120</v>
      </c>
      <c r="B572" s="3"/>
      <c r="C572" s="3" t="s">
        <v>362</v>
      </c>
      <c r="D572" s="4"/>
      <c r="E572" s="4" t="s">
        <v>354</v>
      </c>
      <c r="F572" s="4"/>
      <c r="G572" s="4"/>
      <c r="H572" s="4"/>
      <c r="I572" s="4"/>
      <c r="J572" s="4"/>
      <c r="K572" s="21">
        <v>45635</v>
      </c>
      <c r="L572" s="3" t="s">
        <v>9</v>
      </c>
      <c r="M572" s="4"/>
      <c r="N572" s="4">
        <v>50000</v>
      </c>
      <c r="O572" s="4">
        <f t="shared" ref="O572:O580" si="152">+SUM(M572:N572)</f>
        <v>50000</v>
      </c>
      <c r="P572" s="4"/>
      <c r="Q572" s="4"/>
      <c r="R572" s="4"/>
      <c r="S572" s="4"/>
      <c r="T572" s="3" t="s">
        <v>378</v>
      </c>
    </row>
    <row r="573" spans="1:20" x14ac:dyDescent="0.35">
      <c r="A573" s="3" t="s">
        <v>120</v>
      </c>
      <c r="B573" s="3"/>
      <c r="C573" s="3" t="s">
        <v>362</v>
      </c>
      <c r="D573" s="4"/>
      <c r="E573" s="4"/>
      <c r="F573" s="4"/>
      <c r="G573" s="4"/>
      <c r="H573" s="4"/>
      <c r="I573" s="4"/>
      <c r="J573" s="4"/>
      <c r="K573" s="21">
        <v>45669</v>
      </c>
      <c r="L573" s="3" t="s">
        <v>9</v>
      </c>
      <c r="M573" s="4"/>
      <c r="N573" s="4">
        <v>200000</v>
      </c>
      <c r="O573" s="4">
        <f t="shared" si="152"/>
        <v>200000</v>
      </c>
      <c r="P573" s="4"/>
      <c r="Q573" s="4"/>
      <c r="R573" s="4"/>
      <c r="S573" s="4"/>
      <c r="T573" s="3" t="s">
        <v>378</v>
      </c>
    </row>
    <row r="574" spans="1:20" x14ac:dyDescent="0.35">
      <c r="A574" s="3" t="s">
        <v>120</v>
      </c>
      <c r="B574" s="3"/>
      <c r="C574" s="3"/>
      <c r="D574" s="4"/>
      <c r="E574" s="4"/>
      <c r="F574" s="4"/>
      <c r="G574" s="4"/>
      <c r="H574" s="4"/>
      <c r="I574" s="4"/>
      <c r="J574" s="4"/>
      <c r="K574" s="21">
        <v>45687</v>
      </c>
      <c r="L574" s="3" t="s">
        <v>9</v>
      </c>
      <c r="M574" s="4"/>
      <c r="N574" s="4">
        <v>390000</v>
      </c>
      <c r="O574" s="4">
        <f t="shared" si="152"/>
        <v>390000</v>
      </c>
      <c r="P574" s="4"/>
      <c r="Q574" s="4"/>
      <c r="R574" s="4"/>
      <c r="S574" s="4"/>
      <c r="T574" s="3" t="s">
        <v>378</v>
      </c>
    </row>
    <row r="575" spans="1:20" x14ac:dyDescent="0.35">
      <c r="A575" s="3" t="s">
        <v>120</v>
      </c>
      <c r="B575" s="3"/>
      <c r="C575" s="3" t="s">
        <v>363</v>
      </c>
      <c r="D575" s="4"/>
      <c r="E575" s="4"/>
      <c r="F575" s="4"/>
      <c r="G575" s="4"/>
      <c r="H575" s="4"/>
      <c r="I575" s="4"/>
      <c r="J575" s="4"/>
      <c r="K575" s="21">
        <v>45689</v>
      </c>
      <c r="L575" s="3" t="s">
        <v>314</v>
      </c>
      <c r="M575" s="4">
        <v>760000</v>
      </c>
      <c r="N575" s="4"/>
      <c r="O575" s="4">
        <f t="shared" si="152"/>
        <v>760000</v>
      </c>
      <c r="P575" s="4"/>
      <c r="Q575" s="4"/>
      <c r="R575" s="4"/>
      <c r="S575" s="4"/>
      <c r="T575" s="3" t="s">
        <v>378</v>
      </c>
    </row>
    <row r="576" spans="1:20" x14ac:dyDescent="0.35">
      <c r="A576" s="3" t="s">
        <v>120</v>
      </c>
      <c r="B576" s="3"/>
      <c r="C576" s="3"/>
      <c r="D576" s="4"/>
      <c r="E576" s="4"/>
      <c r="F576" s="4"/>
      <c r="G576" s="4"/>
      <c r="H576" s="4"/>
      <c r="I576" s="4"/>
      <c r="J576" s="4"/>
      <c r="K576" s="21">
        <v>45699</v>
      </c>
      <c r="L576" s="3" t="s">
        <v>9</v>
      </c>
      <c r="M576" s="4"/>
      <c r="N576" s="4">
        <v>884000</v>
      </c>
      <c r="O576" s="4">
        <f t="shared" si="152"/>
        <v>884000</v>
      </c>
      <c r="P576" s="4"/>
      <c r="Q576" s="4"/>
      <c r="R576" s="4"/>
      <c r="S576" s="4"/>
      <c r="T576" s="3" t="s">
        <v>378</v>
      </c>
    </row>
    <row r="577" spans="1:20" x14ac:dyDescent="0.35">
      <c r="A577" s="3" t="s">
        <v>120</v>
      </c>
      <c r="B577" s="3"/>
      <c r="C577" s="3"/>
      <c r="D577" s="4"/>
      <c r="E577" s="4"/>
      <c r="F577" s="4"/>
      <c r="G577" s="4"/>
      <c r="H577" s="4"/>
      <c r="I577" s="4"/>
      <c r="J577" s="4"/>
      <c r="K577" s="21">
        <v>45699</v>
      </c>
      <c r="L577" s="3" t="s">
        <v>9</v>
      </c>
      <c r="M577" s="4"/>
      <c r="N577" s="4">
        <v>10000</v>
      </c>
      <c r="O577" s="4">
        <f t="shared" si="152"/>
        <v>10000</v>
      </c>
      <c r="P577" s="4"/>
      <c r="Q577" s="4"/>
      <c r="R577" s="4"/>
      <c r="S577" s="4"/>
      <c r="T577" s="3" t="s">
        <v>378</v>
      </c>
    </row>
    <row r="578" spans="1:20" x14ac:dyDescent="0.35">
      <c r="A578" s="3" t="s">
        <v>120</v>
      </c>
      <c r="B578" s="3"/>
      <c r="C578" s="3"/>
      <c r="D578" s="4"/>
      <c r="E578" s="4"/>
      <c r="F578" s="4"/>
      <c r="G578" s="4"/>
      <c r="H578" s="4"/>
      <c r="I578" s="4"/>
      <c r="J578" s="4"/>
      <c r="K578" s="21">
        <v>45702</v>
      </c>
      <c r="L578" s="3" t="s">
        <v>312</v>
      </c>
      <c r="M578" s="4">
        <v>7000</v>
      </c>
      <c r="N578" s="4"/>
      <c r="O578" s="4">
        <f t="shared" si="152"/>
        <v>7000</v>
      </c>
      <c r="P578" s="4"/>
      <c r="Q578" s="4"/>
      <c r="R578" s="4"/>
      <c r="S578" s="4"/>
      <c r="T578" s="3" t="s">
        <v>378</v>
      </c>
    </row>
    <row r="579" spans="1:20" x14ac:dyDescent="0.35">
      <c r="A579" s="3" t="s">
        <v>120</v>
      </c>
      <c r="B579" s="3"/>
      <c r="C579" s="3"/>
      <c r="D579" s="4"/>
      <c r="E579" s="4"/>
      <c r="F579" s="4"/>
      <c r="G579" s="4"/>
      <c r="H579" s="4"/>
      <c r="I579" s="4"/>
      <c r="J579" s="4"/>
      <c r="K579" s="21">
        <v>45702</v>
      </c>
      <c r="L579" s="3" t="s">
        <v>9</v>
      </c>
      <c r="M579" s="4"/>
      <c r="N579" s="4">
        <v>153528</v>
      </c>
      <c r="O579" s="4">
        <f t="shared" si="152"/>
        <v>153528</v>
      </c>
      <c r="P579" s="4"/>
      <c r="Q579" s="4"/>
      <c r="R579" s="4"/>
      <c r="S579" s="4"/>
      <c r="T579" s="3" t="s">
        <v>378</v>
      </c>
    </row>
    <row r="580" spans="1:20" x14ac:dyDescent="0.35">
      <c r="A580" s="3" t="s">
        <v>120</v>
      </c>
      <c r="B580" s="3"/>
      <c r="C580" s="3"/>
      <c r="D580" s="4"/>
      <c r="E580" s="4"/>
      <c r="F580" s="4"/>
      <c r="G580" s="4"/>
      <c r="H580" s="4"/>
      <c r="I580" s="4"/>
      <c r="J580" s="4"/>
      <c r="K580" s="3"/>
      <c r="L580" s="3" t="s">
        <v>309</v>
      </c>
      <c r="M580" s="4">
        <v>20000</v>
      </c>
      <c r="N580" s="4">
        <v>-20000</v>
      </c>
      <c r="O580" s="4">
        <f t="shared" si="152"/>
        <v>0</v>
      </c>
      <c r="P580" s="4"/>
      <c r="Q580" s="4"/>
      <c r="R580" s="4"/>
      <c r="S580" s="4"/>
      <c r="T580" s="3" t="s">
        <v>378</v>
      </c>
    </row>
    <row r="581" spans="1:20" x14ac:dyDescent="0.35">
      <c r="A581" s="18"/>
      <c r="B581" s="18"/>
      <c r="C581" s="18"/>
      <c r="D581" s="23"/>
      <c r="E581" s="23"/>
      <c r="F581" s="23"/>
      <c r="G581" s="23"/>
      <c r="H581" s="23"/>
      <c r="I581" s="23"/>
      <c r="J581" s="23"/>
      <c r="K581" s="18"/>
      <c r="L581" s="18"/>
      <c r="M581" s="23">
        <f t="shared" ref="M581:N581" si="153">SUM(M572:M580)</f>
        <v>787000</v>
      </c>
      <c r="N581" s="23">
        <f t="shared" si="153"/>
        <v>1667528</v>
      </c>
      <c r="O581" s="23">
        <f>SUM(O572:O580)</f>
        <v>2454528</v>
      </c>
      <c r="P581" s="23">
        <f>+J571-N581</f>
        <v>0</v>
      </c>
      <c r="Q581" s="23">
        <f>+I571-M581</f>
        <v>0</v>
      </c>
      <c r="R581" s="29">
        <f>+P581+Q581</f>
        <v>0</v>
      </c>
      <c r="S581" s="29">
        <f>+O581</f>
        <v>2454528</v>
      </c>
      <c r="T581" s="18"/>
    </row>
    <row r="582" spans="1:20" x14ac:dyDescent="0.35">
      <c r="A582" s="3" t="s">
        <v>121</v>
      </c>
      <c r="B582" s="3" t="s">
        <v>326</v>
      </c>
      <c r="C582" s="3"/>
      <c r="D582" s="80">
        <v>130.56</v>
      </c>
      <c r="E582" s="4">
        <v>18500</v>
      </c>
      <c r="F582" s="4">
        <f>+D582*0.8364</f>
        <v>109.200384</v>
      </c>
      <c r="G582" s="4">
        <v>7200</v>
      </c>
      <c r="H582" s="4">
        <f>+D582*E582</f>
        <v>2415360</v>
      </c>
      <c r="I582" s="4">
        <f>+CEILING(F582*G582,1000)</f>
        <v>787000</v>
      </c>
      <c r="J582" s="4">
        <f>(H582-I582)</f>
        <v>1628360</v>
      </c>
      <c r="K582" s="21">
        <v>45658</v>
      </c>
      <c r="L582" s="3"/>
      <c r="M582" s="4"/>
      <c r="N582" s="4"/>
      <c r="O582" s="4"/>
      <c r="P582" s="4"/>
      <c r="Q582" s="4"/>
      <c r="R582" s="4"/>
      <c r="S582" s="4"/>
      <c r="T582" s="3" t="s">
        <v>378</v>
      </c>
    </row>
    <row r="583" spans="1:20" x14ac:dyDescent="0.35">
      <c r="A583" s="3" t="s">
        <v>121</v>
      </c>
      <c r="B583" s="3"/>
      <c r="C583" s="3"/>
      <c r="D583" s="4"/>
      <c r="E583" s="4" t="s">
        <v>338</v>
      </c>
      <c r="F583" s="4"/>
      <c r="G583" s="4"/>
      <c r="H583" s="4"/>
      <c r="I583" s="4"/>
      <c r="J583" s="4"/>
      <c r="K583" s="21"/>
      <c r="L583" s="3" t="s">
        <v>1889</v>
      </c>
      <c r="M583" s="4">
        <v>749000</v>
      </c>
      <c r="N583" s="4">
        <v>471000</v>
      </c>
      <c r="O583" s="4">
        <f t="shared" ref="O583:O585" si="154">+SUM(M583:N583)</f>
        <v>1220000</v>
      </c>
      <c r="P583" s="4"/>
      <c r="Q583" s="4"/>
      <c r="R583" s="4"/>
      <c r="S583" s="4"/>
      <c r="T583" s="3" t="s">
        <v>378</v>
      </c>
    </row>
    <row r="584" spans="1:20" x14ac:dyDescent="0.35">
      <c r="A584" s="3" t="s">
        <v>121</v>
      </c>
      <c r="B584" s="3"/>
      <c r="C584" s="3"/>
      <c r="D584" s="4"/>
      <c r="E584" s="4"/>
      <c r="F584" s="4"/>
      <c r="G584" s="4"/>
      <c r="H584" s="4"/>
      <c r="I584" s="4"/>
      <c r="J584" s="4"/>
      <c r="K584" s="21"/>
      <c r="L584" s="3" t="s">
        <v>1889</v>
      </c>
      <c r="M584" s="4">
        <v>-749000</v>
      </c>
      <c r="N584" s="4">
        <v>-471000</v>
      </c>
      <c r="O584" s="4">
        <f t="shared" si="154"/>
        <v>-1220000</v>
      </c>
      <c r="P584" s="4"/>
      <c r="Q584" s="4"/>
      <c r="R584" s="4"/>
      <c r="S584" s="4"/>
      <c r="T584" s="3"/>
    </row>
    <row r="585" spans="1:20" x14ac:dyDescent="0.35">
      <c r="A585" s="3" t="s">
        <v>121</v>
      </c>
      <c r="B585" s="3"/>
      <c r="C585" s="3"/>
      <c r="D585" s="4"/>
      <c r="E585" s="4"/>
      <c r="F585" s="4"/>
      <c r="G585" s="4"/>
      <c r="H585" s="4"/>
      <c r="I585" s="4"/>
      <c r="J585" s="4"/>
      <c r="K585" s="3"/>
      <c r="L585" s="3"/>
      <c r="M585" s="4"/>
      <c r="N585" s="4"/>
      <c r="O585" s="4">
        <f t="shared" si="154"/>
        <v>0</v>
      </c>
      <c r="P585" s="4"/>
      <c r="Q585" s="4"/>
      <c r="R585" s="4"/>
      <c r="S585" s="4"/>
      <c r="T585" s="3" t="s">
        <v>378</v>
      </c>
    </row>
    <row r="586" spans="1:20" x14ac:dyDescent="0.35">
      <c r="A586" s="18"/>
      <c r="B586" s="18"/>
      <c r="C586" s="18"/>
      <c r="D586" s="23"/>
      <c r="E586" s="23"/>
      <c r="F586" s="23"/>
      <c r="G586" s="23"/>
      <c r="H586" s="23"/>
      <c r="I586" s="23"/>
      <c r="J586" s="23"/>
      <c r="K586" s="18"/>
      <c r="L586" s="18"/>
      <c r="M586" s="23">
        <f t="shared" ref="M586:N586" si="155">SUM(M583:M585)</f>
        <v>0</v>
      </c>
      <c r="N586" s="23">
        <f t="shared" si="155"/>
        <v>0</v>
      </c>
      <c r="O586" s="23">
        <f>SUM(O583:O585)</f>
        <v>0</v>
      </c>
      <c r="P586" s="23">
        <f>+J582-N586</f>
        <v>1628360</v>
      </c>
      <c r="Q586" s="23">
        <f>+I582-M586</f>
        <v>787000</v>
      </c>
      <c r="R586" s="29">
        <f>+P586+Q586</f>
        <v>2415360</v>
      </c>
      <c r="S586" s="29">
        <f>+O586</f>
        <v>0</v>
      </c>
      <c r="T586" s="18"/>
    </row>
    <row r="587" spans="1:20" x14ac:dyDescent="0.35">
      <c r="A587" s="26" t="s">
        <v>122</v>
      </c>
      <c r="B587" s="26" t="s">
        <v>326</v>
      </c>
      <c r="C587" s="26"/>
      <c r="D587" s="81">
        <v>130.56</v>
      </c>
      <c r="E587" s="27">
        <v>19000</v>
      </c>
      <c r="F587" s="27">
        <f t="shared" ref="F587:F592" si="156">+D587*0.8364</f>
        <v>109.200384</v>
      </c>
      <c r="G587" s="27">
        <v>7200</v>
      </c>
      <c r="H587" s="27">
        <f t="shared" ref="H587:H592" si="157">+D587*E587</f>
        <v>2480640</v>
      </c>
      <c r="I587" s="27">
        <f t="shared" ref="I587:I592" si="158">+CEILING(F587*G587,1000)</f>
        <v>787000</v>
      </c>
      <c r="J587" s="27">
        <f t="shared" ref="J587:J592" si="159">(H587-I587)</f>
        <v>1693640</v>
      </c>
      <c r="K587" s="26"/>
      <c r="L587" s="26"/>
      <c r="M587" s="27"/>
      <c r="N587" s="27"/>
      <c r="O587" s="27"/>
      <c r="P587" s="27">
        <f t="shared" ref="P587:P591" si="160">+J587-N587</f>
        <v>1693640</v>
      </c>
      <c r="Q587" s="27">
        <f t="shared" ref="Q587:Q591" si="161">+I587-M587</f>
        <v>787000</v>
      </c>
      <c r="R587" s="27">
        <f t="shared" ref="R587:R591" si="162">+P587+Q587</f>
        <v>2480640</v>
      </c>
      <c r="S587" s="27">
        <f t="shared" ref="S587:S591" si="163">+O587</f>
        <v>0</v>
      </c>
      <c r="T587" s="26" t="s">
        <v>295</v>
      </c>
    </row>
    <row r="588" spans="1:20" x14ac:dyDescent="0.35">
      <c r="A588" s="26" t="s">
        <v>123</v>
      </c>
      <c r="B588" s="26" t="s">
        <v>326</v>
      </c>
      <c r="C588" s="26"/>
      <c r="D588" s="81">
        <v>130.56</v>
      </c>
      <c r="E588" s="27">
        <v>19000</v>
      </c>
      <c r="F588" s="27">
        <f t="shared" si="156"/>
        <v>109.200384</v>
      </c>
      <c r="G588" s="27">
        <v>7200</v>
      </c>
      <c r="H588" s="27">
        <f t="shared" si="157"/>
        <v>2480640</v>
      </c>
      <c r="I588" s="27">
        <f t="shared" si="158"/>
        <v>787000</v>
      </c>
      <c r="J588" s="27">
        <f t="shared" si="159"/>
        <v>1693640</v>
      </c>
      <c r="K588" s="26"/>
      <c r="L588" s="26"/>
      <c r="M588" s="27"/>
      <c r="N588" s="27"/>
      <c r="O588" s="27"/>
      <c r="P588" s="27">
        <f t="shared" si="160"/>
        <v>1693640</v>
      </c>
      <c r="Q588" s="27">
        <f t="shared" si="161"/>
        <v>787000</v>
      </c>
      <c r="R588" s="27">
        <f t="shared" si="162"/>
        <v>2480640</v>
      </c>
      <c r="S588" s="27">
        <f t="shared" si="163"/>
        <v>0</v>
      </c>
      <c r="T588" s="26" t="s">
        <v>295</v>
      </c>
    </row>
    <row r="589" spans="1:20" x14ac:dyDescent="0.35">
      <c r="A589" s="26" t="s">
        <v>124</v>
      </c>
      <c r="B589" s="26" t="s">
        <v>326</v>
      </c>
      <c r="C589" s="26"/>
      <c r="D589" s="81">
        <v>130.56</v>
      </c>
      <c r="E589" s="27">
        <v>19000</v>
      </c>
      <c r="F589" s="27">
        <f t="shared" si="156"/>
        <v>109.200384</v>
      </c>
      <c r="G589" s="27">
        <v>7200</v>
      </c>
      <c r="H589" s="27">
        <f t="shared" si="157"/>
        <v>2480640</v>
      </c>
      <c r="I589" s="27">
        <f t="shared" si="158"/>
        <v>787000</v>
      </c>
      <c r="J589" s="27">
        <f t="shared" si="159"/>
        <v>1693640</v>
      </c>
      <c r="K589" s="26"/>
      <c r="L589" s="26"/>
      <c r="M589" s="27"/>
      <c r="N589" s="27"/>
      <c r="O589" s="27"/>
      <c r="P589" s="27">
        <f t="shared" si="160"/>
        <v>1693640</v>
      </c>
      <c r="Q589" s="27">
        <f t="shared" si="161"/>
        <v>787000</v>
      </c>
      <c r="R589" s="27">
        <f t="shared" si="162"/>
        <v>2480640</v>
      </c>
      <c r="S589" s="27">
        <f t="shared" si="163"/>
        <v>0</v>
      </c>
      <c r="T589" s="26" t="s">
        <v>295</v>
      </c>
    </row>
    <row r="590" spans="1:20" x14ac:dyDescent="0.35">
      <c r="A590" s="26" t="s">
        <v>125</v>
      </c>
      <c r="B590" s="26" t="s">
        <v>326</v>
      </c>
      <c r="C590" s="26"/>
      <c r="D590" s="81">
        <v>130.56</v>
      </c>
      <c r="E590" s="27">
        <v>19000</v>
      </c>
      <c r="F590" s="27">
        <f t="shared" si="156"/>
        <v>109.200384</v>
      </c>
      <c r="G590" s="27">
        <v>7200</v>
      </c>
      <c r="H590" s="27">
        <f t="shared" si="157"/>
        <v>2480640</v>
      </c>
      <c r="I590" s="27">
        <f t="shared" si="158"/>
        <v>787000</v>
      </c>
      <c r="J590" s="27">
        <f t="shared" si="159"/>
        <v>1693640</v>
      </c>
      <c r="K590" s="26"/>
      <c r="L590" s="26"/>
      <c r="M590" s="27"/>
      <c r="N590" s="27"/>
      <c r="O590" s="27"/>
      <c r="P590" s="27">
        <f t="shared" si="160"/>
        <v>1693640</v>
      </c>
      <c r="Q590" s="27">
        <f t="shared" si="161"/>
        <v>787000</v>
      </c>
      <c r="R590" s="27">
        <f t="shared" si="162"/>
        <v>2480640</v>
      </c>
      <c r="S590" s="27">
        <f t="shared" si="163"/>
        <v>0</v>
      </c>
      <c r="T590" s="26" t="s">
        <v>295</v>
      </c>
    </row>
    <row r="591" spans="1:20" x14ac:dyDescent="0.35">
      <c r="A591" s="26" t="s">
        <v>126</v>
      </c>
      <c r="B591" s="26" t="s">
        <v>326</v>
      </c>
      <c r="C591" s="26"/>
      <c r="D591" s="81">
        <v>130.56</v>
      </c>
      <c r="E591" s="27">
        <v>19000</v>
      </c>
      <c r="F591" s="27">
        <f t="shared" si="156"/>
        <v>109.200384</v>
      </c>
      <c r="G591" s="27">
        <v>7200</v>
      </c>
      <c r="H591" s="27">
        <f t="shared" si="157"/>
        <v>2480640</v>
      </c>
      <c r="I591" s="27">
        <f t="shared" si="158"/>
        <v>787000</v>
      </c>
      <c r="J591" s="27">
        <f t="shared" si="159"/>
        <v>1693640</v>
      </c>
      <c r="K591" s="26"/>
      <c r="L591" s="26"/>
      <c r="M591" s="27"/>
      <c r="N591" s="27"/>
      <c r="O591" s="27"/>
      <c r="P591" s="27">
        <f t="shared" si="160"/>
        <v>1693640</v>
      </c>
      <c r="Q591" s="27">
        <f t="shared" si="161"/>
        <v>787000</v>
      </c>
      <c r="R591" s="27">
        <f t="shared" si="162"/>
        <v>2480640</v>
      </c>
      <c r="S591" s="27">
        <f t="shared" si="163"/>
        <v>0</v>
      </c>
      <c r="T591" s="26" t="s">
        <v>295</v>
      </c>
    </row>
    <row r="592" spans="1:20" x14ac:dyDescent="0.35">
      <c r="A592" s="3" t="s">
        <v>127</v>
      </c>
      <c r="B592" s="3" t="s">
        <v>326</v>
      </c>
      <c r="C592" s="3" t="s">
        <v>364</v>
      </c>
      <c r="D592" s="80">
        <v>130.56</v>
      </c>
      <c r="E592" s="4">
        <v>18000</v>
      </c>
      <c r="F592" s="4">
        <f t="shared" si="156"/>
        <v>109.200384</v>
      </c>
      <c r="G592" s="4">
        <v>7200</v>
      </c>
      <c r="H592" s="4">
        <f t="shared" si="157"/>
        <v>2350080</v>
      </c>
      <c r="I592" s="4">
        <f t="shared" si="158"/>
        <v>787000</v>
      </c>
      <c r="J592" s="4">
        <f t="shared" si="159"/>
        <v>1563080</v>
      </c>
      <c r="K592" s="21">
        <v>45728</v>
      </c>
      <c r="L592" s="3"/>
      <c r="M592" s="4"/>
      <c r="N592" s="4"/>
      <c r="O592" s="4"/>
      <c r="P592" s="4"/>
      <c r="Q592" s="4"/>
      <c r="R592" s="4"/>
      <c r="S592" s="4"/>
      <c r="T592" s="3" t="s">
        <v>296</v>
      </c>
    </row>
    <row r="593" spans="1:20" x14ac:dyDescent="0.35">
      <c r="A593" s="3" t="s">
        <v>127</v>
      </c>
      <c r="B593" s="3"/>
      <c r="C593" s="3" t="s">
        <v>365</v>
      </c>
      <c r="D593" s="4"/>
      <c r="E593" s="4"/>
      <c r="F593" s="4"/>
      <c r="G593" s="4"/>
      <c r="H593" s="4"/>
      <c r="I593" s="4"/>
      <c r="J593" s="4"/>
      <c r="K593" s="21">
        <v>45272</v>
      </c>
      <c r="L593" s="3" t="s">
        <v>312</v>
      </c>
      <c r="M593" s="4">
        <v>50000</v>
      </c>
      <c r="N593" s="4"/>
      <c r="O593" s="4">
        <f t="shared" ref="O593:O603" si="164">+SUM(M593:N593)</f>
        <v>50000</v>
      </c>
      <c r="P593" s="4"/>
      <c r="Q593" s="4"/>
      <c r="R593" s="4"/>
      <c r="S593" s="4"/>
      <c r="T593" s="3" t="s">
        <v>296</v>
      </c>
    </row>
    <row r="594" spans="1:20" x14ac:dyDescent="0.35">
      <c r="A594" s="3" t="s">
        <v>127</v>
      </c>
      <c r="B594" s="3"/>
      <c r="C594" s="3" t="s">
        <v>364</v>
      </c>
      <c r="D594" s="4"/>
      <c r="E594" s="4"/>
      <c r="F594" s="4"/>
      <c r="G594" s="4"/>
      <c r="H594" s="4"/>
      <c r="I594" s="4"/>
      <c r="J594" s="4"/>
      <c r="K594" s="21">
        <v>45279</v>
      </c>
      <c r="L594" s="3" t="s">
        <v>312</v>
      </c>
      <c r="M594" s="4">
        <v>60000</v>
      </c>
      <c r="N594" s="4"/>
      <c r="O594" s="4">
        <f t="shared" si="164"/>
        <v>60000</v>
      </c>
      <c r="P594" s="4"/>
      <c r="Q594" s="4"/>
      <c r="R594" s="4"/>
      <c r="S594" s="4"/>
      <c r="T594" s="3" t="s">
        <v>296</v>
      </c>
    </row>
    <row r="595" spans="1:20" x14ac:dyDescent="0.35">
      <c r="A595" s="3" t="s">
        <v>127</v>
      </c>
      <c r="B595" s="3"/>
      <c r="C595" s="3" t="s">
        <v>365</v>
      </c>
      <c r="D595" s="4"/>
      <c r="E595" s="4"/>
      <c r="F595" s="4"/>
      <c r="G595" s="4"/>
      <c r="H595" s="4"/>
      <c r="I595" s="4"/>
      <c r="J595" s="4"/>
      <c r="K595" s="21">
        <v>45280</v>
      </c>
      <c r="L595" s="3" t="s">
        <v>383</v>
      </c>
      <c r="M595" s="4">
        <v>450000</v>
      </c>
      <c r="N595" s="4"/>
      <c r="O595" s="4">
        <f t="shared" si="164"/>
        <v>450000</v>
      </c>
      <c r="P595" s="4"/>
      <c r="Q595" s="4"/>
      <c r="R595" s="4"/>
      <c r="S595" s="4"/>
      <c r="T595" s="3" t="s">
        <v>296</v>
      </c>
    </row>
    <row r="596" spans="1:20" x14ac:dyDescent="0.35">
      <c r="A596" s="3" t="s">
        <v>127</v>
      </c>
      <c r="B596" s="3"/>
      <c r="C596" s="3" t="s">
        <v>365</v>
      </c>
      <c r="D596" s="4"/>
      <c r="E596" s="4"/>
      <c r="F596" s="4"/>
      <c r="G596" s="4"/>
      <c r="H596" s="4"/>
      <c r="I596" s="4"/>
      <c r="J596" s="4"/>
      <c r="K596" s="21">
        <v>45372</v>
      </c>
      <c r="L596" s="3" t="s">
        <v>383</v>
      </c>
      <c r="M596" s="4">
        <v>500000</v>
      </c>
      <c r="N596" s="4"/>
      <c r="O596" s="4">
        <f t="shared" si="164"/>
        <v>500000</v>
      </c>
      <c r="P596" s="4"/>
      <c r="Q596" s="4"/>
      <c r="R596" s="4"/>
      <c r="S596" s="4"/>
      <c r="T596" s="3" t="s">
        <v>296</v>
      </c>
    </row>
    <row r="597" spans="1:20" x14ac:dyDescent="0.35">
      <c r="A597" s="3" t="s">
        <v>127</v>
      </c>
      <c r="B597" s="3"/>
      <c r="C597" s="3"/>
      <c r="D597" s="4"/>
      <c r="E597" s="4"/>
      <c r="F597" s="4"/>
      <c r="G597" s="4"/>
      <c r="H597" s="4"/>
      <c r="I597" s="4"/>
      <c r="J597" s="4"/>
      <c r="K597" s="21">
        <v>45728</v>
      </c>
      <c r="L597" s="3" t="s">
        <v>312</v>
      </c>
      <c r="M597" s="4"/>
      <c r="N597" s="4">
        <v>5000</v>
      </c>
      <c r="O597" s="4">
        <f t="shared" si="164"/>
        <v>5000</v>
      </c>
      <c r="P597" s="4"/>
      <c r="Q597" s="4"/>
      <c r="R597" s="4"/>
      <c r="S597" s="4"/>
      <c r="T597" s="3" t="s">
        <v>296</v>
      </c>
    </row>
    <row r="598" spans="1:20" x14ac:dyDescent="0.35">
      <c r="A598" s="3" t="s">
        <v>127</v>
      </c>
      <c r="B598" s="3"/>
      <c r="C598" s="3" t="s">
        <v>366</v>
      </c>
      <c r="D598" s="4"/>
      <c r="E598" s="4"/>
      <c r="F598" s="4"/>
      <c r="G598" s="4"/>
      <c r="H598" s="4"/>
      <c r="I598" s="4"/>
      <c r="J598" s="4"/>
      <c r="K598" s="21"/>
      <c r="L598" s="3" t="s">
        <v>128</v>
      </c>
      <c r="M598" s="4">
        <v>-1060000</v>
      </c>
      <c r="N598" s="4"/>
      <c r="O598" s="4">
        <f t="shared" si="164"/>
        <v>-1060000</v>
      </c>
      <c r="P598" s="4"/>
      <c r="Q598" s="4"/>
      <c r="R598" s="4"/>
      <c r="S598" s="4"/>
      <c r="T598" s="3" t="s">
        <v>296</v>
      </c>
    </row>
    <row r="599" spans="1:20" x14ac:dyDescent="0.35">
      <c r="A599" s="3" t="s">
        <v>127</v>
      </c>
      <c r="B599" s="3"/>
      <c r="C599" s="3" t="s">
        <v>1890</v>
      </c>
      <c r="D599" s="4"/>
      <c r="E599" s="4"/>
      <c r="F599" s="4"/>
      <c r="G599" s="4"/>
      <c r="H599" s="4"/>
      <c r="I599" s="4"/>
      <c r="J599" s="4"/>
      <c r="K599" s="21" t="s">
        <v>1891</v>
      </c>
      <c r="L599" s="3" t="s">
        <v>321</v>
      </c>
      <c r="M599" s="4">
        <v>1000</v>
      </c>
      <c r="N599" s="4"/>
      <c r="O599" s="4">
        <f t="shared" si="164"/>
        <v>1000</v>
      </c>
      <c r="P599" s="4"/>
      <c r="Q599" s="4"/>
      <c r="R599" s="4"/>
      <c r="S599" s="4"/>
      <c r="T599" s="3"/>
    </row>
    <row r="600" spans="1:20" x14ac:dyDescent="0.35">
      <c r="A600" s="3" t="s">
        <v>127</v>
      </c>
      <c r="B600" s="3"/>
      <c r="C600" s="3"/>
      <c r="D600" s="4"/>
      <c r="E600" s="4"/>
      <c r="F600" s="4"/>
      <c r="G600" s="4"/>
      <c r="H600" s="4"/>
      <c r="I600" s="4"/>
      <c r="J600" s="4"/>
      <c r="K600" s="21" t="s">
        <v>1891</v>
      </c>
      <c r="L600" s="3" t="s">
        <v>321</v>
      </c>
      <c r="M600" s="4">
        <v>199000</v>
      </c>
      <c r="N600" s="4"/>
      <c r="O600" s="4">
        <f t="shared" si="164"/>
        <v>199000</v>
      </c>
      <c r="P600" s="4"/>
      <c r="Q600" s="4"/>
      <c r="R600" s="4"/>
      <c r="S600" s="4"/>
      <c r="T600" s="3"/>
    </row>
    <row r="601" spans="1:20" x14ac:dyDescent="0.35">
      <c r="A601" s="3" t="s">
        <v>127</v>
      </c>
      <c r="B601" s="3"/>
      <c r="C601" s="3"/>
      <c r="D601" s="4"/>
      <c r="E601" s="4"/>
      <c r="F601" s="4"/>
      <c r="G601" s="4"/>
      <c r="H601" s="4"/>
      <c r="I601" s="4"/>
      <c r="J601" s="4"/>
      <c r="K601" s="21" t="s">
        <v>1886</v>
      </c>
      <c r="L601" s="3" t="s">
        <v>9</v>
      </c>
      <c r="M601" s="4"/>
      <c r="N601" s="4">
        <v>102800</v>
      </c>
      <c r="O601" s="4">
        <f t="shared" si="164"/>
        <v>102800</v>
      </c>
      <c r="P601" s="4"/>
      <c r="Q601" s="4"/>
      <c r="R601" s="4"/>
      <c r="S601" s="4"/>
      <c r="T601" s="3"/>
    </row>
    <row r="602" spans="1:20" x14ac:dyDescent="0.35">
      <c r="A602" s="3" t="s">
        <v>127</v>
      </c>
      <c r="B602" s="3"/>
      <c r="C602" s="3"/>
      <c r="D602" s="4"/>
      <c r="E602" s="4"/>
      <c r="F602" s="4"/>
      <c r="G602" s="4"/>
      <c r="H602" s="4"/>
      <c r="I602" s="4"/>
      <c r="J602" s="4"/>
      <c r="K602" s="21" t="s">
        <v>1886</v>
      </c>
      <c r="L602" s="3" t="s">
        <v>316</v>
      </c>
      <c r="M602" s="4">
        <v>300000</v>
      </c>
      <c r="N602" s="4"/>
      <c r="O602" s="4">
        <f t="shared" si="164"/>
        <v>300000</v>
      </c>
      <c r="P602" s="4"/>
      <c r="Q602" s="4"/>
      <c r="R602" s="4"/>
      <c r="S602" s="4"/>
      <c r="T602" s="3"/>
    </row>
    <row r="603" spans="1:20" x14ac:dyDescent="0.35">
      <c r="A603" s="3" t="s">
        <v>127</v>
      </c>
      <c r="B603" s="3"/>
      <c r="C603" s="3"/>
      <c r="D603" s="4"/>
      <c r="E603" s="4"/>
      <c r="F603" s="4"/>
      <c r="G603" s="4"/>
      <c r="H603" s="4"/>
      <c r="I603" s="4"/>
      <c r="J603" s="4"/>
      <c r="K603" s="3"/>
      <c r="L603" s="3"/>
      <c r="M603" s="4"/>
      <c r="N603" s="4"/>
      <c r="O603" s="4">
        <f t="shared" si="164"/>
        <v>0</v>
      </c>
      <c r="P603" s="4"/>
      <c r="Q603" s="4"/>
      <c r="R603" s="4"/>
      <c r="S603" s="4"/>
      <c r="T603" s="3" t="s">
        <v>303</v>
      </c>
    </row>
    <row r="604" spans="1:20" x14ac:dyDescent="0.35">
      <c r="A604" s="18"/>
      <c r="B604" s="18"/>
      <c r="C604" s="18"/>
      <c r="D604" s="23"/>
      <c r="E604" s="23"/>
      <c r="F604" s="23"/>
      <c r="G604" s="23"/>
      <c r="H604" s="23"/>
      <c r="I604" s="23"/>
      <c r="J604" s="23"/>
      <c r="K604" s="18"/>
      <c r="L604" s="18"/>
      <c r="M604" s="23">
        <f t="shared" ref="M604:N604" si="165">SUM(M593:M603)</f>
        <v>500000</v>
      </c>
      <c r="N604" s="23">
        <f t="shared" si="165"/>
        <v>107800</v>
      </c>
      <c r="O604" s="23">
        <f>SUM(O593:O603)</f>
        <v>607800</v>
      </c>
      <c r="P604" s="23">
        <f>+J592-N604</f>
        <v>1455280</v>
      </c>
      <c r="Q604" s="23">
        <f>+I592-M604</f>
        <v>287000</v>
      </c>
      <c r="R604" s="29">
        <f>+P604+Q604</f>
        <v>1742280</v>
      </c>
      <c r="S604" s="29">
        <f>+O604</f>
        <v>607800</v>
      </c>
      <c r="T604" s="18"/>
    </row>
    <row r="605" spans="1:20" x14ac:dyDescent="0.35">
      <c r="A605" s="3" t="s">
        <v>128</v>
      </c>
      <c r="B605" s="3" t="s">
        <v>326</v>
      </c>
      <c r="C605" s="3" t="s">
        <v>364</v>
      </c>
      <c r="D605" s="80">
        <v>130.56</v>
      </c>
      <c r="E605" s="4">
        <v>18000</v>
      </c>
      <c r="F605" s="4">
        <f>+D605*0.8364</f>
        <v>109.200384</v>
      </c>
      <c r="G605" s="4">
        <v>7200</v>
      </c>
      <c r="H605" s="4">
        <f>+D605*E605</f>
        <v>2350080</v>
      </c>
      <c r="I605" s="4">
        <f>+CEILING(F605*G605,1000)</f>
        <v>787000</v>
      </c>
      <c r="J605" s="4">
        <f>(H605-I605)</f>
        <v>1563080</v>
      </c>
      <c r="K605" s="21">
        <v>45272</v>
      </c>
      <c r="L605" s="3"/>
      <c r="M605" s="4"/>
      <c r="N605" s="4"/>
      <c r="O605" s="4"/>
      <c r="P605" s="4"/>
      <c r="Q605" s="4"/>
      <c r="R605" s="4"/>
      <c r="S605" s="4"/>
      <c r="T605" s="3" t="s">
        <v>296</v>
      </c>
    </row>
    <row r="606" spans="1:20" x14ac:dyDescent="0.35">
      <c r="A606" s="3" t="s">
        <v>128</v>
      </c>
      <c r="B606" s="3"/>
      <c r="C606" s="3" t="s">
        <v>367</v>
      </c>
      <c r="D606" s="4"/>
      <c r="E606" s="4"/>
      <c r="F606" s="4"/>
      <c r="G606" s="4"/>
      <c r="H606" s="4"/>
      <c r="I606" s="4"/>
      <c r="J606" s="4"/>
      <c r="K606" s="21">
        <v>45272</v>
      </c>
      <c r="L606" s="3" t="s">
        <v>312</v>
      </c>
      <c r="M606" s="4">
        <v>50000</v>
      </c>
      <c r="N606" s="4"/>
      <c r="O606" s="4">
        <f t="shared" ref="O606:O622" si="166">+SUM(M606:N606)</f>
        <v>50000</v>
      </c>
      <c r="P606" s="4"/>
      <c r="Q606" s="4"/>
      <c r="R606" s="4"/>
      <c r="S606" s="4"/>
      <c r="T606" s="3" t="s">
        <v>296</v>
      </c>
    </row>
    <row r="607" spans="1:20" x14ac:dyDescent="0.35">
      <c r="A607" s="3" t="s">
        <v>128</v>
      </c>
      <c r="B607" s="3"/>
      <c r="C607" s="3"/>
      <c r="D607" s="4"/>
      <c r="E607" s="4"/>
      <c r="F607" s="4"/>
      <c r="G607" s="4"/>
      <c r="H607" s="4"/>
      <c r="I607" s="4"/>
      <c r="J607" s="4"/>
      <c r="K607" s="21">
        <v>45274</v>
      </c>
      <c r="L607" s="3" t="s">
        <v>313</v>
      </c>
      <c r="M607" s="4">
        <v>300000</v>
      </c>
      <c r="N607" s="4"/>
      <c r="O607" s="4">
        <f t="shared" si="166"/>
        <v>300000</v>
      </c>
      <c r="P607" s="4"/>
      <c r="Q607" s="4"/>
      <c r="R607" s="4"/>
      <c r="S607" s="4"/>
      <c r="T607" s="3" t="s">
        <v>296</v>
      </c>
    </row>
    <row r="608" spans="1:20" x14ac:dyDescent="0.35">
      <c r="A608" s="3" t="s">
        <v>128</v>
      </c>
      <c r="B608" s="3"/>
      <c r="C608" s="3"/>
      <c r="D608" s="4"/>
      <c r="E608" s="4"/>
      <c r="F608" s="4"/>
      <c r="G608" s="4"/>
      <c r="H608" s="4"/>
      <c r="I608" s="4"/>
      <c r="J608" s="4"/>
      <c r="K608" s="21">
        <v>45274</v>
      </c>
      <c r="L608" s="3" t="s">
        <v>312</v>
      </c>
      <c r="M608" s="4">
        <v>90000</v>
      </c>
      <c r="N608" s="4"/>
      <c r="O608" s="4">
        <f t="shared" si="166"/>
        <v>90000</v>
      </c>
      <c r="P608" s="4"/>
      <c r="Q608" s="4"/>
      <c r="R608" s="4"/>
      <c r="S608" s="4"/>
      <c r="T608" s="3" t="s">
        <v>296</v>
      </c>
    </row>
    <row r="609" spans="1:20" x14ac:dyDescent="0.35">
      <c r="A609" s="3" t="s">
        <v>128</v>
      </c>
      <c r="B609" s="3"/>
      <c r="C609" s="3"/>
      <c r="D609" s="4"/>
      <c r="E609" s="4"/>
      <c r="F609" s="4"/>
      <c r="G609" s="4"/>
      <c r="H609" s="4"/>
      <c r="I609" s="4"/>
      <c r="J609" s="4"/>
      <c r="K609" s="21">
        <v>45374</v>
      </c>
      <c r="L609" s="3" t="s">
        <v>313</v>
      </c>
      <c r="M609" s="4">
        <v>500000</v>
      </c>
      <c r="N609" s="4"/>
      <c r="O609" s="4">
        <f t="shared" si="166"/>
        <v>500000</v>
      </c>
      <c r="P609" s="4"/>
      <c r="Q609" s="4"/>
      <c r="R609" s="4"/>
      <c r="S609" s="4"/>
      <c r="T609" s="3" t="s">
        <v>296</v>
      </c>
    </row>
    <row r="610" spans="1:20" x14ac:dyDescent="0.35">
      <c r="A610" s="3" t="s">
        <v>128</v>
      </c>
      <c r="B610" s="3"/>
      <c r="C610" s="3"/>
      <c r="D610" s="4"/>
      <c r="E610" s="4"/>
      <c r="F610" s="4"/>
      <c r="G610" s="4"/>
      <c r="H610" s="4"/>
      <c r="I610" s="4"/>
      <c r="J610" s="4"/>
      <c r="K610" s="21">
        <v>45637</v>
      </c>
      <c r="L610" s="3" t="s">
        <v>383</v>
      </c>
      <c r="M610" s="4">
        <v>-1000000</v>
      </c>
      <c r="N610" s="4"/>
      <c r="O610" s="4">
        <f t="shared" si="166"/>
        <v>-1000000</v>
      </c>
      <c r="P610" s="4"/>
      <c r="Q610" s="4"/>
      <c r="R610" s="4"/>
      <c r="S610" s="4"/>
      <c r="T610" s="3" t="s">
        <v>296</v>
      </c>
    </row>
    <row r="611" spans="1:20" x14ac:dyDescent="0.35">
      <c r="A611" s="3" t="s">
        <v>128</v>
      </c>
      <c r="B611" s="3"/>
      <c r="C611" s="3" t="s">
        <v>365</v>
      </c>
      <c r="D611" s="4"/>
      <c r="E611" s="4"/>
      <c r="F611" s="4"/>
      <c r="G611" s="4"/>
      <c r="H611" s="4"/>
      <c r="I611" s="4"/>
      <c r="J611" s="4"/>
      <c r="K611" s="21">
        <v>45637</v>
      </c>
      <c r="L611" s="3" t="s">
        <v>314</v>
      </c>
      <c r="M611" s="4">
        <v>-650000</v>
      </c>
      <c r="N611" s="4"/>
      <c r="O611" s="4">
        <f t="shared" si="166"/>
        <v>-650000</v>
      </c>
      <c r="P611" s="4"/>
      <c r="Q611" s="4"/>
      <c r="R611" s="4"/>
      <c r="S611" s="4"/>
      <c r="T611" s="3" t="s">
        <v>296</v>
      </c>
    </row>
    <row r="612" spans="1:20" x14ac:dyDescent="0.35">
      <c r="A612" s="3" t="s">
        <v>128</v>
      </c>
      <c r="B612" s="3"/>
      <c r="C612" s="3" t="s">
        <v>364</v>
      </c>
      <c r="D612" s="4"/>
      <c r="E612" s="4"/>
      <c r="F612" s="4"/>
      <c r="G612" s="4"/>
      <c r="H612" s="4"/>
      <c r="I612" s="4"/>
      <c r="J612" s="4"/>
      <c r="K612" s="21">
        <v>45638</v>
      </c>
      <c r="L612" s="3" t="s">
        <v>312</v>
      </c>
      <c r="M612" s="4">
        <v>33500</v>
      </c>
      <c r="N612" s="4"/>
      <c r="O612" s="4">
        <f t="shared" si="166"/>
        <v>33500</v>
      </c>
      <c r="P612" s="4"/>
      <c r="Q612" s="4"/>
      <c r="R612" s="4"/>
      <c r="S612" s="4"/>
      <c r="T612" s="3" t="s">
        <v>296</v>
      </c>
    </row>
    <row r="613" spans="1:20" x14ac:dyDescent="0.35">
      <c r="A613" s="3" t="s">
        <v>128</v>
      </c>
      <c r="B613" s="3"/>
      <c r="C613" s="3" t="s">
        <v>364</v>
      </c>
      <c r="D613" s="4"/>
      <c r="E613" s="4"/>
      <c r="F613" s="4"/>
      <c r="G613" s="4"/>
      <c r="H613" s="4"/>
      <c r="I613" s="4"/>
      <c r="J613" s="4"/>
      <c r="K613" s="21">
        <v>45639</v>
      </c>
      <c r="L613" s="3" t="s">
        <v>383</v>
      </c>
      <c r="M613" s="4">
        <v>10000</v>
      </c>
      <c r="N613" s="4"/>
      <c r="O613" s="4">
        <f t="shared" si="166"/>
        <v>10000</v>
      </c>
      <c r="P613" s="4"/>
      <c r="Q613" s="4"/>
      <c r="R613" s="4"/>
      <c r="S613" s="4"/>
      <c r="T613" s="3" t="s">
        <v>296</v>
      </c>
    </row>
    <row r="614" spans="1:20" x14ac:dyDescent="0.35">
      <c r="A614" s="3" t="s">
        <v>128</v>
      </c>
      <c r="B614" s="3"/>
      <c r="C614" s="3" t="s">
        <v>365</v>
      </c>
      <c r="D614" s="4"/>
      <c r="E614" s="4"/>
      <c r="F614" s="4"/>
      <c r="G614" s="4"/>
      <c r="H614" s="4"/>
      <c r="I614" s="4"/>
      <c r="J614" s="4"/>
      <c r="K614" s="21">
        <v>45640</v>
      </c>
      <c r="L614" s="3" t="s">
        <v>383</v>
      </c>
      <c r="M614" s="4">
        <v>10000</v>
      </c>
      <c r="N614" s="4"/>
      <c r="O614" s="4">
        <f t="shared" si="166"/>
        <v>10000</v>
      </c>
      <c r="P614" s="4"/>
      <c r="Q614" s="4"/>
      <c r="R614" s="4"/>
      <c r="S614" s="4"/>
      <c r="T614" s="3" t="s">
        <v>296</v>
      </c>
    </row>
    <row r="615" spans="1:20" x14ac:dyDescent="0.35">
      <c r="A615" s="3" t="s">
        <v>128</v>
      </c>
      <c r="B615" s="3"/>
      <c r="C615" s="3" t="s">
        <v>365</v>
      </c>
      <c r="D615" s="4"/>
      <c r="E615" s="4"/>
      <c r="F615" s="4"/>
      <c r="G615" s="4"/>
      <c r="H615" s="4"/>
      <c r="I615" s="4"/>
      <c r="J615" s="4"/>
      <c r="K615" s="21">
        <v>45642</v>
      </c>
      <c r="L615" s="3" t="s">
        <v>383</v>
      </c>
      <c r="M615" s="4">
        <v>363500</v>
      </c>
      <c r="N615" s="4"/>
      <c r="O615" s="4">
        <f t="shared" si="166"/>
        <v>363500</v>
      </c>
      <c r="P615" s="4"/>
      <c r="Q615" s="4"/>
      <c r="R615" s="4"/>
      <c r="S615" s="4"/>
      <c r="T615" s="3" t="s">
        <v>296</v>
      </c>
    </row>
    <row r="616" spans="1:20" x14ac:dyDescent="0.35">
      <c r="A616" s="3" t="s">
        <v>128</v>
      </c>
      <c r="B616" s="3"/>
      <c r="C616" s="3" t="s">
        <v>365</v>
      </c>
      <c r="D616" s="4"/>
      <c r="E616" s="4"/>
      <c r="F616" s="4"/>
      <c r="G616" s="4"/>
      <c r="H616" s="4"/>
      <c r="I616" s="4"/>
      <c r="J616" s="4"/>
      <c r="K616" s="21">
        <v>45651</v>
      </c>
      <c r="L616" s="3" t="s">
        <v>313</v>
      </c>
      <c r="M616" s="4">
        <v>-50000</v>
      </c>
      <c r="N616" s="4"/>
      <c r="O616" s="4">
        <f t="shared" si="166"/>
        <v>-50000</v>
      </c>
      <c r="P616" s="4"/>
      <c r="Q616" s="4"/>
      <c r="R616" s="4"/>
      <c r="S616" s="4"/>
      <c r="T616" s="3" t="s">
        <v>296</v>
      </c>
    </row>
    <row r="617" spans="1:20" x14ac:dyDescent="0.35">
      <c r="A617" s="3" t="s">
        <v>128</v>
      </c>
      <c r="B617" s="3"/>
      <c r="C617" s="3" t="s">
        <v>367</v>
      </c>
      <c r="D617" s="4"/>
      <c r="E617" s="4"/>
      <c r="F617" s="4"/>
      <c r="G617" s="4"/>
      <c r="H617" s="4"/>
      <c r="I617" s="4"/>
      <c r="J617" s="4"/>
      <c r="K617" s="21">
        <v>45651</v>
      </c>
      <c r="L617" s="3" t="s">
        <v>9</v>
      </c>
      <c r="M617" s="4"/>
      <c r="N617" s="4">
        <v>700000</v>
      </c>
      <c r="O617" s="4">
        <f t="shared" si="166"/>
        <v>700000</v>
      </c>
      <c r="P617" s="4"/>
      <c r="Q617" s="4"/>
      <c r="R617" s="4"/>
      <c r="S617" s="4"/>
      <c r="T617" s="3" t="s">
        <v>296</v>
      </c>
    </row>
    <row r="618" spans="1:20" x14ac:dyDescent="0.35">
      <c r="A618" s="3" t="s">
        <v>128</v>
      </c>
      <c r="B618" s="3"/>
      <c r="C618" s="3"/>
      <c r="D618" s="4"/>
      <c r="E618" s="4"/>
      <c r="F618" s="4"/>
      <c r="G618" s="4"/>
      <c r="H618" s="4"/>
      <c r="I618" s="4"/>
      <c r="J618" s="4"/>
      <c r="K618" s="21">
        <v>45651</v>
      </c>
      <c r="L618" s="3" t="s">
        <v>312</v>
      </c>
      <c r="M618" s="4">
        <v>50000</v>
      </c>
      <c r="N618" s="4"/>
      <c r="O618" s="4">
        <f t="shared" si="166"/>
        <v>50000</v>
      </c>
      <c r="P618" s="4"/>
      <c r="Q618" s="4"/>
      <c r="R618" s="4"/>
      <c r="S618" s="4"/>
      <c r="T618" s="3" t="s">
        <v>296</v>
      </c>
    </row>
    <row r="619" spans="1:20" x14ac:dyDescent="0.35">
      <c r="A619" s="3" t="s">
        <v>128</v>
      </c>
      <c r="B619" s="3"/>
      <c r="C619" s="3" t="s">
        <v>364</v>
      </c>
      <c r="D619" s="4"/>
      <c r="E619" s="4"/>
      <c r="F619" s="4"/>
      <c r="G619" s="4"/>
      <c r="H619" s="4"/>
      <c r="I619" s="4"/>
      <c r="J619" s="4"/>
      <c r="K619" s="21">
        <v>45653</v>
      </c>
      <c r="L619" s="3" t="s">
        <v>9</v>
      </c>
      <c r="M619" s="4"/>
      <c r="N619" s="4">
        <v>833000</v>
      </c>
      <c r="O619" s="4">
        <f t="shared" si="166"/>
        <v>833000</v>
      </c>
      <c r="P619" s="4"/>
      <c r="Q619" s="4"/>
      <c r="R619" s="4"/>
      <c r="S619" s="4"/>
      <c r="T619" s="3" t="s">
        <v>296</v>
      </c>
    </row>
    <row r="620" spans="1:20" x14ac:dyDescent="0.35">
      <c r="A620" s="3" t="s">
        <v>128</v>
      </c>
      <c r="B620" s="3"/>
      <c r="C620" s="3"/>
      <c r="D620" s="4"/>
      <c r="E620" s="4"/>
      <c r="F620" s="4"/>
      <c r="G620" s="4"/>
      <c r="H620" s="4"/>
      <c r="I620" s="4"/>
      <c r="J620" s="4"/>
      <c r="K620" s="21"/>
      <c r="L620" s="3" t="s">
        <v>127</v>
      </c>
      <c r="M620" s="4">
        <v>1060000</v>
      </c>
      <c r="N620" s="4"/>
      <c r="O620" s="4">
        <f t="shared" si="166"/>
        <v>1060000</v>
      </c>
      <c r="P620" s="4"/>
      <c r="Q620" s="4"/>
      <c r="R620" s="4"/>
      <c r="S620" s="4"/>
      <c r="T620" s="3" t="s">
        <v>296</v>
      </c>
    </row>
    <row r="621" spans="1:20" x14ac:dyDescent="0.35">
      <c r="A621" s="3" t="s">
        <v>128</v>
      </c>
      <c r="B621" s="3"/>
      <c r="C621" s="3"/>
      <c r="D621" s="4"/>
      <c r="E621" s="4"/>
      <c r="F621" s="4"/>
      <c r="G621" s="4"/>
      <c r="H621" s="4"/>
      <c r="I621" s="4"/>
      <c r="J621" s="4"/>
      <c r="K621" s="21" t="s">
        <v>1917</v>
      </c>
      <c r="L621" s="3" t="s">
        <v>9</v>
      </c>
      <c r="M621" s="4"/>
      <c r="N621" s="4">
        <v>50000</v>
      </c>
      <c r="O621" s="4">
        <f t="shared" si="166"/>
        <v>50000</v>
      </c>
      <c r="P621" s="4"/>
      <c r="Q621" s="4"/>
      <c r="R621" s="4"/>
      <c r="S621" s="4"/>
      <c r="T621" s="3"/>
    </row>
    <row r="622" spans="1:20" x14ac:dyDescent="0.35">
      <c r="A622" s="3" t="s">
        <v>128</v>
      </c>
      <c r="B622" s="3"/>
      <c r="C622" s="3"/>
      <c r="D622" s="4"/>
      <c r="E622" s="4"/>
      <c r="F622" s="4"/>
      <c r="G622" s="4"/>
      <c r="H622" s="4"/>
      <c r="I622" s="4"/>
      <c r="J622" s="4"/>
      <c r="K622" s="3"/>
      <c r="L622" s="3"/>
      <c r="M622" s="4"/>
      <c r="N622" s="4"/>
      <c r="O622" s="4">
        <f t="shared" si="166"/>
        <v>0</v>
      </c>
      <c r="P622" s="4"/>
      <c r="Q622" s="4"/>
      <c r="R622" s="4"/>
      <c r="S622" s="4"/>
      <c r="T622" s="3" t="s">
        <v>296</v>
      </c>
    </row>
    <row r="623" spans="1:20" x14ac:dyDescent="0.35">
      <c r="A623" s="18"/>
      <c r="B623" s="18"/>
      <c r="C623" s="18"/>
      <c r="D623" s="23"/>
      <c r="E623" s="23"/>
      <c r="F623" s="23"/>
      <c r="G623" s="23"/>
      <c r="H623" s="23"/>
      <c r="I623" s="23"/>
      <c r="J623" s="23"/>
      <c r="K623" s="18"/>
      <c r="L623" s="18"/>
      <c r="M623" s="23">
        <f t="shared" ref="M623:N623" si="167">SUM(M606:M622)</f>
        <v>767000</v>
      </c>
      <c r="N623" s="23">
        <f t="shared" si="167"/>
        <v>1583000</v>
      </c>
      <c r="O623" s="23">
        <f>SUM(O606:O622)</f>
        <v>2350000</v>
      </c>
      <c r="P623" s="23">
        <f>+J605-N623</f>
        <v>-19920</v>
      </c>
      <c r="Q623" s="23">
        <f>+I605-M623</f>
        <v>20000</v>
      </c>
      <c r="R623" s="29">
        <f>+P623+Q623</f>
        <v>80</v>
      </c>
      <c r="S623" s="29">
        <f>+O623</f>
        <v>2350000</v>
      </c>
      <c r="T623" s="18"/>
    </row>
    <row r="624" spans="1:20" x14ac:dyDescent="0.35">
      <c r="A624" s="3" t="s">
        <v>129</v>
      </c>
      <c r="B624" s="3" t="s">
        <v>326</v>
      </c>
      <c r="C624" s="3"/>
      <c r="D624" s="80">
        <v>130.56</v>
      </c>
      <c r="E624" s="4">
        <v>18800</v>
      </c>
      <c r="F624" s="4">
        <f>+D624*0.8364</f>
        <v>109.200384</v>
      </c>
      <c r="G624" s="4">
        <v>7200</v>
      </c>
      <c r="H624" s="4">
        <f>+D624*E624</f>
        <v>2454528</v>
      </c>
      <c r="I624" s="4">
        <f>+CEILING(F624*G624,1000)</f>
        <v>787000</v>
      </c>
      <c r="J624" s="4">
        <f>(H624-I624)</f>
        <v>1667528</v>
      </c>
      <c r="K624" s="21">
        <v>45606</v>
      </c>
      <c r="L624" s="3"/>
      <c r="M624" s="4"/>
      <c r="N624" s="4"/>
      <c r="O624" s="4"/>
      <c r="P624" s="4"/>
      <c r="Q624" s="4"/>
      <c r="R624" s="4"/>
      <c r="S624" s="4"/>
      <c r="T624" s="3" t="s">
        <v>297</v>
      </c>
    </row>
    <row r="625" spans="1:20" x14ac:dyDescent="0.35">
      <c r="A625" s="3" t="s">
        <v>129</v>
      </c>
      <c r="B625" s="3"/>
      <c r="C625" s="3"/>
      <c r="D625" s="4"/>
      <c r="E625" s="4" t="s">
        <v>354</v>
      </c>
      <c r="F625" s="4"/>
      <c r="G625" s="4"/>
      <c r="H625" s="4"/>
      <c r="I625" s="4"/>
      <c r="J625" s="4"/>
      <c r="K625" s="21">
        <v>45606</v>
      </c>
      <c r="L625" s="3" t="s">
        <v>312</v>
      </c>
      <c r="M625" s="4">
        <v>50000</v>
      </c>
      <c r="N625" s="4"/>
      <c r="O625" s="4">
        <f t="shared" ref="O625:O633" si="168">+SUM(M625:N625)</f>
        <v>50000</v>
      </c>
      <c r="P625" s="4"/>
      <c r="Q625" s="4"/>
      <c r="R625" s="4"/>
      <c r="S625" s="4"/>
      <c r="T625" s="3" t="s">
        <v>297</v>
      </c>
    </row>
    <row r="626" spans="1:20" x14ac:dyDescent="0.35">
      <c r="A626" s="3" t="s">
        <v>129</v>
      </c>
      <c r="B626" s="3"/>
      <c r="C626" s="3"/>
      <c r="D626" s="4"/>
      <c r="E626" s="4"/>
      <c r="F626" s="4"/>
      <c r="G626" s="4"/>
      <c r="H626" s="4"/>
      <c r="I626" s="4"/>
      <c r="J626" s="4"/>
      <c r="K626" s="21">
        <v>45607</v>
      </c>
      <c r="L626" s="3" t="s">
        <v>392</v>
      </c>
      <c r="M626" s="4">
        <v>400000</v>
      </c>
      <c r="N626" s="4"/>
      <c r="O626" s="4">
        <f t="shared" si="168"/>
        <v>400000</v>
      </c>
      <c r="P626" s="4"/>
      <c r="Q626" s="4"/>
      <c r="R626" s="4"/>
      <c r="S626" s="4"/>
      <c r="T626" s="3" t="s">
        <v>304</v>
      </c>
    </row>
    <row r="627" spans="1:20" x14ac:dyDescent="0.35">
      <c r="A627" s="3" t="s">
        <v>129</v>
      </c>
      <c r="B627" s="3"/>
      <c r="C627" s="3"/>
      <c r="D627" s="4"/>
      <c r="E627" s="4"/>
      <c r="F627" s="4"/>
      <c r="G627" s="4"/>
      <c r="H627" s="4"/>
      <c r="I627" s="4"/>
      <c r="J627" s="4"/>
      <c r="K627" s="21">
        <v>45607</v>
      </c>
      <c r="L627" s="3" t="s">
        <v>393</v>
      </c>
      <c r="M627" s="4">
        <v>170000</v>
      </c>
      <c r="N627" s="4"/>
      <c r="O627" s="4">
        <f t="shared" si="168"/>
        <v>170000</v>
      </c>
      <c r="P627" s="4"/>
      <c r="Q627" s="4"/>
      <c r="R627" s="4"/>
      <c r="S627" s="4"/>
      <c r="T627" s="3" t="s">
        <v>304</v>
      </c>
    </row>
    <row r="628" spans="1:20" x14ac:dyDescent="0.35">
      <c r="A628" s="3" t="s">
        <v>129</v>
      </c>
      <c r="B628" s="3"/>
      <c r="C628" s="3"/>
      <c r="D628" s="4"/>
      <c r="E628" s="4"/>
      <c r="F628" s="4"/>
      <c r="G628" s="4"/>
      <c r="H628" s="4"/>
      <c r="I628" s="4"/>
      <c r="J628" s="4"/>
      <c r="K628" s="21">
        <v>45722</v>
      </c>
      <c r="L628" s="3" t="s">
        <v>9</v>
      </c>
      <c r="M628" s="4"/>
      <c r="N628" s="4">
        <v>500000</v>
      </c>
      <c r="O628" s="4">
        <f t="shared" si="168"/>
        <v>500000</v>
      </c>
      <c r="P628" s="4"/>
      <c r="Q628" s="4"/>
      <c r="R628" s="4"/>
      <c r="S628" s="4"/>
      <c r="T628" s="3" t="s">
        <v>304</v>
      </c>
    </row>
    <row r="629" spans="1:20" x14ac:dyDescent="0.35">
      <c r="A629" s="3" t="s">
        <v>129</v>
      </c>
      <c r="B629" s="3"/>
      <c r="C629" s="3" t="s">
        <v>368</v>
      </c>
      <c r="D629" s="4"/>
      <c r="E629" s="4"/>
      <c r="F629" s="4"/>
      <c r="G629" s="4"/>
      <c r="H629" s="4"/>
      <c r="I629" s="4"/>
      <c r="J629" s="4"/>
      <c r="K629" s="21"/>
      <c r="L629" s="3" t="s">
        <v>1884</v>
      </c>
      <c r="M629" s="4">
        <v>50000</v>
      </c>
      <c r="N629" s="4"/>
      <c r="O629" s="4">
        <f t="shared" si="168"/>
        <v>50000</v>
      </c>
      <c r="P629" s="4"/>
      <c r="Q629" s="4"/>
      <c r="R629" s="4"/>
      <c r="S629" s="4"/>
      <c r="T629" s="3" t="s">
        <v>304</v>
      </c>
    </row>
    <row r="630" spans="1:20" x14ac:dyDescent="0.35">
      <c r="A630" s="3" t="s">
        <v>129</v>
      </c>
      <c r="B630" s="3"/>
      <c r="C630" s="3"/>
      <c r="D630" s="4"/>
      <c r="E630" s="4"/>
      <c r="F630" s="4"/>
      <c r="G630" s="4"/>
      <c r="H630" s="4"/>
      <c r="I630" s="4"/>
      <c r="J630" s="4"/>
      <c r="K630" s="21"/>
      <c r="L630" s="3" t="s">
        <v>1892</v>
      </c>
      <c r="M630" s="4">
        <v>250000</v>
      </c>
      <c r="N630" s="4"/>
      <c r="O630" s="4">
        <f t="shared" si="168"/>
        <v>250000</v>
      </c>
      <c r="P630" s="4"/>
      <c r="Q630" s="4"/>
      <c r="R630" s="4"/>
      <c r="S630" s="4"/>
      <c r="T630" s="3" t="s">
        <v>297</v>
      </c>
    </row>
    <row r="631" spans="1:20" x14ac:dyDescent="0.35">
      <c r="A631" s="3" t="s">
        <v>129</v>
      </c>
      <c r="B631" s="3"/>
      <c r="C631" s="3"/>
      <c r="D631" s="4"/>
      <c r="E631" s="4"/>
      <c r="F631" s="4"/>
      <c r="G631" s="4"/>
      <c r="H631" s="4"/>
      <c r="I631" s="4"/>
      <c r="J631" s="4"/>
      <c r="K631" s="21"/>
      <c r="L631" s="3" t="s">
        <v>131</v>
      </c>
      <c r="M631" s="4">
        <v>-50000</v>
      </c>
      <c r="N631" s="4"/>
      <c r="O631" s="4">
        <f t="shared" si="168"/>
        <v>-50000</v>
      </c>
      <c r="P631" s="4"/>
      <c r="Q631" s="4"/>
      <c r="R631" s="4"/>
      <c r="S631" s="4"/>
      <c r="T631" s="3" t="s">
        <v>297</v>
      </c>
    </row>
    <row r="632" spans="1:20" x14ac:dyDescent="0.35">
      <c r="A632" s="3" t="s">
        <v>129</v>
      </c>
      <c r="B632" s="3"/>
      <c r="C632" s="3"/>
      <c r="D632" s="4"/>
      <c r="E632" s="4"/>
      <c r="F632" s="4"/>
      <c r="G632" s="4"/>
      <c r="H632" s="4"/>
      <c r="I632" s="4"/>
      <c r="J632" s="4"/>
      <c r="K632" s="21"/>
      <c r="L632" s="3" t="s">
        <v>133</v>
      </c>
      <c r="M632" s="4">
        <v>-250000</v>
      </c>
      <c r="N632" s="4"/>
      <c r="O632" s="4">
        <f t="shared" si="168"/>
        <v>-250000</v>
      </c>
      <c r="P632" s="4"/>
      <c r="Q632" s="4"/>
      <c r="R632" s="4"/>
      <c r="S632" s="4"/>
      <c r="T632" s="3" t="s">
        <v>297</v>
      </c>
    </row>
    <row r="633" spans="1:20" x14ac:dyDescent="0.35">
      <c r="A633" s="3" t="s">
        <v>129</v>
      </c>
      <c r="B633" s="3"/>
      <c r="C633" s="3"/>
      <c r="D633" s="4"/>
      <c r="E633" s="4"/>
      <c r="F633" s="4"/>
      <c r="G633" s="4"/>
      <c r="H633" s="4"/>
      <c r="I633" s="4"/>
      <c r="J633" s="4"/>
      <c r="K633" s="3"/>
      <c r="L633" s="3"/>
      <c r="M633" s="4"/>
      <c r="N633" s="4"/>
      <c r="O633" s="4">
        <f t="shared" si="168"/>
        <v>0</v>
      </c>
      <c r="P633" s="4"/>
      <c r="Q633" s="4"/>
      <c r="R633" s="4"/>
      <c r="S633" s="4"/>
      <c r="T633" s="3" t="s">
        <v>297</v>
      </c>
    </row>
    <row r="634" spans="1:20" x14ac:dyDescent="0.35">
      <c r="A634" s="18"/>
      <c r="B634" s="18"/>
      <c r="C634" s="18"/>
      <c r="D634" s="23"/>
      <c r="E634" s="23"/>
      <c r="F634" s="23"/>
      <c r="G634" s="23"/>
      <c r="H634" s="23"/>
      <c r="I634" s="23"/>
      <c r="J634" s="23"/>
      <c r="K634" s="18"/>
      <c r="L634" s="18"/>
      <c r="M634" s="23">
        <f t="shared" ref="M634:N634" si="169">SUM(M625:M633)</f>
        <v>620000</v>
      </c>
      <c r="N634" s="23">
        <f t="shared" si="169"/>
        <v>500000</v>
      </c>
      <c r="O634" s="23">
        <f>SUM(O625:O633)</f>
        <v>1120000</v>
      </c>
      <c r="P634" s="23">
        <f>+J624-N634</f>
        <v>1167528</v>
      </c>
      <c r="Q634" s="23">
        <f>+I624-M634</f>
        <v>167000</v>
      </c>
      <c r="R634" s="29">
        <f>+P634+Q634</f>
        <v>1334528</v>
      </c>
      <c r="S634" s="29">
        <f>+O634</f>
        <v>1120000</v>
      </c>
      <c r="T634" s="18"/>
    </row>
    <row r="635" spans="1:20" x14ac:dyDescent="0.35">
      <c r="A635" s="3" t="s">
        <v>130</v>
      </c>
      <c r="B635" s="3" t="s">
        <v>326</v>
      </c>
      <c r="C635" s="3"/>
      <c r="D635" s="80">
        <v>130.56</v>
      </c>
      <c r="E635" s="4">
        <v>19000</v>
      </c>
      <c r="F635" s="4">
        <f>+D635*0.8364</f>
        <v>109.200384</v>
      </c>
      <c r="G635" s="4">
        <v>7200</v>
      </c>
      <c r="H635" s="4">
        <f>+D635*E635</f>
        <v>2480640</v>
      </c>
      <c r="I635" s="4">
        <f>+CEILING(F635*G635,1000)</f>
        <v>787000</v>
      </c>
      <c r="J635" s="4">
        <f>(H635-I635)</f>
        <v>1693640</v>
      </c>
      <c r="K635" s="21">
        <v>45270</v>
      </c>
      <c r="L635" s="3"/>
      <c r="M635" s="4"/>
      <c r="N635" s="4"/>
      <c r="O635" s="4"/>
      <c r="P635" s="4"/>
      <c r="Q635" s="4"/>
      <c r="R635" s="4"/>
      <c r="S635" s="4"/>
      <c r="T635" s="3" t="s">
        <v>297</v>
      </c>
    </row>
    <row r="636" spans="1:20" x14ac:dyDescent="0.35">
      <c r="A636" s="3" t="s">
        <v>130</v>
      </c>
      <c r="B636" s="3"/>
      <c r="C636" s="3"/>
      <c r="D636" s="4"/>
      <c r="E636" s="4"/>
      <c r="F636" s="4"/>
      <c r="G636" s="4"/>
      <c r="H636" s="4"/>
      <c r="I636" s="4"/>
      <c r="J636" s="4"/>
      <c r="K636" s="21"/>
      <c r="L636" s="3" t="s">
        <v>1892</v>
      </c>
      <c r="M636" s="4">
        <v>300000</v>
      </c>
      <c r="N636" s="4"/>
      <c r="O636" s="4">
        <f t="shared" ref="O636:O638" si="170">+SUM(M636:N636)</f>
        <v>300000</v>
      </c>
      <c r="P636" s="4"/>
      <c r="Q636" s="4"/>
      <c r="R636" s="4"/>
      <c r="S636" s="4"/>
      <c r="T636" s="3"/>
    </row>
    <row r="637" spans="1:20" x14ac:dyDescent="0.35">
      <c r="A637" s="3" t="s">
        <v>130</v>
      </c>
      <c r="B637" s="3"/>
      <c r="C637" s="3"/>
      <c r="D637" s="4"/>
      <c r="E637" s="4"/>
      <c r="F637" s="4"/>
      <c r="G637" s="4"/>
      <c r="H637" s="4"/>
      <c r="I637" s="4"/>
      <c r="J637" s="4"/>
      <c r="K637" s="21"/>
      <c r="L637" s="3" t="s">
        <v>133</v>
      </c>
      <c r="M637" s="4">
        <v>-300000</v>
      </c>
      <c r="N637" s="4"/>
      <c r="O637" s="4">
        <f t="shared" si="170"/>
        <v>-300000</v>
      </c>
      <c r="P637" s="4"/>
      <c r="Q637" s="4"/>
      <c r="R637" s="4"/>
      <c r="S637" s="4"/>
      <c r="T637" s="3" t="s">
        <v>304</v>
      </c>
    </row>
    <row r="638" spans="1:20" x14ac:dyDescent="0.35">
      <c r="A638" s="3" t="s">
        <v>130</v>
      </c>
      <c r="B638" s="3"/>
      <c r="C638" s="3"/>
      <c r="D638" s="4"/>
      <c r="E638" s="4"/>
      <c r="F638" s="4"/>
      <c r="G638" s="4"/>
      <c r="H638" s="4"/>
      <c r="I638" s="4"/>
      <c r="J638" s="4"/>
      <c r="K638" s="3"/>
      <c r="L638" s="3"/>
      <c r="M638" s="4"/>
      <c r="N638" s="4"/>
      <c r="O638" s="4">
        <f t="shared" si="170"/>
        <v>0</v>
      </c>
      <c r="P638" s="4"/>
      <c r="Q638" s="4"/>
      <c r="R638" s="4"/>
      <c r="S638" s="4"/>
      <c r="T638" s="3" t="s">
        <v>304</v>
      </c>
    </row>
    <row r="639" spans="1:20" x14ac:dyDescent="0.35">
      <c r="A639" s="18"/>
      <c r="B639" s="18"/>
      <c r="C639" s="18"/>
      <c r="D639" s="23"/>
      <c r="E639" s="23"/>
      <c r="F639" s="23"/>
      <c r="G639" s="23"/>
      <c r="H639" s="23"/>
      <c r="I639" s="23"/>
      <c r="J639" s="23"/>
      <c r="K639" s="18"/>
      <c r="L639" s="18"/>
      <c r="M639" s="23">
        <f t="shared" ref="M639:N639" si="171">SUM(M636:M638)</f>
        <v>0</v>
      </c>
      <c r="N639" s="23">
        <f t="shared" si="171"/>
        <v>0</v>
      </c>
      <c r="O639" s="23">
        <f>SUM(O636:O638)</f>
        <v>0</v>
      </c>
      <c r="P639" s="23">
        <f>+J635-N639</f>
        <v>1693640</v>
      </c>
      <c r="Q639" s="23">
        <f>+I635-M639</f>
        <v>787000</v>
      </c>
      <c r="R639" s="29">
        <f>+P639+Q639</f>
        <v>2480640</v>
      </c>
      <c r="S639" s="29">
        <f>+O639</f>
        <v>0</v>
      </c>
      <c r="T639" s="18"/>
    </row>
    <row r="640" spans="1:20" x14ac:dyDescent="0.35">
      <c r="A640" s="3" t="s">
        <v>131</v>
      </c>
      <c r="B640" s="3" t="s">
        <v>326</v>
      </c>
      <c r="C640" s="3"/>
      <c r="D640" s="80">
        <v>130.56</v>
      </c>
      <c r="E640" s="4">
        <v>18000</v>
      </c>
      <c r="F640" s="4">
        <f>+D640*0.8364</f>
        <v>109.200384</v>
      </c>
      <c r="G640" s="4">
        <v>7200</v>
      </c>
      <c r="H640" s="4">
        <f>+D640*E640</f>
        <v>2350080</v>
      </c>
      <c r="I640" s="4">
        <f>+CEILING(F640*G640,1000)</f>
        <v>787000</v>
      </c>
      <c r="J640" s="4">
        <f>(H640-I640)</f>
        <v>1563080</v>
      </c>
      <c r="K640" s="21">
        <v>45270</v>
      </c>
      <c r="L640" s="3"/>
      <c r="M640" s="4"/>
      <c r="N640" s="4"/>
      <c r="O640" s="4"/>
      <c r="P640" s="4"/>
      <c r="Q640" s="4"/>
      <c r="R640" s="4"/>
      <c r="S640" s="4"/>
      <c r="T640" s="3" t="s">
        <v>304</v>
      </c>
    </row>
    <row r="641" spans="1:20" x14ac:dyDescent="0.35">
      <c r="A641" s="3" t="s">
        <v>131</v>
      </c>
      <c r="B641" s="3"/>
      <c r="C641" s="3"/>
      <c r="D641" s="4"/>
      <c r="E641" s="4"/>
      <c r="F641" s="4"/>
      <c r="G641" s="4"/>
      <c r="H641" s="4"/>
      <c r="I641" s="4"/>
      <c r="J641" s="4"/>
      <c r="K641" s="21">
        <v>45409</v>
      </c>
      <c r="L641" s="3" t="s">
        <v>9</v>
      </c>
      <c r="M641" s="4"/>
      <c r="N641" s="4">
        <v>200000</v>
      </c>
      <c r="O641" s="4">
        <f t="shared" ref="O641:O650" si="172">+SUM(M641:N641)</f>
        <v>200000</v>
      </c>
      <c r="P641" s="4"/>
      <c r="Q641" s="4"/>
      <c r="R641" s="4"/>
      <c r="S641" s="4"/>
      <c r="T641" s="3" t="s">
        <v>304</v>
      </c>
    </row>
    <row r="642" spans="1:20" x14ac:dyDescent="0.35">
      <c r="A642" s="3" t="s">
        <v>131</v>
      </c>
      <c r="B642" s="3"/>
      <c r="C642" s="3"/>
      <c r="D642" s="4"/>
      <c r="E642" s="4"/>
      <c r="F642" s="4"/>
      <c r="G642" s="4"/>
      <c r="H642" s="4"/>
      <c r="I642" s="4"/>
      <c r="J642" s="4"/>
      <c r="K642" s="21">
        <v>45726</v>
      </c>
      <c r="L642" s="3" t="s">
        <v>313</v>
      </c>
      <c r="M642" s="4">
        <v>100000</v>
      </c>
      <c r="N642" s="4"/>
      <c r="O642" s="4">
        <f t="shared" si="172"/>
        <v>100000</v>
      </c>
      <c r="P642" s="4"/>
      <c r="Q642" s="4"/>
      <c r="R642" s="4"/>
      <c r="S642" s="4"/>
      <c r="T642" s="3" t="s">
        <v>304</v>
      </c>
    </row>
    <row r="643" spans="1:20" x14ac:dyDescent="0.35">
      <c r="A643" s="3" t="s">
        <v>131</v>
      </c>
      <c r="B643" s="3"/>
      <c r="C643" s="3"/>
      <c r="D643" s="4"/>
      <c r="E643" s="4"/>
      <c r="F643" s="4"/>
      <c r="G643" s="4"/>
      <c r="H643" s="4"/>
      <c r="I643" s="4"/>
      <c r="J643" s="4"/>
      <c r="K643" s="21">
        <v>38423</v>
      </c>
      <c r="L643" s="3" t="s">
        <v>9</v>
      </c>
      <c r="M643" s="4"/>
      <c r="N643" s="4">
        <v>500000</v>
      </c>
      <c r="O643" s="4">
        <f t="shared" si="172"/>
        <v>500000</v>
      </c>
      <c r="P643" s="4"/>
      <c r="Q643" s="4"/>
      <c r="R643" s="4"/>
      <c r="S643" s="4"/>
      <c r="T643" s="3" t="s">
        <v>304</v>
      </c>
    </row>
    <row r="644" spans="1:20" x14ac:dyDescent="0.35">
      <c r="A644" s="3" t="s">
        <v>131</v>
      </c>
      <c r="B644" s="3"/>
      <c r="C644" s="3"/>
      <c r="D644" s="4"/>
      <c r="E644" s="4"/>
      <c r="F644" s="4"/>
      <c r="G644" s="4"/>
      <c r="H644" s="4"/>
      <c r="I644" s="4"/>
      <c r="J644" s="4"/>
      <c r="K644" s="21"/>
      <c r="L644" s="3" t="s">
        <v>62</v>
      </c>
      <c r="M644" s="4">
        <v>150000</v>
      </c>
      <c r="N644" s="4"/>
      <c r="O644" s="4">
        <f t="shared" si="172"/>
        <v>150000</v>
      </c>
      <c r="P644" s="4"/>
      <c r="Q644" s="4"/>
      <c r="R644" s="4"/>
      <c r="S644" s="4"/>
      <c r="T644" s="3" t="s">
        <v>304</v>
      </c>
    </row>
    <row r="645" spans="1:20" x14ac:dyDescent="0.35">
      <c r="A645" s="3" t="s">
        <v>131</v>
      </c>
      <c r="B645" s="3"/>
      <c r="C645" s="3"/>
      <c r="D645" s="4"/>
      <c r="E645" s="4"/>
      <c r="F645" s="4"/>
      <c r="G645" s="4"/>
      <c r="H645" s="4"/>
      <c r="I645" s="4"/>
      <c r="J645" s="4"/>
      <c r="K645" s="21"/>
      <c r="L645" s="3" t="s">
        <v>63</v>
      </c>
      <c r="M645" s="4">
        <v>300000</v>
      </c>
      <c r="N645" s="4"/>
      <c r="O645" s="4">
        <f t="shared" si="172"/>
        <v>300000</v>
      </c>
      <c r="P645" s="4"/>
      <c r="Q645" s="4"/>
      <c r="R645" s="4"/>
      <c r="S645" s="4"/>
      <c r="T645" s="3" t="s">
        <v>304</v>
      </c>
    </row>
    <row r="646" spans="1:20" x14ac:dyDescent="0.35">
      <c r="A646" s="3" t="s">
        <v>131</v>
      </c>
      <c r="B646" s="3"/>
      <c r="C646" s="3"/>
      <c r="D646" s="4"/>
      <c r="E646" s="4"/>
      <c r="F646" s="4"/>
      <c r="G646" s="4"/>
      <c r="H646" s="4"/>
      <c r="I646" s="4"/>
      <c r="J646" s="4"/>
      <c r="K646" s="21"/>
      <c r="L646" s="3" t="s">
        <v>129</v>
      </c>
      <c r="M646" s="4">
        <v>50000</v>
      </c>
      <c r="N646" s="4"/>
      <c r="O646" s="4">
        <f t="shared" si="172"/>
        <v>50000</v>
      </c>
      <c r="P646" s="4"/>
      <c r="Q646" s="4"/>
      <c r="R646" s="4"/>
      <c r="S646" s="4"/>
      <c r="T646" s="3" t="s">
        <v>304</v>
      </c>
    </row>
    <row r="647" spans="1:20" x14ac:dyDescent="0.35">
      <c r="A647" s="3" t="s">
        <v>131</v>
      </c>
      <c r="B647" s="3"/>
      <c r="C647" s="3" t="s">
        <v>369</v>
      </c>
      <c r="D647" s="4"/>
      <c r="E647" s="4"/>
      <c r="F647" s="4"/>
      <c r="G647" s="4"/>
      <c r="H647" s="4"/>
      <c r="I647" s="4"/>
      <c r="J647" s="4"/>
      <c r="K647" s="21"/>
      <c r="L647" s="3" t="s">
        <v>133</v>
      </c>
      <c r="M647" s="4">
        <v>-213000</v>
      </c>
      <c r="N647" s="4"/>
      <c r="O647" s="4">
        <f t="shared" si="172"/>
        <v>-213000</v>
      </c>
      <c r="P647" s="4"/>
      <c r="Q647" s="4"/>
      <c r="R647" s="4"/>
      <c r="S647" s="4"/>
      <c r="T647" s="3" t="s">
        <v>304</v>
      </c>
    </row>
    <row r="648" spans="1:20" x14ac:dyDescent="0.35">
      <c r="A648" s="3" t="s">
        <v>131</v>
      </c>
      <c r="B648" s="3"/>
      <c r="C648" s="3"/>
      <c r="D648" s="4"/>
      <c r="E648" s="4"/>
      <c r="F648" s="4"/>
      <c r="G648" s="4"/>
      <c r="H648" s="4"/>
      <c r="I648" s="4"/>
      <c r="J648" s="4"/>
      <c r="K648" s="21"/>
      <c r="L648" s="3" t="s">
        <v>652</v>
      </c>
      <c r="M648" s="4">
        <v>100000</v>
      </c>
      <c r="N648" s="4"/>
      <c r="O648" s="4">
        <f t="shared" si="172"/>
        <v>100000</v>
      </c>
      <c r="P648" s="4"/>
      <c r="Q648" s="4"/>
      <c r="R648" s="4"/>
      <c r="S648" s="4"/>
      <c r="T648" s="3" t="s">
        <v>304</v>
      </c>
    </row>
    <row r="649" spans="1:20" x14ac:dyDescent="0.35">
      <c r="A649" s="3" t="s">
        <v>131</v>
      </c>
      <c r="B649" s="3"/>
      <c r="C649" s="3"/>
      <c r="D649" s="4"/>
      <c r="E649" s="4"/>
      <c r="F649" s="4"/>
      <c r="G649" s="4"/>
      <c r="H649" s="4"/>
      <c r="I649" s="4"/>
      <c r="J649" s="4"/>
      <c r="K649" s="21" t="s">
        <v>1943</v>
      </c>
      <c r="L649" s="3" t="s">
        <v>9</v>
      </c>
      <c r="M649" s="4"/>
      <c r="N649" s="4">
        <v>630000</v>
      </c>
      <c r="O649" s="4">
        <f t="shared" si="172"/>
        <v>630000</v>
      </c>
      <c r="P649" s="4"/>
      <c r="Q649" s="4"/>
      <c r="R649" s="4"/>
      <c r="S649" s="4"/>
      <c r="T649" s="3"/>
    </row>
    <row r="650" spans="1:20" x14ac:dyDescent="0.35">
      <c r="A650" s="3" t="s">
        <v>131</v>
      </c>
      <c r="B650" s="3"/>
      <c r="C650" s="3"/>
      <c r="D650" s="4"/>
      <c r="E650" s="4"/>
      <c r="F650" s="4"/>
      <c r="G650" s="4"/>
      <c r="H650" s="4"/>
      <c r="I650" s="4"/>
      <c r="J650" s="4"/>
      <c r="K650" s="3"/>
      <c r="L650" s="3"/>
      <c r="M650" s="4"/>
      <c r="N650" s="4"/>
      <c r="O650" s="4">
        <f t="shared" si="172"/>
        <v>0</v>
      </c>
      <c r="P650" s="4"/>
      <c r="Q650" s="4"/>
      <c r="R650" s="4"/>
      <c r="S650" s="4"/>
      <c r="T650" s="3" t="s">
        <v>304</v>
      </c>
    </row>
    <row r="651" spans="1:20" x14ac:dyDescent="0.35">
      <c r="A651" s="18"/>
      <c r="B651" s="18"/>
      <c r="C651" s="18"/>
      <c r="D651" s="23"/>
      <c r="E651" s="23"/>
      <c r="F651" s="23"/>
      <c r="G651" s="23"/>
      <c r="H651" s="23"/>
      <c r="I651" s="23"/>
      <c r="J651" s="23"/>
      <c r="K651" s="18"/>
      <c r="L651" s="18"/>
      <c r="M651" s="23">
        <f t="shared" ref="M651:N651" si="173">SUM(M641:M650)</f>
        <v>487000</v>
      </c>
      <c r="N651" s="23">
        <f t="shared" si="173"/>
        <v>1330000</v>
      </c>
      <c r="O651" s="23">
        <f>SUM(O641:O650)</f>
        <v>1817000</v>
      </c>
      <c r="P651" s="23">
        <f>+J640-N651</f>
        <v>233080</v>
      </c>
      <c r="Q651" s="23">
        <f>+I640-M651</f>
        <v>300000</v>
      </c>
      <c r="R651" s="29">
        <f>+P651+Q651</f>
        <v>533080</v>
      </c>
      <c r="S651" s="29">
        <f>+O651</f>
        <v>1817000</v>
      </c>
      <c r="T651" s="18"/>
    </row>
    <row r="652" spans="1:20" x14ac:dyDescent="0.35">
      <c r="A652" s="3" t="s">
        <v>132</v>
      </c>
      <c r="B652" s="3" t="s">
        <v>326</v>
      </c>
      <c r="C652" s="3"/>
      <c r="D652" s="80">
        <v>130.56</v>
      </c>
      <c r="E652" s="4">
        <v>19000</v>
      </c>
      <c r="F652" s="4">
        <f>+D652*0.8364</f>
        <v>109.200384</v>
      </c>
      <c r="G652" s="4">
        <v>7200</v>
      </c>
      <c r="H652" s="4">
        <f>+D652*E652</f>
        <v>2480640</v>
      </c>
      <c r="I652" s="4">
        <f>+CEILING(F652*G652,1000)</f>
        <v>787000</v>
      </c>
      <c r="J652" s="4">
        <f>(H652-I652)</f>
        <v>1693640</v>
      </c>
      <c r="K652" s="21">
        <v>45539</v>
      </c>
      <c r="L652" s="3"/>
      <c r="M652" s="4"/>
      <c r="N652" s="4"/>
      <c r="O652" s="4"/>
      <c r="P652" s="4"/>
      <c r="Q652" s="4"/>
      <c r="R652" s="4"/>
      <c r="S652" s="4"/>
      <c r="T652" s="3" t="s">
        <v>304</v>
      </c>
    </row>
    <row r="653" spans="1:20" x14ac:dyDescent="0.35">
      <c r="A653" s="3" t="s">
        <v>132</v>
      </c>
      <c r="B653" s="3"/>
      <c r="C653" s="3"/>
      <c r="D653" s="4"/>
      <c r="E653" s="4"/>
      <c r="F653" s="4"/>
      <c r="G653" s="4"/>
      <c r="H653" s="4"/>
      <c r="I653" s="4"/>
      <c r="J653" s="4"/>
      <c r="K653" s="21">
        <v>45539</v>
      </c>
      <c r="L653" s="3" t="s">
        <v>9</v>
      </c>
      <c r="M653" s="4"/>
      <c r="N653" s="4">
        <v>11000</v>
      </c>
      <c r="O653" s="4">
        <f t="shared" ref="O653:O662" si="174">+SUM(M653:N653)</f>
        <v>11000</v>
      </c>
      <c r="P653" s="4"/>
      <c r="Q653" s="4"/>
      <c r="R653" s="4"/>
      <c r="S653" s="4"/>
      <c r="T653" s="3" t="s">
        <v>304</v>
      </c>
    </row>
    <row r="654" spans="1:20" x14ac:dyDescent="0.35">
      <c r="A654" s="3" t="s">
        <v>132</v>
      </c>
      <c r="B654" s="3"/>
      <c r="C654" s="3"/>
      <c r="D654" s="4"/>
      <c r="E654" s="4"/>
      <c r="F654" s="4"/>
      <c r="G654" s="4"/>
      <c r="H654" s="4"/>
      <c r="I654" s="4"/>
      <c r="J654" s="4"/>
      <c r="K654" s="21">
        <v>45545</v>
      </c>
      <c r="L654" s="3" t="s">
        <v>9</v>
      </c>
      <c r="M654" s="4"/>
      <c r="N654" s="4">
        <v>200000</v>
      </c>
      <c r="O654" s="4">
        <f t="shared" si="174"/>
        <v>200000</v>
      </c>
      <c r="P654" s="4"/>
      <c r="Q654" s="4"/>
      <c r="R654" s="4"/>
      <c r="S654" s="4"/>
      <c r="T654" s="3" t="s">
        <v>293</v>
      </c>
    </row>
    <row r="655" spans="1:20" x14ac:dyDescent="0.35">
      <c r="A655" s="3" t="s">
        <v>132</v>
      </c>
      <c r="B655" s="3"/>
      <c r="C655" s="3"/>
      <c r="D655" s="4"/>
      <c r="E655" s="4"/>
      <c r="F655" s="4"/>
      <c r="G655" s="4"/>
      <c r="H655" s="4"/>
      <c r="I655" s="4"/>
      <c r="J655" s="4"/>
      <c r="K655" s="21">
        <v>45547</v>
      </c>
      <c r="L655" s="3" t="s">
        <v>394</v>
      </c>
      <c r="M655" s="4">
        <v>400000</v>
      </c>
      <c r="N655" s="4"/>
      <c r="O655" s="4">
        <f t="shared" si="174"/>
        <v>400000</v>
      </c>
      <c r="P655" s="4"/>
      <c r="Q655" s="4"/>
      <c r="R655" s="4"/>
      <c r="S655" s="4"/>
      <c r="T655" s="3" t="s">
        <v>293</v>
      </c>
    </row>
    <row r="656" spans="1:20" x14ac:dyDescent="0.35">
      <c r="A656" s="3" t="s">
        <v>132</v>
      </c>
      <c r="B656" s="3"/>
      <c r="C656" s="3" t="s">
        <v>370</v>
      </c>
      <c r="D656" s="4"/>
      <c r="E656" s="4"/>
      <c r="F656" s="4"/>
      <c r="G656" s="4"/>
      <c r="H656" s="4"/>
      <c r="I656" s="4"/>
      <c r="J656" s="4"/>
      <c r="K656" s="21">
        <v>45547</v>
      </c>
      <c r="L656" s="3" t="s">
        <v>395</v>
      </c>
      <c r="M656" s="4">
        <v>387000</v>
      </c>
      <c r="N656" s="4"/>
      <c r="O656" s="4">
        <f t="shared" si="174"/>
        <v>387000</v>
      </c>
      <c r="P656" s="4"/>
      <c r="Q656" s="4"/>
      <c r="R656" s="4"/>
      <c r="S656" s="4"/>
      <c r="T656" s="3" t="s">
        <v>304</v>
      </c>
    </row>
    <row r="657" spans="1:20" x14ac:dyDescent="0.35">
      <c r="A657" s="3" t="s">
        <v>132</v>
      </c>
      <c r="B657" s="3"/>
      <c r="C657" s="3"/>
      <c r="D657" s="4"/>
      <c r="E657" s="4"/>
      <c r="F657" s="4"/>
      <c r="G657" s="4"/>
      <c r="H657" s="4"/>
      <c r="I657" s="4"/>
      <c r="J657" s="4"/>
      <c r="K657" s="21">
        <v>45547</v>
      </c>
      <c r="L657" s="3" t="s">
        <v>9</v>
      </c>
      <c r="M657" s="4"/>
      <c r="N657" s="4">
        <v>1482600</v>
      </c>
      <c r="O657" s="4">
        <f t="shared" si="174"/>
        <v>1482600</v>
      </c>
      <c r="P657" s="4"/>
      <c r="Q657" s="4"/>
      <c r="R657" s="4"/>
      <c r="S657" s="4"/>
      <c r="T657" s="3" t="s">
        <v>304</v>
      </c>
    </row>
    <row r="658" spans="1:20" x14ac:dyDescent="0.35">
      <c r="A658" s="3" t="s">
        <v>132</v>
      </c>
      <c r="B658" s="3"/>
      <c r="C658" s="3" t="s">
        <v>371</v>
      </c>
      <c r="D658" s="4"/>
      <c r="E658" s="4"/>
      <c r="F658" s="4"/>
      <c r="G658" s="4"/>
      <c r="H658" s="4"/>
      <c r="I658" s="4"/>
      <c r="J658" s="4"/>
      <c r="K658" s="21"/>
      <c r="L658" s="3" t="s">
        <v>61</v>
      </c>
      <c r="M658" s="4">
        <v>587000</v>
      </c>
      <c r="N658" s="4"/>
      <c r="O658" s="4">
        <f t="shared" si="174"/>
        <v>587000</v>
      </c>
      <c r="P658" s="4"/>
      <c r="Q658" s="4"/>
      <c r="R658" s="4"/>
      <c r="S658" s="4"/>
      <c r="T658" s="3" t="s">
        <v>304</v>
      </c>
    </row>
    <row r="659" spans="1:20" x14ac:dyDescent="0.35">
      <c r="A659" s="3" t="s">
        <v>132</v>
      </c>
      <c r="B659" s="3"/>
      <c r="C659" s="3" t="s">
        <v>371</v>
      </c>
      <c r="D659" s="4"/>
      <c r="E659" s="4"/>
      <c r="F659" s="4"/>
      <c r="G659" s="4"/>
      <c r="H659" s="4"/>
      <c r="I659" s="4"/>
      <c r="J659" s="4"/>
      <c r="K659" s="21"/>
      <c r="L659" s="3" t="s">
        <v>1892</v>
      </c>
      <c r="M659" s="4">
        <v>-587000</v>
      </c>
      <c r="N659" s="4"/>
      <c r="O659" s="4">
        <f t="shared" si="174"/>
        <v>-587000</v>
      </c>
      <c r="P659" s="4"/>
      <c r="Q659" s="4"/>
      <c r="R659" s="4"/>
      <c r="S659" s="4"/>
      <c r="T659" s="3" t="s">
        <v>304</v>
      </c>
    </row>
    <row r="660" spans="1:20" x14ac:dyDescent="0.35">
      <c r="A660" s="3" t="s">
        <v>132</v>
      </c>
      <c r="B660" s="3"/>
      <c r="C660" s="3"/>
      <c r="D660" s="4"/>
      <c r="E660" s="4"/>
      <c r="F660" s="4"/>
      <c r="G660" s="4"/>
      <c r="H660" s="4"/>
      <c r="I660" s="4"/>
      <c r="J660" s="4"/>
      <c r="K660" s="21"/>
      <c r="L660" s="3"/>
      <c r="M660" s="4"/>
      <c r="N660" s="4"/>
      <c r="O660" s="4">
        <f t="shared" si="174"/>
        <v>0</v>
      </c>
      <c r="P660" s="4"/>
      <c r="Q660" s="4"/>
      <c r="R660" s="4"/>
      <c r="S660" s="4"/>
      <c r="T660" s="3" t="s">
        <v>304</v>
      </c>
    </row>
    <row r="661" spans="1:20" x14ac:dyDescent="0.35">
      <c r="A661" s="3" t="s">
        <v>132</v>
      </c>
      <c r="B661" s="3"/>
      <c r="C661" s="3"/>
      <c r="D661" s="4"/>
      <c r="E661" s="4"/>
      <c r="F661" s="4"/>
      <c r="G661" s="4"/>
      <c r="H661" s="4"/>
      <c r="I661" s="4"/>
      <c r="J661" s="4"/>
      <c r="K661" s="21"/>
      <c r="L661" s="3"/>
      <c r="M661" s="4"/>
      <c r="N661" s="4"/>
      <c r="O661" s="4">
        <f t="shared" si="174"/>
        <v>0</v>
      </c>
      <c r="P661" s="4"/>
      <c r="Q661" s="4"/>
      <c r="R661" s="4"/>
      <c r="S661" s="4"/>
      <c r="T661" s="3" t="s">
        <v>304</v>
      </c>
    </row>
    <row r="662" spans="1:20" x14ac:dyDescent="0.35">
      <c r="A662" s="3" t="s">
        <v>132</v>
      </c>
      <c r="B662" s="3"/>
      <c r="C662" s="3"/>
      <c r="D662" s="4"/>
      <c r="E662" s="4"/>
      <c r="F662" s="4"/>
      <c r="G662" s="4"/>
      <c r="H662" s="4"/>
      <c r="I662" s="4"/>
      <c r="J662" s="4"/>
      <c r="K662" s="3"/>
      <c r="L662" s="3"/>
      <c r="M662" s="4"/>
      <c r="N662" s="4"/>
      <c r="O662" s="4">
        <f t="shared" si="174"/>
        <v>0</v>
      </c>
      <c r="P662" s="4"/>
      <c r="Q662" s="4"/>
      <c r="R662" s="4"/>
      <c r="S662" s="4"/>
      <c r="T662" s="3" t="s">
        <v>304</v>
      </c>
    </row>
    <row r="663" spans="1:20" x14ac:dyDescent="0.35">
      <c r="A663" s="18"/>
      <c r="B663" s="18"/>
      <c r="C663" s="18"/>
      <c r="D663" s="23"/>
      <c r="E663" s="23"/>
      <c r="F663" s="23"/>
      <c r="G663" s="23"/>
      <c r="H663" s="23"/>
      <c r="I663" s="23"/>
      <c r="J663" s="23"/>
      <c r="K663" s="18"/>
      <c r="L663" s="18"/>
      <c r="M663" s="23">
        <f t="shared" ref="M663:N663" si="175">SUM(M653:M662)</f>
        <v>787000</v>
      </c>
      <c r="N663" s="23">
        <f t="shared" si="175"/>
        <v>1693600</v>
      </c>
      <c r="O663" s="23">
        <f>SUM(O653:O662)</f>
        <v>2480600</v>
      </c>
      <c r="P663" s="23">
        <f>+J652-N663</f>
        <v>40</v>
      </c>
      <c r="Q663" s="23">
        <f>+I652-M663</f>
        <v>0</v>
      </c>
      <c r="R663" s="29">
        <f>+P663+Q663</f>
        <v>40</v>
      </c>
      <c r="S663" s="29">
        <f>+O663</f>
        <v>2480600</v>
      </c>
      <c r="T663" s="18"/>
    </row>
    <row r="664" spans="1:20" x14ac:dyDescent="0.35">
      <c r="A664" s="3" t="s">
        <v>133</v>
      </c>
      <c r="B664" s="3" t="s">
        <v>326</v>
      </c>
      <c r="C664" s="3"/>
      <c r="D664" s="80">
        <v>235</v>
      </c>
      <c r="E664" s="4">
        <v>19000</v>
      </c>
      <c r="F664" s="4">
        <f>+D664*0.8364</f>
        <v>196.554</v>
      </c>
      <c r="G664" s="4">
        <v>7200</v>
      </c>
      <c r="H664" s="4">
        <f>+D664*E664</f>
        <v>4465000</v>
      </c>
      <c r="I664" s="4">
        <f>+CEILING(F664*G664,1000)</f>
        <v>1416000</v>
      </c>
      <c r="J664" s="4">
        <f>(H664-I664)</f>
        <v>3049000</v>
      </c>
      <c r="K664" s="21">
        <v>45270</v>
      </c>
      <c r="L664" s="3"/>
      <c r="M664" s="4"/>
      <c r="N664" s="4"/>
      <c r="O664" s="4"/>
      <c r="P664" s="4"/>
      <c r="Q664" s="4"/>
      <c r="R664" s="4"/>
      <c r="S664" s="4"/>
      <c r="T664" s="3" t="s">
        <v>304</v>
      </c>
    </row>
    <row r="665" spans="1:20" x14ac:dyDescent="0.35">
      <c r="A665" s="3" t="s">
        <v>133</v>
      </c>
      <c r="B665" s="3"/>
      <c r="C665" s="3"/>
      <c r="D665" s="4"/>
      <c r="E665" s="4"/>
      <c r="F665" s="4"/>
      <c r="G665" s="4"/>
      <c r="H665" s="4"/>
      <c r="I665" s="4"/>
      <c r="J665" s="4"/>
      <c r="K665" s="21">
        <v>45409</v>
      </c>
      <c r="L665" s="3" t="s">
        <v>9</v>
      </c>
      <c r="M665" s="4"/>
      <c r="N665" s="4">
        <v>300000</v>
      </c>
      <c r="O665" s="4">
        <f t="shared" ref="O665:O677" si="176">+SUM(M665:N665)</f>
        <v>300000</v>
      </c>
      <c r="P665" s="4"/>
      <c r="Q665" s="4"/>
      <c r="R665" s="4"/>
      <c r="S665" s="4"/>
      <c r="T665" s="3" t="s">
        <v>304</v>
      </c>
    </row>
    <row r="666" spans="1:20" x14ac:dyDescent="0.35">
      <c r="A666" s="3" t="s">
        <v>133</v>
      </c>
      <c r="B666" s="3"/>
      <c r="C666" s="3"/>
      <c r="D666" s="4"/>
      <c r="E666" s="4"/>
      <c r="F666" s="4"/>
      <c r="G666" s="4"/>
      <c r="H666" s="4"/>
      <c r="I666" s="4"/>
      <c r="J666" s="4"/>
      <c r="K666" s="21">
        <v>45620</v>
      </c>
      <c r="L666" s="3" t="s">
        <v>312</v>
      </c>
      <c r="M666" s="4">
        <v>25000</v>
      </c>
      <c r="N666" s="4"/>
      <c r="O666" s="4">
        <f t="shared" si="176"/>
        <v>25000</v>
      </c>
      <c r="P666" s="4"/>
      <c r="Q666" s="4"/>
      <c r="R666" s="4"/>
      <c r="S666" s="4"/>
      <c r="T666" s="3" t="s">
        <v>304</v>
      </c>
    </row>
    <row r="667" spans="1:20" x14ac:dyDescent="0.35">
      <c r="A667" s="3" t="s">
        <v>133</v>
      </c>
      <c r="B667" s="3"/>
      <c r="C667" s="3"/>
      <c r="D667" s="4"/>
      <c r="E667" s="4"/>
      <c r="F667" s="4"/>
      <c r="G667" s="4"/>
      <c r="H667" s="4"/>
      <c r="I667" s="4"/>
      <c r="J667" s="4"/>
      <c r="K667" s="21">
        <v>45641</v>
      </c>
      <c r="L667" s="3" t="s">
        <v>321</v>
      </c>
      <c r="M667" s="4">
        <v>200000</v>
      </c>
      <c r="N667" s="4"/>
      <c r="O667" s="4">
        <f t="shared" si="176"/>
        <v>200000</v>
      </c>
      <c r="P667" s="4"/>
      <c r="Q667" s="4"/>
      <c r="R667" s="4"/>
      <c r="S667" s="4"/>
      <c r="T667" s="3" t="s">
        <v>304</v>
      </c>
    </row>
    <row r="668" spans="1:20" x14ac:dyDescent="0.35">
      <c r="A668" s="3" t="s">
        <v>133</v>
      </c>
      <c r="B668" s="3"/>
      <c r="C668" s="3"/>
      <c r="D668" s="4"/>
      <c r="E668" s="4"/>
      <c r="F668" s="4"/>
      <c r="G668" s="4"/>
      <c r="H668" s="4"/>
      <c r="I668" s="4"/>
      <c r="J668" s="4"/>
      <c r="K668" s="21">
        <v>45641</v>
      </c>
      <c r="L668" s="3" t="s">
        <v>321</v>
      </c>
      <c r="M668" s="4">
        <v>50000</v>
      </c>
      <c r="N668" s="4"/>
      <c r="O668" s="4">
        <f t="shared" si="176"/>
        <v>50000</v>
      </c>
      <c r="P668" s="4"/>
      <c r="Q668" s="4"/>
      <c r="R668" s="4"/>
      <c r="S668" s="4"/>
      <c r="T668" s="3" t="s">
        <v>304</v>
      </c>
    </row>
    <row r="669" spans="1:20" x14ac:dyDescent="0.35">
      <c r="A669" s="3" t="s">
        <v>133</v>
      </c>
      <c r="B669" s="3"/>
      <c r="C669" s="3"/>
      <c r="D669" s="4"/>
      <c r="E669" s="4"/>
      <c r="F669" s="4"/>
      <c r="G669" s="4"/>
      <c r="H669" s="4"/>
      <c r="I669" s="4"/>
      <c r="J669" s="4"/>
      <c r="K669" s="21">
        <v>45642</v>
      </c>
      <c r="L669" s="3" t="s">
        <v>321</v>
      </c>
      <c r="M669" s="4">
        <v>200000</v>
      </c>
      <c r="N669" s="4"/>
      <c r="O669" s="4">
        <f t="shared" si="176"/>
        <v>200000</v>
      </c>
      <c r="P669" s="4"/>
      <c r="Q669" s="4"/>
      <c r="R669" s="4"/>
      <c r="S669" s="4"/>
      <c r="T669" s="3" t="s">
        <v>304</v>
      </c>
    </row>
    <row r="670" spans="1:20" x14ac:dyDescent="0.35">
      <c r="A670" s="3" t="s">
        <v>133</v>
      </c>
      <c r="B670" s="3"/>
      <c r="C670" s="3"/>
      <c r="D670" s="4"/>
      <c r="E670" s="4"/>
      <c r="F670" s="4"/>
      <c r="G670" s="4"/>
      <c r="H670" s="4"/>
      <c r="I670" s="4"/>
      <c r="J670" s="4"/>
      <c r="K670" s="21">
        <v>45646</v>
      </c>
      <c r="L670" s="3" t="s">
        <v>313</v>
      </c>
      <c r="M670" s="4">
        <v>25000</v>
      </c>
      <c r="N670" s="4"/>
      <c r="O670" s="4">
        <f t="shared" si="176"/>
        <v>25000</v>
      </c>
      <c r="P670" s="4"/>
      <c r="Q670" s="4"/>
      <c r="R670" s="4"/>
      <c r="S670" s="4"/>
      <c r="T670" s="3" t="s">
        <v>304</v>
      </c>
    </row>
    <row r="671" spans="1:20" x14ac:dyDescent="0.35">
      <c r="A671" s="3" t="s">
        <v>133</v>
      </c>
      <c r="B671" s="3"/>
      <c r="C671" s="3" t="s">
        <v>372</v>
      </c>
      <c r="D671" s="4"/>
      <c r="E671" s="4"/>
      <c r="F671" s="4"/>
      <c r="G671" s="4"/>
      <c r="H671" s="4"/>
      <c r="I671" s="4"/>
      <c r="J671" s="4"/>
      <c r="K671" s="21"/>
      <c r="L671" s="3" t="s">
        <v>61</v>
      </c>
      <c r="M671" s="4">
        <v>-87000</v>
      </c>
      <c r="N671" s="4"/>
      <c r="O671" s="4">
        <f t="shared" si="176"/>
        <v>-87000</v>
      </c>
      <c r="P671" s="4"/>
      <c r="Q671" s="4"/>
      <c r="R671" s="4"/>
      <c r="S671" s="4"/>
      <c r="T671" s="3" t="s">
        <v>304</v>
      </c>
    </row>
    <row r="672" spans="1:20" x14ac:dyDescent="0.35">
      <c r="A672" s="3" t="s">
        <v>133</v>
      </c>
      <c r="B672" s="3"/>
      <c r="C672" s="3" t="s">
        <v>373</v>
      </c>
      <c r="D672" s="4"/>
      <c r="E672" s="4"/>
      <c r="F672" s="4"/>
      <c r="G672" s="4"/>
      <c r="H672" s="4"/>
      <c r="I672" s="4"/>
      <c r="J672" s="4"/>
      <c r="K672" s="21"/>
      <c r="L672" s="3" t="s">
        <v>129</v>
      </c>
      <c r="M672" s="4">
        <v>250000</v>
      </c>
      <c r="N672" s="4"/>
      <c r="O672" s="4">
        <f t="shared" si="176"/>
        <v>250000</v>
      </c>
      <c r="P672" s="4"/>
      <c r="Q672" s="4"/>
      <c r="R672" s="4"/>
      <c r="S672" s="4"/>
      <c r="T672" s="3" t="s">
        <v>304</v>
      </c>
    </row>
    <row r="673" spans="1:20" x14ac:dyDescent="0.35">
      <c r="A673" s="3" t="s">
        <v>133</v>
      </c>
      <c r="B673" s="3"/>
      <c r="C673" s="3" t="s">
        <v>373</v>
      </c>
      <c r="D673" s="4"/>
      <c r="E673" s="4"/>
      <c r="F673" s="4"/>
      <c r="G673" s="4"/>
      <c r="H673" s="4"/>
      <c r="I673" s="4"/>
      <c r="J673" s="4"/>
      <c r="K673" s="21"/>
      <c r="L673" s="3" t="s">
        <v>130</v>
      </c>
      <c r="M673" s="4">
        <v>300000</v>
      </c>
      <c r="N673" s="4"/>
      <c r="O673" s="4">
        <f t="shared" si="176"/>
        <v>300000</v>
      </c>
      <c r="P673" s="4"/>
      <c r="Q673" s="4"/>
      <c r="R673" s="4"/>
      <c r="S673" s="4"/>
      <c r="T673" s="3" t="s">
        <v>304</v>
      </c>
    </row>
    <row r="674" spans="1:20" x14ac:dyDescent="0.35">
      <c r="A674" s="3" t="s">
        <v>133</v>
      </c>
      <c r="B674" s="3"/>
      <c r="C674" s="3"/>
      <c r="D674" s="4"/>
      <c r="E674" s="4"/>
      <c r="F674" s="4"/>
      <c r="G674" s="4"/>
      <c r="H674" s="4"/>
      <c r="I674" s="4"/>
      <c r="J674" s="4"/>
      <c r="K674" s="21"/>
      <c r="L674" s="3" t="s">
        <v>1893</v>
      </c>
      <c r="M674" s="4">
        <v>-63000</v>
      </c>
      <c r="N674" s="4"/>
      <c r="O674" s="4">
        <f t="shared" si="176"/>
        <v>-63000</v>
      </c>
      <c r="P674" s="4"/>
      <c r="Q674" s="4"/>
      <c r="R674" s="4"/>
      <c r="S674" s="4"/>
      <c r="T674" s="3" t="s">
        <v>304</v>
      </c>
    </row>
    <row r="675" spans="1:20" x14ac:dyDescent="0.35">
      <c r="A675" s="3" t="s">
        <v>133</v>
      </c>
      <c r="B675" s="3"/>
      <c r="C675" s="3" t="s">
        <v>373</v>
      </c>
      <c r="D675" s="4"/>
      <c r="E675" s="4"/>
      <c r="F675" s="4"/>
      <c r="G675" s="4"/>
      <c r="H675" s="4"/>
      <c r="I675" s="4"/>
      <c r="J675" s="4"/>
      <c r="K675" s="21" t="s">
        <v>1891</v>
      </c>
      <c r="L675" s="3" t="s">
        <v>9</v>
      </c>
      <c r="M675" s="4"/>
      <c r="N675" s="4">
        <v>600000</v>
      </c>
      <c r="O675" s="4">
        <f t="shared" si="176"/>
        <v>600000</v>
      </c>
      <c r="P675" s="4"/>
      <c r="Q675" s="4"/>
      <c r="R675" s="4"/>
      <c r="S675" s="4"/>
      <c r="T675" s="3" t="s">
        <v>304</v>
      </c>
    </row>
    <row r="676" spans="1:20" x14ac:dyDescent="0.35">
      <c r="A676" s="3" t="s">
        <v>133</v>
      </c>
      <c r="B676" s="3"/>
      <c r="C676" s="3"/>
      <c r="D676" s="4"/>
      <c r="E676" s="4"/>
      <c r="F676" s="4"/>
      <c r="G676" s="4"/>
      <c r="H676" s="4"/>
      <c r="I676" s="4"/>
      <c r="J676" s="4"/>
      <c r="K676" s="3"/>
      <c r="L676" s="3" t="s">
        <v>131</v>
      </c>
      <c r="M676" s="4">
        <v>213000</v>
      </c>
      <c r="N676" s="4"/>
      <c r="O676" s="4">
        <f t="shared" si="176"/>
        <v>213000</v>
      </c>
      <c r="P676" s="4"/>
      <c r="Q676" s="4"/>
      <c r="R676" s="4"/>
      <c r="S676" s="4"/>
      <c r="T676" s="3" t="s">
        <v>304</v>
      </c>
    </row>
    <row r="677" spans="1:20" x14ac:dyDescent="0.35">
      <c r="A677" s="3" t="s">
        <v>133</v>
      </c>
      <c r="B677" s="3"/>
      <c r="C677" s="3"/>
      <c r="D677" s="4"/>
      <c r="E677" s="4"/>
      <c r="F677" s="4"/>
      <c r="G677" s="4"/>
      <c r="H677" s="4"/>
      <c r="I677" s="4"/>
      <c r="J677" s="4"/>
      <c r="K677" s="3" t="s">
        <v>1924</v>
      </c>
      <c r="L677" s="3" t="s">
        <v>9</v>
      </c>
      <c r="M677" s="4"/>
      <c r="N677" s="4">
        <v>400000</v>
      </c>
      <c r="O677" s="4">
        <f t="shared" si="176"/>
        <v>400000</v>
      </c>
      <c r="P677" s="4"/>
      <c r="Q677" s="4"/>
      <c r="R677" s="4"/>
      <c r="S677" s="4"/>
      <c r="T677" s="3"/>
    </row>
    <row r="678" spans="1:20" x14ac:dyDescent="0.35">
      <c r="A678" s="18"/>
      <c r="B678" s="18"/>
      <c r="C678" s="18"/>
      <c r="D678" s="23"/>
      <c r="E678" s="23"/>
      <c r="F678" s="23"/>
      <c r="G678" s="23"/>
      <c r="H678" s="23"/>
      <c r="I678" s="23"/>
      <c r="J678" s="23"/>
      <c r="K678" s="18"/>
      <c r="L678" s="18"/>
      <c r="M678" s="23">
        <f t="shared" ref="M678" si="177">SUM(M665:M676)</f>
        <v>1113000</v>
      </c>
      <c r="N678" s="23">
        <f>SUM(N665:N677)</f>
        <v>1300000</v>
      </c>
      <c r="O678" s="23">
        <f>SUM(O665:O677)</f>
        <v>2413000</v>
      </c>
      <c r="P678" s="23">
        <f>+J664-N678</f>
        <v>1749000</v>
      </c>
      <c r="Q678" s="23">
        <f>+I664-M678</f>
        <v>303000</v>
      </c>
      <c r="R678" s="29">
        <f>+P678+Q678</f>
        <v>2052000</v>
      </c>
      <c r="S678" s="29">
        <f>+O678</f>
        <v>2413000</v>
      </c>
      <c r="T678" s="18"/>
    </row>
    <row r="679" spans="1:20" x14ac:dyDescent="0.35">
      <c r="A679" s="26" t="s">
        <v>134</v>
      </c>
      <c r="B679" s="26" t="s">
        <v>326</v>
      </c>
      <c r="C679" s="26"/>
      <c r="D679" s="81">
        <v>130.56</v>
      </c>
      <c r="E679" s="27">
        <v>19000</v>
      </c>
      <c r="F679" s="27">
        <f t="shared" ref="F679:F692" si="178">+D679*0.8364</f>
        <v>109.200384</v>
      </c>
      <c r="G679" s="27">
        <v>7200</v>
      </c>
      <c r="H679" s="27">
        <f t="shared" ref="H679:H692" si="179">+D679*E679</f>
        <v>2480640</v>
      </c>
      <c r="I679" s="27">
        <f t="shared" ref="I679:I692" si="180">+CEILING(F679*G679,1000)</f>
        <v>787000</v>
      </c>
      <c r="J679" s="27">
        <f t="shared" ref="J679:J692" si="181">(H679-I679)</f>
        <v>1693640</v>
      </c>
      <c r="K679" s="26"/>
      <c r="L679" s="26"/>
      <c r="M679" s="27"/>
      <c r="N679" s="27"/>
      <c r="O679" s="27"/>
      <c r="P679" s="27">
        <f t="shared" ref="P679:P691" si="182">+J679-N679</f>
        <v>1693640</v>
      </c>
      <c r="Q679" s="27">
        <f t="shared" ref="Q679:Q691" si="183">+I679-M679</f>
        <v>787000</v>
      </c>
      <c r="R679" s="27">
        <f t="shared" ref="R679:R691" si="184">+P679+Q679</f>
        <v>2480640</v>
      </c>
      <c r="S679" s="27">
        <f t="shared" ref="S679:S691" si="185">+O679</f>
        <v>0</v>
      </c>
      <c r="T679" s="26" t="s">
        <v>295</v>
      </c>
    </row>
    <row r="680" spans="1:20" x14ac:dyDescent="0.35">
      <c r="A680" s="26" t="s">
        <v>135</v>
      </c>
      <c r="B680" s="26" t="s">
        <v>326</v>
      </c>
      <c r="C680" s="26"/>
      <c r="D680" s="81">
        <v>130.56</v>
      </c>
      <c r="E680" s="27">
        <v>19000</v>
      </c>
      <c r="F680" s="27">
        <f t="shared" si="178"/>
        <v>109.200384</v>
      </c>
      <c r="G680" s="27">
        <v>7200</v>
      </c>
      <c r="H680" s="27">
        <f t="shared" si="179"/>
        <v>2480640</v>
      </c>
      <c r="I680" s="27">
        <f t="shared" si="180"/>
        <v>787000</v>
      </c>
      <c r="J680" s="27">
        <f t="shared" si="181"/>
        <v>1693640</v>
      </c>
      <c r="K680" s="26"/>
      <c r="L680" s="26"/>
      <c r="M680" s="27"/>
      <c r="N680" s="27"/>
      <c r="O680" s="27"/>
      <c r="P680" s="27">
        <f t="shared" si="182"/>
        <v>1693640</v>
      </c>
      <c r="Q680" s="27">
        <f t="shared" si="183"/>
        <v>787000</v>
      </c>
      <c r="R680" s="27">
        <f t="shared" si="184"/>
        <v>2480640</v>
      </c>
      <c r="S680" s="27">
        <f t="shared" si="185"/>
        <v>0</v>
      </c>
      <c r="T680" s="26" t="s">
        <v>295</v>
      </c>
    </row>
    <row r="681" spans="1:20" x14ac:dyDescent="0.35">
      <c r="A681" s="26" t="s">
        <v>136</v>
      </c>
      <c r="B681" s="26" t="s">
        <v>326</v>
      </c>
      <c r="C681" s="26"/>
      <c r="D681" s="81">
        <v>130.56</v>
      </c>
      <c r="E681" s="27">
        <v>19000</v>
      </c>
      <c r="F681" s="27">
        <f t="shared" si="178"/>
        <v>109.200384</v>
      </c>
      <c r="G681" s="27">
        <v>7200</v>
      </c>
      <c r="H681" s="27">
        <f t="shared" si="179"/>
        <v>2480640</v>
      </c>
      <c r="I681" s="27">
        <f t="shared" si="180"/>
        <v>787000</v>
      </c>
      <c r="J681" s="27">
        <f t="shared" si="181"/>
        <v>1693640</v>
      </c>
      <c r="K681" s="26"/>
      <c r="L681" s="26"/>
      <c r="M681" s="27"/>
      <c r="N681" s="27"/>
      <c r="O681" s="27"/>
      <c r="P681" s="27">
        <f t="shared" si="182"/>
        <v>1693640</v>
      </c>
      <c r="Q681" s="27">
        <f t="shared" si="183"/>
        <v>787000</v>
      </c>
      <c r="R681" s="27">
        <f t="shared" si="184"/>
        <v>2480640</v>
      </c>
      <c r="S681" s="27">
        <f t="shared" si="185"/>
        <v>0</v>
      </c>
      <c r="T681" s="26" t="s">
        <v>295</v>
      </c>
    </row>
    <row r="682" spans="1:20" x14ac:dyDescent="0.35">
      <c r="A682" s="26" t="s">
        <v>137</v>
      </c>
      <c r="B682" s="26" t="s">
        <v>326</v>
      </c>
      <c r="C682" s="26"/>
      <c r="D682" s="81">
        <v>130.56</v>
      </c>
      <c r="E682" s="27">
        <v>19000</v>
      </c>
      <c r="F682" s="27">
        <f t="shared" si="178"/>
        <v>109.200384</v>
      </c>
      <c r="G682" s="27">
        <v>7200</v>
      </c>
      <c r="H682" s="27">
        <f t="shared" si="179"/>
        <v>2480640</v>
      </c>
      <c r="I682" s="27">
        <f t="shared" si="180"/>
        <v>787000</v>
      </c>
      <c r="J682" s="27">
        <f t="shared" si="181"/>
        <v>1693640</v>
      </c>
      <c r="K682" s="26"/>
      <c r="L682" s="26"/>
      <c r="M682" s="27"/>
      <c r="N682" s="27"/>
      <c r="O682" s="27"/>
      <c r="P682" s="27">
        <f t="shared" si="182"/>
        <v>1693640</v>
      </c>
      <c r="Q682" s="27">
        <f t="shared" si="183"/>
        <v>787000</v>
      </c>
      <c r="R682" s="27">
        <f t="shared" si="184"/>
        <v>2480640</v>
      </c>
      <c r="S682" s="27">
        <f t="shared" si="185"/>
        <v>0</v>
      </c>
      <c r="T682" s="26" t="s">
        <v>295</v>
      </c>
    </row>
    <row r="683" spans="1:20" x14ac:dyDescent="0.35">
      <c r="A683" s="26" t="s">
        <v>138</v>
      </c>
      <c r="B683" s="26" t="s">
        <v>326</v>
      </c>
      <c r="C683" s="26"/>
      <c r="D683" s="81">
        <v>130.56</v>
      </c>
      <c r="E683" s="27">
        <v>19000</v>
      </c>
      <c r="F683" s="27">
        <f t="shared" si="178"/>
        <v>109.200384</v>
      </c>
      <c r="G683" s="27">
        <v>7200</v>
      </c>
      <c r="H683" s="27">
        <f t="shared" si="179"/>
        <v>2480640</v>
      </c>
      <c r="I683" s="27">
        <f t="shared" si="180"/>
        <v>787000</v>
      </c>
      <c r="J683" s="27">
        <f t="shared" si="181"/>
        <v>1693640</v>
      </c>
      <c r="K683" s="26"/>
      <c r="L683" s="26"/>
      <c r="M683" s="27"/>
      <c r="N683" s="27"/>
      <c r="O683" s="27"/>
      <c r="P683" s="27">
        <f t="shared" si="182"/>
        <v>1693640</v>
      </c>
      <c r="Q683" s="27">
        <f t="shared" si="183"/>
        <v>787000</v>
      </c>
      <c r="R683" s="27">
        <f t="shared" si="184"/>
        <v>2480640</v>
      </c>
      <c r="S683" s="27">
        <f t="shared" si="185"/>
        <v>0</v>
      </c>
      <c r="T683" s="26" t="s">
        <v>295</v>
      </c>
    </row>
    <row r="684" spans="1:20" x14ac:dyDescent="0.35">
      <c r="A684" s="26" t="s">
        <v>139</v>
      </c>
      <c r="B684" s="26" t="s">
        <v>326</v>
      </c>
      <c r="C684" s="26"/>
      <c r="D684" s="81">
        <v>130.56</v>
      </c>
      <c r="E684" s="27">
        <v>19000</v>
      </c>
      <c r="F684" s="27">
        <f t="shared" si="178"/>
        <v>109.200384</v>
      </c>
      <c r="G684" s="27">
        <v>7200</v>
      </c>
      <c r="H684" s="27">
        <f t="shared" si="179"/>
        <v>2480640</v>
      </c>
      <c r="I684" s="27">
        <f t="shared" si="180"/>
        <v>787000</v>
      </c>
      <c r="J684" s="27">
        <f t="shared" si="181"/>
        <v>1693640</v>
      </c>
      <c r="K684" s="26"/>
      <c r="L684" s="26"/>
      <c r="M684" s="27"/>
      <c r="N684" s="27"/>
      <c r="O684" s="27"/>
      <c r="P684" s="27">
        <f t="shared" si="182"/>
        <v>1693640</v>
      </c>
      <c r="Q684" s="27">
        <f t="shared" si="183"/>
        <v>787000</v>
      </c>
      <c r="R684" s="27">
        <f t="shared" si="184"/>
        <v>2480640</v>
      </c>
      <c r="S684" s="27">
        <f t="shared" si="185"/>
        <v>0</v>
      </c>
      <c r="T684" s="26" t="s">
        <v>295</v>
      </c>
    </row>
    <row r="685" spans="1:20" x14ac:dyDescent="0.35">
      <c r="A685" s="26" t="s">
        <v>140</v>
      </c>
      <c r="B685" s="26" t="s">
        <v>326</v>
      </c>
      <c r="C685" s="26"/>
      <c r="D685" s="81">
        <v>130.56</v>
      </c>
      <c r="E685" s="27">
        <v>19000</v>
      </c>
      <c r="F685" s="27">
        <f t="shared" si="178"/>
        <v>109.200384</v>
      </c>
      <c r="G685" s="27">
        <v>7200</v>
      </c>
      <c r="H685" s="27">
        <f t="shared" si="179"/>
        <v>2480640</v>
      </c>
      <c r="I685" s="27">
        <f t="shared" si="180"/>
        <v>787000</v>
      </c>
      <c r="J685" s="27">
        <f t="shared" si="181"/>
        <v>1693640</v>
      </c>
      <c r="K685" s="26"/>
      <c r="L685" s="26"/>
      <c r="M685" s="27"/>
      <c r="N685" s="27"/>
      <c r="O685" s="27"/>
      <c r="P685" s="27">
        <f t="shared" si="182"/>
        <v>1693640</v>
      </c>
      <c r="Q685" s="27">
        <f t="shared" si="183"/>
        <v>787000</v>
      </c>
      <c r="R685" s="27">
        <f t="shared" si="184"/>
        <v>2480640</v>
      </c>
      <c r="S685" s="27">
        <f t="shared" si="185"/>
        <v>0</v>
      </c>
      <c r="T685" s="26" t="s">
        <v>295</v>
      </c>
    </row>
    <row r="686" spans="1:20" x14ac:dyDescent="0.35">
      <c r="A686" s="26" t="s">
        <v>141</v>
      </c>
      <c r="B686" s="26" t="s">
        <v>326</v>
      </c>
      <c r="C686" s="26"/>
      <c r="D686" s="81">
        <v>130.56</v>
      </c>
      <c r="E686" s="27">
        <v>19000</v>
      </c>
      <c r="F686" s="27">
        <f t="shared" si="178"/>
        <v>109.200384</v>
      </c>
      <c r="G686" s="27">
        <v>7200</v>
      </c>
      <c r="H686" s="27">
        <f t="shared" si="179"/>
        <v>2480640</v>
      </c>
      <c r="I686" s="27">
        <f t="shared" si="180"/>
        <v>787000</v>
      </c>
      <c r="J686" s="27">
        <f t="shared" si="181"/>
        <v>1693640</v>
      </c>
      <c r="K686" s="26"/>
      <c r="L686" s="26"/>
      <c r="M686" s="27"/>
      <c r="N686" s="27"/>
      <c r="O686" s="27"/>
      <c r="P686" s="27">
        <f t="shared" si="182"/>
        <v>1693640</v>
      </c>
      <c r="Q686" s="27">
        <f t="shared" si="183"/>
        <v>787000</v>
      </c>
      <c r="R686" s="27">
        <f t="shared" si="184"/>
        <v>2480640</v>
      </c>
      <c r="S686" s="27">
        <f t="shared" si="185"/>
        <v>0</v>
      </c>
      <c r="T686" s="26" t="s">
        <v>295</v>
      </c>
    </row>
    <row r="687" spans="1:20" x14ac:dyDescent="0.35">
      <c r="A687" s="26" t="s">
        <v>142</v>
      </c>
      <c r="B687" s="26" t="s">
        <v>326</v>
      </c>
      <c r="C687" s="26"/>
      <c r="D687" s="81">
        <v>130.56</v>
      </c>
      <c r="E687" s="27">
        <v>19000</v>
      </c>
      <c r="F687" s="27">
        <f t="shared" si="178"/>
        <v>109.200384</v>
      </c>
      <c r="G687" s="27">
        <v>7200</v>
      </c>
      <c r="H687" s="27">
        <f t="shared" si="179"/>
        <v>2480640</v>
      </c>
      <c r="I687" s="27">
        <f t="shared" si="180"/>
        <v>787000</v>
      </c>
      <c r="J687" s="27">
        <f t="shared" si="181"/>
        <v>1693640</v>
      </c>
      <c r="K687" s="26"/>
      <c r="L687" s="26"/>
      <c r="M687" s="27"/>
      <c r="N687" s="27"/>
      <c r="O687" s="27"/>
      <c r="P687" s="27">
        <f t="shared" si="182"/>
        <v>1693640</v>
      </c>
      <c r="Q687" s="27">
        <f t="shared" si="183"/>
        <v>787000</v>
      </c>
      <c r="R687" s="27">
        <f t="shared" si="184"/>
        <v>2480640</v>
      </c>
      <c r="S687" s="27">
        <f t="shared" si="185"/>
        <v>0</v>
      </c>
      <c r="T687" s="26" t="s">
        <v>295</v>
      </c>
    </row>
    <row r="688" spans="1:20" x14ac:dyDescent="0.35">
      <c r="A688" s="26" t="s">
        <v>143</v>
      </c>
      <c r="B688" s="26" t="s">
        <v>326</v>
      </c>
      <c r="C688" s="26"/>
      <c r="D688" s="81">
        <v>130.56</v>
      </c>
      <c r="E688" s="27">
        <v>19000</v>
      </c>
      <c r="F688" s="27">
        <f t="shared" si="178"/>
        <v>109.200384</v>
      </c>
      <c r="G688" s="27">
        <v>7200</v>
      </c>
      <c r="H688" s="27">
        <f t="shared" si="179"/>
        <v>2480640</v>
      </c>
      <c r="I688" s="27">
        <f t="shared" si="180"/>
        <v>787000</v>
      </c>
      <c r="J688" s="27">
        <f t="shared" si="181"/>
        <v>1693640</v>
      </c>
      <c r="K688" s="26"/>
      <c r="L688" s="26"/>
      <c r="M688" s="27"/>
      <c r="N688" s="27"/>
      <c r="O688" s="27"/>
      <c r="P688" s="27">
        <f t="shared" si="182"/>
        <v>1693640</v>
      </c>
      <c r="Q688" s="27">
        <f t="shared" si="183"/>
        <v>787000</v>
      </c>
      <c r="R688" s="27">
        <f t="shared" si="184"/>
        <v>2480640</v>
      </c>
      <c r="S688" s="27">
        <f t="shared" si="185"/>
        <v>0</v>
      </c>
      <c r="T688" s="26" t="s">
        <v>295</v>
      </c>
    </row>
    <row r="689" spans="1:20" x14ac:dyDescent="0.35">
      <c r="A689" s="26" t="s">
        <v>144</v>
      </c>
      <c r="B689" s="26" t="s">
        <v>326</v>
      </c>
      <c r="C689" s="26"/>
      <c r="D689" s="81">
        <v>130.56</v>
      </c>
      <c r="E689" s="27">
        <v>19000</v>
      </c>
      <c r="F689" s="27">
        <f t="shared" si="178"/>
        <v>109.200384</v>
      </c>
      <c r="G689" s="27">
        <v>7200</v>
      </c>
      <c r="H689" s="27">
        <f t="shared" si="179"/>
        <v>2480640</v>
      </c>
      <c r="I689" s="27">
        <f t="shared" si="180"/>
        <v>787000</v>
      </c>
      <c r="J689" s="27">
        <f t="shared" si="181"/>
        <v>1693640</v>
      </c>
      <c r="K689" s="26"/>
      <c r="L689" s="26"/>
      <c r="M689" s="27"/>
      <c r="N689" s="27"/>
      <c r="O689" s="27"/>
      <c r="P689" s="27">
        <f t="shared" si="182"/>
        <v>1693640</v>
      </c>
      <c r="Q689" s="27">
        <f t="shared" si="183"/>
        <v>787000</v>
      </c>
      <c r="R689" s="27">
        <f t="shared" si="184"/>
        <v>2480640</v>
      </c>
      <c r="S689" s="27">
        <f t="shared" si="185"/>
        <v>0</v>
      </c>
      <c r="T689" s="26" t="s">
        <v>295</v>
      </c>
    </row>
    <row r="690" spans="1:20" x14ac:dyDescent="0.35">
      <c r="A690" s="26" t="s">
        <v>145</v>
      </c>
      <c r="B690" s="26" t="s">
        <v>326</v>
      </c>
      <c r="C690" s="26"/>
      <c r="D690" s="81">
        <v>130.56</v>
      </c>
      <c r="E690" s="27">
        <v>19000</v>
      </c>
      <c r="F690" s="27">
        <f t="shared" si="178"/>
        <v>109.200384</v>
      </c>
      <c r="G690" s="27">
        <v>7200</v>
      </c>
      <c r="H690" s="27">
        <f t="shared" si="179"/>
        <v>2480640</v>
      </c>
      <c r="I690" s="27">
        <f t="shared" si="180"/>
        <v>787000</v>
      </c>
      <c r="J690" s="27">
        <f t="shared" si="181"/>
        <v>1693640</v>
      </c>
      <c r="K690" s="26"/>
      <c r="L690" s="26"/>
      <c r="M690" s="27"/>
      <c r="N690" s="27"/>
      <c r="O690" s="27"/>
      <c r="P690" s="27">
        <f t="shared" si="182"/>
        <v>1693640</v>
      </c>
      <c r="Q690" s="27">
        <f t="shared" si="183"/>
        <v>787000</v>
      </c>
      <c r="R690" s="27">
        <f t="shared" si="184"/>
        <v>2480640</v>
      </c>
      <c r="S690" s="27">
        <f t="shared" si="185"/>
        <v>0</v>
      </c>
      <c r="T690" s="26" t="s">
        <v>295</v>
      </c>
    </row>
    <row r="691" spans="1:20" x14ac:dyDescent="0.35">
      <c r="A691" s="26" t="s">
        <v>146</v>
      </c>
      <c r="B691" s="26" t="s">
        <v>326</v>
      </c>
      <c r="C691" s="26"/>
      <c r="D691" s="81">
        <v>130.56</v>
      </c>
      <c r="E691" s="27">
        <v>19000</v>
      </c>
      <c r="F691" s="27">
        <f t="shared" si="178"/>
        <v>109.200384</v>
      </c>
      <c r="G691" s="27">
        <v>7200</v>
      </c>
      <c r="H691" s="27">
        <f t="shared" si="179"/>
        <v>2480640</v>
      </c>
      <c r="I691" s="27">
        <f t="shared" si="180"/>
        <v>787000</v>
      </c>
      <c r="J691" s="27">
        <f t="shared" si="181"/>
        <v>1693640</v>
      </c>
      <c r="K691" s="26"/>
      <c r="L691" s="26"/>
      <c r="M691" s="27"/>
      <c r="N691" s="27"/>
      <c r="O691" s="27"/>
      <c r="P691" s="27">
        <f t="shared" si="182"/>
        <v>1693640</v>
      </c>
      <c r="Q691" s="27">
        <f t="shared" si="183"/>
        <v>787000</v>
      </c>
      <c r="R691" s="27">
        <f t="shared" si="184"/>
        <v>2480640</v>
      </c>
      <c r="S691" s="27">
        <f t="shared" si="185"/>
        <v>0</v>
      </c>
      <c r="T691" s="26" t="s">
        <v>295</v>
      </c>
    </row>
    <row r="692" spans="1:20" x14ac:dyDescent="0.35">
      <c r="A692" s="3" t="s">
        <v>147</v>
      </c>
      <c r="B692" s="3" t="s">
        <v>326</v>
      </c>
      <c r="C692" s="3"/>
      <c r="D692" s="80">
        <v>130.56</v>
      </c>
      <c r="E692" s="4">
        <v>19000</v>
      </c>
      <c r="F692" s="4">
        <f t="shared" si="178"/>
        <v>109.200384</v>
      </c>
      <c r="G692" s="4">
        <v>7200</v>
      </c>
      <c r="H692" s="4">
        <f t="shared" si="179"/>
        <v>2480640</v>
      </c>
      <c r="I692" s="4">
        <f t="shared" si="180"/>
        <v>787000</v>
      </c>
      <c r="J692" s="4">
        <f t="shared" si="181"/>
        <v>1693640</v>
      </c>
      <c r="K692" s="21">
        <v>45732</v>
      </c>
      <c r="L692" s="3"/>
      <c r="M692" s="4"/>
      <c r="N692" s="4"/>
      <c r="O692" s="4"/>
      <c r="P692" s="4"/>
      <c r="Q692" s="4"/>
      <c r="R692" s="4"/>
      <c r="S692" s="4"/>
      <c r="T692" s="3" t="s">
        <v>379</v>
      </c>
    </row>
    <row r="693" spans="1:20" x14ac:dyDescent="0.35">
      <c r="A693" s="3" t="s">
        <v>147</v>
      </c>
      <c r="B693" s="3"/>
      <c r="C693" s="3"/>
      <c r="D693" s="4"/>
      <c r="E693" s="4"/>
      <c r="F693" s="4"/>
      <c r="G693" s="4"/>
      <c r="H693" s="4"/>
      <c r="I693" s="4"/>
      <c r="J693" s="4"/>
      <c r="K693" s="21">
        <v>45732</v>
      </c>
      <c r="L693" s="3" t="s">
        <v>312</v>
      </c>
      <c r="M693" s="4">
        <v>5000</v>
      </c>
      <c r="N693" s="4"/>
      <c r="O693" s="4">
        <f t="shared" ref="O693:O695" si="186">+SUM(M693:N693)</f>
        <v>5000</v>
      </c>
      <c r="P693" s="4"/>
      <c r="Q693" s="4"/>
      <c r="R693" s="4"/>
      <c r="S693" s="4"/>
      <c r="T693" s="3" t="s">
        <v>379</v>
      </c>
    </row>
    <row r="694" spans="1:20" x14ac:dyDescent="0.35">
      <c r="A694" s="3" t="s">
        <v>147</v>
      </c>
      <c r="B694" s="3"/>
      <c r="C694" s="3"/>
      <c r="D694" s="4"/>
      <c r="E694" s="4"/>
      <c r="F694" s="4"/>
      <c r="G694" s="4"/>
      <c r="H694" s="4"/>
      <c r="I694" s="4"/>
      <c r="J694" s="4"/>
      <c r="K694" s="21">
        <v>45662</v>
      </c>
      <c r="L694" s="3" t="s">
        <v>313</v>
      </c>
      <c r="M694" s="4">
        <v>-5000</v>
      </c>
      <c r="N694" s="4"/>
      <c r="O694" s="4">
        <f t="shared" si="186"/>
        <v>-5000</v>
      </c>
      <c r="P694" s="4"/>
      <c r="Q694" s="4"/>
      <c r="R694" s="4"/>
      <c r="S694" s="4"/>
      <c r="T694" s="3"/>
    </row>
    <row r="695" spans="1:20" x14ac:dyDescent="0.35">
      <c r="A695" s="3" t="s">
        <v>147</v>
      </c>
      <c r="B695" s="3"/>
      <c r="C695" s="3"/>
      <c r="D695" s="4"/>
      <c r="E695" s="4"/>
      <c r="F695" s="4"/>
      <c r="G695" s="4"/>
      <c r="H695" s="4"/>
      <c r="I695" s="4"/>
      <c r="J695" s="4"/>
      <c r="K695" s="3"/>
      <c r="L695" s="3"/>
      <c r="M695" s="4"/>
      <c r="N695" s="4"/>
      <c r="O695" s="4">
        <f t="shared" si="186"/>
        <v>0</v>
      </c>
      <c r="P695" s="4"/>
      <c r="Q695" s="4"/>
      <c r="R695" s="4"/>
      <c r="S695" s="4"/>
      <c r="T695" s="3" t="s">
        <v>379</v>
      </c>
    </row>
    <row r="696" spans="1:20" x14ac:dyDescent="0.35">
      <c r="A696" s="18"/>
      <c r="B696" s="18"/>
      <c r="C696" s="18"/>
      <c r="D696" s="23"/>
      <c r="E696" s="23"/>
      <c r="F696" s="23"/>
      <c r="G696" s="23"/>
      <c r="H696" s="23"/>
      <c r="I696" s="23"/>
      <c r="J696" s="23"/>
      <c r="K696" s="18"/>
      <c r="L696" s="18"/>
      <c r="M696" s="23">
        <f t="shared" ref="M696:N696" si="187">SUM(M693:M695)</f>
        <v>0</v>
      </c>
      <c r="N696" s="23">
        <f t="shared" si="187"/>
        <v>0</v>
      </c>
      <c r="O696" s="23">
        <f>SUM(O693:O695)</f>
        <v>0</v>
      </c>
      <c r="P696" s="23">
        <f>+J692-N696</f>
        <v>1693640</v>
      </c>
      <c r="Q696" s="23">
        <f>+I692-M696</f>
        <v>787000</v>
      </c>
      <c r="R696" s="29">
        <f>+P696+Q696</f>
        <v>2480640</v>
      </c>
      <c r="S696" s="29">
        <f>+O696</f>
        <v>0</v>
      </c>
      <c r="T696" s="18"/>
    </row>
    <row r="697" spans="1:20" x14ac:dyDescent="0.35">
      <c r="A697" s="3" t="s">
        <v>148</v>
      </c>
      <c r="B697" s="3" t="s">
        <v>326</v>
      </c>
      <c r="C697" s="3"/>
      <c r="D697" s="80">
        <v>235</v>
      </c>
      <c r="E697" s="4">
        <v>19681</v>
      </c>
      <c r="F697" s="4">
        <f>+D697*0.8364</f>
        <v>196.554</v>
      </c>
      <c r="G697" s="4">
        <v>7200</v>
      </c>
      <c r="H697" s="4">
        <f>+D697*E697</f>
        <v>4625035</v>
      </c>
      <c r="I697" s="4">
        <f>+CEILING(F697*G697,1000)</f>
        <v>1416000</v>
      </c>
      <c r="J697" s="4">
        <f>(H697-I697)</f>
        <v>3209035</v>
      </c>
      <c r="K697" s="21">
        <v>45683</v>
      </c>
      <c r="L697" s="3"/>
      <c r="M697" s="4"/>
      <c r="N697" s="4"/>
      <c r="O697" s="4"/>
      <c r="P697" s="4"/>
      <c r="Q697" s="4"/>
      <c r="R697" s="4"/>
      <c r="S697" s="4"/>
      <c r="T697" s="3" t="s">
        <v>379</v>
      </c>
    </row>
    <row r="698" spans="1:20" x14ac:dyDescent="0.35">
      <c r="A698" s="3" t="s">
        <v>148</v>
      </c>
      <c r="B698" s="3"/>
      <c r="C698" s="3" t="s">
        <v>374</v>
      </c>
      <c r="D698" s="4"/>
      <c r="E698" s="4"/>
      <c r="F698" s="4"/>
      <c r="G698" s="4"/>
      <c r="H698" s="4"/>
      <c r="I698" s="4"/>
      <c r="J698" s="4"/>
      <c r="K698" s="21">
        <v>45683</v>
      </c>
      <c r="L698" s="3" t="s">
        <v>9</v>
      </c>
      <c r="M698" s="4"/>
      <c r="N698" s="4">
        <v>400000</v>
      </c>
      <c r="O698" s="4">
        <f t="shared" ref="O698:O704" si="188">+SUM(M698:N698)</f>
        <v>400000</v>
      </c>
      <c r="P698" s="4"/>
      <c r="Q698" s="4"/>
      <c r="R698" s="4"/>
      <c r="S698" s="4"/>
      <c r="T698" s="3" t="s">
        <v>302</v>
      </c>
    </row>
    <row r="699" spans="1:20" x14ac:dyDescent="0.35">
      <c r="A699" s="3" t="s">
        <v>148</v>
      </c>
      <c r="B699" s="3"/>
      <c r="C699" s="3"/>
      <c r="D699" s="4"/>
      <c r="E699" s="4"/>
      <c r="F699" s="4"/>
      <c r="G699" s="4"/>
      <c r="H699" s="4"/>
      <c r="I699" s="4"/>
      <c r="J699" s="4"/>
      <c r="K699" s="21">
        <v>45683</v>
      </c>
      <c r="L699" s="3" t="s">
        <v>396</v>
      </c>
      <c r="M699" s="4">
        <v>450000</v>
      </c>
      <c r="N699" s="4"/>
      <c r="O699" s="4">
        <f t="shared" si="188"/>
        <v>450000</v>
      </c>
      <c r="P699" s="4"/>
      <c r="Q699" s="4"/>
      <c r="R699" s="4"/>
      <c r="S699" s="4"/>
      <c r="T699" s="3" t="s">
        <v>302</v>
      </c>
    </row>
    <row r="700" spans="1:20" x14ac:dyDescent="0.35">
      <c r="A700" s="3" t="s">
        <v>148</v>
      </c>
      <c r="B700" s="3"/>
      <c r="C700" s="3"/>
      <c r="D700" s="4"/>
      <c r="E700" s="4"/>
      <c r="F700" s="4"/>
      <c r="G700" s="4"/>
      <c r="H700" s="4"/>
      <c r="I700" s="4"/>
      <c r="J700" s="4"/>
      <c r="K700" s="21">
        <v>45683</v>
      </c>
      <c r="L700" s="3" t="s">
        <v>397</v>
      </c>
      <c r="M700" s="4">
        <v>450000</v>
      </c>
      <c r="N700" s="4"/>
      <c r="O700" s="4">
        <f t="shared" si="188"/>
        <v>450000</v>
      </c>
      <c r="P700" s="4"/>
      <c r="Q700" s="4"/>
      <c r="R700" s="4"/>
      <c r="S700" s="4"/>
      <c r="T700" s="3" t="s">
        <v>302</v>
      </c>
    </row>
    <row r="701" spans="1:20" x14ac:dyDescent="0.35">
      <c r="A701" s="3" t="s">
        <v>148</v>
      </c>
      <c r="B701" s="3"/>
      <c r="C701" s="3"/>
      <c r="D701" s="4"/>
      <c r="E701" s="4"/>
      <c r="F701" s="4"/>
      <c r="G701" s="4"/>
      <c r="H701" s="4"/>
      <c r="I701" s="4"/>
      <c r="J701" s="4"/>
      <c r="K701" s="21">
        <v>37284</v>
      </c>
      <c r="L701" s="3" t="s">
        <v>9</v>
      </c>
      <c r="M701" s="4"/>
      <c r="N701" s="4">
        <v>1100000</v>
      </c>
      <c r="O701" s="4">
        <f t="shared" si="188"/>
        <v>1100000</v>
      </c>
      <c r="P701" s="4"/>
      <c r="Q701" s="4"/>
      <c r="R701" s="4"/>
      <c r="S701" s="4"/>
      <c r="T701" s="3" t="s">
        <v>302</v>
      </c>
    </row>
    <row r="702" spans="1:20" x14ac:dyDescent="0.35">
      <c r="A702" s="3" t="s">
        <v>148</v>
      </c>
      <c r="B702" s="3"/>
      <c r="C702" s="3"/>
      <c r="D702" s="4"/>
      <c r="E702" s="4"/>
      <c r="F702" s="4"/>
      <c r="G702" s="4"/>
      <c r="H702" s="4"/>
      <c r="I702" s="4"/>
      <c r="J702" s="4"/>
      <c r="K702" s="21">
        <v>45701</v>
      </c>
      <c r="L702" s="3" t="s">
        <v>9</v>
      </c>
      <c r="M702" s="4"/>
      <c r="N702" s="4">
        <v>1729000</v>
      </c>
      <c r="O702" s="4">
        <f t="shared" si="188"/>
        <v>1729000</v>
      </c>
      <c r="P702" s="4"/>
      <c r="Q702" s="4"/>
      <c r="R702" s="4"/>
      <c r="S702" s="4"/>
      <c r="T702" s="3" t="s">
        <v>302</v>
      </c>
    </row>
    <row r="703" spans="1:20" x14ac:dyDescent="0.35">
      <c r="A703" s="3" t="s">
        <v>148</v>
      </c>
      <c r="B703" s="3"/>
      <c r="C703" s="3"/>
      <c r="D703" s="4"/>
      <c r="E703" s="4"/>
      <c r="F703" s="4"/>
      <c r="G703" s="4"/>
      <c r="H703" s="4"/>
      <c r="I703" s="4"/>
      <c r="J703" s="4"/>
      <c r="K703" s="21">
        <v>45701</v>
      </c>
      <c r="L703" s="3" t="s">
        <v>398</v>
      </c>
      <c r="M703" s="4">
        <v>496000</v>
      </c>
      <c r="N703" s="4"/>
      <c r="O703" s="4">
        <f t="shared" si="188"/>
        <v>496000</v>
      </c>
      <c r="P703" s="4"/>
      <c r="Q703" s="4"/>
      <c r="R703" s="4"/>
      <c r="S703" s="4"/>
      <c r="T703" s="3" t="s">
        <v>302</v>
      </c>
    </row>
    <row r="704" spans="1:20" x14ac:dyDescent="0.35">
      <c r="A704" s="3" t="s">
        <v>148</v>
      </c>
      <c r="B704" s="3"/>
      <c r="C704" s="3"/>
      <c r="D704" s="4"/>
      <c r="E704" s="4"/>
      <c r="F704" s="4"/>
      <c r="G704" s="4"/>
      <c r="H704" s="4"/>
      <c r="I704" s="4"/>
      <c r="J704" s="4"/>
      <c r="K704" s="3"/>
      <c r="L704" s="3" t="s">
        <v>309</v>
      </c>
      <c r="M704" s="4">
        <v>20000</v>
      </c>
      <c r="N704" s="4">
        <v>-20000</v>
      </c>
      <c r="O704" s="4">
        <f t="shared" si="188"/>
        <v>0</v>
      </c>
      <c r="P704" s="4"/>
      <c r="Q704" s="4"/>
      <c r="R704" s="4"/>
      <c r="S704" s="4"/>
      <c r="T704" s="3" t="s">
        <v>302</v>
      </c>
    </row>
    <row r="705" spans="1:20" x14ac:dyDescent="0.35">
      <c r="A705" s="18"/>
      <c r="B705" s="18"/>
      <c r="C705" s="18"/>
      <c r="D705" s="23"/>
      <c r="E705" s="23"/>
      <c r="F705" s="23"/>
      <c r="G705" s="23"/>
      <c r="H705" s="23"/>
      <c r="I705" s="23"/>
      <c r="J705" s="23"/>
      <c r="K705" s="18"/>
      <c r="L705" s="18"/>
      <c r="M705" s="23">
        <f t="shared" ref="M705:N705" si="189">SUM(M698:M704)</f>
        <v>1416000</v>
      </c>
      <c r="N705" s="23">
        <f t="shared" si="189"/>
        <v>3209000</v>
      </c>
      <c r="O705" s="23">
        <f>SUM(O698:O704)</f>
        <v>4625000</v>
      </c>
      <c r="P705" s="23">
        <f>+J697-N705</f>
        <v>35</v>
      </c>
      <c r="Q705" s="23">
        <f>+I697-M705</f>
        <v>0</v>
      </c>
      <c r="R705" s="29">
        <f>+P705+Q705</f>
        <v>35</v>
      </c>
      <c r="S705" s="29">
        <f>+O705</f>
        <v>4625000</v>
      </c>
      <c r="T705" s="18"/>
    </row>
    <row r="706" spans="1:20" x14ac:dyDescent="0.35">
      <c r="A706" s="3" t="s">
        <v>149</v>
      </c>
      <c r="B706" s="3" t="s">
        <v>399</v>
      </c>
      <c r="C706" s="3"/>
      <c r="D706" s="80">
        <v>170</v>
      </c>
      <c r="E706" s="4">
        <v>19000</v>
      </c>
      <c r="F706" s="4">
        <f>+D706*0.8364</f>
        <v>142.18800000000002</v>
      </c>
      <c r="G706" s="4">
        <v>7200</v>
      </c>
      <c r="H706" s="4">
        <f>+D706*E706</f>
        <v>3230000</v>
      </c>
      <c r="I706" s="4">
        <f>+CEILING(F706*G706,1000)</f>
        <v>1024000</v>
      </c>
      <c r="J706" s="4">
        <f>(H706-I706)</f>
        <v>2206000</v>
      </c>
      <c r="K706" s="21">
        <v>45702</v>
      </c>
      <c r="L706" s="3"/>
      <c r="M706" s="4"/>
      <c r="N706" s="4"/>
      <c r="O706" s="4"/>
      <c r="P706" s="4"/>
      <c r="Q706" s="4"/>
      <c r="R706" s="4"/>
      <c r="S706" s="4"/>
      <c r="T706" s="3" t="s">
        <v>302</v>
      </c>
    </row>
    <row r="707" spans="1:20" x14ac:dyDescent="0.35">
      <c r="A707" s="3" t="s">
        <v>149</v>
      </c>
      <c r="B707" s="3"/>
      <c r="C707" s="3"/>
      <c r="D707" s="4"/>
      <c r="E707" s="4"/>
      <c r="F707" s="4"/>
      <c r="G707" s="4"/>
      <c r="H707" s="4"/>
      <c r="I707" s="4"/>
      <c r="J707" s="4"/>
      <c r="K707" s="21">
        <v>45671</v>
      </c>
      <c r="L707" s="3" t="s">
        <v>421</v>
      </c>
      <c r="M707" s="4">
        <v>400000</v>
      </c>
      <c r="N707" s="4"/>
      <c r="O707" s="4">
        <f t="shared" ref="O707:O708" si="190">+SUM(M707:N707)</f>
        <v>400000</v>
      </c>
      <c r="P707" s="4"/>
      <c r="Q707" s="4"/>
      <c r="R707" s="4"/>
      <c r="S707" s="4"/>
      <c r="T707" s="3" t="s">
        <v>302</v>
      </c>
    </row>
    <row r="708" spans="1:20" x14ac:dyDescent="0.35">
      <c r="A708" s="3" t="s">
        <v>149</v>
      </c>
      <c r="B708" s="3"/>
      <c r="C708" s="3"/>
      <c r="D708" s="4"/>
      <c r="E708" s="4"/>
      <c r="F708" s="4"/>
      <c r="G708" s="4"/>
      <c r="H708" s="4"/>
      <c r="I708" s="4"/>
      <c r="J708" s="4"/>
      <c r="K708" s="3"/>
      <c r="L708" s="3"/>
      <c r="M708" s="4"/>
      <c r="N708" s="4"/>
      <c r="O708" s="4">
        <f t="shared" si="190"/>
        <v>0</v>
      </c>
      <c r="P708" s="4"/>
      <c r="Q708" s="4"/>
      <c r="R708" s="4"/>
      <c r="S708" s="4"/>
      <c r="T708" s="3" t="s">
        <v>302</v>
      </c>
    </row>
    <row r="709" spans="1:20" x14ac:dyDescent="0.35">
      <c r="A709" s="18"/>
      <c r="B709" s="18"/>
      <c r="C709" s="18"/>
      <c r="D709" s="23"/>
      <c r="E709" s="23"/>
      <c r="F709" s="23"/>
      <c r="G709" s="23"/>
      <c r="H709" s="23"/>
      <c r="I709" s="23"/>
      <c r="J709" s="23"/>
      <c r="K709" s="18"/>
      <c r="L709" s="18"/>
      <c r="M709" s="23">
        <f t="shared" ref="M709:N709" si="191">SUM(M707:M708)</f>
        <v>400000</v>
      </c>
      <c r="N709" s="23">
        <f t="shared" si="191"/>
        <v>0</v>
      </c>
      <c r="O709" s="23">
        <f>SUM(O707:O708)</f>
        <v>400000</v>
      </c>
      <c r="P709" s="23">
        <f>+J706-N709</f>
        <v>2206000</v>
      </c>
      <c r="Q709" s="23">
        <f>+I706-M709</f>
        <v>624000</v>
      </c>
      <c r="R709" s="29">
        <f>+P709+Q709</f>
        <v>2830000</v>
      </c>
      <c r="S709" s="29">
        <f>+O709</f>
        <v>400000</v>
      </c>
      <c r="T709" s="18"/>
    </row>
    <row r="710" spans="1:20" x14ac:dyDescent="0.35">
      <c r="A710" s="3" t="s">
        <v>150</v>
      </c>
      <c r="B710" s="3" t="s">
        <v>399</v>
      </c>
      <c r="C710" s="3" t="s">
        <v>400</v>
      </c>
      <c r="D710" s="80">
        <v>83.11</v>
      </c>
      <c r="E710" s="4">
        <v>18000</v>
      </c>
      <c r="F710" s="4">
        <f>+D710*0.8364</f>
        <v>69.513204000000002</v>
      </c>
      <c r="G710" s="4">
        <v>7200</v>
      </c>
      <c r="H710" s="4">
        <f>+D710*E710</f>
        <v>1495980</v>
      </c>
      <c r="I710" s="4">
        <f>+CEILING(F710*G710,1000)</f>
        <v>501000</v>
      </c>
      <c r="J710" s="4">
        <f>(H710-I710)</f>
        <v>994980</v>
      </c>
      <c r="K710" s="21">
        <v>45456</v>
      </c>
      <c r="L710" s="3"/>
      <c r="M710" s="4"/>
      <c r="N710" s="4"/>
      <c r="O710" s="4"/>
      <c r="P710" s="4"/>
      <c r="Q710" s="4"/>
      <c r="R710" s="4"/>
      <c r="S710" s="4"/>
      <c r="T710" s="3" t="s">
        <v>304</v>
      </c>
    </row>
    <row r="711" spans="1:20" x14ac:dyDescent="0.35">
      <c r="A711" s="3" t="s">
        <v>150</v>
      </c>
      <c r="B711" s="3"/>
      <c r="C711" s="3"/>
      <c r="D711" s="4"/>
      <c r="E711" s="4"/>
      <c r="F711" s="4"/>
      <c r="G711" s="4"/>
      <c r="H711" s="4"/>
      <c r="I711" s="4"/>
      <c r="J711" s="4"/>
      <c r="K711" s="21">
        <v>45456</v>
      </c>
      <c r="L711" s="3" t="s">
        <v>312</v>
      </c>
      <c r="M711" s="4">
        <v>13995</v>
      </c>
      <c r="N711" s="4"/>
      <c r="O711" s="4">
        <f t="shared" ref="O711:O717" si="192">+SUM(M711:N711)</f>
        <v>13995</v>
      </c>
      <c r="P711" s="4"/>
      <c r="Q711" s="4"/>
      <c r="R711" s="4"/>
      <c r="S711" s="4"/>
      <c r="T711" s="3" t="s">
        <v>304</v>
      </c>
    </row>
    <row r="712" spans="1:20" x14ac:dyDescent="0.35">
      <c r="A712" s="3" t="s">
        <v>150</v>
      </c>
      <c r="B712" s="3"/>
      <c r="C712" s="3"/>
      <c r="D712" s="4"/>
      <c r="E712" s="4"/>
      <c r="F712" s="4"/>
      <c r="G712" s="4"/>
      <c r="H712" s="4"/>
      <c r="I712" s="4"/>
      <c r="J712" s="4"/>
      <c r="K712" s="21">
        <v>45463</v>
      </c>
      <c r="L712" s="3" t="s">
        <v>321</v>
      </c>
      <c r="M712" s="4">
        <v>360000</v>
      </c>
      <c r="N712" s="4"/>
      <c r="O712" s="4">
        <f t="shared" si="192"/>
        <v>360000</v>
      </c>
      <c r="P712" s="4"/>
      <c r="Q712" s="4"/>
      <c r="R712" s="4"/>
      <c r="S712" s="4"/>
      <c r="T712" s="3" t="s">
        <v>304</v>
      </c>
    </row>
    <row r="713" spans="1:20" x14ac:dyDescent="0.35">
      <c r="A713" s="3" t="s">
        <v>150</v>
      </c>
      <c r="B713" s="3"/>
      <c r="C713" s="3"/>
      <c r="D713" s="4"/>
      <c r="E713" s="4"/>
      <c r="F713" s="4"/>
      <c r="G713" s="4"/>
      <c r="H713" s="4"/>
      <c r="I713" s="4"/>
      <c r="J713" s="4"/>
      <c r="K713" s="21">
        <v>45547</v>
      </c>
      <c r="L713" s="3" t="s">
        <v>321</v>
      </c>
      <c r="M713" s="4">
        <v>127000</v>
      </c>
      <c r="N713" s="4"/>
      <c r="O713" s="4">
        <f t="shared" si="192"/>
        <v>127000</v>
      </c>
      <c r="P713" s="4"/>
      <c r="Q713" s="4"/>
      <c r="R713" s="4"/>
      <c r="S713" s="4"/>
      <c r="T713" s="3" t="s">
        <v>304</v>
      </c>
    </row>
    <row r="714" spans="1:20" x14ac:dyDescent="0.35">
      <c r="A714" s="3" t="s">
        <v>150</v>
      </c>
      <c r="B714" s="3"/>
      <c r="C714" s="3"/>
      <c r="D714" s="4"/>
      <c r="E714" s="4"/>
      <c r="F714" s="4"/>
      <c r="G714" s="4"/>
      <c r="H714" s="4"/>
      <c r="I714" s="4"/>
      <c r="J714" s="4"/>
      <c r="K714" s="21">
        <v>45548</v>
      </c>
      <c r="L714" s="3" t="s">
        <v>9</v>
      </c>
      <c r="M714" s="4"/>
      <c r="N714" s="4">
        <v>247000</v>
      </c>
      <c r="O714" s="4">
        <f t="shared" si="192"/>
        <v>247000</v>
      </c>
      <c r="P714" s="4"/>
      <c r="Q714" s="4"/>
      <c r="R714" s="4"/>
      <c r="S714" s="4"/>
      <c r="T714" s="3" t="s">
        <v>304</v>
      </c>
    </row>
    <row r="715" spans="1:20" x14ac:dyDescent="0.35">
      <c r="A715" s="3" t="s">
        <v>150</v>
      </c>
      <c r="B715" s="3"/>
      <c r="C715" s="3"/>
      <c r="D715" s="4"/>
      <c r="E715" s="4"/>
      <c r="F715" s="4"/>
      <c r="G715" s="4"/>
      <c r="H715" s="4"/>
      <c r="I715" s="4"/>
      <c r="J715" s="4"/>
      <c r="K715" s="21">
        <v>45655</v>
      </c>
      <c r="L715" s="3" t="s">
        <v>9</v>
      </c>
      <c r="M715" s="4"/>
      <c r="N715" s="4">
        <v>374000</v>
      </c>
      <c r="O715" s="4">
        <f t="shared" si="192"/>
        <v>374000</v>
      </c>
      <c r="P715" s="4"/>
      <c r="Q715" s="4"/>
      <c r="R715" s="4"/>
      <c r="S715" s="4"/>
      <c r="T715" s="3" t="s">
        <v>304</v>
      </c>
    </row>
    <row r="716" spans="1:20" x14ac:dyDescent="0.35">
      <c r="A716" s="3" t="s">
        <v>150</v>
      </c>
      <c r="B716" s="3"/>
      <c r="C716" s="3"/>
      <c r="D716" s="4"/>
      <c r="E716" s="4"/>
      <c r="F716" s="4"/>
      <c r="G716" s="4"/>
      <c r="H716" s="4"/>
      <c r="I716" s="4"/>
      <c r="J716" s="4"/>
      <c r="K716" s="21">
        <v>45720</v>
      </c>
      <c r="L716" s="3" t="s">
        <v>9</v>
      </c>
      <c r="M716" s="4"/>
      <c r="N716" s="4">
        <v>374000</v>
      </c>
      <c r="O716" s="4">
        <f t="shared" si="192"/>
        <v>374000</v>
      </c>
      <c r="P716" s="4"/>
      <c r="Q716" s="4"/>
      <c r="R716" s="4"/>
      <c r="S716" s="4"/>
      <c r="T716" s="3"/>
    </row>
    <row r="717" spans="1:20" x14ac:dyDescent="0.35">
      <c r="A717" s="3" t="s">
        <v>150</v>
      </c>
      <c r="B717" s="3"/>
      <c r="C717" s="3"/>
      <c r="D717" s="4"/>
      <c r="E717" s="4"/>
      <c r="F717" s="4"/>
      <c r="G717" s="4"/>
      <c r="H717" s="4"/>
      <c r="I717" s="4"/>
      <c r="J717" s="4"/>
      <c r="K717" s="3"/>
      <c r="L717" s="3"/>
      <c r="M717" s="4"/>
      <c r="N717" s="4"/>
      <c r="O717" s="4">
        <f t="shared" si="192"/>
        <v>0</v>
      </c>
      <c r="P717" s="4"/>
      <c r="Q717" s="4"/>
      <c r="R717" s="4"/>
      <c r="S717" s="4"/>
      <c r="T717" s="3" t="s">
        <v>304</v>
      </c>
    </row>
    <row r="718" spans="1:20" x14ac:dyDescent="0.35">
      <c r="A718" s="18"/>
      <c r="B718" s="18"/>
      <c r="C718" s="18"/>
      <c r="D718" s="23"/>
      <c r="E718" s="23"/>
      <c r="F718" s="23"/>
      <c r="G718" s="23"/>
      <c r="H718" s="23"/>
      <c r="I718" s="23"/>
      <c r="J718" s="23"/>
      <c r="K718" s="18"/>
      <c r="L718" s="18"/>
      <c r="M718" s="23">
        <f t="shared" ref="M718:N718" si="193">SUM(M711:M717)</f>
        <v>500995</v>
      </c>
      <c r="N718" s="23">
        <f t="shared" si="193"/>
        <v>995000</v>
      </c>
      <c r="O718" s="23">
        <f>SUM(O711:O717)</f>
        <v>1495995</v>
      </c>
      <c r="P718" s="23">
        <f>+J710-N718</f>
        <v>-20</v>
      </c>
      <c r="Q718" s="23">
        <f>+I710-M718</f>
        <v>5</v>
      </c>
      <c r="R718" s="29">
        <f>+P718+Q718</f>
        <v>-15</v>
      </c>
      <c r="S718" s="29">
        <f>+O718</f>
        <v>1495995</v>
      </c>
      <c r="T718" s="18"/>
    </row>
    <row r="719" spans="1:20" x14ac:dyDescent="0.35">
      <c r="A719" s="3" t="s">
        <v>151</v>
      </c>
      <c r="B719" s="3" t="s">
        <v>399</v>
      </c>
      <c r="C719" s="3"/>
      <c r="D719" s="80">
        <v>83.11</v>
      </c>
      <c r="E719" s="4">
        <v>18000</v>
      </c>
      <c r="F719" s="4">
        <f>+D719*0.8364</f>
        <v>69.513204000000002</v>
      </c>
      <c r="G719" s="4">
        <v>7200</v>
      </c>
      <c r="H719" s="4">
        <f>+D719*E719</f>
        <v>1495980</v>
      </c>
      <c r="I719" s="4">
        <f>+CEILING(F719*G719,1000)</f>
        <v>501000</v>
      </c>
      <c r="J719" s="4">
        <f>(H719-I719)</f>
        <v>994980</v>
      </c>
      <c r="K719" s="21">
        <v>45647</v>
      </c>
      <c r="L719" s="3"/>
      <c r="M719" s="4"/>
      <c r="N719" s="4"/>
      <c r="O719" s="4"/>
      <c r="P719" s="4"/>
      <c r="Q719" s="4"/>
      <c r="R719" s="4"/>
      <c r="S719" s="4"/>
      <c r="T719" s="3" t="s">
        <v>288</v>
      </c>
    </row>
    <row r="720" spans="1:20" x14ac:dyDescent="0.35">
      <c r="A720" s="3" t="s">
        <v>151</v>
      </c>
      <c r="B720" s="3"/>
      <c r="C720" s="3" t="s">
        <v>401</v>
      </c>
      <c r="D720" s="4"/>
      <c r="E720" s="4"/>
      <c r="F720" s="4"/>
      <c r="G720" s="4"/>
      <c r="H720" s="4"/>
      <c r="I720" s="4"/>
      <c r="J720" s="4"/>
      <c r="K720" s="21">
        <v>45647</v>
      </c>
      <c r="L720" s="3" t="s">
        <v>312</v>
      </c>
      <c r="M720" s="4">
        <v>5000</v>
      </c>
      <c r="N720" s="4"/>
      <c r="O720" s="4">
        <f t="shared" ref="O720:O723" si="194">+SUM(M720:N720)</f>
        <v>5000</v>
      </c>
      <c r="P720" s="4"/>
      <c r="Q720" s="4"/>
      <c r="R720" s="4"/>
      <c r="S720" s="4"/>
      <c r="T720" s="3" t="s">
        <v>288</v>
      </c>
    </row>
    <row r="721" spans="1:20" x14ac:dyDescent="0.35">
      <c r="A721" s="3" t="s">
        <v>151</v>
      </c>
      <c r="B721" s="3"/>
      <c r="C721" s="3" t="s">
        <v>402</v>
      </c>
      <c r="D721" s="4"/>
      <c r="E721" s="4"/>
      <c r="F721" s="4"/>
      <c r="G721" s="4"/>
      <c r="H721" s="4"/>
      <c r="I721" s="4"/>
      <c r="J721" s="4"/>
      <c r="K721" s="21">
        <v>45693</v>
      </c>
      <c r="L721" s="3" t="s">
        <v>312</v>
      </c>
      <c r="M721" s="4">
        <v>10000</v>
      </c>
      <c r="N721" s="4"/>
      <c r="O721" s="4">
        <f t="shared" si="194"/>
        <v>10000</v>
      </c>
      <c r="P721" s="4"/>
      <c r="Q721" s="4"/>
      <c r="R721" s="4"/>
      <c r="S721" s="4"/>
      <c r="T721" s="3" t="s">
        <v>288</v>
      </c>
    </row>
    <row r="722" spans="1:20" x14ac:dyDescent="0.35">
      <c r="A722" s="3" t="s">
        <v>151</v>
      </c>
      <c r="B722" s="3"/>
      <c r="C722" s="3"/>
      <c r="D722" s="4"/>
      <c r="E722" s="4"/>
      <c r="F722" s="4"/>
      <c r="G722" s="4"/>
      <c r="H722" s="4"/>
      <c r="I722" s="4"/>
      <c r="J722" s="4"/>
      <c r="K722" s="21">
        <v>45700</v>
      </c>
      <c r="L722" s="3" t="s">
        <v>422</v>
      </c>
      <c r="M722" s="4">
        <v>400000</v>
      </c>
      <c r="N722" s="4"/>
      <c r="O722" s="4">
        <f t="shared" si="194"/>
        <v>400000</v>
      </c>
      <c r="P722" s="4"/>
      <c r="Q722" s="4"/>
      <c r="R722" s="4"/>
      <c r="S722" s="4"/>
      <c r="T722" s="3" t="s">
        <v>288</v>
      </c>
    </row>
    <row r="723" spans="1:20" x14ac:dyDescent="0.35">
      <c r="A723" s="3" t="s">
        <v>151</v>
      </c>
      <c r="B723" s="3"/>
      <c r="C723" s="3"/>
      <c r="D723" s="4"/>
      <c r="E723" s="4"/>
      <c r="F723" s="4"/>
      <c r="G723" s="4"/>
      <c r="H723" s="4"/>
      <c r="I723" s="4"/>
      <c r="J723" s="4"/>
      <c r="K723" s="3"/>
      <c r="L723" s="3"/>
      <c r="M723" s="4"/>
      <c r="N723" s="4"/>
      <c r="O723" s="4">
        <f t="shared" si="194"/>
        <v>0</v>
      </c>
      <c r="P723" s="4"/>
      <c r="Q723" s="4"/>
      <c r="R723" s="4"/>
      <c r="S723" s="4"/>
      <c r="T723" s="3" t="s">
        <v>288</v>
      </c>
    </row>
    <row r="724" spans="1:20" x14ac:dyDescent="0.35">
      <c r="A724" s="18"/>
      <c r="B724" s="18"/>
      <c r="C724" s="18"/>
      <c r="D724" s="23"/>
      <c r="E724" s="23"/>
      <c r="F724" s="23"/>
      <c r="G724" s="23"/>
      <c r="H724" s="23"/>
      <c r="I724" s="23"/>
      <c r="J724" s="23"/>
      <c r="K724" s="18"/>
      <c r="L724" s="18"/>
      <c r="M724" s="23">
        <f t="shared" ref="M724:N724" si="195">SUM(M720:M723)</f>
        <v>415000</v>
      </c>
      <c r="N724" s="23">
        <f t="shared" si="195"/>
        <v>0</v>
      </c>
      <c r="O724" s="23">
        <f>SUM(O720:O723)</f>
        <v>415000</v>
      </c>
      <c r="P724" s="23">
        <f>+J719-N724</f>
        <v>994980</v>
      </c>
      <c r="Q724" s="23">
        <f>+I719-M724</f>
        <v>86000</v>
      </c>
      <c r="R724" s="29">
        <f>+P724+Q724</f>
        <v>1080980</v>
      </c>
      <c r="S724" s="29">
        <f>+O724</f>
        <v>415000</v>
      </c>
      <c r="T724" s="18"/>
    </row>
    <row r="725" spans="1:20" x14ac:dyDescent="0.35">
      <c r="A725" s="3" t="s">
        <v>152</v>
      </c>
      <c r="B725" s="3" t="s">
        <v>399</v>
      </c>
      <c r="C725" s="3"/>
      <c r="D725" s="80">
        <v>83.11</v>
      </c>
      <c r="E725" s="4">
        <v>18000</v>
      </c>
      <c r="F725" s="4">
        <f>+D725*0.8364</f>
        <v>69.513204000000002</v>
      </c>
      <c r="G725" s="4">
        <v>7200</v>
      </c>
      <c r="H725" s="4">
        <f>+D725*E725</f>
        <v>1495980</v>
      </c>
      <c r="I725" s="4">
        <f>+CEILING(F725*G725,1000)</f>
        <v>501000</v>
      </c>
      <c r="J725" s="4">
        <f>(H725-I725)</f>
        <v>994980</v>
      </c>
      <c r="K725" s="21">
        <v>45672</v>
      </c>
      <c r="L725" s="3"/>
      <c r="M725" s="4"/>
      <c r="N725" s="4"/>
      <c r="O725" s="4"/>
      <c r="P725" s="4"/>
      <c r="Q725" s="4"/>
      <c r="R725" s="4"/>
      <c r="S725" s="4"/>
      <c r="T725" s="3" t="s">
        <v>299</v>
      </c>
    </row>
    <row r="726" spans="1:20" x14ac:dyDescent="0.35">
      <c r="A726" s="3" t="s">
        <v>152</v>
      </c>
      <c r="B726" s="3"/>
      <c r="C726" s="3" t="s">
        <v>403</v>
      </c>
      <c r="D726" s="4"/>
      <c r="E726" s="4"/>
      <c r="F726" s="4"/>
      <c r="G726" s="4"/>
      <c r="H726" s="4"/>
      <c r="I726" s="4"/>
      <c r="J726" s="4"/>
      <c r="K726" s="21">
        <v>45672</v>
      </c>
      <c r="L726" s="3" t="s">
        <v>312</v>
      </c>
      <c r="M726" s="4">
        <v>11000</v>
      </c>
      <c r="N726" s="4"/>
      <c r="O726" s="4">
        <f t="shared" ref="O726:O729" si="196">+SUM(M726:N726)</f>
        <v>11000</v>
      </c>
      <c r="P726" s="4"/>
      <c r="Q726" s="4"/>
      <c r="R726" s="4"/>
      <c r="S726" s="4"/>
      <c r="T726" s="3" t="s">
        <v>299</v>
      </c>
    </row>
    <row r="727" spans="1:20" x14ac:dyDescent="0.35">
      <c r="A727" s="3" t="s">
        <v>152</v>
      </c>
      <c r="B727" s="3"/>
      <c r="C727" s="3"/>
      <c r="D727" s="80"/>
      <c r="E727" s="4"/>
      <c r="F727" s="4"/>
      <c r="G727" s="4"/>
      <c r="H727" s="4"/>
      <c r="I727" s="4"/>
      <c r="J727" s="4"/>
      <c r="K727" s="21">
        <v>45720</v>
      </c>
      <c r="L727" s="3" t="s">
        <v>9</v>
      </c>
      <c r="M727" s="4"/>
      <c r="N727" s="4">
        <v>195000</v>
      </c>
      <c r="O727" s="4">
        <f t="shared" si="196"/>
        <v>195000</v>
      </c>
      <c r="P727" s="4"/>
      <c r="Q727" s="4"/>
      <c r="R727" s="4"/>
      <c r="S727" s="4"/>
      <c r="T727" s="3"/>
    </row>
    <row r="728" spans="1:20" x14ac:dyDescent="0.35">
      <c r="A728" s="3" t="s">
        <v>152</v>
      </c>
      <c r="B728" s="3"/>
      <c r="C728" s="3"/>
      <c r="D728" s="80"/>
      <c r="E728" s="4"/>
      <c r="F728" s="4"/>
      <c r="G728" s="4"/>
      <c r="H728" s="4"/>
      <c r="I728" s="4"/>
      <c r="J728" s="4"/>
      <c r="K728" s="21"/>
      <c r="L728" s="3"/>
      <c r="M728" s="4"/>
      <c r="N728" s="4"/>
      <c r="O728" s="4">
        <f t="shared" si="196"/>
        <v>0</v>
      </c>
      <c r="P728" s="4"/>
      <c r="Q728" s="4"/>
      <c r="R728" s="4"/>
      <c r="S728" s="4"/>
      <c r="T728" s="3"/>
    </row>
    <row r="729" spans="1:20" x14ac:dyDescent="0.35">
      <c r="A729" s="3" t="s">
        <v>152</v>
      </c>
      <c r="B729" s="3"/>
      <c r="C729" s="3"/>
      <c r="D729" s="4"/>
      <c r="E729" s="4"/>
      <c r="F729" s="4"/>
      <c r="G729" s="4"/>
      <c r="H729" s="4"/>
      <c r="I729" s="4"/>
      <c r="J729" s="4"/>
      <c r="K729" s="3"/>
      <c r="L729" s="3"/>
      <c r="M729" s="4"/>
      <c r="N729" s="4"/>
      <c r="O729" s="4">
        <f t="shared" si="196"/>
        <v>0</v>
      </c>
      <c r="P729" s="4"/>
      <c r="Q729" s="4"/>
      <c r="R729" s="4"/>
      <c r="S729" s="4"/>
      <c r="T729" s="3" t="s">
        <v>299</v>
      </c>
    </row>
    <row r="730" spans="1:20" x14ac:dyDescent="0.35">
      <c r="A730" s="18"/>
      <c r="B730" s="18"/>
      <c r="C730" s="18"/>
      <c r="D730" s="23"/>
      <c r="E730" s="23"/>
      <c r="F730" s="23"/>
      <c r="G730" s="23"/>
      <c r="H730" s="23"/>
      <c r="I730" s="23"/>
      <c r="J730" s="23"/>
      <c r="K730" s="18"/>
      <c r="L730" s="18"/>
      <c r="M730" s="23">
        <f t="shared" ref="M730:N730" si="197">SUM(M726:M729)</f>
        <v>11000</v>
      </c>
      <c r="N730" s="23">
        <f t="shared" si="197"/>
        <v>195000</v>
      </c>
      <c r="O730" s="23">
        <f>SUM(O726:O729)</f>
        <v>206000</v>
      </c>
      <c r="P730" s="23">
        <f>+J725-N730</f>
        <v>799980</v>
      </c>
      <c r="Q730" s="23">
        <f>+I725-M730</f>
        <v>490000</v>
      </c>
      <c r="R730" s="29">
        <f>+P730+Q730</f>
        <v>1289980</v>
      </c>
      <c r="S730" s="29">
        <f>+O730</f>
        <v>206000</v>
      </c>
      <c r="T730" s="18"/>
    </row>
    <row r="731" spans="1:20" x14ac:dyDescent="0.35">
      <c r="A731" s="3" t="s">
        <v>153</v>
      </c>
      <c r="B731" s="3" t="s">
        <v>399</v>
      </c>
      <c r="C731" s="3" t="s">
        <v>242</v>
      </c>
      <c r="D731" s="80">
        <v>83.11</v>
      </c>
      <c r="E731" s="4">
        <v>18000</v>
      </c>
      <c r="F731" s="4">
        <f>+D731*0.8364</f>
        <v>69.513204000000002</v>
      </c>
      <c r="G731" s="4">
        <v>7200</v>
      </c>
      <c r="H731" s="4">
        <f>+D731*E731</f>
        <v>1495980</v>
      </c>
      <c r="I731" s="4">
        <f>+CEILING(F731*G731,1000)</f>
        <v>501000</v>
      </c>
      <c r="J731" s="4">
        <f>(H731-I731)</f>
        <v>994980</v>
      </c>
      <c r="K731" s="20">
        <v>45318</v>
      </c>
      <c r="L731" s="3"/>
      <c r="M731" s="4"/>
      <c r="N731" s="4"/>
      <c r="O731" s="4"/>
      <c r="P731" s="4"/>
      <c r="Q731" s="4"/>
      <c r="R731" s="4"/>
      <c r="S731" s="4"/>
      <c r="T731" s="3" t="s">
        <v>296</v>
      </c>
    </row>
    <row r="732" spans="1:20" x14ac:dyDescent="0.35">
      <c r="A732" s="3" t="s">
        <v>153</v>
      </c>
      <c r="B732" s="3"/>
      <c r="C732" s="3"/>
      <c r="D732" s="4"/>
      <c r="E732" s="4"/>
      <c r="F732" s="4"/>
      <c r="G732" s="4"/>
      <c r="H732" s="4"/>
      <c r="I732" s="4"/>
      <c r="J732" s="4"/>
      <c r="K732" s="21">
        <v>45631</v>
      </c>
      <c r="L732" s="3" t="s">
        <v>9</v>
      </c>
      <c r="M732" s="4"/>
      <c r="N732" s="4">
        <v>100000</v>
      </c>
      <c r="O732" s="4">
        <f t="shared" ref="O732:O737" si="198">+SUM(M732:N732)</f>
        <v>100000</v>
      </c>
      <c r="P732" s="4"/>
      <c r="Q732" s="4"/>
      <c r="R732" s="4"/>
      <c r="S732" s="4"/>
      <c r="T732" s="3" t="s">
        <v>296</v>
      </c>
    </row>
    <row r="733" spans="1:20" x14ac:dyDescent="0.35">
      <c r="A733" s="3" t="s">
        <v>153</v>
      </c>
      <c r="B733" s="3"/>
      <c r="C733" s="3"/>
      <c r="D733" s="4"/>
      <c r="E733" s="4"/>
      <c r="F733" s="4"/>
      <c r="G733" s="4"/>
      <c r="H733" s="4"/>
      <c r="I733" s="4"/>
      <c r="J733" s="4"/>
      <c r="K733" s="21">
        <v>45642</v>
      </c>
      <c r="L733" s="3" t="s">
        <v>9</v>
      </c>
      <c r="M733" s="4"/>
      <c r="N733" s="4">
        <v>400000</v>
      </c>
      <c r="O733" s="4">
        <f t="shared" si="198"/>
        <v>400000</v>
      </c>
      <c r="P733" s="4"/>
      <c r="Q733" s="4"/>
      <c r="R733" s="4"/>
      <c r="S733" s="4"/>
      <c r="T733" s="3" t="s">
        <v>296</v>
      </c>
    </row>
    <row r="734" spans="1:20" x14ac:dyDescent="0.35">
      <c r="A734" s="3" t="s">
        <v>153</v>
      </c>
      <c r="B734" s="3"/>
      <c r="C734" s="3"/>
      <c r="D734" s="4"/>
      <c r="E734" s="4"/>
      <c r="F734" s="4"/>
      <c r="G734" s="4"/>
      <c r="H734" s="4"/>
      <c r="I734" s="4"/>
      <c r="J734" s="4"/>
      <c r="K734" s="21">
        <v>45645</v>
      </c>
      <c r="L734" s="3" t="s">
        <v>423</v>
      </c>
      <c r="M734" s="4">
        <v>481000</v>
      </c>
      <c r="N734" s="4"/>
      <c r="O734" s="4">
        <f t="shared" si="198"/>
        <v>481000</v>
      </c>
      <c r="P734" s="4"/>
      <c r="Q734" s="4"/>
      <c r="R734" s="4"/>
      <c r="S734" s="4"/>
      <c r="T734" s="3" t="s">
        <v>296</v>
      </c>
    </row>
    <row r="735" spans="1:20" x14ac:dyDescent="0.35">
      <c r="A735" s="3" t="s">
        <v>153</v>
      </c>
      <c r="B735" s="3"/>
      <c r="C735" s="3" t="s">
        <v>242</v>
      </c>
      <c r="D735" s="4"/>
      <c r="E735" s="4"/>
      <c r="F735" s="4"/>
      <c r="G735" s="4"/>
      <c r="H735" s="4"/>
      <c r="I735" s="4"/>
      <c r="J735" s="4"/>
      <c r="K735" s="21">
        <v>45645</v>
      </c>
      <c r="L735" s="3" t="s">
        <v>9</v>
      </c>
      <c r="M735" s="4"/>
      <c r="N735" s="4">
        <v>113950</v>
      </c>
      <c r="O735" s="4">
        <f t="shared" si="198"/>
        <v>113950</v>
      </c>
      <c r="P735" s="4"/>
      <c r="Q735" s="4"/>
      <c r="R735" s="4"/>
      <c r="S735" s="4"/>
      <c r="T735" s="3" t="s">
        <v>296</v>
      </c>
    </row>
    <row r="736" spans="1:20" x14ac:dyDescent="0.35">
      <c r="A736" s="3" t="s">
        <v>153</v>
      </c>
      <c r="B736" s="3"/>
      <c r="C736" s="3"/>
      <c r="D736" s="4"/>
      <c r="E736" s="4"/>
      <c r="F736" s="4"/>
      <c r="G736" s="4"/>
      <c r="H736" s="4"/>
      <c r="I736" s="4"/>
      <c r="J736" s="4"/>
      <c r="K736" s="21"/>
      <c r="L736" s="3" t="s">
        <v>27</v>
      </c>
      <c r="M736" s="4"/>
      <c r="N736" s="4">
        <v>401000</v>
      </c>
      <c r="O736" s="4">
        <f t="shared" si="198"/>
        <v>401000</v>
      </c>
      <c r="P736" s="4"/>
      <c r="Q736" s="4"/>
      <c r="R736" s="4"/>
      <c r="S736" s="4"/>
      <c r="T736" s="3" t="s">
        <v>296</v>
      </c>
    </row>
    <row r="737" spans="1:20" x14ac:dyDescent="0.35">
      <c r="A737" s="3" t="s">
        <v>153</v>
      </c>
      <c r="B737" s="3"/>
      <c r="C737" s="3"/>
      <c r="D737" s="4"/>
      <c r="E737" s="4"/>
      <c r="F737" s="4"/>
      <c r="G737" s="4"/>
      <c r="H737" s="4"/>
      <c r="I737" s="4"/>
      <c r="J737" s="4"/>
      <c r="K737" s="3"/>
      <c r="L737" s="3"/>
      <c r="M737" s="4"/>
      <c r="N737" s="4"/>
      <c r="O737" s="4">
        <f t="shared" si="198"/>
        <v>0</v>
      </c>
      <c r="P737" s="4"/>
      <c r="Q737" s="4"/>
      <c r="R737" s="4"/>
      <c r="S737" s="4"/>
      <c r="T737" s="3" t="s">
        <v>296</v>
      </c>
    </row>
    <row r="738" spans="1:20" x14ac:dyDescent="0.35">
      <c r="A738" s="18"/>
      <c r="B738" s="18"/>
      <c r="C738" s="18"/>
      <c r="D738" s="23"/>
      <c r="E738" s="23"/>
      <c r="F738" s="23"/>
      <c r="G738" s="23"/>
      <c r="H738" s="23"/>
      <c r="I738" s="23"/>
      <c r="J738" s="23"/>
      <c r="K738" s="18"/>
      <c r="L738" s="18"/>
      <c r="M738" s="23">
        <f t="shared" ref="M738:N738" si="199">SUM(M732:M737)</f>
        <v>481000</v>
      </c>
      <c r="N738" s="23">
        <f t="shared" si="199"/>
        <v>1014950</v>
      </c>
      <c r="O738" s="23">
        <f>SUM(O732:O737)</f>
        <v>1495950</v>
      </c>
      <c r="P738" s="23">
        <f>+J731-N738</f>
        <v>-19970</v>
      </c>
      <c r="Q738" s="23">
        <f>+I731-M738</f>
        <v>20000</v>
      </c>
      <c r="R738" s="29">
        <f>+P738+Q738</f>
        <v>30</v>
      </c>
      <c r="S738" s="29">
        <f>+O738</f>
        <v>1495950</v>
      </c>
      <c r="T738" s="18"/>
    </row>
    <row r="739" spans="1:20" x14ac:dyDescent="0.35">
      <c r="A739" s="3" t="s">
        <v>154</v>
      </c>
      <c r="B739" s="3" t="s">
        <v>399</v>
      </c>
      <c r="C739" s="3"/>
      <c r="D739" s="80">
        <v>83.11</v>
      </c>
      <c r="E739" s="4">
        <v>17600</v>
      </c>
      <c r="F739" s="4">
        <f>+D739*0.8364</f>
        <v>69.513204000000002</v>
      </c>
      <c r="G739" s="4">
        <v>7200</v>
      </c>
      <c r="H739" s="4">
        <f>+D739*E739</f>
        <v>1462736</v>
      </c>
      <c r="I739" s="4">
        <f>+CEILING(F739*G739,1000)</f>
        <v>501000</v>
      </c>
      <c r="J739" s="4">
        <f>(H739-I739)</f>
        <v>961736</v>
      </c>
      <c r="K739" s="21">
        <v>45680</v>
      </c>
      <c r="L739" s="3"/>
      <c r="M739" s="4"/>
      <c r="N739" s="4"/>
      <c r="O739" s="4"/>
      <c r="P739" s="4"/>
      <c r="Q739" s="4"/>
      <c r="R739" s="4"/>
      <c r="S739" s="4"/>
      <c r="T739" s="3" t="s">
        <v>299</v>
      </c>
    </row>
    <row r="740" spans="1:20" x14ac:dyDescent="0.35">
      <c r="A740" s="3" t="s">
        <v>154</v>
      </c>
      <c r="B740" s="3"/>
      <c r="C740" s="3" t="s">
        <v>404</v>
      </c>
      <c r="D740" s="4"/>
      <c r="E740" s="4" t="s">
        <v>345</v>
      </c>
      <c r="F740" s="4"/>
      <c r="G740" s="4"/>
      <c r="H740" s="4"/>
      <c r="I740" s="4"/>
      <c r="J740" s="4"/>
      <c r="K740" s="21">
        <v>45680</v>
      </c>
      <c r="L740" s="3" t="s">
        <v>312</v>
      </c>
      <c r="M740" s="4">
        <v>7000</v>
      </c>
      <c r="N740" s="4"/>
      <c r="O740" s="4">
        <f t="shared" ref="O740:O746" si="200">+SUM(M740:N740)</f>
        <v>7000</v>
      </c>
      <c r="P740" s="4"/>
      <c r="Q740" s="4"/>
      <c r="R740" s="4"/>
      <c r="S740" s="4"/>
      <c r="T740" s="3" t="s">
        <v>299</v>
      </c>
    </row>
    <row r="741" spans="1:20" x14ac:dyDescent="0.35">
      <c r="A741" s="3" t="s">
        <v>154</v>
      </c>
      <c r="B741" s="3"/>
      <c r="C741" s="3"/>
      <c r="D741" s="4"/>
      <c r="E741" s="4"/>
      <c r="F741" s="4"/>
      <c r="G741" s="4"/>
      <c r="H741" s="4"/>
      <c r="I741" s="4"/>
      <c r="J741" s="4"/>
      <c r="K741" s="21">
        <v>45680</v>
      </c>
      <c r="L741" s="3" t="s">
        <v>312</v>
      </c>
      <c r="M741" s="4">
        <v>2000</v>
      </c>
      <c r="N741" s="4"/>
      <c r="O741" s="4">
        <f t="shared" si="200"/>
        <v>2000</v>
      </c>
      <c r="P741" s="4"/>
      <c r="Q741" s="4"/>
      <c r="R741" s="4"/>
      <c r="S741" s="4"/>
      <c r="T741" s="3" t="s">
        <v>299</v>
      </c>
    </row>
    <row r="742" spans="1:20" x14ac:dyDescent="0.35">
      <c r="A742" s="3" t="s">
        <v>154</v>
      </c>
      <c r="B742" s="3"/>
      <c r="C742" s="3"/>
      <c r="D742" s="4"/>
      <c r="E742" s="4"/>
      <c r="F742" s="4"/>
      <c r="G742" s="4"/>
      <c r="H742" s="4"/>
      <c r="I742" s="4"/>
      <c r="J742" s="4"/>
      <c r="K742" s="21">
        <v>45680</v>
      </c>
      <c r="L742" s="3" t="s">
        <v>312</v>
      </c>
      <c r="M742" s="4">
        <v>2000</v>
      </c>
      <c r="N742" s="4"/>
      <c r="O742" s="4">
        <f t="shared" si="200"/>
        <v>2000</v>
      </c>
      <c r="P742" s="4"/>
      <c r="Q742" s="4"/>
      <c r="R742" s="4"/>
      <c r="S742" s="4"/>
      <c r="T742" s="3" t="s">
        <v>299</v>
      </c>
    </row>
    <row r="743" spans="1:20" x14ac:dyDescent="0.35">
      <c r="A743" s="3" t="s">
        <v>154</v>
      </c>
      <c r="B743" s="3"/>
      <c r="C743" s="3"/>
      <c r="D743" s="4"/>
      <c r="E743" s="4"/>
      <c r="F743" s="4"/>
      <c r="G743" s="4"/>
      <c r="H743" s="4"/>
      <c r="I743" s="4"/>
      <c r="J743" s="4"/>
      <c r="K743" s="21">
        <v>45687</v>
      </c>
      <c r="L743" s="3" t="s">
        <v>321</v>
      </c>
      <c r="M743" s="4">
        <v>100000</v>
      </c>
      <c r="N743" s="4"/>
      <c r="O743" s="4">
        <f t="shared" si="200"/>
        <v>100000</v>
      </c>
      <c r="P743" s="4"/>
      <c r="Q743" s="4"/>
      <c r="R743" s="4"/>
      <c r="S743" s="4"/>
      <c r="T743" s="3" t="s">
        <v>299</v>
      </c>
    </row>
    <row r="744" spans="1:20" x14ac:dyDescent="0.35">
      <c r="A744" s="3" t="s">
        <v>154</v>
      </c>
      <c r="B744" s="3"/>
      <c r="C744" s="3"/>
      <c r="D744" s="4"/>
      <c r="E744" s="4"/>
      <c r="F744" s="4"/>
      <c r="G744" s="4"/>
      <c r="H744" s="4"/>
      <c r="I744" s="4"/>
      <c r="J744" s="4"/>
      <c r="K744" s="21">
        <v>45703</v>
      </c>
      <c r="L744" s="3" t="s">
        <v>321</v>
      </c>
      <c r="M744" s="4">
        <v>50000</v>
      </c>
      <c r="N744" s="4"/>
      <c r="O744" s="4">
        <f t="shared" si="200"/>
        <v>50000</v>
      </c>
      <c r="P744" s="4"/>
      <c r="Q744" s="4"/>
      <c r="R744" s="4"/>
      <c r="S744" s="4"/>
      <c r="T744" s="3" t="s">
        <v>299</v>
      </c>
    </row>
    <row r="745" spans="1:20" x14ac:dyDescent="0.35">
      <c r="A745" s="3" t="s">
        <v>154</v>
      </c>
      <c r="B745" s="3"/>
      <c r="C745" s="3"/>
      <c r="D745" s="4"/>
      <c r="E745" s="4"/>
      <c r="F745" s="4"/>
      <c r="G745" s="4"/>
      <c r="H745" s="4"/>
      <c r="I745" s="4"/>
      <c r="J745" s="4"/>
      <c r="K745" s="21">
        <v>45718</v>
      </c>
      <c r="L745" s="3" t="s">
        <v>321</v>
      </c>
      <c r="M745" s="4">
        <v>125000</v>
      </c>
      <c r="N745" s="4"/>
      <c r="O745" s="4">
        <f t="shared" si="200"/>
        <v>125000</v>
      </c>
      <c r="P745" s="4"/>
      <c r="Q745" s="4"/>
      <c r="R745" s="4"/>
      <c r="S745" s="4"/>
      <c r="T745" s="3" t="s">
        <v>299</v>
      </c>
    </row>
    <row r="746" spans="1:20" x14ac:dyDescent="0.35">
      <c r="A746" s="3" t="s">
        <v>154</v>
      </c>
      <c r="B746" s="3"/>
      <c r="C746" s="3"/>
      <c r="D746" s="4"/>
      <c r="E746" s="4"/>
      <c r="F746" s="4"/>
      <c r="G746" s="4"/>
      <c r="H746" s="4"/>
      <c r="I746" s="4"/>
      <c r="J746" s="4"/>
      <c r="K746" s="3"/>
      <c r="L746" s="3"/>
      <c r="M746" s="4"/>
      <c r="N746" s="4"/>
      <c r="O746" s="4">
        <f t="shared" si="200"/>
        <v>0</v>
      </c>
      <c r="P746" s="4"/>
      <c r="Q746" s="4"/>
      <c r="R746" s="4"/>
      <c r="S746" s="4"/>
      <c r="T746" s="3" t="s">
        <v>299</v>
      </c>
    </row>
    <row r="747" spans="1:20" x14ac:dyDescent="0.35">
      <c r="A747" s="18"/>
      <c r="B747" s="18"/>
      <c r="C747" s="18"/>
      <c r="D747" s="23"/>
      <c r="E747" s="23"/>
      <c r="F747" s="23"/>
      <c r="G747" s="23"/>
      <c r="H747" s="23"/>
      <c r="I747" s="23"/>
      <c r="J747" s="23"/>
      <c r="K747" s="18"/>
      <c r="L747" s="18"/>
      <c r="M747" s="23">
        <f t="shared" ref="M747:N747" si="201">SUM(M740:M746)</f>
        <v>286000</v>
      </c>
      <c r="N747" s="23">
        <f t="shared" si="201"/>
        <v>0</v>
      </c>
      <c r="O747" s="23">
        <f>SUM(O740:O746)</f>
        <v>286000</v>
      </c>
      <c r="P747" s="23">
        <f>+J739-N747</f>
        <v>961736</v>
      </c>
      <c r="Q747" s="23">
        <f>+I739-M747</f>
        <v>215000</v>
      </c>
      <c r="R747" s="29">
        <f>+P747+Q747</f>
        <v>1176736</v>
      </c>
      <c r="S747" s="29">
        <f>+O747</f>
        <v>286000</v>
      </c>
      <c r="T747" s="18"/>
    </row>
    <row r="748" spans="1:20" x14ac:dyDescent="0.35">
      <c r="A748" s="3" t="s">
        <v>155</v>
      </c>
      <c r="B748" s="3" t="s">
        <v>399</v>
      </c>
      <c r="C748" s="3"/>
      <c r="D748" s="80">
        <v>83.11</v>
      </c>
      <c r="E748" s="4">
        <v>18000</v>
      </c>
      <c r="F748" s="4">
        <f>+D748*0.8364</f>
        <v>69.513204000000002</v>
      </c>
      <c r="G748" s="4">
        <v>7200</v>
      </c>
      <c r="H748" s="4">
        <f>+D748*E748</f>
        <v>1495980</v>
      </c>
      <c r="I748" s="4">
        <f>+CEILING(F748*G748,1000)</f>
        <v>501000</v>
      </c>
      <c r="J748" s="4">
        <f>(H748-I748)</f>
        <v>994980</v>
      </c>
      <c r="K748" s="21">
        <v>45698</v>
      </c>
      <c r="L748" s="3"/>
      <c r="M748" s="4"/>
      <c r="N748" s="4"/>
      <c r="O748" s="4"/>
      <c r="P748" s="4"/>
      <c r="Q748" s="4"/>
      <c r="R748" s="4"/>
      <c r="S748" s="4"/>
      <c r="T748" s="3" t="s">
        <v>290</v>
      </c>
    </row>
    <row r="749" spans="1:20" x14ac:dyDescent="0.35">
      <c r="A749" s="3" t="s">
        <v>155</v>
      </c>
      <c r="B749" s="3"/>
      <c r="C749" s="3" t="s">
        <v>249</v>
      </c>
      <c r="D749" s="4"/>
      <c r="E749" s="4" t="s">
        <v>405</v>
      </c>
      <c r="F749" s="4"/>
      <c r="G749" s="4"/>
      <c r="H749" s="4"/>
      <c r="I749" s="4"/>
      <c r="J749" s="4"/>
      <c r="K749" s="21">
        <v>45698</v>
      </c>
      <c r="L749" s="3" t="s">
        <v>312</v>
      </c>
      <c r="M749" s="4">
        <v>11000</v>
      </c>
      <c r="N749" s="4"/>
      <c r="O749" s="4">
        <f t="shared" ref="O749:O751" si="202">+SUM(M749:N749)</f>
        <v>11000</v>
      </c>
      <c r="P749" s="4"/>
      <c r="Q749" s="4"/>
      <c r="R749" s="4"/>
      <c r="S749" s="4"/>
      <c r="T749" s="3" t="s">
        <v>290</v>
      </c>
    </row>
    <row r="750" spans="1:20" x14ac:dyDescent="0.35">
      <c r="A750" s="3" t="s">
        <v>155</v>
      </c>
      <c r="B750" s="3"/>
      <c r="C750" s="3"/>
      <c r="D750" s="4"/>
      <c r="E750" s="4"/>
      <c r="F750" s="4"/>
      <c r="G750" s="4"/>
      <c r="H750" s="4"/>
      <c r="I750" s="4"/>
      <c r="J750" s="4"/>
      <c r="K750" s="21">
        <v>45751</v>
      </c>
      <c r="L750" s="3" t="s">
        <v>312</v>
      </c>
      <c r="M750" s="4">
        <v>50000</v>
      </c>
      <c r="N750" s="4"/>
      <c r="O750" s="4">
        <f t="shared" si="202"/>
        <v>50000</v>
      </c>
      <c r="P750" s="4"/>
      <c r="Q750" s="4"/>
      <c r="R750" s="4"/>
      <c r="S750" s="4"/>
      <c r="T750" s="3"/>
    </row>
    <row r="751" spans="1:20" x14ac:dyDescent="0.35">
      <c r="A751" s="3" t="s">
        <v>155</v>
      </c>
      <c r="B751" s="3"/>
      <c r="C751" s="3"/>
      <c r="D751" s="4"/>
      <c r="E751" s="4"/>
      <c r="F751" s="4"/>
      <c r="G751" s="4"/>
      <c r="H751" s="4"/>
      <c r="I751" s="4"/>
      <c r="J751" s="4"/>
      <c r="K751" s="3"/>
      <c r="L751" s="3"/>
      <c r="M751" s="4"/>
      <c r="N751" s="4"/>
      <c r="O751" s="4">
        <f t="shared" si="202"/>
        <v>0</v>
      </c>
      <c r="P751" s="4"/>
      <c r="Q751" s="4"/>
      <c r="R751" s="4"/>
      <c r="S751" s="4"/>
      <c r="T751" s="3" t="s">
        <v>290</v>
      </c>
    </row>
    <row r="752" spans="1:20" x14ac:dyDescent="0.35">
      <c r="A752" s="18"/>
      <c r="B752" s="18"/>
      <c r="C752" s="18"/>
      <c r="D752" s="23"/>
      <c r="E752" s="23"/>
      <c r="F752" s="23"/>
      <c r="G752" s="23"/>
      <c r="H752" s="23"/>
      <c r="I752" s="23"/>
      <c r="J752" s="23"/>
      <c r="K752" s="18"/>
      <c r="L752" s="18"/>
      <c r="M752" s="23">
        <f t="shared" ref="M752:N752" si="203">SUM(M749:M751)</f>
        <v>61000</v>
      </c>
      <c r="N752" s="23">
        <f t="shared" si="203"/>
        <v>0</v>
      </c>
      <c r="O752" s="23">
        <f>SUM(O749:O751)</f>
        <v>61000</v>
      </c>
      <c r="P752" s="23">
        <f>+J748-N752</f>
        <v>994980</v>
      </c>
      <c r="Q752" s="23">
        <f>+I748-M752</f>
        <v>440000</v>
      </c>
      <c r="R752" s="29">
        <f>+P752+Q752</f>
        <v>1434980</v>
      </c>
      <c r="S752" s="29">
        <f>+O752</f>
        <v>61000</v>
      </c>
      <c r="T752" s="18"/>
    </row>
    <row r="753" spans="1:20" x14ac:dyDescent="0.35">
      <c r="A753" s="3" t="s">
        <v>156</v>
      </c>
      <c r="B753" s="3" t="s">
        <v>399</v>
      </c>
      <c r="C753" s="3"/>
      <c r="D753" s="80">
        <v>83.11</v>
      </c>
      <c r="E753" s="4">
        <v>18000</v>
      </c>
      <c r="F753" s="4">
        <f>+D753*0.8364</f>
        <v>69.513204000000002</v>
      </c>
      <c r="G753" s="4">
        <v>7200</v>
      </c>
      <c r="H753" s="4">
        <f>+D753*E753</f>
        <v>1495980</v>
      </c>
      <c r="I753" s="4">
        <f>+CEILING(F753*G753,1000)</f>
        <v>501000</v>
      </c>
      <c r="J753" s="4">
        <f>(H753-I753)</f>
        <v>994980</v>
      </c>
      <c r="K753" s="31">
        <v>45723</v>
      </c>
      <c r="L753" s="3"/>
      <c r="M753" s="4"/>
      <c r="N753" s="4"/>
      <c r="O753" s="4"/>
      <c r="P753" s="4"/>
      <c r="Q753" s="4"/>
      <c r="R753" s="4"/>
      <c r="S753" s="4"/>
      <c r="T753" s="3" t="s">
        <v>288</v>
      </c>
    </row>
    <row r="754" spans="1:20" x14ac:dyDescent="0.35">
      <c r="A754" s="3" t="s">
        <v>156</v>
      </c>
      <c r="B754" s="3"/>
      <c r="C754" s="3" t="s">
        <v>406</v>
      </c>
      <c r="D754" s="4"/>
      <c r="E754" s="4"/>
      <c r="F754" s="4"/>
      <c r="G754" s="4"/>
      <c r="H754" s="4"/>
      <c r="I754" s="4"/>
      <c r="J754" s="4"/>
      <c r="K754" s="31">
        <v>45723</v>
      </c>
      <c r="L754" s="3" t="s">
        <v>312</v>
      </c>
      <c r="M754" s="4">
        <v>10000</v>
      </c>
      <c r="N754" s="4"/>
      <c r="O754" s="4">
        <f t="shared" ref="O754:O756" si="204">+SUM(M754:N754)</f>
        <v>10000</v>
      </c>
      <c r="P754" s="4"/>
      <c r="Q754" s="4"/>
      <c r="R754" s="4"/>
      <c r="S754" s="4"/>
      <c r="T754" s="3" t="s">
        <v>288</v>
      </c>
    </row>
    <row r="755" spans="1:20" x14ac:dyDescent="0.35">
      <c r="A755" s="3" t="s">
        <v>156</v>
      </c>
      <c r="B755" s="3"/>
      <c r="C755" s="3"/>
      <c r="D755" s="4"/>
      <c r="E755" s="4"/>
      <c r="F755" s="4"/>
      <c r="G755" s="4"/>
      <c r="H755" s="4"/>
      <c r="I755" s="4"/>
      <c r="J755" s="4"/>
      <c r="K755" s="31" t="s">
        <v>1894</v>
      </c>
      <c r="L755" s="3" t="s">
        <v>9</v>
      </c>
      <c r="M755" s="4"/>
      <c r="N755" s="4">
        <v>130000</v>
      </c>
      <c r="O755" s="4">
        <f t="shared" si="204"/>
        <v>130000</v>
      </c>
      <c r="P755" s="4"/>
      <c r="Q755" s="4"/>
      <c r="R755" s="4"/>
      <c r="S755" s="4"/>
      <c r="T755" s="3"/>
    </row>
    <row r="756" spans="1:20" x14ac:dyDescent="0.35">
      <c r="A756" s="3" t="s">
        <v>156</v>
      </c>
      <c r="B756" s="3"/>
      <c r="C756" s="3"/>
      <c r="D756" s="4"/>
      <c r="E756" s="4"/>
      <c r="F756" s="4"/>
      <c r="G756" s="4"/>
      <c r="H756" s="4"/>
      <c r="I756" s="4"/>
      <c r="J756" s="4"/>
      <c r="K756" s="3"/>
      <c r="L756" s="3"/>
      <c r="M756" s="4"/>
      <c r="N756" s="4"/>
      <c r="O756" s="4">
        <f t="shared" si="204"/>
        <v>0</v>
      </c>
      <c r="P756" s="4"/>
      <c r="Q756" s="4"/>
      <c r="R756" s="4"/>
      <c r="S756" s="4"/>
      <c r="T756" s="3" t="s">
        <v>288</v>
      </c>
    </row>
    <row r="757" spans="1:20" x14ac:dyDescent="0.35">
      <c r="A757" s="18"/>
      <c r="B757" s="18"/>
      <c r="C757" s="18"/>
      <c r="D757" s="23"/>
      <c r="E757" s="23"/>
      <c r="F757" s="23"/>
      <c r="G757" s="23"/>
      <c r="H757" s="23"/>
      <c r="I757" s="23"/>
      <c r="J757" s="23"/>
      <c r="K757" s="18"/>
      <c r="L757" s="18"/>
      <c r="M757" s="23">
        <f t="shared" ref="M757:N757" si="205">SUM(M754:M756)</f>
        <v>10000</v>
      </c>
      <c r="N757" s="23">
        <f t="shared" si="205"/>
        <v>130000</v>
      </c>
      <c r="O757" s="23">
        <f>SUM(O754:O756)</f>
        <v>140000</v>
      </c>
      <c r="P757" s="23">
        <f>+J753-N757</f>
        <v>864980</v>
      </c>
      <c r="Q757" s="23">
        <f>+I753-M757</f>
        <v>491000</v>
      </c>
      <c r="R757" s="29">
        <f>+P757+Q757</f>
        <v>1355980</v>
      </c>
      <c r="S757" s="29">
        <f>+O757</f>
        <v>140000</v>
      </c>
      <c r="T757" s="18"/>
    </row>
    <row r="758" spans="1:20" x14ac:dyDescent="0.35">
      <c r="A758" s="26" t="s">
        <v>157</v>
      </c>
      <c r="B758" s="26" t="s">
        <v>399</v>
      </c>
      <c r="C758" s="26"/>
      <c r="D758" s="81">
        <v>78.599999999999994</v>
      </c>
      <c r="E758" s="27">
        <v>18000</v>
      </c>
      <c r="F758" s="27">
        <f t="shared" ref="F758:F760" si="206">+D758*0.8364</f>
        <v>65.741039999999998</v>
      </c>
      <c r="G758" s="27">
        <v>7200</v>
      </c>
      <c r="H758" s="27">
        <f t="shared" ref="H758:H760" si="207">+D758*E758</f>
        <v>1414800</v>
      </c>
      <c r="I758" s="27">
        <f t="shared" ref="I758:I760" si="208">+CEILING(F758*G758,1000)</f>
        <v>474000</v>
      </c>
      <c r="J758" s="27">
        <f t="shared" ref="J758:J760" si="209">(H758-I758)</f>
        <v>940800</v>
      </c>
      <c r="K758" s="26"/>
      <c r="L758" s="26"/>
      <c r="M758" s="27"/>
      <c r="N758" s="27"/>
      <c r="O758" s="27"/>
      <c r="P758" s="27">
        <f t="shared" ref="P758:P766" si="210">+J758-N758</f>
        <v>940800</v>
      </c>
      <c r="Q758" s="27">
        <f t="shared" ref="Q758:Q766" si="211">+I758-M758</f>
        <v>474000</v>
      </c>
      <c r="R758" s="27">
        <f t="shared" ref="R758:R766" si="212">+P758+Q758</f>
        <v>1414800</v>
      </c>
      <c r="S758" s="27">
        <f t="shared" ref="S758:S767" si="213">+O758</f>
        <v>0</v>
      </c>
      <c r="T758" s="26" t="s">
        <v>295</v>
      </c>
    </row>
    <row r="759" spans="1:20" x14ac:dyDescent="0.35">
      <c r="A759" s="26" t="s">
        <v>158</v>
      </c>
      <c r="B759" s="26" t="s">
        <v>399</v>
      </c>
      <c r="C759" s="26"/>
      <c r="D759" s="81">
        <v>26.63</v>
      </c>
      <c r="E759" s="27">
        <v>18000</v>
      </c>
      <c r="F759" s="27">
        <f t="shared" si="206"/>
        <v>22.273332</v>
      </c>
      <c r="G759" s="27">
        <v>7200</v>
      </c>
      <c r="H759" s="27">
        <f t="shared" si="207"/>
        <v>479340</v>
      </c>
      <c r="I759" s="27">
        <f t="shared" si="208"/>
        <v>161000</v>
      </c>
      <c r="J759" s="27">
        <f t="shared" si="209"/>
        <v>318340</v>
      </c>
      <c r="K759" s="26"/>
      <c r="L759" s="26"/>
      <c r="M759" s="27"/>
      <c r="N759" s="27"/>
      <c r="O759" s="27"/>
      <c r="P759" s="27">
        <f t="shared" si="210"/>
        <v>318340</v>
      </c>
      <c r="Q759" s="27">
        <f t="shared" si="211"/>
        <v>161000</v>
      </c>
      <c r="R759" s="27">
        <f t="shared" si="212"/>
        <v>479340</v>
      </c>
      <c r="S759" s="27">
        <f t="shared" si="213"/>
        <v>0</v>
      </c>
      <c r="T759" s="26" t="s">
        <v>295</v>
      </c>
    </row>
    <row r="760" spans="1:20" x14ac:dyDescent="0.35">
      <c r="A760" s="26" t="s">
        <v>159</v>
      </c>
      <c r="B760" s="26" t="s">
        <v>399</v>
      </c>
      <c r="C760" s="26"/>
      <c r="D760" s="81">
        <v>67.459999999999994</v>
      </c>
      <c r="E760" s="27">
        <v>18000</v>
      </c>
      <c r="F760" s="27">
        <f t="shared" si="206"/>
        <v>56.423544</v>
      </c>
      <c r="G760" s="27">
        <v>7200</v>
      </c>
      <c r="H760" s="27">
        <f t="shared" si="207"/>
        <v>1214280</v>
      </c>
      <c r="I760" s="27">
        <f t="shared" si="208"/>
        <v>407000</v>
      </c>
      <c r="J760" s="27">
        <f t="shared" si="209"/>
        <v>807280</v>
      </c>
      <c r="K760" s="26"/>
      <c r="L760" s="26"/>
      <c r="M760" s="27"/>
      <c r="N760" s="27"/>
      <c r="O760" s="27"/>
      <c r="P760" s="27">
        <f t="shared" si="210"/>
        <v>807280</v>
      </c>
      <c r="Q760" s="27">
        <f t="shared" si="211"/>
        <v>407000</v>
      </c>
      <c r="R760" s="27">
        <f t="shared" si="212"/>
        <v>1214280</v>
      </c>
      <c r="S760" s="27">
        <f t="shared" si="213"/>
        <v>0</v>
      </c>
      <c r="T760" s="26" t="s">
        <v>295</v>
      </c>
    </row>
    <row r="761" spans="1:20" x14ac:dyDescent="0.35">
      <c r="A761" s="26" t="s">
        <v>160</v>
      </c>
      <c r="B761" s="26" t="s">
        <v>399</v>
      </c>
      <c r="C761" s="26"/>
      <c r="D761" s="81">
        <v>71.62</v>
      </c>
      <c r="E761" s="27">
        <v>18000</v>
      </c>
      <c r="F761" s="27">
        <f t="shared" ref="F761:F767" si="214">+D761*0.8364</f>
        <v>59.902968000000008</v>
      </c>
      <c r="G761" s="27">
        <v>7200</v>
      </c>
      <c r="H761" s="27">
        <f t="shared" ref="H761:H767" si="215">+D761*E761</f>
        <v>1289160</v>
      </c>
      <c r="I761" s="27">
        <f t="shared" ref="I761:I767" si="216">+CEILING(F761*G761,1000)</f>
        <v>432000</v>
      </c>
      <c r="J761" s="27">
        <f t="shared" ref="J761:J767" si="217">(H761-I761)</f>
        <v>857160</v>
      </c>
      <c r="K761" s="26"/>
      <c r="L761" s="26"/>
      <c r="M761" s="27"/>
      <c r="N761" s="27"/>
      <c r="O761" s="27"/>
      <c r="P761" s="27">
        <f t="shared" si="210"/>
        <v>857160</v>
      </c>
      <c r="Q761" s="27">
        <f t="shared" si="211"/>
        <v>432000</v>
      </c>
      <c r="R761" s="27">
        <f t="shared" si="212"/>
        <v>1289160</v>
      </c>
      <c r="S761" s="27">
        <f t="shared" si="213"/>
        <v>0</v>
      </c>
      <c r="T761" s="26" t="s">
        <v>295</v>
      </c>
    </row>
    <row r="762" spans="1:20" x14ac:dyDescent="0.35">
      <c r="A762" s="26" t="s">
        <v>161</v>
      </c>
      <c r="B762" s="26" t="s">
        <v>399</v>
      </c>
      <c r="C762" s="26"/>
      <c r="D762" s="81">
        <v>75.790000000000006</v>
      </c>
      <c r="E762" s="27">
        <v>18000</v>
      </c>
      <c r="F762" s="27">
        <f t="shared" si="214"/>
        <v>63.39075600000001</v>
      </c>
      <c r="G762" s="27">
        <v>7200</v>
      </c>
      <c r="H762" s="27">
        <f t="shared" si="215"/>
        <v>1364220</v>
      </c>
      <c r="I762" s="27">
        <f t="shared" si="216"/>
        <v>457000</v>
      </c>
      <c r="J762" s="27">
        <f t="shared" si="217"/>
        <v>907220</v>
      </c>
      <c r="K762" s="26"/>
      <c r="L762" s="26"/>
      <c r="M762" s="27"/>
      <c r="N762" s="27"/>
      <c r="O762" s="27"/>
      <c r="P762" s="27">
        <f t="shared" si="210"/>
        <v>907220</v>
      </c>
      <c r="Q762" s="27">
        <f t="shared" si="211"/>
        <v>457000</v>
      </c>
      <c r="R762" s="27">
        <f t="shared" si="212"/>
        <v>1364220</v>
      </c>
      <c r="S762" s="27">
        <f t="shared" si="213"/>
        <v>0</v>
      </c>
      <c r="T762" s="26" t="s">
        <v>295</v>
      </c>
    </row>
    <row r="763" spans="1:20" x14ac:dyDescent="0.35">
      <c r="A763" s="26" t="s">
        <v>162</v>
      </c>
      <c r="B763" s="26" t="s">
        <v>399</v>
      </c>
      <c r="C763" s="26"/>
      <c r="D763" s="81">
        <v>79.95</v>
      </c>
      <c r="E763" s="27">
        <v>18000</v>
      </c>
      <c r="F763" s="27">
        <f t="shared" si="214"/>
        <v>66.870180000000005</v>
      </c>
      <c r="G763" s="27">
        <v>7200</v>
      </c>
      <c r="H763" s="27">
        <f t="shared" si="215"/>
        <v>1439100</v>
      </c>
      <c r="I763" s="27">
        <f t="shared" si="216"/>
        <v>482000</v>
      </c>
      <c r="J763" s="27">
        <f t="shared" si="217"/>
        <v>957100</v>
      </c>
      <c r="K763" s="26"/>
      <c r="L763" s="26"/>
      <c r="M763" s="27"/>
      <c r="N763" s="27"/>
      <c r="O763" s="27"/>
      <c r="P763" s="27">
        <f t="shared" si="210"/>
        <v>957100</v>
      </c>
      <c r="Q763" s="27">
        <f t="shared" si="211"/>
        <v>482000</v>
      </c>
      <c r="R763" s="27">
        <f t="shared" si="212"/>
        <v>1439100</v>
      </c>
      <c r="S763" s="27">
        <f t="shared" si="213"/>
        <v>0</v>
      </c>
      <c r="T763" s="26" t="s">
        <v>295</v>
      </c>
    </row>
    <row r="764" spans="1:20" x14ac:dyDescent="0.35">
      <c r="A764" s="26" t="s">
        <v>163</v>
      </c>
      <c r="B764" s="26" t="s">
        <v>399</v>
      </c>
      <c r="C764" s="26"/>
      <c r="D764" s="81">
        <v>84.14</v>
      </c>
      <c r="E764" s="27">
        <v>18000</v>
      </c>
      <c r="F764" s="27">
        <f t="shared" si="214"/>
        <v>70.374696</v>
      </c>
      <c r="G764" s="27">
        <v>7200</v>
      </c>
      <c r="H764" s="27">
        <f t="shared" si="215"/>
        <v>1514520</v>
      </c>
      <c r="I764" s="27">
        <f t="shared" si="216"/>
        <v>507000</v>
      </c>
      <c r="J764" s="27">
        <f t="shared" si="217"/>
        <v>1007520</v>
      </c>
      <c r="K764" s="26"/>
      <c r="L764" s="26"/>
      <c r="M764" s="27"/>
      <c r="N764" s="27"/>
      <c r="O764" s="27"/>
      <c r="P764" s="27">
        <f t="shared" si="210"/>
        <v>1007520</v>
      </c>
      <c r="Q764" s="27">
        <f t="shared" si="211"/>
        <v>507000</v>
      </c>
      <c r="R764" s="27">
        <f t="shared" si="212"/>
        <v>1514520</v>
      </c>
      <c r="S764" s="27">
        <f t="shared" si="213"/>
        <v>0</v>
      </c>
      <c r="T764" s="26" t="s">
        <v>295</v>
      </c>
    </row>
    <row r="765" spans="1:20" x14ac:dyDescent="0.35">
      <c r="A765" s="26" t="s">
        <v>164</v>
      </c>
      <c r="B765" s="26" t="s">
        <v>399</v>
      </c>
      <c r="C765" s="26"/>
      <c r="D765" s="81">
        <v>88.35</v>
      </c>
      <c r="E765" s="27">
        <v>18000</v>
      </c>
      <c r="F765" s="27">
        <f t="shared" si="214"/>
        <v>73.895939999999996</v>
      </c>
      <c r="G765" s="27">
        <v>7200</v>
      </c>
      <c r="H765" s="27">
        <f t="shared" si="215"/>
        <v>1590300</v>
      </c>
      <c r="I765" s="27">
        <f t="shared" si="216"/>
        <v>533000</v>
      </c>
      <c r="J765" s="27">
        <f t="shared" si="217"/>
        <v>1057300</v>
      </c>
      <c r="K765" s="26"/>
      <c r="L765" s="26"/>
      <c r="M765" s="27"/>
      <c r="N765" s="27"/>
      <c r="O765" s="27"/>
      <c r="P765" s="27">
        <f t="shared" si="210"/>
        <v>1057300</v>
      </c>
      <c r="Q765" s="27">
        <f t="shared" si="211"/>
        <v>533000</v>
      </c>
      <c r="R765" s="27">
        <f t="shared" si="212"/>
        <v>1590300</v>
      </c>
      <c r="S765" s="27">
        <f t="shared" si="213"/>
        <v>0</v>
      </c>
      <c r="T765" s="26" t="s">
        <v>295</v>
      </c>
    </row>
    <row r="766" spans="1:20" x14ac:dyDescent="0.35">
      <c r="A766" s="26" t="s">
        <v>165</v>
      </c>
      <c r="B766" s="26" t="s">
        <v>399</v>
      </c>
      <c r="C766" s="26"/>
      <c r="D766" s="81">
        <v>92.57</v>
      </c>
      <c r="E766" s="27">
        <v>18000</v>
      </c>
      <c r="F766" s="27">
        <f t="shared" si="214"/>
        <v>77.425547999999992</v>
      </c>
      <c r="G766" s="27">
        <v>7200</v>
      </c>
      <c r="H766" s="27">
        <f t="shared" si="215"/>
        <v>1666259.9999999998</v>
      </c>
      <c r="I766" s="27">
        <f t="shared" si="216"/>
        <v>558000</v>
      </c>
      <c r="J766" s="27">
        <f t="shared" si="217"/>
        <v>1108259.9999999998</v>
      </c>
      <c r="K766" s="26"/>
      <c r="L766" s="26"/>
      <c r="M766" s="27"/>
      <c r="N766" s="27"/>
      <c r="O766" s="27"/>
      <c r="P766" s="27">
        <f t="shared" si="210"/>
        <v>1108259.9999999998</v>
      </c>
      <c r="Q766" s="27">
        <f t="shared" si="211"/>
        <v>558000</v>
      </c>
      <c r="R766" s="27">
        <f t="shared" si="212"/>
        <v>1666259.9999999998</v>
      </c>
      <c r="S766" s="27">
        <f t="shared" si="213"/>
        <v>0</v>
      </c>
      <c r="T766" s="26" t="s">
        <v>295</v>
      </c>
    </row>
    <row r="767" spans="1:20" x14ac:dyDescent="0.35">
      <c r="A767" s="3" t="s">
        <v>166</v>
      </c>
      <c r="B767" s="3" t="s">
        <v>399</v>
      </c>
      <c r="C767" s="3" t="s">
        <v>407</v>
      </c>
      <c r="D767" s="85">
        <v>202.48</v>
      </c>
      <c r="E767" s="34">
        <v>18000</v>
      </c>
      <c r="F767" s="34">
        <f t="shared" si="214"/>
        <v>169.35427200000001</v>
      </c>
      <c r="G767" s="34">
        <v>7200</v>
      </c>
      <c r="H767" s="34">
        <f t="shared" si="215"/>
        <v>3644640</v>
      </c>
      <c r="I767" s="34">
        <f t="shared" si="216"/>
        <v>1220000</v>
      </c>
      <c r="J767" s="34">
        <f t="shared" si="217"/>
        <v>2424640</v>
      </c>
      <c r="K767" s="21">
        <v>45276</v>
      </c>
      <c r="L767" s="3"/>
      <c r="M767" s="34"/>
      <c r="N767" s="34"/>
      <c r="O767" s="34"/>
      <c r="P767" s="34"/>
      <c r="Q767" s="34"/>
      <c r="R767" s="34"/>
      <c r="S767" s="34">
        <f t="shared" si="213"/>
        <v>0</v>
      </c>
      <c r="T767" s="3" t="s">
        <v>295</v>
      </c>
    </row>
    <row r="768" spans="1:20" x14ac:dyDescent="0.35">
      <c r="A768" s="3" t="s">
        <v>166</v>
      </c>
      <c r="B768" s="3"/>
      <c r="C768" s="3"/>
      <c r="D768" s="4"/>
      <c r="E768" s="4"/>
      <c r="F768" s="4"/>
      <c r="G768" s="4"/>
      <c r="H768" s="4"/>
      <c r="I768" s="4"/>
      <c r="J768" s="4"/>
      <c r="K768" s="21">
        <v>45276</v>
      </c>
      <c r="L768" s="3" t="s">
        <v>9</v>
      </c>
      <c r="M768" s="4"/>
      <c r="N768" s="4">
        <v>920700</v>
      </c>
      <c r="O768" s="4">
        <f t="shared" ref="O768:O774" si="218">+SUM(M768:N768)</f>
        <v>920700</v>
      </c>
      <c r="P768" s="4"/>
      <c r="Q768" s="4"/>
      <c r="R768" s="4"/>
      <c r="S768" s="4"/>
      <c r="T768" s="3" t="s">
        <v>34</v>
      </c>
    </row>
    <row r="769" spans="1:20" x14ac:dyDescent="0.35">
      <c r="A769" s="3" t="s">
        <v>166</v>
      </c>
      <c r="B769" s="3"/>
      <c r="C769" s="3" t="s">
        <v>408</v>
      </c>
      <c r="D769" s="4"/>
      <c r="E769" s="4"/>
      <c r="F769" s="4"/>
      <c r="G769" s="4"/>
      <c r="H769" s="4"/>
      <c r="I769" s="4"/>
      <c r="J769" s="4"/>
      <c r="K769" s="20">
        <v>45377</v>
      </c>
      <c r="L769" s="3" t="s">
        <v>9</v>
      </c>
      <c r="M769" s="4"/>
      <c r="N769" s="4">
        <v>-920700</v>
      </c>
      <c r="O769" s="4">
        <f t="shared" si="218"/>
        <v>-920700</v>
      </c>
      <c r="P769" s="4"/>
      <c r="Q769" s="4"/>
      <c r="R769" s="4"/>
      <c r="S769" s="4"/>
      <c r="T769" s="3" t="s">
        <v>34</v>
      </c>
    </row>
    <row r="770" spans="1:20" x14ac:dyDescent="0.35">
      <c r="A770" s="3" t="s">
        <v>166</v>
      </c>
      <c r="B770" s="3"/>
      <c r="C770" s="3"/>
      <c r="D770" s="4"/>
      <c r="E770" s="4"/>
      <c r="F770" s="4"/>
      <c r="G770" s="4"/>
      <c r="H770" s="4"/>
      <c r="I770" s="4"/>
      <c r="J770" s="4"/>
      <c r="K770" s="21">
        <v>45377</v>
      </c>
      <c r="L770" s="3" t="s">
        <v>9</v>
      </c>
      <c r="M770" s="4"/>
      <c r="N770" s="4">
        <v>766845</v>
      </c>
      <c r="O770" s="4">
        <f t="shared" si="218"/>
        <v>766845</v>
      </c>
      <c r="P770" s="4"/>
      <c r="Q770" s="4"/>
      <c r="R770" s="4"/>
      <c r="S770" s="4"/>
      <c r="T770" s="3" t="s">
        <v>34</v>
      </c>
    </row>
    <row r="771" spans="1:20" x14ac:dyDescent="0.35">
      <c r="A771" s="3" t="s">
        <v>166</v>
      </c>
      <c r="B771" s="3"/>
      <c r="C771" s="3"/>
      <c r="D771" s="4"/>
      <c r="E771" s="4"/>
      <c r="F771" s="4"/>
      <c r="G771" s="4"/>
      <c r="H771" s="4"/>
      <c r="I771" s="4"/>
      <c r="J771" s="4"/>
      <c r="K771" s="21">
        <v>45681</v>
      </c>
      <c r="L771" s="3" t="s">
        <v>9</v>
      </c>
      <c r="M771" s="4"/>
      <c r="N771" s="4">
        <v>1803240</v>
      </c>
      <c r="O771" s="4">
        <f t="shared" si="218"/>
        <v>1803240</v>
      </c>
      <c r="P771" s="4"/>
      <c r="Q771" s="4"/>
      <c r="R771" s="4"/>
      <c r="S771" s="4"/>
      <c r="T771" s="3" t="s">
        <v>34</v>
      </c>
    </row>
    <row r="772" spans="1:20" x14ac:dyDescent="0.35">
      <c r="A772" s="3" t="s">
        <v>166</v>
      </c>
      <c r="B772" s="3"/>
      <c r="C772" s="3"/>
      <c r="D772" s="4"/>
      <c r="E772" s="4"/>
      <c r="F772" s="4"/>
      <c r="G772" s="4"/>
      <c r="H772" s="4"/>
      <c r="I772" s="4"/>
      <c r="J772" s="4"/>
      <c r="K772" s="21">
        <v>45720</v>
      </c>
      <c r="L772" s="3" t="s">
        <v>9</v>
      </c>
      <c r="M772" s="4"/>
      <c r="N772" s="4">
        <v>-3644640</v>
      </c>
      <c r="O772" s="4">
        <f t="shared" si="218"/>
        <v>-3644640</v>
      </c>
      <c r="P772" s="4"/>
      <c r="Q772" s="4"/>
      <c r="R772" s="4"/>
      <c r="S772" s="4"/>
      <c r="T772" s="3" t="s">
        <v>34</v>
      </c>
    </row>
    <row r="773" spans="1:20" x14ac:dyDescent="0.35">
      <c r="A773" s="3" t="s">
        <v>166</v>
      </c>
      <c r="B773" s="3"/>
      <c r="C773" s="3" t="s">
        <v>407</v>
      </c>
      <c r="D773" s="4"/>
      <c r="E773" s="4"/>
      <c r="F773" s="4"/>
      <c r="G773" s="4"/>
      <c r="H773" s="4"/>
      <c r="I773" s="4"/>
      <c r="J773" s="4"/>
      <c r="K773" s="21"/>
      <c r="L773" s="3" t="s">
        <v>169</v>
      </c>
      <c r="M773" s="4"/>
      <c r="N773" s="4">
        <v>1074555</v>
      </c>
      <c r="O773" s="4">
        <f t="shared" si="218"/>
        <v>1074555</v>
      </c>
      <c r="P773" s="4"/>
      <c r="Q773" s="4"/>
      <c r="R773" s="4"/>
      <c r="S773" s="4"/>
      <c r="T773" s="3" t="s">
        <v>34</v>
      </c>
    </row>
    <row r="774" spans="1:20" x14ac:dyDescent="0.35">
      <c r="A774" s="3" t="s">
        <v>166</v>
      </c>
      <c r="B774" s="3"/>
      <c r="C774" s="3"/>
      <c r="D774" s="34"/>
      <c r="E774" s="34"/>
      <c r="F774" s="34"/>
      <c r="G774" s="34"/>
      <c r="H774" s="34"/>
      <c r="I774" s="34"/>
      <c r="J774" s="34"/>
      <c r="K774" s="3"/>
      <c r="L774" s="3"/>
      <c r="M774" s="34"/>
      <c r="N774" s="34"/>
      <c r="O774" s="34">
        <f t="shared" si="218"/>
        <v>0</v>
      </c>
      <c r="P774" s="34"/>
      <c r="Q774" s="34"/>
      <c r="R774" s="34"/>
      <c r="S774" s="34"/>
      <c r="T774" s="3" t="s">
        <v>295</v>
      </c>
    </row>
    <row r="775" spans="1:20" x14ac:dyDescent="0.35">
      <c r="A775" s="18"/>
      <c r="B775" s="18"/>
      <c r="C775" s="18"/>
      <c r="D775" s="23"/>
      <c r="E775" s="23"/>
      <c r="F775" s="23"/>
      <c r="G775" s="23"/>
      <c r="H775" s="23"/>
      <c r="I775" s="23"/>
      <c r="J775" s="23"/>
      <c r="K775" s="18"/>
      <c r="L775" s="18"/>
      <c r="M775" s="23">
        <f t="shared" ref="M775:N775" si="219">SUM(M768:M774)</f>
        <v>0</v>
      </c>
      <c r="N775" s="23">
        <f t="shared" si="219"/>
        <v>0</v>
      </c>
      <c r="O775" s="23">
        <f>SUM(O768:O774)</f>
        <v>0</v>
      </c>
      <c r="P775" s="23">
        <f>+J767-N775</f>
        <v>2424640</v>
      </c>
      <c r="Q775" s="23">
        <f>+I767-M775</f>
        <v>1220000</v>
      </c>
      <c r="R775" s="29">
        <f>+P775+Q775</f>
        <v>3644640</v>
      </c>
      <c r="S775" s="29">
        <f>+O775</f>
        <v>0</v>
      </c>
      <c r="T775" s="18"/>
    </row>
    <row r="776" spans="1:20" x14ac:dyDescent="0.35">
      <c r="A776" s="26" t="s">
        <v>167</v>
      </c>
      <c r="B776" s="26" t="s">
        <v>399</v>
      </c>
      <c r="C776" s="26"/>
      <c r="D776" s="81">
        <v>236.1</v>
      </c>
      <c r="E776" s="27">
        <v>19000</v>
      </c>
      <c r="F776" s="27">
        <f t="shared" ref="F776:F777" si="220">+D776*0.8364</f>
        <v>197.47404</v>
      </c>
      <c r="G776" s="27">
        <v>7200</v>
      </c>
      <c r="H776" s="27">
        <f t="shared" ref="H776:H777" si="221">+D776*E776</f>
        <v>4485900</v>
      </c>
      <c r="I776" s="27">
        <f t="shared" ref="I776:I777" si="222">+CEILING(F776*G776,1000)</f>
        <v>1422000</v>
      </c>
      <c r="J776" s="27">
        <f t="shared" ref="J776:J777" si="223">(H776-I776)</f>
        <v>3063900</v>
      </c>
      <c r="K776" s="26"/>
      <c r="L776" s="26"/>
      <c r="M776" s="27"/>
      <c r="N776" s="27"/>
      <c r="O776" s="27"/>
      <c r="P776" s="27">
        <f t="shared" ref="P776:P777" si="224">+J776-N776</f>
        <v>3063900</v>
      </c>
      <c r="Q776" s="27">
        <f t="shared" ref="Q776:Q777" si="225">+I776-M776</f>
        <v>1422000</v>
      </c>
      <c r="R776" s="27">
        <f t="shared" ref="R776:R777" si="226">+P776+Q776</f>
        <v>4485900</v>
      </c>
      <c r="S776" s="27">
        <f t="shared" ref="S776:S778" si="227">+O776</f>
        <v>0</v>
      </c>
      <c r="T776" s="26" t="s">
        <v>295</v>
      </c>
    </row>
    <row r="777" spans="1:20" x14ac:dyDescent="0.35">
      <c r="A777" s="26" t="s">
        <v>168</v>
      </c>
      <c r="B777" s="26" t="s">
        <v>399</v>
      </c>
      <c r="C777" s="26"/>
      <c r="D777" s="81">
        <v>138.85</v>
      </c>
      <c r="E777" s="27">
        <v>18000</v>
      </c>
      <c r="F777" s="27">
        <f t="shared" si="220"/>
        <v>116.13414</v>
      </c>
      <c r="G777" s="27">
        <v>7200</v>
      </c>
      <c r="H777" s="27">
        <f t="shared" si="221"/>
        <v>2499300</v>
      </c>
      <c r="I777" s="27">
        <f t="shared" si="222"/>
        <v>837000</v>
      </c>
      <c r="J777" s="27">
        <f t="shared" si="223"/>
        <v>1662300</v>
      </c>
      <c r="K777" s="26"/>
      <c r="L777" s="26"/>
      <c r="M777" s="27"/>
      <c r="N777" s="27"/>
      <c r="O777" s="27"/>
      <c r="P777" s="27">
        <f t="shared" si="224"/>
        <v>1662300</v>
      </c>
      <c r="Q777" s="27">
        <f t="shared" si="225"/>
        <v>837000</v>
      </c>
      <c r="R777" s="27">
        <f t="shared" si="226"/>
        <v>2499300</v>
      </c>
      <c r="S777" s="27">
        <f t="shared" si="227"/>
        <v>0</v>
      </c>
      <c r="T777" s="26" t="s">
        <v>295</v>
      </c>
    </row>
    <row r="778" spans="1:20" x14ac:dyDescent="0.35">
      <c r="A778" s="3" t="s">
        <v>169</v>
      </c>
      <c r="B778" s="3" t="s">
        <v>399</v>
      </c>
      <c r="C778" s="3" t="s">
        <v>409</v>
      </c>
      <c r="D778" s="80">
        <v>144.29</v>
      </c>
      <c r="E778" s="4">
        <v>18000</v>
      </c>
      <c r="F778" s="4">
        <f>+D778*0.8364</f>
        <v>120.684156</v>
      </c>
      <c r="G778" s="4">
        <v>7200</v>
      </c>
      <c r="H778" s="4">
        <f>+D778*E778</f>
        <v>2597220</v>
      </c>
      <c r="I778" s="4">
        <f>+CEILING(F778*G778,1000)</f>
        <v>869000</v>
      </c>
      <c r="J778" s="4">
        <f>(H778-I778)</f>
        <v>1728220</v>
      </c>
      <c r="K778" s="21">
        <v>45276</v>
      </c>
      <c r="L778" s="3"/>
      <c r="M778" s="4"/>
      <c r="N778" s="4"/>
      <c r="O778" s="4"/>
      <c r="P778" s="4"/>
      <c r="Q778" s="4"/>
      <c r="R778" s="4"/>
      <c r="S778" s="4">
        <f t="shared" si="227"/>
        <v>0</v>
      </c>
      <c r="T778" s="3" t="s">
        <v>295</v>
      </c>
    </row>
    <row r="779" spans="1:20" x14ac:dyDescent="0.35">
      <c r="A779" s="3" t="s">
        <v>169</v>
      </c>
      <c r="B779" s="3"/>
      <c r="C779" s="3"/>
      <c r="D779" s="4"/>
      <c r="E779" s="4"/>
      <c r="F779" s="4"/>
      <c r="G779" s="4"/>
      <c r="H779" s="4"/>
      <c r="I779" s="4"/>
      <c r="J779" s="4"/>
      <c r="K779" s="21">
        <v>45276</v>
      </c>
      <c r="L779" s="3" t="s">
        <v>9</v>
      </c>
      <c r="M779" s="4"/>
      <c r="N779" s="4">
        <v>1074555</v>
      </c>
      <c r="O779" s="4">
        <f t="shared" ref="O779:O781" si="228">+SUM(M779:N779)</f>
        <v>1074555</v>
      </c>
      <c r="P779" s="4"/>
      <c r="Q779" s="4"/>
      <c r="R779" s="4"/>
      <c r="S779" s="4"/>
      <c r="T779" s="3" t="s">
        <v>34</v>
      </c>
    </row>
    <row r="780" spans="1:20" x14ac:dyDescent="0.35">
      <c r="A780" s="3" t="s">
        <v>169</v>
      </c>
      <c r="B780" s="3"/>
      <c r="C780" s="3"/>
      <c r="D780" s="4"/>
      <c r="E780" s="4"/>
      <c r="F780" s="4"/>
      <c r="G780" s="4"/>
      <c r="H780" s="4"/>
      <c r="I780" s="4"/>
      <c r="J780" s="4"/>
      <c r="K780" s="21">
        <v>45374</v>
      </c>
      <c r="L780" s="3" t="s">
        <v>424</v>
      </c>
      <c r="M780" s="4"/>
      <c r="N780" s="4">
        <v>-1074555</v>
      </c>
      <c r="O780" s="4">
        <f t="shared" si="228"/>
        <v>-1074555</v>
      </c>
      <c r="P780" s="4"/>
      <c r="Q780" s="4"/>
      <c r="R780" s="4"/>
      <c r="S780" s="4"/>
      <c r="T780" s="3" t="s">
        <v>34</v>
      </c>
    </row>
    <row r="781" spans="1:20" x14ac:dyDescent="0.35">
      <c r="A781" s="3" t="s">
        <v>169</v>
      </c>
      <c r="B781" s="3"/>
      <c r="C781" s="3"/>
      <c r="D781" s="4"/>
      <c r="E781" s="4"/>
      <c r="F781" s="4"/>
      <c r="G781" s="4"/>
      <c r="H781" s="4"/>
      <c r="I781" s="4"/>
      <c r="J781" s="4"/>
      <c r="K781" s="3"/>
      <c r="L781" s="3"/>
      <c r="M781" s="4"/>
      <c r="N781" s="4"/>
      <c r="O781" s="4">
        <f t="shared" si="228"/>
        <v>0</v>
      </c>
      <c r="P781" s="4"/>
      <c r="Q781" s="4"/>
      <c r="R781" s="4"/>
      <c r="S781" s="4"/>
      <c r="T781" s="3" t="s">
        <v>295</v>
      </c>
    </row>
    <row r="782" spans="1:20" x14ac:dyDescent="0.35">
      <c r="A782" s="18"/>
      <c r="B782" s="18"/>
      <c r="C782" s="18"/>
      <c r="D782" s="23"/>
      <c r="E782" s="23"/>
      <c r="F782" s="23"/>
      <c r="G782" s="23"/>
      <c r="H782" s="23"/>
      <c r="I782" s="23"/>
      <c r="J782" s="23"/>
      <c r="K782" s="18"/>
      <c r="L782" s="18"/>
      <c r="M782" s="23">
        <f t="shared" ref="M782:N782" si="229">SUM(M779:M781)</f>
        <v>0</v>
      </c>
      <c r="N782" s="23">
        <f t="shared" si="229"/>
        <v>0</v>
      </c>
      <c r="O782" s="23">
        <f>SUM(O779:O781)</f>
        <v>0</v>
      </c>
      <c r="P782" s="23">
        <f>+J778-N782</f>
        <v>1728220</v>
      </c>
      <c r="Q782" s="23">
        <f>+I778-M782</f>
        <v>869000</v>
      </c>
      <c r="R782" s="29">
        <f>+P782+Q782</f>
        <v>2597220</v>
      </c>
      <c r="S782" s="29">
        <f>+O782</f>
        <v>0</v>
      </c>
      <c r="T782" s="18"/>
    </row>
    <row r="783" spans="1:20" x14ac:dyDescent="0.35">
      <c r="A783" s="26" t="s">
        <v>170</v>
      </c>
      <c r="B783" s="26" t="s">
        <v>399</v>
      </c>
      <c r="C783" s="26"/>
      <c r="D783" s="81">
        <v>149.71</v>
      </c>
      <c r="E783" s="27">
        <v>18000</v>
      </c>
      <c r="F783" s="27">
        <f t="shared" ref="F783:F793" si="230">+D783*0.8364</f>
        <v>125.21744400000001</v>
      </c>
      <c r="G783" s="27">
        <v>7200</v>
      </c>
      <c r="H783" s="27">
        <f t="shared" ref="H783:H793" si="231">+D783*E783</f>
        <v>2694780</v>
      </c>
      <c r="I783" s="27">
        <f t="shared" ref="I783:I793" si="232">+CEILING(F783*G783,1000)</f>
        <v>902000</v>
      </c>
      <c r="J783" s="27">
        <f t="shared" ref="J783:J793" si="233">(H783-I783)</f>
        <v>1792780</v>
      </c>
      <c r="K783" s="26"/>
      <c r="L783" s="26"/>
      <c r="M783" s="27"/>
      <c r="N783" s="27"/>
      <c r="O783" s="27"/>
      <c r="P783" s="27">
        <f t="shared" ref="P783:P792" si="234">+J783-N783</f>
        <v>1792780</v>
      </c>
      <c r="Q783" s="27">
        <f t="shared" ref="Q783:Q792" si="235">+I783-M783</f>
        <v>902000</v>
      </c>
      <c r="R783" s="27">
        <f t="shared" ref="R783:R792" si="236">+P783+Q783</f>
        <v>2694780</v>
      </c>
      <c r="S783" s="27">
        <f t="shared" ref="S783:S792" si="237">+O783</f>
        <v>0</v>
      </c>
      <c r="T783" s="26" t="s">
        <v>295</v>
      </c>
    </row>
    <row r="784" spans="1:20" x14ac:dyDescent="0.35">
      <c r="A784" s="26" t="s">
        <v>171</v>
      </c>
      <c r="B784" s="26" t="s">
        <v>399</v>
      </c>
      <c r="C784" s="26"/>
      <c r="D784" s="81">
        <v>155.13999999999999</v>
      </c>
      <c r="E784" s="27">
        <v>18000</v>
      </c>
      <c r="F784" s="27">
        <f t="shared" si="230"/>
        <v>129.759096</v>
      </c>
      <c r="G784" s="27">
        <v>7200</v>
      </c>
      <c r="H784" s="27">
        <f t="shared" si="231"/>
        <v>2792519.9999999995</v>
      </c>
      <c r="I784" s="27">
        <f t="shared" si="232"/>
        <v>935000</v>
      </c>
      <c r="J784" s="27">
        <f t="shared" si="233"/>
        <v>1857519.9999999995</v>
      </c>
      <c r="K784" s="26"/>
      <c r="L784" s="26"/>
      <c r="M784" s="27"/>
      <c r="N784" s="27"/>
      <c r="O784" s="27"/>
      <c r="P784" s="27">
        <f t="shared" si="234"/>
        <v>1857519.9999999995</v>
      </c>
      <c r="Q784" s="27">
        <f t="shared" si="235"/>
        <v>935000</v>
      </c>
      <c r="R784" s="27">
        <f t="shared" si="236"/>
        <v>2792519.9999999995</v>
      </c>
      <c r="S784" s="27">
        <f t="shared" si="237"/>
        <v>0</v>
      </c>
      <c r="T784" s="26" t="s">
        <v>295</v>
      </c>
    </row>
    <row r="785" spans="1:20" x14ac:dyDescent="0.35">
      <c r="A785" s="26" t="s">
        <v>172</v>
      </c>
      <c r="B785" s="26" t="s">
        <v>399</v>
      </c>
      <c r="C785" s="26"/>
      <c r="D785" s="81">
        <v>160.56</v>
      </c>
      <c r="E785" s="27">
        <v>18000</v>
      </c>
      <c r="F785" s="27">
        <f t="shared" si="230"/>
        <v>134.292384</v>
      </c>
      <c r="G785" s="27">
        <v>7200</v>
      </c>
      <c r="H785" s="27">
        <f t="shared" si="231"/>
        <v>2890080</v>
      </c>
      <c r="I785" s="27">
        <f t="shared" si="232"/>
        <v>967000</v>
      </c>
      <c r="J785" s="27">
        <f t="shared" si="233"/>
        <v>1923080</v>
      </c>
      <c r="K785" s="26"/>
      <c r="L785" s="26"/>
      <c r="M785" s="27"/>
      <c r="N785" s="27"/>
      <c r="O785" s="27"/>
      <c r="P785" s="27">
        <f t="shared" si="234"/>
        <v>1923080</v>
      </c>
      <c r="Q785" s="27">
        <f t="shared" si="235"/>
        <v>967000</v>
      </c>
      <c r="R785" s="27">
        <f t="shared" si="236"/>
        <v>2890080</v>
      </c>
      <c r="S785" s="27">
        <f t="shared" si="237"/>
        <v>0</v>
      </c>
      <c r="T785" s="26" t="s">
        <v>295</v>
      </c>
    </row>
    <row r="786" spans="1:20" x14ac:dyDescent="0.35">
      <c r="A786" s="26" t="s">
        <v>173</v>
      </c>
      <c r="B786" s="26" t="s">
        <v>399</v>
      </c>
      <c r="C786" s="26"/>
      <c r="D786" s="81">
        <v>166</v>
      </c>
      <c r="E786" s="27">
        <v>18000</v>
      </c>
      <c r="F786" s="27">
        <f t="shared" si="230"/>
        <v>138.8424</v>
      </c>
      <c r="G786" s="27">
        <v>7200</v>
      </c>
      <c r="H786" s="27">
        <f t="shared" si="231"/>
        <v>2988000</v>
      </c>
      <c r="I786" s="27">
        <f t="shared" si="232"/>
        <v>1000000</v>
      </c>
      <c r="J786" s="27">
        <f t="shared" si="233"/>
        <v>1988000</v>
      </c>
      <c r="K786" s="26"/>
      <c r="L786" s="26"/>
      <c r="M786" s="27"/>
      <c r="N786" s="27"/>
      <c r="O786" s="27"/>
      <c r="P786" s="27">
        <f t="shared" si="234"/>
        <v>1988000</v>
      </c>
      <c r="Q786" s="27">
        <f t="shared" si="235"/>
        <v>1000000</v>
      </c>
      <c r="R786" s="27">
        <f t="shared" si="236"/>
        <v>2988000</v>
      </c>
      <c r="S786" s="27">
        <f t="shared" si="237"/>
        <v>0</v>
      </c>
      <c r="T786" s="26" t="s">
        <v>295</v>
      </c>
    </row>
    <row r="787" spans="1:20" x14ac:dyDescent="0.35">
      <c r="A787" s="26" t="s">
        <v>174</v>
      </c>
      <c r="B787" s="26" t="s">
        <v>399</v>
      </c>
      <c r="C787" s="26"/>
      <c r="D787" s="81">
        <v>171.44</v>
      </c>
      <c r="E787" s="27">
        <v>18000</v>
      </c>
      <c r="F787" s="27">
        <f t="shared" si="230"/>
        <v>143.392416</v>
      </c>
      <c r="G787" s="27">
        <v>7200</v>
      </c>
      <c r="H787" s="27">
        <f t="shared" si="231"/>
        <v>3085920</v>
      </c>
      <c r="I787" s="27">
        <f t="shared" si="232"/>
        <v>1033000</v>
      </c>
      <c r="J787" s="27">
        <f t="shared" si="233"/>
        <v>2052920</v>
      </c>
      <c r="K787" s="26"/>
      <c r="L787" s="26"/>
      <c r="M787" s="27"/>
      <c r="N787" s="27"/>
      <c r="O787" s="27"/>
      <c r="P787" s="27">
        <f t="shared" si="234"/>
        <v>2052920</v>
      </c>
      <c r="Q787" s="27">
        <f t="shared" si="235"/>
        <v>1033000</v>
      </c>
      <c r="R787" s="27">
        <f t="shared" si="236"/>
        <v>3085920</v>
      </c>
      <c r="S787" s="27">
        <f t="shared" si="237"/>
        <v>0</v>
      </c>
      <c r="T787" s="26" t="s">
        <v>295</v>
      </c>
    </row>
    <row r="788" spans="1:20" x14ac:dyDescent="0.35">
      <c r="A788" s="26" t="s">
        <v>175</v>
      </c>
      <c r="B788" s="26" t="s">
        <v>399</v>
      </c>
      <c r="C788" s="26"/>
      <c r="D788" s="81">
        <v>176.88</v>
      </c>
      <c r="E788" s="27">
        <v>18000</v>
      </c>
      <c r="F788" s="27">
        <f t="shared" si="230"/>
        <v>147.942432</v>
      </c>
      <c r="G788" s="27">
        <v>7200</v>
      </c>
      <c r="H788" s="27">
        <f t="shared" si="231"/>
        <v>3183840</v>
      </c>
      <c r="I788" s="27">
        <f t="shared" si="232"/>
        <v>1066000</v>
      </c>
      <c r="J788" s="27">
        <f t="shared" si="233"/>
        <v>2117840</v>
      </c>
      <c r="K788" s="26"/>
      <c r="L788" s="26"/>
      <c r="M788" s="27"/>
      <c r="N788" s="27"/>
      <c r="O788" s="27"/>
      <c r="P788" s="27">
        <f t="shared" si="234"/>
        <v>2117840</v>
      </c>
      <c r="Q788" s="27">
        <f t="shared" si="235"/>
        <v>1066000</v>
      </c>
      <c r="R788" s="27">
        <f t="shared" si="236"/>
        <v>3183840</v>
      </c>
      <c r="S788" s="27">
        <f t="shared" si="237"/>
        <v>0</v>
      </c>
      <c r="T788" s="26" t="s">
        <v>295</v>
      </c>
    </row>
    <row r="789" spans="1:20" x14ac:dyDescent="0.35">
      <c r="A789" s="26" t="s">
        <v>176</v>
      </c>
      <c r="B789" s="26" t="s">
        <v>399</v>
      </c>
      <c r="C789" s="26"/>
      <c r="D789" s="81">
        <v>182.33</v>
      </c>
      <c r="E789" s="27">
        <v>18000</v>
      </c>
      <c r="F789" s="27">
        <f t="shared" si="230"/>
        <v>152.50081200000002</v>
      </c>
      <c r="G789" s="27">
        <v>7200</v>
      </c>
      <c r="H789" s="27">
        <f t="shared" si="231"/>
        <v>3281940</v>
      </c>
      <c r="I789" s="27">
        <f t="shared" si="232"/>
        <v>1099000</v>
      </c>
      <c r="J789" s="27">
        <f t="shared" si="233"/>
        <v>2182940</v>
      </c>
      <c r="K789" s="26"/>
      <c r="L789" s="26"/>
      <c r="M789" s="27"/>
      <c r="N789" s="27"/>
      <c r="O789" s="27"/>
      <c r="P789" s="27">
        <f t="shared" si="234"/>
        <v>2182940</v>
      </c>
      <c r="Q789" s="27">
        <f t="shared" si="235"/>
        <v>1099000</v>
      </c>
      <c r="R789" s="27">
        <f t="shared" si="236"/>
        <v>3281940</v>
      </c>
      <c r="S789" s="27">
        <f t="shared" si="237"/>
        <v>0</v>
      </c>
      <c r="T789" s="26" t="s">
        <v>295</v>
      </c>
    </row>
    <row r="790" spans="1:20" x14ac:dyDescent="0.35">
      <c r="A790" s="26" t="s">
        <v>177</v>
      </c>
      <c r="B790" s="26" t="s">
        <v>399</v>
      </c>
      <c r="C790" s="26"/>
      <c r="D790" s="81">
        <v>345.31</v>
      </c>
      <c r="E790" s="27">
        <v>18000</v>
      </c>
      <c r="F790" s="27">
        <f t="shared" si="230"/>
        <v>288.81728400000003</v>
      </c>
      <c r="G790" s="27">
        <v>7200</v>
      </c>
      <c r="H790" s="27">
        <f t="shared" si="231"/>
        <v>6215580</v>
      </c>
      <c r="I790" s="27">
        <f t="shared" si="232"/>
        <v>2080000</v>
      </c>
      <c r="J790" s="27">
        <f t="shared" si="233"/>
        <v>4135580</v>
      </c>
      <c r="K790" s="26"/>
      <c r="L790" s="26"/>
      <c r="M790" s="27"/>
      <c r="N790" s="27"/>
      <c r="O790" s="27"/>
      <c r="P790" s="27">
        <f t="shared" si="234"/>
        <v>4135580</v>
      </c>
      <c r="Q790" s="27">
        <f t="shared" si="235"/>
        <v>2080000</v>
      </c>
      <c r="R790" s="27">
        <f t="shared" si="236"/>
        <v>6215580</v>
      </c>
      <c r="S790" s="27">
        <f t="shared" si="237"/>
        <v>0</v>
      </c>
      <c r="T790" s="26" t="s">
        <v>295</v>
      </c>
    </row>
    <row r="791" spans="1:20" x14ac:dyDescent="0.35">
      <c r="A791" s="26" t="s">
        <v>178</v>
      </c>
      <c r="B791" s="26" t="s">
        <v>399</v>
      </c>
      <c r="C791" s="26"/>
      <c r="D791" s="81">
        <v>113.29</v>
      </c>
      <c r="E791" s="27">
        <v>18000</v>
      </c>
      <c r="F791" s="27">
        <f t="shared" si="230"/>
        <v>94.755756000000005</v>
      </c>
      <c r="G791" s="27">
        <v>7200</v>
      </c>
      <c r="H791" s="27">
        <f t="shared" si="231"/>
        <v>2039220</v>
      </c>
      <c r="I791" s="27">
        <f t="shared" si="232"/>
        <v>683000</v>
      </c>
      <c r="J791" s="27">
        <f t="shared" si="233"/>
        <v>1356220</v>
      </c>
      <c r="K791" s="26"/>
      <c r="L791" s="26"/>
      <c r="M791" s="27"/>
      <c r="N791" s="27"/>
      <c r="O791" s="27"/>
      <c r="P791" s="27">
        <f t="shared" si="234"/>
        <v>1356220</v>
      </c>
      <c r="Q791" s="27">
        <f t="shared" si="235"/>
        <v>683000</v>
      </c>
      <c r="R791" s="27">
        <f t="shared" si="236"/>
        <v>2039220</v>
      </c>
      <c r="S791" s="27">
        <f t="shared" si="237"/>
        <v>0</v>
      </c>
      <c r="T791" s="26" t="s">
        <v>295</v>
      </c>
    </row>
    <row r="792" spans="1:20" x14ac:dyDescent="0.35">
      <c r="A792" s="26" t="s">
        <v>179</v>
      </c>
      <c r="B792" s="26" t="s">
        <v>399</v>
      </c>
      <c r="C792" s="26"/>
      <c r="D792" s="81">
        <v>75.56</v>
      </c>
      <c r="E792" s="27">
        <v>18000</v>
      </c>
      <c r="F792" s="27">
        <f t="shared" si="230"/>
        <v>63.198384000000004</v>
      </c>
      <c r="G792" s="27">
        <v>7200</v>
      </c>
      <c r="H792" s="27">
        <f t="shared" si="231"/>
        <v>1360080</v>
      </c>
      <c r="I792" s="27">
        <f t="shared" si="232"/>
        <v>456000</v>
      </c>
      <c r="J792" s="27">
        <f t="shared" si="233"/>
        <v>904080</v>
      </c>
      <c r="K792" s="26"/>
      <c r="L792" s="26"/>
      <c r="M792" s="27"/>
      <c r="N792" s="27"/>
      <c r="O792" s="27"/>
      <c r="P792" s="27">
        <f t="shared" si="234"/>
        <v>904080</v>
      </c>
      <c r="Q792" s="27">
        <f t="shared" si="235"/>
        <v>456000</v>
      </c>
      <c r="R792" s="27">
        <f t="shared" si="236"/>
        <v>1360080</v>
      </c>
      <c r="S792" s="27">
        <f t="shared" si="237"/>
        <v>0</v>
      </c>
      <c r="T792" s="26" t="s">
        <v>295</v>
      </c>
    </row>
    <row r="793" spans="1:20" x14ac:dyDescent="0.35">
      <c r="A793" s="3" t="s">
        <v>180</v>
      </c>
      <c r="B793" s="3" t="s">
        <v>399</v>
      </c>
      <c r="C793" s="3"/>
      <c r="D793" s="80">
        <v>75.56</v>
      </c>
      <c r="E793" s="4">
        <v>18000</v>
      </c>
      <c r="F793" s="4">
        <f t="shared" si="230"/>
        <v>63.198384000000004</v>
      </c>
      <c r="G793" s="4">
        <v>7200</v>
      </c>
      <c r="H793" s="4">
        <f t="shared" si="231"/>
        <v>1360080</v>
      </c>
      <c r="I793" s="4">
        <f t="shared" si="232"/>
        <v>456000</v>
      </c>
      <c r="J793" s="4">
        <f t="shared" si="233"/>
        <v>904080</v>
      </c>
      <c r="K793" s="21">
        <v>45730</v>
      </c>
      <c r="L793" s="3"/>
      <c r="M793" s="4"/>
      <c r="N793" s="4"/>
      <c r="O793" s="4"/>
      <c r="P793" s="4"/>
      <c r="Q793" s="4"/>
      <c r="R793" s="4"/>
      <c r="S793" s="4"/>
      <c r="T793" s="3" t="s">
        <v>298</v>
      </c>
    </row>
    <row r="794" spans="1:20" x14ac:dyDescent="0.35">
      <c r="A794" s="3" t="s">
        <v>180</v>
      </c>
      <c r="B794" s="3"/>
      <c r="C794" s="3" t="s">
        <v>410</v>
      </c>
      <c r="D794" s="4"/>
      <c r="E794" s="4"/>
      <c r="F794" s="4"/>
      <c r="G794" s="4"/>
      <c r="H794" s="4"/>
      <c r="I794" s="4"/>
      <c r="J794" s="4"/>
      <c r="K794" s="21">
        <v>45730</v>
      </c>
      <c r="L794" s="3" t="s">
        <v>312</v>
      </c>
      <c r="M794" s="4">
        <v>11000</v>
      </c>
      <c r="N794" s="4"/>
      <c r="O794" s="4">
        <f t="shared" ref="O794:O796" si="238">+SUM(M794:N794)</f>
        <v>11000</v>
      </c>
      <c r="P794" s="4"/>
      <c r="Q794" s="4"/>
      <c r="R794" s="4"/>
      <c r="S794" s="4"/>
      <c r="T794" s="3" t="s">
        <v>298</v>
      </c>
    </row>
    <row r="795" spans="1:20" x14ac:dyDescent="0.35">
      <c r="A795" s="3" t="s">
        <v>180</v>
      </c>
      <c r="B795" s="3"/>
      <c r="C795" s="3"/>
      <c r="D795" s="4"/>
      <c r="E795" s="4"/>
      <c r="F795" s="4"/>
      <c r="G795" s="4"/>
      <c r="H795" s="4"/>
      <c r="I795" s="4"/>
      <c r="J795" s="4"/>
      <c r="K795" s="21" t="s">
        <v>1923</v>
      </c>
      <c r="L795" s="3" t="s">
        <v>9</v>
      </c>
      <c r="M795" s="4"/>
      <c r="N795" s="4">
        <v>1000000</v>
      </c>
      <c r="O795" s="4">
        <f t="shared" si="238"/>
        <v>1000000</v>
      </c>
      <c r="P795" s="4"/>
      <c r="Q795" s="4"/>
      <c r="R795" s="4"/>
      <c r="S795" s="4"/>
      <c r="T795" s="3"/>
    </row>
    <row r="796" spans="1:20" x14ac:dyDescent="0.35">
      <c r="A796" s="3" t="s">
        <v>180</v>
      </c>
      <c r="B796" s="3"/>
      <c r="C796" s="3"/>
      <c r="D796" s="4"/>
      <c r="E796" s="4"/>
      <c r="F796" s="4"/>
      <c r="G796" s="4"/>
      <c r="H796" s="4"/>
      <c r="I796" s="4"/>
      <c r="J796" s="4"/>
      <c r="K796" s="3"/>
      <c r="L796" s="3"/>
      <c r="M796" s="4"/>
      <c r="N796" s="4"/>
      <c r="O796" s="4">
        <f t="shared" si="238"/>
        <v>0</v>
      </c>
      <c r="P796" s="4"/>
      <c r="Q796" s="4"/>
      <c r="R796" s="4"/>
      <c r="S796" s="4"/>
      <c r="T796" s="3" t="s">
        <v>298</v>
      </c>
    </row>
    <row r="797" spans="1:20" x14ac:dyDescent="0.35">
      <c r="A797" s="18"/>
      <c r="B797" s="18"/>
      <c r="C797" s="18"/>
      <c r="D797" s="23"/>
      <c r="E797" s="23"/>
      <c r="F797" s="23"/>
      <c r="G797" s="23"/>
      <c r="H797" s="23"/>
      <c r="I797" s="23"/>
      <c r="J797" s="23"/>
      <c r="K797" s="18"/>
      <c r="L797" s="18"/>
      <c r="M797" s="23">
        <f t="shared" ref="M797:N797" si="239">SUM(M794:M796)</f>
        <v>11000</v>
      </c>
      <c r="N797" s="23">
        <f t="shared" si="239"/>
        <v>1000000</v>
      </c>
      <c r="O797" s="23">
        <f>SUM(O794:O796)</f>
        <v>1011000</v>
      </c>
      <c r="P797" s="23">
        <f>+J793-N797</f>
        <v>-95920</v>
      </c>
      <c r="Q797" s="23">
        <f>+I793-M797</f>
        <v>445000</v>
      </c>
      <c r="R797" s="29">
        <f>+P797+Q797</f>
        <v>349080</v>
      </c>
      <c r="S797" s="29">
        <f>+O797</f>
        <v>1011000</v>
      </c>
      <c r="T797" s="18"/>
    </row>
    <row r="798" spans="1:20" x14ac:dyDescent="0.35">
      <c r="A798" s="3" t="s">
        <v>181</v>
      </c>
      <c r="B798" s="3" t="s">
        <v>399</v>
      </c>
      <c r="C798" s="3"/>
      <c r="D798" s="80">
        <v>75.56</v>
      </c>
      <c r="E798" s="4">
        <v>18000</v>
      </c>
      <c r="F798" s="4">
        <f>+D798*0.8364</f>
        <v>63.198384000000004</v>
      </c>
      <c r="G798" s="4">
        <v>7200</v>
      </c>
      <c r="H798" s="4">
        <f>+D798*E798</f>
        <v>1360080</v>
      </c>
      <c r="I798" s="4">
        <f>+CEILING(F798*G798,1000)</f>
        <v>456000</v>
      </c>
      <c r="J798" s="4">
        <f>(H798-I798)</f>
        <v>904080</v>
      </c>
      <c r="K798" s="21">
        <v>45721</v>
      </c>
      <c r="L798" s="3"/>
      <c r="M798" s="4"/>
      <c r="N798" s="4"/>
      <c r="O798" s="4"/>
      <c r="P798" s="4"/>
      <c r="Q798" s="4"/>
      <c r="R798" s="4"/>
      <c r="S798" s="4"/>
      <c r="T798" s="3" t="s">
        <v>289</v>
      </c>
    </row>
    <row r="799" spans="1:20" x14ac:dyDescent="0.35">
      <c r="A799" s="3" t="s">
        <v>181</v>
      </c>
      <c r="B799" s="3"/>
      <c r="C799" s="3"/>
      <c r="D799" s="4"/>
      <c r="E799" s="4"/>
      <c r="F799" s="4"/>
      <c r="G799" s="4"/>
      <c r="H799" s="4"/>
      <c r="I799" s="4"/>
      <c r="J799" s="4"/>
      <c r="K799" s="21">
        <v>45721</v>
      </c>
      <c r="L799" s="3" t="s">
        <v>312</v>
      </c>
      <c r="M799" s="4">
        <v>50000</v>
      </c>
      <c r="N799" s="4"/>
      <c r="O799" s="4">
        <f t="shared" ref="O799:O804" si="240">+SUM(M799:N799)</f>
        <v>50000</v>
      </c>
      <c r="P799" s="4"/>
      <c r="Q799" s="4"/>
      <c r="R799" s="4"/>
      <c r="S799" s="4"/>
      <c r="T799" s="3" t="s">
        <v>289</v>
      </c>
    </row>
    <row r="800" spans="1:20" x14ac:dyDescent="0.35">
      <c r="A800" s="3" t="s">
        <v>181</v>
      </c>
      <c r="B800" s="3"/>
      <c r="C800" s="3"/>
      <c r="D800" s="4"/>
      <c r="E800" s="4"/>
      <c r="F800" s="4"/>
      <c r="G800" s="4"/>
      <c r="H800" s="4"/>
      <c r="I800" s="4"/>
      <c r="J800" s="4"/>
      <c r="K800" s="21">
        <v>45873</v>
      </c>
      <c r="L800" s="3" t="s">
        <v>9</v>
      </c>
      <c r="M800" s="4"/>
      <c r="N800" s="4">
        <v>100000</v>
      </c>
      <c r="O800" s="4">
        <f t="shared" si="240"/>
        <v>100000</v>
      </c>
      <c r="P800" s="4"/>
      <c r="Q800" s="4"/>
      <c r="R800" s="4"/>
      <c r="S800" s="4"/>
      <c r="T800" s="3"/>
    </row>
    <row r="801" spans="1:20" x14ac:dyDescent="0.35">
      <c r="A801" s="3" t="s">
        <v>181</v>
      </c>
      <c r="B801" s="3"/>
      <c r="C801" s="3"/>
      <c r="D801" s="4"/>
      <c r="E801" s="4"/>
      <c r="F801" s="4"/>
      <c r="G801" s="4"/>
      <c r="H801" s="4"/>
      <c r="I801" s="4"/>
      <c r="J801" s="4"/>
      <c r="K801" s="21">
        <v>45905</v>
      </c>
      <c r="L801" s="3" t="s">
        <v>314</v>
      </c>
      <c r="M801" s="4">
        <v>400000</v>
      </c>
      <c r="N801" s="4"/>
      <c r="O801" s="4">
        <f t="shared" si="240"/>
        <v>400000</v>
      </c>
      <c r="P801" s="4"/>
      <c r="Q801" s="4"/>
      <c r="R801" s="4"/>
      <c r="S801" s="4"/>
      <c r="T801" s="3"/>
    </row>
    <row r="802" spans="1:20" x14ac:dyDescent="0.35">
      <c r="A802" s="3" t="s">
        <v>181</v>
      </c>
      <c r="B802" s="3"/>
      <c r="C802" s="3"/>
      <c r="D802" s="4"/>
      <c r="E802" s="4"/>
      <c r="F802" s="4"/>
      <c r="G802" s="4"/>
      <c r="H802" s="4"/>
      <c r="I802" s="4"/>
      <c r="J802" s="4"/>
      <c r="K802" s="21">
        <v>45905</v>
      </c>
      <c r="L802" s="3" t="s">
        <v>9</v>
      </c>
      <c r="M802" s="4"/>
      <c r="N802" s="4">
        <v>510000</v>
      </c>
      <c r="O802" s="4">
        <f t="shared" si="240"/>
        <v>510000</v>
      </c>
      <c r="P802" s="4"/>
      <c r="Q802" s="4"/>
      <c r="R802" s="4"/>
      <c r="S802" s="4"/>
      <c r="T802" s="3"/>
    </row>
    <row r="803" spans="1:20" x14ac:dyDescent="0.35">
      <c r="A803" s="3" t="s">
        <v>181</v>
      </c>
      <c r="B803" s="3"/>
      <c r="C803" s="3"/>
      <c r="D803" s="4"/>
      <c r="E803" s="4"/>
      <c r="F803" s="4"/>
      <c r="G803" s="4"/>
      <c r="H803" s="4"/>
      <c r="I803" s="4"/>
      <c r="J803" s="4"/>
      <c r="K803" s="21">
        <v>45934</v>
      </c>
      <c r="L803" s="3" t="s">
        <v>9</v>
      </c>
      <c r="M803" s="4"/>
      <c r="N803" s="4">
        <v>80000</v>
      </c>
      <c r="O803" s="4">
        <f t="shared" si="240"/>
        <v>80000</v>
      </c>
      <c r="P803" s="4"/>
      <c r="Q803" s="4"/>
      <c r="R803" s="4"/>
      <c r="S803" s="4"/>
      <c r="T803" s="3"/>
    </row>
    <row r="804" spans="1:20" x14ac:dyDescent="0.35">
      <c r="A804" s="3" t="s">
        <v>181</v>
      </c>
      <c r="B804" s="3"/>
      <c r="C804" s="3"/>
      <c r="D804" s="4"/>
      <c r="E804" s="4"/>
      <c r="F804" s="4"/>
      <c r="G804" s="4"/>
      <c r="H804" s="4"/>
      <c r="I804" s="4"/>
      <c r="J804" s="4"/>
      <c r="K804" s="3"/>
      <c r="L804" s="3"/>
      <c r="M804" s="4"/>
      <c r="N804" s="4"/>
      <c r="O804" s="4">
        <f t="shared" si="240"/>
        <v>0</v>
      </c>
      <c r="P804" s="4"/>
      <c r="Q804" s="4"/>
      <c r="R804" s="4"/>
      <c r="S804" s="4"/>
      <c r="T804" s="3" t="s">
        <v>289</v>
      </c>
    </row>
    <row r="805" spans="1:20" x14ac:dyDescent="0.35">
      <c r="A805" s="18"/>
      <c r="B805" s="18"/>
      <c r="C805" s="18"/>
      <c r="D805" s="23"/>
      <c r="E805" s="23"/>
      <c r="F805" s="23"/>
      <c r="G805" s="23"/>
      <c r="H805" s="23"/>
      <c r="I805" s="23"/>
      <c r="J805" s="23"/>
      <c r="K805" s="18"/>
      <c r="L805" s="18"/>
      <c r="M805" s="23">
        <f t="shared" ref="M805" si="241">SUM(M799:M804)</f>
        <v>450000</v>
      </c>
      <c r="N805" s="23">
        <f t="shared" ref="N805" si="242">SUM(N799:N804)</f>
        <v>690000</v>
      </c>
      <c r="O805" s="23">
        <f>SUM(O799:O804)</f>
        <v>1140000</v>
      </c>
      <c r="P805" s="23">
        <f>+J798-N805</f>
        <v>214080</v>
      </c>
      <c r="Q805" s="23">
        <f>+I798-M805</f>
        <v>6000</v>
      </c>
      <c r="R805" s="29">
        <f>+P805+Q805</f>
        <v>220080</v>
      </c>
      <c r="S805" s="29">
        <f>+O805</f>
        <v>1140000</v>
      </c>
      <c r="T805" s="18"/>
    </row>
    <row r="806" spans="1:20" x14ac:dyDescent="0.35">
      <c r="A806" s="3" t="s">
        <v>182</v>
      </c>
      <c r="B806" s="3" t="s">
        <v>399</v>
      </c>
      <c r="C806" s="3"/>
      <c r="D806" s="80">
        <v>75.56</v>
      </c>
      <c r="E806" s="4">
        <v>18000</v>
      </c>
      <c r="F806" s="4">
        <f>+D806*0.8364</f>
        <v>63.198384000000004</v>
      </c>
      <c r="G806" s="4">
        <v>7200</v>
      </c>
      <c r="H806" s="4">
        <f>+D806*E806</f>
        <v>1360080</v>
      </c>
      <c r="I806" s="4">
        <f>+CEILING(F806*G806,1000)</f>
        <v>456000</v>
      </c>
      <c r="J806" s="4">
        <f>(H806-I806)</f>
        <v>904080</v>
      </c>
      <c r="K806" s="21">
        <v>45721</v>
      </c>
      <c r="L806" s="3"/>
      <c r="M806" s="4"/>
      <c r="N806" s="4"/>
      <c r="O806" s="4"/>
      <c r="P806" s="4"/>
      <c r="Q806" s="4"/>
      <c r="R806" s="4"/>
      <c r="S806" s="4"/>
      <c r="T806" s="3" t="s">
        <v>289</v>
      </c>
    </row>
    <row r="807" spans="1:20" x14ac:dyDescent="0.35">
      <c r="A807" s="3" t="s">
        <v>182</v>
      </c>
      <c r="B807" s="3"/>
      <c r="C807" s="3"/>
      <c r="D807" s="4"/>
      <c r="E807" s="4"/>
      <c r="F807" s="4"/>
      <c r="G807" s="4"/>
      <c r="H807" s="4"/>
      <c r="I807" s="4"/>
      <c r="J807" s="4"/>
      <c r="K807" s="21">
        <v>45721</v>
      </c>
      <c r="L807" s="3" t="s">
        <v>9</v>
      </c>
      <c r="M807" s="4"/>
      <c r="N807" s="4">
        <v>50000</v>
      </c>
      <c r="O807" s="4">
        <f t="shared" ref="O807:O810" si="243">+SUM(M807:N807)</f>
        <v>50000</v>
      </c>
      <c r="P807" s="4"/>
      <c r="Q807" s="4"/>
      <c r="R807" s="4"/>
      <c r="S807" s="4"/>
      <c r="T807" s="3" t="s">
        <v>289</v>
      </c>
    </row>
    <row r="808" spans="1:20" x14ac:dyDescent="0.35">
      <c r="A808" s="3" t="s">
        <v>182</v>
      </c>
      <c r="B808" s="3"/>
      <c r="C808" s="3"/>
      <c r="D808" s="4"/>
      <c r="E808" s="4"/>
      <c r="F808" s="4"/>
      <c r="G808" s="4"/>
      <c r="H808" s="4"/>
      <c r="I808" s="4"/>
      <c r="J808" s="4"/>
      <c r="K808" s="21">
        <v>45729</v>
      </c>
      <c r="L808" s="3" t="s">
        <v>312</v>
      </c>
      <c r="M808" s="4">
        <v>50000</v>
      </c>
      <c r="N808" s="4"/>
      <c r="O808" s="4">
        <f t="shared" si="243"/>
        <v>50000</v>
      </c>
      <c r="P808" s="4"/>
      <c r="Q808" s="4"/>
      <c r="R808" s="4"/>
      <c r="S808" s="4"/>
      <c r="T808" s="3" t="s">
        <v>289</v>
      </c>
    </row>
    <row r="809" spans="1:20" x14ac:dyDescent="0.35">
      <c r="A809" s="3" t="s">
        <v>182</v>
      </c>
      <c r="B809" s="3"/>
      <c r="C809" s="3"/>
      <c r="D809" s="4"/>
      <c r="E809" s="4"/>
      <c r="F809" s="4"/>
      <c r="G809" s="4"/>
      <c r="H809" s="4"/>
      <c r="I809" s="4"/>
      <c r="J809" s="4"/>
      <c r="K809" s="21">
        <v>45751</v>
      </c>
      <c r="L809" s="3" t="s">
        <v>312</v>
      </c>
      <c r="M809" s="4">
        <v>83000</v>
      </c>
      <c r="N809" s="4"/>
      <c r="O809" s="4">
        <f t="shared" si="243"/>
        <v>83000</v>
      </c>
      <c r="P809" s="4"/>
      <c r="Q809" s="4"/>
      <c r="R809" s="4"/>
      <c r="S809" s="4"/>
      <c r="T809" s="3"/>
    </row>
    <row r="810" spans="1:20" x14ac:dyDescent="0.35">
      <c r="A810" s="3" t="s">
        <v>182</v>
      </c>
      <c r="B810" s="3"/>
      <c r="C810" s="3"/>
      <c r="D810" s="4"/>
      <c r="E810" s="4"/>
      <c r="F810" s="4"/>
      <c r="G810" s="4"/>
      <c r="H810" s="4"/>
      <c r="I810" s="4"/>
      <c r="J810" s="4"/>
      <c r="K810" s="3"/>
      <c r="L810" s="3"/>
      <c r="M810" s="4"/>
      <c r="N810" s="4"/>
      <c r="O810" s="4">
        <f t="shared" si="243"/>
        <v>0</v>
      </c>
      <c r="P810" s="4"/>
      <c r="Q810" s="4"/>
      <c r="R810" s="4"/>
      <c r="S810" s="4"/>
      <c r="T810" s="3" t="s">
        <v>289</v>
      </c>
    </row>
    <row r="811" spans="1:20" x14ac:dyDescent="0.35">
      <c r="A811" s="18"/>
      <c r="B811" s="18"/>
      <c r="C811" s="18"/>
      <c r="D811" s="23"/>
      <c r="E811" s="23"/>
      <c r="F811" s="23"/>
      <c r="G811" s="23"/>
      <c r="H811" s="23"/>
      <c r="I811" s="23"/>
      <c r="J811" s="23"/>
      <c r="K811" s="18"/>
      <c r="L811" s="18"/>
      <c r="M811" s="23">
        <f t="shared" ref="M811:N811" si="244">SUM(M807:M810)</f>
        <v>133000</v>
      </c>
      <c r="N811" s="23">
        <f t="shared" si="244"/>
        <v>50000</v>
      </c>
      <c r="O811" s="23">
        <f>SUM(O807:O810)</f>
        <v>183000</v>
      </c>
      <c r="P811" s="23">
        <f>+J806-N811</f>
        <v>854080</v>
      </c>
      <c r="Q811" s="23">
        <f>+I806-M811</f>
        <v>323000</v>
      </c>
      <c r="R811" s="29">
        <f>+P811+Q811</f>
        <v>1177080</v>
      </c>
      <c r="S811" s="29">
        <f>+O811</f>
        <v>183000</v>
      </c>
      <c r="T811" s="18"/>
    </row>
    <row r="812" spans="1:20" x14ac:dyDescent="0.35">
      <c r="A812" s="3" t="s">
        <v>183</v>
      </c>
      <c r="B812" s="3" t="s">
        <v>399</v>
      </c>
      <c r="C812" s="3"/>
      <c r="D812" s="80">
        <v>75.56</v>
      </c>
      <c r="E812" s="4">
        <v>17650</v>
      </c>
      <c r="F812" s="4">
        <f>+D812*0.8364</f>
        <v>63.198384000000004</v>
      </c>
      <c r="G812" s="4">
        <v>7200</v>
      </c>
      <c r="H812" s="4">
        <f>+D812*E812</f>
        <v>1333634</v>
      </c>
      <c r="I812" s="4">
        <f>+CEILING(F812*G812,1000)</f>
        <v>456000</v>
      </c>
      <c r="J812" s="4">
        <f>(H812-I812)</f>
        <v>877634</v>
      </c>
      <c r="K812" s="21">
        <v>45689</v>
      </c>
      <c r="L812" s="3"/>
      <c r="M812" s="4"/>
      <c r="N812" s="4"/>
      <c r="O812" s="4"/>
      <c r="P812" s="4"/>
      <c r="Q812" s="4"/>
      <c r="R812" s="4"/>
      <c r="S812" s="4"/>
      <c r="T812" s="3" t="s">
        <v>299</v>
      </c>
    </row>
    <row r="813" spans="1:20" x14ac:dyDescent="0.35">
      <c r="A813" s="3" t="s">
        <v>183</v>
      </c>
      <c r="B813" s="3"/>
      <c r="C813" s="3" t="s">
        <v>411</v>
      </c>
      <c r="D813" s="3"/>
      <c r="E813" s="4" t="s">
        <v>412</v>
      </c>
      <c r="F813" s="4"/>
      <c r="G813" s="4"/>
      <c r="H813" s="4"/>
      <c r="I813" s="4"/>
      <c r="J813" s="4"/>
      <c r="K813" s="21">
        <v>45690</v>
      </c>
      <c r="L813" s="3" t="s">
        <v>9</v>
      </c>
      <c r="M813" s="4"/>
      <c r="N813" s="4">
        <v>5000</v>
      </c>
      <c r="O813" s="4">
        <f t="shared" ref="O813:O814" si="245">+SUM(M813:N813)</f>
        <v>5000</v>
      </c>
      <c r="P813" s="4"/>
      <c r="Q813" s="4"/>
      <c r="R813" s="4"/>
      <c r="S813" s="4"/>
      <c r="T813" s="3" t="s">
        <v>299</v>
      </c>
    </row>
    <row r="814" spans="1:20" x14ac:dyDescent="0.35">
      <c r="A814" s="3" t="s">
        <v>183</v>
      </c>
      <c r="B814" s="3"/>
      <c r="C814" s="3"/>
      <c r="D814" s="3"/>
      <c r="E814" s="4"/>
      <c r="F814" s="4"/>
      <c r="G814" s="4"/>
      <c r="H814" s="4"/>
      <c r="I814" s="4"/>
      <c r="J814" s="4"/>
      <c r="K814" s="3"/>
      <c r="L814" s="3"/>
      <c r="M814" s="4"/>
      <c r="N814" s="4"/>
      <c r="O814" s="4">
        <f t="shared" si="245"/>
        <v>0</v>
      </c>
      <c r="P814" s="4"/>
      <c r="Q814" s="4"/>
      <c r="R814" s="4"/>
      <c r="S814" s="4"/>
      <c r="T814" s="3" t="s">
        <v>299</v>
      </c>
    </row>
    <row r="815" spans="1:20" x14ac:dyDescent="0.35">
      <c r="A815" s="18"/>
      <c r="B815" s="18"/>
      <c r="C815" s="18"/>
      <c r="D815" s="18"/>
      <c r="E815" s="23"/>
      <c r="F815" s="23"/>
      <c r="G815" s="23"/>
      <c r="H815" s="23"/>
      <c r="I815" s="23"/>
      <c r="J815" s="23"/>
      <c r="K815" s="18"/>
      <c r="L815" s="18"/>
      <c r="M815" s="23">
        <f t="shared" ref="M815:N815" si="246">SUM(M813:M814)</f>
        <v>0</v>
      </c>
      <c r="N815" s="23">
        <f t="shared" si="246"/>
        <v>5000</v>
      </c>
      <c r="O815" s="23">
        <f>SUM(O813:O814)</f>
        <v>5000</v>
      </c>
      <c r="P815" s="23">
        <f>+J812-N815</f>
        <v>872634</v>
      </c>
      <c r="Q815" s="23">
        <f>+I812-M815</f>
        <v>456000</v>
      </c>
      <c r="R815" s="29">
        <f>+P815+Q815</f>
        <v>1328634</v>
      </c>
      <c r="S815" s="29">
        <f>+O815</f>
        <v>5000</v>
      </c>
      <c r="T815" s="18"/>
    </row>
    <row r="816" spans="1:20" x14ac:dyDescent="0.35">
      <c r="A816" s="3" t="s">
        <v>184</v>
      </c>
      <c r="B816" s="3" t="s">
        <v>399</v>
      </c>
      <c r="C816" s="3" t="s">
        <v>413</v>
      </c>
      <c r="D816" s="83">
        <v>75.56</v>
      </c>
      <c r="E816" s="4">
        <v>17800</v>
      </c>
      <c r="F816" s="4">
        <f>+D816*0.8364</f>
        <v>63.198384000000004</v>
      </c>
      <c r="G816" s="4">
        <v>7200</v>
      </c>
      <c r="H816" s="4">
        <f>+D816*E816</f>
        <v>1344968</v>
      </c>
      <c r="I816" s="4">
        <f>+CEILING(F816*G816,1000)</f>
        <v>456000</v>
      </c>
      <c r="J816" s="4">
        <f>(H816-I816)</f>
        <v>888968</v>
      </c>
      <c r="K816" s="21">
        <v>45661</v>
      </c>
      <c r="L816" s="3"/>
      <c r="M816" s="4"/>
      <c r="N816" s="4"/>
      <c r="O816" s="4"/>
      <c r="P816" s="4"/>
      <c r="Q816" s="4"/>
      <c r="R816" s="4"/>
      <c r="S816" s="4"/>
      <c r="T816" s="3" t="s">
        <v>420</v>
      </c>
    </row>
    <row r="817" spans="1:20" x14ac:dyDescent="0.35">
      <c r="A817" s="3" t="s">
        <v>184</v>
      </c>
      <c r="B817" s="3"/>
      <c r="C817" s="3"/>
      <c r="D817" s="3"/>
      <c r="E817" s="4" t="s">
        <v>354</v>
      </c>
      <c r="F817" s="4"/>
      <c r="G817" s="4"/>
      <c r="H817" s="4"/>
      <c r="I817" s="4"/>
      <c r="J817" s="4"/>
      <c r="K817" s="21">
        <v>45661</v>
      </c>
      <c r="L817" s="3" t="s">
        <v>312</v>
      </c>
      <c r="M817" s="4">
        <v>25001</v>
      </c>
      <c r="N817" s="4"/>
      <c r="O817" s="4">
        <f t="shared" ref="O817:O818" si="247">+SUM(M817:N817)</f>
        <v>25001</v>
      </c>
      <c r="P817" s="4"/>
      <c r="Q817" s="4"/>
      <c r="R817" s="4"/>
      <c r="S817" s="4"/>
      <c r="T817" s="3" t="s">
        <v>420</v>
      </c>
    </row>
    <row r="818" spans="1:20" x14ac:dyDescent="0.35">
      <c r="A818" s="3" t="s">
        <v>184</v>
      </c>
      <c r="B818" s="3"/>
      <c r="C818" s="3"/>
      <c r="D818" s="3"/>
      <c r="E818" s="4"/>
      <c r="F818" s="4"/>
      <c r="G818" s="4"/>
      <c r="H818" s="4"/>
      <c r="I818" s="4"/>
      <c r="J818" s="4"/>
      <c r="K818" s="3"/>
      <c r="L818" s="3"/>
      <c r="M818" s="4"/>
      <c r="N818" s="4"/>
      <c r="O818" s="4">
        <f t="shared" si="247"/>
        <v>0</v>
      </c>
      <c r="P818" s="4"/>
      <c r="Q818" s="4"/>
      <c r="R818" s="4"/>
      <c r="S818" s="4"/>
      <c r="T818" s="3" t="s">
        <v>420</v>
      </c>
    </row>
    <row r="819" spans="1:20" x14ac:dyDescent="0.35">
      <c r="A819" s="18"/>
      <c r="B819" s="18"/>
      <c r="C819" s="18"/>
      <c r="D819" s="18"/>
      <c r="E819" s="23"/>
      <c r="F819" s="23"/>
      <c r="G819" s="23"/>
      <c r="H819" s="23"/>
      <c r="I819" s="23"/>
      <c r="J819" s="23"/>
      <c r="K819" s="18"/>
      <c r="L819" s="18"/>
      <c r="M819" s="23">
        <f t="shared" ref="M819:N819" si="248">SUM(M817:M818)</f>
        <v>25001</v>
      </c>
      <c r="N819" s="23">
        <f t="shared" si="248"/>
        <v>0</v>
      </c>
      <c r="O819" s="23">
        <f>SUM(O817:O818)</f>
        <v>25001</v>
      </c>
      <c r="P819" s="23">
        <f>+J816-N819</f>
        <v>888968</v>
      </c>
      <c r="Q819" s="23">
        <f>+I816-M819</f>
        <v>430999</v>
      </c>
      <c r="R819" s="29">
        <f>+P819+Q819</f>
        <v>1319967</v>
      </c>
      <c r="S819" s="29">
        <f>+O819</f>
        <v>25001</v>
      </c>
      <c r="T819" s="18"/>
    </row>
    <row r="820" spans="1:20" x14ac:dyDescent="0.35">
      <c r="A820" s="3" t="s">
        <v>185</v>
      </c>
      <c r="B820" s="3" t="s">
        <v>399</v>
      </c>
      <c r="C820" s="3"/>
      <c r="D820" s="83">
        <v>75.56</v>
      </c>
      <c r="E820" s="4">
        <v>17800</v>
      </c>
      <c r="F820" s="4">
        <f>+D820*0.8364</f>
        <v>63.198384000000004</v>
      </c>
      <c r="G820" s="4">
        <v>7200</v>
      </c>
      <c r="H820" s="4">
        <f>+D820*E820</f>
        <v>1344968</v>
      </c>
      <c r="I820" s="4">
        <f>+CEILING(F820*G820,1000)</f>
        <v>456000</v>
      </c>
      <c r="J820" s="4">
        <f>(H820-I820)</f>
        <v>888968</v>
      </c>
      <c r="K820" s="21">
        <v>45658</v>
      </c>
      <c r="L820" s="3"/>
      <c r="M820" s="4"/>
      <c r="N820" s="4"/>
      <c r="O820" s="4"/>
      <c r="P820" s="4"/>
      <c r="Q820" s="4"/>
      <c r="R820" s="4"/>
      <c r="S820" s="4"/>
      <c r="T820" s="3" t="s">
        <v>302</v>
      </c>
    </row>
    <row r="821" spans="1:20" x14ac:dyDescent="0.35">
      <c r="A821" s="3" t="s">
        <v>185</v>
      </c>
      <c r="B821" s="3"/>
      <c r="C821" s="3" t="s">
        <v>273</v>
      </c>
      <c r="D821" s="3"/>
      <c r="E821" s="4" t="s">
        <v>354</v>
      </c>
      <c r="F821" s="4"/>
      <c r="G821" s="4"/>
      <c r="H821" s="4"/>
      <c r="I821" s="4"/>
      <c r="J821" s="4"/>
      <c r="K821" s="21"/>
      <c r="L821" s="3" t="s">
        <v>58</v>
      </c>
      <c r="M821" s="4">
        <v>25000</v>
      </c>
      <c r="N821" s="4"/>
      <c r="O821" s="4">
        <f t="shared" ref="O821:O822" si="249">+SUM(M821:N821)</f>
        <v>25000</v>
      </c>
      <c r="P821" s="4"/>
      <c r="Q821" s="4"/>
      <c r="R821" s="4"/>
      <c r="S821" s="4"/>
      <c r="T821" s="3" t="s">
        <v>302</v>
      </c>
    </row>
    <row r="822" spans="1:20" x14ac:dyDescent="0.35">
      <c r="A822" s="3" t="s">
        <v>185</v>
      </c>
      <c r="B822" s="3"/>
      <c r="C822" s="3"/>
      <c r="D822" s="3"/>
      <c r="E822" s="4"/>
      <c r="F822" s="4"/>
      <c r="G822" s="4"/>
      <c r="H822" s="4"/>
      <c r="I822" s="4"/>
      <c r="J822" s="4"/>
      <c r="K822" s="3"/>
      <c r="L822" s="3"/>
      <c r="M822" s="4"/>
      <c r="N822" s="4"/>
      <c r="O822" s="4">
        <f t="shared" si="249"/>
        <v>0</v>
      </c>
      <c r="P822" s="4"/>
      <c r="Q822" s="4"/>
      <c r="R822" s="4"/>
      <c r="S822" s="4"/>
      <c r="T822" s="3" t="s">
        <v>302</v>
      </c>
    </row>
    <row r="823" spans="1:20" x14ac:dyDescent="0.35">
      <c r="A823" s="18"/>
      <c r="B823" s="18"/>
      <c r="C823" s="18"/>
      <c r="D823" s="18"/>
      <c r="E823" s="23"/>
      <c r="F823" s="23"/>
      <c r="G823" s="23"/>
      <c r="H823" s="23"/>
      <c r="I823" s="23"/>
      <c r="J823" s="23"/>
      <c r="K823" s="18"/>
      <c r="L823" s="18"/>
      <c r="M823" s="23">
        <f t="shared" ref="M823:N823" si="250">SUM(M821:M822)</f>
        <v>25000</v>
      </c>
      <c r="N823" s="23">
        <f t="shared" si="250"/>
        <v>0</v>
      </c>
      <c r="O823" s="23">
        <f>SUM(O821:O822)</f>
        <v>25000</v>
      </c>
      <c r="P823" s="23">
        <f>+J820-N823</f>
        <v>888968</v>
      </c>
      <c r="Q823" s="23">
        <f>+I820-M823</f>
        <v>431000</v>
      </c>
      <c r="R823" s="29">
        <f>+P823+Q823</f>
        <v>1319968</v>
      </c>
      <c r="S823" s="29">
        <f>+O823</f>
        <v>25000</v>
      </c>
      <c r="T823" s="18"/>
    </row>
    <row r="824" spans="1:20" x14ac:dyDescent="0.35">
      <c r="A824" s="3" t="s">
        <v>186</v>
      </c>
      <c r="B824" s="3" t="s">
        <v>399</v>
      </c>
      <c r="C824" s="3"/>
      <c r="D824" s="83">
        <v>75.56</v>
      </c>
      <c r="E824" s="4">
        <v>17500</v>
      </c>
      <c r="F824" s="4">
        <f>+D824*0.8364</f>
        <v>63.198384000000004</v>
      </c>
      <c r="G824" s="4">
        <v>7200</v>
      </c>
      <c r="H824" s="4">
        <f>+D824*E824</f>
        <v>1322300</v>
      </c>
      <c r="I824" s="4">
        <f>+CEILING(F824*G824,1000)</f>
        <v>456000</v>
      </c>
      <c r="J824" s="4">
        <f>(H824-I824)</f>
        <v>866300</v>
      </c>
      <c r="K824" s="21">
        <v>45657</v>
      </c>
      <c r="L824" s="3"/>
      <c r="M824" s="4"/>
      <c r="N824" s="4"/>
      <c r="O824" s="4"/>
      <c r="P824" s="4"/>
      <c r="Q824" s="4"/>
      <c r="R824" s="4"/>
      <c r="S824" s="4"/>
      <c r="T824" s="3" t="s">
        <v>289</v>
      </c>
    </row>
    <row r="825" spans="1:20" x14ac:dyDescent="0.35">
      <c r="A825" s="3" t="s">
        <v>186</v>
      </c>
      <c r="B825" s="3"/>
      <c r="C825" s="3" t="s">
        <v>250</v>
      </c>
      <c r="D825" s="3"/>
      <c r="E825" s="4" t="s">
        <v>338</v>
      </c>
      <c r="F825" s="4"/>
      <c r="G825" s="4"/>
      <c r="H825" s="4"/>
      <c r="I825" s="4"/>
      <c r="J825" s="4"/>
      <c r="K825" s="21">
        <v>45657</v>
      </c>
      <c r="L825" s="3" t="s">
        <v>9</v>
      </c>
      <c r="M825" s="4"/>
      <c r="N825" s="4">
        <v>10000</v>
      </c>
      <c r="O825" s="4">
        <f t="shared" ref="O825:O828" si="251">+SUM(M825:N825)</f>
        <v>10000</v>
      </c>
      <c r="P825" s="4"/>
      <c r="Q825" s="4"/>
      <c r="R825" s="4"/>
      <c r="S825" s="4"/>
      <c r="T825" s="3" t="s">
        <v>289</v>
      </c>
    </row>
    <row r="826" spans="1:20" x14ac:dyDescent="0.35">
      <c r="A826" s="3" t="s">
        <v>186</v>
      </c>
      <c r="B826" s="3"/>
      <c r="C826" s="3"/>
      <c r="D826" s="3"/>
      <c r="E826" s="4"/>
      <c r="F826" s="4"/>
      <c r="G826" s="4"/>
      <c r="H826" s="4"/>
      <c r="I826" s="4"/>
      <c r="J826" s="4"/>
      <c r="K826" s="21">
        <v>45692</v>
      </c>
      <c r="L826" s="3" t="s">
        <v>314</v>
      </c>
      <c r="M826" s="4">
        <v>436000</v>
      </c>
      <c r="N826" s="4"/>
      <c r="O826" s="4">
        <f t="shared" si="251"/>
        <v>436000</v>
      </c>
      <c r="P826" s="4"/>
      <c r="Q826" s="4"/>
      <c r="R826" s="4"/>
      <c r="S826" s="4"/>
      <c r="T826" s="3" t="s">
        <v>289</v>
      </c>
    </row>
    <row r="827" spans="1:20" x14ac:dyDescent="0.35">
      <c r="A827" s="3" t="s">
        <v>186</v>
      </c>
      <c r="B827" s="3"/>
      <c r="C827" s="3"/>
      <c r="D827" s="3"/>
      <c r="E827" s="4"/>
      <c r="F827" s="4"/>
      <c r="G827" s="4"/>
      <c r="H827" s="4"/>
      <c r="I827" s="4"/>
      <c r="J827" s="4"/>
      <c r="K827" s="21">
        <v>45693</v>
      </c>
      <c r="L827" s="3" t="s">
        <v>9</v>
      </c>
      <c r="M827" s="4"/>
      <c r="N827" s="4">
        <v>876000</v>
      </c>
      <c r="O827" s="4">
        <f t="shared" si="251"/>
        <v>876000</v>
      </c>
      <c r="P827" s="4"/>
      <c r="Q827" s="4"/>
      <c r="R827" s="4"/>
      <c r="S827" s="4"/>
      <c r="T827" s="3" t="s">
        <v>289</v>
      </c>
    </row>
    <row r="828" spans="1:20" x14ac:dyDescent="0.35">
      <c r="A828" s="3" t="s">
        <v>186</v>
      </c>
      <c r="B828" s="3"/>
      <c r="C828" s="3"/>
      <c r="D828" s="3"/>
      <c r="E828" s="4"/>
      <c r="F828" s="4"/>
      <c r="G828" s="4"/>
      <c r="H828" s="4"/>
      <c r="I828" s="4"/>
      <c r="J828" s="4"/>
      <c r="K828" s="3"/>
      <c r="L828" s="3" t="s">
        <v>309</v>
      </c>
      <c r="M828" s="4">
        <v>20000</v>
      </c>
      <c r="N828" s="4">
        <v>-20000</v>
      </c>
      <c r="O828" s="4">
        <f t="shared" si="251"/>
        <v>0</v>
      </c>
      <c r="P828" s="4"/>
      <c r="Q828" s="4"/>
      <c r="R828" s="4"/>
      <c r="S828" s="4"/>
      <c r="T828" s="3" t="s">
        <v>289</v>
      </c>
    </row>
    <row r="829" spans="1:20" x14ac:dyDescent="0.35">
      <c r="A829" s="18"/>
      <c r="B829" s="18"/>
      <c r="C829" s="18"/>
      <c r="D829" s="18"/>
      <c r="E829" s="23"/>
      <c r="F829" s="23"/>
      <c r="G829" s="23"/>
      <c r="H829" s="23"/>
      <c r="I829" s="23"/>
      <c r="J829" s="23"/>
      <c r="K829" s="18"/>
      <c r="L829" s="18"/>
      <c r="M829" s="23">
        <f t="shared" ref="M829:N829" si="252">SUM(M825:M828)</f>
        <v>456000</v>
      </c>
      <c r="N829" s="23">
        <f t="shared" si="252"/>
        <v>866000</v>
      </c>
      <c r="O829" s="23">
        <f>SUM(O825:O828)</f>
        <v>1322000</v>
      </c>
      <c r="P829" s="23">
        <f>+J824-N829</f>
        <v>300</v>
      </c>
      <c r="Q829" s="23">
        <f>+I824-M829</f>
        <v>0</v>
      </c>
      <c r="R829" s="29">
        <f>+P829+Q829</f>
        <v>300</v>
      </c>
      <c r="S829" s="29">
        <f>+O829</f>
        <v>1322000</v>
      </c>
      <c r="T829" s="18"/>
    </row>
    <row r="830" spans="1:20" x14ac:dyDescent="0.35">
      <c r="A830" s="3" t="s">
        <v>187</v>
      </c>
      <c r="B830" s="3" t="s">
        <v>399</v>
      </c>
      <c r="C830" s="3" t="s">
        <v>414</v>
      </c>
      <c r="D830" s="83">
        <v>75.56</v>
      </c>
      <c r="E830" s="4">
        <v>17900</v>
      </c>
      <c r="F830" s="4">
        <f>+D830*0.8364</f>
        <v>63.198384000000004</v>
      </c>
      <c r="G830" s="4">
        <v>7200</v>
      </c>
      <c r="H830" s="4">
        <f>+D830*E830</f>
        <v>1352524</v>
      </c>
      <c r="I830" s="4">
        <f>+CEILING(F830*G830,1000)</f>
        <v>456000</v>
      </c>
      <c r="J830" s="4">
        <f>(H830-I830)</f>
        <v>896524</v>
      </c>
      <c r="K830" s="21">
        <v>45571</v>
      </c>
      <c r="L830" s="3"/>
      <c r="M830" s="4"/>
      <c r="N830" s="4"/>
      <c r="O830" s="4"/>
      <c r="P830" s="4"/>
      <c r="Q830" s="4"/>
      <c r="R830" s="4"/>
      <c r="S830" s="4"/>
      <c r="T830" s="3" t="s">
        <v>288</v>
      </c>
    </row>
    <row r="831" spans="1:20" x14ac:dyDescent="0.35">
      <c r="A831" s="3" t="s">
        <v>187</v>
      </c>
      <c r="B831" s="3"/>
      <c r="C831" s="3"/>
      <c r="D831" s="3"/>
      <c r="E831" s="4" t="s">
        <v>415</v>
      </c>
      <c r="F831" s="4"/>
      <c r="G831" s="4"/>
      <c r="H831" s="4"/>
      <c r="I831" s="4"/>
      <c r="J831" s="4"/>
      <c r="K831" s="21">
        <v>45571</v>
      </c>
      <c r="L831" s="3" t="s">
        <v>312</v>
      </c>
      <c r="M831" s="4">
        <v>10000</v>
      </c>
      <c r="N831" s="4"/>
      <c r="O831" s="4">
        <f t="shared" ref="O831:O836" si="253">+SUM(M831:N831)</f>
        <v>10000</v>
      </c>
      <c r="P831" s="4"/>
      <c r="Q831" s="4"/>
      <c r="R831" s="4"/>
      <c r="S831" s="4"/>
      <c r="T831" s="3" t="s">
        <v>288</v>
      </c>
    </row>
    <row r="832" spans="1:20" x14ac:dyDescent="0.35">
      <c r="A832" s="3" t="s">
        <v>187</v>
      </c>
      <c r="B832" s="3"/>
      <c r="C832" s="3"/>
      <c r="D832" s="3"/>
      <c r="E832" s="4"/>
      <c r="F832" s="4"/>
      <c r="G832" s="4"/>
      <c r="H832" s="4"/>
      <c r="I832" s="4"/>
      <c r="J832" s="4"/>
      <c r="K832" s="21">
        <v>45590</v>
      </c>
      <c r="L832" s="3" t="s">
        <v>425</v>
      </c>
      <c r="M832" s="4">
        <v>114000</v>
      </c>
      <c r="N832" s="4"/>
      <c r="O832" s="4">
        <f t="shared" si="253"/>
        <v>114000</v>
      </c>
      <c r="P832" s="4"/>
      <c r="Q832" s="4"/>
      <c r="R832" s="4"/>
      <c r="S832" s="4"/>
      <c r="T832" s="3" t="s">
        <v>288</v>
      </c>
    </row>
    <row r="833" spans="1:20" x14ac:dyDescent="0.35">
      <c r="A833" s="3" t="s">
        <v>187</v>
      </c>
      <c r="B833" s="3"/>
      <c r="C833" s="3"/>
      <c r="D833" s="3"/>
      <c r="E833" s="4"/>
      <c r="F833" s="4"/>
      <c r="G833" s="4"/>
      <c r="H833" s="4"/>
      <c r="I833" s="4"/>
      <c r="J833" s="4"/>
      <c r="K833" s="21">
        <v>45590</v>
      </c>
      <c r="L833" s="3" t="s">
        <v>9</v>
      </c>
      <c r="M833" s="4"/>
      <c r="N833" s="4">
        <v>214000</v>
      </c>
      <c r="O833" s="4">
        <f t="shared" si="253"/>
        <v>214000</v>
      </c>
      <c r="P833" s="4"/>
      <c r="Q833" s="4"/>
      <c r="R833" s="4"/>
      <c r="S833" s="4"/>
      <c r="T833" s="3" t="s">
        <v>288</v>
      </c>
    </row>
    <row r="834" spans="1:20" x14ac:dyDescent="0.35">
      <c r="A834" s="3" t="s">
        <v>187</v>
      </c>
      <c r="B834" s="3"/>
      <c r="C834" s="3"/>
      <c r="D834" s="3"/>
      <c r="E834" s="4"/>
      <c r="F834" s="4"/>
      <c r="G834" s="4"/>
      <c r="H834" s="4"/>
      <c r="I834" s="4"/>
      <c r="J834" s="4"/>
      <c r="K834" s="21">
        <v>45714</v>
      </c>
      <c r="L834" s="3" t="s">
        <v>9</v>
      </c>
      <c r="M834" s="4"/>
      <c r="N834" s="4">
        <v>225000</v>
      </c>
      <c r="O834" s="4">
        <f t="shared" si="253"/>
        <v>225000</v>
      </c>
      <c r="P834" s="4"/>
      <c r="Q834" s="4"/>
      <c r="R834" s="4"/>
      <c r="S834" s="4"/>
      <c r="T834" s="3" t="s">
        <v>288</v>
      </c>
    </row>
    <row r="835" spans="1:20" x14ac:dyDescent="0.35">
      <c r="A835" s="3" t="s">
        <v>187</v>
      </c>
      <c r="B835" s="3"/>
      <c r="C835" s="3"/>
      <c r="D835" s="3"/>
      <c r="E835" s="4"/>
      <c r="F835" s="4"/>
      <c r="G835" s="4"/>
      <c r="H835" s="4"/>
      <c r="I835" s="4"/>
      <c r="J835" s="4"/>
      <c r="K835" s="21">
        <v>45714</v>
      </c>
      <c r="L835" s="3" t="s">
        <v>426</v>
      </c>
      <c r="M835" s="4">
        <v>114000</v>
      </c>
      <c r="N835" s="4"/>
      <c r="O835" s="4">
        <f t="shared" si="253"/>
        <v>114000</v>
      </c>
      <c r="P835" s="4"/>
      <c r="Q835" s="4"/>
      <c r="R835" s="4"/>
      <c r="S835" s="4"/>
      <c r="T835" s="3" t="s">
        <v>288</v>
      </c>
    </row>
    <row r="836" spans="1:20" x14ac:dyDescent="0.35">
      <c r="A836" s="3" t="s">
        <v>187</v>
      </c>
      <c r="B836" s="3"/>
      <c r="C836" s="3"/>
      <c r="D836" s="3"/>
      <c r="E836" s="4"/>
      <c r="F836" s="4"/>
      <c r="G836" s="4"/>
      <c r="H836" s="4"/>
      <c r="I836" s="4"/>
      <c r="J836" s="4"/>
      <c r="K836" s="3"/>
      <c r="L836" s="3"/>
      <c r="M836" s="4"/>
      <c r="N836" s="4"/>
      <c r="O836" s="4">
        <f t="shared" si="253"/>
        <v>0</v>
      </c>
      <c r="P836" s="4"/>
      <c r="Q836" s="4"/>
      <c r="R836" s="4"/>
      <c r="S836" s="4"/>
      <c r="T836" s="3" t="s">
        <v>288</v>
      </c>
    </row>
    <row r="837" spans="1:20" x14ac:dyDescent="0.35">
      <c r="A837" s="18"/>
      <c r="B837" s="18"/>
      <c r="C837" s="18"/>
      <c r="D837" s="18"/>
      <c r="E837" s="23"/>
      <c r="F837" s="23"/>
      <c r="G837" s="23"/>
      <c r="H837" s="23"/>
      <c r="I837" s="23"/>
      <c r="J837" s="23"/>
      <c r="K837" s="18"/>
      <c r="L837" s="18"/>
      <c r="M837" s="23">
        <f t="shared" ref="M837:N837" si="254">SUM(M831:M836)</f>
        <v>238000</v>
      </c>
      <c r="N837" s="23">
        <f t="shared" si="254"/>
        <v>439000</v>
      </c>
      <c r="O837" s="23">
        <f>SUM(O831:O836)</f>
        <v>677000</v>
      </c>
      <c r="P837" s="23">
        <f>+J830-N837</f>
        <v>457524</v>
      </c>
      <c r="Q837" s="23">
        <f>+I830-M837</f>
        <v>218000</v>
      </c>
      <c r="R837" s="29">
        <f>+P837+Q837</f>
        <v>675524</v>
      </c>
      <c r="S837" s="29">
        <f>+O837</f>
        <v>677000</v>
      </c>
      <c r="T837" s="18"/>
    </row>
    <row r="838" spans="1:20" x14ac:dyDescent="0.35">
      <c r="A838" s="3" t="s">
        <v>188</v>
      </c>
      <c r="B838" s="3" t="s">
        <v>399</v>
      </c>
      <c r="C838" s="3"/>
      <c r="D838" s="83">
        <v>75.56</v>
      </c>
      <c r="E838" s="4">
        <v>18000</v>
      </c>
      <c r="F838" s="4">
        <f>+D838*0.8364</f>
        <v>63.198384000000004</v>
      </c>
      <c r="G838" s="4">
        <v>7200</v>
      </c>
      <c r="H838" s="4">
        <f>+D838*E838</f>
        <v>1360080</v>
      </c>
      <c r="I838" s="4">
        <f>+CEILING(F838*G838,1000)</f>
        <v>456000</v>
      </c>
      <c r="J838" s="4">
        <f>(H838-I838)</f>
        <v>904080</v>
      </c>
      <c r="K838" s="21">
        <v>45416</v>
      </c>
      <c r="L838" s="3"/>
      <c r="M838" s="4"/>
      <c r="N838" s="4"/>
      <c r="O838" s="4"/>
      <c r="P838" s="4"/>
      <c r="Q838" s="4"/>
      <c r="R838" s="4"/>
      <c r="S838" s="4"/>
      <c r="T838" s="3" t="s">
        <v>288</v>
      </c>
    </row>
    <row r="839" spans="1:20" x14ac:dyDescent="0.35">
      <c r="A839" s="3" t="s">
        <v>188</v>
      </c>
      <c r="B839" s="3"/>
      <c r="C839" s="3" t="s">
        <v>416</v>
      </c>
      <c r="D839" s="3"/>
      <c r="E839" s="4"/>
      <c r="F839" s="4"/>
      <c r="G839" s="4"/>
      <c r="H839" s="4"/>
      <c r="I839" s="4"/>
      <c r="J839" s="4"/>
      <c r="K839" s="21">
        <v>45419</v>
      </c>
      <c r="L839" s="3" t="s">
        <v>9</v>
      </c>
      <c r="M839" s="4"/>
      <c r="N839" s="4">
        <v>25000</v>
      </c>
      <c r="O839" s="4">
        <f t="shared" ref="O839:O843" si="255">+SUM(M839:N839)</f>
        <v>25000</v>
      </c>
      <c r="P839" s="4"/>
      <c r="Q839" s="4"/>
      <c r="R839" s="4"/>
      <c r="S839" s="4"/>
      <c r="T839" s="3" t="s">
        <v>288</v>
      </c>
    </row>
    <row r="840" spans="1:20" x14ac:dyDescent="0.35">
      <c r="A840" s="3" t="s">
        <v>188</v>
      </c>
      <c r="B840" s="3"/>
      <c r="C840" s="3" t="s">
        <v>416</v>
      </c>
      <c r="D840" s="3"/>
      <c r="E840" s="4"/>
      <c r="F840" s="4"/>
      <c r="G840" s="4"/>
      <c r="H840" s="4"/>
      <c r="I840" s="4"/>
      <c r="J840" s="4"/>
      <c r="K840" s="21">
        <v>45430</v>
      </c>
      <c r="L840" s="3" t="s">
        <v>427</v>
      </c>
      <c r="M840" s="4">
        <v>290000</v>
      </c>
      <c r="N840" s="4"/>
      <c r="O840" s="4">
        <f t="shared" si="255"/>
        <v>290000</v>
      </c>
      <c r="P840" s="4"/>
      <c r="Q840" s="4"/>
      <c r="R840" s="4"/>
      <c r="S840" s="4"/>
      <c r="T840" s="3" t="s">
        <v>288</v>
      </c>
    </row>
    <row r="841" spans="1:20" x14ac:dyDescent="0.35">
      <c r="A841" s="3" t="s">
        <v>188</v>
      </c>
      <c r="B841" s="3"/>
      <c r="C841" s="3" t="s">
        <v>416</v>
      </c>
      <c r="D841" s="3"/>
      <c r="E841" s="4"/>
      <c r="F841" s="4"/>
      <c r="G841" s="4"/>
      <c r="H841" s="4"/>
      <c r="I841" s="4"/>
      <c r="J841" s="4"/>
      <c r="K841" s="21">
        <v>45538</v>
      </c>
      <c r="L841" s="3" t="s">
        <v>321</v>
      </c>
      <c r="M841" s="4">
        <v>165000</v>
      </c>
      <c r="N841" s="4"/>
      <c r="O841" s="4">
        <f t="shared" si="255"/>
        <v>165000</v>
      </c>
      <c r="P841" s="4"/>
      <c r="Q841" s="4"/>
      <c r="R841" s="4"/>
      <c r="S841" s="4"/>
      <c r="T841" s="3" t="s">
        <v>288</v>
      </c>
    </row>
    <row r="842" spans="1:20" x14ac:dyDescent="0.35">
      <c r="A842" s="3" t="s">
        <v>188</v>
      </c>
      <c r="B842" s="3"/>
      <c r="C842" s="3" t="s">
        <v>416</v>
      </c>
      <c r="D842" s="3"/>
      <c r="E842" s="4"/>
      <c r="F842" s="4"/>
      <c r="G842" s="4"/>
      <c r="H842" s="4"/>
      <c r="I842" s="4"/>
      <c r="J842" s="4"/>
      <c r="K842" s="21">
        <v>45669</v>
      </c>
      <c r="L842" s="3" t="s">
        <v>9</v>
      </c>
      <c r="M842" s="4"/>
      <c r="N842" s="4">
        <v>340000</v>
      </c>
      <c r="O842" s="4">
        <f t="shared" si="255"/>
        <v>340000</v>
      </c>
      <c r="P842" s="4"/>
      <c r="Q842" s="4"/>
      <c r="R842" s="4"/>
      <c r="S842" s="4"/>
      <c r="T842" s="3" t="s">
        <v>288</v>
      </c>
    </row>
    <row r="843" spans="1:20" x14ac:dyDescent="0.35">
      <c r="A843" s="3" t="s">
        <v>188</v>
      </c>
      <c r="B843" s="3"/>
      <c r="C843" s="3"/>
      <c r="D843" s="3"/>
      <c r="E843" s="4"/>
      <c r="F843" s="4"/>
      <c r="G843" s="4"/>
      <c r="H843" s="4"/>
      <c r="I843" s="4"/>
      <c r="J843" s="4"/>
      <c r="K843" s="3"/>
      <c r="L843" s="3"/>
      <c r="M843" s="4"/>
      <c r="N843" s="4"/>
      <c r="O843" s="4">
        <f t="shared" si="255"/>
        <v>0</v>
      </c>
      <c r="P843" s="4"/>
      <c r="Q843" s="4"/>
      <c r="R843" s="4"/>
      <c r="S843" s="4"/>
      <c r="T843" s="3" t="s">
        <v>288</v>
      </c>
    </row>
    <row r="844" spans="1:20" x14ac:dyDescent="0.35">
      <c r="A844" s="18"/>
      <c r="B844" s="18"/>
      <c r="C844" s="18"/>
      <c r="D844" s="18"/>
      <c r="E844" s="23"/>
      <c r="F844" s="23"/>
      <c r="G844" s="23"/>
      <c r="H844" s="23"/>
      <c r="I844" s="23"/>
      <c r="J844" s="23"/>
      <c r="K844" s="18"/>
      <c r="L844" s="18"/>
      <c r="M844" s="23">
        <f t="shared" ref="M844:N844" si="256">SUM(M839:M843)</f>
        <v>455000</v>
      </c>
      <c r="N844" s="23">
        <f t="shared" si="256"/>
        <v>365000</v>
      </c>
      <c r="O844" s="23">
        <f>SUM(O839:O843)</f>
        <v>820000</v>
      </c>
      <c r="P844" s="23">
        <f>+J838-N844</f>
        <v>539080</v>
      </c>
      <c r="Q844" s="23">
        <f>+I838-M844</f>
        <v>1000</v>
      </c>
      <c r="R844" s="29">
        <f>+P844+Q844</f>
        <v>540080</v>
      </c>
      <c r="S844" s="29">
        <f>+O844</f>
        <v>820000</v>
      </c>
      <c r="T844" s="18"/>
    </row>
    <row r="845" spans="1:20" x14ac:dyDescent="0.35">
      <c r="A845" s="3" t="s">
        <v>189</v>
      </c>
      <c r="B845" s="3" t="s">
        <v>399</v>
      </c>
      <c r="C845" s="3" t="s">
        <v>417</v>
      </c>
      <c r="D845" s="83">
        <v>75.56</v>
      </c>
      <c r="E845" s="4">
        <v>18000</v>
      </c>
      <c r="F845" s="4">
        <f>+D845*0.8364</f>
        <v>63.198384000000004</v>
      </c>
      <c r="G845" s="4">
        <v>7200</v>
      </c>
      <c r="H845" s="4">
        <f>+D845*E845</f>
        <v>1360080</v>
      </c>
      <c r="I845" s="4">
        <f>+CEILING(F845*G845,1000)</f>
        <v>456000</v>
      </c>
      <c r="J845" s="4">
        <f>(H845-I845)</f>
        <v>904080</v>
      </c>
      <c r="K845" s="21">
        <v>45356</v>
      </c>
      <c r="L845" s="3"/>
      <c r="M845" s="4"/>
      <c r="N845" s="4"/>
      <c r="O845" s="4"/>
      <c r="P845" s="4"/>
      <c r="Q845" s="4"/>
      <c r="R845" s="4"/>
      <c r="S845" s="4"/>
      <c r="T845" s="3" t="s">
        <v>289</v>
      </c>
    </row>
    <row r="846" spans="1:20" x14ac:dyDescent="0.35">
      <c r="A846" s="3" t="s">
        <v>189</v>
      </c>
      <c r="B846" s="3"/>
      <c r="C846" s="3"/>
      <c r="D846" s="3"/>
      <c r="E846" s="4"/>
      <c r="F846" s="4"/>
      <c r="G846" s="4"/>
      <c r="H846" s="4"/>
      <c r="I846" s="4"/>
      <c r="J846" s="4"/>
      <c r="K846" s="21">
        <v>45356</v>
      </c>
      <c r="L846" s="3" t="s">
        <v>9</v>
      </c>
      <c r="M846" s="4"/>
      <c r="N846" s="4">
        <v>10000</v>
      </c>
      <c r="O846" s="4">
        <f t="shared" ref="O846:O849" si="257">+SUM(M846:N846)</f>
        <v>10000</v>
      </c>
      <c r="P846" s="4"/>
      <c r="Q846" s="4"/>
      <c r="R846" s="4"/>
      <c r="S846" s="4"/>
      <c r="T846" s="3" t="s">
        <v>289</v>
      </c>
    </row>
    <row r="847" spans="1:20" x14ac:dyDescent="0.35">
      <c r="A847" s="3" t="s">
        <v>189</v>
      </c>
      <c r="B847" s="3"/>
      <c r="C847" s="3"/>
      <c r="D847" s="3"/>
      <c r="E847" s="4"/>
      <c r="F847" s="4"/>
      <c r="G847" s="4"/>
      <c r="H847" s="4"/>
      <c r="I847" s="4"/>
      <c r="J847" s="4"/>
      <c r="K847" s="21">
        <v>45365</v>
      </c>
      <c r="L847" s="3" t="s">
        <v>9</v>
      </c>
      <c r="M847" s="4"/>
      <c r="N847" s="4">
        <v>90000</v>
      </c>
      <c r="O847" s="4">
        <f t="shared" si="257"/>
        <v>90000</v>
      </c>
      <c r="P847" s="4"/>
      <c r="Q847" s="4"/>
      <c r="R847" s="4"/>
      <c r="S847" s="4"/>
      <c r="T847" s="3" t="s">
        <v>289</v>
      </c>
    </row>
    <row r="848" spans="1:20" x14ac:dyDescent="0.35">
      <c r="A848" s="3" t="s">
        <v>189</v>
      </c>
      <c r="B848" s="3"/>
      <c r="C848" s="3"/>
      <c r="D848" s="3"/>
      <c r="E848" s="4"/>
      <c r="F848" s="4"/>
      <c r="G848" s="4"/>
      <c r="H848" s="4"/>
      <c r="I848" s="4"/>
      <c r="J848" s="4"/>
      <c r="K848" s="21">
        <v>45381</v>
      </c>
      <c r="L848" s="3" t="s">
        <v>9</v>
      </c>
      <c r="M848" s="4"/>
      <c r="N848" s="4">
        <v>400000</v>
      </c>
      <c r="O848" s="4">
        <f t="shared" si="257"/>
        <v>400000</v>
      </c>
      <c r="P848" s="4"/>
      <c r="Q848" s="4"/>
      <c r="R848" s="4"/>
      <c r="S848" s="4"/>
      <c r="T848" s="3" t="s">
        <v>289</v>
      </c>
    </row>
    <row r="849" spans="1:20" x14ac:dyDescent="0.35">
      <c r="A849" s="3" t="s">
        <v>189</v>
      </c>
      <c r="B849" s="3"/>
      <c r="C849" s="3"/>
      <c r="D849" s="3"/>
      <c r="E849" s="4"/>
      <c r="F849" s="4"/>
      <c r="G849" s="4"/>
      <c r="H849" s="4"/>
      <c r="I849" s="4"/>
      <c r="J849" s="4"/>
      <c r="K849" s="3"/>
      <c r="L849" s="3"/>
      <c r="M849" s="4"/>
      <c r="N849" s="4"/>
      <c r="O849" s="4">
        <f t="shared" si="257"/>
        <v>0</v>
      </c>
      <c r="P849" s="4"/>
      <c r="Q849" s="4"/>
      <c r="R849" s="4"/>
      <c r="S849" s="4"/>
      <c r="T849" s="3" t="s">
        <v>289</v>
      </c>
    </row>
    <row r="850" spans="1:20" x14ac:dyDescent="0.35">
      <c r="A850" s="18"/>
      <c r="B850" s="18"/>
      <c r="C850" s="18"/>
      <c r="D850" s="18"/>
      <c r="E850" s="23"/>
      <c r="F850" s="23"/>
      <c r="G850" s="23"/>
      <c r="H850" s="23"/>
      <c r="I850" s="23"/>
      <c r="J850" s="23"/>
      <c r="K850" s="18"/>
      <c r="L850" s="18"/>
      <c r="M850" s="23">
        <f t="shared" ref="M850:N850" si="258">SUM(M846:M849)</f>
        <v>0</v>
      </c>
      <c r="N850" s="23">
        <f t="shared" si="258"/>
        <v>500000</v>
      </c>
      <c r="O850" s="23">
        <f>SUM(O846:O849)</f>
        <v>500000</v>
      </c>
      <c r="P850" s="23">
        <f>+J845-N850</f>
        <v>404080</v>
      </c>
      <c r="Q850" s="23">
        <f>+I845-M850</f>
        <v>456000</v>
      </c>
      <c r="R850" s="29">
        <f>+P850+Q850</f>
        <v>860080</v>
      </c>
      <c r="S850" s="29">
        <f>+O850</f>
        <v>500000</v>
      </c>
      <c r="T850" s="18"/>
    </row>
    <row r="851" spans="1:20" x14ac:dyDescent="0.35">
      <c r="A851" s="3" t="s">
        <v>190</v>
      </c>
      <c r="B851" s="3" t="s">
        <v>399</v>
      </c>
      <c r="C851" s="3"/>
      <c r="D851" s="83">
        <v>170</v>
      </c>
      <c r="E851" s="4">
        <v>19500</v>
      </c>
      <c r="F851" s="4">
        <f>+D851*0.8364</f>
        <v>142.18800000000002</v>
      </c>
      <c r="G851" s="4">
        <v>7200</v>
      </c>
      <c r="H851" s="4">
        <f>+D851*E851</f>
        <v>3315000</v>
      </c>
      <c r="I851" s="4">
        <f>+CEILING(F851*G851,1000)</f>
        <v>1024000</v>
      </c>
      <c r="J851" s="4">
        <f>(H851-I851)</f>
        <v>2291000</v>
      </c>
      <c r="K851" s="21">
        <v>45715</v>
      </c>
      <c r="L851" s="3"/>
      <c r="M851" s="4"/>
      <c r="N851" s="4"/>
      <c r="O851" s="4"/>
      <c r="P851" s="4"/>
      <c r="Q851" s="4"/>
      <c r="R851" s="4"/>
      <c r="S851" s="4"/>
      <c r="T851" s="3" t="s">
        <v>305</v>
      </c>
    </row>
    <row r="852" spans="1:20" x14ac:dyDescent="0.35">
      <c r="A852" s="3" t="s">
        <v>190</v>
      </c>
      <c r="B852" s="3"/>
      <c r="C852" s="3" t="s">
        <v>418</v>
      </c>
      <c r="D852" s="3"/>
      <c r="E852" s="4"/>
      <c r="F852" s="4"/>
      <c r="G852" s="4"/>
      <c r="H852" s="4"/>
      <c r="I852" s="4"/>
      <c r="J852" s="4"/>
      <c r="K852" s="21">
        <v>45715</v>
      </c>
      <c r="L852" s="3" t="s">
        <v>312</v>
      </c>
      <c r="M852" s="4">
        <v>50000</v>
      </c>
      <c r="N852" s="4"/>
      <c r="O852" s="4">
        <f t="shared" ref="O852:O856" si="259">+SUM(M852:N852)</f>
        <v>50000</v>
      </c>
      <c r="P852" s="4"/>
      <c r="Q852" s="4"/>
      <c r="R852" s="4"/>
      <c r="S852" s="4"/>
      <c r="T852" s="3" t="s">
        <v>305</v>
      </c>
    </row>
    <row r="853" spans="1:20" x14ac:dyDescent="0.35">
      <c r="A853" s="3" t="s">
        <v>190</v>
      </c>
      <c r="B853" s="3"/>
      <c r="C853" s="3" t="s">
        <v>419</v>
      </c>
      <c r="D853" s="3"/>
      <c r="E853" s="4"/>
      <c r="F853" s="4"/>
      <c r="G853" s="4"/>
      <c r="H853" s="4"/>
      <c r="I853" s="4"/>
      <c r="J853" s="4"/>
      <c r="K853" s="21">
        <v>45717</v>
      </c>
      <c r="L853" s="3" t="s">
        <v>9</v>
      </c>
      <c r="M853" s="4"/>
      <c r="N853" s="4">
        <v>950000</v>
      </c>
      <c r="O853" s="4">
        <f t="shared" si="259"/>
        <v>950000</v>
      </c>
      <c r="P853" s="4"/>
      <c r="Q853" s="4"/>
      <c r="R853" s="4"/>
      <c r="S853" s="4"/>
      <c r="T853" s="3" t="s">
        <v>305</v>
      </c>
    </row>
    <row r="854" spans="1:20" x14ac:dyDescent="0.35">
      <c r="A854" s="3" t="s">
        <v>190</v>
      </c>
      <c r="B854" s="3"/>
      <c r="C854" s="3" t="s">
        <v>419</v>
      </c>
      <c r="D854" s="3"/>
      <c r="E854" s="4"/>
      <c r="F854" s="4"/>
      <c r="G854" s="4"/>
      <c r="H854" s="4"/>
      <c r="I854" s="4"/>
      <c r="J854" s="4"/>
      <c r="K854" s="21">
        <v>45717</v>
      </c>
      <c r="L854" s="3" t="s">
        <v>428</v>
      </c>
      <c r="M854" s="4">
        <v>300000</v>
      </c>
      <c r="N854" s="4"/>
      <c r="O854" s="4">
        <f t="shared" si="259"/>
        <v>300000</v>
      </c>
      <c r="P854" s="4"/>
      <c r="Q854" s="4"/>
      <c r="R854" s="4"/>
      <c r="S854" s="4"/>
      <c r="T854" s="3" t="s">
        <v>305</v>
      </c>
    </row>
    <row r="855" spans="1:20" x14ac:dyDescent="0.35">
      <c r="A855" s="3" t="s">
        <v>190</v>
      </c>
      <c r="B855" s="3"/>
      <c r="C855" s="3" t="s">
        <v>419</v>
      </c>
      <c r="D855" s="3"/>
      <c r="E855" s="4"/>
      <c r="F855" s="4"/>
      <c r="G855" s="4"/>
      <c r="H855" s="4"/>
      <c r="I855" s="4"/>
      <c r="J855" s="4"/>
      <c r="K855" s="21">
        <v>45717</v>
      </c>
      <c r="L855" s="3" t="s">
        <v>429</v>
      </c>
      <c r="M855" s="4">
        <v>200000</v>
      </c>
      <c r="N855" s="4"/>
      <c r="O855" s="4">
        <f t="shared" si="259"/>
        <v>200000</v>
      </c>
      <c r="P855" s="4"/>
      <c r="Q855" s="4"/>
      <c r="R855" s="4"/>
      <c r="S855" s="4"/>
      <c r="T855" s="3" t="s">
        <v>305</v>
      </c>
    </row>
    <row r="856" spans="1:20" x14ac:dyDescent="0.35">
      <c r="A856" s="3" t="s">
        <v>190</v>
      </c>
      <c r="B856" s="3"/>
      <c r="C856" s="3"/>
      <c r="D856" s="3"/>
      <c r="E856" s="4"/>
      <c r="F856" s="4"/>
      <c r="G856" s="4"/>
      <c r="H856" s="4"/>
      <c r="I856" s="4"/>
      <c r="J856" s="4"/>
      <c r="K856" s="3"/>
      <c r="L856" s="3"/>
      <c r="M856" s="4"/>
      <c r="N856" s="4"/>
      <c r="O856" s="4">
        <f t="shared" si="259"/>
        <v>0</v>
      </c>
      <c r="P856" s="4"/>
      <c r="Q856" s="4"/>
      <c r="R856" s="4"/>
      <c r="S856" s="4"/>
      <c r="T856" s="3" t="s">
        <v>305</v>
      </c>
    </row>
    <row r="857" spans="1:20" x14ac:dyDescent="0.35">
      <c r="A857" s="18"/>
      <c r="B857" s="18"/>
      <c r="C857" s="18"/>
      <c r="D857" s="18"/>
      <c r="E857" s="23"/>
      <c r="F857" s="23"/>
      <c r="G857" s="23"/>
      <c r="H857" s="23"/>
      <c r="I857" s="23"/>
      <c r="J857" s="23"/>
      <c r="K857" s="18"/>
      <c r="L857" s="18"/>
      <c r="M857" s="23">
        <f t="shared" ref="M857:N857" si="260">SUM(M852:M856)</f>
        <v>550000</v>
      </c>
      <c r="N857" s="23">
        <f t="shared" si="260"/>
        <v>950000</v>
      </c>
      <c r="O857" s="23">
        <f>SUM(O852:O856)</f>
        <v>1500000</v>
      </c>
      <c r="P857" s="23">
        <f>+J851-N857</f>
        <v>1341000</v>
      </c>
      <c r="Q857" s="23">
        <f>+I851-M857</f>
        <v>474000</v>
      </c>
      <c r="R857" s="29">
        <f>+P857+Q857</f>
        <v>1815000</v>
      </c>
      <c r="S857" s="29">
        <f>+O857</f>
        <v>1500000</v>
      </c>
      <c r="T857" s="18"/>
    </row>
    <row r="858" spans="1:20" x14ac:dyDescent="0.35">
      <c r="A858" s="26" t="s">
        <v>191</v>
      </c>
      <c r="B858" s="26" t="s">
        <v>1897</v>
      </c>
      <c r="C858" s="26"/>
      <c r="D858" s="86">
        <v>23.4</v>
      </c>
      <c r="E858" s="27">
        <v>19000</v>
      </c>
      <c r="F858" s="27">
        <f t="shared" ref="F858:F872" si="261">+D858*0.8364</f>
        <v>19.571760000000001</v>
      </c>
      <c r="G858" s="27">
        <v>7200</v>
      </c>
      <c r="H858" s="27">
        <f t="shared" ref="H858:H869" si="262">+D858*E858</f>
        <v>444600</v>
      </c>
      <c r="I858" s="27">
        <f t="shared" ref="I858:I869" si="263">+CEILING(F858*G858,1000)</f>
        <v>141000</v>
      </c>
      <c r="J858" s="27">
        <f t="shared" ref="J858:J869" si="264">(H858-I858)</f>
        <v>303600</v>
      </c>
      <c r="K858" s="26"/>
      <c r="L858" s="26"/>
      <c r="M858" s="27"/>
      <c r="N858" s="27"/>
      <c r="O858" s="27"/>
      <c r="P858" s="27">
        <f t="shared" ref="P858:P869" si="265">+J858-N858</f>
        <v>303600</v>
      </c>
      <c r="Q858" s="27">
        <f t="shared" ref="Q858:Q869" si="266">+I858-M858</f>
        <v>141000</v>
      </c>
      <c r="R858" s="27">
        <f t="shared" ref="R858:R869" si="267">+P858+Q858</f>
        <v>444600</v>
      </c>
      <c r="S858" s="27">
        <f t="shared" ref="S858:S869" si="268">+O858</f>
        <v>0</v>
      </c>
      <c r="T858" s="26" t="s">
        <v>295</v>
      </c>
    </row>
    <row r="859" spans="1:20" x14ac:dyDescent="0.35">
      <c r="A859" s="26" t="s">
        <v>192</v>
      </c>
      <c r="B859" s="26" t="s">
        <v>1897</v>
      </c>
      <c r="C859" s="26"/>
      <c r="D859" s="86">
        <v>35.06</v>
      </c>
      <c r="E859" s="27">
        <v>19000</v>
      </c>
      <c r="F859" s="27">
        <f t="shared" si="261"/>
        <v>29.324184000000002</v>
      </c>
      <c r="G859" s="27">
        <v>7200</v>
      </c>
      <c r="H859" s="27">
        <f t="shared" si="262"/>
        <v>666140</v>
      </c>
      <c r="I859" s="27">
        <f t="shared" si="263"/>
        <v>212000</v>
      </c>
      <c r="J859" s="27">
        <f t="shared" si="264"/>
        <v>454140</v>
      </c>
      <c r="K859" s="26"/>
      <c r="L859" s="26"/>
      <c r="M859" s="27"/>
      <c r="N859" s="27"/>
      <c r="O859" s="27"/>
      <c r="P859" s="27">
        <f t="shared" si="265"/>
        <v>454140</v>
      </c>
      <c r="Q859" s="27">
        <f t="shared" si="266"/>
        <v>212000</v>
      </c>
      <c r="R859" s="27">
        <f t="shared" si="267"/>
        <v>666140</v>
      </c>
      <c r="S859" s="27">
        <f t="shared" si="268"/>
        <v>0</v>
      </c>
      <c r="T859" s="26" t="s">
        <v>295</v>
      </c>
    </row>
    <row r="860" spans="1:20" x14ac:dyDescent="0.35">
      <c r="A860" s="26" t="s">
        <v>193</v>
      </c>
      <c r="B860" s="26" t="s">
        <v>1897</v>
      </c>
      <c r="C860" s="26"/>
      <c r="D860" s="86">
        <v>42.94</v>
      </c>
      <c r="E860" s="27">
        <v>19000</v>
      </c>
      <c r="F860" s="27">
        <f t="shared" si="261"/>
        <v>35.915016000000001</v>
      </c>
      <c r="G860" s="27">
        <v>7200</v>
      </c>
      <c r="H860" s="27">
        <f t="shared" si="262"/>
        <v>815860</v>
      </c>
      <c r="I860" s="27">
        <f t="shared" si="263"/>
        <v>259000</v>
      </c>
      <c r="J860" s="27">
        <f t="shared" si="264"/>
        <v>556860</v>
      </c>
      <c r="K860" s="26"/>
      <c r="L860" s="26"/>
      <c r="M860" s="27"/>
      <c r="N860" s="27"/>
      <c r="O860" s="27"/>
      <c r="P860" s="27">
        <f t="shared" si="265"/>
        <v>556860</v>
      </c>
      <c r="Q860" s="27">
        <f t="shared" si="266"/>
        <v>259000</v>
      </c>
      <c r="R860" s="27">
        <f t="shared" si="267"/>
        <v>815860</v>
      </c>
      <c r="S860" s="27">
        <f t="shared" si="268"/>
        <v>0</v>
      </c>
      <c r="T860" s="26" t="s">
        <v>295</v>
      </c>
    </row>
    <row r="861" spans="1:20" x14ac:dyDescent="0.35">
      <c r="A861" s="26" t="s">
        <v>194</v>
      </c>
      <c r="B861" s="26" t="s">
        <v>1897</v>
      </c>
      <c r="C861" s="26"/>
      <c r="D861" s="86">
        <v>50.35</v>
      </c>
      <c r="E861" s="27">
        <v>19000</v>
      </c>
      <c r="F861" s="27">
        <f t="shared" si="261"/>
        <v>42.112740000000002</v>
      </c>
      <c r="G861" s="27">
        <v>7200</v>
      </c>
      <c r="H861" s="27">
        <f t="shared" si="262"/>
        <v>956650</v>
      </c>
      <c r="I861" s="27">
        <f t="shared" si="263"/>
        <v>304000</v>
      </c>
      <c r="J861" s="27">
        <f t="shared" si="264"/>
        <v>652650</v>
      </c>
      <c r="K861" s="26"/>
      <c r="L861" s="26"/>
      <c r="M861" s="27"/>
      <c r="N861" s="27"/>
      <c r="O861" s="27"/>
      <c r="P861" s="27">
        <f t="shared" si="265"/>
        <v>652650</v>
      </c>
      <c r="Q861" s="27">
        <f t="shared" si="266"/>
        <v>304000</v>
      </c>
      <c r="R861" s="27">
        <f t="shared" si="267"/>
        <v>956650</v>
      </c>
      <c r="S861" s="27">
        <f t="shared" si="268"/>
        <v>0</v>
      </c>
      <c r="T861" s="26" t="s">
        <v>295</v>
      </c>
    </row>
    <row r="862" spans="1:20" x14ac:dyDescent="0.35">
      <c r="A862" s="26" t="s">
        <v>195</v>
      </c>
      <c r="B862" s="26" t="s">
        <v>1897</v>
      </c>
      <c r="C862" s="26"/>
      <c r="D862" s="86">
        <v>56.44</v>
      </c>
      <c r="E862" s="27">
        <v>19000</v>
      </c>
      <c r="F862" s="27">
        <f t="shared" si="261"/>
        <v>47.206415999999997</v>
      </c>
      <c r="G862" s="27">
        <v>7200</v>
      </c>
      <c r="H862" s="27">
        <f t="shared" si="262"/>
        <v>1072360</v>
      </c>
      <c r="I862" s="27">
        <f t="shared" si="263"/>
        <v>340000</v>
      </c>
      <c r="J862" s="27">
        <f t="shared" si="264"/>
        <v>732360</v>
      </c>
      <c r="K862" s="26"/>
      <c r="L862" s="26"/>
      <c r="M862" s="27"/>
      <c r="N862" s="27"/>
      <c r="O862" s="27"/>
      <c r="P862" s="27">
        <f t="shared" si="265"/>
        <v>732360</v>
      </c>
      <c r="Q862" s="27">
        <f t="shared" si="266"/>
        <v>340000</v>
      </c>
      <c r="R862" s="27">
        <f t="shared" si="267"/>
        <v>1072360</v>
      </c>
      <c r="S862" s="27">
        <f t="shared" si="268"/>
        <v>0</v>
      </c>
      <c r="T862" s="26" t="s">
        <v>295</v>
      </c>
    </row>
    <row r="863" spans="1:20" x14ac:dyDescent="0.35">
      <c r="A863" s="26" t="s">
        <v>196</v>
      </c>
      <c r="B863" s="26" t="s">
        <v>1897</v>
      </c>
      <c r="C863" s="26"/>
      <c r="D863" s="86">
        <v>62.44</v>
      </c>
      <c r="E863" s="27">
        <v>19000</v>
      </c>
      <c r="F863" s="27">
        <f t="shared" si="261"/>
        <v>52.224815999999997</v>
      </c>
      <c r="G863" s="27">
        <v>7200</v>
      </c>
      <c r="H863" s="27">
        <f t="shared" si="262"/>
        <v>1186360</v>
      </c>
      <c r="I863" s="27">
        <f t="shared" si="263"/>
        <v>377000</v>
      </c>
      <c r="J863" s="27">
        <f t="shared" si="264"/>
        <v>809360</v>
      </c>
      <c r="K863" s="26"/>
      <c r="L863" s="26"/>
      <c r="M863" s="27"/>
      <c r="N863" s="27"/>
      <c r="O863" s="27"/>
      <c r="P863" s="27">
        <f t="shared" si="265"/>
        <v>809360</v>
      </c>
      <c r="Q863" s="27">
        <f t="shared" si="266"/>
        <v>377000</v>
      </c>
      <c r="R863" s="27">
        <f t="shared" si="267"/>
        <v>1186360</v>
      </c>
      <c r="S863" s="27">
        <f t="shared" si="268"/>
        <v>0</v>
      </c>
      <c r="T863" s="26" t="s">
        <v>295</v>
      </c>
    </row>
    <row r="864" spans="1:20" x14ac:dyDescent="0.35">
      <c r="A864" s="26" t="s">
        <v>197</v>
      </c>
      <c r="B864" s="26" t="s">
        <v>1897</v>
      </c>
      <c r="C864" s="26"/>
      <c r="D864" s="86">
        <v>68.459999999999994</v>
      </c>
      <c r="E864" s="27">
        <v>19000</v>
      </c>
      <c r="F864" s="27">
        <f t="shared" si="261"/>
        <v>57.259943999999997</v>
      </c>
      <c r="G864" s="27">
        <v>7200</v>
      </c>
      <c r="H864" s="27">
        <f t="shared" si="262"/>
        <v>1300739.9999999998</v>
      </c>
      <c r="I864" s="27">
        <f t="shared" si="263"/>
        <v>413000</v>
      </c>
      <c r="J864" s="27">
        <f t="shared" si="264"/>
        <v>887739.99999999977</v>
      </c>
      <c r="K864" s="26"/>
      <c r="L864" s="26"/>
      <c r="M864" s="27"/>
      <c r="N864" s="27"/>
      <c r="O864" s="27"/>
      <c r="P864" s="27">
        <f t="shared" si="265"/>
        <v>887739.99999999977</v>
      </c>
      <c r="Q864" s="27">
        <f t="shared" si="266"/>
        <v>413000</v>
      </c>
      <c r="R864" s="27">
        <f t="shared" si="267"/>
        <v>1300739.9999999998</v>
      </c>
      <c r="S864" s="27">
        <f t="shared" si="268"/>
        <v>0</v>
      </c>
      <c r="T864" s="26" t="s">
        <v>295</v>
      </c>
    </row>
    <row r="865" spans="1:20" x14ac:dyDescent="0.35">
      <c r="A865" s="26" t="s">
        <v>198</v>
      </c>
      <c r="B865" s="26" t="s">
        <v>1897</v>
      </c>
      <c r="C865" s="26"/>
      <c r="D865" s="86">
        <v>74.45</v>
      </c>
      <c r="E865" s="27">
        <v>19000</v>
      </c>
      <c r="F865" s="27">
        <f t="shared" si="261"/>
        <v>62.269980000000004</v>
      </c>
      <c r="G865" s="27">
        <v>7200</v>
      </c>
      <c r="H865" s="27">
        <f t="shared" si="262"/>
        <v>1414550</v>
      </c>
      <c r="I865" s="27">
        <f t="shared" si="263"/>
        <v>449000</v>
      </c>
      <c r="J865" s="27">
        <f t="shared" si="264"/>
        <v>965550</v>
      </c>
      <c r="K865" s="26"/>
      <c r="L865" s="26"/>
      <c r="M865" s="27"/>
      <c r="N865" s="27"/>
      <c r="O865" s="27"/>
      <c r="P865" s="27">
        <f t="shared" si="265"/>
        <v>965550</v>
      </c>
      <c r="Q865" s="27">
        <f t="shared" si="266"/>
        <v>449000</v>
      </c>
      <c r="R865" s="27">
        <f t="shared" si="267"/>
        <v>1414550</v>
      </c>
      <c r="S865" s="27">
        <f t="shared" si="268"/>
        <v>0</v>
      </c>
      <c r="T865" s="26" t="s">
        <v>295</v>
      </c>
    </row>
    <row r="866" spans="1:20" x14ac:dyDescent="0.35">
      <c r="A866" s="26" t="s">
        <v>199</v>
      </c>
      <c r="B866" s="26" t="s">
        <v>1897</v>
      </c>
      <c r="C866" s="26"/>
      <c r="D866" s="86">
        <v>80.459999999999994</v>
      </c>
      <c r="E866" s="27">
        <v>19000</v>
      </c>
      <c r="F866" s="27">
        <f t="shared" si="261"/>
        <v>67.296744000000004</v>
      </c>
      <c r="G866" s="27">
        <v>7200</v>
      </c>
      <c r="H866" s="27">
        <f t="shared" si="262"/>
        <v>1528739.9999999998</v>
      </c>
      <c r="I866" s="27">
        <f t="shared" si="263"/>
        <v>485000</v>
      </c>
      <c r="J866" s="27">
        <f t="shared" si="264"/>
        <v>1043739.9999999998</v>
      </c>
      <c r="K866" s="26"/>
      <c r="L866" s="26"/>
      <c r="M866" s="27"/>
      <c r="N866" s="27"/>
      <c r="O866" s="27"/>
      <c r="P866" s="27">
        <f t="shared" si="265"/>
        <v>1043739.9999999998</v>
      </c>
      <c r="Q866" s="27">
        <f t="shared" si="266"/>
        <v>485000</v>
      </c>
      <c r="R866" s="27">
        <f t="shared" si="267"/>
        <v>1528739.9999999998</v>
      </c>
      <c r="S866" s="27">
        <f t="shared" si="268"/>
        <v>0</v>
      </c>
      <c r="T866" s="26" t="s">
        <v>295</v>
      </c>
    </row>
    <row r="867" spans="1:20" x14ac:dyDescent="0.35">
      <c r="A867" s="26" t="s">
        <v>200</v>
      </c>
      <c r="B867" s="26" t="s">
        <v>1897</v>
      </c>
      <c r="C867" s="26"/>
      <c r="D867" s="86">
        <v>84.4</v>
      </c>
      <c r="E867" s="27">
        <v>19000</v>
      </c>
      <c r="F867" s="27">
        <f t="shared" si="261"/>
        <v>70.592160000000007</v>
      </c>
      <c r="G867" s="27">
        <v>7200</v>
      </c>
      <c r="H867" s="27">
        <f t="shared" si="262"/>
        <v>1603600</v>
      </c>
      <c r="I867" s="27">
        <f t="shared" si="263"/>
        <v>509000</v>
      </c>
      <c r="J867" s="27">
        <f t="shared" si="264"/>
        <v>1094600</v>
      </c>
      <c r="K867" s="26"/>
      <c r="L867" s="26"/>
      <c r="M867" s="27"/>
      <c r="N867" s="27"/>
      <c r="O867" s="27"/>
      <c r="P867" s="27">
        <f t="shared" si="265"/>
        <v>1094600</v>
      </c>
      <c r="Q867" s="27">
        <f t="shared" si="266"/>
        <v>509000</v>
      </c>
      <c r="R867" s="27">
        <f t="shared" si="267"/>
        <v>1603600</v>
      </c>
      <c r="S867" s="27">
        <f t="shared" si="268"/>
        <v>0</v>
      </c>
      <c r="T867" s="26" t="s">
        <v>295</v>
      </c>
    </row>
    <row r="868" spans="1:20" x14ac:dyDescent="0.35">
      <c r="A868" s="26" t="s">
        <v>201</v>
      </c>
      <c r="B868" s="26" t="s">
        <v>1897</v>
      </c>
      <c r="C868" s="26"/>
      <c r="D868" s="86">
        <v>61.59</v>
      </c>
      <c r="E868" s="27">
        <v>19000</v>
      </c>
      <c r="F868" s="27">
        <f t="shared" si="261"/>
        <v>51.513876000000003</v>
      </c>
      <c r="G868" s="27">
        <v>7200</v>
      </c>
      <c r="H868" s="27">
        <f t="shared" si="262"/>
        <v>1170210</v>
      </c>
      <c r="I868" s="27">
        <f t="shared" si="263"/>
        <v>371000</v>
      </c>
      <c r="J868" s="27">
        <f t="shared" si="264"/>
        <v>799210</v>
      </c>
      <c r="K868" s="26"/>
      <c r="L868" s="26"/>
      <c r="M868" s="27"/>
      <c r="N868" s="27"/>
      <c r="O868" s="27"/>
      <c r="P868" s="27">
        <f t="shared" si="265"/>
        <v>799210</v>
      </c>
      <c r="Q868" s="27">
        <f t="shared" si="266"/>
        <v>371000</v>
      </c>
      <c r="R868" s="27">
        <f t="shared" si="267"/>
        <v>1170210</v>
      </c>
      <c r="S868" s="27">
        <f t="shared" si="268"/>
        <v>0</v>
      </c>
      <c r="T868" s="26" t="s">
        <v>295</v>
      </c>
    </row>
    <row r="869" spans="1:20" x14ac:dyDescent="0.35">
      <c r="A869" s="26" t="s">
        <v>202</v>
      </c>
      <c r="B869" s="26" t="s">
        <v>1897</v>
      </c>
      <c r="C869" s="26"/>
      <c r="D869" s="86">
        <v>30.56</v>
      </c>
      <c r="E869" s="27">
        <v>19000</v>
      </c>
      <c r="F869" s="27">
        <f t="shared" si="261"/>
        <v>25.560383999999999</v>
      </c>
      <c r="G869" s="27">
        <v>7200</v>
      </c>
      <c r="H869" s="27">
        <f t="shared" si="262"/>
        <v>580640</v>
      </c>
      <c r="I869" s="27">
        <f t="shared" si="263"/>
        <v>185000</v>
      </c>
      <c r="J869" s="27">
        <f t="shared" si="264"/>
        <v>395640</v>
      </c>
      <c r="K869" s="26"/>
      <c r="L869" s="26"/>
      <c r="M869" s="27"/>
      <c r="N869" s="27"/>
      <c r="O869" s="27"/>
      <c r="P869" s="27">
        <f t="shared" si="265"/>
        <v>395640</v>
      </c>
      <c r="Q869" s="27">
        <f t="shared" si="266"/>
        <v>185000</v>
      </c>
      <c r="R869" s="27">
        <f t="shared" si="267"/>
        <v>580640</v>
      </c>
      <c r="S869" s="27">
        <f t="shared" si="268"/>
        <v>0</v>
      </c>
      <c r="T869" s="26" t="s">
        <v>295</v>
      </c>
    </row>
    <row r="870" spans="1:20" x14ac:dyDescent="0.35">
      <c r="A870" s="3" t="s">
        <v>203</v>
      </c>
      <c r="B870" s="3" t="s">
        <v>976</v>
      </c>
      <c r="C870" s="3" t="s">
        <v>33</v>
      </c>
      <c r="D870" s="83">
        <v>44.8</v>
      </c>
      <c r="E870" s="4"/>
      <c r="F870" s="4">
        <f t="shared" si="261"/>
        <v>37.47072</v>
      </c>
      <c r="G870" s="4">
        <v>32000</v>
      </c>
      <c r="H870" s="4">
        <v>3460000</v>
      </c>
      <c r="I870" s="4">
        <f t="shared" ref="I870" si="269">+CEILING(F870*G870,1000)</f>
        <v>1200000</v>
      </c>
      <c r="J870" s="4">
        <f t="shared" ref="J870" si="270">(H870-I870)</f>
        <v>2260000</v>
      </c>
      <c r="K870" s="22">
        <v>45621</v>
      </c>
      <c r="L870" s="3"/>
      <c r="M870" s="4"/>
      <c r="N870" s="4"/>
      <c r="O870" s="4"/>
      <c r="P870" s="4"/>
      <c r="Q870" s="4"/>
      <c r="R870" s="4"/>
      <c r="S870" s="4"/>
      <c r="T870" s="3" t="s">
        <v>34</v>
      </c>
    </row>
    <row r="871" spans="1:20" x14ac:dyDescent="0.35">
      <c r="A871" s="3" t="s">
        <v>203</v>
      </c>
      <c r="B871" s="3"/>
      <c r="C871" s="3"/>
      <c r="D871" s="3"/>
      <c r="E871" s="4"/>
      <c r="F871" s="4"/>
      <c r="G871" s="4"/>
      <c r="H871" s="4"/>
      <c r="I871" s="4"/>
      <c r="J871" s="4"/>
      <c r="K871" s="22">
        <v>45631</v>
      </c>
      <c r="L871" s="17" t="s">
        <v>9</v>
      </c>
      <c r="M871" s="4"/>
      <c r="N871" s="7">
        <v>3460000</v>
      </c>
      <c r="O871" s="4">
        <f t="shared" ref="O871:O879" si="271">+SUM(M871:N871)</f>
        <v>3460000</v>
      </c>
      <c r="P871" s="4"/>
      <c r="Q871" s="4"/>
      <c r="R871" s="4"/>
      <c r="S871" s="4"/>
      <c r="T871" s="3" t="s">
        <v>34</v>
      </c>
    </row>
    <row r="872" spans="1:20" x14ac:dyDescent="0.35">
      <c r="A872" s="3" t="s">
        <v>203</v>
      </c>
      <c r="B872" s="3"/>
      <c r="C872" s="3" t="s">
        <v>33</v>
      </c>
      <c r="D872" s="3"/>
      <c r="E872" s="4"/>
      <c r="F872" s="4">
        <f t="shared" si="261"/>
        <v>0</v>
      </c>
      <c r="G872" s="4"/>
      <c r="H872" s="4"/>
      <c r="I872" s="4"/>
      <c r="J872" s="4"/>
      <c r="K872" s="33" t="s">
        <v>434</v>
      </c>
      <c r="L872" s="17" t="s">
        <v>435</v>
      </c>
      <c r="M872" s="7">
        <v>1180000</v>
      </c>
      <c r="N872" s="4"/>
      <c r="O872" s="4">
        <f t="shared" si="271"/>
        <v>1180000</v>
      </c>
      <c r="P872" s="4"/>
      <c r="Q872" s="4"/>
      <c r="R872" s="4"/>
      <c r="S872" s="4"/>
      <c r="T872" s="3" t="s">
        <v>34</v>
      </c>
    </row>
    <row r="873" spans="1:20" x14ac:dyDescent="0.35">
      <c r="A873" s="3" t="s">
        <v>203</v>
      </c>
      <c r="B873" s="3"/>
      <c r="C873" s="3"/>
      <c r="D873" s="3"/>
      <c r="E873" s="4"/>
      <c r="F873" s="4"/>
      <c r="G873" s="4"/>
      <c r="H873" s="4"/>
      <c r="I873" s="4"/>
      <c r="J873" s="4"/>
      <c r="K873" s="22">
        <v>45710</v>
      </c>
      <c r="L873" s="17" t="s">
        <v>9</v>
      </c>
      <c r="M873" s="4"/>
      <c r="N873" s="7">
        <v>-1180000</v>
      </c>
      <c r="O873" s="4">
        <f t="shared" si="271"/>
        <v>-1180000</v>
      </c>
      <c r="P873" s="4"/>
      <c r="Q873" s="4"/>
      <c r="R873" s="4"/>
      <c r="S873" s="4"/>
      <c r="T873" s="3" t="s">
        <v>34</v>
      </c>
    </row>
    <row r="874" spans="1:20" x14ac:dyDescent="0.35">
      <c r="A874" s="3" t="s">
        <v>203</v>
      </c>
      <c r="B874" s="3"/>
      <c r="C874" s="3"/>
      <c r="D874" s="3"/>
      <c r="E874" s="4"/>
      <c r="F874" s="4"/>
      <c r="G874" s="4"/>
      <c r="H874" s="4"/>
      <c r="I874" s="4"/>
      <c r="J874" s="4"/>
      <c r="K874" s="3"/>
      <c r="L874" s="3" t="s">
        <v>309</v>
      </c>
      <c r="M874" s="4">
        <v>20000</v>
      </c>
      <c r="N874" s="4">
        <v>-20000</v>
      </c>
      <c r="O874" s="4">
        <f t="shared" si="271"/>
        <v>0</v>
      </c>
      <c r="P874" s="4"/>
      <c r="Q874" s="4"/>
      <c r="R874" s="4"/>
      <c r="S874" s="4"/>
      <c r="T874" s="3" t="s">
        <v>34</v>
      </c>
    </row>
    <row r="875" spans="1:20" x14ac:dyDescent="0.35">
      <c r="A875" s="18"/>
      <c r="B875" s="18"/>
      <c r="C875" s="18"/>
      <c r="D875" s="18"/>
      <c r="E875" s="23"/>
      <c r="F875" s="23"/>
      <c r="G875" s="23"/>
      <c r="H875" s="23"/>
      <c r="I875" s="23"/>
      <c r="J875" s="23"/>
      <c r="K875" s="18"/>
      <c r="L875" s="18"/>
      <c r="M875" s="23">
        <f t="shared" ref="M875:N875" si="272">SUM(M871:M874)</f>
        <v>1200000</v>
      </c>
      <c r="N875" s="23">
        <f t="shared" si="272"/>
        <v>2260000</v>
      </c>
      <c r="O875" s="23">
        <f>SUM(O871:O874)</f>
        <v>3460000</v>
      </c>
      <c r="P875" s="23">
        <f>+J870-N875</f>
        <v>0</v>
      </c>
      <c r="Q875" s="23">
        <f>+I870-M875</f>
        <v>0</v>
      </c>
      <c r="R875" s="29">
        <f>+P875+Q875</f>
        <v>0</v>
      </c>
      <c r="S875" s="29">
        <f>+O875</f>
        <v>3460000</v>
      </c>
      <c r="T875" s="18"/>
    </row>
    <row r="876" spans="1:20" x14ac:dyDescent="0.35">
      <c r="A876" s="3" t="s">
        <v>204</v>
      </c>
      <c r="B876" s="3" t="s">
        <v>976</v>
      </c>
      <c r="C876" s="3"/>
      <c r="D876" s="83">
        <v>24.44</v>
      </c>
      <c r="E876" s="4"/>
      <c r="F876" s="4">
        <f t="shared" ref="F876" si="273">+D876*0.8364</f>
        <v>20.441616000000003</v>
      </c>
      <c r="G876" s="4">
        <v>32000</v>
      </c>
      <c r="H876" s="4">
        <v>1800000</v>
      </c>
      <c r="I876" s="4">
        <f t="shared" ref="I876" si="274">+CEILING(F876*G876,1000)</f>
        <v>655000</v>
      </c>
      <c r="J876" s="4">
        <f t="shared" ref="J876" si="275">(H876-I876)</f>
        <v>1145000</v>
      </c>
      <c r="K876" s="3"/>
      <c r="L876" s="3"/>
      <c r="M876" s="4"/>
      <c r="N876" s="4"/>
      <c r="O876" s="4"/>
      <c r="P876" s="4"/>
      <c r="Q876" s="4"/>
      <c r="R876" s="4"/>
      <c r="S876" s="4"/>
      <c r="T876" s="17" t="s">
        <v>34</v>
      </c>
    </row>
    <row r="877" spans="1:20" x14ac:dyDescent="0.35">
      <c r="A877" s="3" t="s">
        <v>204</v>
      </c>
      <c r="B877" s="3"/>
      <c r="C877" s="3" t="s">
        <v>33</v>
      </c>
      <c r="D877" s="3"/>
      <c r="E877" s="4"/>
      <c r="F877" s="4"/>
      <c r="G877" s="4"/>
      <c r="H877" s="4"/>
      <c r="I877" s="4"/>
      <c r="J877" s="4"/>
      <c r="K877" s="3" t="s">
        <v>1895</v>
      </c>
      <c r="L877" s="3" t="s">
        <v>9</v>
      </c>
      <c r="M877" s="4"/>
      <c r="N877" s="4">
        <v>1144000</v>
      </c>
      <c r="O877" s="4">
        <f t="shared" si="271"/>
        <v>1144000</v>
      </c>
      <c r="P877" s="4"/>
      <c r="Q877" s="4"/>
      <c r="R877" s="4"/>
      <c r="S877" s="4"/>
      <c r="T877" s="17" t="s">
        <v>34</v>
      </c>
    </row>
    <row r="878" spans="1:20" x14ac:dyDescent="0.35">
      <c r="A878" s="3" t="s">
        <v>204</v>
      </c>
      <c r="B878" s="3"/>
      <c r="C878" s="3"/>
      <c r="D878" s="3"/>
      <c r="E878" s="4"/>
      <c r="F878" s="4"/>
      <c r="G878" s="4"/>
      <c r="H878" s="4"/>
      <c r="I878" s="4"/>
      <c r="J878" s="4"/>
      <c r="K878" s="3"/>
      <c r="L878" s="3" t="s">
        <v>1896</v>
      </c>
      <c r="M878" s="4">
        <v>656000</v>
      </c>
      <c r="N878" s="4"/>
      <c r="O878" s="4">
        <f t="shared" si="271"/>
        <v>656000</v>
      </c>
      <c r="P878" s="4"/>
      <c r="Q878" s="4"/>
      <c r="R878" s="4"/>
      <c r="S878" s="4"/>
      <c r="T878" s="17"/>
    </row>
    <row r="879" spans="1:20" x14ac:dyDescent="0.35">
      <c r="A879" s="3" t="s">
        <v>204</v>
      </c>
      <c r="B879" s="3"/>
      <c r="C879" s="3"/>
      <c r="D879" s="3"/>
      <c r="E879" s="4"/>
      <c r="F879" s="4"/>
      <c r="G879" s="4"/>
      <c r="H879" s="4"/>
      <c r="I879" s="4"/>
      <c r="J879" s="4"/>
      <c r="K879" s="3"/>
      <c r="L879" s="3"/>
      <c r="M879" s="4"/>
      <c r="N879" s="4"/>
      <c r="O879" s="4">
        <f t="shared" si="271"/>
        <v>0</v>
      </c>
      <c r="P879" s="4"/>
      <c r="Q879" s="4"/>
      <c r="R879" s="4"/>
      <c r="S879" s="4"/>
      <c r="T879" s="17" t="s">
        <v>34</v>
      </c>
    </row>
    <row r="880" spans="1:20" x14ac:dyDescent="0.35">
      <c r="A880" s="18"/>
      <c r="B880" s="18"/>
      <c r="C880" s="18"/>
      <c r="D880" s="18"/>
      <c r="E880" s="23"/>
      <c r="F880" s="23"/>
      <c r="G880" s="23"/>
      <c r="H880" s="23"/>
      <c r="I880" s="23"/>
      <c r="J880" s="23"/>
      <c r="K880" s="18"/>
      <c r="L880" s="18"/>
      <c r="M880" s="23">
        <f t="shared" ref="M880:N880" si="276">SUM(M877:M879)</f>
        <v>656000</v>
      </c>
      <c r="N880" s="23">
        <f t="shared" si="276"/>
        <v>1144000</v>
      </c>
      <c r="O880" s="23">
        <f>SUM(O877:O879)</f>
        <v>1800000</v>
      </c>
      <c r="P880" s="23">
        <f>+J876-N880</f>
        <v>1000</v>
      </c>
      <c r="Q880" s="23">
        <f>+I876-M880</f>
        <v>-1000</v>
      </c>
      <c r="R880" s="29">
        <f>+P880+Q880</f>
        <v>0</v>
      </c>
      <c r="S880" s="29">
        <f>+O880</f>
        <v>1800000</v>
      </c>
      <c r="T880" s="18"/>
    </row>
    <row r="881" spans="1:20" x14ac:dyDescent="0.35">
      <c r="A881" s="3" t="s">
        <v>205</v>
      </c>
      <c r="B881" s="3" t="s">
        <v>976</v>
      </c>
      <c r="C881" s="3" t="s">
        <v>430</v>
      </c>
      <c r="D881" s="83">
        <v>24.44</v>
      </c>
      <c r="E881" s="4"/>
      <c r="F881" s="4">
        <f t="shared" ref="F881" si="277">+D881*0.8364</f>
        <v>20.441616000000003</v>
      </c>
      <c r="G881" s="4">
        <v>32000</v>
      </c>
      <c r="H881" s="4">
        <v>1800000</v>
      </c>
      <c r="I881" s="4">
        <f t="shared" ref="I881" si="278">+CEILING(F881*G881,1000)</f>
        <v>655000</v>
      </c>
      <c r="J881" s="4">
        <f t="shared" ref="J881" si="279">(H881-I881)</f>
        <v>1145000</v>
      </c>
      <c r="K881" s="22">
        <v>45282</v>
      </c>
      <c r="L881" s="17"/>
      <c r="M881" s="4"/>
      <c r="N881" s="4"/>
      <c r="O881" s="4"/>
      <c r="P881" s="4"/>
      <c r="Q881" s="4"/>
      <c r="R881" s="4"/>
      <c r="S881" s="4"/>
      <c r="T881" s="17" t="s">
        <v>296</v>
      </c>
    </row>
    <row r="882" spans="1:20" x14ac:dyDescent="0.35">
      <c r="A882" s="3" t="s">
        <v>205</v>
      </c>
      <c r="B882" s="3"/>
      <c r="C882" s="3"/>
      <c r="D882" s="3"/>
      <c r="E882" s="4"/>
      <c r="F882" s="4"/>
      <c r="G882" s="4"/>
      <c r="H882" s="4"/>
      <c r="I882" s="4"/>
      <c r="J882" s="4"/>
      <c r="K882" s="22">
        <v>45285</v>
      </c>
      <c r="L882" s="17" t="s">
        <v>312</v>
      </c>
      <c r="M882" s="7">
        <v>11000</v>
      </c>
      <c r="N882" s="4"/>
      <c r="O882" s="4">
        <f t="shared" ref="O882:O886" si="280">+SUM(M882:N882)</f>
        <v>11000</v>
      </c>
      <c r="P882" s="4"/>
      <c r="Q882" s="4"/>
      <c r="R882" s="4"/>
      <c r="S882" s="4"/>
      <c r="T882" s="17" t="s">
        <v>296</v>
      </c>
    </row>
    <row r="883" spans="1:20" x14ac:dyDescent="0.35">
      <c r="A883" s="3" t="s">
        <v>205</v>
      </c>
      <c r="B883" s="3"/>
      <c r="C883" s="3" t="s">
        <v>431</v>
      </c>
      <c r="D883" s="3"/>
      <c r="E883" s="4"/>
      <c r="F883" s="4"/>
      <c r="G883" s="4"/>
      <c r="H883" s="4"/>
      <c r="I883" s="4"/>
      <c r="J883" s="4"/>
      <c r="K883" s="22">
        <v>45307</v>
      </c>
      <c r="L883" s="17" t="s">
        <v>436</v>
      </c>
      <c r="M883" s="7">
        <v>400000</v>
      </c>
      <c r="N883" s="4"/>
      <c r="O883" s="4">
        <f t="shared" si="280"/>
        <v>400000</v>
      </c>
      <c r="P883" s="4"/>
      <c r="Q883" s="4"/>
      <c r="R883" s="4"/>
      <c r="S883" s="4"/>
      <c r="T883" s="17" t="s">
        <v>296</v>
      </c>
    </row>
    <row r="884" spans="1:20" x14ac:dyDescent="0.35">
      <c r="A884" s="3" t="s">
        <v>205</v>
      </c>
      <c r="B884" s="3"/>
      <c r="C884" s="3" t="s">
        <v>432</v>
      </c>
      <c r="D884" s="3"/>
      <c r="E884" s="4"/>
      <c r="F884" s="4"/>
      <c r="G884" s="4"/>
      <c r="H884" s="4"/>
      <c r="I884" s="4"/>
      <c r="J884" s="4"/>
      <c r="K884" s="22">
        <v>45674</v>
      </c>
      <c r="L884" s="17" t="s">
        <v>314</v>
      </c>
      <c r="M884" s="7">
        <v>655000</v>
      </c>
      <c r="N884" s="4"/>
      <c r="O884" s="4">
        <f t="shared" si="280"/>
        <v>655000</v>
      </c>
      <c r="P884" s="4"/>
      <c r="Q884" s="4"/>
      <c r="R884" s="4"/>
      <c r="S884" s="4"/>
      <c r="T884" s="17" t="s">
        <v>296</v>
      </c>
    </row>
    <row r="885" spans="1:20" x14ac:dyDescent="0.35">
      <c r="A885" s="3" t="s">
        <v>205</v>
      </c>
      <c r="B885" s="3"/>
      <c r="C885" s="3"/>
      <c r="D885" s="3"/>
      <c r="E885" s="4"/>
      <c r="F885" s="4"/>
      <c r="G885" s="4"/>
      <c r="H885" s="4"/>
      <c r="I885" s="4"/>
      <c r="J885" s="4"/>
      <c r="K885" s="22">
        <v>45678</v>
      </c>
      <c r="L885" s="17" t="s">
        <v>9</v>
      </c>
      <c r="M885" s="4"/>
      <c r="N885" s="7">
        <v>734000</v>
      </c>
      <c r="O885" s="4">
        <f t="shared" si="280"/>
        <v>734000</v>
      </c>
      <c r="P885" s="4"/>
      <c r="Q885" s="4"/>
      <c r="R885" s="4"/>
      <c r="S885" s="4"/>
      <c r="T885" s="17" t="s">
        <v>296</v>
      </c>
    </row>
    <row r="886" spans="1:20" x14ac:dyDescent="0.35">
      <c r="A886" s="3" t="s">
        <v>205</v>
      </c>
      <c r="B886" s="3"/>
      <c r="C886" s="3"/>
      <c r="D886" s="3"/>
      <c r="E886" s="4"/>
      <c r="F886" s="4"/>
      <c r="G886" s="4"/>
      <c r="H886" s="4"/>
      <c r="I886" s="4"/>
      <c r="J886" s="4"/>
      <c r="K886" s="3"/>
      <c r="L886" s="3"/>
      <c r="M886" s="4"/>
      <c r="N886" s="4"/>
      <c r="O886" s="4">
        <f t="shared" si="280"/>
        <v>0</v>
      </c>
      <c r="P886" s="4"/>
      <c r="Q886" s="4"/>
      <c r="R886" s="4"/>
      <c r="S886" s="4"/>
      <c r="T886" s="17" t="s">
        <v>296</v>
      </c>
    </row>
    <row r="887" spans="1:20" x14ac:dyDescent="0.35">
      <c r="A887" s="18"/>
      <c r="B887" s="18"/>
      <c r="C887" s="18"/>
      <c r="D887" s="18"/>
      <c r="E887" s="23"/>
      <c r="F887" s="23"/>
      <c r="G887" s="23"/>
      <c r="H887" s="23"/>
      <c r="I887" s="23"/>
      <c r="J887" s="23"/>
      <c r="K887" s="18"/>
      <c r="L887" s="18"/>
      <c r="M887" s="23">
        <f t="shared" ref="M887:N887" si="281">SUM(M882:M886)</f>
        <v>1066000</v>
      </c>
      <c r="N887" s="23">
        <f t="shared" si="281"/>
        <v>734000</v>
      </c>
      <c r="O887" s="23">
        <f>SUM(O882:O886)</f>
        <v>1800000</v>
      </c>
      <c r="P887" s="23">
        <f>+J881-N887</f>
        <v>411000</v>
      </c>
      <c r="Q887" s="23">
        <f>+I881-M887</f>
        <v>-411000</v>
      </c>
      <c r="R887" s="29">
        <f>+P887+Q887</f>
        <v>0</v>
      </c>
      <c r="S887" s="29">
        <f>+O887</f>
        <v>1800000</v>
      </c>
      <c r="T887" s="18"/>
    </row>
    <row r="888" spans="1:20" x14ac:dyDescent="0.35">
      <c r="A888" s="3" t="s">
        <v>206</v>
      </c>
      <c r="B888" s="3" t="s">
        <v>976</v>
      </c>
      <c r="C888" s="3" t="s">
        <v>433</v>
      </c>
      <c r="D888" s="83">
        <v>24.44</v>
      </c>
      <c r="E888" s="4"/>
      <c r="F888" s="4">
        <f t="shared" ref="F888" si="282">+D888*0.8364</f>
        <v>20.441616000000003</v>
      </c>
      <c r="G888" s="4">
        <v>32000</v>
      </c>
      <c r="H888" s="4">
        <v>1800000</v>
      </c>
      <c r="I888" s="4">
        <f t="shared" ref="I888" si="283">+CEILING(F888*G888,1000)</f>
        <v>655000</v>
      </c>
      <c r="J888" s="4">
        <f t="shared" ref="J888" si="284">(H888-I888)</f>
        <v>1145000</v>
      </c>
      <c r="K888" s="22">
        <v>45282</v>
      </c>
      <c r="L888" s="3"/>
      <c r="M888" s="4"/>
      <c r="N888" s="4"/>
      <c r="O888" s="4"/>
      <c r="P888" s="4"/>
      <c r="Q888" s="4"/>
      <c r="R888" s="4"/>
      <c r="S888" s="4"/>
      <c r="T888" s="17" t="s">
        <v>296</v>
      </c>
    </row>
    <row r="889" spans="1:20" x14ac:dyDescent="0.35">
      <c r="A889" s="3" t="s">
        <v>206</v>
      </c>
      <c r="B889" s="3"/>
      <c r="C889" s="3"/>
      <c r="D889" s="3"/>
      <c r="E889" s="4"/>
      <c r="F889" s="4"/>
      <c r="G889" s="4"/>
      <c r="H889" s="4"/>
      <c r="I889" s="4"/>
      <c r="J889" s="4"/>
      <c r="K889" s="22">
        <v>45289</v>
      </c>
      <c r="L889" s="17" t="s">
        <v>9</v>
      </c>
      <c r="M889" s="4"/>
      <c r="N889" s="7">
        <v>21000</v>
      </c>
      <c r="O889" s="4">
        <f t="shared" ref="O889:O890" si="285">+SUM(M889:N889)</f>
        <v>21000</v>
      </c>
      <c r="P889" s="4"/>
      <c r="Q889" s="4"/>
      <c r="R889" s="4"/>
      <c r="S889" s="4"/>
      <c r="T889" s="17" t="s">
        <v>296</v>
      </c>
    </row>
    <row r="890" spans="1:20" x14ac:dyDescent="0.35">
      <c r="A890" s="3" t="s">
        <v>206</v>
      </c>
      <c r="B890" s="3"/>
      <c r="C890" s="3"/>
      <c r="D890" s="3"/>
      <c r="E890" s="4"/>
      <c r="F890" s="4"/>
      <c r="G890" s="4"/>
      <c r="H890" s="4"/>
      <c r="I890" s="4"/>
      <c r="J890" s="4"/>
      <c r="K890" s="3"/>
      <c r="L890" s="3"/>
      <c r="M890" s="4"/>
      <c r="N890" s="4"/>
      <c r="O890" s="4">
        <f t="shared" si="285"/>
        <v>0</v>
      </c>
      <c r="P890" s="4"/>
      <c r="Q890" s="4"/>
      <c r="R890" s="4"/>
      <c r="S890" s="4"/>
      <c r="T890" s="17" t="s">
        <v>296</v>
      </c>
    </row>
    <row r="891" spans="1:20" x14ac:dyDescent="0.35">
      <c r="A891" s="18"/>
      <c r="B891" s="18"/>
      <c r="C891" s="18"/>
      <c r="D891" s="18"/>
      <c r="E891" s="23"/>
      <c r="F891" s="23"/>
      <c r="G891" s="23"/>
      <c r="H891" s="23"/>
      <c r="I891" s="23"/>
      <c r="J891" s="23"/>
      <c r="K891" s="18"/>
      <c r="L891" s="18"/>
      <c r="M891" s="23">
        <f t="shared" ref="M891:N891" si="286">SUM(M889:M890)</f>
        <v>0</v>
      </c>
      <c r="N891" s="23">
        <f t="shared" si="286"/>
        <v>21000</v>
      </c>
      <c r="O891" s="23">
        <f>SUM(O889:O890)</f>
        <v>21000</v>
      </c>
      <c r="P891" s="23">
        <f>+J888-N891</f>
        <v>1124000</v>
      </c>
      <c r="Q891" s="23">
        <f>+I888-M891</f>
        <v>655000</v>
      </c>
      <c r="R891" s="29">
        <f>+P891+Q891</f>
        <v>1779000</v>
      </c>
      <c r="S891" s="29">
        <f>+O891</f>
        <v>21000</v>
      </c>
      <c r="T891" s="18"/>
    </row>
    <row r="892" spans="1:20" x14ac:dyDescent="0.35">
      <c r="A892" s="26" t="s">
        <v>207</v>
      </c>
      <c r="B892" s="26" t="s">
        <v>976</v>
      </c>
      <c r="C892" s="26"/>
      <c r="D892" s="84">
        <v>24.44</v>
      </c>
      <c r="E892" s="27"/>
      <c r="F892" s="27">
        <f t="shared" ref="F892:F921" si="287">+D892*0.8364</f>
        <v>20.441616000000003</v>
      </c>
      <c r="G892" s="27">
        <v>32000</v>
      </c>
      <c r="H892" s="27">
        <v>2300000</v>
      </c>
      <c r="I892" s="27">
        <f t="shared" ref="I892:I921" si="288">+CEILING(F892*G892,1000)</f>
        <v>655000</v>
      </c>
      <c r="J892" s="27">
        <f t="shared" ref="J892:J921" si="289">(H892-I892)</f>
        <v>1645000</v>
      </c>
      <c r="K892" s="26"/>
      <c r="L892" s="26"/>
      <c r="M892" s="27"/>
      <c r="N892" s="27"/>
      <c r="O892" s="27"/>
      <c r="P892" s="27">
        <f t="shared" ref="P892:P921" si="290">+J892-N892</f>
        <v>1645000</v>
      </c>
      <c r="Q892" s="27">
        <f t="shared" ref="Q892:Q921" si="291">+I892-M892</f>
        <v>655000</v>
      </c>
      <c r="R892" s="27">
        <f t="shared" ref="R892:R921" si="292">+P892+Q892</f>
        <v>2300000</v>
      </c>
      <c r="S892" s="27">
        <f t="shared" ref="S892:S921" si="293">+O892</f>
        <v>0</v>
      </c>
      <c r="T892" s="26" t="s">
        <v>295</v>
      </c>
    </row>
    <row r="893" spans="1:20" x14ac:dyDescent="0.35">
      <c r="A893" s="26" t="s">
        <v>208</v>
      </c>
      <c r="B893" s="26" t="s">
        <v>976</v>
      </c>
      <c r="C893" s="26"/>
      <c r="D893" s="84">
        <v>24.44</v>
      </c>
      <c r="E893" s="27"/>
      <c r="F893" s="27">
        <f t="shared" si="287"/>
        <v>20.441616000000003</v>
      </c>
      <c r="G893" s="27">
        <v>32000</v>
      </c>
      <c r="H893" s="27">
        <v>2300000</v>
      </c>
      <c r="I893" s="27">
        <f t="shared" si="288"/>
        <v>655000</v>
      </c>
      <c r="J893" s="27">
        <f t="shared" si="289"/>
        <v>1645000</v>
      </c>
      <c r="K893" s="26"/>
      <c r="L893" s="26"/>
      <c r="M893" s="27"/>
      <c r="N893" s="27"/>
      <c r="O893" s="27"/>
      <c r="P893" s="27">
        <f t="shared" si="290"/>
        <v>1645000</v>
      </c>
      <c r="Q893" s="27">
        <f t="shared" si="291"/>
        <v>655000</v>
      </c>
      <c r="R893" s="27">
        <f t="shared" si="292"/>
        <v>2300000</v>
      </c>
      <c r="S893" s="27">
        <f t="shared" si="293"/>
        <v>0</v>
      </c>
      <c r="T893" s="26" t="s">
        <v>295</v>
      </c>
    </row>
    <row r="894" spans="1:20" x14ac:dyDescent="0.35">
      <c r="A894" s="26" t="s">
        <v>209</v>
      </c>
      <c r="B894" s="26" t="s">
        <v>976</v>
      </c>
      <c r="C894" s="26"/>
      <c r="D894" s="84">
        <v>24.44</v>
      </c>
      <c r="E894" s="27"/>
      <c r="F894" s="27">
        <f t="shared" si="287"/>
        <v>20.441616000000003</v>
      </c>
      <c r="G894" s="27">
        <v>32000</v>
      </c>
      <c r="H894" s="27">
        <v>2300000</v>
      </c>
      <c r="I894" s="27">
        <f t="shared" si="288"/>
        <v>655000</v>
      </c>
      <c r="J894" s="27">
        <f t="shared" si="289"/>
        <v>1645000</v>
      </c>
      <c r="K894" s="26"/>
      <c r="L894" s="26"/>
      <c r="M894" s="27"/>
      <c r="N894" s="27"/>
      <c r="O894" s="27"/>
      <c r="P894" s="27">
        <f t="shared" si="290"/>
        <v>1645000</v>
      </c>
      <c r="Q894" s="27">
        <f t="shared" si="291"/>
        <v>655000</v>
      </c>
      <c r="R894" s="27">
        <f t="shared" si="292"/>
        <v>2300000</v>
      </c>
      <c r="S894" s="27">
        <f t="shared" si="293"/>
        <v>0</v>
      </c>
      <c r="T894" s="26" t="s">
        <v>295</v>
      </c>
    </row>
    <row r="895" spans="1:20" x14ac:dyDescent="0.35">
      <c r="A895" s="26" t="s">
        <v>210</v>
      </c>
      <c r="B895" s="26" t="s">
        <v>976</v>
      </c>
      <c r="C895" s="26"/>
      <c r="D895" s="84">
        <v>24.44</v>
      </c>
      <c r="E895" s="27"/>
      <c r="F895" s="27">
        <f t="shared" si="287"/>
        <v>20.441616000000003</v>
      </c>
      <c r="G895" s="27">
        <v>32000</v>
      </c>
      <c r="H895" s="27">
        <v>2300000</v>
      </c>
      <c r="I895" s="27">
        <f t="shared" si="288"/>
        <v>655000</v>
      </c>
      <c r="J895" s="27">
        <f t="shared" si="289"/>
        <v>1645000</v>
      </c>
      <c r="K895" s="26"/>
      <c r="L895" s="26"/>
      <c r="M895" s="27"/>
      <c r="N895" s="27"/>
      <c r="O895" s="27"/>
      <c r="P895" s="27">
        <f t="shared" si="290"/>
        <v>1645000</v>
      </c>
      <c r="Q895" s="27">
        <f t="shared" si="291"/>
        <v>655000</v>
      </c>
      <c r="R895" s="27">
        <f t="shared" si="292"/>
        <v>2300000</v>
      </c>
      <c r="S895" s="27">
        <f t="shared" si="293"/>
        <v>0</v>
      </c>
      <c r="T895" s="26" t="s">
        <v>295</v>
      </c>
    </row>
    <row r="896" spans="1:20" x14ac:dyDescent="0.35">
      <c r="A896" s="26" t="s">
        <v>211</v>
      </c>
      <c r="B896" s="26" t="s">
        <v>976</v>
      </c>
      <c r="C896" s="26"/>
      <c r="D896" s="84">
        <v>24.44</v>
      </c>
      <c r="E896" s="27"/>
      <c r="F896" s="27">
        <f t="shared" si="287"/>
        <v>20.441616000000003</v>
      </c>
      <c r="G896" s="27">
        <v>32000</v>
      </c>
      <c r="H896" s="27">
        <v>2300000</v>
      </c>
      <c r="I896" s="27">
        <f t="shared" si="288"/>
        <v>655000</v>
      </c>
      <c r="J896" s="27">
        <f t="shared" si="289"/>
        <v>1645000</v>
      </c>
      <c r="K896" s="26"/>
      <c r="L896" s="26"/>
      <c r="M896" s="27"/>
      <c r="N896" s="27"/>
      <c r="O896" s="27"/>
      <c r="P896" s="27">
        <f t="shared" si="290"/>
        <v>1645000</v>
      </c>
      <c r="Q896" s="27">
        <f t="shared" si="291"/>
        <v>655000</v>
      </c>
      <c r="R896" s="27">
        <f t="shared" si="292"/>
        <v>2300000</v>
      </c>
      <c r="S896" s="27">
        <f t="shared" si="293"/>
        <v>0</v>
      </c>
      <c r="T896" s="26" t="s">
        <v>295</v>
      </c>
    </row>
    <row r="897" spans="1:20" x14ac:dyDescent="0.35">
      <c r="A897" s="26" t="s">
        <v>212</v>
      </c>
      <c r="B897" s="26" t="s">
        <v>976</v>
      </c>
      <c r="C897" s="26"/>
      <c r="D897" s="84">
        <v>24.44</v>
      </c>
      <c r="E897" s="27"/>
      <c r="F897" s="27">
        <f t="shared" si="287"/>
        <v>20.441616000000003</v>
      </c>
      <c r="G897" s="27">
        <v>32000</v>
      </c>
      <c r="H897" s="27">
        <v>2300000</v>
      </c>
      <c r="I897" s="27">
        <f t="shared" si="288"/>
        <v>655000</v>
      </c>
      <c r="J897" s="27">
        <f t="shared" si="289"/>
        <v>1645000</v>
      </c>
      <c r="K897" s="26"/>
      <c r="L897" s="26"/>
      <c r="M897" s="27"/>
      <c r="N897" s="27"/>
      <c r="O897" s="27"/>
      <c r="P897" s="27">
        <f t="shared" si="290"/>
        <v>1645000</v>
      </c>
      <c r="Q897" s="27">
        <f t="shared" si="291"/>
        <v>655000</v>
      </c>
      <c r="R897" s="27">
        <f t="shared" si="292"/>
        <v>2300000</v>
      </c>
      <c r="S897" s="27">
        <f t="shared" si="293"/>
        <v>0</v>
      </c>
      <c r="T897" s="26" t="s">
        <v>295</v>
      </c>
    </row>
    <row r="898" spans="1:20" x14ac:dyDescent="0.35">
      <c r="A898" s="26" t="s">
        <v>213</v>
      </c>
      <c r="B898" s="26" t="s">
        <v>976</v>
      </c>
      <c r="C898" s="26"/>
      <c r="D898" s="84">
        <v>24.44</v>
      </c>
      <c r="E898" s="27"/>
      <c r="F898" s="27">
        <f t="shared" si="287"/>
        <v>20.441616000000003</v>
      </c>
      <c r="G898" s="27">
        <v>32000</v>
      </c>
      <c r="H898" s="27">
        <v>2300000</v>
      </c>
      <c r="I898" s="27">
        <f t="shared" si="288"/>
        <v>655000</v>
      </c>
      <c r="J898" s="27">
        <f t="shared" si="289"/>
        <v>1645000</v>
      </c>
      <c r="K898" s="26"/>
      <c r="L898" s="26"/>
      <c r="M898" s="27"/>
      <c r="N898" s="27"/>
      <c r="O898" s="27"/>
      <c r="P898" s="27">
        <f t="shared" si="290"/>
        <v>1645000</v>
      </c>
      <c r="Q898" s="27">
        <f t="shared" si="291"/>
        <v>655000</v>
      </c>
      <c r="R898" s="27">
        <f t="shared" si="292"/>
        <v>2300000</v>
      </c>
      <c r="S898" s="27">
        <f t="shared" si="293"/>
        <v>0</v>
      </c>
      <c r="T898" s="26" t="s">
        <v>295</v>
      </c>
    </row>
    <row r="899" spans="1:20" x14ac:dyDescent="0.35">
      <c r="A899" s="26" t="s">
        <v>214</v>
      </c>
      <c r="B899" s="26" t="s">
        <v>976</v>
      </c>
      <c r="C899" s="26"/>
      <c r="D899" s="84">
        <v>24.44</v>
      </c>
      <c r="E899" s="27"/>
      <c r="F899" s="27">
        <f t="shared" si="287"/>
        <v>20.441616000000003</v>
      </c>
      <c r="G899" s="27">
        <v>32000</v>
      </c>
      <c r="H899" s="27">
        <v>2300000</v>
      </c>
      <c r="I899" s="27">
        <f t="shared" si="288"/>
        <v>655000</v>
      </c>
      <c r="J899" s="27">
        <f t="shared" si="289"/>
        <v>1645000</v>
      </c>
      <c r="K899" s="26"/>
      <c r="L899" s="26"/>
      <c r="M899" s="27"/>
      <c r="N899" s="27"/>
      <c r="O899" s="27"/>
      <c r="P899" s="27">
        <f t="shared" si="290"/>
        <v>1645000</v>
      </c>
      <c r="Q899" s="27">
        <f t="shared" si="291"/>
        <v>655000</v>
      </c>
      <c r="R899" s="27">
        <f t="shared" si="292"/>
        <v>2300000</v>
      </c>
      <c r="S899" s="27">
        <f t="shared" si="293"/>
        <v>0</v>
      </c>
      <c r="T899" s="26" t="s">
        <v>295</v>
      </c>
    </row>
    <row r="900" spans="1:20" x14ac:dyDescent="0.35">
      <c r="A900" s="26" t="s">
        <v>215</v>
      </c>
      <c r="B900" s="26" t="s">
        <v>976</v>
      </c>
      <c r="C900" s="26"/>
      <c r="D900" s="84">
        <v>24.44</v>
      </c>
      <c r="E900" s="27"/>
      <c r="F900" s="27">
        <f t="shared" si="287"/>
        <v>20.441616000000003</v>
      </c>
      <c r="G900" s="27">
        <v>32000</v>
      </c>
      <c r="H900" s="27">
        <v>2300000</v>
      </c>
      <c r="I900" s="27">
        <f t="shared" si="288"/>
        <v>655000</v>
      </c>
      <c r="J900" s="27">
        <f t="shared" si="289"/>
        <v>1645000</v>
      </c>
      <c r="K900" s="26"/>
      <c r="L900" s="26"/>
      <c r="M900" s="27"/>
      <c r="N900" s="27"/>
      <c r="O900" s="27"/>
      <c r="P900" s="27">
        <f t="shared" si="290"/>
        <v>1645000</v>
      </c>
      <c r="Q900" s="27">
        <f t="shared" si="291"/>
        <v>655000</v>
      </c>
      <c r="R900" s="27">
        <f t="shared" si="292"/>
        <v>2300000</v>
      </c>
      <c r="S900" s="27">
        <f t="shared" si="293"/>
        <v>0</v>
      </c>
      <c r="T900" s="26" t="s">
        <v>295</v>
      </c>
    </row>
    <row r="901" spans="1:20" x14ac:dyDescent="0.35">
      <c r="A901" s="26" t="s">
        <v>216</v>
      </c>
      <c r="B901" s="26" t="s">
        <v>976</v>
      </c>
      <c r="C901" s="26"/>
      <c r="D901" s="84">
        <v>24.44</v>
      </c>
      <c r="E901" s="27"/>
      <c r="F901" s="27">
        <f t="shared" si="287"/>
        <v>20.441616000000003</v>
      </c>
      <c r="G901" s="27">
        <v>32000</v>
      </c>
      <c r="H901" s="27">
        <v>2300000</v>
      </c>
      <c r="I901" s="27">
        <f t="shared" si="288"/>
        <v>655000</v>
      </c>
      <c r="J901" s="27">
        <f t="shared" si="289"/>
        <v>1645000</v>
      </c>
      <c r="K901" s="26"/>
      <c r="L901" s="26"/>
      <c r="M901" s="27"/>
      <c r="N901" s="27"/>
      <c r="O901" s="27"/>
      <c r="P901" s="27">
        <f t="shared" si="290"/>
        <v>1645000</v>
      </c>
      <c r="Q901" s="27">
        <f t="shared" si="291"/>
        <v>655000</v>
      </c>
      <c r="R901" s="27">
        <f t="shared" si="292"/>
        <v>2300000</v>
      </c>
      <c r="S901" s="27">
        <f t="shared" si="293"/>
        <v>0</v>
      </c>
      <c r="T901" s="26" t="s">
        <v>295</v>
      </c>
    </row>
    <row r="902" spans="1:20" x14ac:dyDescent="0.35">
      <c r="A902" s="26" t="s">
        <v>217</v>
      </c>
      <c r="B902" s="26" t="s">
        <v>976</v>
      </c>
      <c r="C902" s="26"/>
      <c r="D902" s="84">
        <v>24.44</v>
      </c>
      <c r="E902" s="27"/>
      <c r="F902" s="27">
        <f t="shared" si="287"/>
        <v>20.441616000000003</v>
      </c>
      <c r="G902" s="27">
        <v>32000</v>
      </c>
      <c r="H902" s="27">
        <v>2300000</v>
      </c>
      <c r="I902" s="27">
        <f t="shared" si="288"/>
        <v>655000</v>
      </c>
      <c r="J902" s="27">
        <f t="shared" si="289"/>
        <v>1645000</v>
      </c>
      <c r="K902" s="26"/>
      <c r="L902" s="26"/>
      <c r="M902" s="27"/>
      <c r="N902" s="27"/>
      <c r="O902" s="27"/>
      <c r="P902" s="27">
        <f t="shared" si="290"/>
        <v>1645000</v>
      </c>
      <c r="Q902" s="27">
        <f t="shared" si="291"/>
        <v>655000</v>
      </c>
      <c r="R902" s="27">
        <f t="shared" si="292"/>
        <v>2300000</v>
      </c>
      <c r="S902" s="27">
        <f t="shared" si="293"/>
        <v>0</v>
      </c>
      <c r="T902" s="26" t="s">
        <v>295</v>
      </c>
    </row>
    <row r="903" spans="1:20" x14ac:dyDescent="0.35">
      <c r="A903" s="26" t="s">
        <v>218</v>
      </c>
      <c r="B903" s="26" t="s">
        <v>976</v>
      </c>
      <c r="C903" s="26"/>
      <c r="D903" s="84">
        <v>24.44</v>
      </c>
      <c r="E903" s="27"/>
      <c r="F903" s="27">
        <f t="shared" si="287"/>
        <v>20.441616000000003</v>
      </c>
      <c r="G903" s="27">
        <v>32000</v>
      </c>
      <c r="H903" s="27">
        <v>2300000</v>
      </c>
      <c r="I903" s="27">
        <f t="shared" si="288"/>
        <v>655000</v>
      </c>
      <c r="J903" s="27">
        <f t="shared" si="289"/>
        <v>1645000</v>
      </c>
      <c r="K903" s="26"/>
      <c r="L903" s="26"/>
      <c r="M903" s="27"/>
      <c r="N903" s="27"/>
      <c r="O903" s="27"/>
      <c r="P903" s="27">
        <f t="shared" si="290"/>
        <v>1645000</v>
      </c>
      <c r="Q903" s="27">
        <f t="shared" si="291"/>
        <v>655000</v>
      </c>
      <c r="R903" s="27">
        <f t="shared" si="292"/>
        <v>2300000</v>
      </c>
      <c r="S903" s="27">
        <f t="shared" si="293"/>
        <v>0</v>
      </c>
      <c r="T903" s="26" t="s">
        <v>295</v>
      </c>
    </row>
    <row r="904" spans="1:20" x14ac:dyDescent="0.35">
      <c r="A904" s="26" t="s">
        <v>219</v>
      </c>
      <c r="B904" s="26" t="s">
        <v>976</v>
      </c>
      <c r="C904" s="26"/>
      <c r="D904" s="84">
        <v>24.44</v>
      </c>
      <c r="E904" s="27"/>
      <c r="F904" s="27">
        <f t="shared" si="287"/>
        <v>20.441616000000003</v>
      </c>
      <c r="G904" s="27">
        <v>32000</v>
      </c>
      <c r="H904" s="27">
        <v>2700000</v>
      </c>
      <c r="I904" s="27">
        <f t="shared" si="288"/>
        <v>655000</v>
      </c>
      <c r="J904" s="27">
        <f t="shared" si="289"/>
        <v>2045000</v>
      </c>
      <c r="K904" s="26"/>
      <c r="L904" s="26"/>
      <c r="M904" s="27"/>
      <c r="N904" s="27"/>
      <c r="O904" s="27"/>
      <c r="P904" s="27">
        <f t="shared" si="290"/>
        <v>2045000</v>
      </c>
      <c r="Q904" s="27">
        <f t="shared" si="291"/>
        <v>655000</v>
      </c>
      <c r="R904" s="27">
        <f t="shared" si="292"/>
        <v>2700000</v>
      </c>
      <c r="S904" s="27">
        <f t="shared" si="293"/>
        <v>0</v>
      </c>
      <c r="T904" s="26" t="s">
        <v>295</v>
      </c>
    </row>
    <row r="905" spans="1:20" x14ac:dyDescent="0.35">
      <c r="A905" s="26" t="s">
        <v>220</v>
      </c>
      <c r="B905" s="26" t="s">
        <v>976</v>
      </c>
      <c r="C905" s="26"/>
      <c r="D905" s="84">
        <v>34.22</v>
      </c>
      <c r="E905" s="27"/>
      <c r="F905" s="27">
        <f t="shared" si="287"/>
        <v>28.621607999999998</v>
      </c>
      <c r="G905" s="27">
        <v>32000</v>
      </c>
      <c r="H905" s="27">
        <v>3300000</v>
      </c>
      <c r="I905" s="27">
        <f t="shared" si="288"/>
        <v>916000</v>
      </c>
      <c r="J905" s="27">
        <f t="shared" si="289"/>
        <v>2384000</v>
      </c>
      <c r="K905" s="26"/>
      <c r="L905" s="26"/>
      <c r="M905" s="27"/>
      <c r="N905" s="27"/>
      <c r="O905" s="27"/>
      <c r="P905" s="27">
        <f t="shared" si="290"/>
        <v>2384000</v>
      </c>
      <c r="Q905" s="27">
        <f t="shared" si="291"/>
        <v>916000</v>
      </c>
      <c r="R905" s="27">
        <f t="shared" si="292"/>
        <v>3300000</v>
      </c>
      <c r="S905" s="27">
        <f t="shared" si="293"/>
        <v>0</v>
      </c>
      <c r="T905" s="26" t="s">
        <v>295</v>
      </c>
    </row>
    <row r="906" spans="1:20" x14ac:dyDescent="0.35">
      <c r="A906" s="26" t="s">
        <v>221</v>
      </c>
      <c r="B906" s="26" t="s">
        <v>976</v>
      </c>
      <c r="C906" s="26"/>
      <c r="D906" s="84">
        <v>24.44</v>
      </c>
      <c r="E906" s="27"/>
      <c r="F906" s="27">
        <f t="shared" si="287"/>
        <v>20.441616000000003</v>
      </c>
      <c r="G906" s="27">
        <v>32000</v>
      </c>
      <c r="H906" s="27">
        <v>2300000</v>
      </c>
      <c r="I906" s="27">
        <f t="shared" si="288"/>
        <v>655000</v>
      </c>
      <c r="J906" s="27">
        <f t="shared" si="289"/>
        <v>1645000</v>
      </c>
      <c r="K906" s="26"/>
      <c r="L906" s="26"/>
      <c r="M906" s="27"/>
      <c r="N906" s="27"/>
      <c r="O906" s="27"/>
      <c r="P906" s="27">
        <f t="shared" si="290"/>
        <v>1645000</v>
      </c>
      <c r="Q906" s="27">
        <f t="shared" si="291"/>
        <v>655000</v>
      </c>
      <c r="R906" s="27">
        <f t="shared" si="292"/>
        <v>2300000</v>
      </c>
      <c r="S906" s="27">
        <f t="shared" si="293"/>
        <v>0</v>
      </c>
      <c r="T906" s="26" t="s">
        <v>295</v>
      </c>
    </row>
    <row r="907" spans="1:20" x14ac:dyDescent="0.35">
      <c r="A907" s="26" t="s">
        <v>222</v>
      </c>
      <c r="B907" s="26" t="s">
        <v>976</v>
      </c>
      <c r="C907" s="26"/>
      <c r="D907" s="84">
        <v>24.44</v>
      </c>
      <c r="E907" s="27"/>
      <c r="F907" s="27">
        <f t="shared" si="287"/>
        <v>20.441616000000003</v>
      </c>
      <c r="G907" s="27">
        <v>32000</v>
      </c>
      <c r="H907" s="27">
        <v>2300000</v>
      </c>
      <c r="I907" s="27">
        <f t="shared" si="288"/>
        <v>655000</v>
      </c>
      <c r="J907" s="27">
        <f t="shared" si="289"/>
        <v>1645000</v>
      </c>
      <c r="K907" s="26"/>
      <c r="L907" s="26"/>
      <c r="M907" s="27"/>
      <c r="N907" s="27"/>
      <c r="O907" s="27"/>
      <c r="P907" s="27">
        <f t="shared" si="290"/>
        <v>1645000</v>
      </c>
      <c r="Q907" s="27">
        <f t="shared" si="291"/>
        <v>655000</v>
      </c>
      <c r="R907" s="27">
        <f t="shared" si="292"/>
        <v>2300000</v>
      </c>
      <c r="S907" s="27">
        <f t="shared" si="293"/>
        <v>0</v>
      </c>
      <c r="T907" s="26" t="s">
        <v>295</v>
      </c>
    </row>
    <row r="908" spans="1:20" x14ac:dyDescent="0.35">
      <c r="A908" s="26" t="s">
        <v>223</v>
      </c>
      <c r="B908" s="26" t="s">
        <v>976</v>
      </c>
      <c r="C908" s="26"/>
      <c r="D908" s="84">
        <v>24.44</v>
      </c>
      <c r="E908" s="27"/>
      <c r="F908" s="27">
        <f t="shared" si="287"/>
        <v>20.441616000000003</v>
      </c>
      <c r="G908" s="27">
        <v>32000</v>
      </c>
      <c r="H908" s="27">
        <v>2300000</v>
      </c>
      <c r="I908" s="27">
        <f t="shared" si="288"/>
        <v>655000</v>
      </c>
      <c r="J908" s="27">
        <f t="shared" si="289"/>
        <v>1645000</v>
      </c>
      <c r="K908" s="26"/>
      <c r="L908" s="26"/>
      <c r="M908" s="27"/>
      <c r="N908" s="27"/>
      <c r="O908" s="27"/>
      <c r="P908" s="27">
        <f t="shared" si="290"/>
        <v>1645000</v>
      </c>
      <c r="Q908" s="27">
        <f t="shared" si="291"/>
        <v>655000</v>
      </c>
      <c r="R908" s="27">
        <f t="shared" si="292"/>
        <v>2300000</v>
      </c>
      <c r="S908" s="27">
        <f t="shared" si="293"/>
        <v>0</v>
      </c>
      <c r="T908" s="26" t="s">
        <v>295</v>
      </c>
    </row>
    <row r="909" spans="1:20" x14ac:dyDescent="0.35">
      <c r="A909" s="26" t="s">
        <v>224</v>
      </c>
      <c r="B909" s="26" t="s">
        <v>976</v>
      </c>
      <c r="C909" s="26"/>
      <c r="D909" s="84">
        <v>24.44</v>
      </c>
      <c r="E909" s="27"/>
      <c r="F909" s="27">
        <f t="shared" si="287"/>
        <v>20.441616000000003</v>
      </c>
      <c r="G909" s="27">
        <v>32000</v>
      </c>
      <c r="H909" s="27">
        <v>2300000</v>
      </c>
      <c r="I909" s="27">
        <f t="shared" si="288"/>
        <v>655000</v>
      </c>
      <c r="J909" s="27">
        <f t="shared" si="289"/>
        <v>1645000</v>
      </c>
      <c r="K909" s="26"/>
      <c r="L909" s="26"/>
      <c r="M909" s="27"/>
      <c r="N909" s="27"/>
      <c r="O909" s="27"/>
      <c r="P909" s="27">
        <f t="shared" si="290"/>
        <v>1645000</v>
      </c>
      <c r="Q909" s="27">
        <f t="shared" si="291"/>
        <v>655000</v>
      </c>
      <c r="R909" s="27">
        <f t="shared" si="292"/>
        <v>2300000</v>
      </c>
      <c r="S909" s="27">
        <f t="shared" si="293"/>
        <v>0</v>
      </c>
      <c r="T909" s="26" t="s">
        <v>295</v>
      </c>
    </row>
    <row r="910" spans="1:20" x14ac:dyDescent="0.35">
      <c r="A910" s="26" t="s">
        <v>225</v>
      </c>
      <c r="B910" s="26" t="s">
        <v>976</v>
      </c>
      <c r="C910" s="26"/>
      <c r="D910" s="84">
        <v>24.44</v>
      </c>
      <c r="E910" s="27"/>
      <c r="F910" s="27">
        <f t="shared" si="287"/>
        <v>20.441616000000003</v>
      </c>
      <c r="G910" s="27">
        <v>32000</v>
      </c>
      <c r="H910" s="27">
        <v>2300000</v>
      </c>
      <c r="I910" s="27">
        <f t="shared" si="288"/>
        <v>655000</v>
      </c>
      <c r="J910" s="27">
        <f t="shared" si="289"/>
        <v>1645000</v>
      </c>
      <c r="K910" s="26"/>
      <c r="L910" s="26"/>
      <c r="M910" s="27"/>
      <c r="N910" s="27"/>
      <c r="O910" s="27"/>
      <c r="P910" s="27">
        <f t="shared" si="290"/>
        <v>1645000</v>
      </c>
      <c r="Q910" s="27">
        <f t="shared" si="291"/>
        <v>655000</v>
      </c>
      <c r="R910" s="27">
        <f t="shared" si="292"/>
        <v>2300000</v>
      </c>
      <c r="S910" s="27">
        <f t="shared" si="293"/>
        <v>0</v>
      </c>
      <c r="T910" s="26" t="s">
        <v>295</v>
      </c>
    </row>
    <row r="911" spans="1:20" x14ac:dyDescent="0.35">
      <c r="A911" s="26" t="s">
        <v>226</v>
      </c>
      <c r="B911" s="26" t="s">
        <v>976</v>
      </c>
      <c r="C911" s="26"/>
      <c r="D911" s="84">
        <v>24.44</v>
      </c>
      <c r="E911" s="27"/>
      <c r="F911" s="27">
        <f t="shared" si="287"/>
        <v>20.441616000000003</v>
      </c>
      <c r="G911" s="27">
        <v>32000</v>
      </c>
      <c r="H911" s="27">
        <v>2300000</v>
      </c>
      <c r="I911" s="27">
        <f t="shared" si="288"/>
        <v>655000</v>
      </c>
      <c r="J911" s="27">
        <f t="shared" si="289"/>
        <v>1645000</v>
      </c>
      <c r="K911" s="26"/>
      <c r="L911" s="26"/>
      <c r="M911" s="27"/>
      <c r="N911" s="27"/>
      <c r="O911" s="27"/>
      <c r="P911" s="27">
        <f t="shared" si="290"/>
        <v>1645000</v>
      </c>
      <c r="Q911" s="27">
        <f t="shared" si="291"/>
        <v>655000</v>
      </c>
      <c r="R911" s="27">
        <f t="shared" si="292"/>
        <v>2300000</v>
      </c>
      <c r="S911" s="27">
        <f t="shared" si="293"/>
        <v>0</v>
      </c>
      <c r="T911" s="26" t="s">
        <v>295</v>
      </c>
    </row>
    <row r="912" spans="1:20" x14ac:dyDescent="0.35">
      <c r="A912" s="26" t="s">
        <v>227</v>
      </c>
      <c r="B912" s="26" t="s">
        <v>976</v>
      </c>
      <c r="C912" s="26"/>
      <c r="D912" s="84">
        <v>24.44</v>
      </c>
      <c r="E912" s="27"/>
      <c r="F912" s="27">
        <f t="shared" si="287"/>
        <v>20.441616000000003</v>
      </c>
      <c r="G912" s="27">
        <v>32000</v>
      </c>
      <c r="H912" s="27">
        <v>2300000</v>
      </c>
      <c r="I912" s="27">
        <f t="shared" si="288"/>
        <v>655000</v>
      </c>
      <c r="J912" s="27">
        <f t="shared" si="289"/>
        <v>1645000</v>
      </c>
      <c r="K912" s="26"/>
      <c r="L912" s="26"/>
      <c r="M912" s="27"/>
      <c r="N912" s="27"/>
      <c r="O912" s="27"/>
      <c r="P912" s="27">
        <f t="shared" si="290"/>
        <v>1645000</v>
      </c>
      <c r="Q912" s="27">
        <f t="shared" si="291"/>
        <v>655000</v>
      </c>
      <c r="R912" s="27">
        <f t="shared" si="292"/>
        <v>2300000</v>
      </c>
      <c r="S912" s="27">
        <f t="shared" si="293"/>
        <v>0</v>
      </c>
      <c r="T912" s="26" t="s">
        <v>295</v>
      </c>
    </row>
    <row r="913" spans="1:20" x14ac:dyDescent="0.35">
      <c r="A913" s="26" t="s">
        <v>228</v>
      </c>
      <c r="B913" s="26" t="s">
        <v>976</v>
      </c>
      <c r="C913" s="26"/>
      <c r="D913" s="84">
        <v>24.44</v>
      </c>
      <c r="E913" s="27"/>
      <c r="F913" s="27">
        <f t="shared" si="287"/>
        <v>20.441616000000003</v>
      </c>
      <c r="G913" s="27">
        <v>32000</v>
      </c>
      <c r="H913" s="27">
        <v>2300000</v>
      </c>
      <c r="I913" s="27">
        <f t="shared" si="288"/>
        <v>655000</v>
      </c>
      <c r="J913" s="27">
        <f t="shared" si="289"/>
        <v>1645000</v>
      </c>
      <c r="K913" s="26"/>
      <c r="L913" s="26"/>
      <c r="M913" s="27"/>
      <c r="N913" s="27"/>
      <c r="O913" s="27"/>
      <c r="P913" s="27">
        <f t="shared" si="290"/>
        <v>1645000</v>
      </c>
      <c r="Q913" s="27">
        <f t="shared" si="291"/>
        <v>655000</v>
      </c>
      <c r="R913" s="27">
        <f t="shared" si="292"/>
        <v>2300000</v>
      </c>
      <c r="S913" s="27">
        <f t="shared" si="293"/>
        <v>0</v>
      </c>
      <c r="T913" s="26" t="s">
        <v>295</v>
      </c>
    </row>
    <row r="914" spans="1:20" x14ac:dyDescent="0.35">
      <c r="A914" s="26" t="s">
        <v>229</v>
      </c>
      <c r="B914" s="26" t="s">
        <v>976</v>
      </c>
      <c r="C914" s="26"/>
      <c r="D914" s="84">
        <v>24.44</v>
      </c>
      <c r="E914" s="27"/>
      <c r="F914" s="27">
        <f t="shared" si="287"/>
        <v>20.441616000000003</v>
      </c>
      <c r="G914" s="27">
        <v>32000</v>
      </c>
      <c r="H914" s="27">
        <v>2300000</v>
      </c>
      <c r="I914" s="27">
        <f t="shared" si="288"/>
        <v>655000</v>
      </c>
      <c r="J914" s="27">
        <f t="shared" si="289"/>
        <v>1645000</v>
      </c>
      <c r="K914" s="26"/>
      <c r="L914" s="26"/>
      <c r="M914" s="27"/>
      <c r="N914" s="27"/>
      <c r="O914" s="27"/>
      <c r="P914" s="27">
        <f t="shared" si="290"/>
        <v>1645000</v>
      </c>
      <c r="Q914" s="27">
        <f t="shared" si="291"/>
        <v>655000</v>
      </c>
      <c r="R914" s="27">
        <f t="shared" si="292"/>
        <v>2300000</v>
      </c>
      <c r="S914" s="27">
        <f t="shared" si="293"/>
        <v>0</v>
      </c>
      <c r="T914" s="26" t="s">
        <v>295</v>
      </c>
    </row>
    <row r="915" spans="1:20" x14ac:dyDescent="0.35">
      <c r="A915" s="26" t="s">
        <v>230</v>
      </c>
      <c r="B915" s="26" t="s">
        <v>976</v>
      </c>
      <c r="C915" s="26"/>
      <c r="D915" s="84">
        <v>24.44</v>
      </c>
      <c r="E915" s="27"/>
      <c r="F915" s="27">
        <f t="shared" si="287"/>
        <v>20.441616000000003</v>
      </c>
      <c r="G915" s="27">
        <v>32000</v>
      </c>
      <c r="H915" s="27">
        <v>2300000</v>
      </c>
      <c r="I915" s="27">
        <f t="shared" si="288"/>
        <v>655000</v>
      </c>
      <c r="J915" s="27">
        <f t="shared" si="289"/>
        <v>1645000</v>
      </c>
      <c r="K915" s="26"/>
      <c r="L915" s="26"/>
      <c r="M915" s="27"/>
      <c r="N915" s="27"/>
      <c r="O915" s="27"/>
      <c r="P915" s="27">
        <f t="shared" si="290"/>
        <v>1645000</v>
      </c>
      <c r="Q915" s="27">
        <f t="shared" si="291"/>
        <v>655000</v>
      </c>
      <c r="R915" s="27">
        <f t="shared" si="292"/>
        <v>2300000</v>
      </c>
      <c r="S915" s="27">
        <f t="shared" si="293"/>
        <v>0</v>
      </c>
      <c r="T915" s="26" t="s">
        <v>295</v>
      </c>
    </row>
    <row r="916" spans="1:20" x14ac:dyDescent="0.35">
      <c r="A916" s="26" t="s">
        <v>231</v>
      </c>
      <c r="B916" s="26" t="s">
        <v>976</v>
      </c>
      <c r="C916" s="26"/>
      <c r="D916" s="84">
        <v>24.44</v>
      </c>
      <c r="E916" s="27"/>
      <c r="F916" s="27">
        <f t="shared" si="287"/>
        <v>20.441616000000003</v>
      </c>
      <c r="G916" s="27">
        <v>32000</v>
      </c>
      <c r="H916" s="27">
        <v>2300000</v>
      </c>
      <c r="I916" s="27">
        <f t="shared" si="288"/>
        <v>655000</v>
      </c>
      <c r="J916" s="27">
        <f t="shared" si="289"/>
        <v>1645000</v>
      </c>
      <c r="K916" s="26"/>
      <c r="L916" s="26"/>
      <c r="M916" s="27"/>
      <c r="N916" s="27"/>
      <c r="O916" s="27"/>
      <c r="P916" s="27">
        <f t="shared" si="290"/>
        <v>1645000</v>
      </c>
      <c r="Q916" s="27">
        <f t="shared" si="291"/>
        <v>655000</v>
      </c>
      <c r="R916" s="27">
        <f t="shared" si="292"/>
        <v>2300000</v>
      </c>
      <c r="S916" s="27">
        <f t="shared" si="293"/>
        <v>0</v>
      </c>
      <c r="T916" s="26" t="s">
        <v>295</v>
      </c>
    </row>
    <row r="917" spans="1:20" x14ac:dyDescent="0.35">
      <c r="A917" s="26" t="s">
        <v>232</v>
      </c>
      <c r="B917" s="26" t="s">
        <v>976</v>
      </c>
      <c r="C917" s="26"/>
      <c r="D917" s="84">
        <v>24.44</v>
      </c>
      <c r="E917" s="27"/>
      <c r="F917" s="27">
        <f t="shared" si="287"/>
        <v>20.441616000000003</v>
      </c>
      <c r="G917" s="27">
        <v>32000</v>
      </c>
      <c r="H917" s="27">
        <v>2300000</v>
      </c>
      <c r="I917" s="27">
        <f t="shared" si="288"/>
        <v>655000</v>
      </c>
      <c r="J917" s="27">
        <f t="shared" si="289"/>
        <v>1645000</v>
      </c>
      <c r="K917" s="26"/>
      <c r="L917" s="26"/>
      <c r="M917" s="27"/>
      <c r="N917" s="27"/>
      <c r="O917" s="27"/>
      <c r="P917" s="27">
        <f t="shared" si="290"/>
        <v>1645000</v>
      </c>
      <c r="Q917" s="27">
        <f t="shared" si="291"/>
        <v>655000</v>
      </c>
      <c r="R917" s="27">
        <f t="shared" si="292"/>
        <v>2300000</v>
      </c>
      <c r="S917" s="27">
        <f t="shared" si="293"/>
        <v>0</v>
      </c>
      <c r="T917" s="26" t="s">
        <v>295</v>
      </c>
    </row>
    <row r="918" spans="1:20" x14ac:dyDescent="0.35">
      <c r="A918" s="26" t="s">
        <v>233</v>
      </c>
      <c r="B918" s="26" t="s">
        <v>976</v>
      </c>
      <c r="C918" s="26"/>
      <c r="D918" s="84">
        <v>24.44</v>
      </c>
      <c r="E918" s="27"/>
      <c r="F918" s="27">
        <f t="shared" si="287"/>
        <v>20.441616000000003</v>
      </c>
      <c r="G918" s="27">
        <v>32000</v>
      </c>
      <c r="H918" s="27">
        <v>2300000</v>
      </c>
      <c r="I918" s="27">
        <f t="shared" si="288"/>
        <v>655000</v>
      </c>
      <c r="J918" s="27">
        <f t="shared" si="289"/>
        <v>1645000</v>
      </c>
      <c r="K918" s="26"/>
      <c r="L918" s="26"/>
      <c r="M918" s="27"/>
      <c r="N918" s="27"/>
      <c r="O918" s="27"/>
      <c r="P918" s="27">
        <f t="shared" si="290"/>
        <v>1645000</v>
      </c>
      <c r="Q918" s="27">
        <f t="shared" si="291"/>
        <v>655000</v>
      </c>
      <c r="R918" s="27">
        <f t="shared" si="292"/>
        <v>2300000</v>
      </c>
      <c r="S918" s="27">
        <f t="shared" si="293"/>
        <v>0</v>
      </c>
      <c r="T918" s="26" t="s">
        <v>295</v>
      </c>
    </row>
    <row r="919" spans="1:20" x14ac:dyDescent="0.35">
      <c r="A919" s="26" t="s">
        <v>234</v>
      </c>
      <c r="B919" s="26" t="s">
        <v>976</v>
      </c>
      <c r="C919" s="26"/>
      <c r="D919" s="84">
        <v>24.44</v>
      </c>
      <c r="E919" s="27"/>
      <c r="F919" s="27">
        <f t="shared" si="287"/>
        <v>20.441616000000003</v>
      </c>
      <c r="G919" s="27">
        <v>32000</v>
      </c>
      <c r="H919" s="27">
        <v>2300000</v>
      </c>
      <c r="I919" s="27">
        <f t="shared" si="288"/>
        <v>655000</v>
      </c>
      <c r="J919" s="27">
        <f t="shared" si="289"/>
        <v>1645000</v>
      </c>
      <c r="K919" s="26"/>
      <c r="L919" s="26"/>
      <c r="M919" s="27"/>
      <c r="N919" s="27"/>
      <c r="O919" s="27"/>
      <c r="P919" s="27">
        <f t="shared" si="290"/>
        <v>1645000</v>
      </c>
      <c r="Q919" s="27">
        <f t="shared" si="291"/>
        <v>655000</v>
      </c>
      <c r="R919" s="27">
        <f t="shared" si="292"/>
        <v>2300000</v>
      </c>
      <c r="S919" s="27">
        <f t="shared" si="293"/>
        <v>0</v>
      </c>
      <c r="T919" s="26" t="s">
        <v>295</v>
      </c>
    </row>
    <row r="920" spans="1:20" x14ac:dyDescent="0.35">
      <c r="A920" s="26" t="s">
        <v>235</v>
      </c>
      <c r="B920" s="26" t="s">
        <v>976</v>
      </c>
      <c r="C920" s="26"/>
      <c r="D920" s="84">
        <v>24.44</v>
      </c>
      <c r="E920" s="27"/>
      <c r="F920" s="27">
        <f t="shared" si="287"/>
        <v>20.441616000000003</v>
      </c>
      <c r="G920" s="27">
        <v>32000</v>
      </c>
      <c r="H920" s="27">
        <v>2300000</v>
      </c>
      <c r="I920" s="27">
        <f t="shared" si="288"/>
        <v>655000</v>
      </c>
      <c r="J920" s="27">
        <f t="shared" si="289"/>
        <v>1645000</v>
      </c>
      <c r="K920" s="26"/>
      <c r="L920" s="26"/>
      <c r="M920" s="27"/>
      <c r="N920" s="27"/>
      <c r="O920" s="27"/>
      <c r="P920" s="27">
        <f t="shared" si="290"/>
        <v>1645000</v>
      </c>
      <c r="Q920" s="27">
        <f t="shared" si="291"/>
        <v>655000</v>
      </c>
      <c r="R920" s="27">
        <f t="shared" si="292"/>
        <v>2300000</v>
      </c>
      <c r="S920" s="27">
        <f t="shared" si="293"/>
        <v>0</v>
      </c>
      <c r="T920" s="26" t="s">
        <v>295</v>
      </c>
    </row>
    <row r="921" spans="1:20" x14ac:dyDescent="0.35">
      <c r="A921" s="28" t="s">
        <v>236</v>
      </c>
      <c r="B921" s="26" t="s">
        <v>976</v>
      </c>
      <c r="C921" s="28"/>
      <c r="D921" s="87">
        <v>24.44</v>
      </c>
      <c r="E921" s="32"/>
      <c r="F921" s="27">
        <f t="shared" si="287"/>
        <v>20.441616000000003</v>
      </c>
      <c r="G921" s="27">
        <v>32000</v>
      </c>
      <c r="H921" s="27">
        <v>2300000</v>
      </c>
      <c r="I921" s="27">
        <f t="shared" si="288"/>
        <v>655000</v>
      </c>
      <c r="J921" s="27">
        <f t="shared" si="289"/>
        <v>1645000</v>
      </c>
      <c r="K921" s="28"/>
      <c r="L921" s="28"/>
      <c r="M921" s="32"/>
      <c r="N921" s="32"/>
      <c r="O921" s="32"/>
      <c r="P921" s="27">
        <f t="shared" si="290"/>
        <v>1645000</v>
      </c>
      <c r="Q921" s="27">
        <f t="shared" si="291"/>
        <v>655000</v>
      </c>
      <c r="R921" s="27">
        <f t="shared" si="292"/>
        <v>2300000</v>
      </c>
      <c r="S921" s="27">
        <f t="shared" si="293"/>
        <v>0</v>
      </c>
      <c r="T921" s="28" t="s">
        <v>295</v>
      </c>
    </row>
    <row r="922" spans="1:20" x14ac:dyDescent="0.35">
      <c r="H922" s="25">
        <f>SUM(H2:H921)</f>
        <v>513395547</v>
      </c>
      <c r="I922" s="25">
        <f>SUM(I2:I921)</f>
        <v>163399000</v>
      </c>
      <c r="J922" s="25">
        <f>SUM(J2:J921)</f>
        <v>349996547</v>
      </c>
      <c r="M922" s="25">
        <f>SUM(M2:M921)</f>
        <v>87087834</v>
      </c>
      <c r="N922" s="25">
        <f>SUM(N2:N921)</f>
        <v>134246884</v>
      </c>
      <c r="P922" s="25">
        <f>SUM(P2:P921)</f>
        <v>282873105</v>
      </c>
      <c r="Q922" s="25">
        <f>SUM(Q2:Q921)</f>
        <v>119855083</v>
      </c>
      <c r="R922" s="25">
        <f>SUM(R2:R921)</f>
        <v>402728188</v>
      </c>
      <c r="S922" s="25">
        <f>SUM(S2:S921)</f>
        <v>110667359</v>
      </c>
    </row>
    <row r="924" spans="1:20" x14ac:dyDescent="0.35">
      <c r="Q924" s="25">
        <v>513395547</v>
      </c>
      <c r="R924" s="25">
        <f>+R922+S922</f>
        <v>513395547</v>
      </c>
    </row>
    <row r="925" spans="1:20" x14ac:dyDescent="0.35">
      <c r="R925" s="25">
        <f>+H922-R924</f>
        <v>0</v>
      </c>
    </row>
    <row r="944" spans="1:1" x14ac:dyDescent="0.35">
      <c r="A944" s="3"/>
    </row>
    <row r="945" spans="1:1" x14ac:dyDescent="0.35">
      <c r="A945" s="3"/>
    </row>
  </sheetData>
  <autoFilter ref="A1:T921" xr:uid="{F69026C5-6742-44FA-B1B6-9D989FE381BE}"/>
  <pageMargins left="0.25" right="0.25" top="0.75" bottom="0.28999999999999998" header="0.3" footer="0.3"/>
  <pageSetup paperSize="9" scale="4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C6E7-996A-488F-B296-FA040DB9E8A4}">
  <sheetPr>
    <pageSetUpPr fitToPage="1"/>
  </sheetPr>
  <dimension ref="A1:T3335"/>
  <sheetViews>
    <sheetView view="pageBreakPreview" zoomScale="60" zoomScaleNormal="100" workbookViewId="0">
      <pane xSplit="1" ySplit="1" topLeftCell="D2240" activePane="bottomRight" state="frozen"/>
      <selection pane="topRight" activeCell="B1" sqref="B1"/>
      <selection pane="bottomLeft" activeCell="A2" sqref="A2"/>
      <selection pane="bottomRight" activeCell="O2240" sqref="O2240"/>
    </sheetView>
  </sheetViews>
  <sheetFormatPr defaultColWidth="8.88671875" defaultRowHeight="18" x14ac:dyDescent="0.35"/>
  <cols>
    <col min="1" max="1" width="7.88671875" style="1" bestFit="1" customWidth="1"/>
    <col min="2" max="2" width="7.88671875" style="1" customWidth="1"/>
    <col min="3" max="3" width="26" style="1" customWidth="1"/>
    <col min="4" max="4" width="11.33203125" style="1" bestFit="1" customWidth="1"/>
    <col min="5" max="5" width="13.88671875" style="1" customWidth="1"/>
    <col min="6" max="6" width="11.33203125" style="1" customWidth="1"/>
    <col min="7" max="7" width="20" style="1" customWidth="1"/>
    <col min="8" max="9" width="22.5546875" style="1" bestFit="1" customWidth="1"/>
    <col min="10" max="10" width="19.5546875" style="1" bestFit="1" customWidth="1"/>
    <col min="11" max="11" width="16.21875" style="1" customWidth="1"/>
    <col min="12" max="12" width="14.88671875" style="1" bestFit="1" customWidth="1"/>
    <col min="13" max="15" width="21.33203125" style="35" bestFit="1" customWidth="1"/>
    <col min="16" max="16" width="22.5546875" style="35" bestFit="1" customWidth="1"/>
    <col min="17" max="17" width="20.88671875" style="35" bestFit="1" customWidth="1"/>
    <col min="18" max="19" width="22.5546875" style="35" bestFit="1" customWidth="1"/>
    <col min="20" max="20" width="30.6640625" style="1" bestFit="1" customWidth="1"/>
    <col min="21" max="16384" width="8.88671875" style="1"/>
  </cols>
  <sheetData>
    <row r="1" spans="1:20" ht="52.2" x14ac:dyDescent="0.35">
      <c r="A1" s="14" t="s">
        <v>0</v>
      </c>
      <c r="B1" s="14" t="s">
        <v>238</v>
      </c>
      <c r="C1" s="14" t="s">
        <v>237</v>
      </c>
      <c r="D1" s="14" t="s">
        <v>1</v>
      </c>
      <c r="E1" s="14" t="s">
        <v>3</v>
      </c>
      <c r="F1" s="14" t="s">
        <v>2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31</v>
      </c>
      <c r="L1" s="14" t="s">
        <v>310</v>
      </c>
      <c r="M1" s="24" t="s">
        <v>37</v>
      </c>
      <c r="N1" s="24" t="s">
        <v>36</v>
      </c>
      <c r="O1" s="24" t="s">
        <v>38</v>
      </c>
      <c r="P1" s="24" t="s">
        <v>43</v>
      </c>
      <c r="Q1" s="24" t="s">
        <v>10</v>
      </c>
      <c r="R1" s="24" t="s">
        <v>1024</v>
      </c>
      <c r="S1" s="24" t="s">
        <v>1027</v>
      </c>
      <c r="T1" s="19" t="s">
        <v>32</v>
      </c>
    </row>
    <row r="2" spans="1:20" ht="21" customHeight="1" x14ac:dyDescent="0.4">
      <c r="A2" s="50" t="s">
        <v>8</v>
      </c>
      <c r="B2" s="50" t="s">
        <v>437</v>
      </c>
      <c r="C2" s="50"/>
      <c r="D2" s="51">
        <v>152.77000000000001</v>
      </c>
      <c r="E2" s="51">
        <v>14500</v>
      </c>
      <c r="F2" s="52">
        <f>+D2*0.8364</f>
        <v>127.77682800000001</v>
      </c>
      <c r="G2" s="51">
        <v>7000</v>
      </c>
      <c r="H2" s="51">
        <f>+D2*E2</f>
        <v>2215165</v>
      </c>
      <c r="I2" s="52">
        <f>+CEILING(F2*G2,1000)</f>
        <v>895000</v>
      </c>
      <c r="J2" s="52">
        <f>(H2-I2)</f>
        <v>1320165</v>
      </c>
      <c r="K2" s="53">
        <v>44778</v>
      </c>
      <c r="L2" s="54"/>
      <c r="M2" s="51"/>
      <c r="N2" s="51"/>
      <c r="O2" s="52"/>
      <c r="P2" s="51"/>
      <c r="Q2" s="51"/>
      <c r="R2" s="51"/>
      <c r="S2" s="51"/>
      <c r="T2" s="55" t="s">
        <v>304</v>
      </c>
    </row>
    <row r="3" spans="1:20" ht="21" customHeight="1" x14ac:dyDescent="0.4">
      <c r="A3" s="50" t="s">
        <v>8</v>
      </c>
      <c r="B3" s="50"/>
      <c r="C3" s="50"/>
      <c r="D3" s="51"/>
      <c r="E3" s="51"/>
      <c r="F3" s="51"/>
      <c r="G3" s="51"/>
      <c r="H3" s="51"/>
      <c r="I3" s="51"/>
      <c r="J3" s="51"/>
      <c r="K3" s="56">
        <v>44778</v>
      </c>
      <c r="L3" s="50" t="s">
        <v>9</v>
      </c>
      <c r="M3" s="51"/>
      <c r="N3" s="52">
        <v>50000</v>
      </c>
      <c r="O3" s="52">
        <f t="shared" ref="O3:O23" si="0">+SUM(M3:N3)</f>
        <v>50000</v>
      </c>
      <c r="P3" s="51"/>
      <c r="Q3" s="51"/>
      <c r="R3" s="51"/>
      <c r="S3" s="51"/>
      <c r="T3" s="50" t="s">
        <v>304</v>
      </c>
    </row>
    <row r="4" spans="1:20" ht="21" customHeight="1" x14ac:dyDescent="0.4">
      <c r="A4" s="50" t="s">
        <v>8</v>
      </c>
      <c r="B4" s="50"/>
      <c r="C4" s="50"/>
      <c r="D4" s="50"/>
      <c r="E4" s="50"/>
      <c r="F4" s="50"/>
      <c r="G4" s="50"/>
      <c r="H4" s="57"/>
      <c r="I4" s="50"/>
      <c r="J4" s="50"/>
      <c r="K4" s="56">
        <v>44907</v>
      </c>
      <c r="L4" s="50" t="s">
        <v>9</v>
      </c>
      <c r="M4" s="51"/>
      <c r="N4" s="52">
        <v>-50000</v>
      </c>
      <c r="O4" s="52">
        <f t="shared" si="0"/>
        <v>-50000</v>
      </c>
      <c r="P4" s="51"/>
      <c r="Q4" s="51"/>
      <c r="R4" s="51"/>
      <c r="S4" s="51"/>
      <c r="T4" s="50" t="s">
        <v>304</v>
      </c>
    </row>
    <row r="5" spans="1:20" ht="21" customHeight="1" x14ac:dyDescent="0.4">
      <c r="A5" s="50" t="s">
        <v>8</v>
      </c>
      <c r="B5" s="50"/>
      <c r="C5" s="50"/>
      <c r="D5" s="50"/>
      <c r="E5" s="50"/>
      <c r="F5" s="50"/>
      <c r="G5" s="50"/>
      <c r="H5" s="50"/>
      <c r="I5" s="50"/>
      <c r="J5" s="50"/>
      <c r="K5" s="56">
        <v>44996</v>
      </c>
      <c r="L5" s="50" t="s">
        <v>321</v>
      </c>
      <c r="M5" s="51">
        <v>500000</v>
      </c>
      <c r="N5" s="51"/>
      <c r="O5" s="52">
        <f t="shared" si="0"/>
        <v>500000</v>
      </c>
      <c r="P5" s="51"/>
      <c r="Q5" s="51"/>
      <c r="R5" s="51"/>
      <c r="S5" s="51"/>
      <c r="T5" s="50" t="s">
        <v>304</v>
      </c>
    </row>
    <row r="6" spans="1:20" ht="21" customHeight="1" x14ac:dyDescent="0.4">
      <c r="A6" s="50" t="s">
        <v>8</v>
      </c>
      <c r="B6" s="50"/>
      <c r="C6" s="50"/>
      <c r="D6" s="50"/>
      <c r="E6" s="50"/>
      <c r="F6" s="50"/>
      <c r="G6" s="50"/>
      <c r="H6" s="50"/>
      <c r="I6" s="50"/>
      <c r="J6" s="50"/>
      <c r="K6" s="56">
        <v>45000</v>
      </c>
      <c r="L6" s="50" t="s">
        <v>9</v>
      </c>
      <c r="M6" s="51"/>
      <c r="N6" s="52">
        <v>-100000</v>
      </c>
      <c r="O6" s="52">
        <f t="shared" si="0"/>
        <v>-100000</v>
      </c>
      <c r="P6" s="51"/>
      <c r="Q6" s="51"/>
      <c r="R6" s="51"/>
      <c r="S6" s="51"/>
      <c r="T6" s="50" t="s">
        <v>304</v>
      </c>
    </row>
    <row r="7" spans="1:20" ht="21" customHeight="1" x14ac:dyDescent="0.4">
      <c r="A7" s="50" t="s">
        <v>8</v>
      </c>
      <c r="B7" s="50"/>
      <c r="C7" s="50" t="s">
        <v>438</v>
      </c>
      <c r="D7" s="50"/>
      <c r="E7" s="51"/>
      <c r="F7" s="51"/>
      <c r="G7" s="51"/>
      <c r="H7" s="51"/>
      <c r="I7" s="51"/>
      <c r="J7" s="51"/>
      <c r="K7" s="56">
        <v>44907</v>
      </c>
      <c r="L7" s="50" t="s">
        <v>9</v>
      </c>
      <c r="M7" s="51"/>
      <c r="N7" s="52">
        <v>19000</v>
      </c>
      <c r="O7" s="52">
        <f t="shared" si="0"/>
        <v>19000</v>
      </c>
      <c r="P7" s="51"/>
      <c r="Q7" s="51"/>
      <c r="R7" s="51"/>
      <c r="S7" s="51"/>
      <c r="T7" s="50" t="s">
        <v>304</v>
      </c>
    </row>
    <row r="8" spans="1:20" ht="21" customHeight="1" x14ac:dyDescent="0.4">
      <c r="A8" s="50" t="s">
        <v>8</v>
      </c>
      <c r="B8" s="50"/>
      <c r="C8" s="50"/>
      <c r="D8" s="50"/>
      <c r="E8" s="50"/>
      <c r="F8" s="50"/>
      <c r="G8" s="50"/>
      <c r="H8" s="50"/>
      <c r="I8" s="50"/>
      <c r="J8" s="50"/>
      <c r="K8" s="56">
        <v>45134</v>
      </c>
      <c r="L8" s="50" t="s">
        <v>995</v>
      </c>
      <c r="M8" s="52">
        <v>490000</v>
      </c>
      <c r="N8" s="51"/>
      <c r="O8" s="52">
        <f t="shared" si="0"/>
        <v>490000</v>
      </c>
      <c r="P8" s="51"/>
      <c r="Q8" s="51"/>
      <c r="R8" s="51"/>
      <c r="S8" s="51"/>
      <c r="T8" s="50" t="s">
        <v>304</v>
      </c>
    </row>
    <row r="9" spans="1:20" ht="21" customHeight="1" x14ac:dyDescent="0.4">
      <c r="A9" s="50" t="s">
        <v>8</v>
      </c>
      <c r="B9" s="50"/>
      <c r="C9" s="50"/>
      <c r="D9" s="50"/>
      <c r="E9" s="50"/>
      <c r="F9" s="50"/>
      <c r="G9" s="50"/>
      <c r="H9" s="50"/>
      <c r="I9" s="50"/>
      <c r="J9" s="50"/>
      <c r="K9" s="56">
        <v>45163</v>
      </c>
      <c r="L9" s="50" t="s">
        <v>996</v>
      </c>
      <c r="M9" s="52">
        <v>260000</v>
      </c>
      <c r="N9" s="51"/>
      <c r="O9" s="52">
        <f t="shared" si="0"/>
        <v>260000</v>
      </c>
      <c r="P9" s="51"/>
      <c r="Q9" s="51"/>
      <c r="R9" s="51"/>
      <c r="S9" s="51"/>
      <c r="T9" s="50" t="s">
        <v>304</v>
      </c>
    </row>
    <row r="10" spans="1:20" ht="21" customHeight="1" x14ac:dyDescent="0.4">
      <c r="A10" s="50" t="s">
        <v>8</v>
      </c>
      <c r="B10" s="50"/>
      <c r="C10" s="50"/>
      <c r="D10" s="50"/>
      <c r="E10" s="50"/>
      <c r="F10" s="50"/>
      <c r="G10" s="50"/>
      <c r="H10" s="50"/>
      <c r="I10" s="50"/>
      <c r="J10" s="50"/>
      <c r="K10" s="56">
        <v>45163</v>
      </c>
      <c r="L10" s="50" t="s">
        <v>9</v>
      </c>
      <c r="M10" s="51"/>
      <c r="N10" s="52">
        <v>-100000</v>
      </c>
      <c r="O10" s="52">
        <f t="shared" si="0"/>
        <v>-100000</v>
      </c>
      <c r="P10" s="51"/>
      <c r="Q10" s="51"/>
      <c r="R10" s="51"/>
      <c r="S10" s="51"/>
      <c r="T10" s="50" t="s">
        <v>304</v>
      </c>
    </row>
    <row r="11" spans="1:20" ht="21" customHeight="1" x14ac:dyDescent="0.4">
      <c r="A11" s="50" t="s">
        <v>8</v>
      </c>
      <c r="B11" s="50"/>
      <c r="C11" s="50" t="s">
        <v>265</v>
      </c>
      <c r="D11" s="50"/>
      <c r="E11" s="50"/>
      <c r="F11" s="50"/>
      <c r="G11" s="50"/>
      <c r="H11" s="50"/>
      <c r="I11" s="50"/>
      <c r="J11" s="50"/>
      <c r="K11" s="56">
        <v>45167</v>
      </c>
      <c r="L11" s="50" t="s">
        <v>9</v>
      </c>
      <c r="M11" s="51"/>
      <c r="N11" s="52">
        <v>-400000</v>
      </c>
      <c r="O11" s="52">
        <f t="shared" si="0"/>
        <v>-400000</v>
      </c>
      <c r="P11" s="51"/>
      <c r="Q11" s="51"/>
      <c r="R11" s="51"/>
      <c r="S11" s="51"/>
      <c r="T11" s="50" t="s">
        <v>304</v>
      </c>
    </row>
    <row r="12" spans="1:20" ht="21" customHeight="1" x14ac:dyDescent="0.4">
      <c r="A12" s="50" t="s">
        <v>8</v>
      </c>
      <c r="B12" s="50"/>
      <c r="C12" s="50" t="s">
        <v>265</v>
      </c>
      <c r="D12" s="50"/>
      <c r="E12" s="50"/>
      <c r="F12" s="50"/>
      <c r="G12" s="50"/>
      <c r="H12" s="50"/>
      <c r="I12" s="50"/>
      <c r="J12" s="50"/>
      <c r="K12" s="56">
        <v>45278</v>
      </c>
      <c r="L12" s="50" t="s">
        <v>997</v>
      </c>
      <c r="M12" s="52">
        <v>145000</v>
      </c>
      <c r="N12" s="51"/>
      <c r="O12" s="52">
        <f t="shared" si="0"/>
        <v>145000</v>
      </c>
      <c r="P12" s="51"/>
      <c r="Q12" s="51"/>
      <c r="R12" s="51"/>
      <c r="S12" s="51"/>
      <c r="T12" s="50" t="s">
        <v>304</v>
      </c>
    </row>
    <row r="13" spans="1:20" ht="21" customHeight="1" x14ac:dyDescent="0.4">
      <c r="A13" s="50" t="s">
        <v>8</v>
      </c>
      <c r="B13" s="50"/>
      <c r="C13" s="50"/>
      <c r="D13" s="50"/>
      <c r="E13" s="51"/>
      <c r="F13" s="51"/>
      <c r="G13" s="51"/>
      <c r="H13" s="51"/>
      <c r="I13" s="51"/>
      <c r="J13" s="51"/>
      <c r="K13" s="56">
        <v>45278</v>
      </c>
      <c r="L13" s="50" t="s">
        <v>9</v>
      </c>
      <c r="M13" s="51"/>
      <c r="N13" s="52">
        <v>862165</v>
      </c>
      <c r="O13" s="52">
        <f t="shared" si="0"/>
        <v>862165</v>
      </c>
      <c r="P13" s="51"/>
      <c r="Q13" s="51"/>
      <c r="R13" s="51"/>
      <c r="S13" s="51"/>
      <c r="T13" s="50" t="s">
        <v>304</v>
      </c>
    </row>
    <row r="14" spans="1:20" ht="21" customHeight="1" x14ac:dyDescent="0.4">
      <c r="A14" s="50" t="s">
        <v>8</v>
      </c>
      <c r="B14" s="50"/>
      <c r="C14" s="50"/>
      <c r="D14" s="50"/>
      <c r="E14" s="50"/>
      <c r="F14" s="50"/>
      <c r="G14" s="50"/>
      <c r="H14" s="50"/>
      <c r="I14" s="50"/>
      <c r="J14" s="50"/>
      <c r="K14" s="56">
        <v>45286</v>
      </c>
      <c r="L14" s="50" t="s">
        <v>997</v>
      </c>
      <c r="M14" s="52">
        <v>-145000</v>
      </c>
      <c r="N14" s="51"/>
      <c r="O14" s="52">
        <f t="shared" si="0"/>
        <v>-145000</v>
      </c>
      <c r="P14" s="51"/>
      <c r="Q14" s="51"/>
      <c r="R14" s="51"/>
      <c r="S14" s="51"/>
      <c r="T14" s="50" t="s">
        <v>304</v>
      </c>
    </row>
    <row r="15" spans="1:20" ht="21" customHeight="1" x14ac:dyDescent="0.4">
      <c r="A15" s="50" t="s">
        <v>8</v>
      </c>
      <c r="B15" s="50"/>
      <c r="C15" s="50" t="s">
        <v>265</v>
      </c>
      <c r="D15" s="50"/>
      <c r="E15" s="50"/>
      <c r="F15" s="50"/>
      <c r="G15" s="50"/>
      <c r="H15" s="50"/>
      <c r="I15" s="50"/>
      <c r="J15" s="50"/>
      <c r="K15" s="56">
        <v>45295</v>
      </c>
      <c r="L15" s="50" t="s">
        <v>314</v>
      </c>
      <c r="M15" s="52">
        <v>145000</v>
      </c>
      <c r="N15" s="51"/>
      <c r="O15" s="52">
        <f t="shared" si="0"/>
        <v>145000</v>
      </c>
      <c r="P15" s="51"/>
      <c r="Q15" s="51"/>
      <c r="R15" s="51"/>
      <c r="S15" s="51"/>
      <c r="T15" s="50" t="s">
        <v>304</v>
      </c>
    </row>
    <row r="16" spans="1:20" ht="21" customHeight="1" x14ac:dyDescent="0.4">
      <c r="A16" s="50" t="s">
        <v>8</v>
      </c>
      <c r="B16" s="50"/>
      <c r="C16" s="50"/>
      <c r="D16" s="50"/>
      <c r="E16" s="51"/>
      <c r="F16" s="51"/>
      <c r="G16" s="51"/>
      <c r="H16" s="51"/>
      <c r="I16" s="51"/>
      <c r="J16" s="51"/>
      <c r="K16" s="56">
        <v>45388</v>
      </c>
      <c r="L16" s="50" t="s">
        <v>314</v>
      </c>
      <c r="M16" s="52">
        <v>-300000</v>
      </c>
      <c r="N16" s="51"/>
      <c r="O16" s="52">
        <f t="shared" si="0"/>
        <v>-300000</v>
      </c>
      <c r="P16" s="51"/>
      <c r="Q16" s="51"/>
      <c r="R16" s="51"/>
      <c r="S16" s="51"/>
      <c r="T16" s="50" t="s">
        <v>304</v>
      </c>
    </row>
    <row r="17" spans="1:20" ht="21" customHeight="1" x14ac:dyDescent="0.4">
      <c r="A17" s="50" t="s">
        <v>8</v>
      </c>
      <c r="B17" s="50"/>
      <c r="C17" s="50" t="s">
        <v>265</v>
      </c>
      <c r="D17" s="50"/>
      <c r="E17" s="50"/>
      <c r="F17" s="50"/>
      <c r="G17" s="50"/>
      <c r="H17" s="50"/>
      <c r="I17" s="50"/>
      <c r="J17" s="50"/>
      <c r="K17" s="56">
        <v>45388</v>
      </c>
      <c r="L17" s="50" t="s">
        <v>313</v>
      </c>
      <c r="M17" s="52">
        <v>300000</v>
      </c>
      <c r="N17" s="51"/>
      <c r="O17" s="52">
        <f t="shared" si="0"/>
        <v>300000</v>
      </c>
      <c r="P17" s="51"/>
      <c r="Q17" s="51"/>
      <c r="R17" s="51"/>
      <c r="S17" s="51"/>
      <c r="T17" s="50" t="s">
        <v>304</v>
      </c>
    </row>
    <row r="18" spans="1:20" ht="21" customHeight="1" x14ac:dyDescent="0.4">
      <c r="A18" s="50" t="s">
        <v>8</v>
      </c>
      <c r="B18" s="50"/>
      <c r="C18" s="50" t="s">
        <v>265</v>
      </c>
      <c r="D18" s="50"/>
      <c r="E18" s="50"/>
      <c r="F18" s="50"/>
      <c r="G18" s="50"/>
      <c r="H18" s="50"/>
      <c r="I18" s="50"/>
      <c r="J18" s="50"/>
      <c r="K18" s="56">
        <v>45405</v>
      </c>
      <c r="L18" s="50" t="s">
        <v>314</v>
      </c>
      <c r="M18" s="52">
        <v>-300000</v>
      </c>
      <c r="N18" s="51"/>
      <c r="O18" s="52">
        <f t="shared" si="0"/>
        <v>-300000</v>
      </c>
      <c r="P18" s="51"/>
      <c r="Q18" s="51"/>
      <c r="R18" s="51"/>
      <c r="S18" s="51"/>
      <c r="T18" s="50" t="s">
        <v>304</v>
      </c>
    </row>
    <row r="19" spans="1:20" ht="21" customHeight="1" x14ac:dyDescent="0.4">
      <c r="A19" s="50" t="s">
        <v>8</v>
      </c>
      <c r="B19" s="50"/>
      <c r="C19" s="50" t="s">
        <v>438</v>
      </c>
      <c r="D19" s="50"/>
      <c r="E19" s="51"/>
      <c r="F19" s="51"/>
      <c r="G19" s="51"/>
      <c r="H19" s="51"/>
      <c r="I19" s="51"/>
      <c r="J19" s="51"/>
      <c r="K19" s="56">
        <v>45405</v>
      </c>
      <c r="L19" s="50" t="s">
        <v>314</v>
      </c>
      <c r="M19" s="52">
        <v>300000</v>
      </c>
      <c r="N19" s="51"/>
      <c r="O19" s="52">
        <f t="shared" si="0"/>
        <v>300000</v>
      </c>
      <c r="P19" s="51"/>
      <c r="Q19" s="51"/>
      <c r="R19" s="51"/>
      <c r="S19" s="51"/>
      <c r="T19" s="50" t="s">
        <v>304</v>
      </c>
    </row>
    <row r="20" spans="1:20" ht="21" customHeight="1" x14ac:dyDescent="0.4">
      <c r="A20" s="50" t="s">
        <v>8</v>
      </c>
      <c r="B20" s="50"/>
      <c r="C20" s="50" t="s">
        <v>439</v>
      </c>
      <c r="D20" s="50" t="s">
        <v>440</v>
      </c>
      <c r="E20" s="50"/>
      <c r="F20" s="50"/>
      <c r="G20" s="50"/>
      <c r="H20" s="50"/>
      <c r="I20" s="50"/>
      <c r="J20" s="50"/>
      <c r="K20" s="56" t="s">
        <v>1204</v>
      </c>
      <c r="L20" s="50" t="s">
        <v>12</v>
      </c>
      <c r="M20" s="51"/>
      <c r="N20" s="51">
        <v>435000</v>
      </c>
      <c r="O20" s="52">
        <f t="shared" si="0"/>
        <v>435000</v>
      </c>
      <c r="P20" s="51"/>
      <c r="Q20" s="51"/>
      <c r="R20" s="51"/>
      <c r="S20" s="51"/>
      <c r="T20" s="50" t="s">
        <v>304</v>
      </c>
    </row>
    <row r="21" spans="1:20" ht="21" customHeight="1" x14ac:dyDescent="0.4">
      <c r="A21" s="50" t="s">
        <v>8</v>
      </c>
      <c r="B21" s="50"/>
      <c r="C21" s="50" t="s">
        <v>439</v>
      </c>
      <c r="D21" s="50"/>
      <c r="E21" s="50"/>
      <c r="F21" s="50"/>
      <c r="G21" s="50"/>
      <c r="H21" s="50"/>
      <c r="I21" s="50"/>
      <c r="J21" s="50"/>
      <c r="K21" s="56" t="s">
        <v>1204</v>
      </c>
      <c r="L21" s="50" t="s">
        <v>19</v>
      </c>
      <c r="M21" s="51"/>
      <c r="N21" s="51">
        <v>504000</v>
      </c>
      <c r="O21" s="52">
        <f t="shared" si="0"/>
        <v>504000</v>
      </c>
      <c r="P21" s="51"/>
      <c r="Q21" s="51"/>
      <c r="R21" s="51"/>
      <c r="S21" s="51"/>
      <c r="T21" s="50" t="s">
        <v>304</v>
      </c>
    </row>
    <row r="22" spans="1:20" ht="21" customHeight="1" x14ac:dyDescent="0.4">
      <c r="A22" s="50" t="s">
        <v>8</v>
      </c>
      <c r="B22" s="50"/>
      <c r="C22" s="50" t="s">
        <v>438</v>
      </c>
      <c r="D22" s="50"/>
      <c r="E22" s="50"/>
      <c r="F22" s="50"/>
      <c r="G22" s="50"/>
      <c r="H22" s="50"/>
      <c r="I22" s="50"/>
      <c r="J22" s="50"/>
      <c r="K22" s="56" t="s">
        <v>1204</v>
      </c>
      <c r="L22" s="50" t="s">
        <v>90</v>
      </c>
      <c r="M22" s="51">
        <v>-400000</v>
      </c>
      <c r="N22" s="51"/>
      <c r="O22" s="52">
        <f t="shared" si="0"/>
        <v>-400000</v>
      </c>
      <c r="P22" s="51"/>
      <c r="Q22" s="51"/>
      <c r="R22" s="51"/>
      <c r="S22" s="51"/>
      <c r="T22" s="50" t="s">
        <v>304</v>
      </c>
    </row>
    <row r="23" spans="1:20" ht="21" customHeight="1" x14ac:dyDescent="0.4">
      <c r="A23" s="50" t="s">
        <v>8</v>
      </c>
      <c r="B23" s="50"/>
      <c r="C23" s="50"/>
      <c r="D23" s="50"/>
      <c r="E23" s="50"/>
      <c r="F23" s="50"/>
      <c r="G23" s="50"/>
      <c r="H23" s="50"/>
      <c r="I23" s="50"/>
      <c r="J23" s="50"/>
      <c r="K23" s="56"/>
      <c r="L23" s="50"/>
      <c r="M23" s="51"/>
      <c r="N23" s="51"/>
      <c r="O23" s="52">
        <f t="shared" si="0"/>
        <v>0</v>
      </c>
      <c r="P23" s="51"/>
      <c r="Q23" s="51"/>
      <c r="R23" s="51"/>
      <c r="S23" s="51"/>
      <c r="T23" s="50" t="s">
        <v>304</v>
      </c>
    </row>
    <row r="24" spans="1:20" ht="21" customHeight="1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9"/>
      <c r="L24" s="58"/>
      <c r="M24" s="60">
        <f t="shared" ref="M24:N24" si="1">SUM(M3:M23)</f>
        <v>995000</v>
      </c>
      <c r="N24" s="60">
        <f t="shared" si="1"/>
        <v>1220165</v>
      </c>
      <c r="O24" s="60">
        <f>SUM(O3:O23)</f>
        <v>2215165</v>
      </c>
      <c r="P24" s="60">
        <f>+J2-N24</f>
        <v>100000</v>
      </c>
      <c r="Q24" s="60">
        <f>+I2-M24</f>
        <v>-100000</v>
      </c>
      <c r="R24" s="60">
        <f>+P24+Q24</f>
        <v>0</v>
      </c>
      <c r="S24" s="60">
        <f>+O24</f>
        <v>2215165</v>
      </c>
      <c r="T24" s="58"/>
    </row>
    <row r="25" spans="1:20" ht="21" customHeight="1" x14ac:dyDescent="0.4">
      <c r="A25" s="50" t="s">
        <v>11</v>
      </c>
      <c r="B25" s="50" t="s">
        <v>437</v>
      </c>
      <c r="C25" s="50" t="s">
        <v>441</v>
      </c>
      <c r="D25" s="50">
        <v>138.88999999999999</v>
      </c>
      <c r="E25" s="50">
        <v>14500</v>
      </c>
      <c r="F25" s="52">
        <f>+D25*0.8364</f>
        <v>116.16759599999999</v>
      </c>
      <c r="G25" s="51">
        <v>7000</v>
      </c>
      <c r="H25" s="51">
        <f>+D25*E25</f>
        <v>2013904.9999999998</v>
      </c>
      <c r="I25" s="52">
        <f>+CEILING(F25*G25,1000)</f>
        <v>814000</v>
      </c>
      <c r="J25" s="52">
        <f>(H25-I25)</f>
        <v>1199904.9999999998</v>
      </c>
      <c r="K25" s="56">
        <v>44780</v>
      </c>
      <c r="L25" s="50"/>
      <c r="M25" s="51"/>
      <c r="N25" s="51"/>
      <c r="O25" s="51"/>
      <c r="P25" s="51"/>
      <c r="Q25" s="51"/>
      <c r="R25" s="51"/>
      <c r="S25" s="51"/>
      <c r="T25" s="50" t="s">
        <v>301</v>
      </c>
    </row>
    <row r="26" spans="1:20" ht="21" customHeight="1" x14ac:dyDescent="0.4">
      <c r="A26" s="50" t="s">
        <v>11</v>
      </c>
      <c r="B26" s="50"/>
      <c r="C26" s="50"/>
      <c r="D26" s="50"/>
      <c r="E26" s="50"/>
      <c r="F26" s="50"/>
      <c r="G26" s="50"/>
      <c r="H26" s="50"/>
      <c r="I26" s="50"/>
      <c r="J26" s="50"/>
      <c r="K26" s="56">
        <v>44780</v>
      </c>
      <c r="L26" s="50" t="s">
        <v>9</v>
      </c>
      <c r="M26" s="51"/>
      <c r="N26" s="52">
        <v>200000</v>
      </c>
      <c r="O26" s="52">
        <f t="shared" ref="O26:O43" si="2">+SUM(M26:N26)</f>
        <v>200000</v>
      </c>
      <c r="P26" s="51"/>
      <c r="Q26" s="51"/>
      <c r="R26" s="51"/>
      <c r="S26" s="51"/>
      <c r="T26" s="50" t="s">
        <v>301</v>
      </c>
    </row>
    <row r="27" spans="1:20" ht="21" customHeight="1" x14ac:dyDescent="0.4">
      <c r="A27" s="50" t="s">
        <v>11</v>
      </c>
      <c r="B27" s="50"/>
      <c r="C27" s="50"/>
      <c r="D27" s="50"/>
      <c r="E27" s="50"/>
      <c r="F27" s="50"/>
      <c r="G27" s="50"/>
      <c r="H27" s="50"/>
      <c r="I27" s="50"/>
      <c r="J27" s="50"/>
      <c r="K27" s="56">
        <v>44983</v>
      </c>
      <c r="L27" s="50" t="s">
        <v>9</v>
      </c>
      <c r="M27" s="51"/>
      <c r="N27" s="52">
        <v>337500</v>
      </c>
      <c r="O27" s="52">
        <f t="shared" si="2"/>
        <v>337500</v>
      </c>
      <c r="P27" s="51"/>
      <c r="Q27" s="51"/>
      <c r="R27" s="51"/>
      <c r="S27" s="51"/>
      <c r="T27" s="50" t="s">
        <v>301</v>
      </c>
    </row>
    <row r="28" spans="1:20" ht="21" customHeight="1" x14ac:dyDescent="0.4">
      <c r="A28" s="50" t="s">
        <v>11</v>
      </c>
      <c r="B28" s="50"/>
      <c r="C28" s="50"/>
      <c r="D28" s="50"/>
      <c r="E28" s="50"/>
      <c r="F28" s="50"/>
      <c r="G28" s="50"/>
      <c r="H28" s="50"/>
      <c r="I28" s="50"/>
      <c r="J28" s="50"/>
      <c r="K28" s="56">
        <v>45003</v>
      </c>
      <c r="L28" s="50" t="s">
        <v>9</v>
      </c>
      <c r="M28" s="51"/>
      <c r="N28" s="52">
        <v>200000</v>
      </c>
      <c r="O28" s="52">
        <f t="shared" si="2"/>
        <v>200000</v>
      </c>
      <c r="P28" s="51"/>
      <c r="Q28" s="51"/>
      <c r="R28" s="51"/>
      <c r="S28" s="51"/>
      <c r="T28" s="50" t="s">
        <v>301</v>
      </c>
    </row>
    <row r="29" spans="1:20" ht="21" customHeight="1" x14ac:dyDescent="0.4">
      <c r="A29" s="50" t="s">
        <v>11</v>
      </c>
      <c r="B29" s="50"/>
      <c r="C29" s="50"/>
      <c r="D29" s="50"/>
      <c r="E29" s="51"/>
      <c r="F29" s="51"/>
      <c r="G29" s="51"/>
      <c r="H29" s="51"/>
      <c r="I29" s="51"/>
      <c r="J29" s="51"/>
      <c r="K29" s="56">
        <v>45091</v>
      </c>
      <c r="L29" s="50" t="s">
        <v>9</v>
      </c>
      <c r="M29" s="51"/>
      <c r="N29" s="52">
        <v>200000</v>
      </c>
      <c r="O29" s="52">
        <f t="shared" si="2"/>
        <v>200000</v>
      </c>
      <c r="P29" s="51"/>
      <c r="Q29" s="51"/>
      <c r="R29" s="51"/>
      <c r="S29" s="51"/>
      <c r="T29" s="50" t="s">
        <v>301</v>
      </c>
    </row>
    <row r="30" spans="1:20" ht="21" customHeight="1" x14ac:dyDescent="0.4">
      <c r="A30" s="50" t="s">
        <v>11</v>
      </c>
      <c r="B30" s="50"/>
      <c r="C30" s="50"/>
      <c r="D30" s="50"/>
      <c r="E30" s="50"/>
      <c r="F30" s="50"/>
      <c r="G30" s="50"/>
      <c r="H30" s="50"/>
      <c r="I30" s="50"/>
      <c r="J30" s="50"/>
      <c r="K30" s="56">
        <v>45091</v>
      </c>
      <c r="L30" s="50" t="s">
        <v>9</v>
      </c>
      <c r="M30" s="51"/>
      <c r="N30" s="52">
        <v>62500</v>
      </c>
      <c r="O30" s="52">
        <f t="shared" si="2"/>
        <v>62500</v>
      </c>
      <c r="P30" s="51"/>
      <c r="Q30" s="51"/>
      <c r="R30" s="51"/>
      <c r="S30" s="51"/>
      <c r="T30" s="50" t="s">
        <v>301</v>
      </c>
    </row>
    <row r="31" spans="1:20" ht="21" customHeight="1" x14ac:dyDescent="0.4">
      <c r="A31" s="50" t="s">
        <v>11</v>
      </c>
      <c r="B31" s="50"/>
      <c r="C31" s="50"/>
      <c r="D31" s="50"/>
      <c r="E31" s="50"/>
      <c r="F31" s="50"/>
      <c r="G31" s="50"/>
      <c r="H31" s="50"/>
      <c r="I31" s="50"/>
      <c r="J31" s="50"/>
      <c r="K31" s="56">
        <v>45257</v>
      </c>
      <c r="L31" s="50" t="s">
        <v>9</v>
      </c>
      <c r="M31" s="51"/>
      <c r="N31" s="52">
        <v>-486115</v>
      </c>
      <c r="O31" s="52">
        <f t="shared" si="2"/>
        <v>-486115</v>
      </c>
      <c r="P31" s="51"/>
      <c r="Q31" s="51"/>
      <c r="R31" s="51"/>
      <c r="S31" s="51"/>
      <c r="T31" s="50" t="s">
        <v>301</v>
      </c>
    </row>
    <row r="32" spans="1:20" ht="21" customHeight="1" x14ac:dyDescent="0.4">
      <c r="A32" s="50" t="s">
        <v>11</v>
      </c>
      <c r="B32" s="50"/>
      <c r="C32" s="50"/>
      <c r="D32" s="50"/>
      <c r="E32" s="50"/>
      <c r="F32" s="50"/>
      <c r="G32" s="50"/>
      <c r="H32" s="50"/>
      <c r="I32" s="50"/>
      <c r="J32" s="50"/>
      <c r="K32" s="56">
        <v>45363</v>
      </c>
      <c r="L32" s="50" t="s">
        <v>9</v>
      </c>
      <c r="M32" s="51"/>
      <c r="N32" s="52">
        <v>300000</v>
      </c>
      <c r="O32" s="52">
        <f t="shared" si="2"/>
        <v>300000</v>
      </c>
      <c r="P32" s="51"/>
      <c r="Q32" s="51"/>
      <c r="R32" s="51"/>
      <c r="S32" s="51"/>
      <c r="T32" s="50" t="s">
        <v>301</v>
      </c>
    </row>
    <row r="33" spans="1:20" ht="21" customHeight="1" x14ac:dyDescent="0.4">
      <c r="A33" s="50" t="s">
        <v>11</v>
      </c>
      <c r="B33" s="50"/>
      <c r="C33" s="50"/>
      <c r="D33" s="50"/>
      <c r="E33" s="50"/>
      <c r="F33" s="50"/>
      <c r="G33" s="50"/>
      <c r="H33" s="50"/>
      <c r="I33" s="50"/>
      <c r="J33" s="50"/>
      <c r="K33" s="56">
        <v>45365</v>
      </c>
      <c r="L33" s="50" t="s">
        <v>9</v>
      </c>
      <c r="M33" s="51"/>
      <c r="N33" s="52">
        <v>150000</v>
      </c>
      <c r="O33" s="52">
        <f t="shared" si="2"/>
        <v>150000</v>
      </c>
      <c r="P33" s="51"/>
      <c r="Q33" s="51"/>
      <c r="R33" s="51"/>
      <c r="S33" s="51"/>
      <c r="T33" s="50" t="s">
        <v>301</v>
      </c>
    </row>
    <row r="34" spans="1:20" ht="21" customHeight="1" x14ac:dyDescent="0.4">
      <c r="A34" s="50" t="s">
        <v>11</v>
      </c>
      <c r="B34" s="50"/>
      <c r="C34" s="50" t="s">
        <v>442</v>
      </c>
      <c r="D34" s="50"/>
      <c r="E34" s="50"/>
      <c r="F34" s="50"/>
      <c r="G34" s="50"/>
      <c r="H34" s="50"/>
      <c r="I34" s="50"/>
      <c r="J34" s="50"/>
      <c r="K34" s="56">
        <v>45427</v>
      </c>
      <c r="L34" s="50" t="s">
        <v>9</v>
      </c>
      <c r="M34" s="51"/>
      <c r="N34" s="52">
        <v>277780</v>
      </c>
      <c r="O34" s="52">
        <f t="shared" si="2"/>
        <v>277780</v>
      </c>
      <c r="P34" s="51"/>
      <c r="Q34" s="51"/>
      <c r="R34" s="51"/>
      <c r="S34" s="51"/>
      <c r="T34" s="50" t="s">
        <v>301</v>
      </c>
    </row>
    <row r="35" spans="1:20" ht="21" customHeight="1" x14ac:dyDescent="0.4">
      <c r="A35" s="50" t="s">
        <v>11</v>
      </c>
      <c r="B35" s="50"/>
      <c r="C35" s="50"/>
      <c r="D35" s="50"/>
      <c r="E35" s="50"/>
      <c r="F35" s="50"/>
      <c r="G35" s="50"/>
      <c r="H35" s="50"/>
      <c r="I35" s="50"/>
      <c r="J35" s="50"/>
      <c r="K35" s="56">
        <v>45468</v>
      </c>
      <c r="L35" s="50" t="s">
        <v>9</v>
      </c>
      <c r="M35" s="51"/>
      <c r="N35" s="52">
        <v>400000</v>
      </c>
      <c r="O35" s="52">
        <f t="shared" si="2"/>
        <v>400000</v>
      </c>
      <c r="P35" s="51"/>
      <c r="Q35" s="51"/>
      <c r="R35" s="51"/>
      <c r="S35" s="51"/>
      <c r="T35" s="50" t="s">
        <v>301</v>
      </c>
    </row>
    <row r="36" spans="1:20" ht="21" customHeight="1" x14ac:dyDescent="0.4">
      <c r="A36" s="50" t="s">
        <v>11</v>
      </c>
      <c r="B36" s="50"/>
      <c r="C36" s="50"/>
      <c r="D36" s="50"/>
      <c r="E36" s="50"/>
      <c r="F36" s="50"/>
      <c r="G36" s="50"/>
      <c r="H36" s="50"/>
      <c r="I36" s="50"/>
      <c r="J36" s="50"/>
      <c r="K36" s="56">
        <v>45469</v>
      </c>
      <c r="L36" s="50" t="s">
        <v>998</v>
      </c>
      <c r="M36" s="52">
        <v>414000</v>
      </c>
      <c r="N36" s="51"/>
      <c r="O36" s="52">
        <f t="shared" si="2"/>
        <v>414000</v>
      </c>
      <c r="P36" s="51"/>
      <c r="Q36" s="51"/>
      <c r="R36" s="51"/>
      <c r="S36" s="51"/>
      <c r="T36" s="50" t="s">
        <v>301</v>
      </c>
    </row>
    <row r="37" spans="1:20" ht="21" customHeight="1" x14ac:dyDescent="0.4">
      <c r="A37" s="50" t="s">
        <v>11</v>
      </c>
      <c r="B37" s="50"/>
      <c r="C37" s="50"/>
      <c r="D37" s="50"/>
      <c r="E37" s="50"/>
      <c r="F37" s="50"/>
      <c r="G37" s="50"/>
      <c r="H37" s="50"/>
      <c r="I37" s="50"/>
      <c r="J37" s="50"/>
      <c r="K37" s="56">
        <v>45469</v>
      </c>
      <c r="L37" s="50" t="s">
        <v>999</v>
      </c>
      <c r="M37" s="52">
        <v>400000</v>
      </c>
      <c r="N37" s="51"/>
      <c r="O37" s="52">
        <f t="shared" si="2"/>
        <v>400000</v>
      </c>
      <c r="P37" s="51"/>
      <c r="Q37" s="51"/>
      <c r="R37" s="51"/>
      <c r="S37" s="51"/>
      <c r="T37" s="50" t="s">
        <v>301</v>
      </c>
    </row>
    <row r="38" spans="1:20" ht="21" customHeight="1" x14ac:dyDescent="0.4">
      <c r="A38" s="50" t="s">
        <v>11</v>
      </c>
      <c r="B38" s="50"/>
      <c r="C38" s="50"/>
      <c r="D38" s="50"/>
      <c r="E38" s="50"/>
      <c r="F38" s="50"/>
      <c r="G38" s="50"/>
      <c r="H38" s="50"/>
      <c r="I38" s="50"/>
      <c r="J38" s="50"/>
      <c r="K38" s="56">
        <v>45469</v>
      </c>
      <c r="L38" s="50" t="s">
        <v>9</v>
      </c>
      <c r="M38" s="51"/>
      <c r="N38" s="52">
        <v>216370</v>
      </c>
      <c r="O38" s="52">
        <f t="shared" si="2"/>
        <v>216370</v>
      </c>
      <c r="P38" s="51"/>
      <c r="Q38" s="51"/>
      <c r="R38" s="51"/>
      <c r="S38" s="51"/>
      <c r="T38" s="50" t="s">
        <v>301</v>
      </c>
    </row>
    <row r="39" spans="1:20" ht="21" customHeight="1" x14ac:dyDescent="0.4">
      <c r="A39" s="50" t="s">
        <v>11</v>
      </c>
      <c r="B39" s="50"/>
      <c r="C39" s="50" t="s">
        <v>443</v>
      </c>
      <c r="D39" s="50"/>
      <c r="E39" s="51"/>
      <c r="F39" s="51"/>
      <c r="G39" s="51"/>
      <c r="H39" s="51"/>
      <c r="I39" s="51"/>
      <c r="J39" s="51"/>
      <c r="K39" s="56">
        <v>45517</v>
      </c>
      <c r="L39" s="50" t="s">
        <v>314</v>
      </c>
      <c r="M39" s="52">
        <v>-800000</v>
      </c>
      <c r="N39" s="51"/>
      <c r="O39" s="52">
        <f t="shared" si="2"/>
        <v>-800000</v>
      </c>
      <c r="P39" s="51"/>
      <c r="Q39" s="51"/>
      <c r="R39" s="51"/>
      <c r="S39" s="51"/>
      <c r="T39" s="50" t="s">
        <v>301</v>
      </c>
    </row>
    <row r="40" spans="1:20" ht="21" customHeight="1" x14ac:dyDescent="0.4">
      <c r="A40" s="50" t="s">
        <v>11</v>
      </c>
      <c r="B40" s="50"/>
      <c r="C40" s="50" t="s">
        <v>443</v>
      </c>
      <c r="D40" s="50"/>
      <c r="E40" s="50"/>
      <c r="F40" s="50"/>
      <c r="G40" s="50"/>
      <c r="H40" s="50"/>
      <c r="I40" s="50"/>
      <c r="J40" s="50"/>
      <c r="K40" s="56" t="s">
        <v>1204</v>
      </c>
      <c r="L40" s="50" t="s">
        <v>714</v>
      </c>
      <c r="M40" s="51">
        <v>300000</v>
      </c>
      <c r="N40" s="51"/>
      <c r="O40" s="52">
        <f t="shared" si="2"/>
        <v>300000</v>
      </c>
      <c r="P40" s="51"/>
      <c r="Q40" s="51"/>
      <c r="R40" s="51"/>
      <c r="S40" s="51"/>
      <c r="T40" s="50" t="s">
        <v>301</v>
      </c>
    </row>
    <row r="41" spans="1:20" ht="21" customHeight="1" x14ac:dyDescent="0.4">
      <c r="A41" s="50" t="s">
        <v>11</v>
      </c>
      <c r="B41" s="50"/>
      <c r="C41" s="50"/>
      <c r="D41" s="50"/>
      <c r="E41" s="50"/>
      <c r="F41" s="50"/>
      <c r="G41" s="50"/>
      <c r="H41" s="50"/>
      <c r="I41" s="50"/>
      <c r="J41" s="50"/>
      <c r="K41" s="56" t="s">
        <v>1204</v>
      </c>
      <c r="L41" s="50" t="s">
        <v>638</v>
      </c>
      <c r="M41" s="51">
        <v>500000</v>
      </c>
      <c r="N41" s="51"/>
      <c r="O41" s="52">
        <f t="shared" si="2"/>
        <v>500000</v>
      </c>
      <c r="P41" s="51"/>
      <c r="Q41" s="51"/>
      <c r="R41" s="51"/>
      <c r="S41" s="51"/>
      <c r="T41" s="50" t="s">
        <v>301</v>
      </c>
    </row>
    <row r="42" spans="1:20" ht="21" customHeight="1" x14ac:dyDescent="0.4">
      <c r="A42" s="50" t="s">
        <v>11</v>
      </c>
      <c r="B42" s="50"/>
      <c r="C42" s="50"/>
      <c r="D42" s="50"/>
      <c r="E42" s="50"/>
      <c r="F42" s="50"/>
      <c r="G42" s="50"/>
      <c r="H42" s="50"/>
      <c r="I42" s="50"/>
      <c r="J42" s="50"/>
      <c r="K42" s="56" t="s">
        <v>1204</v>
      </c>
      <c r="L42" s="50" t="s">
        <v>122</v>
      </c>
      <c r="M42" s="51"/>
      <c r="N42" s="51">
        <v>-658130</v>
      </c>
      <c r="O42" s="52">
        <f t="shared" si="2"/>
        <v>-658130</v>
      </c>
      <c r="P42" s="51"/>
      <c r="Q42" s="51"/>
      <c r="R42" s="51"/>
      <c r="S42" s="51"/>
      <c r="T42" s="50" t="s">
        <v>301</v>
      </c>
    </row>
    <row r="43" spans="1:20" ht="21" customHeight="1" x14ac:dyDescent="0.4">
      <c r="A43" s="50" t="s">
        <v>11</v>
      </c>
      <c r="B43" s="50"/>
      <c r="C43" s="50"/>
      <c r="D43" s="50"/>
      <c r="E43" s="50"/>
      <c r="F43" s="50"/>
      <c r="G43" s="50"/>
      <c r="H43" s="50"/>
      <c r="I43" s="50"/>
      <c r="J43" s="50"/>
      <c r="K43" s="56"/>
      <c r="L43" s="50"/>
      <c r="M43" s="51"/>
      <c r="N43" s="51"/>
      <c r="O43" s="52">
        <f t="shared" si="2"/>
        <v>0</v>
      </c>
      <c r="P43" s="51"/>
      <c r="Q43" s="51"/>
      <c r="R43" s="51"/>
      <c r="S43" s="51"/>
      <c r="T43" s="50" t="s">
        <v>301</v>
      </c>
    </row>
    <row r="44" spans="1:20" ht="21" customHeight="1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9"/>
      <c r="L44" s="58"/>
      <c r="M44" s="60">
        <f t="shared" ref="M44:N44" si="3">SUM(M26:M43)</f>
        <v>814000</v>
      </c>
      <c r="N44" s="60">
        <f t="shared" si="3"/>
        <v>1199905</v>
      </c>
      <c r="O44" s="60">
        <f>SUM(O26:O43)</f>
        <v>2013905</v>
      </c>
      <c r="P44" s="60">
        <f>+J25-N44</f>
        <v>0</v>
      </c>
      <c r="Q44" s="60">
        <f>+I25-M44</f>
        <v>0</v>
      </c>
      <c r="R44" s="60">
        <f>+P44+Q44</f>
        <v>0</v>
      </c>
      <c r="S44" s="60">
        <f>+O44</f>
        <v>2013905</v>
      </c>
      <c r="T44" s="58"/>
    </row>
    <row r="45" spans="1:20" ht="21" customHeight="1" x14ac:dyDescent="0.4">
      <c r="A45" s="50" t="s">
        <v>12</v>
      </c>
      <c r="B45" s="50" t="s">
        <v>437</v>
      </c>
      <c r="C45" s="50"/>
      <c r="D45" s="50">
        <v>125</v>
      </c>
      <c r="E45" s="50">
        <v>14500</v>
      </c>
      <c r="F45" s="52">
        <f>+D45*0.8364</f>
        <v>104.55</v>
      </c>
      <c r="G45" s="51">
        <v>7000</v>
      </c>
      <c r="H45" s="51">
        <f>+D45*E45</f>
        <v>1812500</v>
      </c>
      <c r="I45" s="52">
        <f>+CEILING(F45*G45,1000)</f>
        <v>732000</v>
      </c>
      <c r="J45" s="52">
        <f>(H45-I45)</f>
        <v>1080500</v>
      </c>
      <c r="K45" s="56">
        <v>44793</v>
      </c>
      <c r="L45" s="50"/>
      <c r="M45" s="51"/>
      <c r="N45" s="51"/>
      <c r="O45" s="51"/>
      <c r="P45" s="51"/>
      <c r="Q45" s="51"/>
      <c r="R45" s="51"/>
      <c r="S45" s="51"/>
      <c r="T45" s="50" t="s">
        <v>291</v>
      </c>
    </row>
    <row r="46" spans="1:20" ht="21" customHeight="1" x14ac:dyDescent="0.4">
      <c r="A46" s="50" t="s">
        <v>12</v>
      </c>
      <c r="B46" s="50"/>
      <c r="C46" s="50"/>
      <c r="D46" s="50"/>
      <c r="E46" s="51"/>
      <c r="F46" s="51"/>
      <c r="G46" s="51"/>
      <c r="H46" s="51"/>
      <c r="I46" s="51"/>
      <c r="J46" s="51"/>
      <c r="K46" s="56">
        <v>44793</v>
      </c>
      <c r="L46" s="50" t="s">
        <v>9</v>
      </c>
      <c r="M46" s="51"/>
      <c r="N46" s="52">
        <v>435000</v>
      </c>
      <c r="O46" s="52">
        <f t="shared" ref="O46:O54" si="4">+SUM(M46:N46)</f>
        <v>435000</v>
      </c>
      <c r="P46" s="51"/>
      <c r="Q46" s="51"/>
      <c r="R46" s="51"/>
      <c r="S46" s="51"/>
      <c r="T46" s="50" t="s">
        <v>291</v>
      </c>
    </row>
    <row r="47" spans="1:20" ht="21" customHeight="1" x14ac:dyDescent="0.4">
      <c r="A47" s="50" t="s">
        <v>12</v>
      </c>
      <c r="B47" s="50"/>
      <c r="C47" s="50" t="s">
        <v>444</v>
      </c>
      <c r="D47" s="50"/>
      <c r="E47" s="50"/>
      <c r="F47" s="50"/>
      <c r="G47" s="50"/>
      <c r="H47" s="50"/>
      <c r="I47" s="50"/>
      <c r="J47" s="50"/>
      <c r="K47" s="56">
        <v>44802</v>
      </c>
      <c r="L47" s="50" t="s">
        <v>1000</v>
      </c>
      <c r="M47" s="51">
        <v>435000</v>
      </c>
      <c r="N47" s="51"/>
      <c r="O47" s="52">
        <f t="shared" si="4"/>
        <v>435000</v>
      </c>
      <c r="P47" s="51"/>
      <c r="Q47" s="51"/>
      <c r="R47" s="51"/>
      <c r="S47" s="51"/>
      <c r="T47" s="50" t="s">
        <v>291</v>
      </c>
    </row>
    <row r="48" spans="1:20" ht="21" customHeight="1" x14ac:dyDescent="0.4">
      <c r="A48" s="50" t="s">
        <v>12</v>
      </c>
      <c r="B48" s="50"/>
      <c r="C48" s="50"/>
      <c r="D48" s="50"/>
      <c r="E48" s="50"/>
      <c r="F48" s="50"/>
      <c r="G48" s="50"/>
      <c r="H48" s="50"/>
      <c r="I48" s="50"/>
      <c r="J48" s="50"/>
      <c r="K48" s="56">
        <v>44914</v>
      </c>
      <c r="L48" s="50" t="s">
        <v>9</v>
      </c>
      <c r="M48" s="51"/>
      <c r="N48" s="52">
        <v>800000</v>
      </c>
      <c r="O48" s="52">
        <f t="shared" si="4"/>
        <v>800000</v>
      </c>
      <c r="P48" s="51"/>
      <c r="Q48" s="51"/>
      <c r="R48" s="51"/>
      <c r="S48" s="51"/>
      <c r="T48" s="50" t="s">
        <v>291</v>
      </c>
    </row>
    <row r="49" spans="1:20" ht="21" customHeight="1" x14ac:dyDescent="0.4">
      <c r="A49" s="50" t="s">
        <v>12</v>
      </c>
      <c r="B49" s="50"/>
      <c r="C49" s="50"/>
      <c r="D49" s="50"/>
      <c r="E49" s="50"/>
      <c r="F49" s="50"/>
      <c r="G49" s="50"/>
      <c r="H49" s="50"/>
      <c r="I49" s="50"/>
      <c r="J49" s="50"/>
      <c r="K49" s="56">
        <v>44914</v>
      </c>
      <c r="L49" s="50" t="s">
        <v>1001</v>
      </c>
      <c r="M49" s="51">
        <v>297000</v>
      </c>
      <c r="N49" s="51"/>
      <c r="O49" s="52">
        <f t="shared" si="4"/>
        <v>297000</v>
      </c>
      <c r="P49" s="51"/>
      <c r="Q49" s="51"/>
      <c r="R49" s="51"/>
      <c r="S49" s="51"/>
      <c r="T49" s="50" t="s">
        <v>291</v>
      </c>
    </row>
    <row r="50" spans="1:20" ht="21" customHeight="1" x14ac:dyDescent="0.4">
      <c r="A50" s="50" t="s">
        <v>12</v>
      </c>
      <c r="B50" s="50"/>
      <c r="C50" s="50"/>
      <c r="D50" s="50"/>
      <c r="E50" s="50"/>
      <c r="F50" s="50"/>
      <c r="G50" s="50"/>
      <c r="H50" s="50"/>
      <c r="I50" s="50"/>
      <c r="J50" s="50"/>
      <c r="K50" s="56">
        <v>44917</v>
      </c>
      <c r="L50" s="50" t="s">
        <v>1002</v>
      </c>
      <c r="M50" s="51">
        <v>-297000</v>
      </c>
      <c r="N50" s="51"/>
      <c r="O50" s="52">
        <f t="shared" si="4"/>
        <v>-297000</v>
      </c>
      <c r="P50" s="51"/>
      <c r="Q50" s="51"/>
      <c r="R50" s="51"/>
      <c r="S50" s="51"/>
      <c r="T50" s="50" t="s">
        <v>291</v>
      </c>
    </row>
    <row r="51" spans="1:20" ht="21" customHeight="1" x14ac:dyDescent="0.4">
      <c r="A51" s="50" t="s">
        <v>12</v>
      </c>
      <c r="B51" s="50"/>
      <c r="C51" s="50"/>
      <c r="D51" s="50"/>
      <c r="E51" s="50"/>
      <c r="F51" s="50"/>
      <c r="G51" s="50"/>
      <c r="H51" s="50"/>
      <c r="I51" s="50"/>
      <c r="J51" s="50"/>
      <c r="K51" s="56">
        <v>44921</v>
      </c>
      <c r="L51" s="50" t="s">
        <v>314</v>
      </c>
      <c r="M51" s="51">
        <v>297000</v>
      </c>
      <c r="N51" s="51"/>
      <c r="O51" s="52">
        <f t="shared" si="4"/>
        <v>297000</v>
      </c>
      <c r="P51" s="51"/>
      <c r="Q51" s="51"/>
      <c r="R51" s="51"/>
      <c r="S51" s="51"/>
      <c r="T51" s="50" t="s">
        <v>291</v>
      </c>
    </row>
    <row r="52" spans="1:20" ht="21" customHeight="1" x14ac:dyDescent="0.4">
      <c r="A52" s="50" t="s">
        <v>12</v>
      </c>
      <c r="B52" s="50"/>
      <c r="C52" s="50"/>
      <c r="D52" s="50"/>
      <c r="E52" s="51"/>
      <c r="F52" s="51"/>
      <c r="G52" s="51"/>
      <c r="H52" s="51"/>
      <c r="I52" s="51"/>
      <c r="J52" s="51"/>
      <c r="K52" s="56">
        <v>44922</v>
      </c>
      <c r="L52" s="50" t="s">
        <v>9</v>
      </c>
      <c r="M52" s="51"/>
      <c r="N52" s="52">
        <v>280000</v>
      </c>
      <c r="O52" s="52">
        <f t="shared" si="4"/>
        <v>280000</v>
      </c>
      <c r="P52" s="51"/>
      <c r="Q52" s="51"/>
      <c r="R52" s="51"/>
      <c r="S52" s="51"/>
      <c r="T52" s="50" t="s">
        <v>291</v>
      </c>
    </row>
    <row r="53" spans="1:20" ht="21" customHeight="1" x14ac:dyDescent="0.4">
      <c r="A53" s="50" t="s">
        <v>12</v>
      </c>
      <c r="B53" s="50"/>
      <c r="C53" s="50"/>
      <c r="D53" s="50"/>
      <c r="E53" s="50"/>
      <c r="F53" s="50"/>
      <c r="G53" s="50"/>
      <c r="H53" s="50"/>
      <c r="I53" s="50"/>
      <c r="J53" s="50"/>
      <c r="K53" s="56" t="s">
        <v>1204</v>
      </c>
      <c r="L53" s="50" t="s">
        <v>8</v>
      </c>
      <c r="M53" s="51"/>
      <c r="N53" s="51">
        <v>-435000</v>
      </c>
      <c r="O53" s="52">
        <f t="shared" si="4"/>
        <v>-435000</v>
      </c>
      <c r="P53" s="51"/>
      <c r="Q53" s="51"/>
      <c r="R53" s="51"/>
      <c r="S53" s="51"/>
      <c r="T53" s="50" t="s">
        <v>291</v>
      </c>
    </row>
    <row r="54" spans="1:20" ht="21" customHeight="1" x14ac:dyDescent="0.4">
      <c r="A54" s="50" t="s">
        <v>12</v>
      </c>
      <c r="B54" s="50"/>
      <c r="C54" s="50"/>
      <c r="D54" s="50"/>
      <c r="E54" s="50"/>
      <c r="F54" s="50"/>
      <c r="G54" s="50"/>
      <c r="H54" s="50"/>
      <c r="I54" s="50"/>
      <c r="J54" s="50"/>
      <c r="K54" s="61"/>
      <c r="L54" s="62"/>
      <c r="M54" s="51"/>
      <c r="N54" s="51"/>
      <c r="O54" s="52">
        <f t="shared" si="4"/>
        <v>0</v>
      </c>
      <c r="P54" s="51"/>
      <c r="Q54" s="51"/>
      <c r="R54" s="51"/>
      <c r="S54" s="51"/>
      <c r="T54" s="50" t="s">
        <v>291</v>
      </c>
    </row>
    <row r="55" spans="1:20" ht="21" customHeight="1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63"/>
      <c r="L55" s="64"/>
      <c r="M55" s="60">
        <f t="shared" ref="M55:N55" si="5">SUM(M46:M54)</f>
        <v>732000</v>
      </c>
      <c r="N55" s="60">
        <f t="shared" si="5"/>
        <v>1080000</v>
      </c>
      <c r="O55" s="60">
        <f>SUM(O46:O54)</f>
        <v>1812000</v>
      </c>
      <c r="P55" s="60">
        <f>+J45-N55</f>
        <v>500</v>
      </c>
      <c r="Q55" s="60">
        <f>+I45-M55</f>
        <v>0</v>
      </c>
      <c r="R55" s="60">
        <f>+P55+Q55</f>
        <v>500</v>
      </c>
      <c r="S55" s="60">
        <f>+O55</f>
        <v>1812000</v>
      </c>
      <c r="T55" s="58"/>
    </row>
    <row r="56" spans="1:20" ht="21" customHeight="1" x14ac:dyDescent="0.4">
      <c r="A56" s="50" t="s">
        <v>13</v>
      </c>
      <c r="B56" s="50" t="s">
        <v>437</v>
      </c>
      <c r="C56" s="50"/>
      <c r="D56" s="50">
        <v>138.88999999999999</v>
      </c>
      <c r="E56" s="50">
        <v>14500</v>
      </c>
      <c r="F56" s="52">
        <f>+D56*0.8364</f>
        <v>116.16759599999999</v>
      </c>
      <c r="G56" s="51">
        <v>7000</v>
      </c>
      <c r="H56" s="51">
        <f>+D56*E56</f>
        <v>2013904.9999999998</v>
      </c>
      <c r="I56" s="52">
        <f>+CEILING(F56*G56,1000)</f>
        <v>814000</v>
      </c>
      <c r="J56" s="52">
        <f>(H56-I56)</f>
        <v>1199904.9999999998</v>
      </c>
      <c r="K56" s="56">
        <v>44797</v>
      </c>
      <c r="L56" s="50"/>
      <c r="M56" s="51"/>
      <c r="N56" s="51"/>
      <c r="O56" s="51"/>
      <c r="P56" s="51"/>
      <c r="Q56" s="51"/>
      <c r="R56" s="51"/>
      <c r="S56" s="51"/>
      <c r="T56" s="50" t="s">
        <v>375</v>
      </c>
    </row>
    <row r="57" spans="1:20" ht="21" customHeight="1" x14ac:dyDescent="0.4">
      <c r="A57" s="50" t="s">
        <v>13</v>
      </c>
      <c r="B57" s="50"/>
      <c r="C57" s="50"/>
      <c r="D57" s="50"/>
      <c r="E57" s="50"/>
      <c r="F57" s="50"/>
      <c r="G57" s="50"/>
      <c r="H57" s="50"/>
      <c r="I57" s="50"/>
      <c r="J57" s="50"/>
      <c r="K57" s="56">
        <v>44807</v>
      </c>
      <c r="L57" s="50" t="s">
        <v>1003</v>
      </c>
      <c r="M57" s="51">
        <v>400000</v>
      </c>
      <c r="N57" s="51"/>
      <c r="O57" s="52">
        <f t="shared" ref="O57:O65" si="6">+SUM(M57:N57)</f>
        <v>400000</v>
      </c>
      <c r="P57" s="51"/>
      <c r="Q57" s="51"/>
      <c r="R57" s="51"/>
      <c r="S57" s="51"/>
      <c r="T57" s="50" t="s">
        <v>375</v>
      </c>
    </row>
    <row r="58" spans="1:20" ht="21" customHeight="1" x14ac:dyDescent="0.4">
      <c r="A58" s="50" t="s">
        <v>13</v>
      </c>
      <c r="B58" s="50"/>
      <c r="C58" s="50"/>
      <c r="D58" s="50"/>
      <c r="E58" s="50"/>
      <c r="F58" s="50"/>
      <c r="G58" s="50"/>
      <c r="H58" s="50"/>
      <c r="I58" s="50"/>
      <c r="J58" s="50"/>
      <c r="K58" s="56">
        <v>44914</v>
      </c>
      <c r="L58" s="50" t="s">
        <v>9</v>
      </c>
      <c r="M58" s="51"/>
      <c r="N58" s="52">
        <v>1150000</v>
      </c>
      <c r="O58" s="52">
        <f t="shared" si="6"/>
        <v>1150000</v>
      </c>
      <c r="P58" s="51"/>
      <c r="Q58" s="51"/>
      <c r="R58" s="51"/>
      <c r="S58" s="51"/>
      <c r="T58" s="50" t="s">
        <v>375</v>
      </c>
    </row>
    <row r="59" spans="1:20" ht="21" customHeight="1" x14ac:dyDescent="0.4">
      <c r="A59" s="50" t="s">
        <v>13</v>
      </c>
      <c r="B59" s="50"/>
      <c r="C59" s="50"/>
      <c r="D59" s="50"/>
      <c r="E59" s="51"/>
      <c r="F59" s="51"/>
      <c r="G59" s="51"/>
      <c r="H59" s="51"/>
      <c r="I59" s="51"/>
      <c r="J59" s="51"/>
      <c r="K59" s="56">
        <v>44915</v>
      </c>
      <c r="L59" s="50" t="s">
        <v>9</v>
      </c>
      <c r="M59" s="51"/>
      <c r="N59" s="52">
        <v>50000</v>
      </c>
      <c r="O59" s="52">
        <f t="shared" si="6"/>
        <v>50000</v>
      </c>
      <c r="P59" s="51"/>
      <c r="Q59" s="51"/>
      <c r="R59" s="51"/>
      <c r="S59" s="51"/>
      <c r="T59" s="50" t="s">
        <v>375</v>
      </c>
    </row>
    <row r="60" spans="1:20" ht="21" customHeight="1" x14ac:dyDescent="0.4">
      <c r="A60" s="50" t="s">
        <v>13</v>
      </c>
      <c r="B60" s="50"/>
      <c r="C60" s="50"/>
      <c r="D60" s="50"/>
      <c r="E60" s="50"/>
      <c r="F60" s="50"/>
      <c r="G60" s="50"/>
      <c r="H60" s="50"/>
      <c r="I60" s="50"/>
      <c r="J60" s="50"/>
      <c r="K60" s="56">
        <v>44916</v>
      </c>
      <c r="L60" s="50" t="s">
        <v>1004</v>
      </c>
      <c r="M60" s="51">
        <v>414000</v>
      </c>
      <c r="N60" s="51"/>
      <c r="O60" s="52">
        <f t="shared" si="6"/>
        <v>414000</v>
      </c>
      <c r="P60" s="51"/>
      <c r="Q60" s="51"/>
      <c r="R60" s="51"/>
      <c r="S60" s="51"/>
      <c r="T60" s="50" t="s">
        <v>375</v>
      </c>
    </row>
    <row r="61" spans="1:20" ht="21" customHeight="1" x14ac:dyDescent="0.4">
      <c r="A61" s="50" t="s">
        <v>13</v>
      </c>
      <c r="B61" s="50"/>
      <c r="C61" s="50"/>
      <c r="D61" s="50"/>
      <c r="E61" s="50"/>
      <c r="F61" s="50"/>
      <c r="G61" s="50"/>
      <c r="H61" s="50"/>
      <c r="I61" s="50"/>
      <c r="J61" s="50"/>
      <c r="K61" s="56">
        <v>44917</v>
      </c>
      <c r="L61" s="50" t="s">
        <v>1004</v>
      </c>
      <c r="M61" s="51">
        <v>-414000</v>
      </c>
      <c r="N61" s="51"/>
      <c r="O61" s="52">
        <f t="shared" si="6"/>
        <v>-414000</v>
      </c>
      <c r="P61" s="51"/>
      <c r="Q61" s="51"/>
      <c r="R61" s="51"/>
      <c r="S61" s="51"/>
      <c r="T61" s="50" t="s">
        <v>375</v>
      </c>
    </row>
    <row r="62" spans="1:20" ht="21" customHeight="1" x14ac:dyDescent="0.4">
      <c r="A62" s="50" t="s">
        <v>13</v>
      </c>
      <c r="B62" s="50"/>
      <c r="C62" s="50"/>
      <c r="D62" s="50"/>
      <c r="E62" s="50"/>
      <c r="F62" s="50"/>
      <c r="G62" s="50"/>
      <c r="H62" s="50"/>
      <c r="I62" s="50"/>
      <c r="J62" s="50"/>
      <c r="K62" s="56">
        <v>44926</v>
      </c>
      <c r="L62" s="50" t="s">
        <v>1004</v>
      </c>
      <c r="M62" s="51">
        <v>414000</v>
      </c>
      <c r="N62" s="51"/>
      <c r="O62" s="52">
        <f t="shared" si="6"/>
        <v>414000</v>
      </c>
      <c r="P62" s="51"/>
      <c r="Q62" s="51"/>
      <c r="R62" s="51"/>
      <c r="S62" s="51"/>
      <c r="T62" s="50" t="s">
        <v>375</v>
      </c>
    </row>
    <row r="63" spans="1:20" ht="21" customHeight="1" x14ac:dyDescent="0.4">
      <c r="A63" s="50" t="s">
        <v>13</v>
      </c>
      <c r="B63" s="50"/>
      <c r="C63" s="50" t="s">
        <v>445</v>
      </c>
      <c r="D63" s="50"/>
      <c r="E63" s="50"/>
      <c r="F63" s="50"/>
      <c r="G63" s="50"/>
      <c r="H63" s="50"/>
      <c r="I63" s="50"/>
      <c r="J63" s="50"/>
      <c r="K63" s="56">
        <v>44926</v>
      </c>
      <c r="L63" s="50" t="s">
        <v>1004</v>
      </c>
      <c r="M63" s="51">
        <v>-414000</v>
      </c>
      <c r="N63" s="51"/>
      <c r="O63" s="52">
        <f t="shared" si="6"/>
        <v>-414000</v>
      </c>
      <c r="P63" s="51"/>
      <c r="Q63" s="51"/>
      <c r="R63" s="51"/>
      <c r="S63" s="51"/>
      <c r="T63" s="50" t="s">
        <v>375</v>
      </c>
    </row>
    <row r="64" spans="1:20" ht="21" customHeight="1" x14ac:dyDescent="0.4">
      <c r="A64" s="50" t="s">
        <v>13</v>
      </c>
      <c r="B64" s="50"/>
      <c r="C64" s="50"/>
      <c r="D64" s="50"/>
      <c r="E64" s="50"/>
      <c r="F64" s="50"/>
      <c r="G64" s="50"/>
      <c r="H64" s="50"/>
      <c r="I64" s="50"/>
      <c r="J64" s="50"/>
      <c r="K64" s="56">
        <v>44930</v>
      </c>
      <c r="L64" s="50" t="s">
        <v>314</v>
      </c>
      <c r="M64" s="51">
        <v>414000</v>
      </c>
      <c r="N64" s="51"/>
      <c r="O64" s="52">
        <f t="shared" si="6"/>
        <v>414000</v>
      </c>
      <c r="P64" s="51"/>
      <c r="Q64" s="51"/>
      <c r="R64" s="51"/>
      <c r="S64" s="51"/>
      <c r="T64" s="50" t="s">
        <v>375</v>
      </c>
    </row>
    <row r="65" spans="1:20" ht="21" customHeight="1" x14ac:dyDescent="0.4">
      <c r="A65" s="50" t="s">
        <v>13</v>
      </c>
      <c r="B65" s="50"/>
      <c r="C65" s="50"/>
      <c r="D65" s="50"/>
      <c r="E65" s="50"/>
      <c r="F65" s="50"/>
      <c r="G65" s="50"/>
      <c r="H65" s="50"/>
      <c r="I65" s="50"/>
      <c r="J65" s="50"/>
      <c r="K65" s="61"/>
      <c r="L65" s="62"/>
      <c r="M65" s="51"/>
      <c r="N65" s="51"/>
      <c r="O65" s="52">
        <f t="shared" si="6"/>
        <v>0</v>
      </c>
      <c r="P65" s="51"/>
      <c r="Q65" s="51"/>
      <c r="R65" s="51"/>
      <c r="S65" s="51"/>
      <c r="T65" s="50" t="s">
        <v>375</v>
      </c>
    </row>
    <row r="66" spans="1:20" ht="21" customHeight="1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63"/>
      <c r="L66" s="64"/>
      <c r="M66" s="60">
        <f t="shared" ref="M66:N66" si="7">SUM(M57:M65)</f>
        <v>814000</v>
      </c>
      <c r="N66" s="60">
        <f t="shared" si="7"/>
        <v>1200000</v>
      </c>
      <c r="O66" s="60">
        <f>SUM(O57:O65)</f>
        <v>2014000</v>
      </c>
      <c r="P66" s="60">
        <f>+J56-N66</f>
        <v>-95.000000000232831</v>
      </c>
      <c r="Q66" s="60">
        <f>+I56-M66</f>
        <v>0</v>
      </c>
      <c r="R66" s="60">
        <f>+P66+Q66</f>
        <v>-95.000000000232831</v>
      </c>
      <c r="S66" s="60">
        <f>+O66</f>
        <v>2014000</v>
      </c>
      <c r="T66" s="58"/>
    </row>
    <row r="67" spans="1:20" ht="21" customHeight="1" x14ac:dyDescent="0.4">
      <c r="A67" s="50" t="s">
        <v>14</v>
      </c>
      <c r="B67" s="50" t="s">
        <v>437</v>
      </c>
      <c r="C67" s="50"/>
      <c r="D67" s="50">
        <v>138.88999999999999</v>
      </c>
      <c r="E67" s="50">
        <v>14500</v>
      </c>
      <c r="F67" s="52">
        <f>+D67*0.8364</f>
        <v>116.16759599999999</v>
      </c>
      <c r="G67" s="51">
        <v>7000</v>
      </c>
      <c r="H67" s="51">
        <f>+D67*E67</f>
        <v>2013904.9999999998</v>
      </c>
      <c r="I67" s="52">
        <f>+CEILING(F67*G67,1000)</f>
        <v>814000</v>
      </c>
      <c r="J67" s="52">
        <f>(H67-I67)</f>
        <v>1199904.9999999998</v>
      </c>
      <c r="K67" s="56">
        <v>44778</v>
      </c>
      <c r="L67" s="50"/>
      <c r="M67" s="51"/>
      <c r="N67" s="51"/>
      <c r="O67" s="51"/>
      <c r="P67" s="51"/>
      <c r="Q67" s="51"/>
      <c r="R67" s="51"/>
      <c r="S67" s="51"/>
      <c r="T67" s="50" t="s">
        <v>376</v>
      </c>
    </row>
    <row r="68" spans="1:20" ht="21" customHeight="1" x14ac:dyDescent="0.4">
      <c r="A68" s="50" t="s">
        <v>14</v>
      </c>
      <c r="B68" s="50"/>
      <c r="C68" s="50"/>
      <c r="D68" s="50"/>
      <c r="E68" s="50"/>
      <c r="F68" s="50"/>
      <c r="G68" s="50"/>
      <c r="H68" s="50"/>
      <c r="I68" s="50"/>
      <c r="J68" s="50"/>
      <c r="K68" s="56">
        <v>44809</v>
      </c>
      <c r="L68" s="50" t="s">
        <v>9</v>
      </c>
      <c r="M68" s="51"/>
      <c r="N68" s="52">
        <v>10000</v>
      </c>
      <c r="O68" s="52">
        <f t="shared" ref="O68:O86" si="8">+SUM(M68:N68)</f>
        <v>10000</v>
      </c>
      <c r="P68" s="51"/>
      <c r="Q68" s="51"/>
      <c r="R68" s="51"/>
      <c r="S68" s="51"/>
      <c r="T68" s="50" t="s">
        <v>376</v>
      </c>
    </row>
    <row r="69" spans="1:20" ht="21" customHeight="1" x14ac:dyDescent="0.4">
      <c r="A69" s="50" t="s">
        <v>14</v>
      </c>
      <c r="B69" s="50"/>
      <c r="C69" s="50"/>
      <c r="D69" s="50"/>
      <c r="E69" s="50"/>
      <c r="F69" s="50"/>
      <c r="G69" s="50"/>
      <c r="H69" s="50"/>
      <c r="I69" s="50"/>
      <c r="J69" s="50"/>
      <c r="K69" s="56">
        <v>44853</v>
      </c>
      <c r="L69" s="50" t="s">
        <v>9</v>
      </c>
      <c r="M69" s="51"/>
      <c r="N69" s="52">
        <v>-10000</v>
      </c>
      <c r="O69" s="52">
        <f t="shared" si="8"/>
        <v>-10000</v>
      </c>
      <c r="P69" s="51"/>
      <c r="Q69" s="51"/>
      <c r="R69" s="51"/>
      <c r="S69" s="51"/>
      <c r="T69" s="50" t="s">
        <v>376</v>
      </c>
    </row>
    <row r="70" spans="1:20" ht="21" customHeight="1" x14ac:dyDescent="0.4">
      <c r="A70" s="50" t="s">
        <v>14</v>
      </c>
      <c r="B70" s="50"/>
      <c r="C70" s="50"/>
      <c r="D70" s="50"/>
      <c r="E70" s="50"/>
      <c r="F70" s="50"/>
      <c r="G70" s="50"/>
      <c r="H70" s="50"/>
      <c r="I70" s="50"/>
      <c r="J70" s="50"/>
      <c r="K70" s="56">
        <v>44785</v>
      </c>
      <c r="L70" s="50" t="s">
        <v>9</v>
      </c>
      <c r="M70" s="51"/>
      <c r="N70" s="52">
        <v>48500</v>
      </c>
      <c r="O70" s="52">
        <f t="shared" si="8"/>
        <v>48500</v>
      </c>
      <c r="P70" s="51"/>
      <c r="Q70" s="51"/>
      <c r="R70" s="51"/>
      <c r="S70" s="51"/>
      <c r="T70" s="50" t="s">
        <v>376</v>
      </c>
    </row>
    <row r="71" spans="1:20" ht="21" customHeight="1" x14ac:dyDescent="0.4">
      <c r="A71" s="50" t="s">
        <v>14</v>
      </c>
      <c r="B71" s="50"/>
      <c r="C71" s="50"/>
      <c r="D71" s="50"/>
      <c r="E71" s="50"/>
      <c r="F71" s="50"/>
      <c r="G71" s="50"/>
      <c r="H71" s="50"/>
      <c r="I71" s="50"/>
      <c r="J71" s="50"/>
      <c r="K71" s="56">
        <v>44872</v>
      </c>
      <c r="L71" s="50" t="s">
        <v>1005</v>
      </c>
      <c r="M71" s="51">
        <v>40000</v>
      </c>
      <c r="N71" s="51"/>
      <c r="O71" s="52">
        <f t="shared" si="8"/>
        <v>40000</v>
      </c>
      <c r="P71" s="51"/>
      <c r="Q71" s="51"/>
      <c r="R71" s="51"/>
      <c r="S71" s="51"/>
      <c r="T71" s="50" t="s">
        <v>376</v>
      </c>
    </row>
    <row r="72" spans="1:20" ht="21" customHeight="1" x14ac:dyDescent="0.4">
      <c r="A72" s="50" t="s">
        <v>14</v>
      </c>
      <c r="B72" s="50"/>
      <c r="C72" s="50"/>
      <c r="D72" s="50"/>
      <c r="E72" s="50"/>
      <c r="F72" s="50"/>
      <c r="G72" s="50"/>
      <c r="H72" s="50"/>
      <c r="I72" s="50"/>
      <c r="J72" s="50"/>
      <c r="K72" s="56">
        <v>44902</v>
      </c>
      <c r="L72" s="50" t="s">
        <v>1006</v>
      </c>
      <c r="M72" s="51">
        <v>453476</v>
      </c>
      <c r="N72" s="51"/>
      <c r="O72" s="52">
        <f t="shared" si="8"/>
        <v>453476</v>
      </c>
      <c r="P72" s="51"/>
      <c r="Q72" s="51"/>
      <c r="R72" s="51"/>
      <c r="S72" s="51"/>
      <c r="T72" s="50" t="s">
        <v>376</v>
      </c>
    </row>
    <row r="73" spans="1:20" ht="21" customHeight="1" x14ac:dyDescent="0.4">
      <c r="A73" s="50" t="s">
        <v>14</v>
      </c>
      <c r="B73" s="50"/>
      <c r="C73" s="50" t="s">
        <v>446</v>
      </c>
      <c r="D73" s="50"/>
      <c r="E73" s="50"/>
      <c r="F73" s="50"/>
      <c r="G73" s="50"/>
      <c r="H73" s="50"/>
      <c r="I73" s="50"/>
      <c r="J73" s="50"/>
      <c r="K73" s="56">
        <v>44947</v>
      </c>
      <c r="L73" s="50" t="s">
        <v>9</v>
      </c>
      <c r="M73" s="51"/>
      <c r="N73" s="52">
        <v>-48500</v>
      </c>
      <c r="O73" s="52">
        <f t="shared" si="8"/>
        <v>-48500</v>
      </c>
      <c r="P73" s="51"/>
      <c r="Q73" s="51"/>
      <c r="R73" s="51"/>
      <c r="S73" s="51"/>
      <c r="T73" s="50" t="s">
        <v>376</v>
      </c>
    </row>
    <row r="74" spans="1:20" ht="21" customHeight="1" x14ac:dyDescent="0.4">
      <c r="A74" s="50" t="s">
        <v>14</v>
      </c>
      <c r="B74" s="50"/>
      <c r="C74" s="50"/>
      <c r="D74" s="50"/>
      <c r="E74" s="50"/>
      <c r="F74" s="50"/>
      <c r="G74" s="50"/>
      <c r="H74" s="50"/>
      <c r="I74" s="50"/>
      <c r="J74" s="50"/>
      <c r="K74" s="56">
        <v>44991</v>
      </c>
      <c r="L74" s="50" t="s">
        <v>1007</v>
      </c>
      <c r="M74" s="51">
        <v>319524</v>
      </c>
      <c r="N74" s="51"/>
      <c r="O74" s="52">
        <f t="shared" si="8"/>
        <v>319524</v>
      </c>
      <c r="P74" s="51"/>
      <c r="Q74" s="51"/>
      <c r="R74" s="51"/>
      <c r="S74" s="51"/>
      <c r="T74" s="50" t="s">
        <v>376</v>
      </c>
    </row>
    <row r="75" spans="1:20" ht="21" customHeight="1" x14ac:dyDescent="0.4">
      <c r="A75" s="50" t="s">
        <v>14</v>
      </c>
      <c r="B75" s="50"/>
      <c r="C75" s="50"/>
      <c r="D75" s="50"/>
      <c r="E75" s="51"/>
      <c r="F75" s="51"/>
      <c r="G75" s="51"/>
      <c r="H75" s="51"/>
      <c r="I75" s="51"/>
      <c r="J75" s="51"/>
      <c r="K75" s="56">
        <v>44991</v>
      </c>
      <c r="L75" s="50" t="s">
        <v>9</v>
      </c>
      <c r="M75" s="51"/>
      <c r="N75" s="52">
        <v>183950</v>
      </c>
      <c r="O75" s="52">
        <f t="shared" si="8"/>
        <v>183950</v>
      </c>
      <c r="P75" s="51"/>
      <c r="Q75" s="51"/>
      <c r="R75" s="51"/>
      <c r="S75" s="51"/>
      <c r="T75" s="50" t="s">
        <v>376</v>
      </c>
    </row>
    <row r="76" spans="1:20" ht="21" customHeight="1" x14ac:dyDescent="0.4">
      <c r="A76" s="50" t="s">
        <v>14</v>
      </c>
      <c r="B76" s="50"/>
      <c r="C76" s="50"/>
      <c r="D76" s="50"/>
      <c r="E76" s="50"/>
      <c r="F76" s="50"/>
      <c r="G76" s="50"/>
      <c r="H76" s="50"/>
      <c r="I76" s="50"/>
      <c r="J76" s="50"/>
      <c r="K76" s="56">
        <v>45082</v>
      </c>
      <c r="L76" s="50" t="s">
        <v>9</v>
      </c>
      <c r="M76" s="51"/>
      <c r="N76" s="52">
        <v>440000</v>
      </c>
      <c r="O76" s="52">
        <f t="shared" si="8"/>
        <v>440000</v>
      </c>
      <c r="P76" s="51"/>
      <c r="Q76" s="51"/>
      <c r="R76" s="51"/>
      <c r="S76" s="51"/>
      <c r="T76" s="50" t="s">
        <v>376</v>
      </c>
    </row>
    <row r="77" spans="1:20" ht="21" customHeight="1" x14ac:dyDescent="0.4">
      <c r="A77" s="50" t="s">
        <v>14</v>
      </c>
      <c r="B77" s="50"/>
      <c r="C77" s="50"/>
      <c r="D77" s="50"/>
      <c r="E77" s="50"/>
      <c r="F77" s="50"/>
      <c r="G77" s="50"/>
      <c r="H77" s="50"/>
      <c r="I77" s="50"/>
      <c r="J77" s="50"/>
      <c r="K77" s="56">
        <v>45123</v>
      </c>
      <c r="L77" s="50" t="s">
        <v>312</v>
      </c>
      <c r="M77" s="51">
        <v>19000</v>
      </c>
      <c r="N77" s="51"/>
      <c r="O77" s="52">
        <f t="shared" si="8"/>
        <v>19000</v>
      </c>
      <c r="P77" s="51"/>
      <c r="Q77" s="51"/>
      <c r="R77" s="51"/>
      <c r="S77" s="51"/>
      <c r="T77" s="50" t="s">
        <v>376</v>
      </c>
    </row>
    <row r="78" spans="1:20" ht="21" customHeight="1" x14ac:dyDescent="0.4">
      <c r="A78" s="50" t="s">
        <v>14</v>
      </c>
      <c r="B78" s="50"/>
      <c r="C78" s="50"/>
      <c r="D78" s="50"/>
      <c r="E78" s="50"/>
      <c r="F78" s="50"/>
      <c r="G78" s="50"/>
      <c r="H78" s="50"/>
      <c r="I78" s="50"/>
      <c r="J78" s="50"/>
      <c r="K78" s="56">
        <v>45137</v>
      </c>
      <c r="L78" s="50" t="s">
        <v>1008</v>
      </c>
      <c r="M78" s="52">
        <v>490000</v>
      </c>
      <c r="N78" s="51"/>
      <c r="O78" s="52">
        <f t="shared" si="8"/>
        <v>490000</v>
      </c>
      <c r="P78" s="51"/>
      <c r="Q78" s="51"/>
      <c r="R78" s="51"/>
      <c r="S78" s="51"/>
      <c r="T78" s="50" t="s">
        <v>376</v>
      </c>
    </row>
    <row r="79" spans="1:20" ht="21" customHeight="1" x14ac:dyDescent="0.4">
      <c r="A79" s="50" t="s">
        <v>14</v>
      </c>
      <c r="B79" s="50"/>
      <c r="C79" s="50"/>
      <c r="D79" s="50"/>
      <c r="E79" s="51"/>
      <c r="F79" s="51"/>
      <c r="G79" s="51"/>
      <c r="H79" s="51"/>
      <c r="I79" s="51"/>
      <c r="J79" s="51"/>
      <c r="K79" s="56">
        <v>45138</v>
      </c>
      <c r="L79" s="50" t="s">
        <v>314</v>
      </c>
      <c r="M79" s="51">
        <v>-453476</v>
      </c>
      <c r="N79" s="51"/>
      <c r="O79" s="52">
        <f t="shared" si="8"/>
        <v>-453476</v>
      </c>
      <c r="P79" s="51"/>
      <c r="Q79" s="51"/>
      <c r="R79" s="51"/>
      <c r="S79" s="51"/>
      <c r="T79" s="50" t="s">
        <v>376</v>
      </c>
    </row>
    <row r="80" spans="1:20" ht="21" customHeight="1" x14ac:dyDescent="0.4">
      <c r="A80" s="50" t="s">
        <v>14</v>
      </c>
      <c r="B80" s="50"/>
      <c r="C80" s="50" t="s">
        <v>447</v>
      </c>
      <c r="D80" s="50"/>
      <c r="E80" s="50"/>
      <c r="F80" s="50"/>
      <c r="G80" s="50"/>
      <c r="H80" s="50"/>
      <c r="I80" s="50"/>
      <c r="J80" s="50"/>
      <c r="K80" s="56">
        <v>45145</v>
      </c>
      <c r="L80" s="50" t="s">
        <v>321</v>
      </c>
      <c r="M80" s="52">
        <v>30240</v>
      </c>
      <c r="N80" s="51"/>
      <c r="O80" s="52">
        <f t="shared" si="8"/>
        <v>30240</v>
      </c>
      <c r="P80" s="51"/>
      <c r="Q80" s="51"/>
      <c r="R80" s="51"/>
      <c r="S80" s="51"/>
      <c r="T80" s="50" t="s">
        <v>376</v>
      </c>
    </row>
    <row r="81" spans="1:20" ht="21" customHeight="1" x14ac:dyDescent="0.4">
      <c r="A81" s="50" t="s">
        <v>14</v>
      </c>
      <c r="B81" s="50"/>
      <c r="C81" s="50" t="s">
        <v>446</v>
      </c>
      <c r="D81" s="50"/>
      <c r="E81" s="50"/>
      <c r="F81" s="50"/>
      <c r="G81" s="50"/>
      <c r="H81" s="50"/>
      <c r="I81" s="50"/>
      <c r="J81" s="50"/>
      <c r="K81" s="56">
        <v>45156</v>
      </c>
      <c r="L81" s="50" t="s">
        <v>314</v>
      </c>
      <c r="M81" s="52">
        <v>294000</v>
      </c>
      <c r="N81" s="51"/>
      <c r="O81" s="52">
        <f t="shared" si="8"/>
        <v>294000</v>
      </c>
      <c r="P81" s="51"/>
      <c r="Q81" s="51"/>
      <c r="R81" s="51"/>
      <c r="S81" s="51"/>
      <c r="T81" s="50" t="s">
        <v>376</v>
      </c>
    </row>
    <row r="82" spans="1:20" ht="21" customHeight="1" x14ac:dyDescent="0.4">
      <c r="A82" s="50" t="s">
        <v>14</v>
      </c>
      <c r="B82" s="50"/>
      <c r="C82" s="50"/>
      <c r="D82" s="50"/>
      <c r="E82" s="50"/>
      <c r="F82" s="50"/>
      <c r="G82" s="50"/>
      <c r="H82" s="50"/>
      <c r="I82" s="50"/>
      <c r="J82" s="50"/>
      <c r="K82" s="56">
        <v>45160</v>
      </c>
      <c r="L82" s="50" t="s">
        <v>314</v>
      </c>
      <c r="M82" s="52">
        <v>-359524</v>
      </c>
      <c r="N82" s="51"/>
      <c r="O82" s="52">
        <f t="shared" si="8"/>
        <v>-359524</v>
      </c>
      <c r="P82" s="51"/>
      <c r="Q82" s="51"/>
      <c r="R82" s="51"/>
      <c r="S82" s="51"/>
      <c r="T82" s="50" t="s">
        <v>376</v>
      </c>
    </row>
    <row r="83" spans="1:20" ht="21" customHeight="1" x14ac:dyDescent="0.4">
      <c r="A83" s="50" t="s">
        <v>14</v>
      </c>
      <c r="B83" s="50"/>
      <c r="C83" s="50"/>
      <c r="D83" s="50"/>
      <c r="E83" s="51"/>
      <c r="F83" s="51"/>
      <c r="G83" s="51"/>
      <c r="H83" s="51"/>
      <c r="I83" s="51"/>
      <c r="J83" s="51"/>
      <c r="K83" s="56">
        <v>45164</v>
      </c>
      <c r="L83" s="50" t="s">
        <v>9</v>
      </c>
      <c r="M83" s="51"/>
      <c r="N83" s="52">
        <v>556700</v>
      </c>
      <c r="O83" s="52">
        <f t="shared" si="8"/>
        <v>556700</v>
      </c>
      <c r="P83" s="51"/>
      <c r="Q83" s="51"/>
      <c r="R83" s="51"/>
      <c r="S83" s="51"/>
      <c r="T83" s="50" t="s">
        <v>376</v>
      </c>
    </row>
    <row r="84" spans="1:20" ht="21" customHeight="1" x14ac:dyDescent="0.4">
      <c r="A84" s="50" t="s">
        <v>14</v>
      </c>
      <c r="B84" s="50"/>
      <c r="C84" s="50" t="s">
        <v>446</v>
      </c>
      <c r="D84" s="50"/>
      <c r="E84" s="51"/>
      <c r="F84" s="51"/>
      <c r="G84" s="51"/>
      <c r="H84" s="51"/>
      <c r="I84" s="51"/>
      <c r="J84" s="51"/>
      <c r="K84" s="56" t="s">
        <v>1204</v>
      </c>
      <c r="L84" s="50" t="s">
        <v>117</v>
      </c>
      <c r="M84" s="51">
        <v>100000</v>
      </c>
      <c r="N84" s="51"/>
      <c r="O84" s="52">
        <f t="shared" si="8"/>
        <v>100000</v>
      </c>
      <c r="P84" s="51"/>
      <c r="Q84" s="51"/>
      <c r="R84" s="51"/>
      <c r="S84" s="51"/>
      <c r="T84" s="50" t="s">
        <v>376</v>
      </c>
    </row>
    <row r="85" spans="1:20" ht="21" customHeight="1" x14ac:dyDescent="0.4">
      <c r="A85" s="50" t="s">
        <v>14</v>
      </c>
      <c r="B85" s="50"/>
      <c r="C85" s="50"/>
      <c r="D85" s="50"/>
      <c r="E85" s="51"/>
      <c r="F85" s="51"/>
      <c r="G85" s="51"/>
      <c r="H85" s="51"/>
      <c r="I85" s="51"/>
      <c r="J85" s="51"/>
      <c r="K85" s="56" t="s">
        <v>1204</v>
      </c>
      <c r="L85" s="50" t="s">
        <v>89</v>
      </c>
      <c r="M85" s="51">
        <v>-100000</v>
      </c>
      <c r="N85" s="51"/>
      <c r="O85" s="52">
        <f t="shared" si="8"/>
        <v>-100000</v>
      </c>
      <c r="P85" s="51"/>
      <c r="Q85" s="51"/>
      <c r="R85" s="51"/>
      <c r="S85" s="51"/>
      <c r="T85" s="50" t="s">
        <v>376</v>
      </c>
    </row>
    <row r="86" spans="1:20" ht="21" customHeight="1" x14ac:dyDescent="0.4">
      <c r="A86" s="50" t="s">
        <v>14</v>
      </c>
      <c r="B86" s="50"/>
      <c r="C86" s="50"/>
      <c r="D86" s="50"/>
      <c r="E86" s="51"/>
      <c r="F86" s="51"/>
      <c r="G86" s="51"/>
      <c r="H86" s="51"/>
      <c r="I86" s="51"/>
      <c r="J86" s="51"/>
      <c r="K86" s="61"/>
      <c r="L86" s="50"/>
      <c r="M86" s="51"/>
      <c r="N86" s="51"/>
      <c r="O86" s="52">
        <f t="shared" si="8"/>
        <v>0</v>
      </c>
      <c r="P86" s="51"/>
      <c r="Q86" s="51"/>
      <c r="R86" s="51"/>
      <c r="S86" s="51"/>
      <c r="T86" s="50" t="s">
        <v>376</v>
      </c>
    </row>
    <row r="87" spans="1:20" ht="21" customHeight="1" x14ac:dyDescent="0.4">
      <c r="A87" s="58"/>
      <c r="B87" s="58"/>
      <c r="C87" s="58"/>
      <c r="D87" s="58"/>
      <c r="E87" s="60"/>
      <c r="F87" s="60"/>
      <c r="G87" s="60"/>
      <c r="H87" s="60"/>
      <c r="I87" s="60"/>
      <c r="J87" s="60"/>
      <c r="K87" s="63"/>
      <c r="L87" s="58"/>
      <c r="M87" s="60">
        <f t="shared" ref="M87:N87" si="9">SUM(M68:M86)</f>
        <v>833240</v>
      </c>
      <c r="N87" s="60">
        <f t="shared" si="9"/>
        <v>1180650</v>
      </c>
      <c r="O87" s="60">
        <f>SUM(O68:O86)</f>
        <v>2013890</v>
      </c>
      <c r="P87" s="60">
        <f>+J67-N87</f>
        <v>19254.999999999767</v>
      </c>
      <c r="Q87" s="60">
        <f>+I67-M87</f>
        <v>-19240</v>
      </c>
      <c r="R87" s="60">
        <f>+P87+Q87</f>
        <v>14.999999999767169</v>
      </c>
      <c r="S87" s="60">
        <f>+O87</f>
        <v>2013890</v>
      </c>
      <c r="T87" s="58"/>
    </row>
    <row r="88" spans="1:20" ht="21" customHeight="1" x14ac:dyDescent="0.4">
      <c r="A88" s="50" t="s">
        <v>15</v>
      </c>
      <c r="B88" s="50" t="s">
        <v>437</v>
      </c>
      <c r="C88" s="50" t="s">
        <v>448</v>
      </c>
      <c r="D88" s="50">
        <v>138.88999999999999</v>
      </c>
      <c r="E88" s="50">
        <v>14500</v>
      </c>
      <c r="F88" s="52">
        <f>+D88*0.8364</f>
        <v>116.16759599999999</v>
      </c>
      <c r="G88" s="51">
        <v>7000</v>
      </c>
      <c r="H88" s="51">
        <f>+D88*E88</f>
        <v>2013904.9999999998</v>
      </c>
      <c r="I88" s="52">
        <f>+CEILING(F88*G88,1000)</f>
        <v>814000</v>
      </c>
      <c r="J88" s="52">
        <f>(H88-I88)</f>
        <v>1199904.9999999998</v>
      </c>
      <c r="K88" s="56">
        <v>44864</v>
      </c>
      <c r="L88" s="50"/>
      <c r="M88" s="51"/>
      <c r="N88" s="51"/>
      <c r="O88" s="51"/>
      <c r="P88" s="51"/>
      <c r="Q88" s="51"/>
      <c r="R88" s="51"/>
      <c r="S88" s="51"/>
      <c r="T88" s="50" t="s">
        <v>304</v>
      </c>
    </row>
    <row r="89" spans="1:20" ht="21" customHeight="1" x14ac:dyDescent="0.4">
      <c r="A89" s="50" t="s">
        <v>15</v>
      </c>
      <c r="B89" s="50"/>
      <c r="C89" s="50"/>
      <c r="D89" s="50"/>
      <c r="E89" s="50"/>
      <c r="F89" s="50"/>
      <c r="G89" s="50"/>
      <c r="H89" s="50"/>
      <c r="I89" s="50"/>
      <c r="J89" s="50"/>
      <c r="K89" s="56">
        <v>44864</v>
      </c>
      <c r="L89" s="50" t="s">
        <v>9</v>
      </c>
      <c r="M89" s="51"/>
      <c r="N89" s="52">
        <v>100000</v>
      </c>
      <c r="O89" s="52">
        <f t="shared" ref="O89:O95" si="10">+SUM(M89:N89)</f>
        <v>100000</v>
      </c>
      <c r="P89" s="51"/>
      <c r="Q89" s="51"/>
      <c r="R89" s="51"/>
      <c r="S89" s="51"/>
      <c r="T89" s="50" t="s">
        <v>304</v>
      </c>
    </row>
    <row r="90" spans="1:20" ht="21" customHeight="1" x14ac:dyDescent="0.4">
      <c r="A90" s="50" t="s">
        <v>15</v>
      </c>
      <c r="B90" s="50"/>
      <c r="C90" s="50"/>
      <c r="D90" s="50"/>
      <c r="E90" s="50"/>
      <c r="F90" s="50"/>
      <c r="G90" s="50"/>
      <c r="H90" s="50"/>
      <c r="I90" s="50"/>
      <c r="J90" s="50"/>
      <c r="K90" s="56">
        <v>44871</v>
      </c>
      <c r="L90" s="50" t="s">
        <v>9</v>
      </c>
      <c r="M90" s="51"/>
      <c r="N90" s="52">
        <v>400000</v>
      </c>
      <c r="O90" s="52">
        <f t="shared" si="10"/>
        <v>400000</v>
      </c>
      <c r="P90" s="51"/>
      <c r="Q90" s="51"/>
      <c r="R90" s="51"/>
      <c r="S90" s="51"/>
      <c r="T90" s="50" t="s">
        <v>304</v>
      </c>
    </row>
    <row r="91" spans="1:20" ht="21" customHeight="1" x14ac:dyDescent="0.4">
      <c r="A91" s="50" t="s">
        <v>15</v>
      </c>
      <c r="B91" s="50"/>
      <c r="C91" s="50"/>
      <c r="D91" s="50"/>
      <c r="E91" s="50"/>
      <c r="F91" s="50"/>
      <c r="G91" s="50"/>
      <c r="H91" s="50"/>
      <c r="I91" s="50"/>
      <c r="J91" s="50"/>
      <c r="K91" s="56">
        <v>44977</v>
      </c>
      <c r="L91" s="50" t="s">
        <v>9</v>
      </c>
      <c r="M91" s="51"/>
      <c r="N91" s="52">
        <v>500000</v>
      </c>
      <c r="O91" s="52">
        <f t="shared" si="10"/>
        <v>500000</v>
      </c>
      <c r="P91" s="51"/>
      <c r="Q91" s="51"/>
      <c r="R91" s="51"/>
      <c r="S91" s="51"/>
      <c r="T91" s="50" t="s">
        <v>304</v>
      </c>
    </row>
    <row r="92" spans="1:20" ht="21" customHeight="1" x14ac:dyDescent="0.4">
      <c r="A92" s="50" t="s">
        <v>15</v>
      </c>
      <c r="B92" s="50"/>
      <c r="C92" s="50"/>
      <c r="D92" s="50"/>
      <c r="E92" s="50"/>
      <c r="F92" s="50"/>
      <c r="G92" s="50"/>
      <c r="H92" s="50"/>
      <c r="I92" s="50"/>
      <c r="J92" s="50"/>
      <c r="K92" s="56">
        <v>45096</v>
      </c>
      <c r="L92" s="50" t="s">
        <v>1009</v>
      </c>
      <c r="M92" s="51">
        <v>400000</v>
      </c>
      <c r="N92" s="51"/>
      <c r="O92" s="52">
        <f t="shared" si="10"/>
        <v>400000</v>
      </c>
      <c r="P92" s="51"/>
      <c r="Q92" s="51"/>
      <c r="R92" s="51"/>
      <c r="S92" s="51"/>
      <c r="T92" s="50" t="s">
        <v>304</v>
      </c>
    </row>
    <row r="93" spans="1:20" ht="21" customHeight="1" x14ac:dyDescent="0.4">
      <c r="A93" s="50" t="s">
        <v>15</v>
      </c>
      <c r="B93" s="50"/>
      <c r="C93" s="50"/>
      <c r="D93" s="50"/>
      <c r="E93" s="51"/>
      <c r="F93" s="51"/>
      <c r="G93" s="51"/>
      <c r="H93" s="51"/>
      <c r="I93" s="51"/>
      <c r="J93" s="51"/>
      <c r="K93" s="56">
        <v>45096</v>
      </c>
      <c r="L93" s="50" t="s">
        <v>1010</v>
      </c>
      <c r="M93" s="51">
        <v>414000</v>
      </c>
      <c r="N93" s="51"/>
      <c r="O93" s="52">
        <f t="shared" si="10"/>
        <v>414000</v>
      </c>
      <c r="P93" s="51"/>
      <c r="Q93" s="51"/>
      <c r="R93" s="51"/>
      <c r="S93" s="51"/>
      <c r="T93" s="50" t="s">
        <v>304</v>
      </c>
    </row>
    <row r="94" spans="1:20" ht="21" customHeight="1" x14ac:dyDescent="0.4">
      <c r="A94" s="50" t="s">
        <v>15</v>
      </c>
      <c r="B94" s="50"/>
      <c r="C94" s="50"/>
      <c r="D94" s="50"/>
      <c r="E94" s="50"/>
      <c r="F94" s="50"/>
      <c r="G94" s="50"/>
      <c r="H94" s="50"/>
      <c r="I94" s="50"/>
      <c r="J94" s="50"/>
      <c r="K94" s="56">
        <v>45096</v>
      </c>
      <c r="L94" s="50" t="s">
        <v>9</v>
      </c>
      <c r="M94" s="51"/>
      <c r="N94" s="52">
        <v>199900</v>
      </c>
      <c r="O94" s="52">
        <f t="shared" si="10"/>
        <v>199900</v>
      </c>
      <c r="P94" s="51"/>
      <c r="Q94" s="51"/>
      <c r="R94" s="51"/>
      <c r="S94" s="51"/>
      <c r="T94" s="50" t="s">
        <v>304</v>
      </c>
    </row>
    <row r="95" spans="1:20" ht="21" customHeight="1" x14ac:dyDescent="0.4">
      <c r="A95" s="50" t="s">
        <v>15</v>
      </c>
      <c r="B95" s="50"/>
      <c r="C95" s="50"/>
      <c r="D95" s="50"/>
      <c r="E95" s="50"/>
      <c r="F95" s="50"/>
      <c r="G95" s="50"/>
      <c r="H95" s="50"/>
      <c r="I95" s="50"/>
      <c r="J95" s="50"/>
      <c r="K95" s="61"/>
      <c r="L95" s="62"/>
      <c r="M95" s="51"/>
      <c r="N95" s="51"/>
      <c r="O95" s="52">
        <f t="shared" si="10"/>
        <v>0</v>
      </c>
      <c r="P95" s="51"/>
      <c r="Q95" s="51"/>
      <c r="R95" s="51"/>
      <c r="S95" s="51"/>
      <c r="T95" s="50" t="s">
        <v>304</v>
      </c>
    </row>
    <row r="96" spans="1:20" ht="21" customHeight="1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63"/>
      <c r="L96" s="64"/>
      <c r="M96" s="60">
        <f t="shared" ref="M96:N96" si="11">SUM(M89:M95)</f>
        <v>814000</v>
      </c>
      <c r="N96" s="60">
        <f t="shared" si="11"/>
        <v>1199900</v>
      </c>
      <c r="O96" s="60">
        <f>SUM(O89:O95)</f>
        <v>2013900</v>
      </c>
      <c r="P96" s="60">
        <f>+J88-N96</f>
        <v>4.9999999997671694</v>
      </c>
      <c r="Q96" s="60">
        <f>+I88-M96</f>
        <v>0</v>
      </c>
      <c r="R96" s="60">
        <f>+P96+Q96</f>
        <v>4.9999999997671694</v>
      </c>
      <c r="S96" s="60">
        <f>+O96</f>
        <v>2013900</v>
      </c>
      <c r="T96" s="58"/>
    </row>
    <row r="97" spans="1:20" ht="21" customHeight="1" x14ac:dyDescent="0.4">
      <c r="A97" s="50" t="s">
        <v>16</v>
      </c>
      <c r="B97" s="50" t="s">
        <v>437</v>
      </c>
      <c r="C97" s="50"/>
      <c r="D97" s="50">
        <v>138.88999999999999</v>
      </c>
      <c r="E97" s="50">
        <v>14500</v>
      </c>
      <c r="F97" s="52">
        <f>+D97*0.8364</f>
        <v>116.16759599999999</v>
      </c>
      <c r="G97" s="51">
        <v>7000</v>
      </c>
      <c r="H97" s="51">
        <f>+D97*E97</f>
        <v>2013904.9999999998</v>
      </c>
      <c r="I97" s="52">
        <f>+CEILING(F97*G97,1000)</f>
        <v>814000</v>
      </c>
      <c r="J97" s="52">
        <f>(H97-I97)</f>
        <v>1199904.9999999998</v>
      </c>
      <c r="K97" s="56">
        <v>44894</v>
      </c>
      <c r="L97" s="50"/>
      <c r="M97" s="51"/>
      <c r="N97" s="51"/>
      <c r="O97" s="51"/>
      <c r="P97" s="51"/>
      <c r="Q97" s="51"/>
      <c r="R97" s="51"/>
      <c r="S97" s="51"/>
      <c r="T97" s="50" t="s">
        <v>304</v>
      </c>
    </row>
    <row r="98" spans="1:20" ht="21" customHeight="1" x14ac:dyDescent="0.4">
      <c r="A98" s="50" t="s">
        <v>16</v>
      </c>
      <c r="B98" s="50"/>
      <c r="C98" s="50"/>
      <c r="D98" s="50"/>
      <c r="E98" s="50"/>
      <c r="F98" s="50"/>
      <c r="G98" s="50"/>
      <c r="H98" s="50"/>
      <c r="I98" s="50"/>
      <c r="J98" s="50"/>
      <c r="K98" s="56">
        <v>44894</v>
      </c>
      <c r="L98" s="50" t="s">
        <v>1011</v>
      </c>
      <c r="M98" s="51">
        <v>200000</v>
      </c>
      <c r="N98" s="51"/>
      <c r="O98" s="52">
        <f t="shared" ref="O98:O106" si="12">+SUM(M98:N98)</f>
        <v>200000</v>
      </c>
      <c r="P98" s="51"/>
      <c r="Q98" s="51"/>
      <c r="R98" s="51"/>
      <c r="S98" s="51"/>
      <c r="T98" s="50" t="s">
        <v>304</v>
      </c>
    </row>
    <row r="99" spans="1:20" ht="21" customHeight="1" x14ac:dyDescent="0.4">
      <c r="A99" s="50" t="s">
        <v>16</v>
      </c>
      <c r="B99" s="50"/>
      <c r="C99" s="50"/>
      <c r="D99" s="50"/>
      <c r="E99" s="51"/>
      <c r="F99" s="51"/>
      <c r="G99" s="51"/>
      <c r="H99" s="51"/>
      <c r="I99" s="51"/>
      <c r="J99" s="51"/>
      <c r="K99" s="56">
        <v>44896</v>
      </c>
      <c r="L99" s="50" t="s">
        <v>1012</v>
      </c>
      <c r="M99" s="51">
        <v>500000</v>
      </c>
      <c r="N99" s="51"/>
      <c r="O99" s="52">
        <f t="shared" si="12"/>
        <v>500000</v>
      </c>
      <c r="P99" s="51"/>
      <c r="Q99" s="51"/>
      <c r="R99" s="51"/>
      <c r="S99" s="51"/>
      <c r="T99" s="50" t="s">
        <v>304</v>
      </c>
    </row>
    <row r="100" spans="1:20" ht="21" customHeight="1" x14ac:dyDescent="0.4">
      <c r="A100" s="50" t="s">
        <v>16</v>
      </c>
      <c r="B100" s="50"/>
      <c r="C100" s="50"/>
      <c r="D100" s="50"/>
      <c r="E100" s="50"/>
      <c r="F100" s="50"/>
      <c r="G100" s="50"/>
      <c r="H100" s="50"/>
      <c r="I100" s="50"/>
      <c r="J100" s="50"/>
      <c r="K100" s="56">
        <v>44909</v>
      </c>
      <c r="L100" s="50" t="s">
        <v>1013</v>
      </c>
      <c r="M100" s="51">
        <v>100000</v>
      </c>
      <c r="N100" s="51"/>
      <c r="O100" s="52">
        <f t="shared" si="12"/>
        <v>100000</v>
      </c>
      <c r="P100" s="51"/>
      <c r="Q100" s="51"/>
      <c r="R100" s="51"/>
      <c r="S100" s="51"/>
      <c r="T100" s="50" t="s">
        <v>304</v>
      </c>
    </row>
    <row r="101" spans="1:20" ht="21" customHeight="1" x14ac:dyDescent="0.4">
      <c r="A101" s="50" t="s">
        <v>16</v>
      </c>
      <c r="B101" s="50"/>
      <c r="C101" s="50"/>
      <c r="D101" s="50"/>
      <c r="E101" s="50"/>
      <c r="F101" s="50"/>
      <c r="G101" s="50"/>
      <c r="H101" s="50"/>
      <c r="I101" s="50"/>
      <c r="J101" s="50"/>
      <c r="K101" s="56">
        <v>44896</v>
      </c>
      <c r="L101" s="50" t="s">
        <v>1011</v>
      </c>
      <c r="M101" s="51">
        <v>-200000</v>
      </c>
      <c r="N101" s="51"/>
      <c r="O101" s="52">
        <f t="shared" si="12"/>
        <v>-200000</v>
      </c>
      <c r="P101" s="51"/>
      <c r="Q101" s="51"/>
      <c r="R101" s="51"/>
      <c r="S101" s="51"/>
      <c r="T101" s="50" t="s">
        <v>304</v>
      </c>
    </row>
    <row r="102" spans="1:20" ht="21" customHeight="1" x14ac:dyDescent="0.4">
      <c r="A102" s="50" t="s">
        <v>16</v>
      </c>
      <c r="B102" s="50"/>
      <c r="C102" s="50" t="s">
        <v>449</v>
      </c>
      <c r="D102" s="50"/>
      <c r="E102" s="50"/>
      <c r="F102" s="50"/>
      <c r="G102" s="50"/>
      <c r="H102" s="50"/>
      <c r="I102" s="50"/>
      <c r="J102" s="50"/>
      <c r="K102" s="56">
        <v>45152</v>
      </c>
      <c r="L102" s="50" t="s">
        <v>1014</v>
      </c>
      <c r="M102" s="51">
        <v>400000</v>
      </c>
      <c r="N102" s="51"/>
      <c r="O102" s="52">
        <f t="shared" si="12"/>
        <v>400000</v>
      </c>
      <c r="P102" s="51"/>
      <c r="Q102" s="51"/>
      <c r="R102" s="51"/>
      <c r="S102" s="51"/>
      <c r="T102" s="50" t="s">
        <v>304</v>
      </c>
    </row>
    <row r="103" spans="1:20" ht="21" customHeight="1" x14ac:dyDescent="0.4">
      <c r="A103" s="50" t="s">
        <v>16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6">
        <v>45152</v>
      </c>
      <c r="L103" s="50" t="s">
        <v>1015</v>
      </c>
      <c r="M103" s="51">
        <v>414000</v>
      </c>
      <c r="N103" s="51"/>
      <c r="O103" s="52">
        <f t="shared" si="12"/>
        <v>414000</v>
      </c>
      <c r="P103" s="51"/>
      <c r="Q103" s="51"/>
      <c r="R103" s="51"/>
      <c r="S103" s="51"/>
      <c r="T103" s="50" t="s">
        <v>304</v>
      </c>
    </row>
    <row r="104" spans="1:20" ht="21" customHeight="1" x14ac:dyDescent="0.4">
      <c r="A104" s="50" t="s">
        <v>16</v>
      </c>
      <c r="B104" s="50"/>
      <c r="C104" s="50"/>
      <c r="D104" s="50"/>
      <c r="E104" s="50"/>
      <c r="F104" s="50"/>
      <c r="G104" s="50"/>
      <c r="H104" s="50"/>
      <c r="I104" s="50"/>
      <c r="J104" s="50"/>
      <c r="K104" s="56">
        <v>45152</v>
      </c>
      <c r="L104" s="50" t="s">
        <v>314</v>
      </c>
      <c r="M104" s="51">
        <v>-600000</v>
      </c>
      <c r="N104" s="51"/>
      <c r="O104" s="52">
        <f t="shared" si="12"/>
        <v>-600000</v>
      </c>
      <c r="P104" s="51"/>
      <c r="Q104" s="51"/>
      <c r="R104" s="51"/>
      <c r="S104" s="51"/>
      <c r="T104" s="50" t="s">
        <v>304</v>
      </c>
    </row>
    <row r="105" spans="1:20" ht="21" customHeight="1" x14ac:dyDescent="0.4">
      <c r="A105" s="50" t="s">
        <v>16</v>
      </c>
      <c r="B105" s="50"/>
      <c r="C105" s="50"/>
      <c r="D105" s="50"/>
      <c r="E105" s="50"/>
      <c r="F105" s="50"/>
      <c r="G105" s="50"/>
      <c r="H105" s="50"/>
      <c r="I105" s="50"/>
      <c r="J105" s="50"/>
      <c r="K105" s="56">
        <v>45154</v>
      </c>
      <c r="L105" s="50" t="s">
        <v>9</v>
      </c>
      <c r="M105" s="51"/>
      <c r="N105" s="52">
        <v>1199900</v>
      </c>
      <c r="O105" s="52">
        <f t="shared" si="12"/>
        <v>1199900</v>
      </c>
      <c r="P105" s="51"/>
      <c r="Q105" s="51"/>
      <c r="R105" s="51"/>
      <c r="S105" s="51"/>
      <c r="T105" s="50" t="s">
        <v>304</v>
      </c>
    </row>
    <row r="106" spans="1:20" ht="21" customHeight="1" x14ac:dyDescent="0.4">
      <c r="A106" s="50" t="s">
        <v>16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1"/>
      <c r="N106" s="51"/>
      <c r="O106" s="52">
        <f t="shared" si="12"/>
        <v>0</v>
      </c>
      <c r="P106" s="51"/>
      <c r="Q106" s="51"/>
      <c r="R106" s="51"/>
      <c r="S106" s="51"/>
      <c r="T106" s="50" t="s">
        <v>304</v>
      </c>
    </row>
    <row r="107" spans="1:20" ht="21" customHeight="1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60">
        <f t="shared" ref="M107:N107" si="13">SUM(M98:M106)</f>
        <v>814000</v>
      </c>
      <c r="N107" s="60">
        <f t="shared" si="13"/>
        <v>1199900</v>
      </c>
      <c r="O107" s="60">
        <f>SUM(O98:O106)</f>
        <v>2013900</v>
      </c>
      <c r="P107" s="60">
        <f>+J97-N107</f>
        <v>4.9999999997671694</v>
      </c>
      <c r="Q107" s="60">
        <f>+I97-M107</f>
        <v>0</v>
      </c>
      <c r="R107" s="60">
        <f>+P107+Q107</f>
        <v>4.9999999997671694</v>
      </c>
      <c r="S107" s="60">
        <f>+O107</f>
        <v>2013900</v>
      </c>
      <c r="T107" s="58"/>
    </row>
    <row r="108" spans="1:20" ht="21" customHeight="1" x14ac:dyDescent="0.4">
      <c r="A108" s="50" t="s">
        <v>17</v>
      </c>
      <c r="B108" s="50" t="s">
        <v>437</v>
      </c>
      <c r="C108" s="50" t="s">
        <v>441</v>
      </c>
      <c r="D108" s="50">
        <v>138.88999999999999</v>
      </c>
      <c r="E108" s="51">
        <v>14500</v>
      </c>
      <c r="F108" s="52">
        <f>+D108*0.8364</f>
        <v>116.16759599999999</v>
      </c>
      <c r="G108" s="51">
        <v>7000</v>
      </c>
      <c r="H108" s="51">
        <f>+D108*E108</f>
        <v>2013904.9999999998</v>
      </c>
      <c r="I108" s="52">
        <f>+CEILING(F108*G108,1000)</f>
        <v>814000</v>
      </c>
      <c r="J108" s="52">
        <f>(H108-I108)</f>
        <v>1199904.9999999998</v>
      </c>
      <c r="K108" s="56">
        <v>44858</v>
      </c>
      <c r="L108" s="50"/>
      <c r="M108" s="51"/>
      <c r="N108" s="51"/>
      <c r="O108" s="51"/>
      <c r="P108" s="51"/>
      <c r="Q108" s="51"/>
      <c r="R108" s="51"/>
      <c r="S108" s="51"/>
      <c r="T108" s="50" t="s">
        <v>490</v>
      </c>
    </row>
    <row r="109" spans="1:20" ht="21" customHeight="1" x14ac:dyDescent="0.4">
      <c r="A109" s="50" t="s">
        <v>17</v>
      </c>
      <c r="B109" s="50"/>
      <c r="C109" s="50"/>
      <c r="D109" s="50"/>
      <c r="E109" s="50"/>
      <c r="F109" s="50"/>
      <c r="G109" s="50"/>
      <c r="H109" s="50"/>
      <c r="I109" s="50"/>
      <c r="J109" s="50"/>
      <c r="K109" s="56">
        <v>44858</v>
      </c>
      <c r="L109" s="50" t="s">
        <v>1016</v>
      </c>
      <c r="M109" s="51">
        <v>500000</v>
      </c>
      <c r="N109" s="51"/>
      <c r="O109" s="52">
        <f t="shared" ref="O109:O114" si="14">+SUM(M109:N109)</f>
        <v>500000</v>
      </c>
      <c r="P109" s="51"/>
      <c r="Q109" s="51"/>
      <c r="R109" s="51"/>
      <c r="S109" s="51"/>
      <c r="T109" s="50" t="s">
        <v>490</v>
      </c>
    </row>
    <row r="110" spans="1:20" ht="21" customHeight="1" x14ac:dyDescent="0.4">
      <c r="A110" s="50" t="s">
        <v>17</v>
      </c>
      <c r="B110" s="50"/>
      <c r="C110" s="50"/>
      <c r="D110" s="50"/>
      <c r="E110" s="50"/>
      <c r="F110" s="50"/>
      <c r="G110" s="50"/>
      <c r="H110" s="50"/>
      <c r="I110" s="50"/>
      <c r="J110" s="50"/>
      <c r="K110" s="56">
        <v>44962</v>
      </c>
      <c r="L110" s="50" t="s">
        <v>9</v>
      </c>
      <c r="M110" s="51"/>
      <c r="N110" s="52">
        <v>500000</v>
      </c>
      <c r="O110" s="52">
        <f t="shared" si="14"/>
        <v>500000</v>
      </c>
      <c r="P110" s="51"/>
      <c r="Q110" s="51"/>
      <c r="R110" s="51"/>
      <c r="S110" s="51"/>
      <c r="T110" s="50" t="s">
        <v>490</v>
      </c>
    </row>
    <row r="111" spans="1:20" ht="21" customHeight="1" x14ac:dyDescent="0.4">
      <c r="A111" s="50" t="s">
        <v>17</v>
      </c>
      <c r="B111" s="50"/>
      <c r="C111" s="50"/>
      <c r="D111" s="50"/>
      <c r="E111" s="50"/>
      <c r="F111" s="50"/>
      <c r="G111" s="50"/>
      <c r="H111" s="50"/>
      <c r="I111" s="50"/>
      <c r="J111" s="50"/>
      <c r="K111" s="56">
        <v>45053</v>
      </c>
      <c r="L111" s="50" t="s">
        <v>9</v>
      </c>
      <c r="M111" s="51"/>
      <c r="N111" s="52">
        <v>500000</v>
      </c>
      <c r="O111" s="52">
        <f t="shared" si="14"/>
        <v>500000</v>
      </c>
      <c r="P111" s="51"/>
      <c r="Q111" s="51"/>
      <c r="R111" s="51"/>
      <c r="S111" s="51"/>
      <c r="T111" s="50" t="s">
        <v>490</v>
      </c>
    </row>
    <row r="112" spans="1:20" ht="21" customHeight="1" x14ac:dyDescent="0.4">
      <c r="A112" s="50" t="s">
        <v>17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6">
        <v>45164</v>
      </c>
      <c r="L112" s="50"/>
      <c r="M112" s="52">
        <v>314000</v>
      </c>
      <c r="N112" s="51"/>
      <c r="O112" s="52">
        <f t="shared" si="14"/>
        <v>314000</v>
      </c>
      <c r="P112" s="51"/>
      <c r="Q112" s="51"/>
      <c r="R112" s="51"/>
      <c r="S112" s="51"/>
      <c r="T112" s="50" t="s">
        <v>490</v>
      </c>
    </row>
    <row r="113" spans="1:20" ht="21" customHeight="1" x14ac:dyDescent="0.4">
      <c r="A113" s="50" t="s">
        <v>17</v>
      </c>
      <c r="B113" s="50"/>
      <c r="C113" s="50"/>
      <c r="D113" s="50"/>
      <c r="E113" s="50"/>
      <c r="F113" s="50"/>
      <c r="G113" s="50"/>
      <c r="H113" s="50"/>
      <c r="I113" s="50"/>
      <c r="J113" s="50"/>
      <c r="K113" s="56">
        <v>45164</v>
      </c>
      <c r="L113" s="50" t="s">
        <v>9</v>
      </c>
      <c r="M113" s="51"/>
      <c r="N113" s="52">
        <v>199900</v>
      </c>
      <c r="O113" s="52">
        <f t="shared" si="14"/>
        <v>199900</v>
      </c>
      <c r="P113" s="51"/>
      <c r="Q113" s="51"/>
      <c r="R113" s="51"/>
      <c r="S113" s="51"/>
      <c r="T113" s="50" t="s">
        <v>490</v>
      </c>
    </row>
    <row r="114" spans="1:20" ht="21" customHeight="1" x14ac:dyDescent="0.4">
      <c r="A114" s="50" t="s">
        <v>17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1"/>
      <c r="N114" s="51"/>
      <c r="O114" s="52">
        <f t="shared" si="14"/>
        <v>0</v>
      </c>
      <c r="P114" s="51"/>
      <c r="Q114" s="51"/>
      <c r="R114" s="51"/>
      <c r="S114" s="51"/>
      <c r="T114" s="50" t="s">
        <v>490</v>
      </c>
    </row>
    <row r="115" spans="1:20" ht="21" customHeight="1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60">
        <f t="shared" ref="M115:N115" si="15">SUM(M109:M114)</f>
        <v>814000</v>
      </c>
      <c r="N115" s="60">
        <f t="shared" si="15"/>
        <v>1199900</v>
      </c>
      <c r="O115" s="60">
        <f>SUM(O109:O114)</f>
        <v>2013900</v>
      </c>
      <c r="P115" s="60">
        <f>+J108-N115</f>
        <v>4.9999999997671694</v>
      </c>
      <c r="Q115" s="60">
        <f>+I108-M115</f>
        <v>0</v>
      </c>
      <c r="R115" s="60">
        <f>+P115+Q115</f>
        <v>4.9999999997671694</v>
      </c>
      <c r="S115" s="60">
        <f>+O115</f>
        <v>2013900</v>
      </c>
      <c r="T115" s="58"/>
    </row>
    <row r="116" spans="1:20" ht="21" customHeight="1" x14ac:dyDescent="0.4">
      <c r="A116" s="50" t="s">
        <v>18</v>
      </c>
      <c r="B116" s="50" t="s">
        <v>437</v>
      </c>
      <c r="C116" s="50" t="s">
        <v>271</v>
      </c>
      <c r="D116" s="50">
        <v>138.88999999999999</v>
      </c>
      <c r="E116" s="51">
        <v>14500</v>
      </c>
      <c r="F116" s="52">
        <f>+D116*0.8364</f>
        <v>116.16759599999999</v>
      </c>
      <c r="G116" s="51">
        <v>7000</v>
      </c>
      <c r="H116" s="51">
        <f>+D116*E116</f>
        <v>2013904.9999999998</v>
      </c>
      <c r="I116" s="52">
        <f>+CEILING(F116*G116,1000)</f>
        <v>814000</v>
      </c>
      <c r="J116" s="52">
        <f>(H116-I116)</f>
        <v>1199904.9999999998</v>
      </c>
      <c r="K116" s="56">
        <v>44906</v>
      </c>
      <c r="L116" s="62"/>
      <c r="M116" s="51"/>
      <c r="N116" s="51"/>
      <c r="O116" s="51"/>
      <c r="P116" s="51"/>
      <c r="Q116" s="51"/>
      <c r="R116" s="51"/>
      <c r="S116" s="51"/>
      <c r="T116" s="50" t="s">
        <v>304</v>
      </c>
    </row>
    <row r="117" spans="1:20" ht="21" customHeight="1" x14ac:dyDescent="0.4">
      <c r="A117" s="50" t="s">
        <v>18</v>
      </c>
      <c r="B117" s="50"/>
      <c r="C117" s="50"/>
      <c r="D117" s="50"/>
      <c r="E117" s="50"/>
      <c r="F117" s="50"/>
      <c r="G117" s="50"/>
      <c r="H117" s="50"/>
      <c r="I117" s="50"/>
      <c r="J117" s="50"/>
      <c r="K117" s="56">
        <v>44906</v>
      </c>
      <c r="L117" s="50" t="s">
        <v>9</v>
      </c>
      <c r="M117" s="51"/>
      <c r="N117" s="52">
        <v>300000</v>
      </c>
      <c r="O117" s="52">
        <f t="shared" ref="O117:O118" si="16">+SUM(M117:N117)</f>
        <v>300000</v>
      </c>
      <c r="P117" s="51"/>
      <c r="Q117" s="51"/>
      <c r="R117" s="51"/>
      <c r="S117" s="51"/>
      <c r="T117" s="50" t="s">
        <v>304</v>
      </c>
    </row>
    <row r="118" spans="1:20" ht="21" customHeight="1" x14ac:dyDescent="0.4">
      <c r="A118" s="50" t="s">
        <v>18</v>
      </c>
      <c r="B118" s="50"/>
      <c r="C118" s="50"/>
      <c r="D118" s="50"/>
      <c r="E118" s="50"/>
      <c r="F118" s="50"/>
      <c r="G118" s="50"/>
      <c r="H118" s="50"/>
      <c r="I118" s="50"/>
      <c r="J118" s="50"/>
      <c r="K118" s="56"/>
      <c r="L118" s="50"/>
      <c r="M118" s="51"/>
      <c r="N118" s="51"/>
      <c r="O118" s="52">
        <f t="shared" si="16"/>
        <v>0</v>
      </c>
      <c r="P118" s="51"/>
      <c r="Q118" s="51"/>
      <c r="R118" s="51"/>
      <c r="S118" s="51"/>
      <c r="T118" s="50" t="s">
        <v>304</v>
      </c>
    </row>
    <row r="119" spans="1:20" ht="21" customHeight="1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9"/>
      <c r="L119" s="58"/>
      <c r="M119" s="60">
        <f t="shared" ref="M119:N119" si="17">SUM(M117:M118)</f>
        <v>0</v>
      </c>
      <c r="N119" s="60">
        <f t="shared" si="17"/>
        <v>300000</v>
      </c>
      <c r="O119" s="60">
        <f>SUM(O117:O118)</f>
        <v>300000</v>
      </c>
      <c r="P119" s="60">
        <f>+J116-N119</f>
        <v>899904.99999999977</v>
      </c>
      <c r="Q119" s="60">
        <f>+I116-M119</f>
        <v>814000</v>
      </c>
      <c r="R119" s="60">
        <f>+P119+Q119</f>
        <v>1713904.9999999998</v>
      </c>
      <c r="S119" s="60">
        <f>+O119</f>
        <v>300000</v>
      </c>
      <c r="T119" s="58"/>
    </row>
    <row r="120" spans="1:20" ht="21" customHeight="1" x14ac:dyDescent="0.4">
      <c r="A120" s="50" t="s">
        <v>19</v>
      </c>
      <c r="B120" s="50" t="s">
        <v>437</v>
      </c>
      <c r="C120" s="50"/>
      <c r="D120" s="50">
        <v>138.88999999999999</v>
      </c>
      <c r="E120" s="50">
        <v>14500</v>
      </c>
      <c r="F120" s="52">
        <f>+D120*0.8364</f>
        <v>116.16759599999999</v>
      </c>
      <c r="G120" s="51">
        <v>7000</v>
      </c>
      <c r="H120" s="51">
        <f>+D120*E120</f>
        <v>2013904.9999999998</v>
      </c>
      <c r="I120" s="52">
        <f>+CEILING(F120*G120,1000)</f>
        <v>814000</v>
      </c>
      <c r="J120" s="52">
        <f>(H120-I120)</f>
        <v>1199904.9999999998</v>
      </c>
      <c r="K120" s="56">
        <v>44873</v>
      </c>
      <c r="L120" s="50"/>
      <c r="M120" s="51"/>
      <c r="N120" s="51"/>
      <c r="O120" s="51"/>
      <c r="P120" s="51"/>
      <c r="Q120" s="51"/>
      <c r="R120" s="51"/>
      <c r="S120" s="51"/>
      <c r="T120" s="50" t="s">
        <v>375</v>
      </c>
    </row>
    <row r="121" spans="1:20" ht="21" customHeight="1" x14ac:dyDescent="0.4">
      <c r="A121" s="50" t="s">
        <v>19</v>
      </c>
      <c r="B121" s="50"/>
      <c r="C121" s="50" t="s">
        <v>450</v>
      </c>
      <c r="D121" s="50"/>
      <c r="E121" s="50"/>
      <c r="F121" s="50"/>
      <c r="G121" s="50"/>
      <c r="H121" s="50"/>
      <c r="I121" s="50"/>
      <c r="J121" s="50"/>
      <c r="K121" s="56">
        <v>44873</v>
      </c>
      <c r="L121" s="50" t="s">
        <v>9</v>
      </c>
      <c r="M121" s="51"/>
      <c r="N121" s="52">
        <v>5000</v>
      </c>
      <c r="O121" s="52">
        <f t="shared" ref="O121:O128" si="18">+SUM(M121:N121)</f>
        <v>5000</v>
      </c>
      <c r="P121" s="51"/>
      <c r="Q121" s="51"/>
      <c r="R121" s="51"/>
      <c r="S121" s="51"/>
      <c r="T121" s="50" t="s">
        <v>375</v>
      </c>
    </row>
    <row r="122" spans="1:20" ht="21" customHeight="1" x14ac:dyDescent="0.4">
      <c r="A122" s="50" t="s">
        <v>19</v>
      </c>
      <c r="B122" s="50"/>
      <c r="C122" s="50"/>
      <c r="D122" s="50"/>
      <c r="E122" s="50"/>
      <c r="F122" s="50"/>
      <c r="G122" s="50"/>
      <c r="H122" s="50"/>
      <c r="I122" s="50"/>
      <c r="J122" s="50"/>
      <c r="K122" s="56">
        <v>44875</v>
      </c>
      <c r="L122" s="50" t="s">
        <v>9</v>
      </c>
      <c r="M122" s="51"/>
      <c r="N122" s="52">
        <v>500000</v>
      </c>
      <c r="O122" s="52">
        <f t="shared" si="18"/>
        <v>500000</v>
      </c>
      <c r="P122" s="51"/>
      <c r="Q122" s="51"/>
      <c r="R122" s="51"/>
      <c r="S122" s="51"/>
      <c r="T122" s="50" t="s">
        <v>375</v>
      </c>
    </row>
    <row r="123" spans="1:20" ht="21" customHeight="1" x14ac:dyDescent="0.4">
      <c r="A123" s="50" t="s">
        <v>19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6">
        <v>44798</v>
      </c>
      <c r="L123" s="50" t="s">
        <v>9</v>
      </c>
      <c r="M123" s="51"/>
      <c r="N123" s="52">
        <v>504000</v>
      </c>
      <c r="O123" s="52">
        <f t="shared" si="18"/>
        <v>504000</v>
      </c>
      <c r="P123" s="51"/>
      <c r="Q123" s="51"/>
      <c r="R123" s="51"/>
      <c r="S123" s="51"/>
      <c r="T123" s="50" t="s">
        <v>375</v>
      </c>
    </row>
    <row r="124" spans="1:20" ht="21" customHeight="1" x14ac:dyDescent="0.4">
      <c r="A124" s="50" t="s">
        <v>19</v>
      </c>
      <c r="B124" s="50"/>
      <c r="C124" s="50"/>
      <c r="D124" s="50"/>
      <c r="E124" s="50"/>
      <c r="F124" s="50"/>
      <c r="G124" s="50"/>
      <c r="H124" s="50"/>
      <c r="I124" s="50"/>
      <c r="J124" s="50"/>
      <c r="K124" s="56">
        <v>44958</v>
      </c>
      <c r="L124" s="50" t="s">
        <v>9</v>
      </c>
      <c r="M124" s="51"/>
      <c r="N124" s="52">
        <v>695900</v>
      </c>
      <c r="O124" s="52">
        <f t="shared" si="18"/>
        <v>695900</v>
      </c>
      <c r="P124" s="51"/>
      <c r="Q124" s="51"/>
      <c r="R124" s="51"/>
      <c r="S124" s="51"/>
      <c r="T124" s="50" t="s">
        <v>375</v>
      </c>
    </row>
    <row r="125" spans="1:20" ht="21" customHeight="1" x14ac:dyDescent="0.4">
      <c r="A125" s="50" t="s">
        <v>19</v>
      </c>
      <c r="B125" s="50"/>
      <c r="C125" s="50"/>
      <c r="D125" s="50"/>
      <c r="E125" s="51"/>
      <c r="F125" s="51"/>
      <c r="G125" s="51"/>
      <c r="H125" s="51"/>
      <c r="I125" s="51"/>
      <c r="J125" s="51"/>
      <c r="K125" s="56">
        <v>45081</v>
      </c>
      <c r="L125" s="50" t="s">
        <v>314</v>
      </c>
      <c r="M125" s="51">
        <v>213000</v>
      </c>
      <c r="N125" s="51"/>
      <c r="O125" s="52">
        <f t="shared" si="18"/>
        <v>213000</v>
      </c>
      <c r="P125" s="51"/>
      <c r="Q125" s="51"/>
      <c r="R125" s="51"/>
      <c r="S125" s="51"/>
      <c r="T125" s="50" t="s">
        <v>375</v>
      </c>
    </row>
    <row r="126" spans="1:20" ht="21" customHeight="1" x14ac:dyDescent="0.4">
      <c r="A126" s="50" t="s">
        <v>19</v>
      </c>
      <c r="B126" s="50"/>
      <c r="C126" s="50"/>
      <c r="D126" s="50"/>
      <c r="E126" s="50"/>
      <c r="F126" s="50"/>
      <c r="G126" s="50"/>
      <c r="H126" s="50"/>
      <c r="I126" s="50"/>
      <c r="J126" s="50"/>
      <c r="K126" s="56" t="s">
        <v>1204</v>
      </c>
      <c r="L126" s="50" t="s">
        <v>8</v>
      </c>
      <c r="M126" s="51"/>
      <c r="N126" s="51">
        <v>-504000</v>
      </c>
      <c r="O126" s="52">
        <f t="shared" si="18"/>
        <v>-504000</v>
      </c>
      <c r="P126" s="51"/>
      <c r="Q126" s="51"/>
      <c r="R126" s="51"/>
      <c r="S126" s="51"/>
      <c r="T126" s="50" t="s">
        <v>375</v>
      </c>
    </row>
    <row r="127" spans="1:20" ht="21" customHeight="1" x14ac:dyDescent="0.4">
      <c r="A127" s="50" t="s">
        <v>19</v>
      </c>
      <c r="B127" s="50"/>
      <c r="C127" s="50"/>
      <c r="D127" s="50"/>
      <c r="E127" s="50"/>
      <c r="F127" s="50"/>
      <c r="G127" s="50"/>
      <c r="H127" s="50"/>
      <c r="I127" s="50"/>
      <c r="J127" s="50"/>
      <c r="K127" s="56" t="s">
        <v>1204</v>
      </c>
      <c r="L127" s="50" t="s">
        <v>149</v>
      </c>
      <c r="M127" s="51">
        <v>600000</v>
      </c>
      <c r="N127" s="51"/>
      <c r="O127" s="52">
        <f t="shared" si="18"/>
        <v>600000</v>
      </c>
      <c r="P127" s="51"/>
      <c r="Q127" s="51"/>
      <c r="R127" s="51"/>
      <c r="S127" s="51"/>
      <c r="T127" s="50" t="s">
        <v>375</v>
      </c>
    </row>
    <row r="128" spans="1:20" ht="21" customHeight="1" x14ac:dyDescent="0.4">
      <c r="A128" s="50" t="s">
        <v>19</v>
      </c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1"/>
      <c r="N128" s="51"/>
      <c r="O128" s="52">
        <f t="shared" si="18"/>
        <v>0</v>
      </c>
      <c r="P128" s="51"/>
      <c r="Q128" s="51"/>
      <c r="R128" s="51"/>
      <c r="S128" s="51"/>
      <c r="T128" s="50" t="s">
        <v>375</v>
      </c>
    </row>
    <row r="129" spans="1:20" ht="21" customHeight="1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60">
        <f t="shared" ref="M129:N129" si="19">SUM(M121:M128)</f>
        <v>813000</v>
      </c>
      <c r="N129" s="60">
        <f t="shared" si="19"/>
        <v>1200900</v>
      </c>
      <c r="O129" s="60">
        <f>SUM(O121:O128)</f>
        <v>2013900</v>
      </c>
      <c r="P129" s="60">
        <f>+J120-N129</f>
        <v>-995.00000000023283</v>
      </c>
      <c r="Q129" s="60">
        <f>+I120-M129</f>
        <v>1000</v>
      </c>
      <c r="R129" s="60">
        <f>+P129+Q129</f>
        <v>4.9999999997671694</v>
      </c>
      <c r="S129" s="60">
        <f>+O129</f>
        <v>2013900</v>
      </c>
      <c r="T129" s="58"/>
    </row>
    <row r="130" spans="1:20" ht="21" customHeight="1" x14ac:dyDescent="0.4">
      <c r="A130" s="50" t="s">
        <v>22</v>
      </c>
      <c r="B130" s="50" t="s">
        <v>437</v>
      </c>
      <c r="C130" s="50" t="s">
        <v>297</v>
      </c>
      <c r="D130" s="50">
        <v>138.88999999999999</v>
      </c>
      <c r="E130" s="50">
        <v>14500</v>
      </c>
      <c r="F130" s="52">
        <f>+D130*0.8364</f>
        <v>116.16759599999999</v>
      </c>
      <c r="G130" s="51">
        <v>7000</v>
      </c>
      <c r="H130" s="51">
        <f>+D130*E130</f>
        <v>2013904.9999999998</v>
      </c>
      <c r="I130" s="52">
        <f>+CEILING(F130*G130,1000)</f>
        <v>814000</v>
      </c>
      <c r="J130" s="52">
        <f>(H130-I130)</f>
        <v>1199904.9999999998</v>
      </c>
      <c r="K130" s="56">
        <v>44909</v>
      </c>
      <c r="L130" s="50"/>
      <c r="M130" s="51"/>
      <c r="N130" s="51"/>
      <c r="O130" s="51"/>
      <c r="P130" s="51"/>
      <c r="Q130" s="51"/>
      <c r="R130" s="51"/>
      <c r="S130" s="51"/>
      <c r="T130" s="50" t="s">
        <v>304</v>
      </c>
    </row>
    <row r="131" spans="1:20" ht="21" customHeight="1" x14ac:dyDescent="0.4">
      <c r="A131" s="50" t="s">
        <v>22</v>
      </c>
      <c r="B131" s="50"/>
      <c r="C131" s="50"/>
      <c r="D131" s="50"/>
      <c r="E131" s="51"/>
      <c r="F131" s="51"/>
      <c r="G131" s="51"/>
      <c r="H131" s="51"/>
      <c r="I131" s="51"/>
      <c r="J131" s="51"/>
      <c r="K131" s="56">
        <v>44910</v>
      </c>
      <c r="L131" s="50" t="s">
        <v>1017</v>
      </c>
      <c r="M131" s="51">
        <v>500000</v>
      </c>
      <c r="N131" s="51"/>
      <c r="O131" s="52">
        <f t="shared" ref="O131:O139" si="20">+SUM(M131:N131)</f>
        <v>500000</v>
      </c>
      <c r="P131" s="51"/>
      <c r="Q131" s="51"/>
      <c r="R131" s="51"/>
      <c r="S131" s="51"/>
      <c r="T131" s="50" t="s">
        <v>304</v>
      </c>
    </row>
    <row r="132" spans="1:20" ht="21" customHeight="1" x14ac:dyDescent="0.4">
      <c r="A132" s="50" t="s">
        <v>22</v>
      </c>
      <c r="B132" s="50"/>
      <c r="C132" s="50" t="s">
        <v>451</v>
      </c>
      <c r="D132" s="50"/>
      <c r="E132" s="50"/>
      <c r="F132" s="50"/>
      <c r="G132" s="50"/>
      <c r="H132" s="50"/>
      <c r="I132" s="50"/>
      <c r="J132" s="50"/>
      <c r="K132" s="56">
        <v>44932</v>
      </c>
      <c r="L132" s="50" t="s">
        <v>1018</v>
      </c>
      <c r="M132" s="51">
        <v>90000</v>
      </c>
      <c r="N132" s="51"/>
      <c r="O132" s="52">
        <f t="shared" si="20"/>
        <v>90000</v>
      </c>
      <c r="P132" s="51"/>
      <c r="Q132" s="51"/>
      <c r="R132" s="51"/>
      <c r="S132" s="51"/>
      <c r="T132" s="50" t="s">
        <v>304</v>
      </c>
    </row>
    <row r="133" spans="1:20" ht="21" customHeight="1" x14ac:dyDescent="0.4">
      <c r="A133" s="50" t="s">
        <v>22</v>
      </c>
      <c r="B133" s="50"/>
      <c r="C133" s="50"/>
      <c r="D133" s="50"/>
      <c r="E133" s="50"/>
      <c r="F133" s="50"/>
      <c r="G133" s="50"/>
      <c r="H133" s="50"/>
      <c r="I133" s="50"/>
      <c r="J133" s="50"/>
      <c r="K133" s="56">
        <v>44943</v>
      </c>
      <c r="L133" s="50" t="s">
        <v>1019</v>
      </c>
      <c r="M133" s="51">
        <v>410000</v>
      </c>
      <c r="N133" s="51"/>
      <c r="O133" s="52">
        <f t="shared" si="20"/>
        <v>410000</v>
      </c>
      <c r="P133" s="51"/>
      <c r="Q133" s="51"/>
      <c r="R133" s="51"/>
      <c r="S133" s="51"/>
      <c r="T133" s="50" t="s">
        <v>304</v>
      </c>
    </row>
    <row r="134" spans="1:20" ht="21" customHeight="1" x14ac:dyDescent="0.4">
      <c r="A134" s="50" t="s">
        <v>22</v>
      </c>
      <c r="B134" s="50"/>
      <c r="C134" s="50"/>
      <c r="D134" s="50"/>
      <c r="E134" s="50"/>
      <c r="F134" s="50"/>
      <c r="G134" s="50"/>
      <c r="H134" s="50"/>
      <c r="I134" s="50"/>
      <c r="J134" s="50"/>
      <c r="K134" s="56">
        <v>45042</v>
      </c>
      <c r="L134" s="50" t="s">
        <v>1020</v>
      </c>
      <c r="M134" s="51">
        <v>313000</v>
      </c>
      <c r="N134" s="51"/>
      <c r="O134" s="52">
        <f t="shared" si="20"/>
        <v>313000</v>
      </c>
      <c r="P134" s="51"/>
      <c r="Q134" s="51"/>
      <c r="R134" s="51"/>
      <c r="S134" s="51"/>
      <c r="T134" s="50" t="s">
        <v>304</v>
      </c>
    </row>
    <row r="135" spans="1:20" ht="21" customHeight="1" x14ac:dyDescent="0.4">
      <c r="A135" s="50" t="s">
        <v>22</v>
      </c>
      <c r="B135" s="50"/>
      <c r="C135" s="50"/>
      <c r="D135" s="50"/>
      <c r="E135" s="50"/>
      <c r="F135" s="50"/>
      <c r="G135" s="50"/>
      <c r="H135" s="50"/>
      <c r="I135" s="50"/>
      <c r="J135" s="50"/>
      <c r="K135" s="56">
        <v>45043</v>
      </c>
      <c r="L135" s="50" t="s">
        <v>9</v>
      </c>
      <c r="M135" s="51"/>
      <c r="N135" s="51">
        <v>187000</v>
      </c>
      <c r="O135" s="52">
        <f t="shared" si="20"/>
        <v>187000</v>
      </c>
      <c r="P135" s="51"/>
      <c r="Q135" s="51"/>
      <c r="R135" s="51"/>
      <c r="S135" s="51"/>
      <c r="T135" s="50" t="s">
        <v>304</v>
      </c>
    </row>
    <row r="136" spans="1:20" ht="21" customHeight="1" x14ac:dyDescent="0.4">
      <c r="A136" s="50" t="s">
        <v>22</v>
      </c>
      <c r="B136" s="50"/>
      <c r="C136" s="50"/>
      <c r="D136" s="50"/>
      <c r="E136" s="50"/>
      <c r="F136" s="50"/>
      <c r="G136" s="50"/>
      <c r="H136" s="50"/>
      <c r="I136" s="50"/>
      <c r="J136" s="50"/>
      <c r="K136" s="56">
        <v>45131</v>
      </c>
      <c r="L136" s="50" t="s">
        <v>9</v>
      </c>
      <c r="M136" s="51"/>
      <c r="N136" s="51">
        <v>450000</v>
      </c>
      <c r="O136" s="52">
        <f t="shared" si="20"/>
        <v>450000</v>
      </c>
      <c r="P136" s="51"/>
      <c r="Q136" s="51"/>
      <c r="R136" s="51"/>
      <c r="S136" s="51"/>
      <c r="T136" s="50" t="s">
        <v>304</v>
      </c>
    </row>
    <row r="137" spans="1:20" ht="21" customHeight="1" x14ac:dyDescent="0.4">
      <c r="A137" s="50" t="s">
        <v>22</v>
      </c>
      <c r="B137" s="50"/>
      <c r="C137" s="50"/>
      <c r="D137" s="50"/>
      <c r="E137" s="50"/>
      <c r="F137" s="50"/>
      <c r="G137" s="50"/>
      <c r="H137" s="50"/>
      <c r="I137" s="50"/>
      <c r="J137" s="50"/>
      <c r="K137" s="56">
        <v>45276</v>
      </c>
      <c r="L137" s="50" t="s">
        <v>9</v>
      </c>
      <c r="M137" s="51"/>
      <c r="N137" s="51">
        <v>563905</v>
      </c>
      <c r="O137" s="52">
        <f t="shared" si="20"/>
        <v>563905</v>
      </c>
      <c r="P137" s="51"/>
      <c r="Q137" s="51"/>
      <c r="R137" s="51"/>
      <c r="S137" s="51"/>
      <c r="T137" s="50" t="s">
        <v>304</v>
      </c>
    </row>
    <row r="138" spans="1:20" ht="21" customHeight="1" x14ac:dyDescent="0.4">
      <c r="A138" s="50" t="s">
        <v>22</v>
      </c>
      <c r="B138" s="50"/>
      <c r="C138" s="50"/>
      <c r="D138" s="50"/>
      <c r="E138" s="50"/>
      <c r="F138" s="50"/>
      <c r="G138" s="50"/>
      <c r="H138" s="50"/>
      <c r="I138" s="50"/>
      <c r="J138" s="50"/>
      <c r="K138" s="56" t="s">
        <v>1204</v>
      </c>
      <c r="L138" s="50" t="s">
        <v>27</v>
      </c>
      <c r="M138" s="51">
        <v>-500000</v>
      </c>
      <c r="N138" s="51"/>
      <c r="O138" s="52">
        <f t="shared" si="20"/>
        <v>-500000</v>
      </c>
      <c r="P138" s="51"/>
      <c r="Q138" s="51"/>
      <c r="R138" s="51"/>
      <c r="S138" s="51"/>
      <c r="T138" s="50" t="s">
        <v>304</v>
      </c>
    </row>
    <row r="139" spans="1:20" ht="21" customHeight="1" x14ac:dyDescent="0.4">
      <c r="A139" s="50" t="s">
        <v>22</v>
      </c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1"/>
      <c r="N139" s="51"/>
      <c r="O139" s="52">
        <f t="shared" si="20"/>
        <v>0</v>
      </c>
      <c r="P139" s="51"/>
      <c r="Q139" s="51"/>
      <c r="R139" s="51"/>
      <c r="S139" s="51"/>
      <c r="T139" s="50" t="s">
        <v>304</v>
      </c>
    </row>
    <row r="140" spans="1:20" ht="21" customHeight="1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60">
        <f t="shared" ref="M140:N140" si="21">SUM(M131:M139)</f>
        <v>813000</v>
      </c>
      <c r="N140" s="60">
        <f t="shared" si="21"/>
        <v>1200905</v>
      </c>
      <c r="O140" s="60">
        <f>SUM(O131:O139)</f>
        <v>2013905</v>
      </c>
      <c r="P140" s="60">
        <f>+J130-N140</f>
        <v>-1000.0000000002328</v>
      </c>
      <c r="Q140" s="60">
        <f>+I130-M140</f>
        <v>1000</v>
      </c>
      <c r="R140" s="60">
        <f>+P140+Q140</f>
        <v>-2.3283064365386963E-10</v>
      </c>
      <c r="S140" s="60">
        <f>+O140</f>
        <v>2013905</v>
      </c>
      <c r="T140" s="58"/>
    </row>
    <row r="141" spans="1:20" ht="21" customHeight="1" x14ac:dyDescent="0.4">
      <c r="A141" s="50" t="s">
        <v>23</v>
      </c>
      <c r="B141" s="50" t="s">
        <v>437</v>
      </c>
      <c r="C141" s="50"/>
      <c r="D141" s="50">
        <v>138.88999999999999</v>
      </c>
      <c r="E141" s="51">
        <v>14500</v>
      </c>
      <c r="F141" s="52">
        <f>+D141*0.8364</f>
        <v>116.16759599999999</v>
      </c>
      <c r="G141" s="51">
        <v>7000</v>
      </c>
      <c r="H141" s="51">
        <f>+D141*E141</f>
        <v>2013904.9999999998</v>
      </c>
      <c r="I141" s="52">
        <f>+CEILING(F141*G141,1000)</f>
        <v>814000</v>
      </c>
      <c r="J141" s="52">
        <f>(H141-I141)</f>
        <v>1199904.9999999998</v>
      </c>
      <c r="K141" s="56">
        <v>44872</v>
      </c>
      <c r="L141" s="50"/>
      <c r="M141" s="51"/>
      <c r="N141" s="51"/>
      <c r="O141" s="51"/>
      <c r="P141" s="51"/>
      <c r="Q141" s="51"/>
      <c r="R141" s="51"/>
      <c r="S141" s="51"/>
      <c r="T141" s="50" t="s">
        <v>376</v>
      </c>
    </row>
    <row r="142" spans="1:20" ht="21" customHeight="1" x14ac:dyDescent="0.4">
      <c r="A142" s="50" t="s">
        <v>23</v>
      </c>
      <c r="B142" s="50"/>
      <c r="C142" s="50"/>
      <c r="D142" s="50"/>
      <c r="E142" s="50"/>
      <c r="F142" s="50"/>
      <c r="G142" s="50"/>
      <c r="H142" s="50"/>
      <c r="I142" s="50"/>
      <c r="J142" s="50"/>
      <c r="K142" s="56">
        <v>44872</v>
      </c>
      <c r="L142" s="50" t="s">
        <v>9</v>
      </c>
      <c r="M142" s="51"/>
      <c r="N142" s="52">
        <v>10000</v>
      </c>
      <c r="O142" s="52">
        <f t="shared" ref="O142:O157" si="22">+SUM(M142:N142)</f>
        <v>10000</v>
      </c>
      <c r="P142" s="51"/>
      <c r="Q142" s="51"/>
      <c r="R142" s="51"/>
      <c r="S142" s="51"/>
      <c r="T142" s="50" t="s">
        <v>376</v>
      </c>
    </row>
    <row r="143" spans="1:20" ht="21" customHeight="1" x14ac:dyDescent="0.4">
      <c r="A143" s="50" t="s">
        <v>23</v>
      </c>
      <c r="B143" s="50"/>
      <c r="C143" s="50" t="s">
        <v>288</v>
      </c>
      <c r="D143" s="50"/>
      <c r="E143" s="50"/>
      <c r="F143" s="50"/>
      <c r="G143" s="50"/>
      <c r="H143" s="50"/>
      <c r="I143" s="50"/>
      <c r="J143" s="50"/>
      <c r="K143" s="56">
        <v>44934</v>
      </c>
      <c r="L143" s="50" t="s">
        <v>312</v>
      </c>
      <c r="M143" s="51">
        <v>20000</v>
      </c>
      <c r="N143" s="51"/>
      <c r="O143" s="52">
        <f t="shared" si="22"/>
        <v>20000</v>
      </c>
      <c r="P143" s="51"/>
      <c r="Q143" s="51"/>
      <c r="R143" s="51"/>
      <c r="S143" s="51"/>
      <c r="T143" s="50" t="s">
        <v>376</v>
      </c>
    </row>
    <row r="144" spans="1:20" ht="21" customHeight="1" x14ac:dyDescent="0.4">
      <c r="A144" s="50" t="s">
        <v>23</v>
      </c>
      <c r="B144" s="50"/>
      <c r="C144" s="50" t="s">
        <v>452</v>
      </c>
      <c r="D144" s="50"/>
      <c r="E144" s="50"/>
      <c r="F144" s="50"/>
      <c r="G144" s="50"/>
      <c r="H144" s="50"/>
      <c r="I144" s="50"/>
      <c r="J144" s="50"/>
      <c r="K144" s="56">
        <v>44941</v>
      </c>
      <c r="L144" s="50" t="s">
        <v>1021</v>
      </c>
      <c r="M144" s="51">
        <v>470000</v>
      </c>
      <c r="N144" s="51"/>
      <c r="O144" s="52">
        <f t="shared" si="22"/>
        <v>470000</v>
      </c>
      <c r="P144" s="51"/>
      <c r="Q144" s="51"/>
      <c r="R144" s="51"/>
      <c r="S144" s="51"/>
      <c r="T144" s="50" t="s">
        <v>376</v>
      </c>
    </row>
    <row r="145" spans="1:20" ht="21" customHeight="1" x14ac:dyDescent="0.4">
      <c r="A145" s="50" t="s">
        <v>23</v>
      </c>
      <c r="B145" s="50"/>
      <c r="C145" s="50" t="s">
        <v>453</v>
      </c>
      <c r="D145" s="50"/>
      <c r="E145" s="50"/>
      <c r="F145" s="50"/>
      <c r="G145" s="50"/>
      <c r="H145" s="50"/>
      <c r="I145" s="50"/>
      <c r="J145" s="50"/>
      <c r="K145" s="56">
        <v>45048</v>
      </c>
      <c r="L145" s="50" t="s">
        <v>1022</v>
      </c>
      <c r="M145" s="51">
        <v>470000</v>
      </c>
      <c r="N145" s="51"/>
      <c r="O145" s="52">
        <f t="shared" si="22"/>
        <v>470000</v>
      </c>
      <c r="P145" s="51"/>
      <c r="Q145" s="51"/>
      <c r="R145" s="51"/>
      <c r="S145" s="51"/>
      <c r="T145" s="50" t="s">
        <v>376</v>
      </c>
    </row>
    <row r="146" spans="1:20" ht="21" customHeight="1" x14ac:dyDescent="0.4">
      <c r="A146" s="50" t="s">
        <v>23</v>
      </c>
      <c r="B146" s="50"/>
      <c r="C146" s="50"/>
      <c r="D146" s="50"/>
      <c r="E146" s="50"/>
      <c r="F146" s="50"/>
      <c r="G146" s="50"/>
      <c r="H146" s="50"/>
      <c r="I146" s="50"/>
      <c r="J146" s="50"/>
      <c r="K146" s="56">
        <v>45048</v>
      </c>
      <c r="L146" s="50" t="s">
        <v>9</v>
      </c>
      <c r="M146" s="51"/>
      <c r="N146" s="52">
        <v>20000</v>
      </c>
      <c r="O146" s="52">
        <f t="shared" si="22"/>
        <v>20000</v>
      </c>
      <c r="P146" s="51"/>
      <c r="Q146" s="51"/>
      <c r="R146" s="51"/>
      <c r="S146" s="51"/>
      <c r="T146" s="50" t="s">
        <v>376</v>
      </c>
    </row>
    <row r="147" spans="1:20" ht="21" customHeight="1" x14ac:dyDescent="0.4">
      <c r="A147" s="50" t="s">
        <v>23</v>
      </c>
      <c r="B147" s="50"/>
      <c r="C147" s="50" t="s">
        <v>454</v>
      </c>
      <c r="D147" s="50"/>
      <c r="E147" s="50"/>
      <c r="F147" s="50"/>
      <c r="G147" s="50"/>
      <c r="H147" s="50"/>
      <c r="I147" s="50"/>
      <c r="J147" s="50"/>
      <c r="K147" s="56">
        <v>45184</v>
      </c>
      <c r="L147" s="50" t="s">
        <v>9</v>
      </c>
      <c r="M147" s="51"/>
      <c r="N147" s="52">
        <v>10000</v>
      </c>
      <c r="O147" s="52">
        <f t="shared" si="22"/>
        <v>10000</v>
      </c>
      <c r="P147" s="51"/>
      <c r="Q147" s="51"/>
      <c r="R147" s="51"/>
      <c r="S147" s="51"/>
      <c r="T147" s="50" t="s">
        <v>376</v>
      </c>
    </row>
    <row r="148" spans="1:20" ht="21" customHeight="1" x14ac:dyDescent="0.4">
      <c r="A148" s="50" t="s">
        <v>23</v>
      </c>
      <c r="B148" s="50"/>
      <c r="C148" s="50"/>
      <c r="D148" s="50"/>
      <c r="E148" s="50"/>
      <c r="F148" s="50"/>
      <c r="G148" s="50"/>
      <c r="H148" s="50"/>
      <c r="I148" s="50"/>
      <c r="J148" s="50"/>
      <c r="K148" s="56">
        <v>45201</v>
      </c>
      <c r="L148" s="50" t="s">
        <v>1023</v>
      </c>
      <c r="M148" s="52">
        <v>400000</v>
      </c>
      <c r="N148" s="51"/>
      <c r="O148" s="52">
        <f t="shared" si="22"/>
        <v>400000</v>
      </c>
      <c r="P148" s="51"/>
      <c r="Q148" s="51"/>
      <c r="R148" s="51"/>
      <c r="S148" s="51"/>
      <c r="T148" s="50" t="s">
        <v>376</v>
      </c>
    </row>
    <row r="149" spans="1:20" ht="21" customHeight="1" x14ac:dyDescent="0.4">
      <c r="A149" s="50" t="s">
        <v>23</v>
      </c>
      <c r="B149" s="50"/>
      <c r="C149" s="50"/>
      <c r="D149" s="50"/>
      <c r="E149" s="50"/>
      <c r="F149" s="50"/>
      <c r="G149" s="50"/>
      <c r="H149" s="50"/>
      <c r="I149" s="50"/>
      <c r="J149" s="50"/>
      <c r="K149" s="56">
        <v>45203</v>
      </c>
      <c r="L149" s="50" t="s">
        <v>1023</v>
      </c>
      <c r="M149" s="52">
        <v>-400000</v>
      </c>
      <c r="N149" s="51"/>
      <c r="O149" s="52">
        <f t="shared" si="22"/>
        <v>-400000</v>
      </c>
      <c r="P149" s="51"/>
      <c r="Q149" s="51"/>
      <c r="R149" s="51"/>
      <c r="S149" s="51"/>
      <c r="T149" s="50" t="s">
        <v>376</v>
      </c>
    </row>
    <row r="150" spans="1:20" ht="21" customHeight="1" x14ac:dyDescent="0.4">
      <c r="A150" s="50" t="s">
        <v>23</v>
      </c>
      <c r="B150" s="50"/>
      <c r="C150" s="50" t="s">
        <v>454</v>
      </c>
      <c r="D150" s="50"/>
      <c r="E150" s="50"/>
      <c r="F150" s="50"/>
      <c r="G150" s="50"/>
      <c r="H150" s="50"/>
      <c r="I150" s="50"/>
      <c r="J150" s="50"/>
      <c r="K150" s="56">
        <v>45224</v>
      </c>
      <c r="L150" s="50" t="s">
        <v>314</v>
      </c>
      <c r="M150" s="52">
        <v>400000</v>
      </c>
      <c r="N150" s="51"/>
      <c r="O150" s="52">
        <f t="shared" si="22"/>
        <v>400000</v>
      </c>
      <c r="P150" s="51"/>
      <c r="Q150" s="51"/>
      <c r="R150" s="51"/>
      <c r="S150" s="51"/>
      <c r="T150" s="50" t="s">
        <v>376</v>
      </c>
    </row>
    <row r="151" spans="1:20" ht="21" customHeight="1" x14ac:dyDescent="0.4">
      <c r="A151" s="50" t="s">
        <v>23</v>
      </c>
      <c r="B151" s="50"/>
      <c r="C151" s="50" t="s">
        <v>453</v>
      </c>
      <c r="D151" s="50"/>
      <c r="E151" s="51"/>
      <c r="F151" s="51"/>
      <c r="G151" s="51"/>
      <c r="H151" s="51"/>
      <c r="I151" s="51"/>
      <c r="J151" s="51"/>
      <c r="K151" s="56">
        <v>45237</v>
      </c>
      <c r="L151" s="50" t="s">
        <v>314</v>
      </c>
      <c r="M151" s="52">
        <v>-470000</v>
      </c>
      <c r="N151" s="51"/>
      <c r="O151" s="52">
        <f t="shared" si="22"/>
        <v>-470000</v>
      </c>
      <c r="P151" s="51"/>
      <c r="Q151" s="51"/>
      <c r="R151" s="51"/>
      <c r="S151" s="51"/>
      <c r="T151" s="50" t="s">
        <v>376</v>
      </c>
    </row>
    <row r="152" spans="1:20" ht="21" customHeight="1" x14ac:dyDescent="0.4">
      <c r="A152" s="50" t="s">
        <v>23</v>
      </c>
      <c r="B152" s="50"/>
      <c r="C152" s="50" t="s">
        <v>452</v>
      </c>
      <c r="D152" s="50"/>
      <c r="E152" s="50"/>
      <c r="F152" s="50"/>
      <c r="G152" s="50"/>
      <c r="H152" s="50"/>
      <c r="I152" s="50"/>
      <c r="J152" s="50"/>
      <c r="K152" s="56">
        <v>45299</v>
      </c>
      <c r="L152" s="50" t="s">
        <v>314</v>
      </c>
      <c r="M152" s="52">
        <v>-470000</v>
      </c>
      <c r="N152" s="51"/>
      <c r="O152" s="52">
        <f t="shared" si="22"/>
        <v>-470000</v>
      </c>
      <c r="P152" s="51"/>
      <c r="Q152" s="51"/>
      <c r="R152" s="51"/>
      <c r="S152" s="51"/>
      <c r="T152" s="50" t="s">
        <v>376</v>
      </c>
    </row>
    <row r="153" spans="1:20" ht="21" customHeight="1" x14ac:dyDescent="0.4">
      <c r="A153" s="50" t="s">
        <v>23</v>
      </c>
      <c r="B153" s="50"/>
      <c r="C153" s="50" t="s">
        <v>454</v>
      </c>
      <c r="D153" s="50"/>
      <c r="E153" s="50"/>
      <c r="F153" s="50"/>
      <c r="G153" s="50"/>
      <c r="H153" s="50"/>
      <c r="I153" s="50"/>
      <c r="J153" s="50"/>
      <c r="K153" s="56">
        <v>45342</v>
      </c>
      <c r="L153" s="50" t="s">
        <v>314</v>
      </c>
      <c r="M153" s="52">
        <v>414000</v>
      </c>
      <c r="N153" s="51"/>
      <c r="O153" s="52">
        <f t="shared" si="22"/>
        <v>414000</v>
      </c>
      <c r="P153" s="51"/>
      <c r="Q153" s="51"/>
      <c r="R153" s="51"/>
      <c r="S153" s="51"/>
      <c r="T153" s="50" t="s">
        <v>376</v>
      </c>
    </row>
    <row r="154" spans="1:20" ht="21" customHeight="1" x14ac:dyDescent="0.4">
      <c r="A154" s="50" t="s">
        <v>23</v>
      </c>
      <c r="B154" s="50"/>
      <c r="C154" s="50" t="s">
        <v>454</v>
      </c>
      <c r="D154" s="50"/>
      <c r="E154" s="50"/>
      <c r="F154" s="50"/>
      <c r="G154" s="50"/>
      <c r="H154" s="50"/>
      <c r="I154" s="50"/>
      <c r="J154" s="50"/>
      <c r="K154" s="56">
        <v>45348</v>
      </c>
      <c r="L154" s="50" t="s">
        <v>9</v>
      </c>
      <c r="M154" s="51"/>
      <c r="N154" s="51">
        <v>1114900</v>
      </c>
      <c r="O154" s="52">
        <f t="shared" si="22"/>
        <v>1114900</v>
      </c>
      <c r="P154" s="51"/>
      <c r="Q154" s="51"/>
      <c r="R154" s="51"/>
      <c r="S154" s="51"/>
      <c r="T154" s="50" t="s">
        <v>376</v>
      </c>
    </row>
    <row r="155" spans="1:20" ht="21" customHeight="1" x14ac:dyDescent="0.4">
      <c r="A155" s="50" t="s">
        <v>23</v>
      </c>
      <c r="B155" s="50"/>
      <c r="C155" s="50" t="s">
        <v>454</v>
      </c>
      <c r="D155" s="50"/>
      <c r="E155" s="50"/>
      <c r="F155" s="50"/>
      <c r="G155" s="50"/>
      <c r="H155" s="50"/>
      <c r="I155" s="50"/>
      <c r="J155" s="50"/>
      <c r="K155" s="56">
        <v>45349</v>
      </c>
      <c r="L155" s="50" t="s">
        <v>9</v>
      </c>
      <c r="M155" s="51"/>
      <c r="N155" s="51">
        <v>31000</v>
      </c>
      <c r="O155" s="52">
        <f t="shared" si="22"/>
        <v>31000</v>
      </c>
      <c r="P155" s="51"/>
      <c r="Q155" s="51"/>
      <c r="R155" s="51"/>
      <c r="S155" s="51"/>
      <c r="T155" s="50" t="s">
        <v>376</v>
      </c>
    </row>
    <row r="156" spans="1:20" ht="21" customHeight="1" x14ac:dyDescent="0.4">
      <c r="A156" s="50" t="s">
        <v>23</v>
      </c>
      <c r="B156" s="50"/>
      <c r="C156" s="50"/>
      <c r="D156" s="50"/>
      <c r="E156" s="50"/>
      <c r="F156" s="50"/>
      <c r="G156" s="50"/>
      <c r="H156" s="50"/>
      <c r="I156" s="50"/>
      <c r="J156" s="50"/>
      <c r="K156" s="56">
        <v>45351</v>
      </c>
      <c r="L156" s="50" t="s">
        <v>9</v>
      </c>
      <c r="M156" s="51"/>
      <c r="N156" s="51">
        <v>-6000</v>
      </c>
      <c r="O156" s="52">
        <f t="shared" si="22"/>
        <v>-6000</v>
      </c>
      <c r="P156" s="51"/>
      <c r="Q156" s="51"/>
      <c r="R156" s="51"/>
      <c r="S156" s="51"/>
      <c r="T156" s="50" t="s">
        <v>376</v>
      </c>
    </row>
    <row r="157" spans="1:20" ht="21" customHeight="1" x14ac:dyDescent="0.4">
      <c r="A157" s="50" t="s">
        <v>23</v>
      </c>
      <c r="B157" s="50"/>
      <c r="C157" s="50"/>
      <c r="D157" s="50"/>
      <c r="E157" s="50"/>
      <c r="F157" s="50"/>
      <c r="G157" s="50"/>
      <c r="H157" s="50"/>
      <c r="I157" s="50"/>
      <c r="J157" s="50"/>
      <c r="K157" s="61"/>
      <c r="L157" s="62"/>
      <c r="M157" s="51"/>
      <c r="N157" s="51"/>
      <c r="O157" s="52">
        <f t="shared" si="22"/>
        <v>0</v>
      </c>
      <c r="P157" s="51"/>
      <c r="Q157" s="51"/>
      <c r="R157" s="51"/>
      <c r="S157" s="51"/>
      <c r="T157" s="50" t="s">
        <v>376</v>
      </c>
    </row>
    <row r="158" spans="1:20" ht="21" customHeight="1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63"/>
      <c r="L158" s="64"/>
      <c r="M158" s="60">
        <f t="shared" ref="M158:N158" si="23">SUM(M142:M157)</f>
        <v>834000</v>
      </c>
      <c r="N158" s="60">
        <f t="shared" si="23"/>
        <v>1179900</v>
      </c>
      <c r="O158" s="60">
        <f>SUM(O142:O157)</f>
        <v>2013900</v>
      </c>
      <c r="P158" s="60">
        <f>+J141-N158</f>
        <v>20004.999999999767</v>
      </c>
      <c r="Q158" s="60">
        <f>+I141-M158</f>
        <v>-20000</v>
      </c>
      <c r="R158" s="60">
        <f>+P158+Q158</f>
        <v>4.9999999997671694</v>
      </c>
      <c r="S158" s="60">
        <f>+O158</f>
        <v>2013900</v>
      </c>
      <c r="T158" s="58"/>
    </row>
    <row r="159" spans="1:20" ht="21" customHeight="1" x14ac:dyDescent="0.4">
      <c r="A159" s="50" t="s">
        <v>24</v>
      </c>
      <c r="B159" s="50" t="s">
        <v>437</v>
      </c>
      <c r="C159" s="50" t="s">
        <v>455</v>
      </c>
      <c r="D159" s="50">
        <v>138.88999999999999</v>
      </c>
      <c r="E159" s="50">
        <v>14500</v>
      </c>
      <c r="F159" s="52">
        <f>+D159*0.8364</f>
        <v>116.16759599999999</v>
      </c>
      <c r="G159" s="51">
        <v>7000</v>
      </c>
      <c r="H159" s="51">
        <f>+D159*E159</f>
        <v>2013904.9999999998</v>
      </c>
      <c r="I159" s="52">
        <f>+CEILING(F159*G159,1000)</f>
        <v>814000</v>
      </c>
      <c r="J159" s="52">
        <f>(H159-I159)</f>
        <v>1199904.9999999998</v>
      </c>
      <c r="K159" s="56">
        <v>44957</v>
      </c>
      <c r="L159" s="50"/>
      <c r="M159" s="51"/>
      <c r="N159" s="51"/>
      <c r="O159" s="51"/>
      <c r="P159" s="51"/>
      <c r="Q159" s="51"/>
      <c r="R159" s="51"/>
      <c r="S159" s="51"/>
      <c r="T159" s="50" t="s">
        <v>304</v>
      </c>
    </row>
    <row r="160" spans="1:20" ht="21" customHeight="1" x14ac:dyDescent="0.4">
      <c r="A160" s="50" t="s">
        <v>24</v>
      </c>
      <c r="B160" s="50"/>
      <c r="C160" s="50"/>
      <c r="D160" s="50"/>
      <c r="E160" s="50"/>
      <c r="F160" s="50"/>
      <c r="G160" s="50"/>
      <c r="H160" s="50"/>
      <c r="I160" s="50"/>
      <c r="J160" s="50"/>
      <c r="K160" s="56">
        <v>44958</v>
      </c>
      <c r="L160" s="50" t="s">
        <v>312</v>
      </c>
      <c r="M160" s="51">
        <v>99000</v>
      </c>
      <c r="N160" s="51"/>
      <c r="O160" s="52">
        <f t="shared" ref="O160:O180" si="24">+SUM(M160:N160)</f>
        <v>99000</v>
      </c>
      <c r="P160" s="51"/>
      <c r="Q160" s="51"/>
      <c r="R160" s="51"/>
      <c r="S160" s="51"/>
      <c r="T160" s="50" t="s">
        <v>304</v>
      </c>
    </row>
    <row r="161" spans="1:20" ht="21" customHeight="1" x14ac:dyDescent="0.4">
      <c r="A161" s="50" t="s">
        <v>24</v>
      </c>
      <c r="B161" s="50"/>
      <c r="C161" s="50"/>
      <c r="D161" s="50"/>
      <c r="E161" s="50"/>
      <c r="F161" s="50"/>
      <c r="G161" s="50"/>
      <c r="H161" s="50"/>
      <c r="I161" s="50"/>
      <c r="J161" s="50"/>
      <c r="K161" s="56">
        <v>44958</v>
      </c>
      <c r="L161" s="50" t="s">
        <v>312</v>
      </c>
      <c r="M161" s="51">
        <v>99999</v>
      </c>
      <c r="N161" s="51"/>
      <c r="O161" s="52">
        <f t="shared" si="24"/>
        <v>99999</v>
      </c>
      <c r="P161" s="51"/>
      <c r="Q161" s="51"/>
      <c r="R161" s="51"/>
      <c r="S161" s="51"/>
      <c r="T161" s="50" t="s">
        <v>304</v>
      </c>
    </row>
    <row r="162" spans="1:20" ht="21" customHeight="1" x14ac:dyDescent="0.4">
      <c r="A162" s="50" t="s">
        <v>24</v>
      </c>
      <c r="B162" s="50"/>
      <c r="C162" s="50"/>
      <c r="D162" s="50"/>
      <c r="E162" s="50"/>
      <c r="F162" s="50"/>
      <c r="G162" s="50"/>
      <c r="H162" s="50"/>
      <c r="I162" s="50"/>
      <c r="J162" s="50"/>
      <c r="K162" s="56">
        <v>44958</v>
      </c>
      <c r="L162" s="50" t="s">
        <v>312</v>
      </c>
      <c r="M162" s="51">
        <v>1</v>
      </c>
      <c r="N162" s="51"/>
      <c r="O162" s="52">
        <f t="shared" si="24"/>
        <v>1</v>
      </c>
      <c r="P162" s="51"/>
      <c r="Q162" s="51"/>
      <c r="R162" s="51"/>
      <c r="S162" s="51"/>
      <c r="T162" s="50" t="s">
        <v>304</v>
      </c>
    </row>
    <row r="163" spans="1:20" ht="21" customHeight="1" x14ac:dyDescent="0.4">
      <c r="A163" s="50" t="s">
        <v>24</v>
      </c>
      <c r="B163" s="50"/>
      <c r="C163" s="50"/>
      <c r="D163" s="50"/>
      <c r="E163" s="50"/>
      <c r="F163" s="50"/>
      <c r="G163" s="50"/>
      <c r="H163" s="50"/>
      <c r="I163" s="50"/>
      <c r="J163" s="50"/>
      <c r="K163" s="56">
        <v>44958</v>
      </c>
      <c r="L163" s="50" t="s">
        <v>312</v>
      </c>
      <c r="M163" s="51">
        <v>49999</v>
      </c>
      <c r="N163" s="51"/>
      <c r="O163" s="52">
        <f t="shared" si="24"/>
        <v>49999</v>
      </c>
      <c r="P163" s="51"/>
      <c r="Q163" s="51"/>
      <c r="R163" s="51"/>
      <c r="S163" s="51"/>
      <c r="T163" s="50" t="s">
        <v>304</v>
      </c>
    </row>
    <row r="164" spans="1:20" ht="21" customHeight="1" x14ac:dyDescent="0.4">
      <c r="A164" s="50" t="s">
        <v>24</v>
      </c>
      <c r="B164" s="50"/>
      <c r="C164" s="50"/>
      <c r="D164" s="50"/>
      <c r="E164" s="50"/>
      <c r="F164" s="50"/>
      <c r="G164" s="50"/>
      <c r="H164" s="50"/>
      <c r="I164" s="50"/>
      <c r="J164" s="50"/>
      <c r="K164" s="56">
        <v>44959</v>
      </c>
      <c r="L164" s="50" t="s">
        <v>9</v>
      </c>
      <c r="M164" s="51"/>
      <c r="N164" s="52">
        <v>50000</v>
      </c>
      <c r="O164" s="52">
        <f t="shared" si="24"/>
        <v>50000</v>
      </c>
      <c r="P164" s="51"/>
      <c r="Q164" s="51"/>
      <c r="R164" s="51"/>
      <c r="S164" s="51"/>
      <c r="T164" s="50" t="s">
        <v>304</v>
      </c>
    </row>
    <row r="165" spans="1:20" ht="21" customHeight="1" x14ac:dyDescent="0.4">
      <c r="A165" s="50" t="s">
        <v>24</v>
      </c>
      <c r="B165" s="50"/>
      <c r="C165" s="50"/>
      <c r="D165" s="50"/>
      <c r="E165" s="50"/>
      <c r="F165" s="50"/>
      <c r="G165" s="50"/>
      <c r="H165" s="50"/>
      <c r="I165" s="50"/>
      <c r="J165" s="50"/>
      <c r="K165" s="56">
        <v>44959</v>
      </c>
      <c r="L165" s="50" t="s">
        <v>313</v>
      </c>
      <c r="M165" s="51">
        <v>49999</v>
      </c>
      <c r="N165" s="51"/>
      <c r="O165" s="52">
        <f t="shared" si="24"/>
        <v>49999</v>
      </c>
      <c r="P165" s="51"/>
      <c r="Q165" s="51"/>
      <c r="R165" s="51"/>
      <c r="S165" s="51"/>
      <c r="T165" s="50" t="s">
        <v>304</v>
      </c>
    </row>
    <row r="166" spans="1:20" ht="21" customHeight="1" x14ac:dyDescent="0.4">
      <c r="A166" s="50" t="s">
        <v>24</v>
      </c>
      <c r="B166" s="50"/>
      <c r="C166" s="50"/>
      <c r="D166" s="50"/>
      <c r="E166" s="50"/>
      <c r="F166" s="50"/>
      <c r="G166" s="50"/>
      <c r="H166" s="50"/>
      <c r="I166" s="50"/>
      <c r="J166" s="50"/>
      <c r="K166" s="56">
        <v>44960</v>
      </c>
      <c r="L166" s="50" t="s">
        <v>312</v>
      </c>
      <c r="M166" s="51">
        <v>49999</v>
      </c>
      <c r="N166" s="51"/>
      <c r="O166" s="52">
        <f t="shared" si="24"/>
        <v>49999</v>
      </c>
      <c r="P166" s="51"/>
      <c r="Q166" s="51"/>
      <c r="R166" s="51"/>
      <c r="S166" s="51"/>
      <c r="T166" s="50" t="s">
        <v>304</v>
      </c>
    </row>
    <row r="167" spans="1:20" ht="21" customHeight="1" x14ac:dyDescent="0.4">
      <c r="A167" s="50" t="s">
        <v>24</v>
      </c>
      <c r="B167" s="50"/>
      <c r="C167" s="50"/>
      <c r="D167" s="50"/>
      <c r="E167" s="50"/>
      <c r="F167" s="50"/>
      <c r="G167" s="50"/>
      <c r="H167" s="50"/>
      <c r="I167" s="50"/>
      <c r="J167" s="50"/>
      <c r="K167" s="56">
        <v>44960</v>
      </c>
      <c r="L167" s="50" t="s">
        <v>312</v>
      </c>
      <c r="M167" s="51">
        <v>49999</v>
      </c>
      <c r="N167" s="51"/>
      <c r="O167" s="52">
        <f t="shared" si="24"/>
        <v>49999</v>
      </c>
      <c r="P167" s="51"/>
      <c r="Q167" s="51"/>
      <c r="R167" s="51"/>
      <c r="S167" s="51"/>
      <c r="T167" s="50" t="s">
        <v>304</v>
      </c>
    </row>
    <row r="168" spans="1:20" ht="21" customHeight="1" x14ac:dyDescent="0.4">
      <c r="A168" s="50" t="s">
        <v>24</v>
      </c>
      <c r="B168" s="50"/>
      <c r="C168" s="50"/>
      <c r="D168" s="50"/>
      <c r="E168" s="50"/>
      <c r="F168" s="50"/>
      <c r="G168" s="50"/>
      <c r="H168" s="50"/>
      <c r="I168" s="50"/>
      <c r="J168" s="50"/>
      <c r="K168" s="56">
        <v>44961</v>
      </c>
      <c r="L168" s="50" t="s">
        <v>312</v>
      </c>
      <c r="M168" s="51">
        <v>49999</v>
      </c>
      <c r="N168" s="51"/>
      <c r="O168" s="52">
        <f t="shared" si="24"/>
        <v>49999</v>
      </c>
      <c r="P168" s="51"/>
      <c r="Q168" s="51"/>
      <c r="R168" s="51"/>
      <c r="S168" s="51"/>
      <c r="T168" s="50" t="s">
        <v>304</v>
      </c>
    </row>
    <row r="169" spans="1:20" ht="21" customHeight="1" x14ac:dyDescent="0.4">
      <c r="A169" s="50" t="s">
        <v>24</v>
      </c>
      <c r="B169" s="50"/>
      <c r="C169" s="50"/>
      <c r="D169" s="50"/>
      <c r="E169" s="50"/>
      <c r="F169" s="50"/>
      <c r="G169" s="50"/>
      <c r="H169" s="50"/>
      <c r="I169" s="50"/>
      <c r="J169" s="50"/>
      <c r="K169" s="56">
        <v>44970</v>
      </c>
      <c r="L169" s="50" t="s">
        <v>312</v>
      </c>
      <c r="M169" s="51">
        <v>1005</v>
      </c>
      <c r="N169" s="51"/>
      <c r="O169" s="52">
        <f t="shared" si="24"/>
        <v>1005</v>
      </c>
      <c r="P169" s="51"/>
      <c r="Q169" s="51"/>
      <c r="R169" s="51"/>
      <c r="S169" s="51"/>
      <c r="T169" s="50" t="s">
        <v>304</v>
      </c>
    </row>
    <row r="170" spans="1:20" ht="21" customHeight="1" x14ac:dyDescent="0.4">
      <c r="A170" s="50" t="s">
        <v>24</v>
      </c>
      <c r="B170" s="50"/>
      <c r="C170" s="50"/>
      <c r="D170" s="50"/>
      <c r="E170" s="50"/>
      <c r="F170" s="50"/>
      <c r="G170" s="50"/>
      <c r="H170" s="50"/>
      <c r="I170" s="50"/>
      <c r="J170" s="50"/>
      <c r="K170" s="56">
        <v>44958</v>
      </c>
      <c r="L170" s="50" t="s">
        <v>312</v>
      </c>
      <c r="M170" s="51">
        <v>1</v>
      </c>
      <c r="N170" s="51"/>
      <c r="O170" s="52">
        <f t="shared" si="24"/>
        <v>1</v>
      </c>
      <c r="P170" s="51"/>
      <c r="Q170" s="51"/>
      <c r="R170" s="51"/>
      <c r="S170" s="51"/>
      <c r="T170" s="50" t="s">
        <v>304</v>
      </c>
    </row>
    <row r="171" spans="1:20" ht="21" customHeight="1" x14ac:dyDescent="0.4">
      <c r="A171" s="50" t="s">
        <v>24</v>
      </c>
      <c r="B171" s="50"/>
      <c r="C171" s="50"/>
      <c r="D171" s="50"/>
      <c r="E171" s="50"/>
      <c r="F171" s="50"/>
      <c r="G171" s="50"/>
      <c r="H171" s="50"/>
      <c r="I171" s="50"/>
      <c r="J171" s="50"/>
      <c r="K171" s="56">
        <v>45086</v>
      </c>
      <c r="L171" s="50" t="s">
        <v>313</v>
      </c>
      <c r="M171" s="51">
        <v>-100000</v>
      </c>
      <c r="N171" s="51"/>
      <c r="O171" s="52">
        <f t="shared" si="24"/>
        <v>-100000</v>
      </c>
      <c r="P171" s="51"/>
      <c r="Q171" s="51"/>
      <c r="R171" s="51"/>
      <c r="S171" s="51"/>
      <c r="T171" s="50" t="s">
        <v>304</v>
      </c>
    </row>
    <row r="172" spans="1:20" ht="21" customHeight="1" x14ac:dyDescent="0.4">
      <c r="A172" s="50" t="s">
        <v>24</v>
      </c>
      <c r="B172" s="50"/>
      <c r="C172" s="50"/>
      <c r="D172" s="50"/>
      <c r="E172" s="51"/>
      <c r="F172" s="51"/>
      <c r="G172" s="51"/>
      <c r="H172" s="51"/>
      <c r="I172" s="51"/>
      <c r="J172" s="51"/>
      <c r="K172" s="56">
        <v>45086</v>
      </c>
      <c r="L172" s="50" t="s">
        <v>314</v>
      </c>
      <c r="M172" s="51">
        <v>-350000</v>
      </c>
      <c r="N172" s="51"/>
      <c r="O172" s="52">
        <f t="shared" si="24"/>
        <v>-350000</v>
      </c>
      <c r="P172" s="51"/>
      <c r="Q172" s="51"/>
      <c r="R172" s="51"/>
      <c r="S172" s="51"/>
      <c r="T172" s="50" t="s">
        <v>304</v>
      </c>
    </row>
    <row r="173" spans="1:20" ht="21" customHeight="1" x14ac:dyDescent="0.4">
      <c r="A173" s="50" t="s">
        <v>24</v>
      </c>
      <c r="B173" s="50"/>
      <c r="C173" s="50"/>
      <c r="D173" s="50"/>
      <c r="E173" s="50"/>
      <c r="F173" s="50"/>
      <c r="G173" s="50"/>
      <c r="H173" s="50"/>
      <c r="I173" s="50"/>
      <c r="J173" s="50"/>
      <c r="K173" s="56">
        <v>45086</v>
      </c>
      <c r="L173" s="50" t="s">
        <v>9</v>
      </c>
      <c r="M173" s="51"/>
      <c r="N173" s="52">
        <v>-50000</v>
      </c>
      <c r="O173" s="52">
        <f t="shared" si="24"/>
        <v>-50000</v>
      </c>
      <c r="P173" s="51"/>
      <c r="Q173" s="51"/>
      <c r="R173" s="51"/>
      <c r="S173" s="51"/>
      <c r="T173" s="50" t="s">
        <v>304</v>
      </c>
    </row>
    <row r="174" spans="1:20" ht="21" customHeight="1" x14ac:dyDescent="0.4">
      <c r="A174" s="50" t="s">
        <v>24</v>
      </c>
      <c r="B174" s="50"/>
      <c r="C174" s="50" t="s">
        <v>442</v>
      </c>
      <c r="D174" s="50"/>
      <c r="E174" s="50"/>
      <c r="F174" s="50"/>
      <c r="G174" s="50"/>
      <c r="H174" s="50"/>
      <c r="I174" s="50"/>
      <c r="J174" s="50"/>
      <c r="K174" s="56">
        <v>45091</v>
      </c>
      <c r="L174" s="50" t="s">
        <v>9</v>
      </c>
      <c r="M174" s="51"/>
      <c r="N174" s="52">
        <v>179000</v>
      </c>
      <c r="O174" s="52">
        <f t="shared" si="24"/>
        <v>179000</v>
      </c>
      <c r="P174" s="51"/>
      <c r="Q174" s="51"/>
      <c r="R174" s="51"/>
      <c r="S174" s="51"/>
      <c r="T174" s="50" t="s">
        <v>304</v>
      </c>
    </row>
    <row r="175" spans="1:20" ht="21" customHeight="1" x14ac:dyDescent="0.4">
      <c r="A175" s="50" t="s">
        <v>24</v>
      </c>
      <c r="B175" s="50"/>
      <c r="C175" s="50"/>
      <c r="D175" s="50"/>
      <c r="E175" s="50"/>
      <c r="F175" s="50"/>
      <c r="G175" s="50"/>
      <c r="H175" s="50"/>
      <c r="I175" s="50"/>
      <c r="J175" s="50"/>
      <c r="K175" s="56">
        <v>45183</v>
      </c>
      <c r="L175" s="50" t="s">
        <v>9</v>
      </c>
      <c r="M175" s="51"/>
      <c r="N175" s="52">
        <v>550000</v>
      </c>
      <c r="O175" s="52">
        <f t="shared" si="24"/>
        <v>550000</v>
      </c>
      <c r="P175" s="51"/>
      <c r="Q175" s="51"/>
      <c r="R175" s="51"/>
      <c r="S175" s="51"/>
      <c r="T175" s="50" t="s">
        <v>304</v>
      </c>
    </row>
    <row r="176" spans="1:20" ht="21" customHeight="1" x14ac:dyDescent="0.4">
      <c r="A176" s="50" t="s">
        <v>24</v>
      </c>
      <c r="B176" s="50"/>
      <c r="C176" s="50" t="s">
        <v>456</v>
      </c>
      <c r="D176" s="50"/>
      <c r="E176" s="50"/>
      <c r="F176" s="50"/>
      <c r="G176" s="50"/>
      <c r="H176" s="50"/>
      <c r="I176" s="50"/>
      <c r="J176" s="50"/>
      <c r="K176" s="56">
        <v>45296</v>
      </c>
      <c r="L176" s="50" t="s">
        <v>1025</v>
      </c>
      <c r="M176" s="52">
        <v>400000</v>
      </c>
      <c r="N176" s="51"/>
      <c r="O176" s="52">
        <f t="shared" si="24"/>
        <v>400000</v>
      </c>
      <c r="P176" s="51"/>
      <c r="Q176" s="51"/>
      <c r="R176" s="51"/>
      <c r="S176" s="51"/>
      <c r="T176" s="50" t="s">
        <v>304</v>
      </c>
    </row>
    <row r="177" spans="1:20" ht="21" customHeight="1" x14ac:dyDescent="0.4">
      <c r="A177" s="50" t="s">
        <v>24</v>
      </c>
      <c r="B177" s="50"/>
      <c r="C177" s="50"/>
      <c r="D177" s="50"/>
      <c r="E177" s="50"/>
      <c r="F177" s="50"/>
      <c r="G177" s="50"/>
      <c r="H177" s="50"/>
      <c r="I177" s="50"/>
      <c r="J177" s="50"/>
      <c r="K177" s="56">
        <v>45296</v>
      </c>
      <c r="L177" s="50" t="s">
        <v>1026</v>
      </c>
      <c r="M177" s="52">
        <v>414000</v>
      </c>
      <c r="N177" s="51"/>
      <c r="O177" s="52">
        <f t="shared" si="24"/>
        <v>414000</v>
      </c>
      <c r="P177" s="51"/>
      <c r="Q177" s="51"/>
      <c r="R177" s="51"/>
      <c r="S177" s="51"/>
      <c r="T177" s="50" t="s">
        <v>304</v>
      </c>
    </row>
    <row r="178" spans="1:20" ht="21" customHeight="1" x14ac:dyDescent="0.4">
      <c r="A178" s="50" t="s">
        <v>24</v>
      </c>
      <c r="B178" s="50"/>
      <c r="C178" s="50"/>
      <c r="D178" s="50"/>
      <c r="E178" s="50"/>
      <c r="F178" s="50"/>
      <c r="G178" s="50"/>
      <c r="H178" s="50"/>
      <c r="I178" s="50"/>
      <c r="J178" s="50"/>
      <c r="K178" s="56">
        <v>45296</v>
      </c>
      <c r="L178" s="50" t="s">
        <v>9</v>
      </c>
      <c r="M178" s="51"/>
      <c r="N178" s="52">
        <v>70900</v>
      </c>
      <c r="O178" s="52">
        <f t="shared" si="24"/>
        <v>70900</v>
      </c>
      <c r="P178" s="51"/>
      <c r="Q178" s="51"/>
      <c r="R178" s="51"/>
      <c r="S178" s="51"/>
      <c r="T178" s="50" t="s">
        <v>304</v>
      </c>
    </row>
    <row r="179" spans="1:20" ht="21" customHeight="1" x14ac:dyDescent="0.4">
      <c r="A179" s="50" t="s">
        <v>24</v>
      </c>
      <c r="B179" s="50"/>
      <c r="C179" s="50"/>
      <c r="D179" s="50"/>
      <c r="E179" s="51"/>
      <c r="F179" s="51"/>
      <c r="G179" s="51"/>
      <c r="H179" s="51"/>
      <c r="I179" s="51"/>
      <c r="J179" s="51"/>
      <c r="K179" s="56" t="s">
        <v>1204</v>
      </c>
      <c r="L179" s="50" t="s">
        <v>90</v>
      </c>
      <c r="M179" s="51">
        <v>400000</v>
      </c>
      <c r="N179" s="51"/>
      <c r="O179" s="52">
        <f t="shared" si="24"/>
        <v>400000</v>
      </c>
      <c r="P179" s="51"/>
      <c r="Q179" s="51"/>
      <c r="R179" s="51"/>
      <c r="S179" s="51"/>
      <c r="T179" s="50" t="s">
        <v>304</v>
      </c>
    </row>
    <row r="180" spans="1:20" ht="21" customHeight="1" x14ac:dyDescent="0.4">
      <c r="A180" s="50" t="s">
        <v>24</v>
      </c>
      <c r="B180" s="50"/>
      <c r="C180" s="50"/>
      <c r="D180" s="50"/>
      <c r="E180" s="50"/>
      <c r="F180" s="50"/>
      <c r="G180" s="50"/>
      <c r="H180" s="50"/>
      <c r="I180" s="50"/>
      <c r="J180" s="50"/>
      <c r="K180" s="61"/>
      <c r="L180" s="62"/>
      <c r="M180" s="51"/>
      <c r="N180" s="52"/>
      <c r="O180" s="52">
        <f t="shared" si="24"/>
        <v>0</v>
      </c>
      <c r="P180" s="51"/>
      <c r="Q180" s="51"/>
      <c r="R180" s="51"/>
      <c r="S180" s="51"/>
      <c r="T180" s="50" t="s">
        <v>304</v>
      </c>
    </row>
    <row r="181" spans="1:20" ht="21" customHeight="1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63"/>
      <c r="L181" s="64"/>
      <c r="M181" s="60">
        <f t="shared" ref="M181:N181" si="25">SUM(M160:M180)</f>
        <v>1214001</v>
      </c>
      <c r="N181" s="60">
        <f t="shared" si="25"/>
        <v>799900</v>
      </c>
      <c r="O181" s="60">
        <f>SUM(O160:O180)</f>
        <v>2013901</v>
      </c>
      <c r="P181" s="60">
        <f>+J159-N181</f>
        <v>400004.99999999977</v>
      </c>
      <c r="Q181" s="60">
        <f>+I159-M181</f>
        <v>-400001</v>
      </c>
      <c r="R181" s="60">
        <f>+P181+Q181</f>
        <v>3.9999999997671694</v>
      </c>
      <c r="S181" s="60">
        <f>+O181</f>
        <v>2013901</v>
      </c>
      <c r="T181" s="58"/>
    </row>
    <row r="182" spans="1:20" ht="21" customHeight="1" x14ac:dyDescent="0.4">
      <c r="A182" s="50" t="s">
        <v>25</v>
      </c>
      <c r="B182" s="50" t="s">
        <v>437</v>
      </c>
      <c r="C182" s="50"/>
      <c r="D182" s="50">
        <v>138.88999999999999</v>
      </c>
      <c r="E182" s="50">
        <v>14500</v>
      </c>
      <c r="F182" s="52">
        <f>+D182*0.8364</f>
        <v>116.16759599999999</v>
      </c>
      <c r="G182" s="51">
        <v>7000</v>
      </c>
      <c r="H182" s="51">
        <f>+D182*E182</f>
        <v>2013904.9999999998</v>
      </c>
      <c r="I182" s="52">
        <f>+CEILING(F182*G182,1000)</f>
        <v>814000</v>
      </c>
      <c r="J182" s="52">
        <f>(H182-I182)</f>
        <v>1199904.9999999998</v>
      </c>
      <c r="K182" s="56">
        <v>44888</v>
      </c>
      <c r="L182" s="50"/>
      <c r="M182" s="51"/>
      <c r="N182" s="52"/>
      <c r="O182" s="51"/>
      <c r="P182" s="51"/>
      <c r="Q182" s="51"/>
      <c r="R182" s="51"/>
      <c r="S182" s="51"/>
      <c r="T182" s="50" t="s">
        <v>294</v>
      </c>
    </row>
    <row r="183" spans="1:20" ht="21" customHeight="1" x14ac:dyDescent="0.4">
      <c r="A183" s="50" t="s">
        <v>25</v>
      </c>
      <c r="B183" s="50"/>
      <c r="C183" s="50"/>
      <c r="D183" s="50"/>
      <c r="E183" s="50"/>
      <c r="F183" s="50"/>
      <c r="G183" s="50"/>
      <c r="H183" s="50"/>
      <c r="I183" s="50"/>
      <c r="J183" s="50"/>
      <c r="K183" s="56">
        <v>44888</v>
      </c>
      <c r="L183" s="50" t="s">
        <v>312</v>
      </c>
      <c r="M183" s="52">
        <v>20000</v>
      </c>
      <c r="N183" s="51"/>
      <c r="O183" s="52">
        <f t="shared" ref="O183:O190" si="26">+SUM(M183:N183)</f>
        <v>20000</v>
      </c>
      <c r="P183" s="51"/>
      <c r="Q183" s="51"/>
      <c r="R183" s="51"/>
      <c r="S183" s="51"/>
      <c r="T183" s="50" t="s">
        <v>294</v>
      </c>
    </row>
    <row r="184" spans="1:20" ht="21" customHeight="1" x14ac:dyDescent="0.4">
      <c r="A184" s="50" t="s">
        <v>25</v>
      </c>
      <c r="B184" s="50"/>
      <c r="C184" s="50"/>
      <c r="D184" s="50"/>
      <c r="E184" s="50"/>
      <c r="F184" s="50"/>
      <c r="G184" s="50"/>
      <c r="H184" s="50"/>
      <c r="I184" s="50"/>
      <c r="J184" s="50"/>
      <c r="K184" s="56">
        <v>44893</v>
      </c>
      <c r="L184" s="50" t="s">
        <v>312</v>
      </c>
      <c r="M184" s="51">
        <v>76</v>
      </c>
      <c r="N184" s="51"/>
      <c r="O184" s="52">
        <f t="shared" si="26"/>
        <v>76</v>
      </c>
      <c r="P184" s="51"/>
      <c r="Q184" s="51"/>
      <c r="R184" s="51"/>
      <c r="S184" s="51"/>
      <c r="T184" s="50" t="s">
        <v>294</v>
      </c>
    </row>
    <row r="185" spans="1:20" ht="21" customHeight="1" x14ac:dyDescent="0.4">
      <c r="A185" s="50" t="s">
        <v>25</v>
      </c>
      <c r="B185" s="50"/>
      <c r="C185" s="50"/>
      <c r="D185" s="50"/>
      <c r="E185" s="50"/>
      <c r="F185" s="50"/>
      <c r="G185" s="50"/>
      <c r="H185" s="50"/>
      <c r="I185" s="50"/>
      <c r="J185" s="50"/>
      <c r="K185" s="56">
        <v>44893</v>
      </c>
      <c r="L185" s="50" t="s">
        <v>312</v>
      </c>
      <c r="M185" s="51">
        <v>99000</v>
      </c>
      <c r="N185" s="51"/>
      <c r="O185" s="52">
        <f t="shared" si="26"/>
        <v>99000</v>
      </c>
      <c r="P185" s="51"/>
      <c r="Q185" s="51"/>
      <c r="R185" s="51"/>
      <c r="S185" s="51"/>
      <c r="T185" s="50" t="s">
        <v>294</v>
      </c>
    </row>
    <row r="186" spans="1:20" ht="21" customHeight="1" x14ac:dyDescent="0.4">
      <c r="A186" s="50" t="s">
        <v>25</v>
      </c>
      <c r="B186" s="50"/>
      <c r="C186" s="50"/>
      <c r="D186" s="50"/>
      <c r="E186" s="50"/>
      <c r="F186" s="50"/>
      <c r="G186" s="50"/>
      <c r="H186" s="50"/>
      <c r="I186" s="50"/>
      <c r="J186" s="50"/>
      <c r="K186" s="56">
        <v>44894</v>
      </c>
      <c r="L186" s="50" t="s">
        <v>313</v>
      </c>
      <c r="M186" s="51">
        <v>384400</v>
      </c>
      <c r="N186" s="51"/>
      <c r="O186" s="52">
        <f t="shared" si="26"/>
        <v>384400</v>
      </c>
      <c r="P186" s="51"/>
      <c r="Q186" s="51"/>
      <c r="R186" s="51"/>
      <c r="S186" s="51"/>
      <c r="T186" s="50" t="s">
        <v>294</v>
      </c>
    </row>
    <row r="187" spans="1:20" ht="21" customHeight="1" x14ac:dyDescent="0.4">
      <c r="A187" s="50" t="s">
        <v>25</v>
      </c>
      <c r="B187" s="50"/>
      <c r="C187" s="50"/>
      <c r="D187" s="50"/>
      <c r="E187" s="51"/>
      <c r="F187" s="51"/>
      <c r="G187" s="51"/>
      <c r="H187" s="51"/>
      <c r="I187" s="51"/>
      <c r="J187" s="51"/>
      <c r="K187" s="56">
        <v>45019</v>
      </c>
      <c r="L187" s="50" t="s">
        <v>314</v>
      </c>
      <c r="M187" s="51">
        <v>-503476</v>
      </c>
      <c r="N187" s="51"/>
      <c r="O187" s="52">
        <f t="shared" si="26"/>
        <v>-503476</v>
      </c>
      <c r="P187" s="51"/>
      <c r="Q187" s="51"/>
      <c r="R187" s="51"/>
      <c r="S187" s="51"/>
      <c r="T187" s="50" t="s">
        <v>294</v>
      </c>
    </row>
    <row r="188" spans="1:20" ht="21" customHeight="1" x14ac:dyDescent="0.4">
      <c r="A188" s="50" t="s">
        <v>25</v>
      </c>
      <c r="B188" s="50"/>
      <c r="C188" s="50" t="s">
        <v>457</v>
      </c>
      <c r="D188" s="50"/>
      <c r="E188" s="50"/>
      <c r="F188" s="50"/>
      <c r="G188" s="50"/>
      <c r="H188" s="50"/>
      <c r="I188" s="50"/>
      <c r="J188" s="50"/>
      <c r="K188" s="56">
        <v>45019</v>
      </c>
      <c r="L188" s="50" t="s">
        <v>9</v>
      </c>
      <c r="M188" s="51"/>
      <c r="N188" s="52">
        <v>1200900</v>
      </c>
      <c r="O188" s="52">
        <f t="shared" si="26"/>
        <v>1200900</v>
      </c>
      <c r="P188" s="51"/>
      <c r="Q188" s="51"/>
      <c r="R188" s="51"/>
      <c r="S188" s="51"/>
      <c r="T188" s="50" t="s">
        <v>294</v>
      </c>
    </row>
    <row r="189" spans="1:20" ht="21" customHeight="1" x14ac:dyDescent="0.4">
      <c r="A189" s="50" t="s">
        <v>25</v>
      </c>
      <c r="B189" s="50"/>
      <c r="C189" s="50" t="s">
        <v>457</v>
      </c>
      <c r="D189" s="50"/>
      <c r="E189" s="50"/>
      <c r="F189" s="50"/>
      <c r="G189" s="50"/>
      <c r="H189" s="50"/>
      <c r="I189" s="50"/>
      <c r="J189" s="50"/>
      <c r="K189" s="56">
        <v>45019</v>
      </c>
      <c r="L189" s="50" t="s">
        <v>1019</v>
      </c>
      <c r="M189" s="51">
        <v>813000</v>
      </c>
      <c r="N189" s="52"/>
      <c r="O189" s="52">
        <f t="shared" si="26"/>
        <v>813000</v>
      </c>
      <c r="P189" s="51"/>
      <c r="Q189" s="51"/>
      <c r="R189" s="51"/>
      <c r="S189" s="51"/>
      <c r="T189" s="50" t="s">
        <v>294</v>
      </c>
    </row>
    <row r="190" spans="1:20" ht="21" customHeight="1" x14ac:dyDescent="0.4">
      <c r="A190" s="50" t="s">
        <v>25</v>
      </c>
      <c r="B190" s="50"/>
      <c r="C190" s="50"/>
      <c r="D190" s="50"/>
      <c r="E190" s="50"/>
      <c r="F190" s="50"/>
      <c r="G190" s="50"/>
      <c r="H190" s="50"/>
      <c r="I190" s="50"/>
      <c r="J190" s="50"/>
      <c r="K190" s="61"/>
      <c r="L190" s="62" t="s">
        <v>309</v>
      </c>
      <c r="M190" s="51">
        <v>1000</v>
      </c>
      <c r="N190" s="52">
        <v>-1000</v>
      </c>
      <c r="O190" s="52">
        <f t="shared" si="26"/>
        <v>0</v>
      </c>
      <c r="P190" s="51"/>
      <c r="Q190" s="51"/>
      <c r="R190" s="51"/>
      <c r="S190" s="51"/>
      <c r="T190" s="50" t="s">
        <v>294</v>
      </c>
    </row>
    <row r="191" spans="1:20" ht="21" customHeight="1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63"/>
      <c r="L191" s="64"/>
      <c r="M191" s="60">
        <f t="shared" ref="M191:N191" si="27">SUM(M183:M190)</f>
        <v>814000</v>
      </c>
      <c r="N191" s="60">
        <f t="shared" si="27"/>
        <v>1199900</v>
      </c>
      <c r="O191" s="60">
        <f>SUM(O183:O190)</f>
        <v>2013900</v>
      </c>
      <c r="P191" s="60">
        <f>+J182-N191</f>
        <v>4.9999999997671694</v>
      </c>
      <c r="Q191" s="60">
        <f>+I182-M191</f>
        <v>0</v>
      </c>
      <c r="R191" s="60">
        <f>+P191+Q191</f>
        <v>4.9999999997671694</v>
      </c>
      <c r="S191" s="60">
        <f>+O191</f>
        <v>2013900</v>
      </c>
      <c r="T191" s="58"/>
    </row>
    <row r="192" spans="1:20" ht="21" customHeight="1" x14ac:dyDescent="0.4">
      <c r="A192" s="50" t="s">
        <v>26</v>
      </c>
      <c r="B192" s="50" t="s">
        <v>437</v>
      </c>
      <c r="C192" s="50" t="s">
        <v>458</v>
      </c>
      <c r="D192" s="50">
        <v>138.88999999999999</v>
      </c>
      <c r="E192" s="50">
        <v>14500</v>
      </c>
      <c r="F192" s="52">
        <f>+D192*0.8364</f>
        <v>116.16759599999999</v>
      </c>
      <c r="G192" s="51">
        <v>7000</v>
      </c>
      <c r="H192" s="51">
        <f>+D192*E192</f>
        <v>2013904.9999999998</v>
      </c>
      <c r="I192" s="52">
        <f>+CEILING(F192*G192,1000)</f>
        <v>814000</v>
      </c>
      <c r="J192" s="52">
        <f>(H192-I192)</f>
        <v>1199904.9999999998</v>
      </c>
      <c r="K192" s="56">
        <v>44931</v>
      </c>
      <c r="L192" s="50"/>
      <c r="M192" s="52"/>
      <c r="N192" s="51"/>
      <c r="O192" s="51"/>
      <c r="P192" s="51"/>
      <c r="Q192" s="51"/>
      <c r="R192" s="51"/>
      <c r="S192" s="51"/>
      <c r="T192" s="50" t="s">
        <v>293</v>
      </c>
    </row>
    <row r="193" spans="1:20" ht="21" customHeight="1" x14ac:dyDescent="0.4">
      <c r="A193" s="50" t="s">
        <v>26</v>
      </c>
      <c r="B193" s="50"/>
      <c r="C193" s="50"/>
      <c r="D193" s="50"/>
      <c r="E193" s="50"/>
      <c r="F193" s="50"/>
      <c r="G193" s="50"/>
      <c r="H193" s="50"/>
      <c r="I193" s="50"/>
      <c r="J193" s="50"/>
      <c r="K193" s="56">
        <v>44931</v>
      </c>
      <c r="L193" s="50" t="s">
        <v>9</v>
      </c>
      <c r="M193" s="51"/>
      <c r="N193" s="52">
        <v>10000</v>
      </c>
      <c r="O193" s="52">
        <f t="shared" ref="O193:O203" si="28">+SUM(M193:N193)</f>
        <v>10000</v>
      </c>
      <c r="P193" s="51"/>
      <c r="Q193" s="51"/>
      <c r="R193" s="51"/>
      <c r="S193" s="51"/>
      <c r="T193" s="50" t="s">
        <v>293</v>
      </c>
    </row>
    <row r="194" spans="1:20" ht="21" customHeight="1" x14ac:dyDescent="0.4">
      <c r="A194" s="50" t="s">
        <v>26</v>
      </c>
      <c r="B194" s="50"/>
      <c r="C194" s="50"/>
      <c r="D194" s="50"/>
      <c r="E194" s="51"/>
      <c r="F194" s="51"/>
      <c r="G194" s="51"/>
      <c r="H194" s="51"/>
      <c r="I194" s="51"/>
      <c r="J194" s="51"/>
      <c r="K194" s="56">
        <v>44934</v>
      </c>
      <c r="L194" s="50" t="s">
        <v>1028</v>
      </c>
      <c r="M194" s="51">
        <v>470000</v>
      </c>
      <c r="N194" s="51"/>
      <c r="O194" s="52">
        <f t="shared" si="28"/>
        <v>470000</v>
      </c>
      <c r="P194" s="51"/>
      <c r="Q194" s="51"/>
      <c r="R194" s="51"/>
      <c r="S194" s="51"/>
      <c r="T194" s="50" t="s">
        <v>293</v>
      </c>
    </row>
    <row r="195" spans="1:20" ht="21" customHeight="1" x14ac:dyDescent="0.4">
      <c r="A195" s="50" t="s">
        <v>26</v>
      </c>
      <c r="B195" s="50"/>
      <c r="C195" s="50"/>
      <c r="D195" s="50"/>
      <c r="E195" s="50"/>
      <c r="F195" s="50"/>
      <c r="G195" s="50"/>
      <c r="H195" s="50"/>
      <c r="I195" s="50"/>
      <c r="J195" s="50"/>
      <c r="K195" s="56">
        <v>45102</v>
      </c>
      <c r="L195" s="50" t="s">
        <v>9</v>
      </c>
      <c r="M195" s="51"/>
      <c r="N195" s="52">
        <v>490000</v>
      </c>
      <c r="O195" s="52">
        <f t="shared" si="28"/>
        <v>490000</v>
      </c>
      <c r="P195" s="51"/>
      <c r="Q195" s="51"/>
      <c r="R195" s="51"/>
      <c r="S195" s="51"/>
      <c r="T195" s="50" t="s">
        <v>293</v>
      </c>
    </row>
    <row r="196" spans="1:20" ht="21" customHeight="1" x14ac:dyDescent="0.4">
      <c r="A196" s="50" t="s">
        <v>26</v>
      </c>
      <c r="B196" s="50"/>
      <c r="C196" s="50" t="s">
        <v>459</v>
      </c>
      <c r="D196" s="50"/>
      <c r="E196" s="50"/>
      <c r="F196" s="50"/>
      <c r="G196" s="50"/>
      <c r="H196" s="50"/>
      <c r="I196" s="50"/>
      <c r="J196" s="50"/>
      <c r="K196" s="56">
        <v>45102</v>
      </c>
      <c r="L196" s="50" t="s">
        <v>1029</v>
      </c>
      <c r="M196" s="51">
        <v>490000</v>
      </c>
      <c r="N196" s="52"/>
      <c r="O196" s="52">
        <f t="shared" si="28"/>
        <v>490000</v>
      </c>
      <c r="P196" s="51"/>
      <c r="Q196" s="51"/>
      <c r="R196" s="51"/>
      <c r="S196" s="51"/>
      <c r="T196" s="50" t="s">
        <v>293</v>
      </c>
    </row>
    <row r="197" spans="1:20" ht="21" customHeight="1" x14ac:dyDescent="0.4">
      <c r="A197" s="50" t="s">
        <v>26</v>
      </c>
      <c r="B197" s="50"/>
      <c r="C197" s="50" t="s">
        <v>458</v>
      </c>
      <c r="D197" s="50"/>
      <c r="E197" s="50"/>
      <c r="F197" s="50"/>
      <c r="G197" s="50"/>
      <c r="H197" s="50"/>
      <c r="I197" s="50"/>
      <c r="J197" s="50"/>
      <c r="K197" s="56">
        <v>45108</v>
      </c>
      <c r="L197" s="50" t="s">
        <v>314</v>
      </c>
      <c r="M197" s="52">
        <v>-470000</v>
      </c>
      <c r="N197" s="51"/>
      <c r="O197" s="52">
        <f t="shared" si="28"/>
        <v>-470000</v>
      </c>
      <c r="P197" s="51"/>
      <c r="Q197" s="51"/>
      <c r="R197" s="51"/>
      <c r="S197" s="51"/>
      <c r="T197" s="50" t="s">
        <v>293</v>
      </c>
    </row>
    <row r="198" spans="1:20" ht="21" customHeight="1" x14ac:dyDescent="0.4">
      <c r="A198" s="50" t="s">
        <v>26</v>
      </c>
      <c r="B198" s="50"/>
      <c r="C198" s="50" t="s">
        <v>459</v>
      </c>
      <c r="D198" s="50"/>
      <c r="E198" s="51"/>
      <c r="F198" s="51"/>
      <c r="G198" s="51"/>
      <c r="H198" s="51"/>
      <c r="I198" s="51"/>
      <c r="J198" s="51"/>
      <c r="K198" s="56">
        <v>45111</v>
      </c>
      <c r="L198" s="50" t="s">
        <v>1029</v>
      </c>
      <c r="M198" s="51">
        <v>-490000</v>
      </c>
      <c r="N198" s="51"/>
      <c r="O198" s="52">
        <f t="shared" si="28"/>
        <v>-490000</v>
      </c>
      <c r="P198" s="51"/>
      <c r="Q198" s="51"/>
      <c r="R198" s="51"/>
      <c r="S198" s="51"/>
      <c r="T198" s="50" t="s">
        <v>293</v>
      </c>
    </row>
    <row r="199" spans="1:20" ht="21" customHeight="1" x14ac:dyDescent="0.4">
      <c r="A199" s="50" t="s">
        <v>26</v>
      </c>
      <c r="B199" s="50"/>
      <c r="C199" s="50" t="s">
        <v>459</v>
      </c>
      <c r="D199" s="50"/>
      <c r="E199" s="51"/>
      <c r="F199" s="51"/>
      <c r="G199" s="51"/>
      <c r="H199" s="51"/>
      <c r="I199" s="51"/>
      <c r="J199" s="51"/>
      <c r="K199" s="56">
        <v>45133</v>
      </c>
      <c r="L199" s="50" t="s">
        <v>1029</v>
      </c>
      <c r="M199" s="51">
        <v>490000</v>
      </c>
      <c r="N199" s="51"/>
      <c r="O199" s="52">
        <f t="shared" si="28"/>
        <v>490000</v>
      </c>
      <c r="P199" s="51"/>
      <c r="Q199" s="51"/>
      <c r="R199" s="51"/>
      <c r="S199" s="51"/>
      <c r="T199" s="50" t="s">
        <v>293</v>
      </c>
    </row>
    <row r="200" spans="1:20" ht="21" customHeight="1" x14ac:dyDescent="0.4">
      <c r="A200" s="50" t="s">
        <v>26</v>
      </c>
      <c r="B200" s="50"/>
      <c r="C200" s="50"/>
      <c r="D200" s="50"/>
      <c r="E200" s="51"/>
      <c r="F200" s="51"/>
      <c r="G200" s="51"/>
      <c r="H200" s="51"/>
      <c r="I200" s="51"/>
      <c r="J200" s="51"/>
      <c r="K200" s="56">
        <v>45259</v>
      </c>
      <c r="L200" s="50" t="s">
        <v>1030</v>
      </c>
      <c r="M200" s="52">
        <v>324000</v>
      </c>
      <c r="N200" s="51"/>
      <c r="O200" s="52">
        <f t="shared" si="28"/>
        <v>324000</v>
      </c>
      <c r="P200" s="51"/>
      <c r="Q200" s="51"/>
      <c r="R200" s="51"/>
      <c r="S200" s="51"/>
      <c r="T200" s="50" t="s">
        <v>293</v>
      </c>
    </row>
    <row r="201" spans="1:20" ht="21" customHeight="1" x14ac:dyDescent="0.4">
      <c r="A201" s="50" t="s">
        <v>26</v>
      </c>
      <c r="B201" s="50"/>
      <c r="C201" s="50"/>
      <c r="D201" s="50"/>
      <c r="E201" s="51"/>
      <c r="F201" s="51"/>
      <c r="G201" s="51"/>
      <c r="H201" s="51"/>
      <c r="I201" s="51"/>
      <c r="J201" s="51"/>
      <c r="K201" s="56">
        <v>45259</v>
      </c>
      <c r="L201" s="50" t="s">
        <v>9</v>
      </c>
      <c r="M201" s="51"/>
      <c r="N201" s="52">
        <v>686000</v>
      </c>
      <c r="O201" s="52">
        <f t="shared" si="28"/>
        <v>686000</v>
      </c>
      <c r="P201" s="51"/>
      <c r="Q201" s="51"/>
      <c r="R201" s="51"/>
      <c r="S201" s="51"/>
      <c r="T201" s="50" t="s">
        <v>293</v>
      </c>
    </row>
    <row r="202" spans="1:20" ht="21" customHeight="1" x14ac:dyDescent="0.4">
      <c r="A202" s="50" t="s">
        <v>26</v>
      </c>
      <c r="B202" s="50"/>
      <c r="C202" s="50"/>
      <c r="D202" s="50"/>
      <c r="E202" s="51"/>
      <c r="F202" s="51"/>
      <c r="G202" s="51"/>
      <c r="H202" s="51"/>
      <c r="I202" s="51"/>
      <c r="J202" s="51"/>
      <c r="K202" s="56">
        <v>45260</v>
      </c>
      <c r="L202" s="50" t="s">
        <v>9</v>
      </c>
      <c r="M202" s="51"/>
      <c r="N202" s="52">
        <v>13900</v>
      </c>
      <c r="O202" s="52">
        <f t="shared" si="28"/>
        <v>13900</v>
      </c>
      <c r="P202" s="51"/>
      <c r="Q202" s="51"/>
      <c r="R202" s="51"/>
      <c r="S202" s="51"/>
      <c r="T202" s="50" t="s">
        <v>293</v>
      </c>
    </row>
    <row r="203" spans="1:20" ht="21" customHeight="1" x14ac:dyDescent="0.4">
      <c r="A203" s="50" t="s">
        <v>26</v>
      </c>
      <c r="B203" s="50"/>
      <c r="C203" s="50"/>
      <c r="D203" s="50"/>
      <c r="E203" s="50"/>
      <c r="F203" s="50"/>
      <c r="G203" s="50"/>
      <c r="H203" s="50"/>
      <c r="I203" s="50"/>
      <c r="J203" s="50"/>
      <c r="K203" s="56"/>
      <c r="L203" s="50"/>
      <c r="M203" s="52"/>
      <c r="N203" s="52"/>
      <c r="O203" s="52">
        <f t="shared" si="28"/>
        <v>0</v>
      </c>
      <c r="P203" s="51"/>
      <c r="Q203" s="51"/>
      <c r="R203" s="51"/>
      <c r="S203" s="51"/>
      <c r="T203" s="50" t="s">
        <v>293</v>
      </c>
    </row>
    <row r="204" spans="1:20" ht="21" customHeight="1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9"/>
      <c r="L204" s="58"/>
      <c r="M204" s="60">
        <f t="shared" ref="M204:N204" si="29">SUM(M193:M203)</f>
        <v>814000</v>
      </c>
      <c r="N204" s="60">
        <f t="shared" si="29"/>
        <v>1199900</v>
      </c>
      <c r="O204" s="60">
        <f>SUM(O193:O203)</f>
        <v>2013900</v>
      </c>
      <c r="P204" s="60">
        <f>+J192-N204</f>
        <v>4.9999999997671694</v>
      </c>
      <c r="Q204" s="60">
        <f>+I192-M204</f>
        <v>0</v>
      </c>
      <c r="R204" s="60">
        <f>+P204+Q204</f>
        <v>4.9999999997671694</v>
      </c>
      <c r="S204" s="60">
        <f>+O204</f>
        <v>2013900</v>
      </c>
      <c r="T204" s="58"/>
    </row>
    <row r="205" spans="1:20" ht="21" customHeight="1" x14ac:dyDescent="0.4">
      <c r="A205" s="50" t="s">
        <v>27</v>
      </c>
      <c r="B205" s="50" t="s">
        <v>437</v>
      </c>
      <c r="C205" s="50" t="s">
        <v>460</v>
      </c>
      <c r="D205" s="50">
        <v>138.88999999999999</v>
      </c>
      <c r="E205" s="50">
        <v>14500</v>
      </c>
      <c r="F205" s="52">
        <f>+D205*0.8364</f>
        <v>116.16759599999999</v>
      </c>
      <c r="G205" s="51">
        <v>7000</v>
      </c>
      <c r="H205" s="51">
        <f>+D205*E205</f>
        <v>2013904.9999999998</v>
      </c>
      <c r="I205" s="52">
        <f>+CEILING(F205*G205,1000)</f>
        <v>814000</v>
      </c>
      <c r="J205" s="52">
        <f>(H205-I205)</f>
        <v>1199904.9999999998</v>
      </c>
      <c r="K205" s="53">
        <v>44969</v>
      </c>
      <c r="L205" s="54"/>
      <c r="M205" s="51"/>
      <c r="N205" s="51"/>
      <c r="O205" s="51"/>
      <c r="P205" s="51"/>
      <c r="Q205" s="51"/>
      <c r="R205" s="51"/>
      <c r="S205" s="51"/>
      <c r="T205" s="50" t="s">
        <v>304</v>
      </c>
    </row>
    <row r="206" spans="1:20" ht="21" customHeight="1" x14ac:dyDescent="0.4">
      <c r="A206" s="50" t="s">
        <v>27</v>
      </c>
      <c r="B206" s="50"/>
      <c r="C206" s="50"/>
      <c r="D206" s="50"/>
      <c r="E206" s="51"/>
      <c r="F206" s="51"/>
      <c r="G206" s="51"/>
      <c r="H206" s="51"/>
      <c r="I206" s="51"/>
      <c r="J206" s="51"/>
      <c r="K206" s="56">
        <v>44969</v>
      </c>
      <c r="L206" s="50" t="s">
        <v>9</v>
      </c>
      <c r="M206" s="51"/>
      <c r="N206" s="52">
        <v>2000</v>
      </c>
      <c r="O206" s="52">
        <f t="shared" ref="O206:O221" si="30">+SUM(M206:N206)</f>
        <v>2000</v>
      </c>
      <c r="P206" s="51"/>
      <c r="Q206" s="51"/>
      <c r="R206" s="51"/>
      <c r="S206" s="51"/>
      <c r="T206" s="50" t="s">
        <v>304</v>
      </c>
    </row>
    <row r="207" spans="1:20" ht="21" customHeight="1" x14ac:dyDescent="0.4">
      <c r="A207" s="50" t="s">
        <v>27</v>
      </c>
      <c r="B207" s="50"/>
      <c r="C207" s="50"/>
      <c r="D207" s="50"/>
      <c r="E207" s="50"/>
      <c r="F207" s="50"/>
      <c r="G207" s="50"/>
      <c r="H207" s="50"/>
      <c r="I207" s="50"/>
      <c r="J207" s="50"/>
      <c r="K207" s="56">
        <v>45057</v>
      </c>
      <c r="L207" s="50" t="s">
        <v>9</v>
      </c>
      <c r="M207" s="52"/>
      <c r="N207" s="52">
        <v>-2000</v>
      </c>
      <c r="O207" s="52">
        <f t="shared" si="30"/>
        <v>-2000</v>
      </c>
      <c r="P207" s="51"/>
      <c r="Q207" s="51"/>
      <c r="R207" s="51"/>
      <c r="S207" s="51"/>
      <c r="T207" s="50" t="s">
        <v>304</v>
      </c>
    </row>
    <row r="208" spans="1:20" ht="21" customHeight="1" x14ac:dyDescent="0.4">
      <c r="A208" s="50" t="s">
        <v>27</v>
      </c>
      <c r="B208" s="50"/>
      <c r="C208" s="50"/>
      <c r="D208" s="50"/>
      <c r="E208" s="50"/>
      <c r="F208" s="50"/>
      <c r="G208" s="50"/>
      <c r="H208" s="50"/>
      <c r="I208" s="50"/>
      <c r="J208" s="50"/>
      <c r="K208" s="56">
        <v>45183</v>
      </c>
      <c r="L208" s="50" t="s">
        <v>9</v>
      </c>
      <c r="M208" s="51"/>
      <c r="N208" s="52">
        <v>200000</v>
      </c>
      <c r="O208" s="52">
        <f t="shared" si="30"/>
        <v>200000</v>
      </c>
      <c r="P208" s="51"/>
      <c r="Q208" s="51"/>
      <c r="R208" s="51"/>
      <c r="S208" s="51"/>
      <c r="T208" s="50" t="s">
        <v>304</v>
      </c>
    </row>
    <row r="209" spans="1:20" ht="21" customHeight="1" x14ac:dyDescent="0.4">
      <c r="A209" s="50" t="s">
        <v>27</v>
      </c>
      <c r="B209" s="50"/>
      <c r="C209" s="50" t="s">
        <v>461</v>
      </c>
      <c r="D209" s="50"/>
      <c r="E209" s="50"/>
      <c r="F209" s="50"/>
      <c r="G209" s="50"/>
      <c r="H209" s="50"/>
      <c r="I209" s="50"/>
      <c r="J209" s="50"/>
      <c r="K209" s="56">
        <v>45191</v>
      </c>
      <c r="L209" s="50" t="s">
        <v>314</v>
      </c>
      <c r="M209" s="52">
        <v>300000</v>
      </c>
      <c r="N209" s="51"/>
      <c r="O209" s="52">
        <f t="shared" si="30"/>
        <v>300000</v>
      </c>
      <c r="P209" s="51"/>
      <c r="Q209" s="51"/>
      <c r="R209" s="51"/>
      <c r="S209" s="51"/>
      <c r="T209" s="50" t="s">
        <v>304</v>
      </c>
    </row>
    <row r="210" spans="1:20" ht="21" customHeight="1" x14ac:dyDescent="0.4">
      <c r="A210" s="50" t="s">
        <v>27</v>
      </c>
      <c r="B210" s="50"/>
      <c r="C210" s="50"/>
      <c r="D210" s="50"/>
      <c r="E210" s="51"/>
      <c r="F210" s="51"/>
      <c r="G210" s="51"/>
      <c r="H210" s="51"/>
      <c r="I210" s="51"/>
      <c r="J210" s="51"/>
      <c r="K210" s="56">
        <v>45381</v>
      </c>
      <c r="L210" s="50" t="s">
        <v>9</v>
      </c>
      <c r="M210" s="51"/>
      <c r="N210" s="52">
        <v>720500</v>
      </c>
      <c r="O210" s="52">
        <f t="shared" si="30"/>
        <v>720500</v>
      </c>
      <c r="P210" s="51"/>
      <c r="Q210" s="51"/>
      <c r="R210" s="51"/>
      <c r="S210" s="51"/>
      <c r="T210" s="50" t="s">
        <v>304</v>
      </c>
    </row>
    <row r="211" spans="1:20" ht="21" customHeight="1" x14ac:dyDescent="0.4">
      <c r="A211" s="50" t="s">
        <v>27</v>
      </c>
      <c r="B211" s="50"/>
      <c r="C211" s="50"/>
      <c r="D211" s="50"/>
      <c r="E211" s="50"/>
      <c r="F211" s="50"/>
      <c r="G211" s="50"/>
      <c r="H211" s="50"/>
      <c r="I211" s="50"/>
      <c r="J211" s="50"/>
      <c r="K211" s="56">
        <v>45382</v>
      </c>
      <c r="L211" s="50" t="s">
        <v>9</v>
      </c>
      <c r="M211" s="51"/>
      <c r="N211" s="52">
        <v>50000</v>
      </c>
      <c r="O211" s="52">
        <f t="shared" si="30"/>
        <v>50000</v>
      </c>
      <c r="P211" s="51"/>
      <c r="Q211" s="51"/>
      <c r="R211" s="51"/>
      <c r="S211" s="51"/>
      <c r="T211" s="50" t="s">
        <v>304</v>
      </c>
    </row>
    <row r="212" spans="1:20" ht="21" customHeight="1" x14ac:dyDescent="0.4">
      <c r="A212" s="50" t="s">
        <v>27</v>
      </c>
      <c r="B212" s="50"/>
      <c r="C212" s="50"/>
      <c r="D212" s="50"/>
      <c r="E212" s="50"/>
      <c r="F212" s="50"/>
      <c r="G212" s="50"/>
      <c r="H212" s="50"/>
      <c r="I212" s="50"/>
      <c r="J212" s="50"/>
      <c r="K212" s="56">
        <v>45383</v>
      </c>
      <c r="L212" s="50" t="s">
        <v>9</v>
      </c>
      <c r="M212" s="51"/>
      <c r="N212" s="52">
        <v>202350</v>
      </c>
      <c r="O212" s="52">
        <f t="shared" si="30"/>
        <v>202350</v>
      </c>
      <c r="P212" s="51"/>
      <c r="Q212" s="51"/>
      <c r="R212" s="51"/>
      <c r="S212" s="51"/>
      <c r="T212" s="50" t="s">
        <v>304</v>
      </c>
    </row>
    <row r="213" spans="1:20" ht="21" customHeight="1" x14ac:dyDescent="0.4">
      <c r="A213" s="50" t="s">
        <v>27</v>
      </c>
      <c r="B213" s="50"/>
      <c r="C213" s="50"/>
      <c r="D213" s="50"/>
      <c r="E213" s="50"/>
      <c r="F213" s="50"/>
      <c r="G213" s="50"/>
      <c r="H213" s="50"/>
      <c r="I213" s="50"/>
      <c r="J213" s="50"/>
      <c r="K213" s="56">
        <v>45383</v>
      </c>
      <c r="L213" s="50" t="s">
        <v>1031</v>
      </c>
      <c r="M213" s="52">
        <v>300000</v>
      </c>
      <c r="N213" s="51"/>
      <c r="O213" s="52">
        <f t="shared" si="30"/>
        <v>300000</v>
      </c>
      <c r="P213" s="51"/>
      <c r="Q213" s="51"/>
      <c r="R213" s="51"/>
      <c r="S213" s="51"/>
      <c r="T213" s="50" t="s">
        <v>304</v>
      </c>
    </row>
    <row r="214" spans="1:20" ht="21" customHeight="1" x14ac:dyDescent="0.4">
      <c r="A214" s="50" t="s">
        <v>27</v>
      </c>
      <c r="B214" s="50"/>
      <c r="C214" s="50"/>
      <c r="D214" s="50"/>
      <c r="E214" s="50"/>
      <c r="F214" s="50"/>
      <c r="G214" s="50"/>
      <c r="H214" s="50"/>
      <c r="I214" s="50"/>
      <c r="J214" s="50"/>
      <c r="K214" s="56">
        <v>45383</v>
      </c>
      <c r="L214" s="50" t="s">
        <v>1032</v>
      </c>
      <c r="M214" s="52">
        <v>214000</v>
      </c>
      <c r="N214" s="51"/>
      <c r="O214" s="52">
        <f t="shared" si="30"/>
        <v>214000</v>
      </c>
      <c r="P214" s="51"/>
      <c r="Q214" s="51"/>
      <c r="R214" s="51"/>
      <c r="S214" s="51"/>
      <c r="T214" s="50" t="s">
        <v>304</v>
      </c>
    </row>
    <row r="215" spans="1:20" ht="21" customHeight="1" x14ac:dyDescent="0.4">
      <c r="A215" s="50" t="s">
        <v>27</v>
      </c>
      <c r="B215" s="50"/>
      <c r="C215" s="50"/>
      <c r="D215" s="50"/>
      <c r="E215" s="50"/>
      <c r="F215" s="50"/>
      <c r="G215" s="50"/>
      <c r="H215" s="50"/>
      <c r="I215" s="50"/>
      <c r="J215" s="50"/>
      <c r="K215" s="56">
        <v>45386</v>
      </c>
      <c r="L215" s="50" t="s">
        <v>314</v>
      </c>
      <c r="M215" s="52">
        <v>-500000</v>
      </c>
      <c r="N215" s="52"/>
      <c r="O215" s="52">
        <f t="shared" si="30"/>
        <v>-500000</v>
      </c>
      <c r="P215" s="51"/>
      <c r="Q215" s="51"/>
      <c r="R215" s="51"/>
      <c r="S215" s="51"/>
      <c r="T215" s="50" t="s">
        <v>304</v>
      </c>
    </row>
    <row r="216" spans="1:20" ht="21" customHeight="1" x14ac:dyDescent="0.4">
      <c r="A216" s="50" t="s">
        <v>27</v>
      </c>
      <c r="B216" s="50"/>
      <c r="C216" s="50"/>
      <c r="D216" s="50"/>
      <c r="E216" s="50"/>
      <c r="F216" s="50"/>
      <c r="G216" s="50"/>
      <c r="H216" s="50"/>
      <c r="I216" s="50"/>
      <c r="J216" s="50"/>
      <c r="K216" s="56" t="s">
        <v>1204</v>
      </c>
      <c r="L216" s="50" t="s">
        <v>22</v>
      </c>
      <c r="M216" s="51">
        <v>500000</v>
      </c>
      <c r="N216" s="52"/>
      <c r="O216" s="52">
        <f t="shared" si="30"/>
        <v>500000</v>
      </c>
      <c r="P216" s="51"/>
      <c r="Q216" s="51"/>
      <c r="R216" s="51"/>
      <c r="S216" s="51"/>
      <c r="T216" s="50" t="s">
        <v>304</v>
      </c>
    </row>
    <row r="217" spans="1:20" ht="21" customHeight="1" x14ac:dyDescent="0.4">
      <c r="A217" s="50" t="s">
        <v>27</v>
      </c>
      <c r="B217" s="50"/>
      <c r="C217" s="50"/>
      <c r="D217" s="50"/>
      <c r="E217" s="50"/>
      <c r="F217" s="50"/>
      <c r="G217" s="50"/>
      <c r="H217" s="50"/>
      <c r="I217" s="50"/>
      <c r="J217" s="50"/>
      <c r="K217" s="56" t="s">
        <v>1204</v>
      </c>
      <c r="L217" s="50" t="s">
        <v>44</v>
      </c>
      <c r="M217" s="51">
        <v>10000</v>
      </c>
      <c r="N217" s="51"/>
      <c r="O217" s="52">
        <f t="shared" si="30"/>
        <v>10000</v>
      </c>
      <c r="P217" s="51"/>
      <c r="Q217" s="51"/>
      <c r="R217" s="51"/>
      <c r="S217" s="51"/>
      <c r="T217" s="50" t="s">
        <v>304</v>
      </c>
    </row>
    <row r="218" spans="1:20" ht="21" customHeight="1" x14ac:dyDescent="0.4">
      <c r="A218" s="50" t="s">
        <v>27</v>
      </c>
      <c r="B218" s="50"/>
      <c r="C218" s="50"/>
      <c r="D218" s="50"/>
      <c r="E218" s="50"/>
      <c r="F218" s="50"/>
      <c r="G218" s="50"/>
      <c r="H218" s="50"/>
      <c r="I218" s="50"/>
      <c r="J218" s="50"/>
      <c r="K218" s="56" t="s">
        <v>1204</v>
      </c>
      <c r="L218" s="50" t="s">
        <v>815</v>
      </c>
      <c r="M218" s="51">
        <v>10000</v>
      </c>
      <c r="N218" s="51"/>
      <c r="O218" s="52">
        <f t="shared" si="30"/>
        <v>10000</v>
      </c>
      <c r="P218" s="51"/>
      <c r="Q218" s="51"/>
      <c r="R218" s="51"/>
      <c r="S218" s="51"/>
      <c r="T218" s="50" t="s">
        <v>304</v>
      </c>
    </row>
    <row r="219" spans="1:20" ht="21" customHeight="1" x14ac:dyDescent="0.4">
      <c r="A219" s="50" t="s">
        <v>27</v>
      </c>
      <c r="B219" s="50"/>
      <c r="C219" s="50"/>
      <c r="D219" s="50"/>
      <c r="E219" s="51"/>
      <c r="F219" s="51"/>
      <c r="G219" s="51"/>
      <c r="H219" s="51"/>
      <c r="I219" s="51"/>
      <c r="J219" s="51"/>
      <c r="K219" s="56" t="s">
        <v>1204</v>
      </c>
      <c r="L219" s="50" t="s">
        <v>174</v>
      </c>
      <c r="M219" s="51">
        <v>2100</v>
      </c>
      <c r="N219" s="51"/>
      <c r="O219" s="52">
        <f t="shared" si="30"/>
        <v>2100</v>
      </c>
      <c r="P219" s="51"/>
      <c r="Q219" s="51"/>
      <c r="R219" s="51"/>
      <c r="S219" s="51"/>
      <c r="T219" s="50" t="s">
        <v>304</v>
      </c>
    </row>
    <row r="220" spans="1:20" ht="21" customHeight="1" x14ac:dyDescent="0.4">
      <c r="A220" s="50" t="s">
        <v>27</v>
      </c>
      <c r="B220" s="50"/>
      <c r="C220" s="50" t="s">
        <v>438</v>
      </c>
      <c r="D220" s="50"/>
      <c r="E220" s="50"/>
      <c r="F220" s="50"/>
      <c r="G220" s="50"/>
      <c r="H220" s="50"/>
      <c r="I220" s="50"/>
      <c r="J220" s="50"/>
      <c r="K220" s="56" t="s">
        <v>1204</v>
      </c>
      <c r="L220" s="50" t="s">
        <v>181</v>
      </c>
      <c r="M220" s="51"/>
      <c r="N220" s="52">
        <v>5000</v>
      </c>
      <c r="O220" s="52">
        <f t="shared" si="30"/>
        <v>5000</v>
      </c>
      <c r="P220" s="51"/>
      <c r="Q220" s="51"/>
      <c r="R220" s="51"/>
      <c r="S220" s="51"/>
      <c r="T220" s="50" t="s">
        <v>304</v>
      </c>
    </row>
    <row r="221" spans="1:20" ht="21" customHeight="1" x14ac:dyDescent="0.4">
      <c r="A221" s="50" t="s">
        <v>27</v>
      </c>
      <c r="B221" s="50"/>
      <c r="C221" s="50"/>
      <c r="D221" s="50"/>
      <c r="E221" s="50"/>
      <c r="F221" s="50"/>
      <c r="G221" s="50"/>
      <c r="H221" s="50"/>
      <c r="I221" s="50"/>
      <c r="J221" s="50"/>
      <c r="K221" s="56"/>
      <c r="L221" s="50"/>
      <c r="M221" s="52"/>
      <c r="N221" s="51"/>
      <c r="O221" s="52">
        <f t="shared" si="30"/>
        <v>0</v>
      </c>
      <c r="P221" s="51"/>
      <c r="Q221" s="51"/>
      <c r="R221" s="51"/>
      <c r="S221" s="51"/>
      <c r="T221" s="50" t="s">
        <v>304</v>
      </c>
    </row>
    <row r="222" spans="1:20" ht="21" customHeight="1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9"/>
      <c r="L222" s="58"/>
      <c r="M222" s="60">
        <f t="shared" ref="M222:N222" si="31">SUM(M206:M221)</f>
        <v>836100</v>
      </c>
      <c r="N222" s="60">
        <f t="shared" si="31"/>
        <v>1177850</v>
      </c>
      <c r="O222" s="60">
        <f>SUM(O206:O221)</f>
        <v>2013950</v>
      </c>
      <c r="P222" s="60">
        <f>+J205-N222</f>
        <v>22054.999999999767</v>
      </c>
      <c r="Q222" s="60">
        <f>+I205-M222</f>
        <v>-22100</v>
      </c>
      <c r="R222" s="60">
        <f>+P222+Q222</f>
        <v>-45.000000000232831</v>
      </c>
      <c r="S222" s="60">
        <f>+O222</f>
        <v>2013950</v>
      </c>
      <c r="T222" s="58"/>
    </row>
    <row r="223" spans="1:20" ht="21" customHeight="1" x14ac:dyDescent="0.4">
      <c r="A223" s="50" t="s">
        <v>28</v>
      </c>
      <c r="B223" s="50" t="s">
        <v>437</v>
      </c>
      <c r="C223" s="50"/>
      <c r="D223" s="50">
        <v>138.88999999999999</v>
      </c>
      <c r="E223" s="50">
        <v>14500</v>
      </c>
      <c r="F223" s="52">
        <f>+D223*0.8364</f>
        <v>116.16759599999999</v>
      </c>
      <c r="G223" s="51">
        <v>7000</v>
      </c>
      <c r="H223" s="51">
        <f>+D223*E223</f>
        <v>2013904.9999999998</v>
      </c>
      <c r="I223" s="52">
        <f>+CEILING(F223*G223,1000)</f>
        <v>814000</v>
      </c>
      <c r="J223" s="52">
        <f>(H223-I223)</f>
        <v>1199904.9999999998</v>
      </c>
      <c r="K223" s="56">
        <v>44935</v>
      </c>
      <c r="L223" s="50"/>
      <c r="M223" s="51"/>
      <c r="N223" s="52"/>
      <c r="O223" s="51"/>
      <c r="P223" s="51"/>
      <c r="Q223" s="51"/>
      <c r="R223" s="51"/>
      <c r="S223" s="51"/>
      <c r="T223" s="50" t="s">
        <v>376</v>
      </c>
    </row>
    <row r="224" spans="1:20" ht="21" customHeight="1" x14ac:dyDescent="0.4">
      <c r="A224" s="50" t="s">
        <v>28</v>
      </c>
      <c r="B224" s="50"/>
      <c r="C224" s="50"/>
      <c r="D224" s="50"/>
      <c r="E224" s="50"/>
      <c r="F224" s="50"/>
      <c r="G224" s="50"/>
      <c r="H224" s="50"/>
      <c r="I224" s="50"/>
      <c r="J224" s="50"/>
      <c r="K224" s="56">
        <v>44935</v>
      </c>
      <c r="L224" s="50" t="s">
        <v>9</v>
      </c>
      <c r="M224" s="52"/>
      <c r="N224" s="52">
        <v>10000</v>
      </c>
      <c r="O224" s="52">
        <f t="shared" ref="O224:O232" si="32">+SUM(M224:N224)</f>
        <v>10000</v>
      </c>
      <c r="P224" s="51"/>
      <c r="Q224" s="51"/>
      <c r="R224" s="51"/>
      <c r="S224" s="51"/>
      <c r="T224" s="50" t="s">
        <v>376</v>
      </c>
    </row>
    <row r="225" spans="1:20" ht="21" customHeight="1" x14ac:dyDescent="0.4">
      <c r="A225" s="50" t="s">
        <v>28</v>
      </c>
      <c r="B225" s="50"/>
      <c r="C225" s="50" t="s">
        <v>357</v>
      </c>
      <c r="D225" s="50"/>
      <c r="E225" s="50"/>
      <c r="F225" s="50"/>
      <c r="G225" s="50"/>
      <c r="H225" s="50"/>
      <c r="I225" s="50"/>
      <c r="J225" s="50"/>
      <c r="K225" s="56">
        <v>44962</v>
      </c>
      <c r="L225" s="50" t="s">
        <v>1033</v>
      </c>
      <c r="M225" s="52">
        <v>500000</v>
      </c>
      <c r="N225" s="51"/>
      <c r="O225" s="52">
        <f t="shared" si="32"/>
        <v>500000</v>
      </c>
      <c r="P225" s="51"/>
      <c r="Q225" s="51"/>
      <c r="R225" s="51"/>
      <c r="S225" s="51"/>
      <c r="T225" s="50" t="s">
        <v>376</v>
      </c>
    </row>
    <row r="226" spans="1:20" ht="21" customHeight="1" x14ac:dyDescent="0.4">
      <c r="A226" s="50" t="s">
        <v>28</v>
      </c>
      <c r="B226" s="50"/>
      <c r="C226" s="50"/>
      <c r="D226" s="50"/>
      <c r="E226" s="50"/>
      <c r="F226" s="50"/>
      <c r="G226" s="50"/>
      <c r="H226" s="50"/>
      <c r="I226" s="50"/>
      <c r="J226" s="50"/>
      <c r="K226" s="56">
        <v>45054</v>
      </c>
      <c r="L226" s="50" t="s">
        <v>9</v>
      </c>
      <c r="M226" s="52"/>
      <c r="N226" s="52">
        <v>500000</v>
      </c>
      <c r="O226" s="52">
        <f t="shared" si="32"/>
        <v>500000</v>
      </c>
      <c r="P226" s="51"/>
      <c r="Q226" s="51"/>
      <c r="R226" s="51"/>
      <c r="S226" s="51"/>
      <c r="T226" s="50" t="s">
        <v>376</v>
      </c>
    </row>
    <row r="227" spans="1:20" ht="21" customHeight="1" x14ac:dyDescent="0.4">
      <c r="A227" s="50" t="s">
        <v>28</v>
      </c>
      <c r="B227" s="50"/>
      <c r="C227" s="50"/>
      <c r="D227" s="50"/>
      <c r="E227" s="50"/>
      <c r="F227" s="50"/>
      <c r="G227" s="50"/>
      <c r="H227" s="50"/>
      <c r="I227" s="50"/>
      <c r="J227" s="50"/>
      <c r="K227" s="56">
        <v>45058</v>
      </c>
      <c r="L227" s="50" t="s">
        <v>9</v>
      </c>
      <c r="M227" s="51"/>
      <c r="N227" s="52">
        <v>-10000</v>
      </c>
      <c r="O227" s="52">
        <f t="shared" si="32"/>
        <v>-10000</v>
      </c>
      <c r="P227" s="51"/>
      <c r="Q227" s="51"/>
      <c r="R227" s="51"/>
      <c r="S227" s="51"/>
      <c r="T227" s="50" t="s">
        <v>376</v>
      </c>
    </row>
    <row r="228" spans="1:20" ht="21" customHeight="1" x14ac:dyDescent="0.4">
      <c r="A228" s="50" t="s">
        <v>28</v>
      </c>
      <c r="B228" s="50"/>
      <c r="C228" s="50"/>
      <c r="D228" s="50"/>
      <c r="E228" s="50"/>
      <c r="F228" s="50"/>
      <c r="G228" s="50"/>
      <c r="H228" s="50"/>
      <c r="I228" s="50"/>
      <c r="J228" s="50"/>
      <c r="K228" s="56">
        <v>45305</v>
      </c>
      <c r="L228" s="50" t="s">
        <v>9</v>
      </c>
      <c r="M228" s="51"/>
      <c r="N228" s="52">
        <v>300000</v>
      </c>
      <c r="O228" s="52">
        <f t="shared" si="32"/>
        <v>300000</v>
      </c>
      <c r="P228" s="51"/>
      <c r="Q228" s="51"/>
      <c r="R228" s="51"/>
      <c r="S228" s="51"/>
      <c r="T228" s="50" t="s">
        <v>376</v>
      </c>
    </row>
    <row r="229" spans="1:20" ht="21" customHeight="1" x14ac:dyDescent="0.4">
      <c r="A229" s="50" t="s">
        <v>28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6">
        <v>45402</v>
      </c>
      <c r="L229" s="50" t="s">
        <v>9</v>
      </c>
      <c r="M229" s="51"/>
      <c r="N229" s="52">
        <v>73880</v>
      </c>
      <c r="O229" s="52">
        <f t="shared" si="32"/>
        <v>73880</v>
      </c>
      <c r="P229" s="51"/>
      <c r="Q229" s="51"/>
      <c r="R229" s="51"/>
      <c r="S229" s="51"/>
      <c r="T229" s="50" t="s">
        <v>376</v>
      </c>
    </row>
    <row r="230" spans="1:20" ht="21" customHeight="1" x14ac:dyDescent="0.4">
      <c r="A230" s="50" t="s">
        <v>28</v>
      </c>
      <c r="B230" s="50"/>
      <c r="C230" s="50" t="s">
        <v>357</v>
      </c>
      <c r="D230" s="50"/>
      <c r="E230" s="50"/>
      <c r="F230" s="50"/>
      <c r="G230" s="50"/>
      <c r="H230" s="50"/>
      <c r="I230" s="50"/>
      <c r="J230" s="50"/>
      <c r="K230" s="56">
        <v>45432</v>
      </c>
      <c r="L230" s="50" t="s">
        <v>1034</v>
      </c>
      <c r="M230" s="52">
        <v>314000</v>
      </c>
      <c r="N230" s="51"/>
      <c r="O230" s="52">
        <f t="shared" si="32"/>
        <v>314000</v>
      </c>
      <c r="P230" s="51"/>
      <c r="Q230" s="51"/>
      <c r="R230" s="51"/>
      <c r="S230" s="51"/>
      <c r="T230" s="50" t="s">
        <v>376</v>
      </c>
    </row>
    <row r="231" spans="1:20" ht="21" customHeight="1" x14ac:dyDescent="0.4">
      <c r="A231" s="50" t="s">
        <v>28</v>
      </c>
      <c r="B231" s="50"/>
      <c r="C231" s="50"/>
      <c r="D231" s="50"/>
      <c r="E231" s="50"/>
      <c r="F231" s="50"/>
      <c r="G231" s="50"/>
      <c r="H231" s="50"/>
      <c r="I231" s="50"/>
      <c r="J231" s="50"/>
      <c r="K231" s="56">
        <v>45542</v>
      </c>
      <c r="L231" s="50" t="s">
        <v>9</v>
      </c>
      <c r="M231" s="51"/>
      <c r="N231" s="52">
        <v>250000</v>
      </c>
      <c r="O231" s="52">
        <f t="shared" si="32"/>
        <v>250000</v>
      </c>
      <c r="P231" s="51"/>
      <c r="Q231" s="51"/>
      <c r="R231" s="51"/>
      <c r="S231" s="51"/>
      <c r="T231" s="50" t="s">
        <v>376</v>
      </c>
    </row>
    <row r="232" spans="1:20" ht="21" customHeight="1" x14ac:dyDescent="0.4">
      <c r="A232" s="50" t="s">
        <v>28</v>
      </c>
      <c r="B232" s="50"/>
      <c r="C232" s="50"/>
      <c r="D232" s="50"/>
      <c r="E232" s="51"/>
      <c r="F232" s="51"/>
      <c r="G232" s="51"/>
      <c r="H232" s="51"/>
      <c r="I232" s="51"/>
      <c r="J232" s="51"/>
      <c r="K232" s="56"/>
      <c r="L232" s="50"/>
      <c r="M232" s="51"/>
      <c r="N232" s="51"/>
      <c r="O232" s="52">
        <f t="shared" si="32"/>
        <v>0</v>
      </c>
      <c r="P232" s="51"/>
      <c r="Q232" s="51"/>
      <c r="R232" s="51"/>
      <c r="S232" s="51"/>
      <c r="T232" s="50" t="s">
        <v>376</v>
      </c>
    </row>
    <row r="233" spans="1:20" ht="21" customHeight="1" x14ac:dyDescent="0.4">
      <c r="A233" s="58"/>
      <c r="B233" s="58"/>
      <c r="C233" s="58"/>
      <c r="D233" s="58"/>
      <c r="E233" s="60"/>
      <c r="F233" s="60"/>
      <c r="G233" s="60"/>
      <c r="H233" s="60"/>
      <c r="I233" s="60"/>
      <c r="J233" s="60"/>
      <c r="K233" s="59"/>
      <c r="L233" s="58"/>
      <c r="M233" s="60">
        <f t="shared" ref="M233:N233" si="33">SUM(M224:M232)</f>
        <v>814000</v>
      </c>
      <c r="N233" s="60">
        <f t="shared" si="33"/>
        <v>1123880</v>
      </c>
      <c r="O233" s="60">
        <f>SUM(O224:O232)</f>
        <v>1937880</v>
      </c>
      <c r="P233" s="60">
        <f>+J223-N233</f>
        <v>76024.999999999767</v>
      </c>
      <c r="Q233" s="60">
        <f>+I223-M233</f>
        <v>0</v>
      </c>
      <c r="R233" s="60">
        <f>+P233+Q233</f>
        <v>76024.999999999767</v>
      </c>
      <c r="S233" s="60">
        <f>+O233</f>
        <v>1937880</v>
      </c>
      <c r="T233" s="58"/>
    </row>
    <row r="234" spans="1:20" ht="21" customHeight="1" x14ac:dyDescent="0.4">
      <c r="A234" s="50" t="s">
        <v>29</v>
      </c>
      <c r="B234" s="50" t="s">
        <v>437</v>
      </c>
      <c r="C234" s="50" t="s">
        <v>462</v>
      </c>
      <c r="D234" s="50">
        <v>138.88999999999999</v>
      </c>
      <c r="E234" s="50">
        <v>14500</v>
      </c>
      <c r="F234" s="52">
        <f>+D234*0.8364</f>
        <v>116.16759599999999</v>
      </c>
      <c r="G234" s="51">
        <v>7000</v>
      </c>
      <c r="H234" s="51">
        <f>+D234*E234</f>
        <v>2013904.9999999998</v>
      </c>
      <c r="I234" s="52">
        <f>+CEILING(F234*G234,1000)</f>
        <v>814000</v>
      </c>
      <c r="J234" s="52">
        <f>(H234-I234)</f>
        <v>1199904.9999999998</v>
      </c>
      <c r="K234" s="56">
        <v>44943</v>
      </c>
      <c r="L234" s="50"/>
      <c r="M234" s="51"/>
      <c r="N234" s="52"/>
      <c r="O234" s="51"/>
      <c r="P234" s="51"/>
      <c r="Q234" s="51"/>
      <c r="R234" s="51"/>
      <c r="S234" s="51"/>
      <c r="T234" s="50" t="s">
        <v>979</v>
      </c>
    </row>
    <row r="235" spans="1:20" ht="21" customHeight="1" x14ac:dyDescent="0.4">
      <c r="A235" s="50" t="s">
        <v>29</v>
      </c>
      <c r="B235" s="50"/>
      <c r="C235" s="50"/>
      <c r="D235" s="50"/>
      <c r="E235" s="50"/>
      <c r="F235" s="50"/>
      <c r="G235" s="50"/>
      <c r="H235" s="50"/>
      <c r="I235" s="50"/>
      <c r="J235" s="50"/>
      <c r="K235" s="56">
        <v>44943</v>
      </c>
      <c r="L235" s="50" t="s">
        <v>9</v>
      </c>
      <c r="M235" s="51"/>
      <c r="N235" s="52">
        <v>5000</v>
      </c>
      <c r="O235" s="52">
        <f t="shared" ref="O235:O244" si="34">+SUM(M235:N235)</f>
        <v>5000</v>
      </c>
      <c r="P235" s="51"/>
      <c r="Q235" s="51"/>
      <c r="R235" s="51"/>
      <c r="S235" s="51"/>
      <c r="T235" s="50" t="s">
        <v>979</v>
      </c>
    </row>
    <row r="236" spans="1:20" ht="21" customHeight="1" x14ac:dyDescent="0.4">
      <c r="A236" s="50" t="s">
        <v>29</v>
      </c>
      <c r="B236" s="50"/>
      <c r="C236" s="50" t="s">
        <v>463</v>
      </c>
      <c r="D236" s="50"/>
      <c r="E236" s="50"/>
      <c r="F236" s="50"/>
      <c r="G236" s="50"/>
      <c r="H236" s="50"/>
      <c r="I236" s="50"/>
      <c r="J236" s="50"/>
      <c r="K236" s="56">
        <v>44956</v>
      </c>
      <c r="L236" s="50" t="s">
        <v>1035</v>
      </c>
      <c r="M236" s="52">
        <v>175000</v>
      </c>
      <c r="N236" s="51"/>
      <c r="O236" s="52">
        <f t="shared" si="34"/>
        <v>175000</v>
      </c>
      <c r="P236" s="51"/>
      <c r="Q236" s="51"/>
      <c r="R236" s="51"/>
      <c r="S236" s="51"/>
      <c r="T236" s="50" t="s">
        <v>979</v>
      </c>
    </row>
    <row r="237" spans="1:20" ht="21" customHeight="1" x14ac:dyDescent="0.4">
      <c r="A237" s="50" t="s">
        <v>29</v>
      </c>
      <c r="B237" s="50"/>
      <c r="C237" s="50" t="s">
        <v>463</v>
      </c>
      <c r="D237" s="50"/>
      <c r="E237" s="50"/>
      <c r="F237" s="50"/>
      <c r="G237" s="50"/>
      <c r="H237" s="50"/>
      <c r="I237" s="50"/>
      <c r="J237" s="50"/>
      <c r="K237" s="56">
        <v>44956</v>
      </c>
      <c r="L237" s="50" t="s">
        <v>1036</v>
      </c>
      <c r="M237" s="51">
        <v>175000</v>
      </c>
      <c r="N237" s="51"/>
      <c r="O237" s="52">
        <f t="shared" si="34"/>
        <v>175000</v>
      </c>
      <c r="P237" s="51"/>
      <c r="Q237" s="51"/>
      <c r="R237" s="51"/>
      <c r="S237" s="51"/>
      <c r="T237" s="50" t="s">
        <v>979</v>
      </c>
    </row>
    <row r="238" spans="1:20" ht="21" customHeight="1" x14ac:dyDescent="0.4">
      <c r="A238" s="50" t="s">
        <v>29</v>
      </c>
      <c r="B238" s="50"/>
      <c r="C238" s="50"/>
      <c r="D238" s="50"/>
      <c r="E238" s="50"/>
      <c r="F238" s="50"/>
      <c r="G238" s="50"/>
      <c r="H238" s="50"/>
      <c r="I238" s="50"/>
      <c r="J238" s="50"/>
      <c r="K238" s="56">
        <v>45000</v>
      </c>
      <c r="L238" s="50" t="s">
        <v>9</v>
      </c>
      <c r="M238" s="51"/>
      <c r="N238" s="52">
        <v>150000</v>
      </c>
      <c r="O238" s="52">
        <f t="shared" si="34"/>
        <v>150000</v>
      </c>
      <c r="P238" s="51"/>
      <c r="Q238" s="51"/>
      <c r="R238" s="51"/>
      <c r="S238" s="51"/>
      <c r="T238" s="50" t="s">
        <v>979</v>
      </c>
    </row>
    <row r="239" spans="1:20" ht="21" customHeight="1" x14ac:dyDescent="0.4">
      <c r="A239" s="50" t="s">
        <v>29</v>
      </c>
      <c r="B239" s="50"/>
      <c r="C239" s="50"/>
      <c r="D239" s="50"/>
      <c r="E239" s="50"/>
      <c r="F239" s="50"/>
      <c r="G239" s="50"/>
      <c r="H239" s="50"/>
      <c r="I239" s="50"/>
      <c r="J239" s="50"/>
      <c r="K239" s="56">
        <v>45073</v>
      </c>
      <c r="L239" s="50" t="s">
        <v>9</v>
      </c>
      <c r="M239" s="51"/>
      <c r="N239" s="52">
        <v>500000</v>
      </c>
      <c r="O239" s="52">
        <f t="shared" si="34"/>
        <v>500000</v>
      </c>
      <c r="P239" s="51"/>
      <c r="Q239" s="51"/>
      <c r="R239" s="51"/>
      <c r="S239" s="51"/>
      <c r="T239" s="50" t="s">
        <v>979</v>
      </c>
    </row>
    <row r="240" spans="1:20" ht="21" customHeight="1" x14ac:dyDescent="0.4">
      <c r="A240" s="50" t="s">
        <v>29</v>
      </c>
      <c r="B240" s="50"/>
      <c r="C240" s="50"/>
      <c r="D240" s="50"/>
      <c r="E240" s="50"/>
      <c r="F240" s="50"/>
      <c r="G240" s="50"/>
      <c r="H240" s="50"/>
      <c r="I240" s="50"/>
      <c r="J240" s="50"/>
      <c r="K240" s="56">
        <v>45196</v>
      </c>
      <c r="L240" s="50" t="s">
        <v>9</v>
      </c>
      <c r="M240" s="51"/>
      <c r="N240" s="52">
        <v>350000</v>
      </c>
      <c r="O240" s="52">
        <f t="shared" si="34"/>
        <v>350000</v>
      </c>
      <c r="P240" s="51"/>
      <c r="Q240" s="51"/>
      <c r="R240" s="51"/>
      <c r="S240" s="51"/>
      <c r="T240" s="50" t="s">
        <v>979</v>
      </c>
    </row>
    <row r="241" spans="1:20" ht="21" customHeight="1" x14ac:dyDescent="0.4">
      <c r="A241" s="50" t="s">
        <v>29</v>
      </c>
      <c r="B241" s="50"/>
      <c r="C241" s="50" t="s">
        <v>463</v>
      </c>
      <c r="D241" s="50"/>
      <c r="E241" s="50"/>
      <c r="F241" s="50"/>
      <c r="G241" s="50"/>
      <c r="H241" s="50"/>
      <c r="I241" s="50"/>
      <c r="J241" s="50"/>
      <c r="K241" s="56">
        <v>45196</v>
      </c>
      <c r="L241" s="50" t="s">
        <v>1037</v>
      </c>
      <c r="M241" s="52">
        <v>150000</v>
      </c>
      <c r="N241" s="51"/>
      <c r="O241" s="52">
        <f t="shared" si="34"/>
        <v>150000</v>
      </c>
      <c r="P241" s="51"/>
      <c r="Q241" s="51"/>
      <c r="R241" s="51"/>
      <c r="S241" s="51"/>
      <c r="T241" s="50" t="s">
        <v>979</v>
      </c>
    </row>
    <row r="242" spans="1:20" ht="21" customHeight="1" x14ac:dyDescent="0.4">
      <c r="A242" s="50" t="s">
        <v>29</v>
      </c>
      <c r="B242" s="50"/>
      <c r="C242" s="50"/>
      <c r="D242" s="50"/>
      <c r="E242" s="51"/>
      <c r="F242" s="51"/>
      <c r="G242" s="51"/>
      <c r="H242" s="51"/>
      <c r="I242" s="51"/>
      <c r="J242" s="51"/>
      <c r="K242" s="56">
        <v>45273</v>
      </c>
      <c r="L242" s="50" t="s">
        <v>1038</v>
      </c>
      <c r="M242" s="52">
        <v>314000</v>
      </c>
      <c r="N242" s="51"/>
      <c r="O242" s="52">
        <f t="shared" si="34"/>
        <v>314000</v>
      </c>
      <c r="P242" s="51"/>
      <c r="Q242" s="51"/>
      <c r="R242" s="51"/>
      <c r="S242" s="51"/>
      <c r="T242" s="50" t="s">
        <v>979</v>
      </c>
    </row>
    <row r="243" spans="1:20" ht="21" customHeight="1" x14ac:dyDescent="0.4">
      <c r="A243" s="50" t="s">
        <v>29</v>
      </c>
      <c r="B243" s="50"/>
      <c r="C243" s="50"/>
      <c r="D243" s="50"/>
      <c r="E243" s="50"/>
      <c r="F243" s="50"/>
      <c r="G243" s="50"/>
      <c r="H243" s="50"/>
      <c r="I243" s="50"/>
      <c r="J243" s="50"/>
      <c r="K243" s="56">
        <v>45274</v>
      </c>
      <c r="L243" s="50" t="s">
        <v>9</v>
      </c>
      <c r="M243" s="51"/>
      <c r="N243" s="52">
        <v>194900</v>
      </c>
      <c r="O243" s="52">
        <f t="shared" si="34"/>
        <v>194900</v>
      </c>
      <c r="P243" s="51"/>
      <c r="Q243" s="51"/>
      <c r="R243" s="51"/>
      <c r="S243" s="51"/>
      <c r="T243" s="50" t="s">
        <v>979</v>
      </c>
    </row>
    <row r="244" spans="1:20" ht="21" customHeight="1" x14ac:dyDescent="0.4">
      <c r="A244" s="50" t="s">
        <v>29</v>
      </c>
      <c r="B244" s="50"/>
      <c r="C244" s="50"/>
      <c r="D244" s="50"/>
      <c r="E244" s="50"/>
      <c r="F244" s="50"/>
      <c r="G244" s="50"/>
      <c r="H244" s="50"/>
      <c r="I244" s="50"/>
      <c r="J244" s="50"/>
      <c r="K244" s="56"/>
      <c r="L244" s="50"/>
      <c r="M244" s="51"/>
      <c r="N244" s="52"/>
      <c r="O244" s="52">
        <f t="shared" si="34"/>
        <v>0</v>
      </c>
      <c r="P244" s="51"/>
      <c r="Q244" s="51"/>
      <c r="R244" s="51"/>
      <c r="S244" s="51"/>
      <c r="T244" s="50" t="s">
        <v>979</v>
      </c>
    </row>
    <row r="245" spans="1:20" ht="21" customHeight="1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9"/>
      <c r="L245" s="58"/>
      <c r="M245" s="60">
        <f t="shared" ref="M245:N245" si="35">SUM(M235:M244)</f>
        <v>814000</v>
      </c>
      <c r="N245" s="60">
        <f t="shared" si="35"/>
        <v>1199900</v>
      </c>
      <c r="O245" s="60">
        <f>SUM(O235:O244)</f>
        <v>2013900</v>
      </c>
      <c r="P245" s="60">
        <f>+J234-N245</f>
        <v>4.9999999997671694</v>
      </c>
      <c r="Q245" s="60">
        <f>+I234-M245</f>
        <v>0</v>
      </c>
      <c r="R245" s="60">
        <f>+P245+Q245</f>
        <v>4.9999999997671694</v>
      </c>
      <c r="S245" s="60">
        <f>+O245</f>
        <v>2013900</v>
      </c>
      <c r="T245" s="58"/>
    </row>
    <row r="246" spans="1:20" ht="21" customHeight="1" x14ac:dyDescent="0.4">
      <c r="A246" s="50" t="s">
        <v>30</v>
      </c>
      <c r="B246" s="50" t="s">
        <v>437</v>
      </c>
      <c r="C246" s="50" t="s">
        <v>297</v>
      </c>
      <c r="D246" s="50">
        <v>138.88999999999999</v>
      </c>
      <c r="E246" s="50">
        <v>14500</v>
      </c>
      <c r="F246" s="52">
        <f>+D246*0.8364</f>
        <v>116.16759599999999</v>
      </c>
      <c r="G246" s="51">
        <v>7000</v>
      </c>
      <c r="H246" s="51">
        <f>+D246*E246</f>
        <v>2013904.9999999998</v>
      </c>
      <c r="I246" s="52">
        <f>+CEILING(F246*G246,1000)</f>
        <v>814000</v>
      </c>
      <c r="J246" s="52">
        <f>(H246-I246)</f>
        <v>1199904.9999999998</v>
      </c>
      <c r="K246" s="56">
        <v>44957</v>
      </c>
      <c r="L246" s="50"/>
      <c r="M246" s="51"/>
      <c r="N246" s="52"/>
      <c r="O246" s="51"/>
      <c r="P246" s="51"/>
      <c r="Q246" s="51"/>
      <c r="R246" s="51"/>
      <c r="S246" s="51"/>
      <c r="T246" s="50" t="s">
        <v>376</v>
      </c>
    </row>
    <row r="247" spans="1:20" ht="21" customHeight="1" x14ac:dyDescent="0.4">
      <c r="A247" s="50" t="s">
        <v>30</v>
      </c>
      <c r="B247" s="50"/>
      <c r="C247" s="50"/>
      <c r="D247" s="50"/>
      <c r="E247" s="50"/>
      <c r="F247" s="50"/>
      <c r="G247" s="50"/>
      <c r="H247" s="50"/>
      <c r="I247" s="50"/>
      <c r="J247" s="50"/>
      <c r="K247" s="56">
        <v>44957</v>
      </c>
      <c r="L247" s="50" t="s">
        <v>9</v>
      </c>
      <c r="M247" s="51"/>
      <c r="N247" s="52">
        <v>10000</v>
      </c>
      <c r="O247" s="52">
        <f t="shared" ref="O247:O276" si="36">+SUM(M247:N247)</f>
        <v>10000</v>
      </c>
      <c r="P247" s="51"/>
      <c r="Q247" s="51"/>
      <c r="R247" s="51"/>
      <c r="S247" s="51"/>
      <c r="T247" s="50" t="s">
        <v>376</v>
      </c>
    </row>
    <row r="248" spans="1:20" ht="21" customHeight="1" x14ac:dyDescent="0.4">
      <c r="A248" s="50" t="s">
        <v>30</v>
      </c>
      <c r="B248" s="50"/>
      <c r="C248" s="50" t="s">
        <v>464</v>
      </c>
      <c r="D248" s="50"/>
      <c r="E248" s="50"/>
      <c r="F248" s="50"/>
      <c r="G248" s="50"/>
      <c r="H248" s="50"/>
      <c r="I248" s="50"/>
      <c r="J248" s="50"/>
      <c r="K248" s="56">
        <v>44957</v>
      </c>
      <c r="L248" s="50" t="s">
        <v>312</v>
      </c>
      <c r="M248" s="51">
        <v>50000</v>
      </c>
      <c r="N248" s="51"/>
      <c r="O248" s="52">
        <f t="shared" si="36"/>
        <v>50000</v>
      </c>
      <c r="P248" s="51"/>
      <c r="Q248" s="51"/>
      <c r="R248" s="51"/>
      <c r="S248" s="51"/>
      <c r="T248" s="50" t="s">
        <v>376</v>
      </c>
    </row>
    <row r="249" spans="1:20" ht="21" customHeight="1" x14ac:dyDescent="0.4">
      <c r="A249" s="50" t="s">
        <v>30</v>
      </c>
      <c r="B249" s="50"/>
      <c r="C249" s="50" t="s">
        <v>465</v>
      </c>
      <c r="D249" s="50"/>
      <c r="E249" s="50"/>
      <c r="F249" s="50"/>
      <c r="G249" s="50"/>
      <c r="H249" s="50"/>
      <c r="I249" s="50"/>
      <c r="J249" s="50"/>
      <c r="K249" s="56">
        <v>44970</v>
      </c>
      <c r="L249" s="50" t="s">
        <v>314</v>
      </c>
      <c r="M249" s="51">
        <v>450000</v>
      </c>
      <c r="N249" s="51"/>
      <c r="O249" s="52">
        <f t="shared" si="36"/>
        <v>450000</v>
      </c>
      <c r="P249" s="51"/>
      <c r="Q249" s="51"/>
      <c r="R249" s="51"/>
      <c r="S249" s="51"/>
      <c r="T249" s="50" t="s">
        <v>376</v>
      </c>
    </row>
    <row r="250" spans="1:20" ht="21" customHeight="1" x14ac:dyDescent="0.4">
      <c r="A250" s="50" t="s">
        <v>30</v>
      </c>
      <c r="B250" s="50"/>
      <c r="C250" s="50" t="s">
        <v>466</v>
      </c>
      <c r="D250" s="50"/>
      <c r="E250" s="50"/>
      <c r="F250" s="50"/>
      <c r="G250" s="50"/>
      <c r="H250" s="50"/>
      <c r="I250" s="50"/>
      <c r="J250" s="50"/>
      <c r="K250" s="56">
        <v>45047</v>
      </c>
      <c r="L250" s="50" t="s">
        <v>314</v>
      </c>
      <c r="M250" s="51">
        <v>250000</v>
      </c>
      <c r="N250" s="51"/>
      <c r="O250" s="52">
        <f t="shared" si="36"/>
        <v>250000</v>
      </c>
      <c r="P250" s="51"/>
      <c r="Q250" s="51"/>
      <c r="R250" s="51"/>
      <c r="S250" s="51"/>
      <c r="T250" s="50" t="s">
        <v>376</v>
      </c>
    </row>
    <row r="251" spans="1:20" ht="21" customHeight="1" x14ac:dyDescent="0.4">
      <c r="A251" s="50" t="s">
        <v>30</v>
      </c>
      <c r="B251" s="50"/>
      <c r="C251" s="50" t="s">
        <v>467</v>
      </c>
      <c r="D251" s="50"/>
      <c r="E251" s="50"/>
      <c r="F251" s="50"/>
      <c r="G251" s="50"/>
      <c r="H251" s="50"/>
      <c r="I251" s="50"/>
      <c r="J251" s="50"/>
      <c r="K251" s="56">
        <v>45048</v>
      </c>
      <c r="L251" s="50" t="s">
        <v>314</v>
      </c>
      <c r="M251" s="51">
        <v>250000</v>
      </c>
      <c r="N251" s="51"/>
      <c r="O251" s="52">
        <f t="shared" si="36"/>
        <v>250000</v>
      </c>
      <c r="P251" s="51"/>
      <c r="Q251" s="51"/>
      <c r="R251" s="51"/>
      <c r="S251" s="51"/>
      <c r="T251" s="50" t="s">
        <v>376</v>
      </c>
    </row>
    <row r="252" spans="1:20" ht="21" customHeight="1" x14ac:dyDescent="0.4">
      <c r="A252" s="50" t="s">
        <v>30</v>
      </c>
      <c r="B252" s="50"/>
      <c r="C252" s="50" t="s">
        <v>468</v>
      </c>
      <c r="D252" s="50"/>
      <c r="E252" s="50"/>
      <c r="F252" s="50"/>
      <c r="G252" s="50"/>
      <c r="H252" s="50"/>
      <c r="I252" s="50"/>
      <c r="J252" s="50"/>
      <c r="K252" s="56">
        <v>45245</v>
      </c>
      <c r="L252" s="50" t="s">
        <v>312</v>
      </c>
      <c r="M252" s="51">
        <v>50000</v>
      </c>
      <c r="N252" s="51"/>
      <c r="O252" s="52">
        <f t="shared" si="36"/>
        <v>50000</v>
      </c>
      <c r="P252" s="51"/>
      <c r="Q252" s="51"/>
      <c r="R252" s="51"/>
      <c r="S252" s="51"/>
      <c r="T252" s="50" t="s">
        <v>376</v>
      </c>
    </row>
    <row r="253" spans="1:20" ht="21" customHeight="1" x14ac:dyDescent="0.4">
      <c r="A253" s="50" t="s">
        <v>30</v>
      </c>
      <c r="B253" s="50"/>
      <c r="C253" s="50" t="s">
        <v>468</v>
      </c>
      <c r="D253" s="50"/>
      <c r="E253" s="51"/>
      <c r="F253" s="51"/>
      <c r="G253" s="51"/>
      <c r="H253" s="51"/>
      <c r="I253" s="51"/>
      <c r="J253" s="51"/>
      <c r="K253" s="56">
        <v>45245</v>
      </c>
      <c r="L253" s="50" t="s">
        <v>312</v>
      </c>
      <c r="M253" s="51">
        <v>50000</v>
      </c>
      <c r="N253" s="51"/>
      <c r="O253" s="52">
        <f t="shared" si="36"/>
        <v>50000</v>
      </c>
      <c r="P253" s="51"/>
      <c r="Q253" s="51"/>
      <c r="R253" s="51"/>
      <c r="S253" s="51"/>
      <c r="T253" s="50" t="s">
        <v>376</v>
      </c>
    </row>
    <row r="254" spans="1:20" ht="21" customHeight="1" x14ac:dyDescent="0.4">
      <c r="A254" s="50" t="s">
        <v>30</v>
      </c>
      <c r="B254" s="50"/>
      <c r="C254" s="50" t="s">
        <v>468</v>
      </c>
      <c r="D254" s="50"/>
      <c r="E254" s="50"/>
      <c r="F254" s="50"/>
      <c r="G254" s="50"/>
      <c r="H254" s="50"/>
      <c r="I254" s="50"/>
      <c r="J254" s="50"/>
      <c r="K254" s="56">
        <v>45246</v>
      </c>
      <c r="L254" s="50" t="s">
        <v>312</v>
      </c>
      <c r="M254" s="51">
        <v>50000</v>
      </c>
      <c r="N254" s="52"/>
      <c r="O254" s="52">
        <f t="shared" si="36"/>
        <v>50000</v>
      </c>
      <c r="P254" s="51"/>
      <c r="Q254" s="51"/>
      <c r="R254" s="51"/>
      <c r="S254" s="51"/>
      <c r="T254" s="50" t="s">
        <v>376</v>
      </c>
    </row>
    <row r="255" spans="1:20" ht="21" customHeight="1" x14ac:dyDescent="0.4">
      <c r="A255" s="50" t="s">
        <v>30</v>
      </c>
      <c r="B255" s="50"/>
      <c r="C255" s="50" t="s">
        <v>468</v>
      </c>
      <c r="D255" s="50"/>
      <c r="E255" s="50"/>
      <c r="F255" s="50"/>
      <c r="G255" s="50"/>
      <c r="H255" s="50"/>
      <c r="I255" s="50"/>
      <c r="J255" s="50"/>
      <c r="K255" s="56">
        <v>45246</v>
      </c>
      <c r="L255" s="50" t="s">
        <v>312</v>
      </c>
      <c r="M255" s="52">
        <v>50000</v>
      </c>
      <c r="N255" s="51"/>
      <c r="O255" s="52">
        <f t="shared" si="36"/>
        <v>50000</v>
      </c>
      <c r="P255" s="51"/>
      <c r="Q255" s="51"/>
      <c r="R255" s="51"/>
      <c r="S255" s="51"/>
      <c r="T255" s="50" t="s">
        <v>376</v>
      </c>
    </row>
    <row r="256" spans="1:20" ht="21" customHeight="1" x14ac:dyDescent="0.4">
      <c r="A256" s="50" t="s">
        <v>30</v>
      </c>
      <c r="B256" s="50"/>
      <c r="C256" s="50" t="s">
        <v>468</v>
      </c>
      <c r="D256" s="50"/>
      <c r="E256" s="50"/>
      <c r="F256" s="50"/>
      <c r="G256" s="50"/>
      <c r="H256" s="50"/>
      <c r="I256" s="50"/>
      <c r="J256" s="50"/>
      <c r="K256" s="56">
        <v>45247</v>
      </c>
      <c r="L256" s="50" t="s">
        <v>312</v>
      </c>
      <c r="M256" s="51">
        <v>50000</v>
      </c>
      <c r="N256" s="52"/>
      <c r="O256" s="52">
        <f t="shared" si="36"/>
        <v>50000</v>
      </c>
      <c r="P256" s="51"/>
      <c r="Q256" s="51"/>
      <c r="R256" s="51"/>
      <c r="S256" s="51"/>
      <c r="T256" s="50" t="s">
        <v>376</v>
      </c>
    </row>
    <row r="257" spans="1:20" ht="21" customHeight="1" x14ac:dyDescent="0.4">
      <c r="A257" s="50" t="s">
        <v>30</v>
      </c>
      <c r="B257" s="50"/>
      <c r="C257" s="50" t="s">
        <v>468</v>
      </c>
      <c r="D257" s="50"/>
      <c r="E257" s="50"/>
      <c r="F257" s="50"/>
      <c r="G257" s="50"/>
      <c r="H257" s="50"/>
      <c r="I257" s="50"/>
      <c r="J257" s="50"/>
      <c r="K257" s="56">
        <v>45247</v>
      </c>
      <c r="L257" s="50" t="s">
        <v>312</v>
      </c>
      <c r="M257" s="51">
        <v>30000</v>
      </c>
      <c r="N257" s="52"/>
      <c r="O257" s="52">
        <f t="shared" si="36"/>
        <v>30000</v>
      </c>
      <c r="P257" s="51"/>
      <c r="Q257" s="51"/>
      <c r="R257" s="51"/>
      <c r="S257" s="51"/>
      <c r="T257" s="50" t="s">
        <v>376</v>
      </c>
    </row>
    <row r="258" spans="1:20" ht="21" customHeight="1" x14ac:dyDescent="0.4">
      <c r="A258" s="50" t="s">
        <v>30</v>
      </c>
      <c r="B258" s="50"/>
      <c r="C258" s="50" t="s">
        <v>468</v>
      </c>
      <c r="D258" s="50"/>
      <c r="E258" s="50"/>
      <c r="F258" s="50"/>
      <c r="G258" s="50"/>
      <c r="H258" s="50"/>
      <c r="I258" s="50"/>
      <c r="J258" s="50"/>
      <c r="K258" s="56">
        <v>45247</v>
      </c>
      <c r="L258" s="50" t="s">
        <v>312</v>
      </c>
      <c r="M258" s="51">
        <v>50000</v>
      </c>
      <c r="N258" s="52"/>
      <c r="O258" s="52">
        <f t="shared" si="36"/>
        <v>50000</v>
      </c>
      <c r="P258" s="51"/>
      <c r="Q258" s="51"/>
      <c r="R258" s="51"/>
      <c r="S258" s="51"/>
      <c r="T258" s="50" t="s">
        <v>376</v>
      </c>
    </row>
    <row r="259" spans="1:20" ht="21" customHeight="1" x14ac:dyDescent="0.4">
      <c r="A259" s="50" t="s">
        <v>30</v>
      </c>
      <c r="B259" s="50"/>
      <c r="C259" s="50" t="s">
        <v>468</v>
      </c>
      <c r="D259" s="50"/>
      <c r="E259" s="50"/>
      <c r="F259" s="50"/>
      <c r="G259" s="50"/>
      <c r="H259" s="50"/>
      <c r="I259" s="50"/>
      <c r="J259" s="50"/>
      <c r="K259" s="56">
        <v>45248</v>
      </c>
      <c r="L259" s="50" t="s">
        <v>312</v>
      </c>
      <c r="M259" s="51">
        <v>30000</v>
      </c>
      <c r="N259" s="51"/>
      <c r="O259" s="52">
        <f t="shared" si="36"/>
        <v>30000</v>
      </c>
      <c r="P259" s="51"/>
      <c r="Q259" s="51"/>
      <c r="R259" s="51"/>
      <c r="S259" s="51"/>
      <c r="T259" s="50" t="s">
        <v>376</v>
      </c>
    </row>
    <row r="260" spans="1:20" ht="21" customHeight="1" x14ac:dyDescent="0.4">
      <c r="A260" s="50" t="s">
        <v>30</v>
      </c>
      <c r="B260" s="50"/>
      <c r="C260" s="50" t="s">
        <v>468</v>
      </c>
      <c r="D260" s="50"/>
      <c r="E260" s="50"/>
      <c r="F260" s="50"/>
      <c r="G260" s="50"/>
      <c r="H260" s="50"/>
      <c r="I260" s="50"/>
      <c r="J260" s="50"/>
      <c r="K260" s="56">
        <v>45248</v>
      </c>
      <c r="L260" s="50" t="s">
        <v>312</v>
      </c>
      <c r="M260" s="51">
        <v>15000</v>
      </c>
      <c r="N260" s="51"/>
      <c r="O260" s="52">
        <f t="shared" si="36"/>
        <v>15000</v>
      </c>
      <c r="P260" s="51"/>
      <c r="Q260" s="51"/>
      <c r="R260" s="51"/>
      <c r="S260" s="51"/>
      <c r="T260" s="50" t="s">
        <v>376</v>
      </c>
    </row>
    <row r="261" spans="1:20" ht="21" customHeight="1" x14ac:dyDescent="0.4">
      <c r="A261" s="50" t="s">
        <v>30</v>
      </c>
      <c r="B261" s="50"/>
      <c r="C261" s="50" t="s">
        <v>468</v>
      </c>
      <c r="D261" s="50"/>
      <c r="E261" s="50"/>
      <c r="F261" s="50"/>
      <c r="G261" s="50"/>
      <c r="H261" s="50"/>
      <c r="I261" s="50"/>
      <c r="J261" s="50"/>
      <c r="K261" s="56">
        <v>45248</v>
      </c>
      <c r="L261" s="50" t="s">
        <v>312</v>
      </c>
      <c r="M261" s="51">
        <v>40000</v>
      </c>
      <c r="N261" s="51"/>
      <c r="O261" s="52">
        <f t="shared" si="36"/>
        <v>40000</v>
      </c>
      <c r="P261" s="51"/>
      <c r="Q261" s="51"/>
      <c r="R261" s="51"/>
      <c r="S261" s="51"/>
      <c r="T261" s="50" t="s">
        <v>376</v>
      </c>
    </row>
    <row r="262" spans="1:20" ht="21" customHeight="1" x14ac:dyDescent="0.4">
      <c r="A262" s="50" t="s">
        <v>30</v>
      </c>
      <c r="B262" s="50"/>
      <c r="C262" s="50"/>
      <c r="D262" s="50"/>
      <c r="E262" s="51"/>
      <c r="F262" s="51"/>
      <c r="G262" s="51"/>
      <c r="H262" s="51"/>
      <c r="I262" s="51"/>
      <c r="J262" s="51"/>
      <c r="K262" s="56">
        <v>45274</v>
      </c>
      <c r="L262" s="50" t="s">
        <v>9</v>
      </c>
      <c r="M262" s="51"/>
      <c r="N262" s="52">
        <v>300000</v>
      </c>
      <c r="O262" s="52">
        <f t="shared" si="36"/>
        <v>300000</v>
      </c>
      <c r="P262" s="51"/>
      <c r="Q262" s="51"/>
      <c r="R262" s="51"/>
      <c r="S262" s="51"/>
      <c r="T262" s="50" t="s">
        <v>376</v>
      </c>
    </row>
    <row r="263" spans="1:20" ht="21" customHeight="1" x14ac:dyDescent="0.4">
      <c r="A263" s="50" t="s">
        <v>30</v>
      </c>
      <c r="B263" s="50"/>
      <c r="C263" s="50"/>
      <c r="D263" s="50"/>
      <c r="E263" s="50"/>
      <c r="F263" s="50"/>
      <c r="G263" s="50"/>
      <c r="H263" s="50"/>
      <c r="I263" s="50"/>
      <c r="J263" s="50"/>
      <c r="K263" s="56">
        <v>45277</v>
      </c>
      <c r="L263" s="50" t="s">
        <v>312</v>
      </c>
      <c r="M263" s="52">
        <v>50000</v>
      </c>
      <c r="N263" s="52"/>
      <c r="O263" s="52">
        <f t="shared" si="36"/>
        <v>50000</v>
      </c>
      <c r="P263" s="51"/>
      <c r="Q263" s="51"/>
      <c r="R263" s="51"/>
      <c r="S263" s="51"/>
      <c r="T263" s="50" t="s">
        <v>376</v>
      </c>
    </row>
    <row r="264" spans="1:20" ht="21" customHeight="1" x14ac:dyDescent="0.4">
      <c r="A264" s="50" t="s">
        <v>30</v>
      </c>
      <c r="B264" s="50"/>
      <c r="C264" s="50" t="s">
        <v>469</v>
      </c>
      <c r="D264" s="50"/>
      <c r="E264" s="50"/>
      <c r="F264" s="50"/>
      <c r="G264" s="50"/>
      <c r="H264" s="50"/>
      <c r="I264" s="50"/>
      <c r="J264" s="50"/>
      <c r="K264" s="56">
        <v>45286</v>
      </c>
      <c r="L264" s="50" t="s">
        <v>1039</v>
      </c>
      <c r="M264" s="52">
        <v>600000</v>
      </c>
      <c r="N264" s="52"/>
      <c r="O264" s="52">
        <f t="shared" si="36"/>
        <v>600000</v>
      </c>
      <c r="P264" s="51"/>
      <c r="Q264" s="51"/>
      <c r="R264" s="51"/>
      <c r="S264" s="51"/>
      <c r="T264" s="50" t="s">
        <v>376</v>
      </c>
    </row>
    <row r="265" spans="1:20" ht="21" customHeight="1" x14ac:dyDescent="0.4">
      <c r="A265" s="50" t="s">
        <v>30</v>
      </c>
      <c r="B265" s="50"/>
      <c r="C265" s="50" t="s">
        <v>470</v>
      </c>
      <c r="D265" s="50" t="s">
        <v>471</v>
      </c>
      <c r="E265" s="50"/>
      <c r="F265" s="50"/>
      <c r="G265" s="50"/>
      <c r="H265" s="50"/>
      <c r="I265" s="50"/>
      <c r="J265" s="50"/>
      <c r="K265" s="56">
        <v>45290</v>
      </c>
      <c r="L265" s="50" t="s">
        <v>312</v>
      </c>
      <c r="M265" s="65">
        <v>40000</v>
      </c>
      <c r="N265" s="51"/>
      <c r="O265" s="52">
        <f t="shared" si="36"/>
        <v>40000</v>
      </c>
      <c r="P265" s="51"/>
      <c r="Q265" s="51"/>
      <c r="R265" s="51"/>
      <c r="S265" s="51"/>
      <c r="T265" s="50" t="s">
        <v>376</v>
      </c>
    </row>
    <row r="266" spans="1:20" ht="21" customHeight="1" x14ac:dyDescent="0.4">
      <c r="A266" s="50" t="s">
        <v>30</v>
      </c>
      <c r="B266" s="50"/>
      <c r="C266" s="50" t="s">
        <v>470</v>
      </c>
      <c r="D266" s="50" t="s">
        <v>440</v>
      </c>
      <c r="E266" s="50"/>
      <c r="F266" s="50"/>
      <c r="G266" s="50"/>
      <c r="H266" s="50"/>
      <c r="I266" s="50"/>
      <c r="J266" s="50"/>
      <c r="K266" s="56">
        <v>45348</v>
      </c>
      <c r="L266" s="50" t="s">
        <v>314</v>
      </c>
      <c r="M266" s="65">
        <v>650000</v>
      </c>
      <c r="N266" s="51"/>
      <c r="O266" s="52">
        <f t="shared" si="36"/>
        <v>650000</v>
      </c>
      <c r="P266" s="51"/>
      <c r="Q266" s="51"/>
      <c r="R266" s="51"/>
      <c r="S266" s="51"/>
      <c r="T266" s="50" t="s">
        <v>376</v>
      </c>
    </row>
    <row r="267" spans="1:20" ht="21" customHeight="1" x14ac:dyDescent="0.4">
      <c r="A267" s="50" t="s">
        <v>30</v>
      </c>
      <c r="B267" s="50"/>
      <c r="C267" s="50" t="s">
        <v>468</v>
      </c>
      <c r="D267" s="50"/>
      <c r="E267" s="50"/>
      <c r="F267" s="50"/>
      <c r="G267" s="50"/>
      <c r="H267" s="50"/>
      <c r="I267" s="50"/>
      <c r="J267" s="50"/>
      <c r="K267" s="56">
        <v>45406</v>
      </c>
      <c r="L267" s="50" t="s">
        <v>314</v>
      </c>
      <c r="M267" s="65">
        <v>-600000</v>
      </c>
      <c r="N267" s="51"/>
      <c r="O267" s="52">
        <f t="shared" si="36"/>
        <v>-600000</v>
      </c>
      <c r="P267" s="51"/>
      <c r="Q267" s="51"/>
      <c r="R267" s="51"/>
      <c r="S267" s="51"/>
      <c r="T267" s="50" t="s">
        <v>376</v>
      </c>
    </row>
    <row r="268" spans="1:20" ht="21" customHeight="1" x14ac:dyDescent="0.4">
      <c r="A268" s="50" t="s">
        <v>30</v>
      </c>
      <c r="B268" s="50"/>
      <c r="C268" s="50"/>
      <c r="D268" s="50"/>
      <c r="E268" s="50"/>
      <c r="F268" s="50"/>
      <c r="G268" s="50"/>
      <c r="H268" s="50"/>
      <c r="I268" s="50"/>
      <c r="J268" s="50"/>
      <c r="K268" s="56">
        <v>45409</v>
      </c>
      <c r="L268" s="50" t="s">
        <v>9</v>
      </c>
      <c r="M268" s="52"/>
      <c r="N268" s="65">
        <v>889900</v>
      </c>
      <c r="O268" s="52">
        <f t="shared" si="36"/>
        <v>889900</v>
      </c>
      <c r="P268" s="51"/>
      <c r="Q268" s="51"/>
      <c r="R268" s="51"/>
      <c r="S268" s="51"/>
      <c r="T268" s="50" t="s">
        <v>376</v>
      </c>
    </row>
    <row r="269" spans="1:20" ht="21" customHeight="1" x14ac:dyDescent="0.4">
      <c r="A269" s="50" t="s">
        <v>30</v>
      </c>
      <c r="B269" s="50"/>
      <c r="C269" s="50"/>
      <c r="D269" s="50" t="s">
        <v>440</v>
      </c>
      <c r="E269" s="50"/>
      <c r="F269" s="50"/>
      <c r="G269" s="50"/>
      <c r="H269" s="50"/>
      <c r="I269" s="50"/>
      <c r="J269" s="50"/>
      <c r="K269" s="56">
        <v>45409</v>
      </c>
      <c r="L269" s="50" t="s">
        <v>1040</v>
      </c>
      <c r="M269" s="65">
        <v>164000</v>
      </c>
      <c r="N269" s="52"/>
      <c r="O269" s="52">
        <f t="shared" si="36"/>
        <v>164000</v>
      </c>
      <c r="P269" s="51"/>
      <c r="Q269" s="51"/>
      <c r="R269" s="51"/>
      <c r="S269" s="51"/>
      <c r="T269" s="50" t="s">
        <v>376</v>
      </c>
    </row>
    <row r="270" spans="1:20" ht="21" customHeight="1" x14ac:dyDescent="0.4">
      <c r="A270" s="50" t="s">
        <v>30</v>
      </c>
      <c r="B270" s="50"/>
      <c r="C270" s="50"/>
      <c r="D270" s="50"/>
      <c r="E270" s="50"/>
      <c r="F270" s="50"/>
      <c r="G270" s="50"/>
      <c r="H270" s="50"/>
      <c r="I270" s="50"/>
      <c r="J270" s="50"/>
      <c r="K270" s="56">
        <v>45414</v>
      </c>
      <c r="L270" s="50" t="s">
        <v>313</v>
      </c>
      <c r="M270" s="65">
        <v>-50000</v>
      </c>
      <c r="N270" s="52"/>
      <c r="O270" s="52">
        <f t="shared" si="36"/>
        <v>-50000</v>
      </c>
      <c r="P270" s="51"/>
      <c r="Q270" s="51"/>
      <c r="R270" s="51"/>
      <c r="S270" s="51"/>
      <c r="T270" s="50" t="s">
        <v>376</v>
      </c>
    </row>
    <row r="271" spans="1:20" ht="21" customHeight="1" x14ac:dyDescent="0.4">
      <c r="A271" s="50" t="s">
        <v>30</v>
      </c>
      <c r="B271" s="50"/>
      <c r="C271" s="50"/>
      <c r="D271" s="50" t="s">
        <v>440</v>
      </c>
      <c r="E271" s="50"/>
      <c r="F271" s="50"/>
      <c r="G271" s="50"/>
      <c r="H271" s="50"/>
      <c r="I271" s="50"/>
      <c r="J271" s="50"/>
      <c r="K271" s="56" t="s">
        <v>1204</v>
      </c>
      <c r="L271" s="50" t="s">
        <v>1905</v>
      </c>
      <c r="M271" s="51">
        <v>-500000</v>
      </c>
      <c r="N271" s="51"/>
      <c r="O271" s="52">
        <f t="shared" si="36"/>
        <v>-500000</v>
      </c>
      <c r="P271" s="51"/>
      <c r="Q271" s="51"/>
      <c r="R271" s="51"/>
      <c r="S271" s="51"/>
      <c r="T271" s="50" t="s">
        <v>376</v>
      </c>
    </row>
    <row r="272" spans="1:20" ht="21" customHeight="1" x14ac:dyDescent="0.4">
      <c r="A272" s="50" t="s">
        <v>30</v>
      </c>
      <c r="B272" s="50"/>
      <c r="C272" s="50"/>
      <c r="D272" s="50"/>
      <c r="E272" s="50"/>
      <c r="F272" s="50"/>
      <c r="G272" s="50"/>
      <c r="H272" s="50"/>
      <c r="I272" s="50"/>
      <c r="J272" s="50"/>
      <c r="K272" s="56" t="s">
        <v>1204</v>
      </c>
      <c r="L272" s="50" t="s">
        <v>1906</v>
      </c>
      <c r="M272" s="51">
        <v>-500000</v>
      </c>
      <c r="N272" s="51"/>
      <c r="O272" s="52">
        <f t="shared" si="36"/>
        <v>-500000</v>
      </c>
      <c r="P272" s="51"/>
      <c r="Q272" s="51"/>
      <c r="R272" s="51"/>
      <c r="S272" s="51"/>
      <c r="T272" s="50" t="s">
        <v>376</v>
      </c>
    </row>
    <row r="273" spans="1:20" ht="21" customHeight="1" x14ac:dyDescent="0.4">
      <c r="A273" s="50" t="s">
        <v>30</v>
      </c>
      <c r="B273" s="50"/>
      <c r="C273" s="50" t="s">
        <v>472</v>
      </c>
      <c r="D273" s="50" t="s">
        <v>440</v>
      </c>
      <c r="E273" s="51"/>
      <c r="F273" s="51"/>
      <c r="G273" s="51"/>
      <c r="H273" s="51"/>
      <c r="I273" s="51"/>
      <c r="J273" s="51"/>
      <c r="K273" s="56" t="s">
        <v>1204</v>
      </c>
      <c r="L273" s="50" t="s">
        <v>652</v>
      </c>
      <c r="M273" s="51">
        <v>-455000</v>
      </c>
      <c r="N273" s="51"/>
      <c r="O273" s="52">
        <f t="shared" si="36"/>
        <v>-455000</v>
      </c>
      <c r="P273" s="51"/>
      <c r="Q273" s="51"/>
      <c r="R273" s="51"/>
      <c r="S273" s="51"/>
      <c r="T273" s="50" t="s">
        <v>376</v>
      </c>
    </row>
    <row r="274" spans="1:20" ht="21" customHeight="1" x14ac:dyDescent="0.4">
      <c r="A274" s="50" t="s">
        <v>30</v>
      </c>
      <c r="B274" s="50"/>
      <c r="C274" s="50" t="s">
        <v>470</v>
      </c>
      <c r="D274" s="50" t="s">
        <v>471</v>
      </c>
      <c r="E274" s="50"/>
      <c r="F274" s="50"/>
      <c r="G274" s="50"/>
      <c r="H274" s="50"/>
      <c r="I274" s="50"/>
      <c r="J274" s="50"/>
      <c r="K274" s="56"/>
      <c r="L274" s="50"/>
      <c r="M274" s="51"/>
      <c r="N274" s="52"/>
      <c r="O274" s="52">
        <f t="shared" si="36"/>
        <v>0</v>
      </c>
      <c r="P274" s="51"/>
      <c r="Q274" s="51"/>
      <c r="R274" s="51"/>
      <c r="S274" s="51"/>
      <c r="T274" s="50" t="s">
        <v>376</v>
      </c>
    </row>
    <row r="275" spans="1:20" ht="21" customHeight="1" x14ac:dyDescent="0.4">
      <c r="A275" s="50" t="s">
        <v>30</v>
      </c>
      <c r="B275" s="50"/>
      <c r="C275" s="50"/>
      <c r="D275" s="50"/>
      <c r="E275" s="50"/>
      <c r="F275" s="50"/>
      <c r="G275" s="50"/>
      <c r="H275" s="50"/>
      <c r="I275" s="50"/>
      <c r="J275" s="50"/>
      <c r="K275" s="56"/>
      <c r="L275" s="50"/>
      <c r="M275" s="51"/>
      <c r="N275" s="52"/>
      <c r="O275" s="52">
        <f t="shared" si="36"/>
        <v>0</v>
      </c>
      <c r="P275" s="51"/>
      <c r="Q275" s="51"/>
      <c r="R275" s="51"/>
      <c r="S275" s="51"/>
      <c r="T275" s="50" t="s">
        <v>376</v>
      </c>
    </row>
    <row r="276" spans="1:20" ht="21" customHeight="1" x14ac:dyDescent="0.4">
      <c r="A276" s="50" t="s">
        <v>30</v>
      </c>
      <c r="B276" s="50"/>
      <c r="C276" s="50"/>
      <c r="D276" s="50"/>
      <c r="E276" s="50"/>
      <c r="F276" s="50"/>
      <c r="G276" s="50"/>
      <c r="H276" s="50"/>
      <c r="I276" s="50"/>
      <c r="J276" s="50"/>
      <c r="K276" s="56"/>
      <c r="L276" s="50"/>
      <c r="M276" s="52"/>
      <c r="N276" s="51"/>
      <c r="O276" s="52">
        <f t="shared" si="36"/>
        <v>0</v>
      </c>
      <c r="P276" s="51"/>
      <c r="Q276" s="51"/>
      <c r="R276" s="51"/>
      <c r="S276" s="51"/>
      <c r="T276" s="50" t="s">
        <v>376</v>
      </c>
    </row>
    <row r="277" spans="1:20" ht="21" customHeight="1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9"/>
      <c r="L277" s="58"/>
      <c r="M277" s="60">
        <f t="shared" ref="M277:N277" si="37">SUM(M247:M276)</f>
        <v>814000</v>
      </c>
      <c r="N277" s="60">
        <f t="shared" si="37"/>
        <v>1199900</v>
      </c>
      <c r="O277" s="60">
        <f>SUM(O247:O276)</f>
        <v>2013900</v>
      </c>
      <c r="P277" s="60">
        <f>+J246-N277</f>
        <v>4.9999999997671694</v>
      </c>
      <c r="Q277" s="60">
        <f>+I246-M277</f>
        <v>0</v>
      </c>
      <c r="R277" s="60">
        <f>+P277+Q277</f>
        <v>4.9999999997671694</v>
      </c>
      <c r="S277" s="60">
        <f>+O277</f>
        <v>2013900</v>
      </c>
      <c r="T277" s="58"/>
    </row>
    <row r="278" spans="1:20" ht="21" customHeight="1" x14ac:dyDescent="0.4">
      <c r="A278" s="50" t="s">
        <v>44</v>
      </c>
      <c r="B278" s="50" t="s">
        <v>437</v>
      </c>
      <c r="C278" s="50"/>
      <c r="D278" s="50">
        <v>138.88999999999999</v>
      </c>
      <c r="E278" s="50">
        <v>14500</v>
      </c>
      <c r="F278" s="52">
        <f>+D278*0.8364</f>
        <v>116.16759599999999</v>
      </c>
      <c r="G278" s="51">
        <v>7000</v>
      </c>
      <c r="H278" s="51">
        <f>+D278*E278</f>
        <v>2013904.9999999998</v>
      </c>
      <c r="I278" s="52">
        <f>+CEILING(F278*G278,1000)</f>
        <v>814000</v>
      </c>
      <c r="J278" s="52">
        <f>(H278-I278)</f>
        <v>1199904.9999999998</v>
      </c>
      <c r="K278" s="56">
        <v>44953</v>
      </c>
      <c r="L278" s="50"/>
      <c r="M278" s="51"/>
      <c r="N278" s="52"/>
      <c r="O278" s="51"/>
      <c r="P278" s="51"/>
      <c r="Q278" s="51"/>
      <c r="R278" s="51"/>
      <c r="S278" s="51"/>
      <c r="T278" s="50" t="s">
        <v>304</v>
      </c>
    </row>
    <row r="279" spans="1:20" ht="21" customHeight="1" x14ac:dyDescent="0.4">
      <c r="A279" s="50" t="s">
        <v>44</v>
      </c>
      <c r="B279" s="50"/>
      <c r="C279" s="50" t="s">
        <v>473</v>
      </c>
      <c r="D279" s="50"/>
      <c r="E279" s="50"/>
      <c r="F279" s="50"/>
      <c r="G279" s="50"/>
      <c r="H279" s="50"/>
      <c r="I279" s="50"/>
      <c r="J279" s="50"/>
      <c r="K279" s="56">
        <v>44953</v>
      </c>
      <c r="L279" s="50" t="s">
        <v>1041</v>
      </c>
      <c r="M279" s="51">
        <v>260000</v>
      </c>
      <c r="N279" s="51"/>
      <c r="O279" s="52">
        <f t="shared" ref="O279:O290" si="38">+SUM(M279:N279)</f>
        <v>260000</v>
      </c>
      <c r="P279" s="51"/>
      <c r="Q279" s="51"/>
      <c r="R279" s="51"/>
      <c r="S279" s="51"/>
      <c r="T279" s="50" t="s">
        <v>304</v>
      </c>
    </row>
    <row r="280" spans="1:20" ht="21" customHeight="1" x14ac:dyDescent="0.4">
      <c r="A280" s="50" t="s">
        <v>44</v>
      </c>
      <c r="B280" s="50"/>
      <c r="C280" s="50"/>
      <c r="D280" s="50"/>
      <c r="E280" s="50"/>
      <c r="F280" s="50"/>
      <c r="G280" s="50"/>
      <c r="H280" s="50"/>
      <c r="I280" s="50"/>
      <c r="J280" s="50"/>
      <c r="K280" s="56">
        <v>44954</v>
      </c>
      <c r="L280" s="50" t="s">
        <v>9</v>
      </c>
      <c r="M280" s="51"/>
      <c r="N280" s="52">
        <v>240000</v>
      </c>
      <c r="O280" s="52">
        <f t="shared" si="38"/>
        <v>240000</v>
      </c>
      <c r="P280" s="51"/>
      <c r="Q280" s="51"/>
      <c r="R280" s="51"/>
      <c r="S280" s="51"/>
      <c r="T280" s="50" t="s">
        <v>304</v>
      </c>
    </row>
    <row r="281" spans="1:20" ht="21" customHeight="1" x14ac:dyDescent="0.4">
      <c r="A281" s="50" t="s">
        <v>44</v>
      </c>
      <c r="B281" s="50"/>
      <c r="C281" s="50" t="s">
        <v>474</v>
      </c>
      <c r="D281" s="50"/>
      <c r="E281" s="51"/>
      <c r="F281" s="51"/>
      <c r="G281" s="51"/>
      <c r="H281" s="51"/>
      <c r="I281" s="51"/>
      <c r="J281" s="51"/>
      <c r="K281" s="56">
        <v>45036</v>
      </c>
      <c r="L281" s="50" t="s">
        <v>314</v>
      </c>
      <c r="M281" s="51">
        <v>550000</v>
      </c>
      <c r="N281" s="51"/>
      <c r="O281" s="52">
        <f t="shared" si="38"/>
        <v>550000</v>
      </c>
      <c r="P281" s="51"/>
      <c r="Q281" s="51"/>
      <c r="R281" s="51"/>
      <c r="S281" s="51"/>
      <c r="T281" s="50" t="s">
        <v>304</v>
      </c>
    </row>
    <row r="282" spans="1:20" ht="21" customHeight="1" x14ac:dyDescent="0.4">
      <c r="A282" s="50" t="s">
        <v>44</v>
      </c>
      <c r="B282" s="50"/>
      <c r="C282" s="50"/>
      <c r="D282" s="50"/>
      <c r="E282" s="50"/>
      <c r="F282" s="50"/>
      <c r="G282" s="50"/>
      <c r="H282" s="50"/>
      <c r="I282" s="50"/>
      <c r="J282" s="50"/>
      <c r="K282" s="56">
        <v>45057</v>
      </c>
      <c r="L282" s="50" t="s">
        <v>9</v>
      </c>
      <c r="M282" s="52"/>
      <c r="N282" s="52">
        <v>-240000</v>
      </c>
      <c r="O282" s="52">
        <f t="shared" si="38"/>
        <v>-240000</v>
      </c>
      <c r="P282" s="51"/>
      <c r="Q282" s="51"/>
      <c r="R282" s="51"/>
      <c r="S282" s="51"/>
      <c r="T282" s="50" t="s">
        <v>304</v>
      </c>
    </row>
    <row r="283" spans="1:20" ht="21" customHeight="1" x14ac:dyDescent="0.4">
      <c r="A283" s="50" t="s">
        <v>44</v>
      </c>
      <c r="B283" s="50"/>
      <c r="C283" s="50" t="s">
        <v>474</v>
      </c>
      <c r="D283" s="50"/>
      <c r="E283" s="50"/>
      <c r="F283" s="50"/>
      <c r="G283" s="50"/>
      <c r="H283" s="50"/>
      <c r="I283" s="50"/>
      <c r="J283" s="50"/>
      <c r="K283" s="56">
        <v>45145</v>
      </c>
      <c r="L283" s="50" t="s">
        <v>9</v>
      </c>
      <c r="M283" s="51"/>
      <c r="N283" s="52">
        <v>350000</v>
      </c>
      <c r="O283" s="52">
        <f t="shared" si="38"/>
        <v>350000</v>
      </c>
      <c r="P283" s="51"/>
      <c r="Q283" s="51"/>
      <c r="R283" s="51"/>
      <c r="S283" s="51"/>
      <c r="T283" s="50" t="s">
        <v>304</v>
      </c>
    </row>
    <row r="284" spans="1:20" ht="21" customHeight="1" x14ac:dyDescent="0.4">
      <c r="A284" s="50" t="s">
        <v>44</v>
      </c>
      <c r="B284" s="50"/>
      <c r="C284" s="50"/>
      <c r="D284" s="50"/>
      <c r="E284" s="51"/>
      <c r="F284" s="51"/>
      <c r="G284" s="51"/>
      <c r="H284" s="51"/>
      <c r="I284" s="51"/>
      <c r="J284" s="51"/>
      <c r="K284" s="56">
        <v>45160</v>
      </c>
      <c r="L284" s="50" t="s">
        <v>314</v>
      </c>
      <c r="M284" s="52">
        <v>200000</v>
      </c>
      <c r="N284" s="51"/>
      <c r="O284" s="52">
        <f t="shared" si="38"/>
        <v>200000</v>
      </c>
      <c r="P284" s="51"/>
      <c r="Q284" s="51"/>
      <c r="R284" s="51"/>
      <c r="S284" s="51"/>
      <c r="T284" s="50" t="s">
        <v>304</v>
      </c>
    </row>
    <row r="285" spans="1:20" ht="21" customHeight="1" x14ac:dyDescent="0.4">
      <c r="A285" s="50" t="s">
        <v>44</v>
      </c>
      <c r="B285" s="50"/>
      <c r="C285" s="50" t="s">
        <v>474</v>
      </c>
      <c r="D285" s="50"/>
      <c r="E285" s="51"/>
      <c r="F285" s="51"/>
      <c r="G285" s="51"/>
      <c r="H285" s="51"/>
      <c r="I285" s="51"/>
      <c r="J285" s="51"/>
      <c r="K285" s="56">
        <v>45257</v>
      </c>
      <c r="L285" s="50" t="s">
        <v>9</v>
      </c>
      <c r="M285" s="51"/>
      <c r="N285" s="52">
        <v>440000</v>
      </c>
      <c r="O285" s="52">
        <f t="shared" si="38"/>
        <v>440000</v>
      </c>
      <c r="P285" s="51"/>
      <c r="Q285" s="51"/>
      <c r="R285" s="51"/>
      <c r="S285" s="51"/>
      <c r="T285" s="50" t="s">
        <v>304</v>
      </c>
    </row>
    <row r="286" spans="1:20" ht="21" customHeight="1" x14ac:dyDescent="0.4">
      <c r="A286" s="50" t="s">
        <v>44</v>
      </c>
      <c r="B286" s="50"/>
      <c r="C286" s="50"/>
      <c r="D286" s="50"/>
      <c r="E286" s="51"/>
      <c r="F286" s="51"/>
      <c r="G286" s="51"/>
      <c r="H286" s="51"/>
      <c r="I286" s="51"/>
      <c r="J286" s="51"/>
      <c r="K286" s="56">
        <v>45342</v>
      </c>
      <c r="L286" s="50" t="s">
        <v>321</v>
      </c>
      <c r="M286" s="52">
        <v>64000</v>
      </c>
      <c r="N286" s="51"/>
      <c r="O286" s="52">
        <f t="shared" si="38"/>
        <v>64000</v>
      </c>
      <c r="P286" s="51"/>
      <c r="Q286" s="51"/>
      <c r="R286" s="51"/>
      <c r="S286" s="51"/>
      <c r="T286" s="50" t="s">
        <v>304</v>
      </c>
    </row>
    <row r="287" spans="1:20" ht="21" customHeight="1" x14ac:dyDescent="0.4">
      <c r="A287" s="50" t="s">
        <v>44</v>
      </c>
      <c r="B287" s="50"/>
      <c r="C287" s="50" t="s">
        <v>474</v>
      </c>
      <c r="D287" s="50"/>
      <c r="E287" s="51"/>
      <c r="F287" s="51"/>
      <c r="G287" s="51"/>
      <c r="H287" s="51"/>
      <c r="I287" s="51"/>
      <c r="J287" s="51"/>
      <c r="K287" s="56">
        <v>45343</v>
      </c>
      <c r="L287" s="50" t="s">
        <v>9</v>
      </c>
      <c r="M287" s="51"/>
      <c r="N287" s="52">
        <v>410000</v>
      </c>
      <c r="O287" s="52">
        <f t="shared" si="38"/>
        <v>410000</v>
      </c>
      <c r="P287" s="51"/>
      <c r="Q287" s="51"/>
      <c r="R287" s="51"/>
      <c r="S287" s="51"/>
      <c r="T287" s="50" t="s">
        <v>304</v>
      </c>
    </row>
    <row r="288" spans="1:20" ht="21" customHeight="1" x14ac:dyDescent="0.4">
      <c r="A288" s="50" t="s">
        <v>44</v>
      </c>
      <c r="B288" s="50"/>
      <c r="C288" s="50"/>
      <c r="D288" s="50"/>
      <c r="E288" s="51"/>
      <c r="F288" s="51"/>
      <c r="G288" s="51"/>
      <c r="H288" s="51"/>
      <c r="I288" s="51"/>
      <c r="J288" s="51"/>
      <c r="K288" s="56" t="s">
        <v>1204</v>
      </c>
      <c r="L288" s="50" t="s">
        <v>27</v>
      </c>
      <c r="M288" s="51">
        <v>-10000</v>
      </c>
      <c r="N288" s="51"/>
      <c r="O288" s="52">
        <f t="shared" si="38"/>
        <v>-10000</v>
      </c>
      <c r="P288" s="51"/>
      <c r="Q288" s="51"/>
      <c r="R288" s="51"/>
      <c r="S288" s="51"/>
      <c r="T288" s="50" t="s">
        <v>304</v>
      </c>
    </row>
    <row r="289" spans="1:20" ht="21" customHeight="1" x14ac:dyDescent="0.4">
      <c r="A289" s="50" t="s">
        <v>44</v>
      </c>
      <c r="B289" s="50"/>
      <c r="C289" s="50"/>
      <c r="D289" s="50"/>
      <c r="E289" s="51"/>
      <c r="F289" s="51"/>
      <c r="G289" s="51"/>
      <c r="H289" s="51"/>
      <c r="I289" s="51"/>
      <c r="J289" s="51"/>
      <c r="K289" s="56" t="s">
        <v>1204</v>
      </c>
      <c r="L289" s="50" t="s">
        <v>181</v>
      </c>
      <c r="M289" s="51">
        <v>-250000</v>
      </c>
      <c r="N289" s="51"/>
      <c r="O289" s="52">
        <f t="shared" si="38"/>
        <v>-250000</v>
      </c>
      <c r="P289" s="51"/>
      <c r="Q289" s="51"/>
      <c r="R289" s="51"/>
      <c r="S289" s="51"/>
      <c r="T289" s="50" t="s">
        <v>304</v>
      </c>
    </row>
    <row r="290" spans="1:20" ht="21" customHeight="1" x14ac:dyDescent="0.4">
      <c r="A290" s="50" t="s">
        <v>44</v>
      </c>
      <c r="B290" s="50"/>
      <c r="C290" s="50"/>
      <c r="D290" s="50"/>
      <c r="E290" s="51"/>
      <c r="F290" s="51"/>
      <c r="G290" s="51"/>
      <c r="H290" s="51"/>
      <c r="I290" s="51"/>
      <c r="J290" s="51"/>
      <c r="K290" s="50"/>
      <c r="L290" s="50"/>
      <c r="M290" s="51"/>
      <c r="N290" s="51"/>
      <c r="O290" s="52">
        <f t="shared" si="38"/>
        <v>0</v>
      </c>
      <c r="P290" s="51"/>
      <c r="Q290" s="51"/>
      <c r="R290" s="51"/>
      <c r="S290" s="51"/>
      <c r="T290" s="50" t="s">
        <v>304</v>
      </c>
    </row>
    <row r="291" spans="1:20" ht="21" customHeight="1" x14ac:dyDescent="0.4">
      <c r="A291" s="58"/>
      <c r="B291" s="58"/>
      <c r="C291" s="58"/>
      <c r="D291" s="58"/>
      <c r="E291" s="60"/>
      <c r="F291" s="60"/>
      <c r="G291" s="60"/>
      <c r="H291" s="60"/>
      <c r="I291" s="60"/>
      <c r="J291" s="60"/>
      <c r="K291" s="58"/>
      <c r="L291" s="58"/>
      <c r="M291" s="60">
        <f t="shared" ref="M291:N291" si="39">SUM(M279:M290)</f>
        <v>814000</v>
      </c>
      <c r="N291" s="60">
        <f t="shared" si="39"/>
        <v>1200000</v>
      </c>
      <c r="O291" s="60">
        <f>SUM(O279:O290)</f>
        <v>2014000</v>
      </c>
      <c r="P291" s="60">
        <f>+J278-N291</f>
        <v>-95.000000000232831</v>
      </c>
      <c r="Q291" s="60">
        <f>+I278-M291</f>
        <v>0</v>
      </c>
      <c r="R291" s="60">
        <f>+P291+Q291</f>
        <v>-95.000000000232831</v>
      </c>
      <c r="S291" s="60">
        <f>+O291</f>
        <v>2014000</v>
      </c>
      <c r="T291" s="58"/>
    </row>
    <row r="292" spans="1:20" ht="21" customHeight="1" x14ac:dyDescent="0.4">
      <c r="A292" s="50" t="s">
        <v>45</v>
      </c>
      <c r="B292" s="50" t="s">
        <v>437</v>
      </c>
      <c r="C292" s="50" t="s">
        <v>475</v>
      </c>
      <c r="D292" s="50">
        <v>138.88999999999999</v>
      </c>
      <c r="E292" s="51">
        <v>14500</v>
      </c>
      <c r="F292" s="52">
        <f>+D292*0.8364</f>
        <v>116.16759599999999</v>
      </c>
      <c r="G292" s="51">
        <v>7000</v>
      </c>
      <c r="H292" s="51">
        <f>+D292*E292</f>
        <v>2013904.9999999998</v>
      </c>
      <c r="I292" s="52">
        <f>+CEILING(F292*G292,1000)</f>
        <v>814000</v>
      </c>
      <c r="J292" s="52">
        <f>(H292-I292)</f>
        <v>1199904.9999999998</v>
      </c>
      <c r="K292" s="56">
        <v>44957</v>
      </c>
      <c r="L292" s="50"/>
      <c r="M292" s="51"/>
      <c r="N292" s="51"/>
      <c r="O292" s="51"/>
      <c r="P292" s="51"/>
      <c r="Q292" s="51"/>
      <c r="R292" s="51"/>
      <c r="S292" s="51"/>
      <c r="T292" s="50" t="s">
        <v>376</v>
      </c>
    </row>
    <row r="293" spans="1:20" ht="21" customHeight="1" x14ac:dyDescent="0.4">
      <c r="A293" s="50" t="s">
        <v>45</v>
      </c>
      <c r="B293" s="50"/>
      <c r="C293" s="50"/>
      <c r="D293" s="50"/>
      <c r="E293" s="51"/>
      <c r="F293" s="51"/>
      <c r="G293" s="51"/>
      <c r="H293" s="51"/>
      <c r="I293" s="51"/>
      <c r="J293" s="51"/>
      <c r="K293" s="56">
        <v>44957</v>
      </c>
      <c r="L293" s="50" t="s">
        <v>312</v>
      </c>
      <c r="M293" s="51">
        <v>10000</v>
      </c>
      <c r="N293" s="51"/>
      <c r="O293" s="52">
        <f t="shared" ref="O293:O309" si="40">+SUM(M293:N293)</f>
        <v>10000</v>
      </c>
      <c r="P293" s="51"/>
      <c r="Q293" s="51"/>
      <c r="R293" s="51"/>
      <c r="S293" s="51"/>
      <c r="T293" s="50" t="s">
        <v>376</v>
      </c>
    </row>
    <row r="294" spans="1:20" ht="21" customHeight="1" x14ac:dyDescent="0.4">
      <c r="A294" s="50" t="s">
        <v>45</v>
      </c>
      <c r="B294" s="50"/>
      <c r="C294" s="50"/>
      <c r="D294" s="50"/>
      <c r="E294" s="51"/>
      <c r="F294" s="51"/>
      <c r="G294" s="51"/>
      <c r="H294" s="51"/>
      <c r="I294" s="51"/>
      <c r="J294" s="51"/>
      <c r="K294" s="56">
        <v>44962</v>
      </c>
      <c r="L294" s="50" t="s">
        <v>312</v>
      </c>
      <c r="M294" s="51">
        <v>50000</v>
      </c>
      <c r="N294" s="51"/>
      <c r="O294" s="52">
        <f t="shared" si="40"/>
        <v>50000</v>
      </c>
      <c r="P294" s="51"/>
      <c r="Q294" s="51"/>
      <c r="R294" s="51"/>
      <c r="S294" s="51"/>
      <c r="T294" s="50" t="s">
        <v>376</v>
      </c>
    </row>
    <row r="295" spans="1:20" ht="21" customHeight="1" x14ac:dyDescent="0.4">
      <c r="A295" s="50" t="s">
        <v>45</v>
      </c>
      <c r="B295" s="50"/>
      <c r="C295" s="50"/>
      <c r="D295" s="50"/>
      <c r="E295" s="50"/>
      <c r="F295" s="50"/>
      <c r="G295" s="50"/>
      <c r="H295" s="50"/>
      <c r="I295" s="50"/>
      <c r="J295" s="50"/>
      <c r="K295" s="56">
        <v>44963</v>
      </c>
      <c r="L295" s="50" t="s">
        <v>312</v>
      </c>
      <c r="M295" s="51">
        <v>40000</v>
      </c>
      <c r="N295" s="52"/>
      <c r="O295" s="52">
        <f t="shared" si="40"/>
        <v>40000</v>
      </c>
      <c r="P295" s="51"/>
      <c r="Q295" s="51"/>
      <c r="R295" s="51"/>
      <c r="S295" s="51"/>
      <c r="T295" s="50" t="s">
        <v>376</v>
      </c>
    </row>
    <row r="296" spans="1:20" ht="21" customHeight="1" x14ac:dyDescent="0.4">
      <c r="A296" s="50" t="s">
        <v>45</v>
      </c>
      <c r="B296" s="50"/>
      <c r="C296" s="50" t="s">
        <v>371</v>
      </c>
      <c r="D296" s="50"/>
      <c r="E296" s="50"/>
      <c r="F296" s="50"/>
      <c r="G296" s="50"/>
      <c r="H296" s="50"/>
      <c r="I296" s="50"/>
      <c r="J296" s="50"/>
      <c r="K296" s="56">
        <v>45085</v>
      </c>
      <c r="L296" s="50" t="s">
        <v>9</v>
      </c>
      <c r="M296" s="51"/>
      <c r="N296" s="52">
        <v>18000</v>
      </c>
      <c r="O296" s="52">
        <f t="shared" si="40"/>
        <v>18000</v>
      </c>
      <c r="P296" s="51"/>
      <c r="Q296" s="51"/>
      <c r="R296" s="51"/>
      <c r="S296" s="51"/>
      <c r="T296" s="50" t="s">
        <v>376</v>
      </c>
    </row>
    <row r="297" spans="1:20" ht="21" customHeight="1" x14ac:dyDescent="0.4">
      <c r="A297" s="50" t="s">
        <v>45</v>
      </c>
      <c r="B297" s="50"/>
      <c r="C297" s="50"/>
      <c r="D297" s="50"/>
      <c r="E297" s="50"/>
      <c r="F297" s="50"/>
      <c r="G297" s="50"/>
      <c r="H297" s="50"/>
      <c r="I297" s="50"/>
      <c r="J297" s="50"/>
      <c r="K297" s="56">
        <v>45087</v>
      </c>
      <c r="L297" s="50" t="s">
        <v>9</v>
      </c>
      <c r="M297" s="51"/>
      <c r="N297" s="52">
        <v>2000</v>
      </c>
      <c r="O297" s="52">
        <f t="shared" si="40"/>
        <v>2000</v>
      </c>
      <c r="P297" s="51"/>
      <c r="Q297" s="51"/>
      <c r="R297" s="51"/>
      <c r="S297" s="51"/>
      <c r="T297" s="50" t="s">
        <v>376</v>
      </c>
    </row>
    <row r="298" spans="1:20" ht="21" customHeight="1" x14ac:dyDescent="0.4">
      <c r="A298" s="50" t="s">
        <v>45</v>
      </c>
      <c r="B298" s="50"/>
      <c r="C298" s="50"/>
      <c r="D298" s="50"/>
      <c r="E298" s="50"/>
      <c r="F298" s="50"/>
      <c r="G298" s="50"/>
      <c r="H298" s="50"/>
      <c r="I298" s="50"/>
      <c r="J298" s="50"/>
      <c r="K298" s="56">
        <v>45132</v>
      </c>
      <c r="L298" s="50" t="s">
        <v>1042</v>
      </c>
      <c r="M298" s="51">
        <v>300000</v>
      </c>
      <c r="N298" s="51"/>
      <c r="O298" s="52">
        <f t="shared" si="40"/>
        <v>300000</v>
      </c>
      <c r="P298" s="51"/>
      <c r="Q298" s="51"/>
      <c r="R298" s="51"/>
      <c r="S298" s="51"/>
      <c r="T298" s="50" t="s">
        <v>376</v>
      </c>
    </row>
    <row r="299" spans="1:20" ht="21" customHeight="1" x14ac:dyDescent="0.4">
      <c r="A299" s="50" t="s">
        <v>45</v>
      </c>
      <c r="B299" s="50"/>
      <c r="C299" s="50"/>
      <c r="D299" s="50"/>
      <c r="E299" s="51"/>
      <c r="F299" s="51"/>
      <c r="G299" s="51"/>
      <c r="H299" s="51"/>
      <c r="I299" s="51"/>
      <c r="J299" s="51"/>
      <c r="K299" s="56">
        <v>45089</v>
      </c>
      <c r="L299" s="50" t="s">
        <v>1043</v>
      </c>
      <c r="M299" s="51">
        <v>480000</v>
      </c>
      <c r="N299" s="51"/>
      <c r="O299" s="52">
        <f t="shared" si="40"/>
        <v>480000</v>
      </c>
      <c r="P299" s="51"/>
      <c r="Q299" s="51"/>
      <c r="R299" s="51"/>
      <c r="S299" s="51"/>
      <c r="T299" s="50" t="s">
        <v>376</v>
      </c>
    </row>
    <row r="300" spans="1:20" ht="21" customHeight="1" x14ac:dyDescent="0.4">
      <c r="A300" s="50" t="s">
        <v>45</v>
      </c>
      <c r="B300" s="50"/>
      <c r="C300" s="50"/>
      <c r="D300" s="50"/>
      <c r="E300" s="50"/>
      <c r="F300" s="50"/>
      <c r="G300" s="50"/>
      <c r="H300" s="50"/>
      <c r="I300" s="50"/>
      <c r="J300" s="50"/>
      <c r="K300" s="56">
        <v>45098</v>
      </c>
      <c r="L300" s="50" t="s">
        <v>313</v>
      </c>
      <c r="M300" s="52">
        <v>-100000</v>
      </c>
      <c r="N300" s="51"/>
      <c r="O300" s="52">
        <f t="shared" si="40"/>
        <v>-100000</v>
      </c>
      <c r="P300" s="51"/>
      <c r="Q300" s="51"/>
      <c r="R300" s="51"/>
      <c r="S300" s="51"/>
      <c r="T300" s="50" t="s">
        <v>376</v>
      </c>
    </row>
    <row r="301" spans="1:20" ht="21" customHeight="1" x14ac:dyDescent="0.4">
      <c r="A301" s="50" t="s">
        <v>45</v>
      </c>
      <c r="B301" s="50"/>
      <c r="C301" s="50"/>
      <c r="D301" s="50"/>
      <c r="E301" s="50"/>
      <c r="F301" s="50"/>
      <c r="G301" s="50"/>
      <c r="H301" s="50"/>
      <c r="I301" s="50"/>
      <c r="J301" s="50"/>
      <c r="K301" s="56">
        <v>45135</v>
      </c>
      <c r="L301" s="50" t="s">
        <v>1042</v>
      </c>
      <c r="M301" s="51">
        <v>-300000</v>
      </c>
      <c r="N301" s="51"/>
      <c r="O301" s="52">
        <f t="shared" si="40"/>
        <v>-300000</v>
      </c>
      <c r="P301" s="51"/>
      <c r="Q301" s="51"/>
      <c r="R301" s="51"/>
      <c r="S301" s="51"/>
      <c r="T301" s="50" t="s">
        <v>376</v>
      </c>
    </row>
    <row r="302" spans="1:20" ht="21" customHeight="1" x14ac:dyDescent="0.4">
      <c r="A302" s="50" t="s">
        <v>45</v>
      </c>
      <c r="B302" s="50"/>
      <c r="C302" s="50"/>
      <c r="D302" s="50"/>
      <c r="E302" s="51"/>
      <c r="F302" s="51"/>
      <c r="G302" s="51"/>
      <c r="H302" s="51"/>
      <c r="I302" s="51"/>
      <c r="J302" s="51"/>
      <c r="K302" s="56">
        <v>45143</v>
      </c>
      <c r="L302" s="50" t="s">
        <v>1042</v>
      </c>
      <c r="M302" s="51">
        <v>300000</v>
      </c>
      <c r="N302" s="51"/>
      <c r="O302" s="52">
        <f t="shared" si="40"/>
        <v>300000</v>
      </c>
      <c r="P302" s="51"/>
      <c r="Q302" s="51"/>
      <c r="R302" s="51"/>
      <c r="S302" s="51"/>
      <c r="T302" s="50" t="s">
        <v>376</v>
      </c>
    </row>
    <row r="303" spans="1:20" ht="21" customHeight="1" x14ac:dyDescent="0.4">
      <c r="A303" s="50" t="s">
        <v>45</v>
      </c>
      <c r="B303" s="50"/>
      <c r="C303" s="50" t="s">
        <v>476</v>
      </c>
      <c r="D303" s="50"/>
      <c r="E303" s="50"/>
      <c r="F303" s="50"/>
      <c r="G303" s="50"/>
      <c r="H303" s="50"/>
      <c r="I303" s="50"/>
      <c r="J303" s="50"/>
      <c r="K303" s="56">
        <v>45309</v>
      </c>
      <c r="L303" s="50" t="s">
        <v>9</v>
      </c>
      <c r="M303" s="51"/>
      <c r="N303" s="52">
        <v>10000</v>
      </c>
      <c r="O303" s="52">
        <f t="shared" si="40"/>
        <v>10000</v>
      </c>
      <c r="P303" s="51"/>
      <c r="Q303" s="51"/>
      <c r="R303" s="51"/>
      <c r="S303" s="51"/>
      <c r="T303" s="50" t="s">
        <v>376</v>
      </c>
    </row>
    <row r="304" spans="1:20" ht="21" customHeight="1" x14ac:dyDescent="0.4">
      <c r="A304" s="50" t="s">
        <v>45</v>
      </c>
      <c r="B304" s="50"/>
      <c r="C304" s="50" t="s">
        <v>476</v>
      </c>
      <c r="D304" s="50"/>
      <c r="E304" s="50"/>
      <c r="F304" s="50"/>
      <c r="G304" s="50"/>
      <c r="H304" s="50"/>
      <c r="I304" s="50"/>
      <c r="J304" s="50"/>
      <c r="K304" s="56">
        <v>45321</v>
      </c>
      <c r="L304" s="50" t="s">
        <v>9</v>
      </c>
      <c r="M304" s="52"/>
      <c r="N304" s="52">
        <v>60000</v>
      </c>
      <c r="O304" s="52">
        <f t="shared" si="40"/>
        <v>60000</v>
      </c>
      <c r="P304" s="51"/>
      <c r="Q304" s="51"/>
      <c r="R304" s="51"/>
      <c r="S304" s="51"/>
      <c r="T304" s="50" t="s">
        <v>376</v>
      </c>
    </row>
    <row r="305" spans="1:20" ht="21" customHeight="1" x14ac:dyDescent="0.4">
      <c r="A305" s="50" t="s">
        <v>45</v>
      </c>
      <c r="B305" s="50"/>
      <c r="C305" s="50"/>
      <c r="D305" s="50"/>
      <c r="E305" s="50"/>
      <c r="F305" s="50"/>
      <c r="G305" s="50"/>
      <c r="H305" s="50"/>
      <c r="I305" s="50"/>
      <c r="J305" s="50"/>
      <c r="K305" s="56">
        <v>45328</v>
      </c>
      <c r="L305" s="50" t="s">
        <v>1044</v>
      </c>
      <c r="M305" s="52">
        <v>414000</v>
      </c>
      <c r="N305" s="51"/>
      <c r="O305" s="52">
        <f t="shared" si="40"/>
        <v>414000</v>
      </c>
      <c r="P305" s="51"/>
      <c r="Q305" s="51"/>
      <c r="R305" s="51"/>
      <c r="S305" s="51"/>
      <c r="T305" s="50" t="s">
        <v>376</v>
      </c>
    </row>
    <row r="306" spans="1:20" ht="21" customHeight="1" x14ac:dyDescent="0.4">
      <c r="A306" s="50" t="s">
        <v>45</v>
      </c>
      <c r="B306" s="50"/>
      <c r="C306" s="50"/>
      <c r="D306" s="50"/>
      <c r="E306" s="50"/>
      <c r="F306" s="50"/>
      <c r="G306" s="50"/>
      <c r="H306" s="50"/>
      <c r="I306" s="50"/>
      <c r="J306" s="50"/>
      <c r="K306" s="56">
        <v>45328</v>
      </c>
      <c r="L306" s="50" t="s">
        <v>1020</v>
      </c>
      <c r="M306" s="52">
        <v>400000</v>
      </c>
      <c r="N306" s="51"/>
      <c r="O306" s="52">
        <f t="shared" si="40"/>
        <v>400000</v>
      </c>
      <c r="P306" s="51"/>
      <c r="Q306" s="51"/>
      <c r="R306" s="51"/>
      <c r="S306" s="51"/>
      <c r="T306" s="50" t="s">
        <v>376</v>
      </c>
    </row>
    <row r="307" spans="1:20" ht="21" customHeight="1" x14ac:dyDescent="0.4">
      <c r="A307" s="50" t="s">
        <v>45</v>
      </c>
      <c r="B307" s="50"/>
      <c r="C307" s="50"/>
      <c r="D307" s="50"/>
      <c r="E307" s="50"/>
      <c r="F307" s="50"/>
      <c r="G307" s="50"/>
      <c r="H307" s="50"/>
      <c r="I307" s="50"/>
      <c r="J307" s="50"/>
      <c r="K307" s="56">
        <v>45328</v>
      </c>
      <c r="L307" s="50" t="s">
        <v>9</v>
      </c>
      <c r="M307" s="52"/>
      <c r="N307" s="52">
        <v>1109905</v>
      </c>
      <c r="O307" s="52">
        <f t="shared" si="40"/>
        <v>1109905</v>
      </c>
      <c r="P307" s="51"/>
      <c r="Q307" s="51"/>
      <c r="R307" s="51"/>
      <c r="S307" s="51"/>
      <c r="T307" s="50" t="s">
        <v>376</v>
      </c>
    </row>
    <row r="308" spans="1:20" ht="21" customHeight="1" x14ac:dyDescent="0.4">
      <c r="A308" s="50" t="s">
        <v>45</v>
      </c>
      <c r="B308" s="50"/>
      <c r="C308" s="50"/>
      <c r="D308" s="50"/>
      <c r="E308" s="50"/>
      <c r="F308" s="50"/>
      <c r="G308" s="50"/>
      <c r="H308" s="50"/>
      <c r="I308" s="50"/>
      <c r="J308" s="50"/>
      <c r="K308" s="56">
        <v>45374</v>
      </c>
      <c r="L308" s="50" t="s">
        <v>383</v>
      </c>
      <c r="M308" s="52">
        <v>-780000</v>
      </c>
      <c r="N308" s="52"/>
      <c r="O308" s="52">
        <f t="shared" si="40"/>
        <v>-780000</v>
      </c>
      <c r="P308" s="51"/>
      <c r="Q308" s="51"/>
      <c r="R308" s="51"/>
      <c r="S308" s="51"/>
      <c r="T308" s="50" t="s">
        <v>376</v>
      </c>
    </row>
    <row r="309" spans="1:20" ht="21" customHeight="1" x14ac:dyDescent="0.4">
      <c r="A309" s="50" t="s">
        <v>45</v>
      </c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1"/>
      <c r="N309" s="51"/>
      <c r="O309" s="52">
        <f t="shared" si="40"/>
        <v>0</v>
      </c>
      <c r="P309" s="51"/>
      <c r="Q309" s="51"/>
      <c r="R309" s="51"/>
      <c r="S309" s="51"/>
      <c r="T309" s="50" t="s">
        <v>376</v>
      </c>
    </row>
    <row r="310" spans="1:20" ht="21" customHeight="1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60">
        <f t="shared" ref="M310:N310" si="41">SUM(M293:M309)</f>
        <v>814000</v>
      </c>
      <c r="N310" s="60">
        <f t="shared" si="41"/>
        <v>1199905</v>
      </c>
      <c r="O310" s="60">
        <f>SUM(O293:O309)</f>
        <v>2013905</v>
      </c>
      <c r="P310" s="60">
        <f>+J292-N310</f>
        <v>0</v>
      </c>
      <c r="Q310" s="60">
        <f>+I292-M310</f>
        <v>0</v>
      </c>
      <c r="R310" s="60">
        <f>+P310+Q310</f>
        <v>0</v>
      </c>
      <c r="S310" s="60">
        <f>+O310</f>
        <v>2013905</v>
      </c>
      <c r="T310" s="58"/>
    </row>
    <row r="311" spans="1:20" ht="21" customHeight="1" x14ac:dyDescent="0.4">
      <c r="A311" s="50" t="s">
        <v>46</v>
      </c>
      <c r="B311" s="50" t="s">
        <v>437</v>
      </c>
      <c r="C311" s="50"/>
      <c r="D311" s="50">
        <v>138.88999999999999</v>
      </c>
      <c r="E311" s="51">
        <v>14500</v>
      </c>
      <c r="F311" s="52">
        <f>+D311*0.8364</f>
        <v>116.16759599999999</v>
      </c>
      <c r="G311" s="51">
        <v>7000</v>
      </c>
      <c r="H311" s="51">
        <f>+D311*E311</f>
        <v>2013904.9999999998</v>
      </c>
      <c r="I311" s="52">
        <f>+CEILING(F311*G311,1000)</f>
        <v>814000</v>
      </c>
      <c r="J311" s="52">
        <f>(H311-I311)</f>
        <v>1199904.9999999998</v>
      </c>
      <c r="K311" s="56">
        <v>44970</v>
      </c>
      <c r="L311" s="50"/>
      <c r="M311" s="51"/>
      <c r="N311" s="51"/>
      <c r="O311" s="51"/>
      <c r="P311" s="51"/>
      <c r="Q311" s="51"/>
      <c r="R311" s="51"/>
      <c r="S311" s="51"/>
      <c r="T311" s="50" t="s">
        <v>304</v>
      </c>
    </row>
    <row r="312" spans="1:20" ht="21" customHeight="1" x14ac:dyDescent="0.4">
      <c r="A312" s="50" t="s">
        <v>46</v>
      </c>
      <c r="B312" s="50"/>
      <c r="C312" s="50" t="s">
        <v>297</v>
      </c>
      <c r="D312" s="50"/>
      <c r="E312" s="51"/>
      <c r="F312" s="51"/>
      <c r="G312" s="51"/>
      <c r="H312" s="51"/>
      <c r="I312" s="51"/>
      <c r="J312" s="51"/>
      <c r="K312" s="56">
        <v>44970</v>
      </c>
      <c r="L312" s="50" t="s">
        <v>1045</v>
      </c>
      <c r="M312" s="51">
        <v>900000</v>
      </c>
      <c r="N312" s="51"/>
      <c r="O312" s="52">
        <f t="shared" ref="O312:O322" si="42">+SUM(M312:N312)</f>
        <v>900000</v>
      </c>
      <c r="P312" s="51"/>
      <c r="Q312" s="51"/>
      <c r="R312" s="51"/>
      <c r="S312" s="51"/>
      <c r="T312" s="50" t="s">
        <v>304</v>
      </c>
    </row>
    <row r="313" spans="1:20" ht="21" customHeight="1" x14ac:dyDescent="0.4">
      <c r="A313" s="50" t="s">
        <v>46</v>
      </c>
      <c r="B313" s="50"/>
      <c r="C313" s="50" t="s">
        <v>297</v>
      </c>
      <c r="D313" s="50"/>
      <c r="E313" s="51"/>
      <c r="F313" s="51"/>
      <c r="G313" s="51"/>
      <c r="H313" s="51"/>
      <c r="I313" s="51"/>
      <c r="J313" s="51"/>
      <c r="K313" s="56">
        <v>45219</v>
      </c>
      <c r="L313" s="50" t="s">
        <v>9</v>
      </c>
      <c r="M313" s="51"/>
      <c r="N313" s="52">
        <v>959600</v>
      </c>
      <c r="O313" s="52">
        <f t="shared" si="42"/>
        <v>959600</v>
      </c>
      <c r="P313" s="51"/>
      <c r="Q313" s="51"/>
      <c r="R313" s="51"/>
      <c r="S313" s="51"/>
      <c r="T313" s="50" t="s">
        <v>304</v>
      </c>
    </row>
    <row r="314" spans="1:20" ht="21" customHeight="1" x14ac:dyDescent="0.4">
      <c r="A314" s="50" t="s">
        <v>46</v>
      </c>
      <c r="B314" s="50"/>
      <c r="C314" s="50"/>
      <c r="D314" s="50"/>
      <c r="E314" s="51"/>
      <c r="F314" s="51"/>
      <c r="G314" s="51"/>
      <c r="H314" s="51"/>
      <c r="I314" s="51"/>
      <c r="J314" s="51"/>
      <c r="K314" s="56">
        <v>45219</v>
      </c>
      <c r="L314" s="50" t="s">
        <v>1046</v>
      </c>
      <c r="M314" s="52">
        <v>814000</v>
      </c>
      <c r="N314" s="51"/>
      <c r="O314" s="52">
        <f t="shared" si="42"/>
        <v>814000</v>
      </c>
      <c r="P314" s="51"/>
      <c r="Q314" s="51"/>
      <c r="R314" s="51"/>
      <c r="S314" s="51"/>
      <c r="T314" s="50" t="s">
        <v>304</v>
      </c>
    </row>
    <row r="315" spans="1:20" ht="21" customHeight="1" x14ac:dyDescent="0.4">
      <c r="A315" s="50" t="s">
        <v>46</v>
      </c>
      <c r="B315" s="50"/>
      <c r="C315" s="50"/>
      <c r="D315" s="50"/>
      <c r="E315" s="51"/>
      <c r="F315" s="51"/>
      <c r="G315" s="51"/>
      <c r="H315" s="51"/>
      <c r="I315" s="51"/>
      <c r="J315" s="51"/>
      <c r="K315" s="56">
        <v>45220</v>
      </c>
      <c r="L315" s="50" t="s">
        <v>9</v>
      </c>
      <c r="M315" s="51"/>
      <c r="N315" s="52">
        <v>233305</v>
      </c>
      <c r="O315" s="52">
        <f t="shared" si="42"/>
        <v>233305</v>
      </c>
      <c r="P315" s="51"/>
      <c r="Q315" s="51"/>
      <c r="R315" s="51"/>
      <c r="S315" s="51"/>
      <c r="T315" s="50" t="s">
        <v>304</v>
      </c>
    </row>
    <row r="316" spans="1:20" ht="21" customHeight="1" x14ac:dyDescent="0.4">
      <c r="A316" s="50" t="s">
        <v>46</v>
      </c>
      <c r="B316" s="50"/>
      <c r="C316" s="50"/>
      <c r="D316" s="50"/>
      <c r="E316" s="51"/>
      <c r="F316" s="51"/>
      <c r="G316" s="51"/>
      <c r="H316" s="51"/>
      <c r="I316" s="51"/>
      <c r="J316" s="51"/>
      <c r="K316" s="56">
        <v>45222</v>
      </c>
      <c r="L316" s="50" t="s">
        <v>1046</v>
      </c>
      <c r="M316" s="52">
        <v>-814000</v>
      </c>
      <c r="N316" s="51"/>
      <c r="O316" s="52">
        <f t="shared" si="42"/>
        <v>-814000</v>
      </c>
      <c r="P316" s="51"/>
      <c r="Q316" s="51"/>
      <c r="R316" s="51"/>
      <c r="S316" s="51"/>
      <c r="T316" s="50" t="s">
        <v>304</v>
      </c>
    </row>
    <row r="317" spans="1:20" ht="21" customHeight="1" x14ac:dyDescent="0.4">
      <c r="A317" s="50" t="s">
        <v>46</v>
      </c>
      <c r="B317" s="50"/>
      <c r="C317" s="50"/>
      <c r="D317" s="50"/>
      <c r="E317" s="51"/>
      <c r="F317" s="51"/>
      <c r="G317" s="51"/>
      <c r="H317" s="51"/>
      <c r="I317" s="51"/>
      <c r="J317" s="51"/>
      <c r="K317" s="56">
        <v>45222</v>
      </c>
      <c r="L317" s="50" t="s">
        <v>9</v>
      </c>
      <c r="M317" s="51"/>
      <c r="N317" s="52">
        <v>7000</v>
      </c>
      <c r="O317" s="52">
        <f t="shared" si="42"/>
        <v>7000</v>
      </c>
      <c r="P317" s="51"/>
      <c r="Q317" s="51"/>
      <c r="R317" s="51"/>
      <c r="S317" s="51"/>
      <c r="T317" s="50" t="s">
        <v>304</v>
      </c>
    </row>
    <row r="318" spans="1:20" ht="21" customHeight="1" x14ac:dyDescent="0.4">
      <c r="A318" s="50" t="s">
        <v>46</v>
      </c>
      <c r="B318" s="50"/>
      <c r="C318" s="50"/>
      <c r="D318" s="50"/>
      <c r="E318" s="51"/>
      <c r="F318" s="51"/>
      <c r="G318" s="51"/>
      <c r="H318" s="51"/>
      <c r="I318" s="51"/>
      <c r="J318" s="51"/>
      <c r="K318" s="56">
        <v>45227</v>
      </c>
      <c r="L318" s="50" t="s">
        <v>314</v>
      </c>
      <c r="M318" s="52">
        <v>-900000</v>
      </c>
      <c r="N318" s="51"/>
      <c r="O318" s="52">
        <f t="shared" si="42"/>
        <v>-900000</v>
      </c>
      <c r="P318" s="51"/>
      <c r="Q318" s="51"/>
      <c r="R318" s="51"/>
      <c r="S318" s="51"/>
      <c r="T318" s="50" t="s">
        <v>304</v>
      </c>
    </row>
    <row r="319" spans="1:20" ht="21" customHeight="1" x14ac:dyDescent="0.4">
      <c r="A319" s="50" t="s">
        <v>46</v>
      </c>
      <c r="B319" s="50"/>
      <c r="C319" s="50" t="s">
        <v>297</v>
      </c>
      <c r="D319" s="51"/>
      <c r="E319" s="51"/>
      <c r="F319" s="51"/>
      <c r="G319" s="51"/>
      <c r="H319" s="51"/>
      <c r="I319" s="51"/>
      <c r="J319" s="51"/>
      <c r="K319" s="56">
        <v>45285</v>
      </c>
      <c r="L319" s="50" t="s">
        <v>321</v>
      </c>
      <c r="M319" s="52">
        <v>814000</v>
      </c>
      <c r="N319" s="51"/>
      <c r="O319" s="52">
        <f t="shared" si="42"/>
        <v>814000</v>
      </c>
      <c r="P319" s="51"/>
      <c r="Q319" s="51"/>
      <c r="R319" s="51"/>
      <c r="S319" s="51"/>
      <c r="T319" s="50" t="s">
        <v>304</v>
      </c>
    </row>
    <row r="320" spans="1:20" ht="21" customHeight="1" x14ac:dyDescent="0.4">
      <c r="A320" s="50" t="s">
        <v>46</v>
      </c>
      <c r="B320" s="50"/>
      <c r="C320" s="50"/>
      <c r="D320" s="51"/>
      <c r="E320" s="51"/>
      <c r="F320" s="51"/>
      <c r="G320" s="51"/>
      <c r="H320" s="51"/>
      <c r="I320" s="51"/>
      <c r="J320" s="51"/>
      <c r="K320" s="56" t="s">
        <v>1204</v>
      </c>
      <c r="L320" s="50" t="s">
        <v>47</v>
      </c>
      <c r="M320" s="51">
        <v>-400000</v>
      </c>
      <c r="N320" s="52"/>
      <c r="O320" s="52">
        <f t="shared" si="42"/>
        <v>-400000</v>
      </c>
      <c r="P320" s="51"/>
      <c r="Q320" s="51"/>
      <c r="R320" s="51"/>
      <c r="S320" s="51"/>
      <c r="T320" s="50" t="s">
        <v>304</v>
      </c>
    </row>
    <row r="321" spans="1:20" ht="21" customHeight="1" x14ac:dyDescent="0.4">
      <c r="A321" s="50" t="s">
        <v>46</v>
      </c>
      <c r="B321" s="50"/>
      <c r="C321" s="50" t="s">
        <v>477</v>
      </c>
      <c r="D321" s="51"/>
      <c r="E321" s="51"/>
      <c r="F321" s="51"/>
      <c r="G321" s="51"/>
      <c r="H321" s="51"/>
      <c r="I321" s="51"/>
      <c r="J321" s="51"/>
      <c r="K321" s="56" t="s">
        <v>1204</v>
      </c>
      <c r="L321" s="50" t="s">
        <v>47</v>
      </c>
      <c r="M321" s="51">
        <v>400000</v>
      </c>
      <c r="N321" s="52"/>
      <c r="O321" s="52">
        <f t="shared" si="42"/>
        <v>400000</v>
      </c>
      <c r="P321" s="51"/>
      <c r="Q321" s="51"/>
      <c r="R321" s="51"/>
      <c r="S321" s="51"/>
      <c r="T321" s="50" t="s">
        <v>304</v>
      </c>
    </row>
    <row r="322" spans="1:20" ht="21" customHeight="1" x14ac:dyDescent="0.4">
      <c r="A322" s="50" t="s">
        <v>46</v>
      </c>
      <c r="B322" s="50"/>
      <c r="C322" s="50"/>
      <c r="D322" s="51"/>
      <c r="E322" s="51"/>
      <c r="F322" s="51"/>
      <c r="G322" s="51"/>
      <c r="H322" s="51"/>
      <c r="I322" s="51"/>
      <c r="J322" s="51"/>
      <c r="K322" s="56"/>
      <c r="L322" s="50"/>
      <c r="M322" s="52"/>
      <c r="N322" s="51"/>
      <c r="O322" s="52">
        <f t="shared" si="42"/>
        <v>0</v>
      </c>
      <c r="P322" s="51"/>
      <c r="Q322" s="51"/>
      <c r="R322" s="51"/>
      <c r="S322" s="51"/>
      <c r="T322" s="50" t="s">
        <v>304</v>
      </c>
    </row>
    <row r="323" spans="1:20" ht="21" customHeight="1" x14ac:dyDescent="0.4">
      <c r="A323" s="58"/>
      <c r="B323" s="58"/>
      <c r="C323" s="58"/>
      <c r="D323" s="60"/>
      <c r="E323" s="60"/>
      <c r="F323" s="60"/>
      <c r="G323" s="60"/>
      <c r="H323" s="60"/>
      <c r="I323" s="60"/>
      <c r="J323" s="60"/>
      <c r="K323" s="59"/>
      <c r="L323" s="58"/>
      <c r="M323" s="60">
        <f t="shared" ref="M323:N323" si="43">SUM(M312:M322)</f>
        <v>814000</v>
      </c>
      <c r="N323" s="60">
        <f t="shared" si="43"/>
        <v>1199905</v>
      </c>
      <c r="O323" s="60">
        <f>SUM(O312:O322)</f>
        <v>2013905</v>
      </c>
      <c r="P323" s="60">
        <f>+J311-N323</f>
        <v>0</v>
      </c>
      <c r="Q323" s="60">
        <f>+I311-M323</f>
        <v>0</v>
      </c>
      <c r="R323" s="60">
        <f>+P323+Q323</f>
        <v>0</v>
      </c>
      <c r="S323" s="60">
        <f>+O323</f>
        <v>2013905</v>
      </c>
      <c r="T323" s="58"/>
    </row>
    <row r="324" spans="1:20" ht="21" customHeight="1" x14ac:dyDescent="0.4">
      <c r="A324" s="50" t="s">
        <v>47</v>
      </c>
      <c r="B324" s="50" t="s">
        <v>437</v>
      </c>
      <c r="C324" s="50"/>
      <c r="D324" s="51">
        <v>138.88999999999999</v>
      </c>
      <c r="E324" s="51">
        <v>14500</v>
      </c>
      <c r="F324" s="52">
        <f>+D324*0.8364</f>
        <v>116.16759599999999</v>
      </c>
      <c r="G324" s="51">
        <v>7000</v>
      </c>
      <c r="H324" s="51">
        <f>+D324*E324</f>
        <v>2013904.9999999998</v>
      </c>
      <c r="I324" s="52">
        <f>+CEILING(F324*G324,1000)</f>
        <v>814000</v>
      </c>
      <c r="J324" s="52">
        <f>(H324-I324)</f>
        <v>1199904.9999999998</v>
      </c>
      <c r="K324" s="56">
        <v>44958</v>
      </c>
      <c r="L324" s="50"/>
      <c r="M324" s="51"/>
      <c r="N324" s="52"/>
      <c r="O324" s="51"/>
      <c r="P324" s="51"/>
      <c r="Q324" s="51"/>
      <c r="R324" s="51"/>
      <c r="S324" s="51"/>
      <c r="T324" s="50" t="s">
        <v>304</v>
      </c>
    </row>
    <row r="325" spans="1:20" ht="21" customHeight="1" x14ac:dyDescent="0.4">
      <c r="A325" s="50" t="s">
        <v>47</v>
      </c>
      <c r="B325" s="50"/>
      <c r="C325" s="50"/>
      <c r="D325" s="51"/>
      <c r="E325" s="51" t="s">
        <v>478</v>
      </c>
      <c r="F325" s="51"/>
      <c r="G325" s="51"/>
      <c r="H325" s="51"/>
      <c r="I325" s="51"/>
      <c r="J325" s="51"/>
      <c r="K325" s="56">
        <v>45237</v>
      </c>
      <c r="L325" s="50" t="s">
        <v>312</v>
      </c>
      <c r="M325" s="52">
        <v>15000</v>
      </c>
      <c r="N325" s="51"/>
      <c r="O325" s="52">
        <f t="shared" ref="O325:O333" si="44">+SUM(M325:N325)</f>
        <v>15000</v>
      </c>
      <c r="P325" s="51"/>
      <c r="Q325" s="51"/>
      <c r="R325" s="51"/>
      <c r="S325" s="51"/>
      <c r="T325" s="50" t="s">
        <v>304</v>
      </c>
    </row>
    <row r="326" spans="1:20" ht="21" customHeight="1" x14ac:dyDescent="0.4">
      <c r="A326" s="50" t="s">
        <v>47</v>
      </c>
      <c r="B326" s="50"/>
      <c r="C326" s="50" t="s">
        <v>479</v>
      </c>
      <c r="D326" s="51"/>
      <c r="E326" s="51"/>
      <c r="F326" s="51"/>
      <c r="G326" s="51"/>
      <c r="H326" s="51"/>
      <c r="I326" s="51"/>
      <c r="J326" s="51"/>
      <c r="K326" s="56">
        <v>45243</v>
      </c>
      <c r="L326" s="50" t="s">
        <v>1047</v>
      </c>
      <c r="M326" s="52">
        <v>600000</v>
      </c>
      <c r="N326" s="51"/>
      <c r="O326" s="52">
        <f t="shared" si="44"/>
        <v>600000</v>
      </c>
      <c r="P326" s="51"/>
      <c r="Q326" s="51"/>
      <c r="R326" s="51"/>
      <c r="S326" s="51"/>
      <c r="T326" s="50" t="s">
        <v>304</v>
      </c>
    </row>
    <row r="327" spans="1:20" ht="21" customHeight="1" x14ac:dyDescent="0.4">
      <c r="A327" s="50" t="s">
        <v>47</v>
      </c>
      <c r="B327" s="50"/>
      <c r="C327" s="50" t="s">
        <v>480</v>
      </c>
      <c r="D327" s="51"/>
      <c r="E327" s="51"/>
      <c r="F327" s="51"/>
      <c r="G327" s="51"/>
      <c r="H327" s="51"/>
      <c r="I327" s="51"/>
      <c r="J327" s="51"/>
      <c r="K327" s="56">
        <v>45296</v>
      </c>
      <c r="L327" s="50" t="s">
        <v>313</v>
      </c>
      <c r="M327" s="52">
        <v>212900</v>
      </c>
      <c r="N327" s="52"/>
      <c r="O327" s="52">
        <f t="shared" si="44"/>
        <v>212900</v>
      </c>
      <c r="P327" s="51"/>
      <c r="Q327" s="51"/>
      <c r="R327" s="51"/>
      <c r="S327" s="51"/>
      <c r="T327" s="50" t="s">
        <v>304</v>
      </c>
    </row>
    <row r="328" spans="1:20" ht="21" customHeight="1" x14ac:dyDescent="0.4">
      <c r="A328" s="50" t="s">
        <v>47</v>
      </c>
      <c r="B328" s="50"/>
      <c r="C328" s="50"/>
      <c r="D328" s="51"/>
      <c r="E328" s="51"/>
      <c r="F328" s="51"/>
      <c r="G328" s="51"/>
      <c r="H328" s="51"/>
      <c r="I328" s="51"/>
      <c r="J328" s="51"/>
      <c r="K328" s="56">
        <v>45310</v>
      </c>
      <c r="L328" s="50" t="s">
        <v>9</v>
      </c>
      <c r="M328" s="52"/>
      <c r="N328" s="52">
        <v>1199900</v>
      </c>
      <c r="O328" s="52">
        <f t="shared" si="44"/>
        <v>1199900</v>
      </c>
      <c r="P328" s="51"/>
      <c r="Q328" s="51"/>
      <c r="R328" s="51"/>
      <c r="S328" s="51"/>
      <c r="T328" s="50" t="s">
        <v>304</v>
      </c>
    </row>
    <row r="329" spans="1:20" ht="21" customHeight="1" x14ac:dyDescent="0.4">
      <c r="A329" s="50" t="s">
        <v>47</v>
      </c>
      <c r="B329" s="50"/>
      <c r="C329" s="50" t="s">
        <v>480</v>
      </c>
      <c r="D329" s="51"/>
      <c r="E329" s="51"/>
      <c r="F329" s="51"/>
      <c r="G329" s="51"/>
      <c r="H329" s="51"/>
      <c r="I329" s="51"/>
      <c r="J329" s="51"/>
      <c r="K329" s="56">
        <v>45310</v>
      </c>
      <c r="L329" s="50" t="s">
        <v>1048</v>
      </c>
      <c r="M329" s="52">
        <v>1100</v>
      </c>
      <c r="N329" s="52"/>
      <c r="O329" s="52">
        <f t="shared" si="44"/>
        <v>1100</v>
      </c>
      <c r="P329" s="51"/>
      <c r="Q329" s="51"/>
      <c r="R329" s="51"/>
      <c r="S329" s="51"/>
      <c r="T329" s="50" t="s">
        <v>304</v>
      </c>
    </row>
    <row r="330" spans="1:20" ht="21" customHeight="1" x14ac:dyDescent="0.4">
      <c r="A330" s="50" t="s">
        <v>47</v>
      </c>
      <c r="B330" s="50"/>
      <c r="C330" s="50"/>
      <c r="D330" s="51"/>
      <c r="E330" s="51"/>
      <c r="F330" s="51"/>
      <c r="G330" s="51"/>
      <c r="H330" s="51"/>
      <c r="I330" s="51"/>
      <c r="J330" s="51"/>
      <c r="K330" s="56">
        <v>45310</v>
      </c>
      <c r="L330" s="50" t="s">
        <v>313</v>
      </c>
      <c r="M330" s="52">
        <v>-15000</v>
      </c>
      <c r="N330" s="51"/>
      <c r="O330" s="52">
        <f t="shared" si="44"/>
        <v>-15000</v>
      </c>
      <c r="P330" s="51"/>
      <c r="Q330" s="51"/>
      <c r="R330" s="51"/>
      <c r="S330" s="51"/>
      <c r="T330" s="50" t="s">
        <v>304</v>
      </c>
    </row>
    <row r="331" spans="1:20" ht="21" customHeight="1" x14ac:dyDescent="0.4">
      <c r="A331" s="50" t="s">
        <v>47</v>
      </c>
      <c r="B331" s="50"/>
      <c r="C331" s="50"/>
      <c r="D331" s="51"/>
      <c r="E331" s="51"/>
      <c r="F331" s="51"/>
      <c r="G331" s="51"/>
      <c r="H331" s="51"/>
      <c r="I331" s="51"/>
      <c r="J331" s="51"/>
      <c r="K331" s="56" t="s">
        <v>1204</v>
      </c>
      <c r="L331" s="50" t="s">
        <v>46</v>
      </c>
      <c r="M331" s="51">
        <v>400000</v>
      </c>
      <c r="N331" s="51"/>
      <c r="O331" s="52">
        <f t="shared" si="44"/>
        <v>400000</v>
      </c>
      <c r="P331" s="51"/>
      <c r="Q331" s="51"/>
      <c r="R331" s="51"/>
      <c r="S331" s="51"/>
      <c r="T331" s="50" t="s">
        <v>304</v>
      </c>
    </row>
    <row r="332" spans="1:20" ht="21" customHeight="1" x14ac:dyDescent="0.4">
      <c r="A332" s="50" t="s">
        <v>47</v>
      </c>
      <c r="B332" s="50"/>
      <c r="C332" s="50" t="s">
        <v>479</v>
      </c>
      <c r="D332" s="51"/>
      <c r="E332" s="51"/>
      <c r="F332" s="51"/>
      <c r="G332" s="51"/>
      <c r="H332" s="51"/>
      <c r="I332" s="51"/>
      <c r="J332" s="51"/>
      <c r="K332" s="56" t="s">
        <v>1204</v>
      </c>
      <c r="L332" s="50" t="s">
        <v>46</v>
      </c>
      <c r="M332" s="51">
        <v>-400000</v>
      </c>
      <c r="N332" s="51"/>
      <c r="O332" s="52">
        <f t="shared" si="44"/>
        <v>-400000</v>
      </c>
      <c r="P332" s="51"/>
      <c r="Q332" s="51"/>
      <c r="R332" s="51"/>
      <c r="S332" s="51"/>
      <c r="T332" s="50" t="s">
        <v>304</v>
      </c>
    </row>
    <row r="333" spans="1:20" ht="21" customHeight="1" x14ac:dyDescent="0.4">
      <c r="A333" s="50" t="s">
        <v>47</v>
      </c>
      <c r="B333" s="50"/>
      <c r="C333" s="50"/>
      <c r="D333" s="51"/>
      <c r="E333" s="51"/>
      <c r="F333" s="51"/>
      <c r="G333" s="51"/>
      <c r="H333" s="51"/>
      <c r="I333" s="51"/>
      <c r="J333" s="51"/>
      <c r="K333" s="56"/>
      <c r="L333" s="50"/>
      <c r="M333" s="52"/>
      <c r="N333" s="51"/>
      <c r="O333" s="52">
        <f t="shared" si="44"/>
        <v>0</v>
      </c>
      <c r="P333" s="51"/>
      <c r="Q333" s="51"/>
      <c r="R333" s="51"/>
      <c r="S333" s="51"/>
      <c r="T333" s="50" t="s">
        <v>304</v>
      </c>
    </row>
    <row r="334" spans="1:20" ht="21" customHeight="1" x14ac:dyDescent="0.4">
      <c r="A334" s="58"/>
      <c r="B334" s="58"/>
      <c r="C334" s="58"/>
      <c r="D334" s="60"/>
      <c r="E334" s="60"/>
      <c r="F334" s="60"/>
      <c r="G334" s="60"/>
      <c r="H334" s="60"/>
      <c r="I334" s="60"/>
      <c r="J334" s="60"/>
      <c r="K334" s="59"/>
      <c r="L334" s="58"/>
      <c r="M334" s="60">
        <f t="shared" ref="M334:N334" si="45">SUM(M325:M333)</f>
        <v>814000</v>
      </c>
      <c r="N334" s="60">
        <f t="shared" si="45"/>
        <v>1199900</v>
      </c>
      <c r="O334" s="60">
        <f>SUM(O325:O333)</f>
        <v>2013900</v>
      </c>
      <c r="P334" s="60">
        <f>+J324-N334</f>
        <v>4.9999999997671694</v>
      </c>
      <c r="Q334" s="60">
        <f>+I324-M334</f>
        <v>0</v>
      </c>
      <c r="R334" s="60">
        <f>+P334+Q334</f>
        <v>4.9999999997671694</v>
      </c>
      <c r="S334" s="60">
        <f>+O334</f>
        <v>2013900</v>
      </c>
      <c r="T334" s="58"/>
    </row>
    <row r="335" spans="1:20" ht="21" customHeight="1" x14ac:dyDescent="0.4">
      <c r="A335" s="50" t="s">
        <v>48</v>
      </c>
      <c r="B335" s="50" t="s">
        <v>437</v>
      </c>
      <c r="C335" s="50" t="s">
        <v>481</v>
      </c>
      <c r="D335" s="51">
        <v>138.88999999999999</v>
      </c>
      <c r="E335" s="51">
        <v>15500</v>
      </c>
      <c r="F335" s="52">
        <f>+D335*0.8364</f>
        <v>116.16759599999999</v>
      </c>
      <c r="G335" s="51">
        <v>7000</v>
      </c>
      <c r="H335" s="51">
        <f>+D335*E335</f>
        <v>2152795</v>
      </c>
      <c r="I335" s="52">
        <f>+CEILING(F335*G335,1000)</f>
        <v>814000</v>
      </c>
      <c r="J335" s="52">
        <f>(H335-I335)</f>
        <v>1338795</v>
      </c>
      <c r="K335" s="56">
        <v>45002</v>
      </c>
      <c r="L335" s="50"/>
      <c r="M335" s="52"/>
      <c r="N335" s="51"/>
      <c r="O335" s="51"/>
      <c r="P335" s="51"/>
      <c r="Q335" s="51"/>
      <c r="R335" s="51"/>
      <c r="S335" s="51"/>
      <c r="T335" s="50" t="s">
        <v>294</v>
      </c>
    </row>
    <row r="336" spans="1:20" ht="21" customHeight="1" x14ac:dyDescent="0.4">
      <c r="A336" s="50" t="s">
        <v>48</v>
      </c>
      <c r="B336" s="50"/>
      <c r="C336" s="50"/>
      <c r="D336" s="51"/>
      <c r="E336" s="51"/>
      <c r="F336" s="51"/>
      <c r="G336" s="51"/>
      <c r="H336" s="51"/>
      <c r="I336" s="51"/>
      <c r="J336" s="51"/>
      <c r="K336" s="56">
        <v>45002</v>
      </c>
      <c r="L336" s="50" t="s">
        <v>9</v>
      </c>
      <c r="M336" s="52"/>
      <c r="N336" s="52">
        <v>10000</v>
      </c>
      <c r="O336" s="52">
        <f t="shared" ref="O336:O344" si="46">+SUM(M336:N336)</f>
        <v>10000</v>
      </c>
      <c r="P336" s="51"/>
      <c r="Q336" s="51"/>
      <c r="R336" s="51"/>
      <c r="S336" s="51"/>
      <c r="T336" s="50" t="s">
        <v>294</v>
      </c>
    </row>
    <row r="337" spans="1:20" ht="21" customHeight="1" x14ac:dyDescent="0.4">
      <c r="A337" s="50" t="s">
        <v>48</v>
      </c>
      <c r="B337" s="50"/>
      <c r="C337" s="50"/>
      <c r="D337" s="51"/>
      <c r="E337" s="51"/>
      <c r="F337" s="51"/>
      <c r="G337" s="51"/>
      <c r="H337" s="51"/>
      <c r="I337" s="51"/>
      <c r="J337" s="51"/>
      <c r="K337" s="56">
        <v>45014</v>
      </c>
      <c r="L337" s="50" t="s">
        <v>314</v>
      </c>
      <c r="M337" s="52">
        <v>528625</v>
      </c>
      <c r="N337" s="51"/>
      <c r="O337" s="52">
        <f t="shared" si="46"/>
        <v>528625</v>
      </c>
      <c r="P337" s="51"/>
      <c r="Q337" s="51"/>
      <c r="R337" s="51"/>
      <c r="S337" s="51"/>
      <c r="T337" s="50" t="s">
        <v>294</v>
      </c>
    </row>
    <row r="338" spans="1:20" ht="21" customHeight="1" x14ac:dyDescent="0.4">
      <c r="A338" s="50" t="s">
        <v>48</v>
      </c>
      <c r="B338" s="50"/>
      <c r="C338" s="50" t="s">
        <v>482</v>
      </c>
      <c r="D338" s="51"/>
      <c r="E338" s="51"/>
      <c r="F338" s="51"/>
      <c r="G338" s="51"/>
      <c r="H338" s="51"/>
      <c r="I338" s="51"/>
      <c r="J338" s="51"/>
      <c r="K338" s="56">
        <v>45107</v>
      </c>
      <c r="L338" s="50" t="s">
        <v>314</v>
      </c>
      <c r="M338" s="51">
        <v>538625</v>
      </c>
      <c r="N338" s="52"/>
      <c r="O338" s="52">
        <f t="shared" si="46"/>
        <v>538625</v>
      </c>
      <c r="P338" s="51"/>
      <c r="Q338" s="51"/>
      <c r="R338" s="51"/>
      <c r="S338" s="51"/>
      <c r="T338" s="50" t="s">
        <v>294</v>
      </c>
    </row>
    <row r="339" spans="1:20" ht="21" customHeight="1" x14ac:dyDescent="0.4">
      <c r="A339" s="50" t="s">
        <v>48</v>
      </c>
      <c r="B339" s="50"/>
      <c r="C339" s="50" t="s">
        <v>482</v>
      </c>
      <c r="D339" s="51"/>
      <c r="E339" s="51"/>
      <c r="F339" s="51"/>
      <c r="G339" s="51"/>
      <c r="H339" s="51"/>
      <c r="I339" s="51"/>
      <c r="J339" s="51"/>
      <c r="K339" s="56">
        <v>45230</v>
      </c>
      <c r="L339" s="50" t="s">
        <v>321</v>
      </c>
      <c r="M339" s="52">
        <v>538625</v>
      </c>
      <c r="N339" s="51"/>
      <c r="O339" s="52">
        <f t="shared" si="46"/>
        <v>538625</v>
      </c>
      <c r="P339" s="51"/>
      <c r="Q339" s="51"/>
      <c r="R339" s="51"/>
      <c r="S339" s="51"/>
      <c r="T339" s="50" t="s">
        <v>294</v>
      </c>
    </row>
    <row r="340" spans="1:20" ht="21" customHeight="1" x14ac:dyDescent="0.4">
      <c r="A340" s="50" t="s">
        <v>48</v>
      </c>
      <c r="B340" s="50"/>
      <c r="C340" s="50" t="s">
        <v>482</v>
      </c>
      <c r="D340" s="51"/>
      <c r="E340" s="51"/>
      <c r="F340" s="51"/>
      <c r="G340" s="51"/>
      <c r="H340" s="51"/>
      <c r="I340" s="51"/>
      <c r="J340" s="51"/>
      <c r="K340" s="56">
        <v>45344</v>
      </c>
      <c r="L340" s="50" t="s">
        <v>314</v>
      </c>
      <c r="M340" s="52">
        <v>-1067250</v>
      </c>
      <c r="N340" s="51"/>
      <c r="O340" s="52">
        <f t="shared" si="46"/>
        <v>-1067250</v>
      </c>
      <c r="P340" s="51"/>
      <c r="Q340" s="51"/>
      <c r="R340" s="51"/>
      <c r="S340" s="51"/>
      <c r="T340" s="50" t="s">
        <v>294</v>
      </c>
    </row>
    <row r="341" spans="1:20" ht="21" customHeight="1" x14ac:dyDescent="0.4">
      <c r="A341" s="50" t="s">
        <v>48</v>
      </c>
      <c r="B341" s="50"/>
      <c r="C341" s="50"/>
      <c r="D341" s="51"/>
      <c r="E341" s="51"/>
      <c r="F341" s="51"/>
      <c r="G341" s="51"/>
      <c r="H341" s="51"/>
      <c r="I341" s="51"/>
      <c r="J341" s="51"/>
      <c r="K341" s="56">
        <v>45344</v>
      </c>
      <c r="L341" s="50" t="s">
        <v>9</v>
      </c>
      <c r="M341" s="51"/>
      <c r="N341" s="52">
        <v>536920</v>
      </c>
      <c r="O341" s="52">
        <f t="shared" si="46"/>
        <v>536920</v>
      </c>
      <c r="P341" s="51"/>
      <c r="Q341" s="51"/>
      <c r="R341" s="51"/>
      <c r="S341" s="51"/>
      <c r="T341" s="50" t="s">
        <v>294</v>
      </c>
    </row>
    <row r="342" spans="1:20" ht="21" customHeight="1" x14ac:dyDescent="0.4">
      <c r="A342" s="50" t="s">
        <v>48</v>
      </c>
      <c r="B342" s="50"/>
      <c r="C342" s="50"/>
      <c r="D342" s="51"/>
      <c r="E342" s="51"/>
      <c r="F342" s="51"/>
      <c r="G342" s="51"/>
      <c r="H342" s="51"/>
      <c r="I342" s="51"/>
      <c r="J342" s="51"/>
      <c r="K342" s="56">
        <v>45345</v>
      </c>
      <c r="L342" s="50" t="s">
        <v>1049</v>
      </c>
      <c r="M342" s="52">
        <v>275375</v>
      </c>
      <c r="N342" s="51"/>
      <c r="O342" s="52">
        <f t="shared" si="46"/>
        <v>275375</v>
      </c>
      <c r="P342" s="51"/>
      <c r="Q342" s="51"/>
      <c r="R342" s="51"/>
      <c r="S342" s="51"/>
      <c r="T342" s="50" t="s">
        <v>294</v>
      </c>
    </row>
    <row r="343" spans="1:20" ht="21" customHeight="1" x14ac:dyDescent="0.4">
      <c r="A343" s="50" t="s">
        <v>48</v>
      </c>
      <c r="B343" s="50"/>
      <c r="C343" s="50"/>
      <c r="D343" s="51"/>
      <c r="E343" s="51"/>
      <c r="F343" s="51"/>
      <c r="G343" s="51"/>
      <c r="H343" s="51"/>
      <c r="I343" s="51"/>
      <c r="J343" s="51"/>
      <c r="K343" s="56">
        <v>45345</v>
      </c>
      <c r="L343" s="50" t="s">
        <v>9</v>
      </c>
      <c r="M343" s="51"/>
      <c r="N343" s="52">
        <v>791500</v>
      </c>
      <c r="O343" s="52">
        <f t="shared" si="46"/>
        <v>791500</v>
      </c>
      <c r="P343" s="51"/>
      <c r="Q343" s="51"/>
      <c r="R343" s="51"/>
      <c r="S343" s="51"/>
      <c r="T343" s="50" t="s">
        <v>294</v>
      </c>
    </row>
    <row r="344" spans="1:20" ht="21" customHeight="1" x14ac:dyDescent="0.4">
      <c r="A344" s="50" t="s">
        <v>48</v>
      </c>
      <c r="B344" s="50"/>
      <c r="C344" s="50"/>
      <c r="D344" s="51"/>
      <c r="E344" s="51"/>
      <c r="F344" s="51"/>
      <c r="G344" s="51"/>
      <c r="H344" s="51"/>
      <c r="I344" s="51"/>
      <c r="J344" s="51"/>
      <c r="K344" s="56"/>
      <c r="L344" s="50"/>
      <c r="M344" s="51"/>
      <c r="N344" s="52"/>
      <c r="O344" s="52">
        <f t="shared" si="46"/>
        <v>0</v>
      </c>
      <c r="P344" s="51"/>
      <c r="Q344" s="51"/>
      <c r="R344" s="51"/>
      <c r="S344" s="51"/>
      <c r="T344" s="50" t="s">
        <v>294</v>
      </c>
    </row>
    <row r="345" spans="1:20" ht="21" customHeight="1" x14ac:dyDescent="0.4">
      <c r="A345" s="58"/>
      <c r="B345" s="58"/>
      <c r="C345" s="58"/>
      <c r="D345" s="60"/>
      <c r="E345" s="60"/>
      <c r="F345" s="60"/>
      <c r="G345" s="60"/>
      <c r="H345" s="60"/>
      <c r="I345" s="60"/>
      <c r="J345" s="60"/>
      <c r="K345" s="59"/>
      <c r="L345" s="58"/>
      <c r="M345" s="60">
        <f t="shared" ref="M345:N345" si="47">SUM(M336:M344)</f>
        <v>814000</v>
      </c>
      <c r="N345" s="60">
        <f t="shared" si="47"/>
        <v>1338420</v>
      </c>
      <c r="O345" s="60">
        <f>SUM(O336:O344)</f>
        <v>2152420</v>
      </c>
      <c r="P345" s="60">
        <f>+J335-N345</f>
        <v>375</v>
      </c>
      <c r="Q345" s="60">
        <f>+I335-M345</f>
        <v>0</v>
      </c>
      <c r="R345" s="60">
        <f>+P345+Q345</f>
        <v>375</v>
      </c>
      <c r="S345" s="60">
        <f>+O345</f>
        <v>2152420</v>
      </c>
      <c r="T345" s="58"/>
    </row>
    <row r="346" spans="1:20" ht="21" customHeight="1" x14ac:dyDescent="0.4">
      <c r="A346" s="50" t="s">
        <v>49</v>
      </c>
      <c r="B346" s="50" t="s">
        <v>437</v>
      </c>
      <c r="C346" s="50"/>
      <c r="D346" s="51">
        <v>138.88999999999999</v>
      </c>
      <c r="E346" s="51">
        <v>16500</v>
      </c>
      <c r="F346" s="52">
        <f>+D346*0.8364</f>
        <v>116.16759599999999</v>
      </c>
      <c r="G346" s="51">
        <v>7000</v>
      </c>
      <c r="H346" s="51">
        <f>+D346*E346</f>
        <v>2291685</v>
      </c>
      <c r="I346" s="52">
        <f>+CEILING(F346*G346,1000)</f>
        <v>814000</v>
      </c>
      <c r="J346" s="52">
        <f>(H346-I346)</f>
        <v>1477685</v>
      </c>
      <c r="K346" s="56">
        <v>45184</v>
      </c>
      <c r="L346" s="50"/>
      <c r="M346" s="51"/>
      <c r="N346" s="52"/>
      <c r="O346" s="51"/>
      <c r="P346" s="51"/>
      <c r="Q346" s="51"/>
      <c r="R346" s="51"/>
      <c r="S346" s="51"/>
      <c r="T346" s="50" t="s">
        <v>375</v>
      </c>
    </row>
    <row r="347" spans="1:20" ht="21" customHeight="1" x14ac:dyDescent="0.4">
      <c r="A347" s="50" t="s">
        <v>49</v>
      </c>
      <c r="B347" s="50"/>
      <c r="C347" s="50"/>
      <c r="D347" s="51"/>
      <c r="E347" s="51"/>
      <c r="F347" s="51"/>
      <c r="G347" s="51"/>
      <c r="H347" s="51"/>
      <c r="I347" s="51"/>
      <c r="J347" s="51"/>
      <c r="K347" s="56">
        <v>45054</v>
      </c>
      <c r="L347" s="50" t="s">
        <v>9</v>
      </c>
      <c r="M347" s="52"/>
      <c r="N347" s="52">
        <v>5000</v>
      </c>
      <c r="O347" s="52">
        <f t="shared" ref="O347:O360" si="48">+SUM(M347:N347)</f>
        <v>5000</v>
      </c>
      <c r="P347" s="51"/>
      <c r="Q347" s="51"/>
      <c r="R347" s="51"/>
      <c r="S347" s="51"/>
      <c r="T347" s="50" t="s">
        <v>294</v>
      </c>
    </row>
    <row r="348" spans="1:20" ht="21" customHeight="1" x14ac:dyDescent="0.4">
      <c r="A348" s="50" t="s">
        <v>49</v>
      </c>
      <c r="B348" s="50"/>
      <c r="C348" s="50"/>
      <c r="D348" s="51"/>
      <c r="E348" s="51"/>
      <c r="F348" s="51"/>
      <c r="G348" s="51"/>
      <c r="H348" s="51"/>
      <c r="I348" s="51"/>
      <c r="J348" s="51"/>
      <c r="K348" s="56">
        <v>45184</v>
      </c>
      <c r="L348" s="50" t="s">
        <v>9</v>
      </c>
      <c r="M348" s="51"/>
      <c r="N348" s="52">
        <v>5000</v>
      </c>
      <c r="O348" s="52">
        <f t="shared" si="48"/>
        <v>5000</v>
      </c>
      <c r="P348" s="51"/>
      <c r="Q348" s="51"/>
      <c r="R348" s="51"/>
      <c r="S348" s="51"/>
      <c r="T348" s="50" t="s">
        <v>294</v>
      </c>
    </row>
    <row r="349" spans="1:20" ht="21" customHeight="1" x14ac:dyDescent="0.4">
      <c r="A349" s="50" t="s">
        <v>49</v>
      </c>
      <c r="B349" s="50"/>
      <c r="C349" s="50" t="s">
        <v>483</v>
      </c>
      <c r="D349" s="51"/>
      <c r="E349" s="51"/>
      <c r="F349" s="51"/>
      <c r="G349" s="51"/>
      <c r="H349" s="51"/>
      <c r="I349" s="51"/>
      <c r="J349" s="51"/>
      <c r="K349" s="56">
        <v>45226</v>
      </c>
      <c r="L349" s="50" t="s">
        <v>1050</v>
      </c>
      <c r="M349" s="52">
        <v>300000</v>
      </c>
      <c r="N349" s="51"/>
      <c r="O349" s="52">
        <f t="shared" si="48"/>
        <v>300000</v>
      </c>
      <c r="P349" s="51"/>
      <c r="Q349" s="51"/>
      <c r="R349" s="51"/>
      <c r="S349" s="51"/>
      <c r="T349" s="50" t="s">
        <v>375</v>
      </c>
    </row>
    <row r="350" spans="1:20" ht="21" customHeight="1" x14ac:dyDescent="0.4">
      <c r="A350" s="50" t="s">
        <v>49</v>
      </c>
      <c r="B350" s="50"/>
      <c r="C350" s="50" t="s">
        <v>483</v>
      </c>
      <c r="D350" s="51"/>
      <c r="E350" s="51"/>
      <c r="F350" s="51"/>
      <c r="G350" s="51"/>
      <c r="H350" s="51"/>
      <c r="I350" s="51"/>
      <c r="J350" s="51"/>
      <c r="K350" s="56">
        <v>45300</v>
      </c>
      <c r="L350" s="50" t="s">
        <v>312</v>
      </c>
      <c r="M350" s="52">
        <v>100000</v>
      </c>
      <c r="N350" s="51"/>
      <c r="O350" s="52">
        <f t="shared" si="48"/>
        <v>100000</v>
      </c>
      <c r="P350" s="51"/>
      <c r="Q350" s="51"/>
      <c r="R350" s="51"/>
      <c r="S350" s="51"/>
      <c r="T350" s="50" t="s">
        <v>375</v>
      </c>
    </row>
    <row r="351" spans="1:20" ht="21" customHeight="1" x14ac:dyDescent="0.4">
      <c r="A351" s="50" t="s">
        <v>49</v>
      </c>
      <c r="B351" s="50"/>
      <c r="C351" s="50" t="s">
        <v>483</v>
      </c>
      <c r="D351" s="51"/>
      <c r="E351" s="51"/>
      <c r="F351" s="51"/>
      <c r="G351" s="51"/>
      <c r="H351" s="51"/>
      <c r="I351" s="51"/>
      <c r="J351" s="51"/>
      <c r="K351" s="56">
        <v>45300</v>
      </c>
      <c r="L351" s="50" t="s">
        <v>312</v>
      </c>
      <c r="M351" s="52">
        <v>9500</v>
      </c>
      <c r="N351" s="51"/>
      <c r="O351" s="52">
        <f t="shared" si="48"/>
        <v>9500</v>
      </c>
      <c r="P351" s="51"/>
      <c r="Q351" s="51"/>
      <c r="R351" s="51"/>
      <c r="S351" s="51"/>
      <c r="T351" s="50" t="s">
        <v>375</v>
      </c>
    </row>
    <row r="352" spans="1:20" ht="21" customHeight="1" x14ac:dyDescent="0.4">
      <c r="A352" s="50" t="s">
        <v>49</v>
      </c>
      <c r="B352" s="50"/>
      <c r="C352" s="50" t="s">
        <v>483</v>
      </c>
      <c r="D352" s="51"/>
      <c r="E352" s="51"/>
      <c r="F352" s="51"/>
      <c r="G352" s="51"/>
      <c r="H352" s="51"/>
      <c r="I352" s="51"/>
      <c r="J352" s="51"/>
      <c r="K352" s="56">
        <v>45300</v>
      </c>
      <c r="L352" s="50" t="s">
        <v>9</v>
      </c>
      <c r="M352" s="51"/>
      <c r="N352" s="52">
        <v>90500</v>
      </c>
      <c r="O352" s="52">
        <f t="shared" si="48"/>
        <v>90500</v>
      </c>
      <c r="P352" s="51"/>
      <c r="Q352" s="51"/>
      <c r="R352" s="51"/>
      <c r="S352" s="51"/>
      <c r="T352" s="50" t="s">
        <v>375</v>
      </c>
    </row>
    <row r="353" spans="1:20" ht="21" customHeight="1" x14ac:dyDescent="0.4">
      <c r="A353" s="50" t="s">
        <v>49</v>
      </c>
      <c r="B353" s="50"/>
      <c r="C353" s="50" t="s">
        <v>483</v>
      </c>
      <c r="D353" s="51"/>
      <c r="E353" s="51"/>
      <c r="F353" s="51"/>
      <c r="G353" s="51"/>
      <c r="H353" s="51"/>
      <c r="I353" s="51"/>
      <c r="J353" s="51"/>
      <c r="K353" s="56">
        <v>45322</v>
      </c>
      <c r="L353" s="50" t="s">
        <v>9</v>
      </c>
      <c r="M353" s="51"/>
      <c r="N353" s="52">
        <v>270000</v>
      </c>
      <c r="O353" s="52">
        <f t="shared" si="48"/>
        <v>270000</v>
      </c>
      <c r="P353" s="51"/>
      <c r="Q353" s="51"/>
      <c r="R353" s="51"/>
      <c r="S353" s="51"/>
      <c r="T353" s="50" t="s">
        <v>375</v>
      </c>
    </row>
    <row r="354" spans="1:20" ht="21" customHeight="1" x14ac:dyDescent="0.4">
      <c r="A354" s="50" t="s">
        <v>49</v>
      </c>
      <c r="B354" s="50"/>
      <c r="C354" s="50"/>
      <c r="D354" s="51"/>
      <c r="E354" s="51"/>
      <c r="F354" s="51"/>
      <c r="G354" s="51"/>
      <c r="H354" s="51"/>
      <c r="I354" s="51"/>
      <c r="J354" s="51"/>
      <c r="K354" s="56">
        <v>45332</v>
      </c>
      <c r="L354" s="50" t="s">
        <v>312</v>
      </c>
      <c r="M354" s="52">
        <v>80000</v>
      </c>
      <c r="N354" s="51"/>
      <c r="O354" s="52">
        <f t="shared" si="48"/>
        <v>80000</v>
      </c>
      <c r="P354" s="51"/>
      <c r="Q354" s="51"/>
      <c r="R354" s="51"/>
      <c r="S354" s="51"/>
      <c r="T354" s="50" t="s">
        <v>375</v>
      </c>
    </row>
    <row r="355" spans="1:20" ht="21" customHeight="1" x14ac:dyDescent="0.4">
      <c r="A355" s="50" t="s">
        <v>49</v>
      </c>
      <c r="B355" s="50"/>
      <c r="C355" s="50" t="s">
        <v>483</v>
      </c>
      <c r="D355" s="51"/>
      <c r="E355" s="51"/>
      <c r="F355" s="51"/>
      <c r="G355" s="51"/>
      <c r="H355" s="51"/>
      <c r="I355" s="51"/>
      <c r="J355" s="51"/>
      <c r="K355" s="56">
        <v>45332</v>
      </c>
      <c r="L355" s="50" t="s">
        <v>9</v>
      </c>
      <c r="M355" s="51"/>
      <c r="N355" s="52">
        <v>150000</v>
      </c>
      <c r="O355" s="52">
        <f t="shared" si="48"/>
        <v>150000</v>
      </c>
      <c r="P355" s="51"/>
      <c r="Q355" s="51"/>
      <c r="R355" s="51"/>
      <c r="S355" s="51"/>
      <c r="T355" s="50" t="s">
        <v>375</v>
      </c>
    </row>
    <row r="356" spans="1:20" ht="21" customHeight="1" x14ac:dyDescent="0.4">
      <c r="A356" s="50" t="s">
        <v>49</v>
      </c>
      <c r="B356" s="50"/>
      <c r="C356" s="50" t="s">
        <v>483</v>
      </c>
      <c r="D356" s="51"/>
      <c r="E356" s="51"/>
      <c r="F356" s="51"/>
      <c r="G356" s="51"/>
      <c r="H356" s="51"/>
      <c r="I356" s="51"/>
      <c r="J356" s="51"/>
      <c r="K356" s="56">
        <v>45413</v>
      </c>
      <c r="L356" s="50" t="s">
        <v>9</v>
      </c>
      <c r="M356" s="51"/>
      <c r="N356" s="52">
        <v>260000</v>
      </c>
      <c r="O356" s="52">
        <f t="shared" si="48"/>
        <v>260000</v>
      </c>
      <c r="P356" s="51"/>
      <c r="Q356" s="51"/>
      <c r="R356" s="51"/>
      <c r="S356" s="51"/>
      <c r="T356" s="50" t="s">
        <v>375</v>
      </c>
    </row>
    <row r="357" spans="1:20" ht="21" customHeight="1" x14ac:dyDescent="0.4">
      <c r="A357" s="50" t="s">
        <v>49</v>
      </c>
      <c r="B357" s="50"/>
      <c r="C357" s="50" t="s">
        <v>483</v>
      </c>
      <c r="D357" s="51"/>
      <c r="E357" s="51"/>
      <c r="F357" s="51"/>
      <c r="G357" s="51"/>
      <c r="H357" s="51"/>
      <c r="I357" s="51"/>
      <c r="J357" s="51"/>
      <c r="K357" s="56">
        <v>45446</v>
      </c>
      <c r="L357" s="50" t="s">
        <v>9</v>
      </c>
      <c r="M357" s="51"/>
      <c r="N357" s="52">
        <v>702100</v>
      </c>
      <c r="O357" s="52">
        <f t="shared" si="48"/>
        <v>702100</v>
      </c>
      <c r="P357" s="51"/>
      <c r="Q357" s="51"/>
      <c r="R357" s="51"/>
      <c r="S357" s="51"/>
      <c r="T357" s="50" t="s">
        <v>375</v>
      </c>
    </row>
    <row r="358" spans="1:20" ht="21" customHeight="1" x14ac:dyDescent="0.4">
      <c r="A358" s="50" t="s">
        <v>49</v>
      </c>
      <c r="B358" s="50"/>
      <c r="C358" s="50"/>
      <c r="D358" s="51"/>
      <c r="E358" s="51"/>
      <c r="F358" s="51"/>
      <c r="G358" s="51"/>
      <c r="H358" s="51"/>
      <c r="I358" s="51"/>
      <c r="J358" s="51"/>
      <c r="K358" s="56">
        <v>45449</v>
      </c>
      <c r="L358" s="50" t="s">
        <v>1051</v>
      </c>
      <c r="M358" s="52">
        <v>324500</v>
      </c>
      <c r="N358" s="52"/>
      <c r="O358" s="52">
        <f t="shared" si="48"/>
        <v>324500</v>
      </c>
      <c r="P358" s="51"/>
      <c r="Q358" s="51"/>
      <c r="R358" s="51"/>
      <c r="S358" s="51"/>
      <c r="T358" s="50" t="s">
        <v>375</v>
      </c>
    </row>
    <row r="359" spans="1:20" ht="21" customHeight="1" x14ac:dyDescent="0.4">
      <c r="A359" s="50" t="s">
        <v>49</v>
      </c>
      <c r="B359" s="50"/>
      <c r="C359" s="50"/>
      <c r="D359" s="51"/>
      <c r="E359" s="51"/>
      <c r="F359" s="51"/>
      <c r="G359" s="51"/>
      <c r="H359" s="51"/>
      <c r="I359" s="51"/>
      <c r="J359" s="51"/>
      <c r="K359" s="56" t="s">
        <v>1204</v>
      </c>
      <c r="L359" s="50" t="s">
        <v>678</v>
      </c>
      <c r="M359" s="52"/>
      <c r="N359" s="51">
        <v>-5000</v>
      </c>
      <c r="O359" s="52">
        <f t="shared" si="48"/>
        <v>-5000</v>
      </c>
      <c r="P359" s="51"/>
      <c r="Q359" s="51"/>
      <c r="R359" s="51"/>
      <c r="S359" s="51"/>
      <c r="T359" s="50" t="s">
        <v>375</v>
      </c>
    </row>
    <row r="360" spans="1:20" ht="21" customHeight="1" x14ac:dyDescent="0.4">
      <c r="A360" s="50" t="s">
        <v>49</v>
      </c>
      <c r="B360" s="50"/>
      <c r="C360" s="50"/>
      <c r="D360" s="51"/>
      <c r="E360" s="51"/>
      <c r="F360" s="51"/>
      <c r="G360" s="51"/>
      <c r="H360" s="51"/>
      <c r="I360" s="51"/>
      <c r="J360" s="51"/>
      <c r="K360" s="56"/>
      <c r="L360" s="50"/>
      <c r="M360" s="52"/>
      <c r="N360" s="51"/>
      <c r="O360" s="52">
        <f t="shared" si="48"/>
        <v>0</v>
      </c>
      <c r="P360" s="51"/>
      <c r="Q360" s="51"/>
      <c r="R360" s="51"/>
      <c r="S360" s="51"/>
      <c r="T360" s="50" t="s">
        <v>375</v>
      </c>
    </row>
    <row r="361" spans="1:20" ht="21" customHeight="1" x14ac:dyDescent="0.4">
      <c r="A361" s="58"/>
      <c r="B361" s="58"/>
      <c r="C361" s="58"/>
      <c r="D361" s="60"/>
      <c r="E361" s="60"/>
      <c r="F361" s="60"/>
      <c r="G361" s="60"/>
      <c r="H361" s="60"/>
      <c r="I361" s="60"/>
      <c r="J361" s="60"/>
      <c r="K361" s="59"/>
      <c r="L361" s="58"/>
      <c r="M361" s="60">
        <f t="shared" ref="M361:N361" si="49">SUM(M347:M360)</f>
        <v>814000</v>
      </c>
      <c r="N361" s="60">
        <f t="shared" si="49"/>
        <v>1477600</v>
      </c>
      <c r="O361" s="60">
        <f>SUM(O347:O360)</f>
        <v>2291600</v>
      </c>
      <c r="P361" s="60">
        <f>+J346-N361</f>
        <v>85</v>
      </c>
      <c r="Q361" s="60">
        <f>+I346-M361</f>
        <v>0</v>
      </c>
      <c r="R361" s="60">
        <f>+P361+Q361</f>
        <v>85</v>
      </c>
      <c r="S361" s="60">
        <f>+O361</f>
        <v>2291600</v>
      </c>
      <c r="T361" s="58"/>
    </row>
    <row r="362" spans="1:20" ht="21" customHeight="1" x14ac:dyDescent="0.4">
      <c r="A362" s="50" t="s">
        <v>50</v>
      </c>
      <c r="B362" s="50" t="s">
        <v>437</v>
      </c>
      <c r="C362" s="50" t="s">
        <v>484</v>
      </c>
      <c r="D362" s="51">
        <v>138.88999999999999</v>
      </c>
      <c r="E362" s="51">
        <v>17500</v>
      </c>
      <c r="F362" s="52">
        <f>+D362*0.8364</f>
        <v>116.16759599999999</v>
      </c>
      <c r="G362" s="51">
        <v>7000</v>
      </c>
      <c r="H362" s="51">
        <f>+D362*E362</f>
        <v>2430574.9999999995</v>
      </c>
      <c r="I362" s="52">
        <f>+CEILING(F362*G362,1000)</f>
        <v>814000</v>
      </c>
      <c r="J362" s="52">
        <f>(H362-I362)</f>
        <v>1616574.9999999995</v>
      </c>
      <c r="K362" s="56">
        <v>45237</v>
      </c>
      <c r="L362" s="50"/>
      <c r="M362" s="51"/>
      <c r="N362" s="52"/>
      <c r="O362" s="51"/>
      <c r="P362" s="51"/>
      <c r="Q362" s="51"/>
      <c r="R362" s="51"/>
      <c r="S362" s="51"/>
      <c r="T362" s="50" t="s">
        <v>980</v>
      </c>
    </row>
    <row r="363" spans="1:20" ht="21" customHeight="1" x14ac:dyDescent="0.4">
      <c r="A363" s="50" t="s">
        <v>50</v>
      </c>
      <c r="B363" s="50"/>
      <c r="C363" s="50"/>
      <c r="D363" s="51"/>
      <c r="E363" s="51"/>
      <c r="F363" s="51"/>
      <c r="G363" s="51"/>
      <c r="H363" s="51"/>
      <c r="I363" s="51"/>
      <c r="J363" s="51"/>
      <c r="K363" s="56">
        <v>45237</v>
      </c>
      <c r="L363" s="50" t="s">
        <v>9</v>
      </c>
      <c r="M363" s="51"/>
      <c r="N363" s="52">
        <v>5000</v>
      </c>
      <c r="O363" s="52">
        <f t="shared" ref="O363:O377" si="50">+SUM(M363:N363)</f>
        <v>5000</v>
      </c>
      <c r="P363" s="51"/>
      <c r="Q363" s="51"/>
      <c r="R363" s="51"/>
      <c r="S363" s="51"/>
      <c r="T363" s="50" t="s">
        <v>980</v>
      </c>
    </row>
    <row r="364" spans="1:20" ht="21" customHeight="1" x14ac:dyDescent="0.4">
      <c r="A364" s="50" t="s">
        <v>50</v>
      </c>
      <c r="B364" s="50"/>
      <c r="C364" s="50"/>
      <c r="D364" s="51"/>
      <c r="E364" s="51"/>
      <c r="F364" s="51"/>
      <c r="G364" s="51"/>
      <c r="H364" s="51"/>
      <c r="I364" s="51"/>
      <c r="J364" s="51"/>
      <c r="K364" s="56">
        <v>45238</v>
      </c>
      <c r="L364" s="50" t="s">
        <v>9</v>
      </c>
      <c r="M364" s="51"/>
      <c r="N364" s="52">
        <v>100000</v>
      </c>
      <c r="O364" s="52">
        <f t="shared" si="50"/>
        <v>100000</v>
      </c>
      <c r="P364" s="51"/>
      <c r="Q364" s="51"/>
      <c r="R364" s="51"/>
      <c r="S364" s="51"/>
      <c r="T364" s="50" t="s">
        <v>980</v>
      </c>
    </row>
    <row r="365" spans="1:20" ht="21" customHeight="1" x14ac:dyDescent="0.4">
      <c r="A365" s="50" t="s">
        <v>50</v>
      </c>
      <c r="B365" s="50"/>
      <c r="C365" s="50"/>
      <c r="D365" s="51"/>
      <c r="E365" s="51"/>
      <c r="F365" s="51"/>
      <c r="G365" s="51"/>
      <c r="H365" s="51"/>
      <c r="I365" s="51"/>
      <c r="J365" s="51"/>
      <c r="K365" s="56">
        <v>45238</v>
      </c>
      <c r="L365" s="50" t="s">
        <v>1052</v>
      </c>
      <c r="M365" s="52">
        <v>200000</v>
      </c>
      <c r="N365" s="51"/>
      <c r="O365" s="52">
        <f t="shared" si="50"/>
        <v>200000</v>
      </c>
      <c r="P365" s="51"/>
      <c r="Q365" s="51"/>
      <c r="R365" s="51"/>
      <c r="S365" s="51"/>
      <c r="T365" s="50" t="s">
        <v>980</v>
      </c>
    </row>
    <row r="366" spans="1:20" ht="21" customHeight="1" x14ac:dyDescent="0.4">
      <c r="A366" s="50" t="s">
        <v>50</v>
      </c>
      <c r="B366" s="50"/>
      <c r="C366" s="50"/>
      <c r="D366" s="51"/>
      <c r="E366" s="51"/>
      <c r="F366" s="51"/>
      <c r="G366" s="51"/>
      <c r="H366" s="51"/>
      <c r="I366" s="51"/>
      <c r="J366" s="51"/>
      <c r="K366" s="56">
        <v>45262</v>
      </c>
      <c r="L366" s="50" t="s">
        <v>1053</v>
      </c>
      <c r="M366" s="52">
        <v>200000</v>
      </c>
      <c r="N366" s="51"/>
      <c r="O366" s="52">
        <f t="shared" si="50"/>
        <v>200000</v>
      </c>
      <c r="P366" s="51"/>
      <c r="Q366" s="51"/>
      <c r="R366" s="51"/>
      <c r="S366" s="51"/>
      <c r="T366" s="50" t="s">
        <v>980</v>
      </c>
    </row>
    <row r="367" spans="1:20" ht="21" customHeight="1" x14ac:dyDescent="0.4">
      <c r="A367" s="50" t="s">
        <v>50</v>
      </c>
      <c r="B367" s="50"/>
      <c r="C367" s="50"/>
      <c r="D367" s="51"/>
      <c r="E367" s="51"/>
      <c r="F367" s="51"/>
      <c r="G367" s="51"/>
      <c r="H367" s="51"/>
      <c r="I367" s="51"/>
      <c r="J367" s="51"/>
      <c r="K367" s="56">
        <v>45266</v>
      </c>
      <c r="L367" s="50" t="s">
        <v>1053</v>
      </c>
      <c r="M367" s="52">
        <v>-200000</v>
      </c>
      <c r="N367" s="51"/>
      <c r="O367" s="52">
        <f t="shared" si="50"/>
        <v>-200000</v>
      </c>
      <c r="P367" s="51"/>
      <c r="Q367" s="51"/>
      <c r="R367" s="51"/>
      <c r="S367" s="51"/>
      <c r="T367" s="50" t="s">
        <v>980</v>
      </c>
    </row>
    <row r="368" spans="1:20" ht="21" customHeight="1" x14ac:dyDescent="0.4">
      <c r="A368" s="50" t="s">
        <v>50</v>
      </c>
      <c r="B368" s="50"/>
      <c r="C368" s="50"/>
      <c r="D368" s="51"/>
      <c r="E368" s="51"/>
      <c r="F368" s="51"/>
      <c r="G368" s="51"/>
      <c r="H368" s="51"/>
      <c r="I368" s="51"/>
      <c r="J368" s="51"/>
      <c r="K368" s="56">
        <v>45344</v>
      </c>
      <c r="L368" s="50" t="s">
        <v>1054</v>
      </c>
      <c r="M368" s="52">
        <v>200000</v>
      </c>
      <c r="N368" s="52"/>
      <c r="O368" s="52">
        <f t="shared" si="50"/>
        <v>200000</v>
      </c>
      <c r="P368" s="51"/>
      <c r="Q368" s="51"/>
      <c r="R368" s="51"/>
      <c r="S368" s="51"/>
      <c r="T368" s="50" t="s">
        <v>980</v>
      </c>
    </row>
    <row r="369" spans="1:20" ht="21" customHeight="1" x14ac:dyDescent="0.4">
      <c r="A369" s="50" t="s">
        <v>50</v>
      </c>
      <c r="B369" s="50"/>
      <c r="C369" s="50"/>
      <c r="D369" s="51"/>
      <c r="E369" s="51"/>
      <c r="F369" s="51"/>
      <c r="G369" s="51"/>
      <c r="H369" s="51"/>
      <c r="I369" s="51"/>
      <c r="J369" s="51"/>
      <c r="K369" s="56">
        <v>45492</v>
      </c>
      <c r="L369" s="50" t="s">
        <v>1055</v>
      </c>
      <c r="M369" s="52">
        <v>300000</v>
      </c>
      <c r="N369" s="51"/>
      <c r="O369" s="52">
        <f t="shared" si="50"/>
        <v>300000</v>
      </c>
      <c r="P369" s="51"/>
      <c r="Q369" s="51"/>
      <c r="R369" s="51"/>
      <c r="S369" s="51"/>
      <c r="T369" s="50" t="s">
        <v>980</v>
      </c>
    </row>
    <row r="370" spans="1:20" ht="21" customHeight="1" x14ac:dyDescent="0.4">
      <c r="A370" s="50" t="s">
        <v>50</v>
      </c>
      <c r="B370" s="50"/>
      <c r="C370" s="50"/>
      <c r="D370" s="51"/>
      <c r="E370" s="51"/>
      <c r="F370" s="51"/>
      <c r="G370" s="51"/>
      <c r="H370" s="51"/>
      <c r="I370" s="51"/>
      <c r="J370" s="51"/>
      <c r="K370" s="56">
        <v>45499</v>
      </c>
      <c r="L370" s="50" t="s">
        <v>1055</v>
      </c>
      <c r="M370" s="52">
        <v>-300000</v>
      </c>
      <c r="N370" s="51"/>
      <c r="O370" s="52">
        <f t="shared" si="50"/>
        <v>-300000</v>
      </c>
      <c r="P370" s="51"/>
      <c r="Q370" s="51"/>
      <c r="R370" s="51"/>
      <c r="S370" s="51"/>
      <c r="T370" s="50" t="s">
        <v>980</v>
      </c>
    </row>
    <row r="371" spans="1:20" ht="21" customHeight="1" x14ac:dyDescent="0.4">
      <c r="A371" s="50" t="s">
        <v>50</v>
      </c>
      <c r="B371" s="50"/>
      <c r="C371" s="50"/>
      <c r="D371" s="51"/>
      <c r="E371" s="51"/>
      <c r="F371" s="51"/>
      <c r="G371" s="51"/>
      <c r="H371" s="51"/>
      <c r="I371" s="51"/>
      <c r="J371" s="51"/>
      <c r="K371" s="56">
        <v>45509</v>
      </c>
      <c r="L371" s="50" t="s">
        <v>1056</v>
      </c>
      <c r="M371" s="52">
        <v>300000</v>
      </c>
      <c r="N371" s="51"/>
      <c r="O371" s="52">
        <f t="shared" si="50"/>
        <v>300000</v>
      </c>
      <c r="P371" s="51"/>
      <c r="Q371" s="51"/>
      <c r="R371" s="51"/>
      <c r="S371" s="51"/>
      <c r="T371" s="50" t="s">
        <v>980</v>
      </c>
    </row>
    <row r="372" spans="1:20" ht="21" customHeight="1" x14ac:dyDescent="0.4">
      <c r="A372" s="50" t="s">
        <v>50</v>
      </c>
      <c r="B372" s="50"/>
      <c r="C372" s="50"/>
      <c r="D372" s="51"/>
      <c r="E372" s="51"/>
      <c r="F372" s="51"/>
      <c r="G372" s="51"/>
      <c r="H372" s="51"/>
      <c r="I372" s="51"/>
      <c r="J372" s="51"/>
      <c r="K372" s="56">
        <v>45516</v>
      </c>
      <c r="L372" s="50" t="s">
        <v>1056</v>
      </c>
      <c r="M372" s="52">
        <v>-300000</v>
      </c>
      <c r="N372" s="51"/>
      <c r="O372" s="52">
        <f t="shared" si="50"/>
        <v>-300000</v>
      </c>
      <c r="P372" s="51"/>
      <c r="Q372" s="51"/>
      <c r="R372" s="51"/>
      <c r="S372" s="51"/>
      <c r="T372" s="50" t="s">
        <v>980</v>
      </c>
    </row>
    <row r="373" spans="1:20" ht="21" customHeight="1" x14ac:dyDescent="0.4">
      <c r="A373" s="50" t="s">
        <v>50</v>
      </c>
      <c r="B373" s="50"/>
      <c r="C373" s="50"/>
      <c r="D373" s="51"/>
      <c r="E373" s="51"/>
      <c r="F373" s="51"/>
      <c r="G373" s="51"/>
      <c r="H373" s="51"/>
      <c r="I373" s="51"/>
      <c r="J373" s="51"/>
      <c r="K373" s="56">
        <v>45525</v>
      </c>
      <c r="L373" s="50" t="s">
        <v>9</v>
      </c>
      <c r="M373" s="52"/>
      <c r="N373" s="52">
        <v>20000</v>
      </c>
      <c r="O373" s="52">
        <f t="shared" si="50"/>
        <v>20000</v>
      </c>
      <c r="P373" s="51"/>
      <c r="Q373" s="51"/>
      <c r="R373" s="51"/>
      <c r="S373" s="51"/>
      <c r="T373" s="50" t="s">
        <v>980</v>
      </c>
    </row>
    <row r="374" spans="1:20" ht="21" customHeight="1" x14ac:dyDescent="0.4">
      <c r="A374" s="50" t="s">
        <v>50</v>
      </c>
      <c r="B374" s="50"/>
      <c r="C374" s="50" t="s">
        <v>242</v>
      </c>
      <c r="D374" s="51"/>
      <c r="E374" s="51"/>
      <c r="F374" s="51"/>
      <c r="G374" s="51"/>
      <c r="H374" s="51"/>
      <c r="I374" s="51"/>
      <c r="J374" s="51"/>
      <c r="K374" s="56">
        <v>45540</v>
      </c>
      <c r="L374" s="50" t="s">
        <v>314</v>
      </c>
      <c r="M374" s="52">
        <v>814000</v>
      </c>
      <c r="N374" s="51"/>
      <c r="O374" s="52">
        <f t="shared" si="50"/>
        <v>814000</v>
      </c>
      <c r="P374" s="51"/>
      <c r="Q374" s="51"/>
      <c r="R374" s="51"/>
      <c r="S374" s="51"/>
      <c r="T374" s="50" t="s">
        <v>980</v>
      </c>
    </row>
    <row r="375" spans="1:20" ht="21" customHeight="1" x14ac:dyDescent="0.4">
      <c r="A375" s="50" t="s">
        <v>50</v>
      </c>
      <c r="B375" s="50"/>
      <c r="C375" s="50"/>
      <c r="D375" s="51"/>
      <c r="E375" s="51"/>
      <c r="F375" s="51"/>
      <c r="G375" s="51"/>
      <c r="H375" s="51"/>
      <c r="I375" s="51"/>
      <c r="J375" s="51"/>
      <c r="K375" s="56">
        <v>45540</v>
      </c>
      <c r="L375" s="50" t="s">
        <v>9</v>
      </c>
      <c r="M375" s="51"/>
      <c r="N375" s="52">
        <v>1491570</v>
      </c>
      <c r="O375" s="52">
        <f t="shared" si="50"/>
        <v>1491570</v>
      </c>
      <c r="P375" s="51"/>
      <c r="Q375" s="51"/>
      <c r="R375" s="51"/>
      <c r="S375" s="51"/>
      <c r="T375" s="50" t="s">
        <v>980</v>
      </c>
    </row>
    <row r="376" spans="1:20" ht="21" customHeight="1" x14ac:dyDescent="0.4">
      <c r="A376" s="50" t="s">
        <v>50</v>
      </c>
      <c r="B376" s="50"/>
      <c r="C376" s="50" t="s">
        <v>485</v>
      </c>
      <c r="D376" s="51"/>
      <c r="E376" s="51"/>
      <c r="F376" s="51"/>
      <c r="G376" s="51"/>
      <c r="H376" s="51"/>
      <c r="I376" s="51"/>
      <c r="J376" s="51"/>
      <c r="K376" s="56">
        <v>45541</v>
      </c>
      <c r="L376" s="50" t="s">
        <v>314</v>
      </c>
      <c r="M376" s="52">
        <v>-400000</v>
      </c>
      <c r="N376" s="51"/>
      <c r="O376" s="52">
        <f t="shared" si="50"/>
        <v>-400000</v>
      </c>
      <c r="P376" s="51"/>
      <c r="Q376" s="51"/>
      <c r="R376" s="51"/>
      <c r="S376" s="51"/>
      <c r="T376" s="50" t="s">
        <v>980</v>
      </c>
    </row>
    <row r="377" spans="1:20" ht="21" customHeight="1" x14ac:dyDescent="0.4">
      <c r="A377" s="50" t="s">
        <v>50</v>
      </c>
      <c r="B377" s="50"/>
      <c r="C377" s="50"/>
      <c r="D377" s="51"/>
      <c r="E377" s="51"/>
      <c r="F377" s="51"/>
      <c r="G377" s="51"/>
      <c r="H377" s="51"/>
      <c r="I377" s="51"/>
      <c r="J377" s="51"/>
      <c r="K377" s="56"/>
      <c r="L377" s="50"/>
      <c r="M377" s="51"/>
      <c r="N377" s="51"/>
      <c r="O377" s="52">
        <f t="shared" si="50"/>
        <v>0</v>
      </c>
      <c r="P377" s="51"/>
      <c r="Q377" s="51"/>
      <c r="R377" s="51"/>
      <c r="S377" s="51"/>
      <c r="T377" s="50" t="s">
        <v>980</v>
      </c>
    </row>
    <row r="378" spans="1:20" ht="21" customHeight="1" x14ac:dyDescent="0.4">
      <c r="A378" s="58"/>
      <c r="B378" s="58"/>
      <c r="C378" s="58"/>
      <c r="D378" s="60"/>
      <c r="E378" s="60"/>
      <c r="F378" s="60"/>
      <c r="G378" s="60"/>
      <c r="H378" s="60"/>
      <c r="I378" s="60"/>
      <c r="J378" s="60"/>
      <c r="K378" s="59"/>
      <c r="L378" s="58"/>
      <c r="M378" s="60">
        <f t="shared" ref="M378:N378" si="51">SUM(M363:M377)</f>
        <v>814000</v>
      </c>
      <c r="N378" s="60">
        <f t="shared" si="51"/>
        <v>1616570</v>
      </c>
      <c r="O378" s="60">
        <f>SUM(O363:O377)</f>
        <v>2430570</v>
      </c>
      <c r="P378" s="60">
        <f>+J362-N378</f>
        <v>4.9999999995343387</v>
      </c>
      <c r="Q378" s="60">
        <f>+M378-I362</f>
        <v>0</v>
      </c>
      <c r="R378" s="60">
        <f>+P378+Q378</f>
        <v>4.9999999995343387</v>
      </c>
      <c r="S378" s="60">
        <f>+O378</f>
        <v>2430570</v>
      </c>
      <c r="T378" s="58"/>
    </row>
    <row r="379" spans="1:20" ht="21" customHeight="1" x14ac:dyDescent="0.4">
      <c r="A379" s="50" t="s">
        <v>51</v>
      </c>
      <c r="B379" s="50" t="s">
        <v>437</v>
      </c>
      <c r="C379" s="50"/>
      <c r="D379" s="51">
        <v>138.88999999999999</v>
      </c>
      <c r="E379" s="51">
        <v>17500</v>
      </c>
      <c r="F379" s="52">
        <f>+D379*0.8364</f>
        <v>116.16759599999999</v>
      </c>
      <c r="G379" s="51">
        <v>7000</v>
      </c>
      <c r="H379" s="51">
        <f>+D379*E379</f>
        <v>2430574.9999999995</v>
      </c>
      <c r="I379" s="52">
        <f>+CEILING(F379*G379,1000)</f>
        <v>814000</v>
      </c>
      <c r="J379" s="52">
        <f>(H379-I379)</f>
        <v>1616574.9999999995</v>
      </c>
      <c r="K379" s="56">
        <v>45237</v>
      </c>
      <c r="L379" s="50"/>
      <c r="M379" s="52"/>
      <c r="N379" s="51"/>
      <c r="O379" s="51"/>
      <c r="P379" s="51"/>
      <c r="Q379" s="51"/>
      <c r="R379" s="51"/>
      <c r="S379" s="51"/>
      <c r="T379" s="50" t="s">
        <v>980</v>
      </c>
    </row>
    <row r="380" spans="1:20" ht="21" customHeight="1" x14ac:dyDescent="0.4">
      <c r="A380" s="50" t="s">
        <v>51</v>
      </c>
      <c r="B380" s="50"/>
      <c r="C380" s="50" t="s">
        <v>486</v>
      </c>
      <c r="D380" s="51"/>
      <c r="E380" s="51"/>
      <c r="F380" s="51"/>
      <c r="G380" s="51"/>
      <c r="H380" s="51"/>
      <c r="I380" s="51"/>
      <c r="J380" s="51"/>
      <c r="K380" s="56">
        <v>45265</v>
      </c>
      <c r="L380" s="50" t="s">
        <v>383</v>
      </c>
      <c r="M380" s="52">
        <v>200001</v>
      </c>
      <c r="N380" s="51"/>
      <c r="O380" s="52">
        <f t="shared" ref="O380:O391" si="52">+SUM(M380:N380)</f>
        <v>200001</v>
      </c>
      <c r="P380" s="51"/>
      <c r="Q380" s="51"/>
      <c r="R380" s="51"/>
      <c r="S380" s="51"/>
      <c r="T380" s="50" t="s">
        <v>980</v>
      </c>
    </row>
    <row r="381" spans="1:20" ht="21" customHeight="1" x14ac:dyDescent="0.4">
      <c r="A381" s="50" t="s">
        <v>51</v>
      </c>
      <c r="B381" s="50"/>
      <c r="C381" s="50"/>
      <c r="D381" s="51"/>
      <c r="E381" s="51"/>
      <c r="F381" s="51"/>
      <c r="G381" s="51"/>
      <c r="H381" s="51"/>
      <c r="I381" s="51"/>
      <c r="J381" s="51"/>
      <c r="K381" s="56">
        <v>45273</v>
      </c>
      <c r="L381" s="50" t="s">
        <v>383</v>
      </c>
      <c r="M381" s="52">
        <v>300000</v>
      </c>
      <c r="N381" s="51"/>
      <c r="O381" s="52">
        <f t="shared" si="52"/>
        <v>300000</v>
      </c>
      <c r="P381" s="51"/>
      <c r="Q381" s="51"/>
      <c r="R381" s="51"/>
      <c r="S381" s="51"/>
      <c r="T381" s="50" t="s">
        <v>980</v>
      </c>
    </row>
    <row r="382" spans="1:20" ht="21" customHeight="1" x14ac:dyDescent="0.4">
      <c r="A382" s="50" t="s">
        <v>51</v>
      </c>
      <c r="B382" s="50"/>
      <c r="C382" s="50"/>
      <c r="D382" s="51"/>
      <c r="E382" s="51"/>
      <c r="F382" s="51"/>
      <c r="G382" s="51"/>
      <c r="H382" s="51"/>
      <c r="I382" s="51"/>
      <c r="J382" s="51"/>
      <c r="K382" s="56">
        <v>45277</v>
      </c>
      <c r="L382" s="50" t="s">
        <v>383</v>
      </c>
      <c r="M382" s="52">
        <v>50000</v>
      </c>
      <c r="N382" s="51"/>
      <c r="O382" s="52">
        <f t="shared" si="52"/>
        <v>50000</v>
      </c>
      <c r="P382" s="51"/>
      <c r="Q382" s="51"/>
      <c r="R382" s="51"/>
      <c r="S382" s="51"/>
      <c r="T382" s="50" t="s">
        <v>980</v>
      </c>
    </row>
    <row r="383" spans="1:20" ht="21" customHeight="1" x14ac:dyDescent="0.4">
      <c r="A383" s="50" t="s">
        <v>51</v>
      </c>
      <c r="B383" s="50"/>
      <c r="C383" s="50"/>
      <c r="D383" s="51"/>
      <c r="E383" s="51"/>
      <c r="F383" s="51"/>
      <c r="G383" s="51"/>
      <c r="H383" s="51"/>
      <c r="I383" s="51"/>
      <c r="J383" s="51"/>
      <c r="K383" s="56">
        <v>45479</v>
      </c>
      <c r="L383" s="50" t="s">
        <v>383</v>
      </c>
      <c r="M383" s="52">
        <v>200000</v>
      </c>
      <c r="N383" s="51"/>
      <c r="O383" s="52">
        <f t="shared" si="52"/>
        <v>200000</v>
      </c>
      <c r="P383" s="51"/>
      <c r="Q383" s="51"/>
      <c r="R383" s="51"/>
      <c r="S383" s="51"/>
      <c r="T383" s="50" t="s">
        <v>980</v>
      </c>
    </row>
    <row r="384" spans="1:20" ht="21" customHeight="1" x14ac:dyDescent="0.4">
      <c r="A384" s="50" t="s">
        <v>51</v>
      </c>
      <c r="B384" s="50"/>
      <c r="C384" s="50"/>
      <c r="D384" s="51"/>
      <c r="E384" s="51"/>
      <c r="F384" s="51"/>
      <c r="G384" s="51"/>
      <c r="H384" s="51"/>
      <c r="I384" s="51"/>
      <c r="J384" s="51"/>
      <c r="K384" s="56">
        <v>45507</v>
      </c>
      <c r="L384" s="50" t="s">
        <v>383</v>
      </c>
      <c r="M384" s="52">
        <v>300000</v>
      </c>
      <c r="N384" s="51"/>
      <c r="O384" s="52">
        <f t="shared" si="52"/>
        <v>300000</v>
      </c>
      <c r="P384" s="51"/>
      <c r="Q384" s="51"/>
      <c r="R384" s="51"/>
      <c r="S384" s="51"/>
      <c r="T384" s="50" t="s">
        <v>980</v>
      </c>
    </row>
    <row r="385" spans="1:20" ht="21" customHeight="1" x14ac:dyDescent="0.4">
      <c r="A385" s="50" t="s">
        <v>51</v>
      </c>
      <c r="B385" s="50"/>
      <c r="C385" s="50"/>
      <c r="D385" s="51"/>
      <c r="E385" s="51"/>
      <c r="F385" s="51"/>
      <c r="G385" s="51"/>
      <c r="H385" s="51"/>
      <c r="I385" s="51"/>
      <c r="J385" s="51"/>
      <c r="K385" s="56">
        <v>45536</v>
      </c>
      <c r="L385" s="50" t="s">
        <v>383</v>
      </c>
      <c r="M385" s="52">
        <v>300000</v>
      </c>
      <c r="N385" s="51"/>
      <c r="O385" s="52">
        <f t="shared" si="52"/>
        <v>300000</v>
      </c>
      <c r="P385" s="51"/>
      <c r="Q385" s="51"/>
      <c r="R385" s="51"/>
      <c r="S385" s="51"/>
      <c r="T385" s="50" t="s">
        <v>980</v>
      </c>
    </row>
    <row r="386" spans="1:20" ht="21" customHeight="1" x14ac:dyDescent="0.4">
      <c r="A386" s="50" t="s">
        <v>51</v>
      </c>
      <c r="B386" s="50"/>
      <c r="C386" s="50"/>
      <c r="D386" s="51"/>
      <c r="E386" s="51"/>
      <c r="F386" s="51"/>
      <c r="G386" s="51"/>
      <c r="H386" s="51"/>
      <c r="I386" s="51"/>
      <c r="J386" s="51"/>
      <c r="K386" s="56">
        <v>45628</v>
      </c>
      <c r="L386" s="50" t="s">
        <v>383</v>
      </c>
      <c r="M386" s="52">
        <v>450000</v>
      </c>
      <c r="N386" s="51"/>
      <c r="O386" s="52">
        <f t="shared" si="52"/>
        <v>450000</v>
      </c>
      <c r="P386" s="51"/>
      <c r="Q386" s="51"/>
      <c r="R386" s="51"/>
      <c r="S386" s="51"/>
      <c r="T386" s="50" t="s">
        <v>980</v>
      </c>
    </row>
    <row r="387" spans="1:20" ht="21" customHeight="1" x14ac:dyDescent="0.4">
      <c r="A387" s="50" t="s">
        <v>51</v>
      </c>
      <c r="B387" s="50"/>
      <c r="C387" s="50"/>
      <c r="D387" s="51"/>
      <c r="E387" s="51"/>
      <c r="F387" s="51"/>
      <c r="G387" s="51"/>
      <c r="H387" s="51"/>
      <c r="I387" s="51"/>
      <c r="J387" s="51"/>
      <c r="K387" s="56">
        <v>45646</v>
      </c>
      <c r="L387" s="50" t="s">
        <v>9</v>
      </c>
      <c r="M387" s="51"/>
      <c r="N387" s="52">
        <v>625500</v>
      </c>
      <c r="O387" s="52">
        <f t="shared" si="52"/>
        <v>625500</v>
      </c>
      <c r="P387" s="51"/>
      <c r="Q387" s="51"/>
      <c r="R387" s="51"/>
      <c r="S387" s="51"/>
      <c r="T387" s="50" t="s">
        <v>980</v>
      </c>
    </row>
    <row r="388" spans="1:20" ht="21" customHeight="1" x14ac:dyDescent="0.4">
      <c r="A388" s="50" t="s">
        <v>51</v>
      </c>
      <c r="B388" s="50"/>
      <c r="C388" s="50"/>
      <c r="D388" s="51"/>
      <c r="E388" s="51"/>
      <c r="F388" s="51"/>
      <c r="G388" s="51"/>
      <c r="H388" s="51"/>
      <c r="I388" s="51"/>
      <c r="J388" s="51"/>
      <c r="K388" s="56">
        <v>45650</v>
      </c>
      <c r="L388" s="50" t="s">
        <v>383</v>
      </c>
      <c r="M388" s="52">
        <v>-1005000</v>
      </c>
      <c r="N388" s="51"/>
      <c r="O388" s="52">
        <f t="shared" si="52"/>
        <v>-1005000</v>
      </c>
      <c r="P388" s="51"/>
      <c r="Q388" s="51"/>
      <c r="R388" s="51"/>
      <c r="S388" s="51"/>
      <c r="T388" s="50" t="s">
        <v>980</v>
      </c>
    </row>
    <row r="389" spans="1:20" ht="21" customHeight="1" x14ac:dyDescent="0.4">
      <c r="A389" s="50" t="s">
        <v>51</v>
      </c>
      <c r="B389" s="50"/>
      <c r="C389" s="50"/>
      <c r="D389" s="51"/>
      <c r="E389" s="51"/>
      <c r="F389" s="51"/>
      <c r="G389" s="51"/>
      <c r="H389" s="51"/>
      <c r="I389" s="51"/>
      <c r="J389" s="51"/>
      <c r="K389" s="56">
        <v>45651</v>
      </c>
      <c r="L389" s="50" t="s">
        <v>9</v>
      </c>
      <c r="M389" s="52"/>
      <c r="N389" s="52">
        <v>1005000</v>
      </c>
      <c r="O389" s="52">
        <f t="shared" si="52"/>
        <v>1005000</v>
      </c>
      <c r="P389" s="51"/>
      <c r="Q389" s="51"/>
      <c r="R389" s="51"/>
      <c r="S389" s="51"/>
      <c r="T389" s="50" t="s">
        <v>980</v>
      </c>
    </row>
    <row r="390" spans="1:20" ht="21" customHeight="1" x14ac:dyDescent="0.4">
      <c r="A390" s="50" t="s">
        <v>51</v>
      </c>
      <c r="B390" s="50"/>
      <c r="C390" s="50"/>
      <c r="D390" s="51"/>
      <c r="E390" s="51"/>
      <c r="F390" s="51"/>
      <c r="G390" s="51"/>
      <c r="H390" s="51"/>
      <c r="I390" s="51"/>
      <c r="J390" s="51"/>
      <c r="K390" s="56" t="s">
        <v>1204</v>
      </c>
      <c r="L390" s="50" t="s">
        <v>818</v>
      </c>
      <c r="M390" s="52">
        <v>5000</v>
      </c>
      <c r="N390" s="51"/>
      <c r="O390" s="52">
        <f t="shared" si="52"/>
        <v>5000</v>
      </c>
      <c r="P390" s="51"/>
      <c r="Q390" s="51"/>
      <c r="R390" s="51"/>
      <c r="S390" s="51"/>
      <c r="T390" s="50" t="s">
        <v>980</v>
      </c>
    </row>
    <row r="391" spans="1:20" ht="21" customHeight="1" x14ac:dyDescent="0.4">
      <c r="A391" s="50" t="s">
        <v>51</v>
      </c>
      <c r="B391" s="50"/>
      <c r="C391" s="50"/>
      <c r="D391" s="51"/>
      <c r="E391" s="51"/>
      <c r="F391" s="51"/>
      <c r="G391" s="51"/>
      <c r="H391" s="51"/>
      <c r="I391" s="51"/>
      <c r="J391" s="51"/>
      <c r="K391" s="56"/>
      <c r="L391" s="50"/>
      <c r="M391" s="52"/>
      <c r="N391" s="51"/>
      <c r="O391" s="52">
        <f t="shared" si="52"/>
        <v>0</v>
      </c>
      <c r="P391" s="51"/>
      <c r="Q391" s="51"/>
      <c r="R391" s="51"/>
      <c r="S391" s="51"/>
      <c r="T391" s="50" t="s">
        <v>980</v>
      </c>
    </row>
    <row r="392" spans="1:20" ht="21" customHeight="1" x14ac:dyDescent="0.4">
      <c r="A392" s="58"/>
      <c r="B392" s="58"/>
      <c r="C392" s="58"/>
      <c r="D392" s="60"/>
      <c r="E392" s="60"/>
      <c r="F392" s="60"/>
      <c r="G392" s="60"/>
      <c r="H392" s="60"/>
      <c r="I392" s="60"/>
      <c r="J392" s="60"/>
      <c r="K392" s="59"/>
      <c r="L392" s="58"/>
      <c r="M392" s="60">
        <f t="shared" ref="M392:N392" si="53">SUM(M380:M391)</f>
        <v>800001</v>
      </c>
      <c r="N392" s="60">
        <f t="shared" si="53"/>
        <v>1630500</v>
      </c>
      <c r="O392" s="60">
        <f>SUM(O380:O391)</f>
        <v>2430501</v>
      </c>
      <c r="P392" s="60">
        <f>+J379-N392</f>
        <v>-13925.000000000466</v>
      </c>
      <c r="Q392" s="60">
        <f>+I379-M392</f>
        <v>13999</v>
      </c>
      <c r="R392" s="60">
        <f>+P392+Q392</f>
        <v>73.999999999534339</v>
      </c>
      <c r="S392" s="60">
        <f>+O392</f>
        <v>2430501</v>
      </c>
      <c r="T392" s="58"/>
    </row>
    <row r="393" spans="1:20" ht="21" customHeight="1" x14ac:dyDescent="0.4">
      <c r="A393" s="66" t="s">
        <v>52</v>
      </c>
      <c r="B393" s="66" t="s">
        <v>437</v>
      </c>
      <c r="C393" s="66"/>
      <c r="D393" s="67">
        <v>138.88999999999999</v>
      </c>
      <c r="E393" s="67">
        <v>21000</v>
      </c>
      <c r="F393" s="67">
        <f>+D393*0.8364</f>
        <v>116.16759599999999</v>
      </c>
      <c r="G393" s="67">
        <v>7000</v>
      </c>
      <c r="H393" s="67">
        <f>+D393*E393</f>
        <v>2916689.9999999995</v>
      </c>
      <c r="I393" s="67">
        <f>+CEILING(F393*G393,1000)</f>
        <v>814000</v>
      </c>
      <c r="J393" s="67">
        <f>(H393-I393)</f>
        <v>2102689.9999999995</v>
      </c>
      <c r="K393" s="68"/>
      <c r="L393" s="66"/>
      <c r="M393" s="67"/>
      <c r="N393" s="67"/>
      <c r="O393" s="67"/>
      <c r="P393" s="67">
        <f>+J393-N393</f>
        <v>2102689.9999999995</v>
      </c>
      <c r="Q393" s="67">
        <f>+I393-M393</f>
        <v>814000</v>
      </c>
      <c r="R393" s="67">
        <f>+P393+Q393</f>
        <v>2916689.9999999995</v>
      </c>
      <c r="S393" s="67">
        <f>+O393</f>
        <v>0</v>
      </c>
      <c r="T393" s="66" t="s">
        <v>295</v>
      </c>
    </row>
    <row r="394" spans="1:20" ht="21" customHeight="1" x14ac:dyDescent="0.4">
      <c r="A394" s="50" t="s">
        <v>53</v>
      </c>
      <c r="B394" s="50" t="s">
        <v>437</v>
      </c>
      <c r="C394" s="50"/>
      <c r="D394" s="51">
        <v>138.88999999999999</v>
      </c>
      <c r="E394" s="51">
        <v>10000</v>
      </c>
      <c r="F394" s="52">
        <f>+D394*0.8364</f>
        <v>116.16759599999999</v>
      </c>
      <c r="G394" s="51">
        <v>7000</v>
      </c>
      <c r="H394" s="51">
        <f>+D394*E394</f>
        <v>1388899.9999999998</v>
      </c>
      <c r="I394" s="52">
        <f>+CEILING(F394*G394,1000)</f>
        <v>814000</v>
      </c>
      <c r="J394" s="52">
        <f>(H394-I394)</f>
        <v>574899.99999999977</v>
      </c>
      <c r="K394" s="56">
        <v>45558</v>
      </c>
      <c r="L394" s="50"/>
      <c r="M394" s="52"/>
      <c r="N394" s="51"/>
      <c r="O394" s="52"/>
      <c r="P394" s="51"/>
      <c r="Q394" s="51"/>
      <c r="R394" s="51"/>
      <c r="S394" s="51"/>
      <c r="T394" s="50" t="s">
        <v>980</v>
      </c>
    </row>
    <row r="395" spans="1:20" ht="21" customHeight="1" x14ac:dyDescent="0.4">
      <c r="A395" s="50" t="s">
        <v>53</v>
      </c>
      <c r="B395" s="50"/>
      <c r="C395" s="50" t="s">
        <v>487</v>
      </c>
      <c r="D395" s="51"/>
      <c r="E395" s="51"/>
      <c r="F395" s="51"/>
      <c r="G395" s="51"/>
      <c r="H395" s="51"/>
      <c r="I395" s="51"/>
      <c r="J395" s="51"/>
      <c r="K395" s="56">
        <v>45558</v>
      </c>
      <c r="L395" s="50" t="s">
        <v>9</v>
      </c>
      <c r="M395" s="52"/>
      <c r="N395" s="52">
        <v>5000</v>
      </c>
      <c r="O395" s="52">
        <f t="shared" ref="O395:O402" si="54">+SUM(M395:N395)</f>
        <v>5000</v>
      </c>
      <c r="P395" s="51"/>
      <c r="Q395" s="51"/>
      <c r="R395" s="51"/>
      <c r="S395" s="51"/>
      <c r="T395" s="50" t="s">
        <v>980</v>
      </c>
    </row>
    <row r="396" spans="1:20" ht="21" customHeight="1" x14ac:dyDescent="0.4">
      <c r="A396" s="50" t="s">
        <v>53</v>
      </c>
      <c r="B396" s="50"/>
      <c r="C396" s="50"/>
      <c r="D396" s="51"/>
      <c r="E396" s="51"/>
      <c r="F396" s="51"/>
      <c r="G396" s="51"/>
      <c r="H396" s="51"/>
      <c r="I396" s="51"/>
      <c r="J396" s="51"/>
      <c r="K396" s="56">
        <v>45563</v>
      </c>
      <c r="L396" s="50" t="s">
        <v>9</v>
      </c>
      <c r="M396" s="52"/>
      <c r="N396" s="52">
        <v>95000</v>
      </c>
      <c r="O396" s="52">
        <f t="shared" si="54"/>
        <v>95000</v>
      </c>
      <c r="P396" s="51"/>
      <c r="Q396" s="51"/>
      <c r="R396" s="51"/>
      <c r="S396" s="51"/>
      <c r="T396" s="50" t="s">
        <v>980</v>
      </c>
    </row>
    <row r="397" spans="1:20" ht="21" customHeight="1" x14ac:dyDescent="0.4">
      <c r="A397" s="50" t="s">
        <v>53</v>
      </c>
      <c r="B397" s="50"/>
      <c r="C397" s="50"/>
      <c r="D397" s="51"/>
      <c r="E397" s="51"/>
      <c r="F397" s="51"/>
      <c r="G397" s="51"/>
      <c r="H397" s="51"/>
      <c r="I397" s="51"/>
      <c r="J397" s="51"/>
      <c r="K397" s="56">
        <v>45563</v>
      </c>
      <c r="L397" s="50" t="s">
        <v>1057</v>
      </c>
      <c r="M397" s="52">
        <v>100000</v>
      </c>
      <c r="N397" s="51"/>
      <c r="O397" s="52">
        <f t="shared" si="54"/>
        <v>100000</v>
      </c>
      <c r="P397" s="51"/>
      <c r="Q397" s="51"/>
      <c r="R397" s="51"/>
      <c r="S397" s="51"/>
      <c r="T397" s="50" t="s">
        <v>980</v>
      </c>
    </row>
    <row r="398" spans="1:20" ht="21" customHeight="1" x14ac:dyDescent="0.4">
      <c r="A398" s="50" t="s">
        <v>53</v>
      </c>
      <c r="B398" s="50"/>
      <c r="C398" s="50"/>
      <c r="D398" s="51"/>
      <c r="E398" s="51"/>
      <c r="F398" s="51"/>
      <c r="G398" s="51"/>
      <c r="H398" s="51"/>
      <c r="I398" s="51"/>
      <c r="J398" s="51"/>
      <c r="K398" s="56">
        <v>45586</v>
      </c>
      <c r="L398" s="50" t="s">
        <v>1058</v>
      </c>
      <c r="M398" s="52">
        <v>314000</v>
      </c>
      <c r="N398" s="51"/>
      <c r="O398" s="52">
        <f t="shared" si="54"/>
        <v>314000</v>
      </c>
      <c r="P398" s="51"/>
      <c r="Q398" s="51"/>
      <c r="R398" s="51"/>
      <c r="S398" s="51"/>
      <c r="T398" s="50" t="s">
        <v>980</v>
      </c>
    </row>
    <row r="399" spans="1:20" ht="21" customHeight="1" x14ac:dyDescent="0.4">
      <c r="A399" s="50" t="s">
        <v>53</v>
      </c>
      <c r="B399" s="50"/>
      <c r="C399" s="50"/>
      <c r="D399" s="51"/>
      <c r="E399" s="51"/>
      <c r="F399" s="51"/>
      <c r="G399" s="51"/>
      <c r="H399" s="51"/>
      <c r="I399" s="51"/>
      <c r="J399" s="51"/>
      <c r="K399" s="56">
        <v>45586</v>
      </c>
      <c r="L399" s="50" t="s">
        <v>1059</v>
      </c>
      <c r="M399" s="52">
        <v>400000</v>
      </c>
      <c r="N399" s="51"/>
      <c r="O399" s="52">
        <f t="shared" si="54"/>
        <v>400000</v>
      </c>
      <c r="P399" s="51"/>
      <c r="Q399" s="51"/>
      <c r="R399" s="51"/>
      <c r="S399" s="51"/>
      <c r="T399" s="50" t="s">
        <v>980</v>
      </c>
    </row>
    <row r="400" spans="1:20" ht="21" customHeight="1" x14ac:dyDescent="0.4">
      <c r="A400" s="50" t="s">
        <v>53</v>
      </c>
      <c r="B400" s="50"/>
      <c r="C400" s="50"/>
      <c r="D400" s="51"/>
      <c r="E400" s="51"/>
      <c r="F400" s="51"/>
      <c r="G400" s="51"/>
      <c r="H400" s="51"/>
      <c r="I400" s="51"/>
      <c r="J400" s="51"/>
      <c r="K400" s="56">
        <v>45593</v>
      </c>
      <c r="L400" s="50" t="s">
        <v>9</v>
      </c>
      <c r="M400" s="51"/>
      <c r="N400" s="52">
        <v>136000</v>
      </c>
      <c r="O400" s="52">
        <f t="shared" si="54"/>
        <v>136000</v>
      </c>
      <c r="P400" s="51"/>
      <c r="Q400" s="51"/>
      <c r="R400" s="51"/>
      <c r="S400" s="51"/>
      <c r="T400" s="50" t="s">
        <v>980</v>
      </c>
    </row>
    <row r="401" spans="1:20" ht="21" customHeight="1" x14ac:dyDescent="0.4">
      <c r="A401" s="50" t="s">
        <v>53</v>
      </c>
      <c r="B401" s="50"/>
      <c r="C401" s="50"/>
      <c r="D401" s="51"/>
      <c r="E401" s="51"/>
      <c r="F401" s="51"/>
      <c r="G401" s="51"/>
      <c r="H401" s="51"/>
      <c r="I401" s="51"/>
      <c r="J401" s="51"/>
      <c r="K401" s="56">
        <v>45600</v>
      </c>
      <c r="L401" s="50" t="s">
        <v>9</v>
      </c>
      <c r="M401" s="52"/>
      <c r="N401" s="52">
        <v>338900</v>
      </c>
      <c r="O401" s="52">
        <f t="shared" si="54"/>
        <v>338900</v>
      </c>
      <c r="P401" s="51"/>
      <c r="Q401" s="51"/>
      <c r="R401" s="51"/>
      <c r="S401" s="51"/>
      <c r="T401" s="50" t="s">
        <v>980</v>
      </c>
    </row>
    <row r="402" spans="1:20" ht="21" customHeight="1" x14ac:dyDescent="0.4">
      <c r="A402" s="50" t="s">
        <v>53</v>
      </c>
      <c r="B402" s="50"/>
      <c r="C402" s="50"/>
      <c r="D402" s="51"/>
      <c r="E402" s="51"/>
      <c r="F402" s="51"/>
      <c r="G402" s="51"/>
      <c r="H402" s="51"/>
      <c r="I402" s="51"/>
      <c r="J402" s="51"/>
      <c r="K402" s="56"/>
      <c r="L402" s="50"/>
      <c r="M402" s="52"/>
      <c r="N402" s="51"/>
      <c r="O402" s="52">
        <f t="shared" si="54"/>
        <v>0</v>
      </c>
      <c r="P402" s="51"/>
      <c r="Q402" s="51"/>
      <c r="R402" s="51"/>
      <c r="S402" s="51"/>
      <c r="T402" s="50" t="s">
        <v>980</v>
      </c>
    </row>
    <row r="403" spans="1:20" ht="21" customHeight="1" x14ac:dyDescent="0.4">
      <c r="A403" s="58"/>
      <c r="B403" s="58"/>
      <c r="C403" s="58"/>
      <c r="D403" s="60"/>
      <c r="E403" s="60"/>
      <c r="F403" s="60"/>
      <c r="G403" s="60"/>
      <c r="H403" s="60"/>
      <c r="I403" s="60"/>
      <c r="J403" s="60"/>
      <c r="K403" s="59"/>
      <c r="L403" s="58"/>
      <c r="M403" s="60">
        <f t="shared" ref="M403:N403" si="55">SUM(M395:M402)</f>
        <v>814000</v>
      </c>
      <c r="N403" s="60">
        <f t="shared" si="55"/>
        <v>574900</v>
      </c>
      <c r="O403" s="60">
        <f>SUM(O395:O402)</f>
        <v>1388900</v>
      </c>
      <c r="P403" s="60">
        <f>+N403-J394</f>
        <v>0</v>
      </c>
      <c r="Q403" s="60">
        <f>+I394-M403</f>
        <v>0</v>
      </c>
      <c r="R403" s="60">
        <f>+P403+Q403</f>
        <v>0</v>
      </c>
      <c r="S403" s="60">
        <f>+O403</f>
        <v>1388900</v>
      </c>
      <c r="T403" s="58"/>
    </row>
    <row r="404" spans="1:20" ht="21" customHeight="1" x14ac:dyDescent="0.4">
      <c r="A404" s="50" t="s">
        <v>54</v>
      </c>
      <c r="B404" s="50" t="s">
        <v>437</v>
      </c>
      <c r="C404" s="50"/>
      <c r="D404" s="51">
        <v>116.76</v>
      </c>
      <c r="E404" s="51">
        <v>10000</v>
      </c>
      <c r="F404" s="52">
        <f>+D404*0.8364</f>
        <v>97.65806400000001</v>
      </c>
      <c r="G404" s="51">
        <v>7000</v>
      </c>
      <c r="H404" s="51">
        <f>+D404*E404</f>
        <v>1167600</v>
      </c>
      <c r="I404" s="52">
        <f>+CEILING(F404*G404,1000)</f>
        <v>684000</v>
      </c>
      <c r="J404" s="52">
        <f>(H404-I404)</f>
        <v>483600</v>
      </c>
      <c r="K404" s="56">
        <v>45590</v>
      </c>
      <c r="L404" s="50"/>
      <c r="M404" s="52"/>
      <c r="N404" s="51"/>
      <c r="O404" s="51"/>
      <c r="P404" s="51"/>
      <c r="Q404" s="51"/>
      <c r="R404" s="51"/>
      <c r="S404" s="51"/>
      <c r="T404" s="50" t="s">
        <v>333</v>
      </c>
    </row>
    <row r="405" spans="1:20" ht="21" customHeight="1" x14ac:dyDescent="0.4">
      <c r="A405" s="50" t="s">
        <v>54</v>
      </c>
      <c r="B405" s="50"/>
      <c r="C405" s="50"/>
      <c r="D405" s="51"/>
      <c r="E405" s="51"/>
      <c r="F405" s="51"/>
      <c r="G405" s="51"/>
      <c r="H405" s="51"/>
      <c r="I405" s="51"/>
      <c r="J405" s="51"/>
      <c r="K405" s="56">
        <v>45559</v>
      </c>
      <c r="L405" s="50" t="s">
        <v>9</v>
      </c>
      <c r="M405" s="52"/>
      <c r="N405" s="52">
        <v>10000</v>
      </c>
      <c r="O405" s="52">
        <f t="shared" ref="O405:O411" si="56">+SUM(M405:N405)</f>
        <v>10000</v>
      </c>
      <c r="P405" s="51"/>
      <c r="Q405" s="51"/>
      <c r="R405" s="51"/>
      <c r="S405" s="51"/>
      <c r="T405" s="50" t="s">
        <v>302</v>
      </c>
    </row>
    <row r="406" spans="1:20" ht="21" customHeight="1" x14ac:dyDescent="0.4">
      <c r="A406" s="50" t="s">
        <v>54</v>
      </c>
      <c r="B406" s="50"/>
      <c r="C406" s="50" t="s">
        <v>488</v>
      </c>
      <c r="D406" s="51"/>
      <c r="E406" s="51"/>
      <c r="F406" s="51"/>
      <c r="G406" s="51"/>
      <c r="H406" s="51"/>
      <c r="I406" s="51"/>
      <c r="J406" s="51"/>
      <c r="K406" s="56">
        <v>45590</v>
      </c>
      <c r="L406" s="50" t="s">
        <v>313</v>
      </c>
      <c r="M406" s="52">
        <v>5000</v>
      </c>
      <c r="N406" s="51"/>
      <c r="O406" s="52">
        <f t="shared" si="56"/>
        <v>5000</v>
      </c>
      <c r="P406" s="51"/>
      <c r="Q406" s="51"/>
      <c r="R406" s="51"/>
      <c r="S406" s="51"/>
      <c r="T406" s="50" t="s">
        <v>333</v>
      </c>
    </row>
    <row r="407" spans="1:20" ht="21" customHeight="1" x14ac:dyDescent="0.4">
      <c r="A407" s="50" t="s">
        <v>54</v>
      </c>
      <c r="B407" s="50"/>
      <c r="C407" s="50"/>
      <c r="D407" s="51"/>
      <c r="E407" s="51"/>
      <c r="F407" s="51"/>
      <c r="G407" s="51"/>
      <c r="H407" s="51"/>
      <c r="I407" s="51"/>
      <c r="J407" s="51"/>
      <c r="K407" s="56">
        <v>45594</v>
      </c>
      <c r="L407" s="50" t="s">
        <v>9</v>
      </c>
      <c r="M407" s="52"/>
      <c r="N407" s="52">
        <v>-10000</v>
      </c>
      <c r="O407" s="52">
        <f t="shared" si="56"/>
        <v>-10000</v>
      </c>
      <c r="P407" s="51"/>
      <c r="Q407" s="51"/>
      <c r="R407" s="51"/>
      <c r="S407" s="51"/>
      <c r="T407" s="50" t="s">
        <v>302</v>
      </c>
    </row>
    <row r="408" spans="1:20" ht="21" customHeight="1" x14ac:dyDescent="0.4">
      <c r="A408" s="50" t="s">
        <v>54</v>
      </c>
      <c r="B408" s="50"/>
      <c r="C408" s="50" t="s">
        <v>489</v>
      </c>
      <c r="D408" s="51"/>
      <c r="E408" s="51"/>
      <c r="F408" s="51"/>
      <c r="G408" s="51"/>
      <c r="H408" s="51"/>
      <c r="I408" s="51"/>
      <c r="J408" s="51"/>
      <c r="K408" s="56">
        <v>45646</v>
      </c>
      <c r="L408" s="50" t="s">
        <v>1060</v>
      </c>
      <c r="M408" s="52">
        <v>379000</v>
      </c>
      <c r="N408" s="51"/>
      <c r="O408" s="52">
        <f t="shared" si="56"/>
        <v>379000</v>
      </c>
      <c r="P408" s="51"/>
      <c r="Q408" s="51"/>
      <c r="R408" s="51"/>
      <c r="S408" s="51"/>
      <c r="T408" s="50" t="s">
        <v>333</v>
      </c>
    </row>
    <row r="409" spans="1:20" ht="21" customHeight="1" x14ac:dyDescent="0.4">
      <c r="A409" s="50" t="s">
        <v>54</v>
      </c>
      <c r="B409" s="50"/>
      <c r="C409" s="50"/>
      <c r="D409" s="51"/>
      <c r="E409" s="51"/>
      <c r="F409" s="51"/>
      <c r="G409" s="51"/>
      <c r="H409" s="51"/>
      <c r="I409" s="51"/>
      <c r="J409" s="51"/>
      <c r="K409" s="56">
        <v>45646</v>
      </c>
      <c r="L409" s="50" t="s">
        <v>1061</v>
      </c>
      <c r="M409" s="52">
        <v>300000</v>
      </c>
      <c r="N409" s="51"/>
      <c r="O409" s="52">
        <f t="shared" si="56"/>
        <v>300000</v>
      </c>
      <c r="P409" s="51"/>
      <c r="Q409" s="51"/>
      <c r="R409" s="51"/>
      <c r="S409" s="51"/>
      <c r="T409" s="50" t="s">
        <v>333</v>
      </c>
    </row>
    <row r="410" spans="1:20" ht="21" customHeight="1" x14ac:dyDescent="0.4">
      <c r="A410" s="50" t="s">
        <v>54</v>
      </c>
      <c r="B410" s="50"/>
      <c r="C410" s="50"/>
      <c r="D410" s="51"/>
      <c r="E410" s="51"/>
      <c r="F410" s="51"/>
      <c r="G410" s="51"/>
      <c r="H410" s="51"/>
      <c r="I410" s="51"/>
      <c r="J410" s="51"/>
      <c r="K410" s="56">
        <v>45646</v>
      </c>
      <c r="L410" s="50" t="s">
        <v>9</v>
      </c>
      <c r="M410" s="51"/>
      <c r="N410" s="52">
        <v>483600</v>
      </c>
      <c r="O410" s="52">
        <f t="shared" si="56"/>
        <v>483600</v>
      </c>
      <c r="P410" s="51"/>
      <c r="Q410" s="51"/>
      <c r="R410" s="51"/>
      <c r="S410" s="51"/>
      <c r="T410" s="50" t="s">
        <v>333</v>
      </c>
    </row>
    <row r="411" spans="1:20" ht="21" customHeight="1" x14ac:dyDescent="0.4">
      <c r="A411" s="50" t="s">
        <v>54</v>
      </c>
      <c r="B411" s="50"/>
      <c r="C411" s="50"/>
      <c r="D411" s="51"/>
      <c r="E411" s="51"/>
      <c r="F411" s="51"/>
      <c r="G411" s="51"/>
      <c r="H411" s="51"/>
      <c r="I411" s="51"/>
      <c r="J411" s="51"/>
      <c r="K411" s="56"/>
      <c r="L411" s="50"/>
      <c r="M411" s="51"/>
      <c r="N411" s="52"/>
      <c r="O411" s="52">
        <f t="shared" si="56"/>
        <v>0</v>
      </c>
      <c r="P411" s="51"/>
      <c r="Q411" s="51"/>
      <c r="R411" s="51"/>
      <c r="S411" s="51"/>
      <c r="T411" s="50" t="s">
        <v>333</v>
      </c>
    </row>
    <row r="412" spans="1:20" ht="21" customHeight="1" x14ac:dyDescent="0.4">
      <c r="A412" s="58"/>
      <c r="B412" s="58"/>
      <c r="C412" s="58"/>
      <c r="D412" s="60"/>
      <c r="E412" s="60"/>
      <c r="F412" s="60"/>
      <c r="G412" s="60"/>
      <c r="H412" s="60"/>
      <c r="I412" s="60"/>
      <c r="J412" s="60"/>
      <c r="K412" s="59"/>
      <c r="L412" s="58"/>
      <c r="M412" s="60">
        <f t="shared" ref="M412:N412" si="57">SUM(M405:M411)</f>
        <v>684000</v>
      </c>
      <c r="N412" s="60">
        <f t="shared" si="57"/>
        <v>483600</v>
      </c>
      <c r="O412" s="60">
        <f>SUM(O405:O411)</f>
        <v>1167600</v>
      </c>
      <c r="P412" s="60">
        <f>+J404-N412</f>
        <v>0</v>
      </c>
      <c r="Q412" s="60">
        <f>+I404-M412</f>
        <v>0</v>
      </c>
      <c r="R412" s="60">
        <f>+P412+Q412</f>
        <v>0</v>
      </c>
      <c r="S412" s="60">
        <f>+O412</f>
        <v>1167600</v>
      </c>
      <c r="T412" s="58"/>
    </row>
    <row r="413" spans="1:20" ht="21" customHeight="1" x14ac:dyDescent="0.4">
      <c r="A413" s="50" t="s">
        <v>87</v>
      </c>
      <c r="B413" s="50" t="s">
        <v>326</v>
      </c>
      <c r="C413" s="50" t="s">
        <v>490</v>
      </c>
      <c r="D413" s="51">
        <v>152.78</v>
      </c>
      <c r="E413" s="51">
        <v>15500</v>
      </c>
      <c r="F413" s="52">
        <f>+D413*0.8364</f>
        <v>127.78519200000001</v>
      </c>
      <c r="G413" s="51">
        <v>7000</v>
      </c>
      <c r="H413" s="51">
        <f>+D413*E413</f>
        <v>2368090</v>
      </c>
      <c r="I413" s="52">
        <f>+CEILING(F413*G413,1000)</f>
        <v>895000</v>
      </c>
      <c r="J413" s="52">
        <f>(H413-I413)</f>
        <v>1473090</v>
      </c>
      <c r="K413" s="56">
        <v>44778</v>
      </c>
      <c r="L413" s="50"/>
      <c r="M413" s="51"/>
      <c r="N413" s="52"/>
      <c r="O413" s="51"/>
      <c r="P413" s="51"/>
      <c r="Q413" s="51"/>
      <c r="R413" s="51"/>
      <c r="S413" s="51"/>
      <c r="T413" s="50" t="s">
        <v>490</v>
      </c>
    </row>
    <row r="414" spans="1:20" ht="21" customHeight="1" x14ac:dyDescent="0.4">
      <c r="A414" s="50" t="s">
        <v>87</v>
      </c>
      <c r="B414" s="50"/>
      <c r="C414" s="50"/>
      <c r="D414" s="51"/>
      <c r="E414" s="51"/>
      <c r="F414" s="51"/>
      <c r="G414" s="51"/>
      <c r="H414" s="51"/>
      <c r="I414" s="51"/>
      <c r="J414" s="51"/>
      <c r="K414" s="56">
        <v>45030</v>
      </c>
      <c r="L414" s="50" t="s">
        <v>9</v>
      </c>
      <c r="M414" s="52"/>
      <c r="N414" s="52">
        <v>300000</v>
      </c>
      <c r="O414" s="52">
        <f t="shared" ref="O414:O422" si="58">+SUM(M414:N414)</f>
        <v>300000</v>
      </c>
      <c r="P414" s="51"/>
      <c r="Q414" s="51"/>
      <c r="R414" s="51"/>
      <c r="S414" s="51"/>
      <c r="T414" s="50" t="s">
        <v>490</v>
      </c>
    </row>
    <row r="415" spans="1:20" ht="21" customHeight="1" x14ac:dyDescent="0.4">
      <c r="A415" s="50" t="s">
        <v>87</v>
      </c>
      <c r="B415" s="50"/>
      <c r="C415" s="50"/>
      <c r="D415" s="51"/>
      <c r="E415" s="51"/>
      <c r="F415" s="51"/>
      <c r="G415" s="51"/>
      <c r="H415" s="51"/>
      <c r="I415" s="51"/>
      <c r="J415" s="51"/>
      <c r="K415" s="56">
        <v>45170</v>
      </c>
      <c r="L415" s="50" t="s">
        <v>9</v>
      </c>
      <c r="M415" s="52"/>
      <c r="N415" s="52">
        <v>277780</v>
      </c>
      <c r="O415" s="52">
        <f t="shared" si="58"/>
        <v>277780</v>
      </c>
      <c r="P415" s="51"/>
      <c r="Q415" s="51"/>
      <c r="R415" s="51"/>
      <c r="S415" s="51"/>
      <c r="T415" s="50" t="s">
        <v>490</v>
      </c>
    </row>
    <row r="416" spans="1:20" ht="21" customHeight="1" x14ac:dyDescent="0.4">
      <c r="A416" s="50" t="s">
        <v>87</v>
      </c>
      <c r="B416" s="50"/>
      <c r="C416" s="50"/>
      <c r="D416" s="51"/>
      <c r="E416" s="51"/>
      <c r="F416" s="51"/>
      <c r="G416" s="51"/>
      <c r="H416" s="51"/>
      <c r="I416" s="51"/>
      <c r="J416" s="51"/>
      <c r="K416" s="56">
        <v>45223</v>
      </c>
      <c r="L416" s="50" t="s">
        <v>9</v>
      </c>
      <c r="M416" s="51"/>
      <c r="N416" s="52">
        <v>138890</v>
      </c>
      <c r="O416" s="52">
        <f t="shared" si="58"/>
        <v>138890</v>
      </c>
      <c r="P416" s="51"/>
      <c r="Q416" s="51"/>
      <c r="R416" s="51"/>
      <c r="S416" s="51"/>
      <c r="T416" s="50" t="s">
        <v>490</v>
      </c>
    </row>
    <row r="417" spans="1:20" ht="21" customHeight="1" x14ac:dyDescent="0.4">
      <c r="A417" s="50" t="s">
        <v>87</v>
      </c>
      <c r="B417" s="50"/>
      <c r="C417" s="50"/>
      <c r="D417" s="51"/>
      <c r="E417" s="51"/>
      <c r="F417" s="51"/>
      <c r="G417" s="51"/>
      <c r="H417" s="51"/>
      <c r="I417" s="51"/>
      <c r="J417" s="51"/>
      <c r="K417" s="56">
        <v>45373</v>
      </c>
      <c r="L417" s="50" t="s">
        <v>314</v>
      </c>
      <c r="M417" s="52">
        <v>600000</v>
      </c>
      <c r="N417" s="51"/>
      <c r="O417" s="52">
        <f t="shared" si="58"/>
        <v>600000</v>
      </c>
      <c r="P417" s="51"/>
      <c r="Q417" s="51"/>
      <c r="R417" s="51"/>
      <c r="S417" s="51"/>
      <c r="T417" s="50" t="s">
        <v>490</v>
      </c>
    </row>
    <row r="418" spans="1:20" ht="21" customHeight="1" x14ac:dyDescent="0.4">
      <c r="A418" s="50" t="s">
        <v>87</v>
      </c>
      <c r="B418" s="50"/>
      <c r="C418" s="50"/>
      <c r="D418" s="51"/>
      <c r="E418" s="51"/>
      <c r="F418" s="51"/>
      <c r="G418" s="51"/>
      <c r="H418" s="51"/>
      <c r="I418" s="51"/>
      <c r="J418" s="51"/>
      <c r="K418" s="56">
        <v>45398</v>
      </c>
      <c r="L418" s="50" t="s">
        <v>9</v>
      </c>
      <c r="M418" s="51"/>
      <c r="N418" s="52">
        <v>-54580</v>
      </c>
      <c r="O418" s="52">
        <f t="shared" si="58"/>
        <v>-54580</v>
      </c>
      <c r="P418" s="51"/>
      <c r="Q418" s="51"/>
      <c r="R418" s="51"/>
      <c r="S418" s="51"/>
      <c r="T418" s="50" t="s">
        <v>490</v>
      </c>
    </row>
    <row r="419" spans="1:20" ht="21" customHeight="1" x14ac:dyDescent="0.4">
      <c r="A419" s="50" t="s">
        <v>87</v>
      </c>
      <c r="B419" s="50"/>
      <c r="C419" s="50" t="s">
        <v>491</v>
      </c>
      <c r="D419" s="51"/>
      <c r="E419" s="51"/>
      <c r="F419" s="51"/>
      <c r="G419" s="51"/>
      <c r="H419" s="51"/>
      <c r="I419" s="51"/>
      <c r="J419" s="51"/>
      <c r="K419" s="56">
        <v>45512</v>
      </c>
      <c r="L419" s="50" t="s">
        <v>314</v>
      </c>
      <c r="M419" s="52">
        <v>295000</v>
      </c>
      <c r="N419" s="52"/>
      <c r="O419" s="52">
        <f t="shared" si="58"/>
        <v>295000</v>
      </c>
      <c r="P419" s="51"/>
      <c r="Q419" s="51"/>
      <c r="R419" s="51"/>
      <c r="S419" s="51"/>
      <c r="T419" s="50" t="s">
        <v>490</v>
      </c>
    </row>
    <row r="420" spans="1:20" ht="21" customHeight="1" x14ac:dyDescent="0.4">
      <c r="A420" s="50" t="s">
        <v>87</v>
      </c>
      <c r="B420" s="50"/>
      <c r="C420" s="50"/>
      <c r="D420" s="51"/>
      <c r="E420" s="51"/>
      <c r="F420" s="51"/>
      <c r="G420" s="51"/>
      <c r="H420" s="51"/>
      <c r="I420" s="51"/>
      <c r="J420" s="51"/>
      <c r="K420" s="56" t="s">
        <v>1204</v>
      </c>
      <c r="L420" s="50" t="s">
        <v>1907</v>
      </c>
      <c r="M420" s="52">
        <v>0</v>
      </c>
      <c r="N420" s="51">
        <v>811000</v>
      </c>
      <c r="O420" s="52">
        <f t="shared" si="58"/>
        <v>811000</v>
      </c>
      <c r="P420" s="51"/>
      <c r="Q420" s="51"/>
      <c r="R420" s="51"/>
      <c r="S420" s="51"/>
      <c r="T420" s="50" t="s">
        <v>490</v>
      </c>
    </row>
    <row r="421" spans="1:20" ht="21" customHeight="1" x14ac:dyDescent="0.4">
      <c r="A421" s="50" t="s">
        <v>87</v>
      </c>
      <c r="B421" s="50"/>
      <c r="C421" s="50" t="s">
        <v>491</v>
      </c>
      <c r="D421" s="51"/>
      <c r="E421" s="51"/>
      <c r="F421" s="51"/>
      <c r="G421" s="51"/>
      <c r="H421" s="51"/>
      <c r="I421" s="51"/>
      <c r="J421" s="51"/>
      <c r="K421" s="56"/>
      <c r="L421" s="50"/>
      <c r="M421" s="51"/>
      <c r="N421" s="52"/>
      <c r="O421" s="52">
        <f t="shared" si="58"/>
        <v>0</v>
      </c>
      <c r="P421" s="51"/>
      <c r="Q421" s="51"/>
      <c r="R421" s="51"/>
      <c r="S421" s="51"/>
      <c r="T421" s="50" t="s">
        <v>490</v>
      </c>
    </row>
    <row r="422" spans="1:20" ht="21" customHeight="1" x14ac:dyDescent="0.4">
      <c r="A422" s="50" t="s">
        <v>87</v>
      </c>
      <c r="B422" s="50"/>
      <c r="C422" s="50"/>
      <c r="D422" s="51"/>
      <c r="E422" s="51"/>
      <c r="F422" s="51"/>
      <c r="G422" s="51"/>
      <c r="H422" s="51"/>
      <c r="I422" s="51"/>
      <c r="J422" s="51"/>
      <c r="K422" s="56"/>
      <c r="L422" s="50"/>
      <c r="M422" s="52"/>
      <c r="N422" s="51"/>
      <c r="O422" s="52">
        <f t="shared" si="58"/>
        <v>0</v>
      </c>
      <c r="P422" s="51"/>
      <c r="Q422" s="51"/>
      <c r="R422" s="51"/>
      <c r="S422" s="51"/>
      <c r="T422" s="50" t="s">
        <v>490</v>
      </c>
    </row>
    <row r="423" spans="1:20" ht="21" customHeight="1" x14ac:dyDescent="0.4">
      <c r="A423" s="58"/>
      <c r="B423" s="58"/>
      <c r="C423" s="58"/>
      <c r="D423" s="60"/>
      <c r="E423" s="60"/>
      <c r="F423" s="60"/>
      <c r="G423" s="60"/>
      <c r="H423" s="60"/>
      <c r="I423" s="60"/>
      <c r="J423" s="60"/>
      <c r="K423" s="59"/>
      <c r="L423" s="58"/>
      <c r="M423" s="60">
        <f t="shared" ref="M423:N423" si="59">SUM(M414:M422)</f>
        <v>895000</v>
      </c>
      <c r="N423" s="60">
        <f t="shared" si="59"/>
        <v>1473090</v>
      </c>
      <c r="O423" s="60">
        <f>SUM(O414:O422)</f>
        <v>2368090</v>
      </c>
      <c r="P423" s="60">
        <f>+J413-N423</f>
        <v>0</v>
      </c>
      <c r="Q423" s="60">
        <f>+I413-M423</f>
        <v>0</v>
      </c>
      <c r="R423" s="60">
        <f>+P423+Q423</f>
        <v>0</v>
      </c>
      <c r="S423" s="60">
        <f>+O423</f>
        <v>2368090</v>
      </c>
      <c r="T423" s="58"/>
    </row>
    <row r="424" spans="1:20" ht="21" customHeight="1" x14ac:dyDescent="0.4">
      <c r="A424" s="50" t="s">
        <v>88</v>
      </c>
      <c r="B424" s="50" t="s">
        <v>326</v>
      </c>
      <c r="C424" s="50" t="s">
        <v>492</v>
      </c>
      <c r="D424" s="51">
        <v>152.78</v>
      </c>
      <c r="E424" s="51">
        <v>15000</v>
      </c>
      <c r="F424" s="52">
        <f>+D424*0.8364</f>
        <v>127.78519200000001</v>
      </c>
      <c r="G424" s="51">
        <v>7000</v>
      </c>
      <c r="H424" s="51">
        <f>+D424*E424</f>
        <v>2291700</v>
      </c>
      <c r="I424" s="52">
        <f>+CEILING(F424*G424,1000)</f>
        <v>895000</v>
      </c>
      <c r="J424" s="52">
        <f>(H424-I424)</f>
        <v>1396700</v>
      </c>
      <c r="K424" s="56">
        <v>44778</v>
      </c>
      <c r="L424" s="50"/>
      <c r="M424" s="52"/>
      <c r="N424" s="51"/>
      <c r="O424" s="51"/>
      <c r="P424" s="51"/>
      <c r="Q424" s="51"/>
      <c r="R424" s="51"/>
      <c r="S424" s="51"/>
      <c r="T424" s="50" t="s">
        <v>981</v>
      </c>
    </row>
    <row r="425" spans="1:20" ht="21" customHeight="1" x14ac:dyDescent="0.4">
      <c r="A425" s="50" t="s">
        <v>88</v>
      </c>
      <c r="B425" s="50"/>
      <c r="C425" s="50"/>
      <c r="D425" s="51"/>
      <c r="E425" s="51"/>
      <c r="F425" s="51"/>
      <c r="G425" s="51"/>
      <c r="H425" s="51"/>
      <c r="I425" s="51"/>
      <c r="J425" s="51"/>
      <c r="K425" s="56">
        <v>44781</v>
      </c>
      <c r="L425" s="50" t="s">
        <v>1062</v>
      </c>
      <c r="M425" s="52">
        <v>10000</v>
      </c>
      <c r="N425" s="51"/>
      <c r="O425" s="52">
        <f t="shared" ref="O425:O437" si="60">+SUM(M425:N425)</f>
        <v>10000</v>
      </c>
      <c r="P425" s="51"/>
      <c r="Q425" s="51"/>
      <c r="R425" s="51"/>
      <c r="S425" s="51"/>
      <c r="T425" s="50" t="s">
        <v>981</v>
      </c>
    </row>
    <row r="426" spans="1:20" ht="21" customHeight="1" x14ac:dyDescent="0.4">
      <c r="A426" s="50" t="s">
        <v>88</v>
      </c>
      <c r="B426" s="50"/>
      <c r="C426" s="50"/>
      <c r="D426" s="51"/>
      <c r="E426" s="51"/>
      <c r="F426" s="51"/>
      <c r="G426" s="51"/>
      <c r="H426" s="51"/>
      <c r="I426" s="51"/>
      <c r="J426" s="51"/>
      <c r="K426" s="56">
        <v>44816</v>
      </c>
      <c r="L426" s="50" t="s">
        <v>1063</v>
      </c>
      <c r="M426" s="51">
        <v>563000</v>
      </c>
      <c r="N426" s="52"/>
      <c r="O426" s="52">
        <f t="shared" si="60"/>
        <v>563000</v>
      </c>
      <c r="P426" s="51"/>
      <c r="Q426" s="51"/>
      <c r="R426" s="51"/>
      <c r="S426" s="51"/>
      <c r="T426" s="50" t="s">
        <v>981</v>
      </c>
    </row>
    <row r="427" spans="1:20" ht="21" customHeight="1" x14ac:dyDescent="0.4">
      <c r="A427" s="50" t="s">
        <v>88</v>
      </c>
      <c r="B427" s="50"/>
      <c r="C427" s="50"/>
      <c r="D427" s="51"/>
      <c r="E427" s="51"/>
      <c r="F427" s="51"/>
      <c r="G427" s="51"/>
      <c r="H427" s="51"/>
      <c r="I427" s="51"/>
      <c r="J427" s="51"/>
      <c r="K427" s="56">
        <v>44939</v>
      </c>
      <c r="L427" s="50" t="s">
        <v>1064</v>
      </c>
      <c r="M427" s="51">
        <v>200000</v>
      </c>
      <c r="N427" s="52"/>
      <c r="O427" s="52">
        <f t="shared" si="60"/>
        <v>200000</v>
      </c>
      <c r="P427" s="51"/>
      <c r="Q427" s="51"/>
      <c r="R427" s="51"/>
      <c r="S427" s="51"/>
      <c r="T427" s="50" t="s">
        <v>981</v>
      </c>
    </row>
    <row r="428" spans="1:20" ht="21" customHeight="1" x14ac:dyDescent="0.4">
      <c r="A428" s="50" t="s">
        <v>88</v>
      </c>
      <c r="B428" s="50"/>
      <c r="C428" s="50" t="s">
        <v>493</v>
      </c>
      <c r="D428" s="51"/>
      <c r="E428" s="51"/>
      <c r="F428" s="51"/>
      <c r="G428" s="51"/>
      <c r="H428" s="51"/>
      <c r="I428" s="51"/>
      <c r="J428" s="51"/>
      <c r="K428" s="56">
        <v>44986</v>
      </c>
      <c r="L428" s="50" t="s">
        <v>1065</v>
      </c>
      <c r="M428" s="51">
        <v>122000</v>
      </c>
      <c r="N428" s="51"/>
      <c r="O428" s="52">
        <f t="shared" si="60"/>
        <v>122000</v>
      </c>
      <c r="P428" s="51"/>
      <c r="Q428" s="51"/>
      <c r="R428" s="51"/>
      <c r="S428" s="51"/>
      <c r="T428" s="50" t="s">
        <v>981</v>
      </c>
    </row>
    <row r="429" spans="1:20" ht="21" customHeight="1" x14ac:dyDescent="0.4">
      <c r="A429" s="50" t="s">
        <v>88</v>
      </c>
      <c r="B429" s="50"/>
      <c r="C429" s="50"/>
      <c r="D429" s="51"/>
      <c r="E429" s="51"/>
      <c r="F429" s="51"/>
      <c r="G429" s="51"/>
      <c r="H429" s="51"/>
      <c r="I429" s="51"/>
      <c r="J429" s="51"/>
      <c r="K429" s="56">
        <v>45048</v>
      </c>
      <c r="L429" s="50" t="s">
        <v>9</v>
      </c>
      <c r="M429" s="51"/>
      <c r="N429" s="52">
        <v>200000</v>
      </c>
      <c r="O429" s="52">
        <f t="shared" si="60"/>
        <v>200000</v>
      </c>
      <c r="P429" s="51"/>
      <c r="Q429" s="51"/>
      <c r="R429" s="51"/>
      <c r="S429" s="51"/>
      <c r="T429" s="50" t="s">
        <v>981</v>
      </c>
    </row>
    <row r="430" spans="1:20" ht="21" customHeight="1" x14ac:dyDescent="0.4">
      <c r="A430" s="50" t="s">
        <v>88</v>
      </c>
      <c r="B430" s="50"/>
      <c r="C430" s="50"/>
      <c r="D430" s="51"/>
      <c r="E430" s="51"/>
      <c r="F430" s="51"/>
      <c r="G430" s="51"/>
      <c r="H430" s="51"/>
      <c r="I430" s="51"/>
      <c r="J430" s="51"/>
      <c r="K430" s="56">
        <v>45101</v>
      </c>
      <c r="L430" s="50" t="s">
        <v>9</v>
      </c>
      <c r="M430" s="52"/>
      <c r="N430" s="52">
        <v>150000</v>
      </c>
      <c r="O430" s="52">
        <f t="shared" si="60"/>
        <v>150000</v>
      </c>
      <c r="P430" s="51"/>
      <c r="Q430" s="51"/>
      <c r="R430" s="51"/>
      <c r="S430" s="51"/>
      <c r="T430" s="50" t="s">
        <v>981</v>
      </c>
    </row>
    <row r="431" spans="1:20" ht="21" customHeight="1" x14ac:dyDescent="0.4">
      <c r="A431" s="50" t="s">
        <v>88</v>
      </c>
      <c r="B431" s="50"/>
      <c r="C431" s="50"/>
      <c r="D431" s="51"/>
      <c r="E431" s="51"/>
      <c r="F431" s="51"/>
      <c r="G431" s="51"/>
      <c r="H431" s="51"/>
      <c r="I431" s="51"/>
      <c r="J431" s="51"/>
      <c r="K431" s="56">
        <v>45197</v>
      </c>
      <c r="L431" s="50" t="s">
        <v>9</v>
      </c>
      <c r="M431" s="52"/>
      <c r="N431" s="52">
        <v>50000</v>
      </c>
      <c r="O431" s="52">
        <f t="shared" si="60"/>
        <v>50000</v>
      </c>
      <c r="P431" s="51"/>
      <c r="Q431" s="51"/>
      <c r="R431" s="51"/>
      <c r="S431" s="51"/>
      <c r="T431" s="50" t="s">
        <v>981</v>
      </c>
    </row>
    <row r="432" spans="1:20" ht="21" customHeight="1" x14ac:dyDescent="0.4">
      <c r="A432" s="50" t="s">
        <v>88</v>
      </c>
      <c r="B432" s="50"/>
      <c r="C432" s="50"/>
      <c r="D432" s="51"/>
      <c r="E432" s="51"/>
      <c r="F432" s="51"/>
      <c r="G432" s="51"/>
      <c r="H432" s="51"/>
      <c r="I432" s="51"/>
      <c r="J432" s="51"/>
      <c r="K432" s="56">
        <v>45224</v>
      </c>
      <c r="L432" s="50" t="s">
        <v>9</v>
      </c>
      <c r="M432" s="51"/>
      <c r="N432" s="52">
        <v>996700</v>
      </c>
      <c r="O432" s="52">
        <f t="shared" si="60"/>
        <v>996700</v>
      </c>
      <c r="P432" s="51"/>
      <c r="Q432" s="51"/>
      <c r="R432" s="51"/>
      <c r="S432" s="51"/>
      <c r="T432" s="50" t="s">
        <v>981</v>
      </c>
    </row>
    <row r="433" spans="1:20" ht="21" customHeight="1" x14ac:dyDescent="0.4">
      <c r="A433" s="50" t="s">
        <v>88</v>
      </c>
      <c r="B433" s="50"/>
      <c r="C433" s="50" t="s">
        <v>494</v>
      </c>
      <c r="D433" s="51"/>
      <c r="E433" s="51"/>
      <c r="F433" s="51"/>
      <c r="G433" s="51"/>
      <c r="H433" s="51"/>
      <c r="I433" s="51"/>
      <c r="J433" s="51"/>
      <c r="K433" s="56">
        <v>45294</v>
      </c>
      <c r="L433" s="50" t="s">
        <v>314</v>
      </c>
      <c r="M433" s="52">
        <v>-773000</v>
      </c>
      <c r="N433" s="51"/>
      <c r="O433" s="52">
        <f t="shared" si="60"/>
        <v>-773000</v>
      </c>
      <c r="P433" s="51"/>
      <c r="Q433" s="51"/>
      <c r="R433" s="51"/>
      <c r="S433" s="51"/>
      <c r="T433" s="50" t="s">
        <v>981</v>
      </c>
    </row>
    <row r="434" spans="1:20" ht="21" customHeight="1" x14ac:dyDescent="0.4">
      <c r="A434" s="50" t="s">
        <v>88</v>
      </c>
      <c r="B434" s="50"/>
      <c r="C434" s="50" t="s">
        <v>493</v>
      </c>
      <c r="D434" s="51"/>
      <c r="E434" s="51"/>
      <c r="F434" s="51"/>
      <c r="G434" s="51"/>
      <c r="H434" s="51"/>
      <c r="I434" s="51"/>
      <c r="J434" s="51"/>
      <c r="K434" s="56">
        <v>45294</v>
      </c>
      <c r="L434" s="50" t="s">
        <v>321</v>
      </c>
      <c r="M434" s="52">
        <v>-122000</v>
      </c>
      <c r="N434" s="51"/>
      <c r="O434" s="52">
        <f t="shared" si="60"/>
        <v>-122000</v>
      </c>
      <c r="P434" s="51"/>
      <c r="Q434" s="51"/>
      <c r="R434" s="51"/>
      <c r="S434" s="51"/>
      <c r="T434" s="50" t="s">
        <v>981</v>
      </c>
    </row>
    <row r="435" spans="1:20" ht="21" customHeight="1" x14ac:dyDescent="0.4">
      <c r="A435" s="50" t="s">
        <v>88</v>
      </c>
      <c r="B435" s="50"/>
      <c r="C435" s="50" t="s">
        <v>495</v>
      </c>
      <c r="D435" s="51" t="s">
        <v>440</v>
      </c>
      <c r="E435" s="51"/>
      <c r="F435" s="51"/>
      <c r="G435" s="51"/>
      <c r="H435" s="51"/>
      <c r="I435" s="51"/>
      <c r="J435" s="51"/>
      <c r="K435" s="56">
        <v>45307</v>
      </c>
      <c r="L435" s="50" t="s">
        <v>1066</v>
      </c>
      <c r="M435" s="52">
        <v>447500</v>
      </c>
      <c r="N435" s="51"/>
      <c r="O435" s="52">
        <f t="shared" si="60"/>
        <v>447500</v>
      </c>
      <c r="P435" s="51"/>
      <c r="Q435" s="51"/>
      <c r="R435" s="51"/>
      <c r="S435" s="51"/>
      <c r="T435" s="50" t="s">
        <v>981</v>
      </c>
    </row>
    <row r="436" spans="1:20" ht="21" customHeight="1" x14ac:dyDescent="0.4">
      <c r="A436" s="50" t="s">
        <v>88</v>
      </c>
      <c r="B436" s="50"/>
      <c r="C436" s="50" t="s">
        <v>496</v>
      </c>
      <c r="D436" s="51" t="s">
        <v>440</v>
      </c>
      <c r="E436" s="51"/>
      <c r="F436" s="51"/>
      <c r="G436" s="51"/>
      <c r="H436" s="51"/>
      <c r="I436" s="51"/>
      <c r="J436" s="51"/>
      <c r="K436" s="56">
        <v>45307</v>
      </c>
      <c r="L436" s="50" t="s">
        <v>1067</v>
      </c>
      <c r="M436" s="52">
        <v>447500</v>
      </c>
      <c r="N436" s="51"/>
      <c r="O436" s="52">
        <f t="shared" si="60"/>
        <v>447500</v>
      </c>
      <c r="P436" s="51"/>
      <c r="Q436" s="51"/>
      <c r="R436" s="51"/>
      <c r="S436" s="51"/>
      <c r="T436" s="50" t="s">
        <v>981</v>
      </c>
    </row>
    <row r="437" spans="1:20" ht="21" customHeight="1" x14ac:dyDescent="0.4">
      <c r="A437" s="50" t="s">
        <v>88</v>
      </c>
      <c r="B437" s="50"/>
      <c r="C437" s="50"/>
      <c r="D437" s="51"/>
      <c r="E437" s="51"/>
      <c r="F437" s="51"/>
      <c r="G437" s="51"/>
      <c r="H437" s="51"/>
      <c r="I437" s="51"/>
      <c r="J437" s="51"/>
      <c r="K437" s="56"/>
      <c r="L437" s="50"/>
      <c r="M437" s="51"/>
      <c r="N437" s="52"/>
      <c r="O437" s="52">
        <f t="shared" si="60"/>
        <v>0</v>
      </c>
      <c r="P437" s="51"/>
      <c r="Q437" s="51"/>
      <c r="R437" s="51"/>
      <c r="S437" s="51"/>
      <c r="T437" s="50" t="s">
        <v>981</v>
      </c>
    </row>
    <row r="438" spans="1:20" ht="21" customHeight="1" x14ac:dyDescent="0.4">
      <c r="A438" s="58"/>
      <c r="B438" s="58"/>
      <c r="C438" s="58"/>
      <c r="D438" s="60"/>
      <c r="E438" s="60"/>
      <c r="F438" s="60"/>
      <c r="G438" s="60"/>
      <c r="H438" s="60"/>
      <c r="I438" s="60"/>
      <c r="J438" s="60"/>
      <c r="K438" s="59"/>
      <c r="L438" s="58"/>
      <c r="M438" s="60">
        <f t="shared" ref="M438:N438" si="61">SUM(M425:M437)</f>
        <v>895000</v>
      </c>
      <c r="N438" s="60">
        <f t="shared" si="61"/>
        <v>1396700</v>
      </c>
      <c r="O438" s="60">
        <f>SUM(O425:O437)</f>
        <v>2291700</v>
      </c>
      <c r="P438" s="60">
        <f>+J424-N438</f>
        <v>0</v>
      </c>
      <c r="Q438" s="60">
        <f>+I424-M438</f>
        <v>0</v>
      </c>
      <c r="R438" s="60">
        <f>+P438+Q438</f>
        <v>0</v>
      </c>
      <c r="S438" s="60">
        <f>+O438</f>
        <v>2291700</v>
      </c>
      <c r="T438" s="58"/>
    </row>
    <row r="439" spans="1:20" ht="21" customHeight="1" x14ac:dyDescent="0.4">
      <c r="A439" s="50" t="s">
        <v>89</v>
      </c>
      <c r="B439" s="50" t="s">
        <v>326</v>
      </c>
      <c r="C439" s="50" t="s">
        <v>497</v>
      </c>
      <c r="D439" s="51">
        <v>152.78</v>
      </c>
      <c r="E439" s="51">
        <v>15000</v>
      </c>
      <c r="F439" s="52">
        <f>+D439*0.8364</f>
        <v>127.78519200000001</v>
      </c>
      <c r="G439" s="51">
        <v>7000</v>
      </c>
      <c r="H439" s="51">
        <f>+D439*E439</f>
        <v>2291700</v>
      </c>
      <c r="I439" s="52">
        <f>+CEILING(F439*G439,1000)</f>
        <v>895000</v>
      </c>
      <c r="J439" s="52">
        <f>(H439-I439)</f>
        <v>1396700</v>
      </c>
      <c r="K439" s="56">
        <v>44778</v>
      </c>
      <c r="L439" s="50"/>
      <c r="M439" s="51"/>
      <c r="N439" s="51"/>
      <c r="O439" s="51"/>
      <c r="P439" s="51"/>
      <c r="Q439" s="51"/>
      <c r="R439" s="51"/>
      <c r="S439" s="51"/>
      <c r="T439" s="50" t="s">
        <v>301</v>
      </c>
    </row>
    <row r="440" spans="1:20" ht="21" customHeight="1" x14ac:dyDescent="0.4">
      <c r="A440" s="50" t="s">
        <v>89</v>
      </c>
      <c r="B440" s="50"/>
      <c r="C440" s="50"/>
      <c r="D440" s="51"/>
      <c r="E440" s="51"/>
      <c r="F440" s="51"/>
      <c r="G440" s="51"/>
      <c r="H440" s="51"/>
      <c r="I440" s="51"/>
      <c r="J440" s="51"/>
      <c r="K440" s="56">
        <v>44915</v>
      </c>
      <c r="L440" s="50" t="s">
        <v>9</v>
      </c>
      <c r="M440" s="51"/>
      <c r="N440" s="52">
        <v>227000</v>
      </c>
      <c r="O440" s="52">
        <f t="shared" ref="O440:O453" si="62">+SUM(M440:N440)</f>
        <v>227000</v>
      </c>
      <c r="P440" s="51"/>
      <c r="Q440" s="51"/>
      <c r="R440" s="51"/>
      <c r="S440" s="51"/>
      <c r="T440" s="50" t="s">
        <v>301</v>
      </c>
    </row>
    <row r="441" spans="1:20" ht="21" customHeight="1" x14ac:dyDescent="0.4">
      <c r="A441" s="50" t="s">
        <v>89</v>
      </c>
      <c r="B441" s="50"/>
      <c r="C441" s="50"/>
      <c r="D441" s="51"/>
      <c r="E441" s="51"/>
      <c r="F441" s="51"/>
      <c r="G441" s="51"/>
      <c r="H441" s="51"/>
      <c r="I441" s="51"/>
      <c r="J441" s="51"/>
      <c r="K441" s="56">
        <v>45106</v>
      </c>
      <c r="L441" s="50" t="s">
        <v>312</v>
      </c>
      <c r="M441" s="51">
        <v>50000</v>
      </c>
      <c r="N441" s="52"/>
      <c r="O441" s="52">
        <f t="shared" si="62"/>
        <v>50000</v>
      </c>
      <c r="P441" s="51"/>
      <c r="Q441" s="51"/>
      <c r="R441" s="51"/>
      <c r="S441" s="51"/>
      <c r="T441" s="50" t="s">
        <v>301</v>
      </c>
    </row>
    <row r="442" spans="1:20" ht="21" customHeight="1" x14ac:dyDescent="0.4">
      <c r="A442" s="50" t="s">
        <v>89</v>
      </c>
      <c r="B442" s="50"/>
      <c r="C442" s="50"/>
      <c r="D442" s="51"/>
      <c r="E442" s="51"/>
      <c r="F442" s="51"/>
      <c r="G442" s="51"/>
      <c r="H442" s="51"/>
      <c r="I442" s="51"/>
      <c r="J442" s="51"/>
      <c r="K442" s="56">
        <v>45107</v>
      </c>
      <c r="L442" s="50" t="s">
        <v>9</v>
      </c>
      <c r="M442" s="51"/>
      <c r="N442" s="52">
        <v>400000</v>
      </c>
      <c r="O442" s="52">
        <f t="shared" si="62"/>
        <v>400000</v>
      </c>
      <c r="P442" s="51"/>
      <c r="Q442" s="51"/>
      <c r="R442" s="51"/>
      <c r="S442" s="51"/>
      <c r="T442" s="50" t="s">
        <v>301</v>
      </c>
    </row>
    <row r="443" spans="1:20" ht="21" customHeight="1" x14ac:dyDescent="0.4">
      <c r="A443" s="50" t="s">
        <v>89</v>
      </c>
      <c r="B443" s="50"/>
      <c r="C443" s="50"/>
      <c r="D443" s="51"/>
      <c r="E443" s="51"/>
      <c r="F443" s="51"/>
      <c r="G443" s="51"/>
      <c r="H443" s="51"/>
      <c r="I443" s="51"/>
      <c r="J443" s="51"/>
      <c r="K443" s="56">
        <v>45109</v>
      </c>
      <c r="L443" s="50" t="s">
        <v>9</v>
      </c>
      <c r="M443" s="51"/>
      <c r="N443" s="52">
        <v>800000</v>
      </c>
      <c r="O443" s="52">
        <f t="shared" si="62"/>
        <v>800000</v>
      </c>
      <c r="P443" s="51"/>
      <c r="Q443" s="51"/>
      <c r="R443" s="51"/>
      <c r="S443" s="51"/>
      <c r="T443" s="50" t="s">
        <v>301</v>
      </c>
    </row>
    <row r="444" spans="1:20" ht="21" customHeight="1" x14ac:dyDescent="0.4">
      <c r="A444" s="50" t="s">
        <v>89</v>
      </c>
      <c r="B444" s="50"/>
      <c r="C444" s="50"/>
      <c r="D444" s="51"/>
      <c r="E444" s="51"/>
      <c r="F444" s="51"/>
      <c r="G444" s="51"/>
      <c r="H444" s="51"/>
      <c r="I444" s="51"/>
      <c r="J444" s="51"/>
      <c r="K444" s="56">
        <v>45111</v>
      </c>
      <c r="L444" s="50" t="s">
        <v>1068</v>
      </c>
      <c r="M444" s="51">
        <v>400000</v>
      </c>
      <c r="N444" s="52"/>
      <c r="O444" s="52">
        <f t="shared" si="62"/>
        <v>400000</v>
      </c>
      <c r="P444" s="51"/>
      <c r="Q444" s="51"/>
      <c r="R444" s="51"/>
      <c r="S444" s="51"/>
      <c r="T444" s="50" t="s">
        <v>301</v>
      </c>
    </row>
    <row r="445" spans="1:20" ht="21" customHeight="1" x14ac:dyDescent="0.4">
      <c r="A445" s="50" t="s">
        <v>89</v>
      </c>
      <c r="B445" s="50"/>
      <c r="C445" s="50" t="s">
        <v>498</v>
      </c>
      <c r="D445" s="51"/>
      <c r="E445" s="51"/>
      <c r="F445" s="51"/>
      <c r="G445" s="51"/>
      <c r="H445" s="51"/>
      <c r="I445" s="51"/>
      <c r="J445" s="51"/>
      <c r="K445" s="56">
        <v>45111</v>
      </c>
      <c r="L445" s="50" t="s">
        <v>1069</v>
      </c>
      <c r="M445" s="51">
        <v>495000</v>
      </c>
      <c r="N445" s="52"/>
      <c r="O445" s="52">
        <f t="shared" si="62"/>
        <v>495000</v>
      </c>
      <c r="P445" s="51"/>
      <c r="Q445" s="51"/>
      <c r="R445" s="51"/>
      <c r="S445" s="51"/>
      <c r="T445" s="50" t="s">
        <v>301</v>
      </c>
    </row>
    <row r="446" spans="1:20" ht="21" customHeight="1" x14ac:dyDescent="0.4">
      <c r="A446" s="50" t="s">
        <v>89</v>
      </c>
      <c r="B446" s="50"/>
      <c r="C446" s="50"/>
      <c r="D446" s="51"/>
      <c r="E446" s="51"/>
      <c r="F446" s="51"/>
      <c r="G446" s="51"/>
      <c r="H446" s="51"/>
      <c r="I446" s="51"/>
      <c r="J446" s="51"/>
      <c r="K446" s="56">
        <v>45111</v>
      </c>
      <c r="L446" s="50" t="s">
        <v>314</v>
      </c>
      <c r="M446" s="51">
        <v>-500000</v>
      </c>
      <c r="N446" s="52"/>
      <c r="O446" s="52">
        <f t="shared" si="62"/>
        <v>-500000</v>
      </c>
      <c r="P446" s="51"/>
      <c r="Q446" s="51"/>
      <c r="R446" s="51"/>
      <c r="S446" s="51"/>
      <c r="T446" s="50" t="s">
        <v>301</v>
      </c>
    </row>
    <row r="447" spans="1:20" ht="21" customHeight="1" x14ac:dyDescent="0.4">
      <c r="A447" s="50" t="s">
        <v>89</v>
      </c>
      <c r="B447" s="50"/>
      <c r="C447" s="50"/>
      <c r="D447" s="51"/>
      <c r="E447" s="51"/>
      <c r="F447" s="51"/>
      <c r="G447" s="51"/>
      <c r="H447" s="51"/>
      <c r="I447" s="51"/>
      <c r="J447" s="51"/>
      <c r="K447" s="56">
        <v>45111</v>
      </c>
      <c r="L447" s="50" t="s">
        <v>313</v>
      </c>
      <c r="M447" s="51">
        <v>-50000</v>
      </c>
      <c r="N447" s="51"/>
      <c r="O447" s="52">
        <f t="shared" si="62"/>
        <v>-50000</v>
      </c>
      <c r="P447" s="51"/>
      <c r="Q447" s="51"/>
      <c r="R447" s="51"/>
      <c r="S447" s="51"/>
      <c r="T447" s="50" t="s">
        <v>301</v>
      </c>
    </row>
    <row r="448" spans="1:20" ht="21" customHeight="1" x14ac:dyDescent="0.4">
      <c r="A448" s="50" t="s">
        <v>89</v>
      </c>
      <c r="B448" s="50"/>
      <c r="C448" s="50"/>
      <c r="D448" s="51"/>
      <c r="E448" s="51"/>
      <c r="F448" s="51"/>
      <c r="G448" s="51"/>
      <c r="H448" s="51"/>
      <c r="I448" s="51"/>
      <c r="J448" s="51"/>
      <c r="K448" s="56">
        <v>45111</v>
      </c>
      <c r="L448" s="50" t="s">
        <v>9</v>
      </c>
      <c r="M448" s="51"/>
      <c r="N448" s="52">
        <v>-30300</v>
      </c>
      <c r="O448" s="52">
        <f t="shared" si="62"/>
        <v>-30300</v>
      </c>
      <c r="P448" s="51"/>
      <c r="Q448" s="51"/>
      <c r="R448" s="51"/>
      <c r="S448" s="51"/>
      <c r="T448" s="50" t="s">
        <v>301</v>
      </c>
    </row>
    <row r="449" spans="1:20" ht="21" customHeight="1" x14ac:dyDescent="0.4">
      <c r="A449" s="50" t="s">
        <v>89</v>
      </c>
      <c r="B449" s="50"/>
      <c r="C449" s="50"/>
      <c r="D449" s="51"/>
      <c r="E449" s="51"/>
      <c r="F449" s="51"/>
      <c r="G449" s="51"/>
      <c r="H449" s="51"/>
      <c r="I449" s="51"/>
      <c r="J449" s="51"/>
      <c r="K449" s="56" t="s">
        <v>1204</v>
      </c>
      <c r="L449" s="50" t="s">
        <v>14</v>
      </c>
      <c r="M449" s="52">
        <v>100000</v>
      </c>
      <c r="N449" s="51"/>
      <c r="O449" s="52">
        <f t="shared" si="62"/>
        <v>100000</v>
      </c>
      <c r="P449" s="51"/>
      <c r="Q449" s="51"/>
      <c r="R449" s="51"/>
      <c r="S449" s="51"/>
      <c r="T449" s="50" t="s">
        <v>301</v>
      </c>
    </row>
    <row r="450" spans="1:20" ht="21" customHeight="1" x14ac:dyDescent="0.4">
      <c r="A450" s="50" t="s">
        <v>89</v>
      </c>
      <c r="B450" s="50"/>
      <c r="C450" s="50"/>
      <c r="D450" s="51"/>
      <c r="E450" s="51"/>
      <c r="F450" s="51"/>
      <c r="G450" s="51"/>
      <c r="H450" s="51"/>
      <c r="I450" s="51"/>
      <c r="J450" s="51"/>
      <c r="K450" s="56" t="s">
        <v>1204</v>
      </c>
      <c r="L450" s="50" t="s">
        <v>117</v>
      </c>
      <c r="M450" s="52">
        <v>400000</v>
      </c>
      <c r="N450" s="51"/>
      <c r="O450" s="52">
        <f t="shared" si="62"/>
        <v>400000</v>
      </c>
      <c r="P450" s="51"/>
      <c r="Q450" s="51"/>
      <c r="R450" s="51"/>
      <c r="S450" s="51"/>
      <c r="T450" s="50" t="s">
        <v>301</v>
      </c>
    </row>
    <row r="451" spans="1:20" ht="21" customHeight="1" x14ac:dyDescent="0.4">
      <c r="A451" s="50" t="s">
        <v>89</v>
      </c>
      <c r="B451" s="50"/>
      <c r="C451" s="50"/>
      <c r="D451" s="51"/>
      <c r="E451" s="51"/>
      <c r="F451" s="51"/>
      <c r="G451" s="51"/>
      <c r="H451" s="51"/>
      <c r="I451" s="51"/>
      <c r="J451" s="51"/>
      <c r="K451" s="56"/>
      <c r="L451" s="50"/>
      <c r="M451" s="51"/>
      <c r="N451" s="51"/>
      <c r="O451" s="52">
        <f t="shared" si="62"/>
        <v>0</v>
      </c>
      <c r="P451" s="51"/>
      <c r="Q451" s="51"/>
      <c r="R451" s="51"/>
      <c r="S451" s="51"/>
      <c r="T451" s="50" t="s">
        <v>301</v>
      </c>
    </row>
    <row r="452" spans="1:20" ht="21" customHeight="1" x14ac:dyDescent="0.4">
      <c r="A452" s="50" t="s">
        <v>89</v>
      </c>
      <c r="B452" s="50"/>
      <c r="C452" s="50"/>
      <c r="D452" s="51"/>
      <c r="E452" s="51"/>
      <c r="F452" s="51"/>
      <c r="G452" s="51"/>
      <c r="H452" s="51"/>
      <c r="I452" s="51"/>
      <c r="J452" s="51"/>
      <c r="K452" s="56"/>
      <c r="L452" s="50"/>
      <c r="M452" s="51"/>
      <c r="N452" s="51"/>
      <c r="O452" s="52">
        <f t="shared" si="62"/>
        <v>0</v>
      </c>
      <c r="P452" s="51"/>
      <c r="Q452" s="51"/>
      <c r="R452" s="51"/>
      <c r="S452" s="51"/>
      <c r="T452" s="50" t="s">
        <v>301</v>
      </c>
    </row>
    <row r="453" spans="1:20" ht="21" customHeight="1" x14ac:dyDescent="0.4">
      <c r="A453" s="50" t="s">
        <v>89</v>
      </c>
      <c r="B453" s="50"/>
      <c r="C453" s="50"/>
      <c r="D453" s="51"/>
      <c r="E453" s="51"/>
      <c r="F453" s="51"/>
      <c r="G453" s="51"/>
      <c r="H453" s="51"/>
      <c r="I453" s="51"/>
      <c r="J453" s="51"/>
      <c r="K453" s="50"/>
      <c r="L453" s="50"/>
      <c r="M453" s="51"/>
      <c r="N453" s="51"/>
      <c r="O453" s="52">
        <f t="shared" si="62"/>
        <v>0</v>
      </c>
      <c r="P453" s="51"/>
      <c r="Q453" s="51"/>
      <c r="R453" s="51"/>
      <c r="S453" s="51"/>
      <c r="T453" s="50" t="s">
        <v>301</v>
      </c>
    </row>
    <row r="454" spans="1:20" ht="21" customHeight="1" x14ac:dyDescent="0.4">
      <c r="A454" s="58"/>
      <c r="B454" s="58"/>
      <c r="C454" s="58"/>
      <c r="D454" s="60"/>
      <c r="E454" s="60"/>
      <c r="F454" s="60"/>
      <c r="G454" s="60"/>
      <c r="H454" s="60"/>
      <c r="I454" s="60"/>
      <c r="J454" s="60"/>
      <c r="K454" s="58"/>
      <c r="L454" s="58"/>
      <c r="M454" s="60">
        <f t="shared" ref="M454:N454" si="63">SUM(M440:M453)</f>
        <v>895000</v>
      </c>
      <c r="N454" s="60">
        <f t="shared" si="63"/>
        <v>1396700</v>
      </c>
      <c r="O454" s="60">
        <f>SUM(O440:O453)</f>
        <v>2291700</v>
      </c>
      <c r="P454" s="60">
        <f>+J439-N454</f>
        <v>0</v>
      </c>
      <c r="Q454" s="60">
        <f>+I439-M454</f>
        <v>0</v>
      </c>
      <c r="R454" s="60">
        <f>+P454+Q454</f>
        <v>0</v>
      </c>
      <c r="S454" s="60">
        <f>+O454</f>
        <v>2291700</v>
      </c>
      <c r="T454" s="58"/>
    </row>
    <row r="455" spans="1:20" ht="21" customHeight="1" x14ac:dyDescent="0.4">
      <c r="A455" s="50" t="s">
        <v>90</v>
      </c>
      <c r="B455" s="50" t="s">
        <v>326</v>
      </c>
      <c r="C455" s="50" t="s">
        <v>499</v>
      </c>
      <c r="D455" s="51">
        <v>152.78</v>
      </c>
      <c r="E455" s="51">
        <v>15000</v>
      </c>
      <c r="F455" s="52">
        <f>+D455*0.8364</f>
        <v>127.78519200000001</v>
      </c>
      <c r="G455" s="51">
        <v>7000</v>
      </c>
      <c r="H455" s="51">
        <f>+D455*E455</f>
        <v>2291700</v>
      </c>
      <c r="I455" s="52">
        <f>+CEILING(F455*G455,1000)</f>
        <v>895000</v>
      </c>
      <c r="J455" s="52">
        <f>(H455-I455)</f>
        <v>1396700</v>
      </c>
      <c r="K455" s="56">
        <v>44778</v>
      </c>
      <c r="L455" s="50"/>
      <c r="M455" s="51"/>
      <c r="N455" s="51"/>
      <c r="O455" s="51"/>
      <c r="P455" s="51"/>
      <c r="Q455" s="51"/>
      <c r="R455" s="51"/>
      <c r="S455" s="51"/>
      <c r="T455" s="50" t="s">
        <v>301</v>
      </c>
    </row>
    <row r="456" spans="1:20" ht="21" customHeight="1" x14ac:dyDescent="0.4">
      <c r="A456" s="50" t="s">
        <v>90</v>
      </c>
      <c r="B456" s="50"/>
      <c r="C456" s="50"/>
      <c r="D456" s="51"/>
      <c r="E456" s="51"/>
      <c r="F456" s="51"/>
      <c r="G456" s="51"/>
      <c r="H456" s="51"/>
      <c r="I456" s="51"/>
      <c r="J456" s="51"/>
      <c r="K456" s="56">
        <v>44778</v>
      </c>
      <c r="L456" s="50" t="s">
        <v>314</v>
      </c>
      <c r="M456" s="51">
        <v>300000</v>
      </c>
      <c r="N456" s="51"/>
      <c r="O456" s="52">
        <f t="shared" ref="O456:O465" si="64">+SUM(M456:N456)</f>
        <v>300000</v>
      </c>
      <c r="P456" s="51"/>
      <c r="Q456" s="51"/>
      <c r="R456" s="51"/>
      <c r="S456" s="51"/>
      <c r="T456" s="50" t="s">
        <v>301</v>
      </c>
    </row>
    <row r="457" spans="1:20" ht="21" customHeight="1" x14ac:dyDescent="0.4">
      <c r="A457" s="50" t="s">
        <v>90</v>
      </c>
      <c r="B457" s="50"/>
      <c r="C457" s="50"/>
      <c r="D457" s="51"/>
      <c r="E457" s="51"/>
      <c r="F457" s="51"/>
      <c r="G457" s="51"/>
      <c r="H457" s="51"/>
      <c r="I457" s="51"/>
      <c r="J457" s="51"/>
      <c r="K457" s="56">
        <v>44933</v>
      </c>
      <c r="L457" s="50" t="s">
        <v>313</v>
      </c>
      <c r="M457" s="51">
        <v>100</v>
      </c>
      <c r="N457" s="51"/>
      <c r="O457" s="52">
        <f t="shared" si="64"/>
        <v>100</v>
      </c>
      <c r="P457" s="51"/>
      <c r="Q457" s="51"/>
      <c r="R457" s="51"/>
      <c r="S457" s="51"/>
      <c r="T457" s="50" t="s">
        <v>301</v>
      </c>
    </row>
    <row r="458" spans="1:20" ht="21" customHeight="1" x14ac:dyDescent="0.4">
      <c r="A458" s="50" t="s">
        <v>90</v>
      </c>
      <c r="B458" s="50"/>
      <c r="C458" s="50"/>
      <c r="D458" s="51"/>
      <c r="E458" s="51"/>
      <c r="F458" s="51"/>
      <c r="G458" s="51"/>
      <c r="H458" s="51"/>
      <c r="I458" s="51"/>
      <c r="J458" s="51"/>
      <c r="K458" s="56">
        <v>44935</v>
      </c>
      <c r="L458" s="50" t="s">
        <v>314</v>
      </c>
      <c r="M458" s="51">
        <v>200000</v>
      </c>
      <c r="N458" s="51"/>
      <c r="O458" s="52">
        <f t="shared" si="64"/>
        <v>200000</v>
      </c>
      <c r="P458" s="51"/>
      <c r="Q458" s="51"/>
      <c r="R458" s="51"/>
      <c r="S458" s="51"/>
      <c r="T458" s="50" t="s">
        <v>301</v>
      </c>
    </row>
    <row r="459" spans="1:20" ht="21" customHeight="1" x14ac:dyDescent="0.4">
      <c r="A459" s="50" t="s">
        <v>90</v>
      </c>
      <c r="B459" s="50"/>
      <c r="C459" s="50"/>
      <c r="D459" s="51"/>
      <c r="E459" s="51"/>
      <c r="F459" s="51"/>
      <c r="G459" s="51"/>
      <c r="H459" s="51"/>
      <c r="I459" s="51"/>
      <c r="J459" s="51"/>
      <c r="K459" s="56">
        <v>45089</v>
      </c>
      <c r="L459" s="50" t="s">
        <v>9</v>
      </c>
      <c r="M459" s="51"/>
      <c r="N459" s="52">
        <v>1396700</v>
      </c>
      <c r="O459" s="52">
        <f t="shared" si="64"/>
        <v>1396700</v>
      </c>
      <c r="P459" s="51"/>
      <c r="Q459" s="51"/>
      <c r="R459" s="51"/>
      <c r="S459" s="51"/>
      <c r="T459" s="50" t="s">
        <v>301</v>
      </c>
    </row>
    <row r="460" spans="1:20" ht="21" customHeight="1" x14ac:dyDescent="0.4">
      <c r="A460" s="50" t="s">
        <v>90</v>
      </c>
      <c r="B460" s="50"/>
      <c r="C460" s="50"/>
      <c r="D460" s="51"/>
      <c r="E460" s="51"/>
      <c r="F460" s="51"/>
      <c r="G460" s="51"/>
      <c r="H460" s="51"/>
      <c r="I460" s="51"/>
      <c r="J460" s="51"/>
      <c r="K460" s="56">
        <v>45090</v>
      </c>
      <c r="L460" s="50" t="s">
        <v>314</v>
      </c>
      <c r="M460" s="51">
        <v>895000</v>
      </c>
      <c r="N460" s="51"/>
      <c r="O460" s="52">
        <f t="shared" si="64"/>
        <v>895000</v>
      </c>
      <c r="P460" s="51"/>
      <c r="Q460" s="51"/>
      <c r="R460" s="51"/>
      <c r="S460" s="51"/>
      <c r="T460" s="50" t="s">
        <v>301</v>
      </c>
    </row>
    <row r="461" spans="1:20" ht="21" customHeight="1" x14ac:dyDescent="0.4">
      <c r="A461" s="50" t="s">
        <v>90</v>
      </c>
      <c r="B461" s="50"/>
      <c r="C461" s="50"/>
      <c r="D461" s="51"/>
      <c r="E461" s="51"/>
      <c r="F461" s="51"/>
      <c r="G461" s="51"/>
      <c r="H461" s="51"/>
      <c r="I461" s="51"/>
      <c r="J461" s="51"/>
      <c r="K461" s="56" t="s">
        <v>1204</v>
      </c>
      <c r="L461" s="50" t="s">
        <v>8</v>
      </c>
      <c r="M461" s="51">
        <v>400000</v>
      </c>
      <c r="N461" s="51"/>
      <c r="O461" s="52">
        <f t="shared" si="64"/>
        <v>400000</v>
      </c>
      <c r="P461" s="51"/>
      <c r="Q461" s="51"/>
      <c r="R461" s="51"/>
      <c r="S461" s="51"/>
      <c r="T461" s="50" t="s">
        <v>301</v>
      </c>
    </row>
    <row r="462" spans="1:20" ht="21" customHeight="1" x14ac:dyDescent="0.4">
      <c r="A462" s="50" t="s">
        <v>90</v>
      </c>
      <c r="B462" s="50"/>
      <c r="C462" s="50"/>
      <c r="D462" s="51"/>
      <c r="E462" s="51"/>
      <c r="F462" s="51"/>
      <c r="G462" s="51"/>
      <c r="H462" s="51"/>
      <c r="I462" s="51"/>
      <c r="J462" s="51"/>
      <c r="K462" s="56" t="s">
        <v>1204</v>
      </c>
      <c r="L462" s="50" t="s">
        <v>24</v>
      </c>
      <c r="M462" s="51">
        <v>-400000</v>
      </c>
      <c r="N462" s="51"/>
      <c r="O462" s="52">
        <f t="shared" si="64"/>
        <v>-400000</v>
      </c>
      <c r="P462" s="51"/>
      <c r="Q462" s="51"/>
      <c r="R462" s="51"/>
      <c r="S462" s="51"/>
      <c r="T462" s="50" t="s">
        <v>301</v>
      </c>
    </row>
    <row r="463" spans="1:20" ht="21" customHeight="1" x14ac:dyDescent="0.4">
      <c r="A463" s="50" t="s">
        <v>90</v>
      </c>
      <c r="B463" s="50"/>
      <c r="C463" s="50"/>
      <c r="D463" s="51"/>
      <c r="E463" s="51"/>
      <c r="F463" s="51"/>
      <c r="G463" s="51"/>
      <c r="H463" s="51"/>
      <c r="I463" s="51"/>
      <c r="J463" s="51"/>
      <c r="K463" s="56" t="s">
        <v>1204</v>
      </c>
      <c r="L463" s="50" t="s">
        <v>91</v>
      </c>
      <c r="M463" s="51">
        <v>149900</v>
      </c>
      <c r="N463" s="51"/>
      <c r="O463" s="52">
        <f t="shared" si="64"/>
        <v>149900</v>
      </c>
      <c r="P463" s="51"/>
      <c r="Q463" s="51"/>
      <c r="R463" s="51"/>
      <c r="S463" s="51"/>
      <c r="T463" s="50" t="s">
        <v>301</v>
      </c>
    </row>
    <row r="464" spans="1:20" ht="21" customHeight="1" x14ac:dyDescent="0.4">
      <c r="A464" s="50" t="s">
        <v>90</v>
      </c>
      <c r="B464" s="50"/>
      <c r="C464" s="50"/>
      <c r="D464" s="51"/>
      <c r="E464" s="51"/>
      <c r="F464" s="51"/>
      <c r="G464" s="51"/>
      <c r="H464" s="51"/>
      <c r="I464" s="51"/>
      <c r="J464" s="51"/>
      <c r="K464" s="56" t="s">
        <v>1204</v>
      </c>
      <c r="L464" s="50" t="s">
        <v>91</v>
      </c>
      <c r="M464" s="51">
        <v>-650000</v>
      </c>
      <c r="N464" s="51"/>
      <c r="O464" s="52">
        <f t="shared" si="64"/>
        <v>-650000</v>
      </c>
      <c r="P464" s="51"/>
      <c r="Q464" s="51"/>
      <c r="R464" s="51"/>
      <c r="S464" s="51"/>
      <c r="T464" s="50" t="s">
        <v>301</v>
      </c>
    </row>
    <row r="465" spans="1:20" ht="21" customHeight="1" x14ac:dyDescent="0.4">
      <c r="A465" s="50" t="s">
        <v>90</v>
      </c>
      <c r="B465" s="50"/>
      <c r="C465" s="50"/>
      <c r="D465" s="51"/>
      <c r="E465" s="51"/>
      <c r="F465" s="51"/>
      <c r="G465" s="51"/>
      <c r="H465" s="51"/>
      <c r="I465" s="51"/>
      <c r="J465" s="51"/>
      <c r="K465" s="50"/>
      <c r="L465" s="50"/>
      <c r="M465" s="51"/>
      <c r="N465" s="51"/>
      <c r="O465" s="52">
        <f t="shared" si="64"/>
        <v>0</v>
      </c>
      <c r="P465" s="51"/>
      <c r="Q465" s="51"/>
      <c r="R465" s="51"/>
      <c r="S465" s="51"/>
      <c r="T465" s="50" t="s">
        <v>301</v>
      </c>
    </row>
    <row r="466" spans="1:20" ht="21" customHeight="1" x14ac:dyDescent="0.4">
      <c r="A466" s="58"/>
      <c r="B466" s="58"/>
      <c r="C466" s="58"/>
      <c r="D466" s="60"/>
      <c r="E466" s="60"/>
      <c r="F466" s="60"/>
      <c r="G466" s="60"/>
      <c r="H466" s="60"/>
      <c r="I466" s="60"/>
      <c r="J466" s="60"/>
      <c r="K466" s="58"/>
      <c r="L466" s="58"/>
      <c r="M466" s="60">
        <f t="shared" ref="M466:N466" si="65">SUM(M456:M465)</f>
        <v>895000</v>
      </c>
      <c r="N466" s="60">
        <f t="shared" si="65"/>
        <v>1396700</v>
      </c>
      <c r="O466" s="60">
        <f>SUM(O456:O465)</f>
        <v>2291700</v>
      </c>
      <c r="P466" s="60">
        <f>+J455-N466</f>
        <v>0</v>
      </c>
      <c r="Q466" s="60">
        <f>+I455-M466</f>
        <v>0</v>
      </c>
      <c r="R466" s="60">
        <f>+P466+Q466</f>
        <v>0</v>
      </c>
      <c r="S466" s="60">
        <f>+O466</f>
        <v>2291700</v>
      </c>
      <c r="T466" s="58"/>
    </row>
    <row r="467" spans="1:20" ht="21" customHeight="1" x14ac:dyDescent="0.4">
      <c r="A467" s="50" t="s">
        <v>91</v>
      </c>
      <c r="B467" s="50" t="s">
        <v>326</v>
      </c>
      <c r="C467" s="50" t="s">
        <v>499</v>
      </c>
      <c r="D467" s="51">
        <v>152.78</v>
      </c>
      <c r="E467" s="51">
        <v>15000</v>
      </c>
      <c r="F467" s="52">
        <f>+D467*0.8364</f>
        <v>127.78519200000001</v>
      </c>
      <c r="G467" s="51">
        <v>7000</v>
      </c>
      <c r="H467" s="51">
        <f>+D467*E467</f>
        <v>2291700</v>
      </c>
      <c r="I467" s="52">
        <f>+CEILING(F467*G467,1000)</f>
        <v>895000</v>
      </c>
      <c r="J467" s="52">
        <f>(H467-I467)</f>
        <v>1396700</v>
      </c>
      <c r="K467" s="56">
        <v>44778</v>
      </c>
      <c r="L467" s="50"/>
      <c r="M467" s="51"/>
      <c r="N467" s="51"/>
      <c r="O467" s="51"/>
      <c r="P467" s="51"/>
      <c r="Q467" s="51"/>
      <c r="R467" s="51"/>
      <c r="S467" s="51"/>
      <c r="T467" s="50" t="s">
        <v>301</v>
      </c>
    </row>
    <row r="468" spans="1:20" ht="21" customHeight="1" x14ac:dyDescent="0.4">
      <c r="A468" s="50" t="s">
        <v>91</v>
      </c>
      <c r="B468" s="50"/>
      <c r="C468" s="50"/>
      <c r="D468" s="51"/>
      <c r="E468" s="51"/>
      <c r="F468" s="51"/>
      <c r="G468" s="51"/>
      <c r="H468" s="51"/>
      <c r="I468" s="51"/>
      <c r="J468" s="51"/>
      <c r="K468" s="56">
        <v>44778</v>
      </c>
      <c r="L468" s="50" t="s">
        <v>314</v>
      </c>
      <c r="M468" s="52">
        <v>300000</v>
      </c>
      <c r="N468" s="51"/>
      <c r="O468" s="52">
        <f t="shared" ref="O468:O477" si="66">+SUM(M468:N468)</f>
        <v>300000</v>
      </c>
      <c r="P468" s="51"/>
      <c r="Q468" s="51"/>
      <c r="R468" s="51"/>
      <c r="S468" s="51"/>
      <c r="T468" s="50" t="s">
        <v>301</v>
      </c>
    </row>
    <row r="469" spans="1:20" ht="21" customHeight="1" x14ac:dyDescent="0.4">
      <c r="A469" s="50" t="s">
        <v>91</v>
      </c>
      <c r="B469" s="50"/>
      <c r="C469" s="50"/>
      <c r="D469" s="51"/>
      <c r="E469" s="51"/>
      <c r="F469" s="51"/>
      <c r="G469" s="51"/>
      <c r="H469" s="51"/>
      <c r="I469" s="51"/>
      <c r="J469" s="51"/>
      <c r="K469" s="56">
        <v>44934</v>
      </c>
      <c r="L469" s="50" t="s">
        <v>314</v>
      </c>
      <c r="M469" s="51">
        <v>499900</v>
      </c>
      <c r="N469" s="51"/>
      <c r="O469" s="52">
        <f t="shared" si="66"/>
        <v>499900</v>
      </c>
      <c r="P469" s="51"/>
      <c r="Q469" s="51"/>
      <c r="R469" s="51"/>
      <c r="S469" s="51"/>
      <c r="T469" s="50" t="s">
        <v>301</v>
      </c>
    </row>
    <row r="470" spans="1:20" ht="21" customHeight="1" x14ac:dyDescent="0.4">
      <c r="A470" s="50" t="s">
        <v>91</v>
      </c>
      <c r="B470" s="50"/>
      <c r="C470" s="50"/>
      <c r="D470" s="51"/>
      <c r="E470" s="51"/>
      <c r="F470" s="51"/>
      <c r="G470" s="51"/>
      <c r="H470" s="51"/>
      <c r="I470" s="51"/>
      <c r="J470" s="51"/>
      <c r="K470" s="56">
        <v>45091</v>
      </c>
      <c r="L470" s="50" t="s">
        <v>9</v>
      </c>
      <c r="M470" s="51"/>
      <c r="N470" s="52">
        <v>100000</v>
      </c>
      <c r="O470" s="52">
        <f t="shared" si="66"/>
        <v>100000</v>
      </c>
      <c r="P470" s="51"/>
      <c r="Q470" s="51"/>
      <c r="R470" s="51"/>
      <c r="S470" s="51"/>
      <c r="T470" s="50" t="s">
        <v>301</v>
      </c>
    </row>
    <row r="471" spans="1:20" ht="21" customHeight="1" x14ac:dyDescent="0.4">
      <c r="A471" s="50" t="s">
        <v>91</v>
      </c>
      <c r="B471" s="50"/>
      <c r="C471" s="50"/>
      <c r="D471" s="51"/>
      <c r="E471" s="51"/>
      <c r="F471" s="51"/>
      <c r="G471" s="51"/>
      <c r="H471" s="51"/>
      <c r="I471" s="51"/>
      <c r="J471" s="51"/>
      <c r="K471" s="56">
        <v>45408</v>
      </c>
      <c r="L471" s="50" t="s">
        <v>9</v>
      </c>
      <c r="M471" s="51"/>
      <c r="N471" s="52">
        <v>200000</v>
      </c>
      <c r="O471" s="52">
        <f t="shared" si="66"/>
        <v>200000</v>
      </c>
      <c r="P471" s="51"/>
      <c r="Q471" s="51"/>
      <c r="R471" s="51"/>
      <c r="S471" s="51"/>
      <c r="T471" s="50" t="s">
        <v>301</v>
      </c>
    </row>
    <row r="472" spans="1:20" ht="21" customHeight="1" x14ac:dyDescent="0.4">
      <c r="A472" s="50" t="s">
        <v>91</v>
      </c>
      <c r="B472" s="50"/>
      <c r="C472" s="50"/>
      <c r="D472" s="51"/>
      <c r="E472" s="51"/>
      <c r="F472" s="51"/>
      <c r="G472" s="51"/>
      <c r="H472" s="51"/>
      <c r="I472" s="51"/>
      <c r="J472" s="51"/>
      <c r="K472" s="56">
        <v>45641</v>
      </c>
      <c r="L472" s="50" t="s">
        <v>9</v>
      </c>
      <c r="M472" s="51"/>
      <c r="N472" s="52">
        <v>200000</v>
      </c>
      <c r="O472" s="52">
        <f t="shared" si="66"/>
        <v>200000</v>
      </c>
      <c r="P472" s="51"/>
      <c r="Q472" s="51"/>
      <c r="R472" s="51"/>
      <c r="S472" s="51"/>
      <c r="T472" s="50" t="s">
        <v>301</v>
      </c>
    </row>
    <row r="473" spans="1:20" ht="21" customHeight="1" x14ac:dyDescent="0.4">
      <c r="A473" s="50" t="s">
        <v>91</v>
      </c>
      <c r="B473" s="50"/>
      <c r="C473" s="50"/>
      <c r="D473" s="51"/>
      <c r="E473" s="51"/>
      <c r="F473" s="51"/>
      <c r="G473" s="51"/>
      <c r="H473" s="51"/>
      <c r="I473" s="51"/>
      <c r="J473" s="51"/>
      <c r="K473" s="56" t="s">
        <v>1204</v>
      </c>
      <c r="L473" s="50" t="s">
        <v>90</v>
      </c>
      <c r="M473" s="51">
        <v>-149900</v>
      </c>
      <c r="N473" s="51"/>
      <c r="O473" s="52">
        <f t="shared" si="66"/>
        <v>-149900</v>
      </c>
      <c r="P473" s="51"/>
      <c r="Q473" s="51"/>
      <c r="R473" s="51"/>
      <c r="S473" s="51"/>
      <c r="T473" s="50" t="s">
        <v>301</v>
      </c>
    </row>
    <row r="474" spans="1:20" ht="21" customHeight="1" x14ac:dyDescent="0.4">
      <c r="A474" s="50" t="s">
        <v>91</v>
      </c>
      <c r="B474" s="50"/>
      <c r="C474" s="50"/>
      <c r="D474" s="51"/>
      <c r="E474" s="51"/>
      <c r="F474" s="51"/>
      <c r="G474" s="51"/>
      <c r="H474" s="51"/>
      <c r="I474" s="51"/>
      <c r="J474" s="51"/>
      <c r="K474" s="56" t="s">
        <v>1204</v>
      </c>
      <c r="L474" s="50" t="s">
        <v>90</v>
      </c>
      <c r="M474" s="51">
        <v>650000</v>
      </c>
      <c r="N474" s="51"/>
      <c r="O474" s="52">
        <f t="shared" si="66"/>
        <v>650000</v>
      </c>
      <c r="P474" s="51"/>
      <c r="Q474" s="51"/>
      <c r="R474" s="51"/>
      <c r="S474" s="51"/>
      <c r="T474" s="50" t="s">
        <v>301</v>
      </c>
    </row>
    <row r="475" spans="1:20" ht="21" customHeight="1" x14ac:dyDescent="0.4">
      <c r="A475" s="50" t="s">
        <v>91</v>
      </c>
      <c r="B475" s="50"/>
      <c r="C475" s="50"/>
      <c r="D475" s="51"/>
      <c r="E475" s="51"/>
      <c r="F475" s="51"/>
      <c r="G475" s="51"/>
      <c r="H475" s="51"/>
      <c r="I475" s="51"/>
      <c r="J475" s="51"/>
      <c r="K475" s="56">
        <v>45996</v>
      </c>
      <c r="L475" s="50" t="s">
        <v>9</v>
      </c>
      <c r="M475" s="51"/>
      <c r="N475" s="51">
        <v>50000</v>
      </c>
      <c r="O475" s="52">
        <f t="shared" si="66"/>
        <v>50000</v>
      </c>
      <c r="P475" s="51"/>
      <c r="Q475" s="51"/>
      <c r="R475" s="51"/>
      <c r="S475" s="51"/>
      <c r="T475" s="50"/>
    </row>
    <row r="476" spans="1:20" ht="21" customHeight="1" x14ac:dyDescent="0.4">
      <c r="A476" s="50" t="s">
        <v>91</v>
      </c>
      <c r="B476" s="50"/>
      <c r="C476" s="50"/>
      <c r="D476" s="51"/>
      <c r="E476" s="51"/>
      <c r="F476" s="51"/>
      <c r="G476" s="51"/>
      <c r="H476" s="51"/>
      <c r="I476" s="51"/>
      <c r="J476" s="51"/>
      <c r="K476" s="56" t="s">
        <v>1932</v>
      </c>
      <c r="L476" s="50" t="s">
        <v>1011</v>
      </c>
      <c r="M476" s="51">
        <v>875000</v>
      </c>
      <c r="N476" s="51"/>
      <c r="O476" s="52">
        <f t="shared" si="66"/>
        <v>875000</v>
      </c>
      <c r="P476" s="51"/>
      <c r="Q476" s="51"/>
      <c r="R476" s="51"/>
      <c r="S476" s="51"/>
      <c r="T476" s="50"/>
    </row>
    <row r="477" spans="1:20" ht="21" customHeight="1" x14ac:dyDescent="0.4">
      <c r="A477" s="50" t="s">
        <v>91</v>
      </c>
      <c r="B477" s="50"/>
      <c r="C477" s="50"/>
      <c r="D477" s="51"/>
      <c r="E477" s="51"/>
      <c r="F477" s="51"/>
      <c r="G477" s="51"/>
      <c r="H477" s="51"/>
      <c r="I477" s="51"/>
      <c r="J477" s="51"/>
      <c r="K477" s="56"/>
      <c r="L477" s="50"/>
      <c r="M477" s="51"/>
      <c r="N477" s="51"/>
      <c r="O477" s="52">
        <f t="shared" si="66"/>
        <v>0</v>
      </c>
      <c r="P477" s="51"/>
      <c r="Q477" s="51"/>
      <c r="R477" s="51"/>
      <c r="S477" s="51"/>
      <c r="T477" s="50" t="s">
        <v>301</v>
      </c>
    </row>
    <row r="478" spans="1:20" ht="21" customHeight="1" x14ac:dyDescent="0.4">
      <c r="A478" s="58"/>
      <c r="B478" s="58"/>
      <c r="C478" s="58"/>
      <c r="D478" s="60"/>
      <c r="E478" s="60"/>
      <c r="F478" s="60"/>
      <c r="G478" s="60"/>
      <c r="H478" s="60"/>
      <c r="I478" s="60"/>
      <c r="J478" s="60"/>
      <c r="K478" s="59"/>
      <c r="L478" s="58"/>
      <c r="M478" s="60">
        <f t="shared" ref="M478:N478" si="67">SUM(M468:M477)</f>
        <v>2175000</v>
      </c>
      <c r="N478" s="60">
        <f t="shared" si="67"/>
        <v>550000</v>
      </c>
      <c r="O478" s="60">
        <f>SUM(O468:O477)</f>
        <v>2725000</v>
      </c>
      <c r="P478" s="60">
        <f>+J467-N478</f>
        <v>846700</v>
      </c>
      <c r="Q478" s="60">
        <f>+I467-M478</f>
        <v>-1280000</v>
      </c>
      <c r="R478" s="60">
        <f>+P478+Q478</f>
        <v>-433300</v>
      </c>
      <c r="S478" s="60">
        <f>+O478</f>
        <v>2725000</v>
      </c>
      <c r="T478" s="58"/>
    </row>
    <row r="479" spans="1:20" ht="21" customHeight="1" x14ac:dyDescent="0.4">
      <c r="A479" s="50" t="s">
        <v>92</v>
      </c>
      <c r="B479" s="50" t="s">
        <v>326</v>
      </c>
      <c r="C479" s="50" t="s">
        <v>418</v>
      </c>
      <c r="D479" s="51">
        <v>178.99</v>
      </c>
      <c r="E479" s="51">
        <v>15500</v>
      </c>
      <c r="F479" s="52">
        <f>+D479*0.8364</f>
        <v>149.70723600000002</v>
      </c>
      <c r="G479" s="51">
        <v>7000</v>
      </c>
      <c r="H479" s="51">
        <f>+D479*E479</f>
        <v>2774345</v>
      </c>
      <c r="I479" s="52">
        <f>+CEILING(F479*G479,1000)</f>
        <v>1048000</v>
      </c>
      <c r="J479" s="52">
        <f>(H479-I479)</f>
        <v>1726345</v>
      </c>
      <c r="K479" s="56">
        <v>44778</v>
      </c>
      <c r="L479" s="50"/>
      <c r="M479" s="52"/>
      <c r="N479" s="51"/>
      <c r="O479" s="51"/>
      <c r="P479" s="51"/>
      <c r="Q479" s="51"/>
      <c r="R479" s="51"/>
      <c r="S479" s="51"/>
      <c r="T479" s="50" t="s">
        <v>289</v>
      </c>
    </row>
    <row r="480" spans="1:20" ht="21" customHeight="1" x14ac:dyDescent="0.4">
      <c r="A480" s="50" t="s">
        <v>92</v>
      </c>
      <c r="B480" s="50"/>
      <c r="C480" s="50"/>
      <c r="D480" s="51"/>
      <c r="E480" s="51"/>
      <c r="F480" s="51"/>
      <c r="G480" s="51"/>
      <c r="H480" s="51"/>
      <c r="I480" s="51"/>
      <c r="J480" s="51"/>
      <c r="K480" s="56">
        <v>44795</v>
      </c>
      <c r="L480" s="50" t="s">
        <v>9</v>
      </c>
      <c r="M480" s="51"/>
      <c r="N480" s="52">
        <v>1420800</v>
      </c>
      <c r="O480" s="52">
        <f t="shared" ref="O480:O486" si="68">+SUM(M480:N480)</f>
        <v>1420800</v>
      </c>
      <c r="P480" s="51"/>
      <c r="Q480" s="51"/>
      <c r="R480" s="51"/>
      <c r="S480" s="51"/>
      <c r="T480" s="50" t="s">
        <v>289</v>
      </c>
    </row>
    <row r="481" spans="1:20" ht="21" customHeight="1" x14ac:dyDescent="0.4">
      <c r="A481" s="50" t="s">
        <v>92</v>
      </c>
      <c r="B481" s="50"/>
      <c r="C481" s="50"/>
      <c r="D481" s="51"/>
      <c r="E481" s="51"/>
      <c r="F481" s="51"/>
      <c r="G481" s="51"/>
      <c r="H481" s="51"/>
      <c r="I481" s="51"/>
      <c r="J481" s="51"/>
      <c r="K481" s="56">
        <v>44897</v>
      </c>
      <c r="L481" s="50" t="s">
        <v>9</v>
      </c>
      <c r="M481" s="51"/>
      <c r="N481" s="52">
        <v>500000</v>
      </c>
      <c r="O481" s="52">
        <f t="shared" si="68"/>
        <v>500000</v>
      </c>
      <c r="P481" s="51"/>
      <c r="Q481" s="51"/>
      <c r="R481" s="51"/>
      <c r="S481" s="51"/>
      <c r="T481" s="50" t="s">
        <v>289</v>
      </c>
    </row>
    <row r="482" spans="1:20" ht="21" customHeight="1" x14ac:dyDescent="0.4">
      <c r="A482" s="50" t="s">
        <v>92</v>
      </c>
      <c r="B482" s="50"/>
      <c r="C482" s="50" t="s">
        <v>500</v>
      </c>
      <c r="D482" s="51"/>
      <c r="E482" s="51"/>
      <c r="F482" s="51"/>
      <c r="G482" s="51"/>
      <c r="H482" s="51"/>
      <c r="I482" s="51"/>
      <c r="J482" s="51"/>
      <c r="K482" s="56">
        <v>45021</v>
      </c>
      <c r="L482" s="50" t="s">
        <v>314</v>
      </c>
      <c r="M482" s="51">
        <v>524000</v>
      </c>
      <c r="N482" s="52"/>
      <c r="O482" s="52">
        <f t="shared" si="68"/>
        <v>524000</v>
      </c>
      <c r="P482" s="51"/>
      <c r="Q482" s="51"/>
      <c r="R482" s="51"/>
      <c r="S482" s="51"/>
      <c r="T482" s="50" t="s">
        <v>289</v>
      </c>
    </row>
    <row r="483" spans="1:20" ht="21" customHeight="1" x14ac:dyDescent="0.4">
      <c r="A483" s="50" t="s">
        <v>92</v>
      </c>
      <c r="B483" s="50"/>
      <c r="C483" s="50" t="s">
        <v>501</v>
      </c>
      <c r="D483" s="51"/>
      <c r="E483" s="51"/>
      <c r="F483" s="51"/>
      <c r="G483" s="51"/>
      <c r="H483" s="51"/>
      <c r="I483" s="51"/>
      <c r="J483" s="51"/>
      <c r="K483" s="56">
        <v>45021</v>
      </c>
      <c r="L483" s="50" t="s">
        <v>314</v>
      </c>
      <c r="M483" s="52">
        <v>524000</v>
      </c>
      <c r="N483" s="51"/>
      <c r="O483" s="52">
        <f t="shared" si="68"/>
        <v>524000</v>
      </c>
      <c r="P483" s="51"/>
      <c r="Q483" s="51"/>
      <c r="R483" s="51"/>
      <c r="S483" s="51"/>
      <c r="T483" s="50" t="s">
        <v>289</v>
      </c>
    </row>
    <row r="484" spans="1:20" ht="21" customHeight="1" x14ac:dyDescent="0.4">
      <c r="A484" s="50" t="s">
        <v>92</v>
      </c>
      <c r="B484" s="50"/>
      <c r="C484" s="50"/>
      <c r="D484" s="51"/>
      <c r="E484" s="51"/>
      <c r="F484" s="51"/>
      <c r="G484" s="51"/>
      <c r="H484" s="51"/>
      <c r="I484" s="51"/>
      <c r="J484" s="51"/>
      <c r="K484" s="56">
        <v>45022</v>
      </c>
      <c r="L484" s="50" t="s">
        <v>9</v>
      </c>
      <c r="M484" s="51"/>
      <c r="N484" s="52">
        <v>-394450</v>
      </c>
      <c r="O484" s="52">
        <f t="shared" si="68"/>
        <v>-394450</v>
      </c>
      <c r="P484" s="51"/>
      <c r="Q484" s="51"/>
      <c r="R484" s="51"/>
      <c r="S484" s="51"/>
      <c r="T484" s="50" t="s">
        <v>289</v>
      </c>
    </row>
    <row r="485" spans="1:20" ht="21" customHeight="1" x14ac:dyDescent="0.4">
      <c r="A485" s="50" t="s">
        <v>92</v>
      </c>
      <c r="B485" s="50"/>
      <c r="C485" s="50"/>
      <c r="D485" s="51"/>
      <c r="E485" s="51"/>
      <c r="F485" s="51"/>
      <c r="G485" s="51"/>
      <c r="H485" s="51"/>
      <c r="I485" s="51"/>
      <c r="J485" s="51"/>
      <c r="K485" s="56">
        <v>45051</v>
      </c>
      <c r="L485" s="50" t="s">
        <v>9</v>
      </c>
      <c r="M485" s="51"/>
      <c r="N485" s="52">
        <v>200000</v>
      </c>
      <c r="O485" s="52">
        <f t="shared" si="68"/>
        <v>200000</v>
      </c>
      <c r="P485" s="51"/>
      <c r="Q485" s="51"/>
      <c r="R485" s="51"/>
      <c r="S485" s="51"/>
      <c r="T485" s="50" t="s">
        <v>289</v>
      </c>
    </row>
    <row r="486" spans="1:20" ht="21" customHeight="1" x14ac:dyDescent="0.4">
      <c r="A486" s="50" t="s">
        <v>92</v>
      </c>
      <c r="B486" s="50"/>
      <c r="C486" s="50"/>
      <c r="D486" s="51"/>
      <c r="E486" s="51"/>
      <c r="F486" s="51"/>
      <c r="G486" s="51"/>
      <c r="H486" s="51"/>
      <c r="I486" s="51"/>
      <c r="J486" s="51"/>
      <c r="K486" s="56"/>
      <c r="L486" s="50"/>
      <c r="M486" s="51"/>
      <c r="N486" s="51"/>
      <c r="O486" s="52">
        <f t="shared" si="68"/>
        <v>0</v>
      </c>
      <c r="P486" s="51"/>
      <c r="Q486" s="51"/>
      <c r="R486" s="51"/>
      <c r="S486" s="51"/>
      <c r="T486" s="50" t="s">
        <v>289</v>
      </c>
    </row>
    <row r="487" spans="1:20" ht="21" customHeight="1" x14ac:dyDescent="0.4">
      <c r="A487" s="58"/>
      <c r="B487" s="58"/>
      <c r="C487" s="58"/>
      <c r="D487" s="60"/>
      <c r="E487" s="60"/>
      <c r="F487" s="60"/>
      <c r="G487" s="60"/>
      <c r="H487" s="60"/>
      <c r="I487" s="60"/>
      <c r="J487" s="60"/>
      <c r="K487" s="59"/>
      <c r="L487" s="58"/>
      <c r="M487" s="60">
        <f t="shared" ref="M487:N487" si="69">SUM(M480:M486)</f>
        <v>1048000</v>
      </c>
      <c r="N487" s="60">
        <f t="shared" si="69"/>
        <v>1726350</v>
      </c>
      <c r="O487" s="60">
        <f>SUM(O480:O486)</f>
        <v>2774350</v>
      </c>
      <c r="P487" s="60">
        <f>+J479-N487</f>
        <v>-5</v>
      </c>
      <c r="Q487" s="60">
        <f>+I479-M487</f>
        <v>0</v>
      </c>
      <c r="R487" s="60">
        <f>+P487+Q487</f>
        <v>-5</v>
      </c>
      <c r="S487" s="60">
        <f>+O487</f>
        <v>2774350</v>
      </c>
      <c r="T487" s="58"/>
    </row>
    <row r="488" spans="1:20" ht="21" customHeight="1" x14ac:dyDescent="0.4">
      <c r="A488" s="50" t="s">
        <v>93</v>
      </c>
      <c r="B488" s="50" t="s">
        <v>326</v>
      </c>
      <c r="C488" s="50" t="s">
        <v>502</v>
      </c>
      <c r="D488" s="51">
        <v>152.78</v>
      </c>
      <c r="E488" s="51">
        <v>15500</v>
      </c>
      <c r="F488" s="52">
        <f>+D488*0.8364</f>
        <v>127.78519200000001</v>
      </c>
      <c r="G488" s="51">
        <v>7000</v>
      </c>
      <c r="H488" s="51">
        <f>+D488*E488</f>
        <v>2368090</v>
      </c>
      <c r="I488" s="52">
        <f>+CEILING(F488*G488,1000)</f>
        <v>895000</v>
      </c>
      <c r="J488" s="52">
        <f>(H488-I488)</f>
        <v>1473090</v>
      </c>
      <c r="K488" s="56">
        <v>44778</v>
      </c>
      <c r="L488" s="50"/>
      <c r="M488" s="51"/>
      <c r="N488" s="51"/>
      <c r="O488" s="51"/>
      <c r="P488" s="51"/>
      <c r="Q488" s="51"/>
      <c r="R488" s="51"/>
      <c r="S488" s="51"/>
      <c r="T488" s="50" t="s">
        <v>982</v>
      </c>
    </row>
    <row r="489" spans="1:20" ht="21" customHeight="1" x14ac:dyDescent="0.4">
      <c r="A489" s="50" t="s">
        <v>93</v>
      </c>
      <c r="B489" s="50"/>
      <c r="C489" s="50"/>
      <c r="D489" s="51"/>
      <c r="E489" s="51"/>
      <c r="F489" s="51"/>
      <c r="G489" s="51"/>
      <c r="H489" s="51"/>
      <c r="I489" s="51"/>
      <c r="J489" s="51"/>
      <c r="K489" s="56">
        <v>44778</v>
      </c>
      <c r="L489" s="50" t="s">
        <v>9</v>
      </c>
      <c r="M489" s="51"/>
      <c r="N489" s="52">
        <v>1705000</v>
      </c>
      <c r="O489" s="52">
        <f t="shared" ref="O489:O493" si="70">+SUM(M489:N489)</f>
        <v>1705000</v>
      </c>
      <c r="P489" s="51"/>
      <c r="Q489" s="51"/>
      <c r="R489" s="51"/>
      <c r="S489" s="51"/>
      <c r="T489" s="50" t="s">
        <v>982</v>
      </c>
    </row>
    <row r="490" spans="1:20" ht="21" customHeight="1" x14ac:dyDescent="0.4">
      <c r="A490" s="50" t="s">
        <v>93</v>
      </c>
      <c r="B490" s="50"/>
      <c r="C490" s="50"/>
      <c r="D490" s="51"/>
      <c r="E490" s="51"/>
      <c r="F490" s="51"/>
      <c r="G490" s="51"/>
      <c r="H490" s="51"/>
      <c r="I490" s="51"/>
      <c r="J490" s="51"/>
      <c r="K490" s="56">
        <v>45125</v>
      </c>
      <c r="L490" s="50" t="s">
        <v>9</v>
      </c>
      <c r="M490" s="51"/>
      <c r="N490" s="52">
        <v>663090</v>
      </c>
      <c r="O490" s="52">
        <f t="shared" si="70"/>
        <v>663090</v>
      </c>
      <c r="P490" s="51"/>
      <c r="Q490" s="51"/>
      <c r="R490" s="51"/>
      <c r="S490" s="51"/>
      <c r="T490" s="50" t="s">
        <v>982</v>
      </c>
    </row>
    <row r="491" spans="1:20" ht="21" customHeight="1" x14ac:dyDescent="0.4">
      <c r="A491" s="50" t="s">
        <v>93</v>
      </c>
      <c r="B491" s="50"/>
      <c r="C491" s="50" t="s">
        <v>503</v>
      </c>
      <c r="D491" s="51"/>
      <c r="E491" s="51"/>
      <c r="F491" s="51"/>
      <c r="G491" s="51"/>
      <c r="H491" s="51"/>
      <c r="I491" s="51"/>
      <c r="J491" s="51"/>
      <c r="K491" s="56">
        <v>45700</v>
      </c>
      <c r="L491" s="50" t="s">
        <v>1070</v>
      </c>
      <c r="M491" s="52">
        <v>875000</v>
      </c>
      <c r="N491" s="52"/>
      <c r="O491" s="52">
        <f t="shared" si="70"/>
        <v>875000</v>
      </c>
      <c r="P491" s="51"/>
      <c r="Q491" s="51"/>
      <c r="R491" s="51"/>
      <c r="S491" s="51"/>
      <c r="T491" s="50" t="s">
        <v>982</v>
      </c>
    </row>
    <row r="492" spans="1:20" ht="21" customHeight="1" x14ac:dyDescent="0.4">
      <c r="A492" s="50" t="s">
        <v>93</v>
      </c>
      <c r="B492" s="50"/>
      <c r="C492" s="50"/>
      <c r="D492" s="51"/>
      <c r="E492" s="51"/>
      <c r="F492" s="51"/>
      <c r="G492" s="51"/>
      <c r="H492" s="51"/>
      <c r="I492" s="51"/>
      <c r="J492" s="51"/>
      <c r="K492" s="56">
        <v>45710</v>
      </c>
      <c r="L492" s="50" t="s">
        <v>9</v>
      </c>
      <c r="M492" s="51"/>
      <c r="N492" s="52">
        <v>-875000</v>
      </c>
      <c r="O492" s="52">
        <f t="shared" si="70"/>
        <v>-875000</v>
      </c>
      <c r="P492" s="51"/>
      <c r="Q492" s="51"/>
      <c r="R492" s="51"/>
      <c r="S492" s="51"/>
      <c r="T492" s="50" t="s">
        <v>982</v>
      </c>
    </row>
    <row r="493" spans="1:20" ht="21" customHeight="1" x14ac:dyDescent="0.4">
      <c r="A493" s="50" t="s">
        <v>93</v>
      </c>
      <c r="B493" s="50"/>
      <c r="C493" s="50"/>
      <c r="D493" s="51"/>
      <c r="E493" s="51"/>
      <c r="F493" s="51"/>
      <c r="G493" s="51"/>
      <c r="H493" s="51"/>
      <c r="I493" s="51"/>
      <c r="J493" s="51"/>
      <c r="K493" s="56"/>
      <c r="L493" s="50" t="s">
        <v>309</v>
      </c>
      <c r="M493" s="51">
        <v>20000</v>
      </c>
      <c r="N493" s="52">
        <v>-20000</v>
      </c>
      <c r="O493" s="52">
        <f t="shared" si="70"/>
        <v>0</v>
      </c>
      <c r="P493" s="51"/>
      <c r="Q493" s="51"/>
      <c r="R493" s="51"/>
      <c r="S493" s="51"/>
      <c r="T493" s="50" t="s">
        <v>982</v>
      </c>
    </row>
    <row r="494" spans="1:20" ht="21" customHeight="1" x14ac:dyDescent="0.4">
      <c r="A494" s="58"/>
      <c r="B494" s="58"/>
      <c r="C494" s="58"/>
      <c r="D494" s="60"/>
      <c r="E494" s="60"/>
      <c r="F494" s="60"/>
      <c r="G494" s="60"/>
      <c r="H494" s="60"/>
      <c r="I494" s="60"/>
      <c r="J494" s="60"/>
      <c r="K494" s="59"/>
      <c r="L494" s="58"/>
      <c r="M494" s="60">
        <f t="shared" ref="M494:N494" si="71">SUM(M489:M493)</f>
        <v>895000</v>
      </c>
      <c r="N494" s="60">
        <f t="shared" si="71"/>
        <v>1473090</v>
      </c>
      <c r="O494" s="60">
        <f>SUM(O489:O493)</f>
        <v>2368090</v>
      </c>
      <c r="P494" s="60">
        <f>+J488-N494</f>
        <v>0</v>
      </c>
      <c r="Q494" s="60">
        <f>+I488-M494</f>
        <v>0</v>
      </c>
      <c r="R494" s="60">
        <f>+P494+Q494</f>
        <v>0</v>
      </c>
      <c r="S494" s="60">
        <f>+O494</f>
        <v>2368090</v>
      </c>
      <c r="T494" s="58"/>
    </row>
    <row r="495" spans="1:20" ht="21" customHeight="1" x14ac:dyDescent="0.4">
      <c r="A495" s="50" t="s">
        <v>94</v>
      </c>
      <c r="B495" s="50" t="s">
        <v>326</v>
      </c>
      <c r="C495" s="50" t="s">
        <v>502</v>
      </c>
      <c r="D495" s="51">
        <v>152.78</v>
      </c>
      <c r="E495" s="51">
        <v>15000</v>
      </c>
      <c r="F495" s="52">
        <f>+D495*0.8364</f>
        <v>127.78519200000001</v>
      </c>
      <c r="G495" s="51">
        <v>7000</v>
      </c>
      <c r="H495" s="51">
        <f>+D495*E495</f>
        <v>2291700</v>
      </c>
      <c r="I495" s="52">
        <f>+CEILING(F495*G495,1000)</f>
        <v>895000</v>
      </c>
      <c r="J495" s="52">
        <f>(H495-I495)</f>
        <v>1396700</v>
      </c>
      <c r="K495" s="56">
        <v>44778</v>
      </c>
      <c r="L495" s="50"/>
      <c r="M495" s="52"/>
      <c r="N495" s="51"/>
      <c r="O495" s="51"/>
      <c r="P495" s="51"/>
      <c r="Q495" s="51"/>
      <c r="R495" s="51"/>
      <c r="S495" s="51"/>
      <c r="T495" s="50" t="s">
        <v>982</v>
      </c>
    </row>
    <row r="496" spans="1:20" ht="21" customHeight="1" x14ac:dyDescent="0.4">
      <c r="A496" s="50" t="s">
        <v>94</v>
      </c>
      <c r="B496" s="50"/>
      <c r="C496" s="50"/>
      <c r="D496" s="51"/>
      <c r="E496" s="51"/>
      <c r="F496" s="51"/>
      <c r="G496" s="51"/>
      <c r="H496" s="51"/>
      <c r="I496" s="51"/>
      <c r="J496" s="51"/>
      <c r="K496" s="56">
        <v>44778</v>
      </c>
      <c r="L496" s="50" t="s">
        <v>9</v>
      </c>
      <c r="M496" s="51"/>
      <c r="N496" s="52">
        <v>595000</v>
      </c>
      <c r="O496" s="52">
        <f t="shared" ref="O496:O501" si="72">+SUM(M496:N496)</f>
        <v>595000</v>
      </c>
      <c r="P496" s="51"/>
      <c r="Q496" s="51"/>
      <c r="R496" s="51"/>
      <c r="S496" s="51"/>
      <c r="T496" s="50" t="s">
        <v>982</v>
      </c>
    </row>
    <row r="497" spans="1:20" ht="21" customHeight="1" x14ac:dyDescent="0.4">
      <c r="A497" s="50" t="s">
        <v>94</v>
      </c>
      <c r="B497" s="50"/>
      <c r="C497" s="50"/>
      <c r="D497" s="51"/>
      <c r="E497" s="51"/>
      <c r="F497" s="51"/>
      <c r="G497" s="51"/>
      <c r="H497" s="51"/>
      <c r="I497" s="51"/>
      <c r="J497" s="51"/>
      <c r="K497" s="56">
        <v>44943</v>
      </c>
      <c r="L497" s="50" t="s">
        <v>9</v>
      </c>
      <c r="M497" s="51"/>
      <c r="N497" s="52">
        <v>503513</v>
      </c>
      <c r="O497" s="52">
        <f t="shared" si="72"/>
        <v>503513</v>
      </c>
      <c r="P497" s="51"/>
      <c r="Q497" s="51"/>
      <c r="R497" s="51"/>
      <c r="S497" s="51"/>
      <c r="T497" s="50" t="s">
        <v>982</v>
      </c>
    </row>
    <row r="498" spans="1:20" ht="21" customHeight="1" x14ac:dyDescent="0.4">
      <c r="A498" s="50" t="s">
        <v>94</v>
      </c>
      <c r="B498" s="50"/>
      <c r="C498" s="50"/>
      <c r="D498" s="51"/>
      <c r="E498" s="51"/>
      <c r="F498" s="51"/>
      <c r="G498" s="51"/>
      <c r="H498" s="51"/>
      <c r="I498" s="51"/>
      <c r="J498" s="51"/>
      <c r="K498" s="56">
        <v>45125</v>
      </c>
      <c r="L498" s="50" t="s">
        <v>9</v>
      </c>
      <c r="M498" s="52"/>
      <c r="N498" s="52">
        <v>1193187</v>
      </c>
      <c r="O498" s="52">
        <f t="shared" si="72"/>
        <v>1193187</v>
      </c>
      <c r="P498" s="51"/>
      <c r="Q498" s="51"/>
      <c r="R498" s="51"/>
      <c r="S498" s="51"/>
      <c r="T498" s="50" t="s">
        <v>982</v>
      </c>
    </row>
    <row r="499" spans="1:20" ht="21" customHeight="1" x14ac:dyDescent="0.4">
      <c r="A499" s="50" t="s">
        <v>94</v>
      </c>
      <c r="B499" s="50"/>
      <c r="C499" s="50" t="s">
        <v>503</v>
      </c>
      <c r="D499" s="51"/>
      <c r="E499" s="51"/>
      <c r="F499" s="51"/>
      <c r="G499" s="51"/>
      <c r="H499" s="51"/>
      <c r="I499" s="51"/>
      <c r="J499" s="51"/>
      <c r="K499" s="56">
        <v>45700</v>
      </c>
      <c r="L499" s="50" t="s">
        <v>1071</v>
      </c>
      <c r="M499" s="52">
        <v>875000</v>
      </c>
      <c r="N499" s="52"/>
      <c r="O499" s="52">
        <f t="shared" si="72"/>
        <v>875000</v>
      </c>
      <c r="P499" s="51"/>
      <c r="Q499" s="51"/>
      <c r="R499" s="51"/>
      <c r="S499" s="51"/>
      <c r="T499" s="50" t="s">
        <v>982</v>
      </c>
    </row>
    <row r="500" spans="1:20" ht="21" customHeight="1" x14ac:dyDescent="0.4">
      <c r="A500" s="50" t="s">
        <v>94</v>
      </c>
      <c r="B500" s="50"/>
      <c r="C500" s="50"/>
      <c r="D500" s="51"/>
      <c r="E500" s="51"/>
      <c r="F500" s="51"/>
      <c r="G500" s="51"/>
      <c r="H500" s="51"/>
      <c r="I500" s="51"/>
      <c r="J500" s="51"/>
      <c r="K500" s="56">
        <v>45710</v>
      </c>
      <c r="L500" s="50" t="s">
        <v>9</v>
      </c>
      <c r="M500" s="51"/>
      <c r="N500" s="52">
        <v>-875000</v>
      </c>
      <c r="O500" s="52">
        <f t="shared" si="72"/>
        <v>-875000</v>
      </c>
      <c r="P500" s="51"/>
      <c r="Q500" s="51"/>
      <c r="R500" s="51"/>
      <c r="S500" s="51"/>
      <c r="T500" s="50" t="s">
        <v>982</v>
      </c>
    </row>
    <row r="501" spans="1:20" ht="21" customHeight="1" x14ac:dyDescent="0.4">
      <c r="A501" s="50" t="s">
        <v>94</v>
      </c>
      <c r="B501" s="50"/>
      <c r="C501" s="50"/>
      <c r="D501" s="51"/>
      <c r="E501" s="51"/>
      <c r="F501" s="51"/>
      <c r="G501" s="51"/>
      <c r="H501" s="51"/>
      <c r="I501" s="51"/>
      <c r="J501" s="51"/>
      <c r="K501" s="56"/>
      <c r="L501" s="50" t="s">
        <v>309</v>
      </c>
      <c r="M501" s="51">
        <v>20000</v>
      </c>
      <c r="N501" s="51">
        <v>-20000</v>
      </c>
      <c r="O501" s="52">
        <f t="shared" si="72"/>
        <v>0</v>
      </c>
      <c r="P501" s="51"/>
      <c r="Q501" s="51"/>
      <c r="R501" s="51"/>
      <c r="S501" s="51"/>
      <c r="T501" s="50" t="s">
        <v>982</v>
      </c>
    </row>
    <row r="502" spans="1:20" ht="21" customHeight="1" x14ac:dyDescent="0.4">
      <c r="A502" s="58"/>
      <c r="B502" s="58"/>
      <c r="C502" s="58"/>
      <c r="D502" s="60"/>
      <c r="E502" s="60"/>
      <c r="F502" s="60"/>
      <c r="G502" s="60"/>
      <c r="H502" s="60"/>
      <c r="I502" s="60"/>
      <c r="J502" s="60"/>
      <c r="K502" s="59"/>
      <c r="L502" s="58"/>
      <c r="M502" s="60">
        <f t="shared" ref="M502:N502" si="73">SUM(M496:M501)</f>
        <v>895000</v>
      </c>
      <c r="N502" s="60">
        <f t="shared" si="73"/>
        <v>1396700</v>
      </c>
      <c r="O502" s="60">
        <f>SUM(O496:O501)</f>
        <v>2291700</v>
      </c>
      <c r="P502" s="60">
        <f>+J495-N502</f>
        <v>0</v>
      </c>
      <c r="Q502" s="60">
        <f>+I495-M502</f>
        <v>0</v>
      </c>
      <c r="R502" s="60">
        <f>+P502+Q502</f>
        <v>0</v>
      </c>
      <c r="S502" s="60">
        <f>+O502</f>
        <v>2291700</v>
      </c>
      <c r="T502" s="58"/>
    </row>
    <row r="503" spans="1:20" ht="21" customHeight="1" x14ac:dyDescent="0.4">
      <c r="A503" s="50" t="s">
        <v>95</v>
      </c>
      <c r="B503" s="50" t="s">
        <v>326</v>
      </c>
      <c r="C503" s="50" t="s">
        <v>504</v>
      </c>
      <c r="D503" s="51">
        <v>152.78</v>
      </c>
      <c r="E503" s="51">
        <v>15000</v>
      </c>
      <c r="F503" s="52">
        <f>+D503*0.8364</f>
        <v>127.78519200000001</v>
      </c>
      <c r="G503" s="51">
        <v>7000</v>
      </c>
      <c r="H503" s="51">
        <f>+D503*E503</f>
        <v>2291700</v>
      </c>
      <c r="I503" s="52">
        <f>+CEILING(F503*G503,1000)</f>
        <v>895000</v>
      </c>
      <c r="J503" s="52">
        <f>(H503-I503)</f>
        <v>1396700</v>
      </c>
      <c r="K503" s="56">
        <v>44778</v>
      </c>
      <c r="L503" s="50"/>
      <c r="M503" s="51"/>
      <c r="N503" s="51"/>
      <c r="O503" s="51"/>
      <c r="P503" s="51"/>
      <c r="Q503" s="51"/>
      <c r="R503" s="51"/>
      <c r="S503" s="51"/>
      <c r="T503" s="50" t="s">
        <v>333</v>
      </c>
    </row>
    <row r="504" spans="1:20" ht="21" customHeight="1" x14ac:dyDescent="0.4">
      <c r="A504" s="50" t="s">
        <v>95</v>
      </c>
      <c r="B504" s="50"/>
      <c r="C504" s="50"/>
      <c r="D504" s="51"/>
      <c r="E504" s="51"/>
      <c r="F504" s="51"/>
      <c r="G504" s="51"/>
      <c r="H504" s="51"/>
      <c r="I504" s="51"/>
      <c r="J504" s="51"/>
      <c r="K504" s="56">
        <v>44781</v>
      </c>
      <c r="L504" s="50" t="s">
        <v>1072</v>
      </c>
      <c r="M504" s="51">
        <v>500000</v>
      </c>
      <c r="N504" s="51"/>
      <c r="O504" s="52">
        <f t="shared" ref="O504:O514" si="74">+SUM(M504:N504)</f>
        <v>500000</v>
      </c>
      <c r="P504" s="51"/>
      <c r="Q504" s="51"/>
      <c r="R504" s="51"/>
      <c r="S504" s="51"/>
      <c r="T504" s="50" t="s">
        <v>333</v>
      </c>
    </row>
    <row r="505" spans="1:20" ht="21" customHeight="1" x14ac:dyDescent="0.4">
      <c r="A505" s="50" t="s">
        <v>95</v>
      </c>
      <c r="B505" s="50"/>
      <c r="C505" s="50"/>
      <c r="D505" s="51"/>
      <c r="E505" s="51"/>
      <c r="F505" s="51"/>
      <c r="G505" s="51"/>
      <c r="H505" s="51"/>
      <c r="I505" s="51"/>
      <c r="J505" s="51"/>
      <c r="K505" s="56">
        <v>44867</v>
      </c>
      <c r="L505" s="50" t="s">
        <v>1073</v>
      </c>
      <c r="M505" s="51">
        <v>550000</v>
      </c>
      <c r="N505" s="51"/>
      <c r="O505" s="52">
        <f t="shared" si="74"/>
        <v>550000</v>
      </c>
      <c r="P505" s="51"/>
      <c r="Q505" s="51"/>
      <c r="R505" s="51"/>
      <c r="S505" s="51"/>
      <c r="T505" s="50" t="s">
        <v>333</v>
      </c>
    </row>
    <row r="506" spans="1:20" ht="21" customHeight="1" x14ac:dyDescent="0.4">
      <c r="A506" s="50" t="s">
        <v>95</v>
      </c>
      <c r="B506" s="50"/>
      <c r="C506" s="50"/>
      <c r="D506" s="51"/>
      <c r="E506" s="51"/>
      <c r="F506" s="51"/>
      <c r="G506" s="51"/>
      <c r="H506" s="51"/>
      <c r="I506" s="51"/>
      <c r="J506" s="51"/>
      <c r="K506" s="56">
        <v>44973</v>
      </c>
      <c r="L506" s="50" t="s">
        <v>9</v>
      </c>
      <c r="M506" s="51"/>
      <c r="N506" s="52">
        <v>300000</v>
      </c>
      <c r="O506" s="52">
        <f t="shared" si="74"/>
        <v>300000</v>
      </c>
      <c r="P506" s="51"/>
      <c r="Q506" s="51"/>
      <c r="R506" s="51"/>
      <c r="S506" s="51"/>
      <c r="T506" s="50" t="s">
        <v>333</v>
      </c>
    </row>
    <row r="507" spans="1:20" ht="21" customHeight="1" x14ac:dyDescent="0.4">
      <c r="A507" s="50" t="s">
        <v>95</v>
      </c>
      <c r="B507" s="50"/>
      <c r="C507" s="50"/>
      <c r="D507" s="51"/>
      <c r="E507" s="51"/>
      <c r="F507" s="51"/>
      <c r="G507" s="51"/>
      <c r="H507" s="51"/>
      <c r="I507" s="51"/>
      <c r="J507" s="51"/>
      <c r="K507" s="56">
        <v>44981</v>
      </c>
      <c r="L507" s="50" t="s">
        <v>9</v>
      </c>
      <c r="M507" s="51"/>
      <c r="N507" s="52">
        <v>200000</v>
      </c>
      <c r="O507" s="52">
        <f t="shared" si="74"/>
        <v>200000</v>
      </c>
      <c r="P507" s="51"/>
      <c r="Q507" s="51"/>
      <c r="R507" s="51"/>
      <c r="S507" s="51"/>
      <c r="T507" s="50" t="s">
        <v>333</v>
      </c>
    </row>
    <row r="508" spans="1:20" ht="21" customHeight="1" x14ac:dyDescent="0.4">
      <c r="A508" s="50" t="s">
        <v>95</v>
      </c>
      <c r="B508" s="50"/>
      <c r="C508" s="50"/>
      <c r="D508" s="51"/>
      <c r="E508" s="51"/>
      <c r="F508" s="51"/>
      <c r="G508" s="51"/>
      <c r="H508" s="51"/>
      <c r="I508" s="51"/>
      <c r="J508" s="51"/>
      <c r="K508" s="56">
        <v>45070</v>
      </c>
      <c r="L508" s="50" t="s">
        <v>9</v>
      </c>
      <c r="M508" s="51"/>
      <c r="N508" s="52">
        <v>300000</v>
      </c>
      <c r="O508" s="52">
        <f t="shared" si="74"/>
        <v>300000</v>
      </c>
      <c r="P508" s="51"/>
      <c r="Q508" s="51"/>
      <c r="R508" s="51"/>
      <c r="S508" s="51"/>
      <c r="T508" s="50" t="s">
        <v>333</v>
      </c>
    </row>
    <row r="509" spans="1:20" ht="21" customHeight="1" x14ac:dyDescent="0.4">
      <c r="A509" s="50" t="s">
        <v>95</v>
      </c>
      <c r="B509" s="50"/>
      <c r="C509" s="50"/>
      <c r="D509" s="51"/>
      <c r="E509" s="51"/>
      <c r="F509" s="51"/>
      <c r="G509" s="51"/>
      <c r="H509" s="51"/>
      <c r="I509" s="51"/>
      <c r="J509" s="51"/>
      <c r="K509" s="56">
        <v>45094</v>
      </c>
      <c r="L509" s="50" t="s">
        <v>9</v>
      </c>
      <c r="M509" s="51"/>
      <c r="N509" s="52">
        <v>200000</v>
      </c>
      <c r="O509" s="52">
        <f t="shared" si="74"/>
        <v>200000</v>
      </c>
      <c r="P509" s="51"/>
      <c r="Q509" s="51"/>
      <c r="R509" s="51"/>
      <c r="S509" s="51"/>
      <c r="T509" s="50" t="s">
        <v>333</v>
      </c>
    </row>
    <row r="510" spans="1:20" ht="21" customHeight="1" x14ac:dyDescent="0.4">
      <c r="A510" s="50" t="s">
        <v>95</v>
      </c>
      <c r="B510" s="50"/>
      <c r="C510" s="50"/>
      <c r="D510" s="51"/>
      <c r="E510" s="51"/>
      <c r="F510" s="51"/>
      <c r="G510" s="51"/>
      <c r="H510" s="51"/>
      <c r="I510" s="51"/>
      <c r="J510" s="51"/>
      <c r="K510" s="56">
        <v>45162</v>
      </c>
      <c r="L510" s="50" t="s">
        <v>9</v>
      </c>
      <c r="M510" s="51"/>
      <c r="N510" s="52">
        <v>200000</v>
      </c>
      <c r="O510" s="52">
        <f t="shared" si="74"/>
        <v>200000</v>
      </c>
      <c r="P510" s="51"/>
      <c r="Q510" s="51"/>
      <c r="R510" s="51"/>
      <c r="S510" s="51"/>
      <c r="T510" s="50" t="s">
        <v>333</v>
      </c>
    </row>
    <row r="511" spans="1:20" ht="21" customHeight="1" x14ac:dyDescent="0.4">
      <c r="A511" s="50" t="s">
        <v>95</v>
      </c>
      <c r="B511" s="50"/>
      <c r="C511" s="50"/>
      <c r="D511" s="51"/>
      <c r="E511" s="51"/>
      <c r="F511" s="51"/>
      <c r="G511" s="51"/>
      <c r="H511" s="51"/>
      <c r="I511" s="51"/>
      <c r="J511" s="51"/>
      <c r="K511" s="56">
        <v>45165</v>
      </c>
      <c r="L511" s="50" t="s">
        <v>1074</v>
      </c>
      <c r="M511" s="52">
        <v>395000</v>
      </c>
      <c r="N511" s="51"/>
      <c r="O511" s="52">
        <f t="shared" si="74"/>
        <v>395000</v>
      </c>
      <c r="P511" s="51"/>
      <c r="Q511" s="51"/>
      <c r="R511" s="51"/>
      <c r="S511" s="51"/>
      <c r="T511" s="50" t="s">
        <v>333</v>
      </c>
    </row>
    <row r="512" spans="1:20" ht="21" customHeight="1" x14ac:dyDescent="0.4">
      <c r="A512" s="50" t="s">
        <v>95</v>
      </c>
      <c r="B512" s="50"/>
      <c r="C512" s="50"/>
      <c r="D512" s="51"/>
      <c r="E512" s="51"/>
      <c r="F512" s="51"/>
      <c r="G512" s="51"/>
      <c r="H512" s="51"/>
      <c r="I512" s="51"/>
      <c r="J512" s="51"/>
      <c r="K512" s="56">
        <v>45171</v>
      </c>
      <c r="L512" s="50" t="s">
        <v>314</v>
      </c>
      <c r="M512" s="52">
        <v>-550000</v>
      </c>
      <c r="N512" s="51"/>
      <c r="O512" s="52">
        <f t="shared" si="74"/>
        <v>-550000</v>
      </c>
      <c r="P512" s="51"/>
      <c r="Q512" s="51"/>
      <c r="R512" s="51"/>
      <c r="S512" s="51"/>
      <c r="T512" s="50" t="s">
        <v>333</v>
      </c>
    </row>
    <row r="513" spans="1:20" ht="21" customHeight="1" x14ac:dyDescent="0.4">
      <c r="A513" s="50" t="s">
        <v>95</v>
      </c>
      <c r="B513" s="50"/>
      <c r="C513" s="50"/>
      <c r="D513" s="51"/>
      <c r="E513" s="51"/>
      <c r="F513" s="51"/>
      <c r="G513" s="51"/>
      <c r="H513" s="51"/>
      <c r="I513" s="51"/>
      <c r="J513" s="51"/>
      <c r="K513" s="56">
        <v>45173</v>
      </c>
      <c r="L513" s="50" t="s">
        <v>9</v>
      </c>
      <c r="M513" s="52"/>
      <c r="N513" s="52">
        <v>196700</v>
      </c>
      <c r="O513" s="52">
        <f t="shared" si="74"/>
        <v>196700</v>
      </c>
      <c r="P513" s="51"/>
      <c r="Q513" s="51"/>
      <c r="R513" s="51"/>
      <c r="S513" s="51"/>
      <c r="T513" s="50" t="s">
        <v>333</v>
      </c>
    </row>
    <row r="514" spans="1:20" ht="21" customHeight="1" x14ac:dyDescent="0.4">
      <c r="A514" s="50" t="s">
        <v>95</v>
      </c>
      <c r="B514" s="50"/>
      <c r="C514" s="50"/>
      <c r="D514" s="51"/>
      <c r="E514" s="51"/>
      <c r="F514" s="51"/>
      <c r="G514" s="51"/>
      <c r="H514" s="51"/>
      <c r="I514" s="51"/>
      <c r="J514" s="51"/>
      <c r="K514" s="56"/>
      <c r="L514" s="50"/>
      <c r="M514" s="52"/>
      <c r="N514" s="51"/>
      <c r="O514" s="52">
        <f t="shared" si="74"/>
        <v>0</v>
      </c>
      <c r="P514" s="51"/>
      <c r="Q514" s="51"/>
      <c r="R514" s="51"/>
      <c r="S514" s="51"/>
      <c r="T514" s="50" t="s">
        <v>333</v>
      </c>
    </row>
    <row r="515" spans="1:20" ht="21" customHeight="1" x14ac:dyDescent="0.4">
      <c r="A515" s="58"/>
      <c r="B515" s="58"/>
      <c r="C515" s="58"/>
      <c r="D515" s="60"/>
      <c r="E515" s="60"/>
      <c r="F515" s="60"/>
      <c r="G515" s="60"/>
      <c r="H515" s="60"/>
      <c r="I515" s="60"/>
      <c r="J515" s="60"/>
      <c r="K515" s="59"/>
      <c r="L515" s="58"/>
      <c r="M515" s="60">
        <f t="shared" ref="M515:N515" si="75">SUM(M504:M514)</f>
        <v>895000</v>
      </c>
      <c r="N515" s="60">
        <f t="shared" si="75"/>
        <v>1396700</v>
      </c>
      <c r="O515" s="60">
        <f>SUM(O504:O514)</f>
        <v>2291700</v>
      </c>
      <c r="P515" s="60">
        <f>+J503-N515</f>
        <v>0</v>
      </c>
      <c r="Q515" s="60">
        <f>+I503-M515</f>
        <v>0</v>
      </c>
      <c r="R515" s="60">
        <f>+P515+Q515</f>
        <v>0</v>
      </c>
      <c r="S515" s="60">
        <f>+O515</f>
        <v>2291700</v>
      </c>
      <c r="T515" s="58"/>
    </row>
    <row r="516" spans="1:20" ht="21" customHeight="1" x14ac:dyDescent="0.4">
      <c r="A516" s="50" t="s">
        <v>96</v>
      </c>
      <c r="B516" s="50" t="s">
        <v>326</v>
      </c>
      <c r="C516" s="50" t="s">
        <v>505</v>
      </c>
      <c r="D516" s="51">
        <v>152.78</v>
      </c>
      <c r="E516" s="51">
        <v>15000</v>
      </c>
      <c r="F516" s="52">
        <f>+D516*0.8364</f>
        <v>127.78519200000001</v>
      </c>
      <c r="G516" s="51">
        <v>7000</v>
      </c>
      <c r="H516" s="51">
        <f>+D516*E516</f>
        <v>2291700</v>
      </c>
      <c r="I516" s="52">
        <f>+CEILING(F516*G516,1000)</f>
        <v>895000</v>
      </c>
      <c r="J516" s="52">
        <f>(H516-I516)</f>
        <v>1396700</v>
      </c>
      <c r="K516" s="56">
        <v>44778</v>
      </c>
      <c r="L516" s="50"/>
      <c r="M516" s="51"/>
      <c r="N516" s="52"/>
      <c r="O516" s="51"/>
      <c r="P516" s="51"/>
      <c r="Q516" s="51"/>
      <c r="R516" s="51"/>
      <c r="S516" s="51"/>
      <c r="T516" s="50" t="s">
        <v>333</v>
      </c>
    </row>
    <row r="517" spans="1:20" ht="21" customHeight="1" x14ac:dyDescent="0.4">
      <c r="A517" s="50" t="s">
        <v>96</v>
      </c>
      <c r="B517" s="50"/>
      <c r="C517" s="50"/>
      <c r="D517" s="51"/>
      <c r="E517" s="51"/>
      <c r="F517" s="51"/>
      <c r="G517" s="51"/>
      <c r="H517" s="51"/>
      <c r="I517" s="51"/>
      <c r="J517" s="51"/>
      <c r="K517" s="56">
        <v>44784</v>
      </c>
      <c r="L517" s="50" t="s">
        <v>314</v>
      </c>
      <c r="M517" s="51">
        <v>500000</v>
      </c>
      <c r="N517" s="51"/>
      <c r="O517" s="52">
        <f t="shared" ref="O517:O525" si="76">+SUM(M517:N517)</f>
        <v>500000</v>
      </c>
      <c r="P517" s="51"/>
      <c r="Q517" s="51"/>
      <c r="R517" s="51"/>
      <c r="S517" s="51"/>
      <c r="T517" s="50" t="s">
        <v>333</v>
      </c>
    </row>
    <row r="518" spans="1:20" ht="21" customHeight="1" x14ac:dyDescent="0.4">
      <c r="A518" s="50" t="s">
        <v>96</v>
      </c>
      <c r="B518" s="50"/>
      <c r="C518" s="50"/>
      <c r="D518" s="51"/>
      <c r="E518" s="51"/>
      <c r="F518" s="51"/>
      <c r="G518" s="51"/>
      <c r="H518" s="51"/>
      <c r="I518" s="51"/>
      <c r="J518" s="51"/>
      <c r="K518" s="56">
        <v>44917</v>
      </c>
      <c r="L518" s="50" t="s">
        <v>9</v>
      </c>
      <c r="M518" s="51"/>
      <c r="N518" s="52">
        <v>500000</v>
      </c>
      <c r="O518" s="52">
        <f t="shared" si="76"/>
        <v>500000</v>
      </c>
      <c r="P518" s="51"/>
      <c r="Q518" s="51"/>
      <c r="R518" s="51"/>
      <c r="S518" s="51"/>
      <c r="T518" s="50" t="s">
        <v>333</v>
      </c>
    </row>
    <row r="519" spans="1:20" ht="21" customHeight="1" x14ac:dyDescent="0.4">
      <c r="A519" s="50" t="s">
        <v>96</v>
      </c>
      <c r="B519" s="50"/>
      <c r="C519" s="50"/>
      <c r="D519" s="51"/>
      <c r="E519" s="51"/>
      <c r="F519" s="51"/>
      <c r="G519" s="51"/>
      <c r="H519" s="51"/>
      <c r="I519" s="51"/>
      <c r="J519" s="51"/>
      <c r="K519" s="56">
        <v>45024</v>
      </c>
      <c r="L519" s="50" t="s">
        <v>9</v>
      </c>
      <c r="M519" s="51"/>
      <c r="N519" s="52">
        <v>200000</v>
      </c>
      <c r="O519" s="52">
        <f t="shared" si="76"/>
        <v>200000</v>
      </c>
      <c r="P519" s="51"/>
      <c r="Q519" s="51"/>
      <c r="R519" s="51"/>
      <c r="S519" s="51"/>
      <c r="T519" s="50" t="s">
        <v>333</v>
      </c>
    </row>
    <row r="520" spans="1:20" ht="21" customHeight="1" x14ac:dyDescent="0.4">
      <c r="A520" s="50" t="s">
        <v>96</v>
      </c>
      <c r="B520" s="50"/>
      <c r="C520" s="50"/>
      <c r="D520" s="51"/>
      <c r="E520" s="51"/>
      <c r="F520" s="51"/>
      <c r="G520" s="51"/>
      <c r="H520" s="51"/>
      <c r="I520" s="51"/>
      <c r="J520" s="51"/>
      <c r="K520" s="56">
        <v>45091</v>
      </c>
      <c r="L520" s="50" t="s">
        <v>9</v>
      </c>
      <c r="M520" s="52"/>
      <c r="N520" s="52">
        <v>300000</v>
      </c>
      <c r="O520" s="52">
        <f t="shared" si="76"/>
        <v>300000</v>
      </c>
      <c r="P520" s="51"/>
      <c r="Q520" s="51"/>
      <c r="R520" s="51"/>
      <c r="S520" s="51"/>
      <c r="T520" s="50" t="s">
        <v>333</v>
      </c>
    </row>
    <row r="521" spans="1:20" ht="21" customHeight="1" x14ac:dyDescent="0.4">
      <c r="A521" s="50" t="s">
        <v>96</v>
      </c>
      <c r="B521" s="50"/>
      <c r="C521" s="50" t="s">
        <v>506</v>
      </c>
      <c r="D521" s="51"/>
      <c r="E521" s="51"/>
      <c r="F521" s="51"/>
      <c r="G521" s="51"/>
      <c r="H521" s="51"/>
      <c r="I521" s="51"/>
      <c r="J521" s="51"/>
      <c r="K521" s="56">
        <v>45164</v>
      </c>
      <c r="L521" s="50" t="s">
        <v>1075</v>
      </c>
      <c r="M521" s="52">
        <v>495000</v>
      </c>
      <c r="N521" s="51"/>
      <c r="O521" s="52">
        <f t="shared" si="76"/>
        <v>495000</v>
      </c>
      <c r="P521" s="51"/>
      <c r="Q521" s="51"/>
      <c r="R521" s="51"/>
      <c r="S521" s="51"/>
      <c r="T521" s="50" t="s">
        <v>333</v>
      </c>
    </row>
    <row r="522" spans="1:20" ht="21" customHeight="1" x14ac:dyDescent="0.4">
      <c r="A522" s="50" t="s">
        <v>96</v>
      </c>
      <c r="B522" s="50"/>
      <c r="C522" s="50"/>
      <c r="D522" s="51"/>
      <c r="E522" s="51"/>
      <c r="F522" s="51"/>
      <c r="G522" s="51"/>
      <c r="H522" s="51"/>
      <c r="I522" s="51"/>
      <c r="J522" s="51"/>
      <c r="K522" s="56">
        <v>45164</v>
      </c>
      <c r="L522" s="50" t="s">
        <v>1076</v>
      </c>
      <c r="M522" s="52">
        <v>400000</v>
      </c>
      <c r="N522" s="51"/>
      <c r="O522" s="52">
        <f t="shared" si="76"/>
        <v>400000</v>
      </c>
      <c r="P522" s="51"/>
      <c r="Q522" s="51"/>
      <c r="R522" s="51"/>
      <c r="S522" s="51"/>
      <c r="T522" s="50" t="s">
        <v>333</v>
      </c>
    </row>
    <row r="523" spans="1:20" ht="21" customHeight="1" x14ac:dyDescent="0.4">
      <c r="A523" s="50" t="s">
        <v>96</v>
      </c>
      <c r="B523" s="50"/>
      <c r="C523" s="50"/>
      <c r="D523" s="51"/>
      <c r="E523" s="51"/>
      <c r="F523" s="51"/>
      <c r="G523" s="51"/>
      <c r="H523" s="51"/>
      <c r="I523" s="51"/>
      <c r="J523" s="51"/>
      <c r="K523" s="56">
        <v>45168</v>
      </c>
      <c r="L523" s="50" t="s">
        <v>314</v>
      </c>
      <c r="M523" s="52">
        <v>-500000</v>
      </c>
      <c r="N523" s="51"/>
      <c r="O523" s="52">
        <f t="shared" si="76"/>
        <v>-500000</v>
      </c>
      <c r="P523" s="51"/>
      <c r="Q523" s="51"/>
      <c r="R523" s="51"/>
      <c r="S523" s="51"/>
      <c r="T523" s="50" t="s">
        <v>333</v>
      </c>
    </row>
    <row r="524" spans="1:20" ht="21" customHeight="1" x14ac:dyDescent="0.4">
      <c r="A524" s="50" t="s">
        <v>96</v>
      </c>
      <c r="B524" s="50"/>
      <c r="C524" s="50"/>
      <c r="D524" s="51"/>
      <c r="E524" s="51"/>
      <c r="F524" s="51"/>
      <c r="G524" s="51"/>
      <c r="H524" s="51"/>
      <c r="I524" s="51"/>
      <c r="J524" s="51"/>
      <c r="K524" s="56">
        <v>45196</v>
      </c>
      <c r="L524" s="50" t="s">
        <v>9</v>
      </c>
      <c r="M524" s="52"/>
      <c r="N524" s="52">
        <v>396700</v>
      </c>
      <c r="O524" s="52">
        <f t="shared" si="76"/>
        <v>396700</v>
      </c>
      <c r="P524" s="51"/>
      <c r="Q524" s="51"/>
      <c r="R524" s="51"/>
      <c r="S524" s="51"/>
      <c r="T524" s="50" t="s">
        <v>333</v>
      </c>
    </row>
    <row r="525" spans="1:20" ht="21" customHeight="1" x14ac:dyDescent="0.4">
      <c r="A525" s="50" t="s">
        <v>96</v>
      </c>
      <c r="B525" s="50"/>
      <c r="C525" s="50"/>
      <c r="D525" s="51"/>
      <c r="E525" s="51"/>
      <c r="F525" s="51"/>
      <c r="G525" s="51"/>
      <c r="H525" s="51"/>
      <c r="I525" s="51"/>
      <c r="J525" s="51"/>
      <c r="K525" s="56"/>
      <c r="L525" s="50"/>
      <c r="M525" s="52"/>
      <c r="N525" s="51"/>
      <c r="O525" s="52">
        <f t="shared" si="76"/>
        <v>0</v>
      </c>
      <c r="P525" s="51"/>
      <c r="Q525" s="51"/>
      <c r="R525" s="51"/>
      <c r="S525" s="51"/>
      <c r="T525" s="50" t="s">
        <v>333</v>
      </c>
    </row>
    <row r="526" spans="1:20" ht="21" customHeight="1" x14ac:dyDescent="0.4">
      <c r="A526" s="58"/>
      <c r="B526" s="58"/>
      <c r="C526" s="58"/>
      <c r="D526" s="60"/>
      <c r="E526" s="60"/>
      <c r="F526" s="60"/>
      <c r="G526" s="60"/>
      <c r="H526" s="60"/>
      <c r="I526" s="60"/>
      <c r="J526" s="60"/>
      <c r="K526" s="59"/>
      <c r="L526" s="58"/>
      <c r="M526" s="60">
        <f t="shared" ref="M526:N526" si="77">SUM(M517:M525)</f>
        <v>895000</v>
      </c>
      <c r="N526" s="60">
        <f t="shared" si="77"/>
        <v>1396700</v>
      </c>
      <c r="O526" s="60">
        <f>SUM(O517:O525)</f>
        <v>2291700</v>
      </c>
      <c r="P526" s="60">
        <f>+J516-N526</f>
        <v>0</v>
      </c>
      <c r="Q526" s="60">
        <f>+I516-M526</f>
        <v>0</v>
      </c>
      <c r="R526" s="60">
        <f>+P526+Q526</f>
        <v>0</v>
      </c>
      <c r="S526" s="60">
        <f>+O526</f>
        <v>2291700</v>
      </c>
      <c r="T526" s="58"/>
    </row>
    <row r="527" spans="1:20" ht="21" customHeight="1" x14ac:dyDescent="0.4">
      <c r="A527" s="50" t="s">
        <v>97</v>
      </c>
      <c r="B527" s="50" t="s">
        <v>326</v>
      </c>
      <c r="C527" s="50" t="s">
        <v>507</v>
      </c>
      <c r="D527" s="51">
        <v>152.78</v>
      </c>
      <c r="E527" s="51">
        <v>15000</v>
      </c>
      <c r="F527" s="52">
        <f>+D527*0.8364</f>
        <v>127.78519200000001</v>
      </c>
      <c r="G527" s="51">
        <v>7000</v>
      </c>
      <c r="H527" s="51">
        <f>+D527*E527</f>
        <v>2291700</v>
      </c>
      <c r="I527" s="52">
        <f>+CEILING(F527*G527,1000)</f>
        <v>895000</v>
      </c>
      <c r="J527" s="52">
        <f>(H527-I527)</f>
        <v>1396700</v>
      </c>
      <c r="K527" s="56">
        <v>44778</v>
      </c>
      <c r="L527" s="50"/>
      <c r="M527" s="52"/>
      <c r="N527" s="51"/>
      <c r="O527" s="51"/>
      <c r="P527" s="51"/>
      <c r="Q527" s="51"/>
      <c r="R527" s="51"/>
      <c r="S527" s="51"/>
      <c r="T527" s="50" t="s">
        <v>982</v>
      </c>
    </row>
    <row r="528" spans="1:20" ht="21" customHeight="1" x14ac:dyDescent="0.4">
      <c r="A528" s="50" t="s">
        <v>97</v>
      </c>
      <c r="B528" s="50"/>
      <c r="C528" s="50"/>
      <c r="D528" s="51"/>
      <c r="E528" s="51"/>
      <c r="F528" s="51"/>
      <c r="G528" s="51"/>
      <c r="H528" s="51"/>
      <c r="I528" s="51"/>
      <c r="J528" s="51"/>
      <c r="K528" s="56">
        <v>45032</v>
      </c>
      <c r="L528" s="50" t="s">
        <v>9</v>
      </c>
      <c r="M528" s="52"/>
      <c r="N528" s="52">
        <v>1275000</v>
      </c>
      <c r="O528" s="52">
        <f t="shared" ref="O528:O530" si="78">+SUM(M528:N528)</f>
        <v>1275000</v>
      </c>
      <c r="P528" s="51"/>
      <c r="Q528" s="51"/>
      <c r="R528" s="51"/>
      <c r="S528" s="51"/>
      <c r="T528" s="50" t="s">
        <v>982</v>
      </c>
    </row>
    <row r="529" spans="1:20" ht="21" customHeight="1" x14ac:dyDescent="0.4">
      <c r="A529" s="50" t="s">
        <v>97</v>
      </c>
      <c r="B529" s="50"/>
      <c r="C529" s="50"/>
      <c r="D529" s="51"/>
      <c r="E529" s="51"/>
      <c r="F529" s="51"/>
      <c r="G529" s="51"/>
      <c r="H529" s="51"/>
      <c r="I529" s="51"/>
      <c r="J529" s="51"/>
      <c r="K529" s="56">
        <v>45133</v>
      </c>
      <c r="L529" s="50" t="s">
        <v>9</v>
      </c>
      <c r="M529" s="52"/>
      <c r="N529" s="52">
        <v>1016700</v>
      </c>
      <c r="O529" s="52">
        <f t="shared" si="78"/>
        <v>1016700</v>
      </c>
      <c r="P529" s="51"/>
      <c r="Q529" s="51"/>
      <c r="R529" s="51"/>
      <c r="S529" s="51"/>
      <c r="T529" s="50" t="s">
        <v>982</v>
      </c>
    </row>
    <row r="530" spans="1:20" ht="21" customHeight="1" x14ac:dyDescent="0.4">
      <c r="A530" s="50" t="s">
        <v>97</v>
      </c>
      <c r="B530" s="50"/>
      <c r="C530" s="50"/>
      <c r="D530" s="51"/>
      <c r="E530" s="51"/>
      <c r="F530" s="51"/>
      <c r="G530" s="51"/>
      <c r="H530" s="51"/>
      <c r="I530" s="51"/>
      <c r="J530" s="51"/>
      <c r="K530" s="56"/>
      <c r="L530" s="50"/>
      <c r="M530" s="52"/>
      <c r="N530" s="51"/>
      <c r="O530" s="52">
        <f t="shared" si="78"/>
        <v>0</v>
      </c>
      <c r="P530" s="51"/>
      <c r="Q530" s="51"/>
      <c r="R530" s="51"/>
      <c r="S530" s="51"/>
      <c r="T530" s="50" t="s">
        <v>982</v>
      </c>
    </row>
    <row r="531" spans="1:20" ht="21" customHeight="1" x14ac:dyDescent="0.4">
      <c r="A531" s="58"/>
      <c r="B531" s="58"/>
      <c r="C531" s="58"/>
      <c r="D531" s="60"/>
      <c r="E531" s="60"/>
      <c r="F531" s="60"/>
      <c r="G531" s="60"/>
      <c r="H531" s="60"/>
      <c r="I531" s="60"/>
      <c r="J531" s="60"/>
      <c r="K531" s="59"/>
      <c r="L531" s="58"/>
      <c r="M531" s="60">
        <f t="shared" ref="M531:N531" si="79">SUM(M528:M530)</f>
        <v>0</v>
      </c>
      <c r="N531" s="60">
        <f t="shared" si="79"/>
        <v>2291700</v>
      </c>
      <c r="O531" s="60">
        <f>SUM(O528:O530)</f>
        <v>2291700</v>
      </c>
      <c r="P531" s="60">
        <f>+J527-N531</f>
        <v>-895000</v>
      </c>
      <c r="Q531" s="60">
        <f>+I527-M531</f>
        <v>895000</v>
      </c>
      <c r="R531" s="60">
        <f>+P531+Q531</f>
        <v>0</v>
      </c>
      <c r="S531" s="60">
        <f>+O531</f>
        <v>2291700</v>
      </c>
      <c r="T531" s="58"/>
    </row>
    <row r="532" spans="1:20" ht="21" customHeight="1" x14ac:dyDescent="0.4">
      <c r="A532" s="50" t="s">
        <v>98</v>
      </c>
      <c r="B532" s="50" t="s">
        <v>326</v>
      </c>
      <c r="C532" s="50" t="s">
        <v>507</v>
      </c>
      <c r="D532" s="51">
        <v>152.78</v>
      </c>
      <c r="E532" s="51">
        <v>15000</v>
      </c>
      <c r="F532" s="52">
        <f>+D532*0.8364</f>
        <v>127.78519200000001</v>
      </c>
      <c r="G532" s="51">
        <v>7000</v>
      </c>
      <c r="H532" s="51">
        <f>+D532*E532</f>
        <v>2291700</v>
      </c>
      <c r="I532" s="52">
        <f>+CEILING(F532*G532,1000)</f>
        <v>895000</v>
      </c>
      <c r="J532" s="52">
        <f>(H532-I532)</f>
        <v>1396700</v>
      </c>
      <c r="K532" s="56">
        <v>44778</v>
      </c>
      <c r="L532" s="50"/>
      <c r="M532" s="52"/>
      <c r="N532" s="51"/>
      <c r="O532" s="51"/>
      <c r="P532" s="51"/>
      <c r="Q532" s="51"/>
      <c r="R532" s="51"/>
      <c r="S532" s="51"/>
      <c r="T532" s="50" t="s">
        <v>982</v>
      </c>
    </row>
    <row r="533" spans="1:20" ht="21" customHeight="1" x14ac:dyDescent="0.4">
      <c r="A533" s="50" t="s">
        <v>98</v>
      </c>
      <c r="B533" s="50"/>
      <c r="C533" s="50"/>
      <c r="D533" s="51"/>
      <c r="E533" s="51"/>
      <c r="F533" s="51"/>
      <c r="G533" s="51"/>
      <c r="H533" s="51"/>
      <c r="I533" s="51"/>
      <c r="J533" s="51"/>
      <c r="K533" s="56">
        <v>45032</v>
      </c>
      <c r="L533" s="50" t="s">
        <v>9</v>
      </c>
      <c r="M533" s="51"/>
      <c r="N533" s="52">
        <v>1275000</v>
      </c>
      <c r="O533" s="52">
        <f t="shared" ref="O533:O535" si="80">+SUM(M533:N533)</f>
        <v>1275000</v>
      </c>
      <c r="P533" s="51"/>
      <c r="Q533" s="51"/>
      <c r="R533" s="51"/>
      <c r="S533" s="51"/>
      <c r="T533" s="50" t="s">
        <v>982</v>
      </c>
    </row>
    <row r="534" spans="1:20" ht="21" customHeight="1" x14ac:dyDescent="0.4">
      <c r="A534" s="50" t="s">
        <v>98</v>
      </c>
      <c r="B534" s="50"/>
      <c r="C534" s="50"/>
      <c r="D534" s="51"/>
      <c r="E534" s="51"/>
      <c r="F534" s="51"/>
      <c r="G534" s="51"/>
      <c r="H534" s="51"/>
      <c r="I534" s="51"/>
      <c r="J534" s="51"/>
      <c r="K534" s="56">
        <v>45133</v>
      </c>
      <c r="L534" s="50" t="s">
        <v>9</v>
      </c>
      <c r="M534" s="52"/>
      <c r="N534" s="52">
        <v>1016700</v>
      </c>
      <c r="O534" s="52">
        <f t="shared" si="80"/>
        <v>1016700</v>
      </c>
      <c r="P534" s="51"/>
      <c r="Q534" s="51"/>
      <c r="R534" s="51"/>
      <c r="S534" s="51"/>
      <c r="T534" s="50" t="s">
        <v>982</v>
      </c>
    </row>
    <row r="535" spans="1:20" ht="21" customHeight="1" x14ac:dyDescent="0.4">
      <c r="A535" s="50" t="s">
        <v>98</v>
      </c>
      <c r="B535" s="50"/>
      <c r="C535" s="50"/>
      <c r="D535" s="51"/>
      <c r="E535" s="51"/>
      <c r="F535" s="51"/>
      <c r="G535" s="51"/>
      <c r="H535" s="51"/>
      <c r="I535" s="51"/>
      <c r="J535" s="51"/>
      <c r="K535" s="56"/>
      <c r="L535" s="50"/>
      <c r="M535" s="51"/>
      <c r="N535" s="52"/>
      <c r="O535" s="52">
        <f t="shared" si="80"/>
        <v>0</v>
      </c>
      <c r="P535" s="51"/>
      <c r="Q535" s="51"/>
      <c r="R535" s="51"/>
      <c r="S535" s="51"/>
      <c r="T535" s="50" t="s">
        <v>982</v>
      </c>
    </row>
    <row r="536" spans="1:20" ht="21" customHeight="1" x14ac:dyDescent="0.4">
      <c r="A536" s="58"/>
      <c r="B536" s="58"/>
      <c r="C536" s="58"/>
      <c r="D536" s="60"/>
      <c r="E536" s="60"/>
      <c r="F536" s="60"/>
      <c r="G536" s="60"/>
      <c r="H536" s="60"/>
      <c r="I536" s="60"/>
      <c r="J536" s="60"/>
      <c r="K536" s="59"/>
      <c r="L536" s="58"/>
      <c r="M536" s="60">
        <f t="shared" ref="M536:N536" si="81">SUM(M533:M535)</f>
        <v>0</v>
      </c>
      <c r="N536" s="60">
        <f t="shared" si="81"/>
        <v>2291700</v>
      </c>
      <c r="O536" s="60">
        <f>SUM(O533:O535)</f>
        <v>2291700</v>
      </c>
      <c r="P536" s="60">
        <f>+J532-N536</f>
        <v>-895000</v>
      </c>
      <c r="Q536" s="60">
        <f>+I532-M536</f>
        <v>895000</v>
      </c>
      <c r="R536" s="60">
        <f>+P536+Q536</f>
        <v>0</v>
      </c>
      <c r="S536" s="60">
        <f>+O536</f>
        <v>2291700</v>
      </c>
      <c r="T536" s="58"/>
    </row>
    <row r="537" spans="1:20" ht="21" customHeight="1" x14ac:dyDescent="0.4">
      <c r="A537" s="50" t="s">
        <v>99</v>
      </c>
      <c r="B537" s="50"/>
      <c r="C537" s="50"/>
      <c r="D537" s="51">
        <v>152.78</v>
      </c>
      <c r="E537" s="51">
        <v>15000</v>
      </c>
      <c r="F537" s="52">
        <f>+D537*0.8364</f>
        <v>127.78519200000001</v>
      </c>
      <c r="G537" s="51">
        <v>7000</v>
      </c>
      <c r="H537" s="51">
        <f>+D537*E537</f>
        <v>2291700</v>
      </c>
      <c r="I537" s="52">
        <f>+CEILING(F537*G537,1000)</f>
        <v>895000</v>
      </c>
      <c r="J537" s="52">
        <f>(H537-I537)</f>
        <v>1396700</v>
      </c>
      <c r="K537" s="56">
        <v>44778</v>
      </c>
      <c r="L537" s="50"/>
      <c r="M537" s="51"/>
      <c r="N537" s="51"/>
      <c r="O537" s="51"/>
      <c r="P537" s="51"/>
      <c r="Q537" s="51"/>
      <c r="R537" s="51"/>
      <c r="S537" s="51"/>
      <c r="T537" s="50" t="s">
        <v>291</v>
      </c>
    </row>
    <row r="538" spans="1:20" ht="21" customHeight="1" x14ac:dyDescent="0.4">
      <c r="A538" s="50" t="s">
        <v>99</v>
      </c>
      <c r="B538" s="50"/>
      <c r="C538" s="50"/>
      <c r="D538" s="51"/>
      <c r="E538" s="51"/>
      <c r="F538" s="51"/>
      <c r="G538" s="51"/>
      <c r="H538" s="51"/>
      <c r="I538" s="51"/>
      <c r="J538" s="51"/>
      <c r="K538" s="56">
        <v>44778</v>
      </c>
      <c r="L538" s="50" t="s">
        <v>1077</v>
      </c>
      <c r="M538" s="51">
        <v>700000</v>
      </c>
      <c r="N538" s="51"/>
      <c r="O538" s="52">
        <f t="shared" ref="O538:O547" si="82">+SUM(M538:N538)</f>
        <v>700000</v>
      </c>
      <c r="P538" s="51"/>
      <c r="Q538" s="51"/>
      <c r="R538" s="51"/>
      <c r="S538" s="51"/>
      <c r="T538" s="50" t="s">
        <v>291</v>
      </c>
    </row>
    <row r="539" spans="1:20" ht="21" customHeight="1" x14ac:dyDescent="0.4">
      <c r="A539" s="50" t="s">
        <v>99</v>
      </c>
      <c r="B539" s="50"/>
      <c r="C539" s="50" t="s">
        <v>508</v>
      </c>
      <c r="D539" s="51"/>
      <c r="E539" s="51"/>
      <c r="F539" s="51"/>
      <c r="G539" s="51"/>
      <c r="H539" s="51"/>
      <c r="I539" s="51"/>
      <c r="J539" s="51"/>
      <c r="K539" s="56">
        <v>44903</v>
      </c>
      <c r="L539" s="50" t="s">
        <v>1078</v>
      </c>
      <c r="M539" s="51">
        <v>269460</v>
      </c>
      <c r="N539" s="51"/>
      <c r="O539" s="52">
        <f t="shared" si="82"/>
        <v>269460</v>
      </c>
      <c r="P539" s="51"/>
      <c r="Q539" s="51"/>
      <c r="R539" s="51"/>
      <c r="S539" s="51"/>
      <c r="T539" s="50" t="s">
        <v>291</v>
      </c>
    </row>
    <row r="540" spans="1:20" ht="21" customHeight="1" x14ac:dyDescent="0.4">
      <c r="A540" s="50" t="s">
        <v>99</v>
      </c>
      <c r="B540" s="50"/>
      <c r="C540" s="50"/>
      <c r="D540" s="51"/>
      <c r="E540" s="51"/>
      <c r="F540" s="51"/>
      <c r="G540" s="51"/>
      <c r="H540" s="51"/>
      <c r="I540" s="51"/>
      <c r="J540" s="51"/>
      <c r="K540" s="56">
        <v>44901</v>
      </c>
      <c r="L540" s="50" t="s">
        <v>9</v>
      </c>
      <c r="M540" s="52"/>
      <c r="N540" s="52">
        <v>200000</v>
      </c>
      <c r="O540" s="52">
        <f t="shared" si="82"/>
        <v>200000</v>
      </c>
      <c r="P540" s="51"/>
      <c r="Q540" s="51"/>
      <c r="R540" s="51"/>
      <c r="S540" s="51"/>
      <c r="T540" s="50" t="s">
        <v>291</v>
      </c>
    </row>
    <row r="541" spans="1:20" ht="21" customHeight="1" x14ac:dyDescent="0.4">
      <c r="A541" s="50" t="s">
        <v>99</v>
      </c>
      <c r="B541" s="50"/>
      <c r="C541" s="50"/>
      <c r="D541" s="51"/>
      <c r="E541" s="51"/>
      <c r="F541" s="51"/>
      <c r="G541" s="51"/>
      <c r="H541" s="51"/>
      <c r="I541" s="51"/>
      <c r="J541" s="51"/>
      <c r="K541" s="56">
        <v>45032</v>
      </c>
      <c r="L541" s="50" t="s">
        <v>1079</v>
      </c>
      <c r="M541" s="52">
        <v>590000</v>
      </c>
      <c r="N541" s="51"/>
      <c r="O541" s="52">
        <f t="shared" si="82"/>
        <v>590000</v>
      </c>
      <c r="P541" s="51"/>
      <c r="Q541" s="51"/>
      <c r="R541" s="51"/>
      <c r="S541" s="51"/>
      <c r="T541" s="50" t="s">
        <v>291</v>
      </c>
    </row>
    <row r="542" spans="1:20" ht="21" customHeight="1" x14ac:dyDescent="0.4">
      <c r="A542" s="50" t="s">
        <v>99</v>
      </c>
      <c r="B542" s="50"/>
      <c r="C542" s="50"/>
      <c r="D542" s="51"/>
      <c r="E542" s="51"/>
      <c r="F542" s="51"/>
      <c r="G542" s="51"/>
      <c r="H542" s="51"/>
      <c r="I542" s="51"/>
      <c r="J542" s="51"/>
      <c r="K542" s="56">
        <v>45035</v>
      </c>
      <c r="L542" s="50" t="s">
        <v>1079</v>
      </c>
      <c r="M542" s="52">
        <v>-590000</v>
      </c>
      <c r="N542" s="51"/>
      <c r="O542" s="52">
        <f t="shared" si="82"/>
        <v>-590000</v>
      </c>
      <c r="P542" s="51"/>
      <c r="Q542" s="51"/>
      <c r="R542" s="51"/>
      <c r="S542" s="51"/>
      <c r="T542" s="50" t="s">
        <v>291</v>
      </c>
    </row>
    <row r="543" spans="1:20" ht="21" customHeight="1" x14ac:dyDescent="0.4">
      <c r="A543" s="50" t="s">
        <v>99</v>
      </c>
      <c r="B543" s="50"/>
      <c r="C543" s="50"/>
      <c r="D543" s="51"/>
      <c r="E543" s="51"/>
      <c r="F543" s="51"/>
      <c r="G543" s="51"/>
      <c r="H543" s="51"/>
      <c r="I543" s="51"/>
      <c r="J543" s="51"/>
      <c r="K543" s="56">
        <v>45190</v>
      </c>
      <c r="L543" s="50" t="s">
        <v>9</v>
      </c>
      <c r="M543" s="51"/>
      <c r="N543" s="52">
        <v>1197240</v>
      </c>
      <c r="O543" s="52">
        <f t="shared" si="82"/>
        <v>1197240</v>
      </c>
      <c r="P543" s="51"/>
      <c r="Q543" s="51"/>
      <c r="R543" s="51"/>
      <c r="S543" s="51"/>
      <c r="T543" s="50" t="s">
        <v>291</v>
      </c>
    </row>
    <row r="544" spans="1:20" ht="21" customHeight="1" x14ac:dyDescent="0.4">
      <c r="A544" s="50" t="s">
        <v>99</v>
      </c>
      <c r="B544" s="50"/>
      <c r="C544" s="50"/>
      <c r="D544" s="51"/>
      <c r="E544" s="51"/>
      <c r="F544" s="51"/>
      <c r="G544" s="51"/>
      <c r="H544" s="51"/>
      <c r="I544" s="51"/>
      <c r="J544" s="51"/>
      <c r="K544" s="56" t="s">
        <v>1204</v>
      </c>
      <c r="L544" s="50" t="s">
        <v>107</v>
      </c>
      <c r="M544" s="51">
        <v>-700000</v>
      </c>
      <c r="N544" s="51"/>
      <c r="O544" s="52">
        <f t="shared" si="82"/>
        <v>-700000</v>
      </c>
      <c r="P544" s="51"/>
      <c r="Q544" s="51"/>
      <c r="R544" s="51"/>
      <c r="S544" s="51"/>
      <c r="T544" s="50" t="s">
        <v>291</v>
      </c>
    </row>
    <row r="545" spans="1:20" ht="21" customHeight="1" x14ac:dyDescent="0.4">
      <c r="A545" s="50" t="s">
        <v>99</v>
      </c>
      <c r="B545" s="50"/>
      <c r="C545" s="50" t="s">
        <v>509</v>
      </c>
      <c r="D545" s="51"/>
      <c r="E545" s="51"/>
      <c r="F545" s="51"/>
      <c r="G545" s="51"/>
      <c r="H545" s="51"/>
      <c r="I545" s="51"/>
      <c r="J545" s="51"/>
      <c r="K545" s="56" t="s">
        <v>1204</v>
      </c>
      <c r="L545" s="50" t="s">
        <v>169</v>
      </c>
      <c r="M545" s="51">
        <v>-269460</v>
      </c>
      <c r="N545" s="51"/>
      <c r="O545" s="52">
        <f t="shared" si="82"/>
        <v>-269460</v>
      </c>
      <c r="P545" s="51"/>
      <c r="Q545" s="51"/>
      <c r="R545" s="51"/>
      <c r="S545" s="51"/>
      <c r="T545" s="50" t="s">
        <v>291</v>
      </c>
    </row>
    <row r="546" spans="1:20" ht="21" customHeight="1" x14ac:dyDescent="0.4">
      <c r="A546" s="50" t="s">
        <v>99</v>
      </c>
      <c r="B546" s="50"/>
      <c r="C546" s="50"/>
      <c r="D546" s="51"/>
      <c r="E546" s="51"/>
      <c r="F546" s="51"/>
      <c r="G546" s="51"/>
      <c r="H546" s="51"/>
      <c r="I546" s="51"/>
      <c r="J546" s="51"/>
      <c r="K546" s="56" t="s">
        <v>1204</v>
      </c>
      <c r="L546" s="50" t="s">
        <v>169</v>
      </c>
      <c r="M546" s="51">
        <v>894460</v>
      </c>
      <c r="N546" s="51"/>
      <c r="O546" s="52">
        <f t="shared" si="82"/>
        <v>894460</v>
      </c>
      <c r="P546" s="51"/>
      <c r="Q546" s="51"/>
      <c r="R546" s="51"/>
      <c r="S546" s="51"/>
      <c r="T546" s="50" t="s">
        <v>291</v>
      </c>
    </row>
    <row r="547" spans="1:20" ht="21" customHeight="1" x14ac:dyDescent="0.4">
      <c r="A547" s="50" t="s">
        <v>99</v>
      </c>
      <c r="B547" s="50"/>
      <c r="C547" s="50"/>
      <c r="D547" s="51"/>
      <c r="E547" s="51"/>
      <c r="F547" s="51"/>
      <c r="G547" s="51"/>
      <c r="H547" s="51"/>
      <c r="I547" s="51"/>
      <c r="J547" s="51"/>
      <c r="K547" s="56"/>
      <c r="L547" s="50"/>
      <c r="M547" s="51"/>
      <c r="N547" s="51"/>
      <c r="O547" s="52">
        <f t="shared" si="82"/>
        <v>0</v>
      </c>
      <c r="P547" s="51"/>
      <c r="Q547" s="51"/>
      <c r="R547" s="51"/>
      <c r="S547" s="51"/>
      <c r="T547" s="50" t="s">
        <v>291</v>
      </c>
    </row>
    <row r="548" spans="1:20" ht="21" customHeight="1" x14ac:dyDescent="0.4">
      <c r="A548" s="58"/>
      <c r="B548" s="58"/>
      <c r="C548" s="58"/>
      <c r="D548" s="60"/>
      <c r="E548" s="60"/>
      <c r="F548" s="60"/>
      <c r="G548" s="60"/>
      <c r="H548" s="60"/>
      <c r="I548" s="60"/>
      <c r="J548" s="60"/>
      <c r="K548" s="59"/>
      <c r="L548" s="58"/>
      <c r="M548" s="60">
        <f>SUM(M538:M547)</f>
        <v>894460</v>
      </c>
      <c r="N548" s="60">
        <f>SUM(N538:N547)</f>
        <v>1397240</v>
      </c>
      <c r="O548" s="60">
        <f>SUM(O538:O547)</f>
        <v>2291700</v>
      </c>
      <c r="P548" s="60">
        <f>+J537-N548</f>
        <v>-540</v>
      </c>
      <c r="Q548" s="60">
        <f>+I537-M548</f>
        <v>540</v>
      </c>
      <c r="R548" s="60">
        <f>+P548+Q548</f>
        <v>0</v>
      </c>
      <c r="S548" s="60">
        <f>+O548</f>
        <v>2291700</v>
      </c>
      <c r="T548" s="58"/>
    </row>
    <row r="549" spans="1:20" ht="21" customHeight="1" x14ac:dyDescent="0.4">
      <c r="A549" s="50" t="s">
        <v>100</v>
      </c>
      <c r="B549" s="50"/>
      <c r="C549" s="50" t="s">
        <v>508</v>
      </c>
      <c r="D549" s="51">
        <v>152.78</v>
      </c>
      <c r="E549" s="51">
        <v>15500</v>
      </c>
      <c r="F549" s="52">
        <f>+D549*0.8364</f>
        <v>127.78519200000001</v>
      </c>
      <c r="G549" s="51">
        <v>7000</v>
      </c>
      <c r="H549" s="51">
        <f>+D549*E549</f>
        <v>2368090</v>
      </c>
      <c r="I549" s="52">
        <f>+CEILING(F549*G549,1000)</f>
        <v>895000</v>
      </c>
      <c r="J549" s="52">
        <f>(H549-I549)</f>
        <v>1473090</v>
      </c>
      <c r="K549" s="56">
        <v>44778</v>
      </c>
      <c r="L549" s="50"/>
      <c r="M549" s="51"/>
      <c r="N549" s="51"/>
      <c r="O549" s="51"/>
      <c r="P549" s="51"/>
      <c r="Q549" s="51"/>
      <c r="R549" s="51"/>
      <c r="S549" s="51"/>
      <c r="T549" s="50" t="s">
        <v>291</v>
      </c>
    </row>
    <row r="550" spans="1:20" ht="21" customHeight="1" x14ac:dyDescent="0.4">
      <c r="A550" s="50" t="s">
        <v>100</v>
      </c>
      <c r="B550" s="50"/>
      <c r="C550" s="50"/>
      <c r="D550" s="51"/>
      <c r="E550" s="51"/>
      <c r="F550" s="51"/>
      <c r="G550" s="51"/>
      <c r="H550" s="51"/>
      <c r="I550" s="51"/>
      <c r="J550" s="51"/>
      <c r="K550" s="56">
        <v>44778</v>
      </c>
      <c r="L550" s="50" t="s">
        <v>1080</v>
      </c>
      <c r="M550" s="51">
        <v>800000</v>
      </c>
      <c r="N550" s="51"/>
      <c r="O550" s="52">
        <f t="shared" ref="O550:O560" si="83">+SUM(M550:N550)</f>
        <v>800000</v>
      </c>
      <c r="P550" s="51"/>
      <c r="Q550" s="51"/>
      <c r="R550" s="51"/>
      <c r="S550" s="51"/>
      <c r="T550" s="50" t="s">
        <v>291</v>
      </c>
    </row>
    <row r="551" spans="1:20" ht="21" customHeight="1" x14ac:dyDescent="0.4">
      <c r="A551" s="50" t="s">
        <v>100</v>
      </c>
      <c r="B551" s="50"/>
      <c r="C551" s="50"/>
      <c r="D551" s="51"/>
      <c r="E551" s="51"/>
      <c r="F551" s="51"/>
      <c r="G551" s="51"/>
      <c r="H551" s="51"/>
      <c r="I551" s="51"/>
      <c r="J551" s="51"/>
      <c r="K551" s="56">
        <v>44785</v>
      </c>
      <c r="L551" s="50" t="s">
        <v>9</v>
      </c>
      <c r="M551" s="51"/>
      <c r="N551" s="52">
        <v>40000</v>
      </c>
      <c r="O551" s="52">
        <f t="shared" si="83"/>
        <v>40000</v>
      </c>
      <c r="P551" s="51"/>
      <c r="Q551" s="51"/>
      <c r="R551" s="51"/>
      <c r="S551" s="51"/>
      <c r="T551" s="50" t="s">
        <v>291</v>
      </c>
    </row>
    <row r="552" spans="1:20" ht="21" customHeight="1" x14ac:dyDescent="0.4">
      <c r="A552" s="50" t="s">
        <v>100</v>
      </c>
      <c r="B552" s="50"/>
      <c r="C552" s="50" t="s">
        <v>508</v>
      </c>
      <c r="D552" s="51"/>
      <c r="E552" s="51"/>
      <c r="F552" s="51"/>
      <c r="G552" s="51"/>
      <c r="H552" s="51"/>
      <c r="I552" s="51"/>
      <c r="J552" s="51"/>
      <c r="K552" s="56">
        <v>44901</v>
      </c>
      <c r="L552" s="50" t="s">
        <v>1081</v>
      </c>
      <c r="M552" s="51">
        <v>369460</v>
      </c>
      <c r="N552" s="51"/>
      <c r="O552" s="52">
        <f t="shared" si="83"/>
        <v>369460</v>
      </c>
      <c r="P552" s="51"/>
      <c r="Q552" s="51"/>
      <c r="R552" s="51"/>
      <c r="S552" s="51"/>
      <c r="T552" s="50" t="s">
        <v>291</v>
      </c>
    </row>
    <row r="553" spans="1:20" ht="21" customHeight="1" x14ac:dyDescent="0.4">
      <c r="A553" s="50" t="s">
        <v>100</v>
      </c>
      <c r="B553" s="50"/>
      <c r="C553" s="50" t="s">
        <v>508</v>
      </c>
      <c r="D553" s="51"/>
      <c r="E553" s="51"/>
      <c r="F553" s="51"/>
      <c r="G553" s="51"/>
      <c r="H553" s="51"/>
      <c r="I553" s="51"/>
      <c r="J553" s="51"/>
      <c r="K553" s="56">
        <v>45032</v>
      </c>
      <c r="L553" s="56" t="s">
        <v>1082</v>
      </c>
      <c r="M553" s="51">
        <v>300000</v>
      </c>
      <c r="N553" s="51"/>
      <c r="O553" s="52">
        <f t="shared" si="83"/>
        <v>300000</v>
      </c>
      <c r="P553" s="51"/>
      <c r="Q553" s="51"/>
      <c r="R553" s="51"/>
      <c r="S553" s="51"/>
      <c r="T553" s="50" t="s">
        <v>291</v>
      </c>
    </row>
    <row r="554" spans="1:20" ht="21" customHeight="1" x14ac:dyDescent="0.4">
      <c r="A554" s="50" t="s">
        <v>100</v>
      </c>
      <c r="B554" s="50"/>
      <c r="C554" s="50"/>
      <c r="D554" s="51"/>
      <c r="E554" s="51"/>
      <c r="F554" s="51"/>
      <c r="G554" s="51"/>
      <c r="H554" s="51"/>
      <c r="I554" s="51"/>
      <c r="J554" s="51"/>
      <c r="K554" s="56">
        <v>45189</v>
      </c>
      <c r="L554" s="56" t="s">
        <v>321</v>
      </c>
      <c r="M554" s="52">
        <v>196000</v>
      </c>
      <c r="N554" s="51"/>
      <c r="O554" s="52">
        <f t="shared" si="83"/>
        <v>196000</v>
      </c>
      <c r="P554" s="51"/>
      <c r="Q554" s="51"/>
      <c r="R554" s="51"/>
      <c r="S554" s="51"/>
      <c r="T554" s="50" t="s">
        <v>291</v>
      </c>
    </row>
    <row r="555" spans="1:20" ht="21" customHeight="1" x14ac:dyDescent="0.4">
      <c r="A555" s="50" t="s">
        <v>100</v>
      </c>
      <c r="B555" s="50"/>
      <c r="C555" s="50"/>
      <c r="D555" s="51"/>
      <c r="E555" s="51"/>
      <c r="F555" s="51"/>
      <c r="G555" s="51"/>
      <c r="H555" s="51"/>
      <c r="I555" s="51"/>
      <c r="J555" s="51"/>
      <c r="K555" s="56">
        <v>45190</v>
      </c>
      <c r="L555" s="56" t="s">
        <v>9</v>
      </c>
      <c r="M555" s="51"/>
      <c r="N555" s="52">
        <v>972090</v>
      </c>
      <c r="O555" s="52">
        <f t="shared" si="83"/>
        <v>972090</v>
      </c>
      <c r="P555" s="51"/>
      <c r="Q555" s="51"/>
      <c r="R555" s="51"/>
      <c r="S555" s="51"/>
      <c r="T555" s="50" t="s">
        <v>291</v>
      </c>
    </row>
    <row r="556" spans="1:20" ht="21" customHeight="1" x14ac:dyDescent="0.4">
      <c r="A556" s="50" t="s">
        <v>100</v>
      </c>
      <c r="B556" s="50"/>
      <c r="C556" s="50" t="s">
        <v>509</v>
      </c>
      <c r="D556" s="51"/>
      <c r="E556" s="51"/>
      <c r="F556" s="51"/>
      <c r="G556" s="51"/>
      <c r="H556" s="51"/>
      <c r="I556" s="51"/>
      <c r="J556" s="51"/>
      <c r="K556" s="56" t="s">
        <v>1204</v>
      </c>
      <c r="L556" s="56" t="s">
        <v>106</v>
      </c>
      <c r="M556" s="52">
        <v>-800000</v>
      </c>
      <c r="N556" s="51"/>
      <c r="O556" s="52">
        <f t="shared" si="83"/>
        <v>-800000</v>
      </c>
      <c r="P556" s="51"/>
      <c r="Q556" s="51"/>
      <c r="R556" s="51"/>
      <c r="S556" s="51"/>
      <c r="T556" s="50" t="s">
        <v>291</v>
      </c>
    </row>
    <row r="557" spans="1:20" ht="21" customHeight="1" x14ac:dyDescent="0.4">
      <c r="A557" s="50" t="s">
        <v>100</v>
      </c>
      <c r="B557" s="50"/>
      <c r="C557" s="50"/>
      <c r="D557" s="51"/>
      <c r="E557" s="51"/>
      <c r="F557" s="51"/>
      <c r="G557" s="51"/>
      <c r="H557" s="51"/>
      <c r="I557" s="51"/>
      <c r="J557" s="51"/>
      <c r="K557" s="56" t="s">
        <v>1204</v>
      </c>
      <c r="L557" s="56" t="s">
        <v>169</v>
      </c>
      <c r="M557" s="51">
        <v>-669460</v>
      </c>
      <c r="N557" s="52"/>
      <c r="O557" s="52">
        <f t="shared" si="83"/>
        <v>-669460</v>
      </c>
      <c r="P557" s="51"/>
      <c r="Q557" s="51"/>
      <c r="R557" s="51"/>
      <c r="S557" s="51"/>
      <c r="T557" s="50" t="s">
        <v>291</v>
      </c>
    </row>
    <row r="558" spans="1:20" ht="21" customHeight="1" x14ac:dyDescent="0.4">
      <c r="A558" s="50" t="s">
        <v>100</v>
      </c>
      <c r="B558" s="50"/>
      <c r="C558" s="50"/>
      <c r="D558" s="51"/>
      <c r="E558" s="51"/>
      <c r="F558" s="51"/>
      <c r="G558" s="51"/>
      <c r="H558" s="51"/>
      <c r="I558" s="51"/>
      <c r="J558" s="51"/>
      <c r="K558" s="56" t="s">
        <v>1204</v>
      </c>
      <c r="L558" s="56" t="s">
        <v>107</v>
      </c>
      <c r="M558" s="51">
        <v>700000</v>
      </c>
      <c r="N558" s="51"/>
      <c r="O558" s="52">
        <f t="shared" si="83"/>
        <v>700000</v>
      </c>
      <c r="P558" s="51"/>
      <c r="Q558" s="51"/>
      <c r="R558" s="51"/>
      <c r="S558" s="51"/>
      <c r="T558" s="50" t="s">
        <v>291</v>
      </c>
    </row>
    <row r="559" spans="1:20" ht="21" customHeight="1" x14ac:dyDescent="0.4">
      <c r="A559" s="50" t="s">
        <v>100</v>
      </c>
      <c r="B559" s="50"/>
      <c r="C559" s="50"/>
      <c r="D559" s="51"/>
      <c r="E559" s="51"/>
      <c r="F559" s="51"/>
      <c r="G559" s="51"/>
      <c r="H559" s="51"/>
      <c r="I559" s="51"/>
      <c r="J559" s="51"/>
      <c r="K559" s="56" t="s">
        <v>1204</v>
      </c>
      <c r="L559" s="56" t="s">
        <v>169</v>
      </c>
      <c r="M559" s="51"/>
      <c r="N559" s="51">
        <v>460000</v>
      </c>
      <c r="O559" s="52">
        <f t="shared" si="83"/>
        <v>460000</v>
      </c>
      <c r="P559" s="51"/>
      <c r="Q559" s="51"/>
      <c r="R559" s="51"/>
      <c r="S559" s="51"/>
      <c r="T559" s="50" t="s">
        <v>291</v>
      </c>
    </row>
    <row r="560" spans="1:20" ht="21" customHeight="1" x14ac:dyDescent="0.4">
      <c r="A560" s="50" t="s">
        <v>100</v>
      </c>
      <c r="B560" s="50"/>
      <c r="C560" s="50"/>
      <c r="D560" s="51"/>
      <c r="E560" s="51"/>
      <c r="F560" s="51"/>
      <c r="G560" s="51"/>
      <c r="H560" s="51"/>
      <c r="I560" s="51"/>
      <c r="J560" s="51"/>
      <c r="K560" s="56"/>
      <c r="L560" s="50"/>
      <c r="M560" s="51"/>
      <c r="N560" s="51"/>
      <c r="O560" s="52">
        <f t="shared" si="83"/>
        <v>0</v>
      </c>
      <c r="P560" s="51"/>
      <c r="Q560" s="51"/>
      <c r="R560" s="51"/>
      <c r="S560" s="51"/>
      <c r="T560" s="50" t="s">
        <v>291</v>
      </c>
    </row>
    <row r="561" spans="1:20" ht="21" customHeight="1" x14ac:dyDescent="0.4">
      <c r="A561" s="58"/>
      <c r="B561" s="58"/>
      <c r="C561" s="58"/>
      <c r="D561" s="60"/>
      <c r="E561" s="60"/>
      <c r="F561" s="60"/>
      <c r="G561" s="60"/>
      <c r="H561" s="60"/>
      <c r="I561" s="60"/>
      <c r="J561" s="60"/>
      <c r="K561" s="59"/>
      <c r="L561" s="58"/>
      <c r="M561" s="60">
        <f t="shared" ref="M561:N561" si="84">SUM(M550:M560)</f>
        <v>896000</v>
      </c>
      <c r="N561" s="60">
        <f t="shared" si="84"/>
        <v>1472090</v>
      </c>
      <c r="O561" s="60">
        <f>SUM(O550:O560)</f>
        <v>2368090</v>
      </c>
      <c r="P561" s="60">
        <f>+J549-N561</f>
        <v>1000</v>
      </c>
      <c r="Q561" s="60">
        <f>+I549-M561</f>
        <v>-1000</v>
      </c>
      <c r="R561" s="60">
        <f>+P561+Q561</f>
        <v>0</v>
      </c>
      <c r="S561" s="60">
        <f>+O561</f>
        <v>2368090</v>
      </c>
      <c r="T561" s="58"/>
    </row>
    <row r="562" spans="1:20" ht="21" customHeight="1" x14ac:dyDescent="0.4">
      <c r="A562" s="50" t="s">
        <v>101</v>
      </c>
      <c r="B562" s="50" t="s">
        <v>326</v>
      </c>
      <c r="C562" s="50" t="s">
        <v>510</v>
      </c>
      <c r="D562" s="51">
        <v>138.88999999999999</v>
      </c>
      <c r="E562" s="51">
        <v>15000</v>
      </c>
      <c r="F562" s="52">
        <f>+D562*0.8364</f>
        <v>116.16759599999999</v>
      </c>
      <c r="G562" s="51">
        <v>7000</v>
      </c>
      <c r="H562" s="51">
        <f>+D562*E562</f>
        <v>2083349.9999999998</v>
      </c>
      <c r="I562" s="52">
        <f>+CEILING(F562*G562,1000)</f>
        <v>814000</v>
      </c>
      <c r="J562" s="52">
        <f>(H562-I562)</f>
        <v>1269349.9999999998</v>
      </c>
      <c r="K562" s="56">
        <v>44900</v>
      </c>
      <c r="L562" s="50"/>
      <c r="M562" s="51"/>
      <c r="N562" s="51"/>
      <c r="O562" s="51"/>
      <c r="P562" s="51"/>
      <c r="Q562" s="51"/>
      <c r="R562" s="51"/>
      <c r="S562" s="51"/>
      <c r="T562" s="50" t="s">
        <v>293</v>
      </c>
    </row>
    <row r="563" spans="1:20" ht="21" customHeight="1" x14ac:dyDescent="0.4">
      <c r="A563" s="50" t="s">
        <v>101</v>
      </c>
      <c r="B563" s="50"/>
      <c r="C563" s="50"/>
      <c r="D563" s="51"/>
      <c r="E563" s="51"/>
      <c r="F563" s="51"/>
      <c r="G563" s="51"/>
      <c r="H563" s="51"/>
      <c r="I563" s="51"/>
      <c r="J563" s="51"/>
      <c r="K563" s="56">
        <v>44900</v>
      </c>
      <c r="L563" s="50" t="s">
        <v>9</v>
      </c>
      <c r="M563" s="51"/>
      <c r="N563" s="52">
        <v>15000</v>
      </c>
      <c r="O563" s="52">
        <f t="shared" ref="O563:O574" si="85">+SUM(M563:N563)</f>
        <v>15000</v>
      </c>
      <c r="P563" s="51"/>
      <c r="Q563" s="51"/>
      <c r="R563" s="51"/>
      <c r="S563" s="51"/>
      <c r="T563" s="50" t="s">
        <v>293</v>
      </c>
    </row>
    <row r="564" spans="1:20" ht="21" customHeight="1" x14ac:dyDescent="0.4">
      <c r="A564" s="50" t="s">
        <v>101</v>
      </c>
      <c r="B564" s="50"/>
      <c r="C564" s="50"/>
      <c r="D564" s="51"/>
      <c r="E564" s="51"/>
      <c r="F564" s="51"/>
      <c r="G564" s="51"/>
      <c r="H564" s="51"/>
      <c r="I564" s="51"/>
      <c r="J564" s="51"/>
      <c r="K564" s="56">
        <v>44908</v>
      </c>
      <c r="L564" s="50" t="s">
        <v>9</v>
      </c>
      <c r="M564" s="51"/>
      <c r="N564" s="52">
        <v>500000</v>
      </c>
      <c r="O564" s="52">
        <f t="shared" si="85"/>
        <v>500000</v>
      </c>
      <c r="P564" s="51"/>
      <c r="Q564" s="51"/>
      <c r="R564" s="51"/>
      <c r="S564" s="51"/>
      <c r="T564" s="50" t="s">
        <v>293</v>
      </c>
    </row>
    <row r="565" spans="1:20" ht="21" customHeight="1" x14ac:dyDescent="0.4">
      <c r="A565" s="50" t="s">
        <v>101</v>
      </c>
      <c r="B565" s="50"/>
      <c r="C565" s="50" t="s">
        <v>511</v>
      </c>
      <c r="D565" s="51"/>
      <c r="E565" s="51"/>
      <c r="F565" s="51"/>
      <c r="G565" s="51"/>
      <c r="H565" s="51"/>
      <c r="I565" s="51"/>
      <c r="J565" s="51"/>
      <c r="K565" s="56">
        <v>45249</v>
      </c>
      <c r="L565" s="50" t="s">
        <v>312</v>
      </c>
      <c r="M565" s="52">
        <v>50002</v>
      </c>
      <c r="N565" s="51"/>
      <c r="O565" s="52">
        <f t="shared" si="85"/>
        <v>50002</v>
      </c>
      <c r="P565" s="51"/>
      <c r="Q565" s="51"/>
      <c r="R565" s="51"/>
      <c r="S565" s="51"/>
      <c r="T565" s="50" t="s">
        <v>293</v>
      </c>
    </row>
    <row r="566" spans="1:20" ht="21" customHeight="1" x14ac:dyDescent="0.4">
      <c r="A566" s="50" t="s">
        <v>101</v>
      </c>
      <c r="B566" s="50"/>
      <c r="C566" s="50"/>
      <c r="D566" s="51"/>
      <c r="E566" s="51"/>
      <c r="F566" s="51"/>
      <c r="G566" s="51"/>
      <c r="H566" s="51"/>
      <c r="I566" s="51"/>
      <c r="J566" s="51"/>
      <c r="K566" s="56">
        <v>45249</v>
      </c>
      <c r="L566" s="50" t="s">
        <v>312</v>
      </c>
      <c r="M566" s="52">
        <v>25000</v>
      </c>
      <c r="N566" s="52"/>
      <c r="O566" s="52">
        <f t="shared" si="85"/>
        <v>25000</v>
      </c>
      <c r="P566" s="51"/>
      <c r="Q566" s="51"/>
      <c r="R566" s="51"/>
      <c r="S566" s="51"/>
      <c r="T566" s="50" t="s">
        <v>293</v>
      </c>
    </row>
    <row r="567" spans="1:20" ht="21" customHeight="1" x14ac:dyDescent="0.4">
      <c r="A567" s="50" t="s">
        <v>101</v>
      </c>
      <c r="B567" s="50"/>
      <c r="C567" s="50"/>
      <c r="D567" s="51"/>
      <c r="E567" s="51"/>
      <c r="F567" s="51"/>
      <c r="G567" s="51"/>
      <c r="H567" s="51"/>
      <c r="I567" s="51"/>
      <c r="J567" s="51"/>
      <c r="K567" s="56">
        <v>45250</v>
      </c>
      <c r="L567" s="50" t="s">
        <v>312</v>
      </c>
      <c r="M567" s="52">
        <v>15000</v>
      </c>
      <c r="N567" s="52"/>
      <c r="O567" s="52">
        <f t="shared" si="85"/>
        <v>15000</v>
      </c>
      <c r="P567" s="51"/>
      <c r="Q567" s="51"/>
      <c r="R567" s="51"/>
      <c r="S567" s="51"/>
      <c r="T567" s="50" t="s">
        <v>293</v>
      </c>
    </row>
    <row r="568" spans="1:20" ht="21" customHeight="1" x14ac:dyDescent="0.4">
      <c r="A568" s="50" t="s">
        <v>101</v>
      </c>
      <c r="B568" s="50"/>
      <c r="C568" s="50"/>
      <c r="D568" s="51"/>
      <c r="E568" s="51"/>
      <c r="F568" s="51"/>
      <c r="G568" s="51"/>
      <c r="H568" s="51"/>
      <c r="I568" s="51"/>
      <c r="J568" s="51"/>
      <c r="K568" s="56">
        <v>45251</v>
      </c>
      <c r="L568" s="50" t="s">
        <v>312</v>
      </c>
      <c r="M568" s="52">
        <v>10000</v>
      </c>
      <c r="N568" s="51"/>
      <c r="O568" s="52">
        <f t="shared" si="85"/>
        <v>10000</v>
      </c>
      <c r="P568" s="51"/>
      <c r="Q568" s="51"/>
      <c r="R568" s="51"/>
      <c r="S568" s="51"/>
      <c r="T568" s="50" t="s">
        <v>293</v>
      </c>
    </row>
    <row r="569" spans="1:20" ht="21" customHeight="1" x14ac:dyDescent="0.4">
      <c r="A569" s="50" t="s">
        <v>101</v>
      </c>
      <c r="B569" s="50"/>
      <c r="C569" s="50"/>
      <c r="D569" s="51"/>
      <c r="E569" s="51"/>
      <c r="F569" s="51"/>
      <c r="G569" s="51"/>
      <c r="H569" s="51"/>
      <c r="I569" s="51"/>
      <c r="J569" s="51"/>
      <c r="K569" s="56">
        <v>45251</v>
      </c>
      <c r="L569" s="50" t="s">
        <v>9</v>
      </c>
      <c r="M569" s="52"/>
      <c r="N569" s="52">
        <v>50000</v>
      </c>
      <c r="O569" s="52">
        <f t="shared" si="85"/>
        <v>50000</v>
      </c>
      <c r="P569" s="51"/>
      <c r="Q569" s="51"/>
      <c r="R569" s="51"/>
      <c r="S569" s="51"/>
      <c r="T569" s="50" t="s">
        <v>293</v>
      </c>
    </row>
    <row r="570" spans="1:20" ht="21" customHeight="1" x14ac:dyDescent="0.4">
      <c r="A570" s="50" t="s">
        <v>101</v>
      </c>
      <c r="B570" s="50"/>
      <c r="C570" s="50"/>
      <c r="D570" s="51"/>
      <c r="E570" s="51"/>
      <c r="F570" s="51"/>
      <c r="G570" s="51"/>
      <c r="H570" s="51"/>
      <c r="I570" s="51"/>
      <c r="J570" s="51"/>
      <c r="K570" s="56">
        <v>45287</v>
      </c>
      <c r="L570" s="50" t="s">
        <v>9</v>
      </c>
      <c r="M570" s="51"/>
      <c r="N570" s="52">
        <v>100000</v>
      </c>
      <c r="O570" s="52">
        <f t="shared" si="85"/>
        <v>100000</v>
      </c>
      <c r="P570" s="51"/>
      <c r="Q570" s="51"/>
      <c r="R570" s="51"/>
      <c r="S570" s="51"/>
      <c r="T570" s="50" t="s">
        <v>293</v>
      </c>
    </row>
    <row r="571" spans="1:20" ht="21" customHeight="1" x14ac:dyDescent="0.4">
      <c r="A571" s="50" t="s">
        <v>101</v>
      </c>
      <c r="B571" s="50"/>
      <c r="C571" s="50"/>
      <c r="D571" s="51"/>
      <c r="E571" s="51"/>
      <c r="F571" s="51"/>
      <c r="G571" s="51"/>
      <c r="H571" s="51"/>
      <c r="I571" s="51"/>
      <c r="J571" s="51"/>
      <c r="K571" s="56">
        <v>45412</v>
      </c>
      <c r="L571" s="50" t="s">
        <v>9</v>
      </c>
      <c r="M571" s="51"/>
      <c r="N571" s="52">
        <v>100000</v>
      </c>
      <c r="O571" s="52">
        <f t="shared" si="85"/>
        <v>100000</v>
      </c>
      <c r="P571" s="51"/>
      <c r="Q571" s="51"/>
      <c r="R571" s="51"/>
      <c r="S571" s="51"/>
      <c r="T571" s="50" t="s">
        <v>293</v>
      </c>
    </row>
    <row r="572" spans="1:20" ht="21" customHeight="1" x14ac:dyDescent="0.4">
      <c r="A572" s="50" t="s">
        <v>101</v>
      </c>
      <c r="B572" s="50"/>
      <c r="C572" s="50" t="s">
        <v>512</v>
      </c>
      <c r="D572" s="51"/>
      <c r="E572" s="51"/>
      <c r="F572" s="51"/>
      <c r="G572" s="51"/>
      <c r="H572" s="51"/>
      <c r="I572" s="51"/>
      <c r="J572" s="51"/>
      <c r="K572" s="56">
        <v>45515</v>
      </c>
      <c r="L572" s="50" t="s">
        <v>9</v>
      </c>
      <c r="M572" s="51"/>
      <c r="N572" s="52">
        <v>800000</v>
      </c>
      <c r="O572" s="52">
        <f t="shared" si="85"/>
        <v>800000</v>
      </c>
      <c r="P572" s="51"/>
      <c r="Q572" s="51"/>
      <c r="R572" s="51"/>
      <c r="S572" s="51"/>
      <c r="T572" s="50" t="s">
        <v>293</v>
      </c>
    </row>
    <row r="573" spans="1:20" ht="21" customHeight="1" x14ac:dyDescent="0.4">
      <c r="A573" s="50" t="s">
        <v>101</v>
      </c>
      <c r="B573" s="50"/>
      <c r="C573" s="50" t="s">
        <v>371</v>
      </c>
      <c r="D573" s="51"/>
      <c r="E573" s="51"/>
      <c r="F573" s="51"/>
      <c r="G573" s="51"/>
      <c r="H573" s="51"/>
      <c r="I573" s="51"/>
      <c r="J573" s="51"/>
      <c r="K573" s="56">
        <v>45644</v>
      </c>
      <c r="L573" s="50" t="s">
        <v>9</v>
      </c>
      <c r="M573" s="51"/>
      <c r="N573" s="52">
        <v>100000</v>
      </c>
      <c r="O573" s="52">
        <f t="shared" si="85"/>
        <v>100000</v>
      </c>
      <c r="P573" s="51"/>
      <c r="Q573" s="51"/>
      <c r="R573" s="51"/>
      <c r="S573" s="51"/>
      <c r="T573" s="50" t="s">
        <v>293</v>
      </c>
    </row>
    <row r="574" spans="1:20" ht="21" customHeight="1" x14ac:dyDescent="0.4">
      <c r="A574" s="50" t="s">
        <v>101</v>
      </c>
      <c r="B574" s="50"/>
      <c r="C574" s="50"/>
      <c r="D574" s="51"/>
      <c r="E574" s="51"/>
      <c r="F574" s="51"/>
      <c r="G574" s="51"/>
      <c r="H574" s="51"/>
      <c r="I574" s="51"/>
      <c r="J574" s="51"/>
      <c r="K574" s="56"/>
      <c r="L574" s="50"/>
      <c r="M574" s="51"/>
      <c r="N574" s="51"/>
      <c r="O574" s="52">
        <f t="shared" si="85"/>
        <v>0</v>
      </c>
      <c r="P574" s="51"/>
      <c r="Q574" s="51"/>
      <c r="R574" s="51"/>
      <c r="S574" s="51"/>
      <c r="T574" s="50" t="s">
        <v>293</v>
      </c>
    </row>
    <row r="575" spans="1:20" ht="21" customHeight="1" x14ac:dyDescent="0.4">
      <c r="A575" s="58"/>
      <c r="B575" s="58"/>
      <c r="C575" s="58"/>
      <c r="D575" s="60"/>
      <c r="E575" s="60"/>
      <c r="F575" s="60"/>
      <c r="G575" s="60"/>
      <c r="H575" s="60"/>
      <c r="I575" s="60"/>
      <c r="J575" s="60"/>
      <c r="K575" s="59"/>
      <c r="L575" s="58"/>
      <c r="M575" s="60">
        <f t="shared" ref="M575:N575" si="86">SUM(M563:M574)</f>
        <v>100002</v>
      </c>
      <c r="N575" s="60">
        <f t="shared" si="86"/>
        <v>1665000</v>
      </c>
      <c r="O575" s="60">
        <f>SUM(O563:O574)</f>
        <v>1765002</v>
      </c>
      <c r="P575" s="60">
        <f>+J562-N575</f>
        <v>-395650.00000000023</v>
      </c>
      <c r="Q575" s="60">
        <f>+I562-M575</f>
        <v>713998</v>
      </c>
      <c r="R575" s="60">
        <f>+P575+Q575</f>
        <v>318347.99999999977</v>
      </c>
      <c r="S575" s="60">
        <f>+O575</f>
        <v>1765002</v>
      </c>
      <c r="T575" s="58"/>
    </row>
    <row r="576" spans="1:20" ht="21" customHeight="1" x14ac:dyDescent="0.4">
      <c r="A576" s="50" t="s">
        <v>102</v>
      </c>
      <c r="B576" s="50" t="s">
        <v>326</v>
      </c>
      <c r="C576" s="50" t="s">
        <v>513</v>
      </c>
      <c r="D576" s="51">
        <v>138.88999999999999</v>
      </c>
      <c r="E576" s="51">
        <v>14500</v>
      </c>
      <c r="F576" s="52">
        <f>+D576*0.8364</f>
        <v>116.16759599999999</v>
      </c>
      <c r="G576" s="51">
        <v>7000</v>
      </c>
      <c r="H576" s="51">
        <f>+D576*E576</f>
        <v>2013904.9999999998</v>
      </c>
      <c r="I576" s="52">
        <f>+CEILING(F576*G576,1000)</f>
        <v>814000</v>
      </c>
      <c r="J576" s="52">
        <f>(H576-I576)</f>
        <v>1199904.9999999998</v>
      </c>
      <c r="K576" s="53">
        <v>44987</v>
      </c>
      <c r="L576" s="54"/>
      <c r="M576" s="51"/>
      <c r="N576" s="51"/>
      <c r="O576" s="51"/>
      <c r="P576" s="51"/>
      <c r="Q576" s="51"/>
      <c r="R576" s="51"/>
      <c r="S576" s="51"/>
      <c r="T576" s="50" t="s">
        <v>983</v>
      </c>
    </row>
    <row r="577" spans="1:20" ht="21" customHeight="1" x14ac:dyDescent="0.4">
      <c r="A577" s="50" t="s">
        <v>102</v>
      </c>
      <c r="B577" s="50"/>
      <c r="C577" s="50"/>
      <c r="D577" s="51"/>
      <c r="E577" s="51"/>
      <c r="F577" s="51"/>
      <c r="G577" s="51"/>
      <c r="H577" s="51"/>
      <c r="I577" s="51"/>
      <c r="J577" s="51"/>
      <c r="K577" s="56">
        <v>44987</v>
      </c>
      <c r="L577" s="50" t="s">
        <v>9</v>
      </c>
      <c r="M577" s="51"/>
      <c r="N577" s="52">
        <v>300000</v>
      </c>
      <c r="O577" s="52">
        <f t="shared" ref="O577:O588" si="87">+SUM(M577:N577)</f>
        <v>300000</v>
      </c>
      <c r="P577" s="51"/>
      <c r="Q577" s="51"/>
      <c r="R577" s="51"/>
      <c r="S577" s="51"/>
      <c r="T577" s="50" t="s">
        <v>983</v>
      </c>
    </row>
    <row r="578" spans="1:20" ht="21" customHeight="1" x14ac:dyDescent="0.4">
      <c r="A578" s="50" t="s">
        <v>102</v>
      </c>
      <c r="B578" s="50"/>
      <c r="C578" s="50" t="s">
        <v>514</v>
      </c>
      <c r="D578" s="51"/>
      <c r="E578" s="51"/>
      <c r="F578" s="51"/>
      <c r="G578" s="51"/>
      <c r="H578" s="51"/>
      <c r="I578" s="51"/>
      <c r="J578" s="51"/>
      <c r="K578" s="56">
        <v>45013</v>
      </c>
      <c r="L578" s="50" t="s">
        <v>9</v>
      </c>
      <c r="M578" s="51"/>
      <c r="N578" s="52">
        <v>100000</v>
      </c>
      <c r="O578" s="52">
        <f t="shared" si="87"/>
        <v>100000</v>
      </c>
      <c r="P578" s="51"/>
      <c r="Q578" s="51"/>
      <c r="R578" s="51"/>
      <c r="S578" s="51"/>
      <c r="T578" s="50" t="s">
        <v>983</v>
      </c>
    </row>
    <row r="579" spans="1:20" ht="21" customHeight="1" x14ac:dyDescent="0.4">
      <c r="A579" s="50" t="s">
        <v>102</v>
      </c>
      <c r="B579" s="50"/>
      <c r="C579" s="50"/>
      <c r="D579" s="51"/>
      <c r="E579" s="51"/>
      <c r="F579" s="51"/>
      <c r="G579" s="51"/>
      <c r="H579" s="51"/>
      <c r="I579" s="51"/>
      <c r="J579" s="51"/>
      <c r="K579" s="56">
        <v>45054</v>
      </c>
      <c r="L579" s="50" t="s">
        <v>9</v>
      </c>
      <c r="M579" s="52"/>
      <c r="N579" s="52">
        <v>70000</v>
      </c>
      <c r="O579" s="52">
        <f t="shared" si="87"/>
        <v>70000</v>
      </c>
      <c r="P579" s="51"/>
      <c r="Q579" s="51"/>
      <c r="R579" s="51"/>
      <c r="S579" s="51"/>
      <c r="T579" s="50" t="s">
        <v>983</v>
      </c>
    </row>
    <row r="580" spans="1:20" ht="21" customHeight="1" x14ac:dyDescent="0.4">
      <c r="A580" s="50" t="s">
        <v>102</v>
      </c>
      <c r="B580" s="50"/>
      <c r="C580" s="50" t="s">
        <v>515</v>
      </c>
      <c r="D580" s="51"/>
      <c r="E580" s="51"/>
      <c r="F580" s="51"/>
      <c r="G580" s="51"/>
      <c r="H580" s="51"/>
      <c r="I580" s="51"/>
      <c r="J580" s="51"/>
      <c r="K580" s="56">
        <v>45176</v>
      </c>
      <c r="L580" s="50" t="s">
        <v>312</v>
      </c>
      <c r="M580" s="52">
        <v>10000</v>
      </c>
      <c r="N580" s="51"/>
      <c r="O580" s="52">
        <f t="shared" si="87"/>
        <v>10000</v>
      </c>
      <c r="P580" s="51"/>
      <c r="Q580" s="51"/>
      <c r="R580" s="51"/>
      <c r="S580" s="51"/>
      <c r="T580" s="50" t="s">
        <v>983</v>
      </c>
    </row>
    <row r="581" spans="1:20" ht="21" customHeight="1" x14ac:dyDescent="0.4">
      <c r="A581" s="50" t="s">
        <v>102</v>
      </c>
      <c r="B581" s="50"/>
      <c r="C581" s="50" t="s">
        <v>515</v>
      </c>
      <c r="D581" s="51"/>
      <c r="E581" s="51"/>
      <c r="F581" s="51"/>
      <c r="G581" s="51"/>
      <c r="H581" s="51"/>
      <c r="I581" s="51"/>
      <c r="J581" s="51"/>
      <c r="K581" s="56">
        <v>45194</v>
      </c>
      <c r="L581" s="50" t="s">
        <v>9</v>
      </c>
      <c r="M581" s="52"/>
      <c r="N581" s="52">
        <v>550000</v>
      </c>
      <c r="O581" s="52">
        <f t="shared" si="87"/>
        <v>550000</v>
      </c>
      <c r="P581" s="51"/>
      <c r="Q581" s="51"/>
      <c r="R581" s="51"/>
      <c r="S581" s="51"/>
      <c r="T581" s="50" t="s">
        <v>983</v>
      </c>
    </row>
    <row r="582" spans="1:20" ht="21" customHeight="1" x14ac:dyDescent="0.4">
      <c r="A582" s="50" t="s">
        <v>102</v>
      </c>
      <c r="B582" s="50"/>
      <c r="C582" s="50" t="s">
        <v>516</v>
      </c>
      <c r="D582" s="51"/>
      <c r="E582" s="51"/>
      <c r="F582" s="51"/>
      <c r="G582" s="51"/>
      <c r="H582" s="51"/>
      <c r="I582" s="51"/>
      <c r="J582" s="51"/>
      <c r="K582" s="56">
        <v>45331</v>
      </c>
      <c r="L582" s="50" t="s">
        <v>1083</v>
      </c>
      <c r="M582" s="52">
        <v>200000</v>
      </c>
      <c r="N582" s="51"/>
      <c r="O582" s="52">
        <f t="shared" si="87"/>
        <v>200000</v>
      </c>
      <c r="P582" s="51"/>
      <c r="Q582" s="51"/>
      <c r="R582" s="51"/>
      <c r="S582" s="51"/>
      <c r="T582" s="50" t="s">
        <v>983</v>
      </c>
    </row>
    <row r="583" spans="1:20" ht="21" customHeight="1" x14ac:dyDescent="0.4">
      <c r="A583" s="50" t="s">
        <v>102</v>
      </c>
      <c r="B583" s="50"/>
      <c r="C583" s="50"/>
      <c r="D583" s="51"/>
      <c r="E583" s="51"/>
      <c r="F583" s="51"/>
      <c r="G583" s="51"/>
      <c r="H583" s="51"/>
      <c r="I583" s="51"/>
      <c r="J583" s="51"/>
      <c r="K583" s="56">
        <v>45331</v>
      </c>
      <c r="L583" s="50" t="s">
        <v>9</v>
      </c>
      <c r="M583" s="52"/>
      <c r="N583" s="52">
        <v>360000</v>
      </c>
      <c r="O583" s="52">
        <f t="shared" si="87"/>
        <v>360000</v>
      </c>
      <c r="P583" s="51"/>
      <c r="Q583" s="51"/>
      <c r="R583" s="51"/>
      <c r="S583" s="51"/>
      <c r="T583" s="50" t="s">
        <v>983</v>
      </c>
    </row>
    <row r="584" spans="1:20" ht="21" customHeight="1" x14ac:dyDescent="0.4">
      <c r="A584" s="50" t="s">
        <v>102</v>
      </c>
      <c r="B584" s="50"/>
      <c r="C584" s="50" t="s">
        <v>517</v>
      </c>
      <c r="D584" s="51"/>
      <c r="E584" s="51"/>
      <c r="F584" s="51"/>
      <c r="G584" s="51"/>
      <c r="H584" s="51"/>
      <c r="I584" s="51"/>
      <c r="J584" s="51"/>
      <c r="K584" s="56">
        <v>45381</v>
      </c>
      <c r="L584" s="50" t="s">
        <v>1084</v>
      </c>
      <c r="M584" s="52">
        <v>300000</v>
      </c>
      <c r="N584" s="51"/>
      <c r="O584" s="52">
        <f t="shared" si="87"/>
        <v>300000</v>
      </c>
      <c r="P584" s="51"/>
      <c r="Q584" s="51"/>
      <c r="R584" s="51"/>
      <c r="S584" s="51"/>
      <c r="T584" s="50" t="s">
        <v>983</v>
      </c>
    </row>
    <row r="585" spans="1:20" ht="21" customHeight="1" x14ac:dyDescent="0.4">
      <c r="A585" s="50" t="s">
        <v>102</v>
      </c>
      <c r="B585" s="50"/>
      <c r="C585" s="50" t="s">
        <v>516</v>
      </c>
      <c r="D585" s="51"/>
      <c r="E585" s="51"/>
      <c r="F585" s="51"/>
      <c r="G585" s="51"/>
      <c r="H585" s="51"/>
      <c r="I585" s="51"/>
      <c r="J585" s="51"/>
      <c r="K585" s="56">
        <v>45463</v>
      </c>
      <c r="L585" s="50" t="s">
        <v>1085</v>
      </c>
      <c r="M585" s="52">
        <v>207000</v>
      </c>
      <c r="N585" s="51"/>
      <c r="O585" s="52">
        <f t="shared" si="87"/>
        <v>207000</v>
      </c>
      <c r="P585" s="51"/>
      <c r="Q585" s="51"/>
      <c r="R585" s="51"/>
      <c r="S585" s="51"/>
      <c r="T585" s="50" t="s">
        <v>983</v>
      </c>
    </row>
    <row r="586" spans="1:20" ht="21" customHeight="1" x14ac:dyDescent="0.4">
      <c r="A586" s="50" t="s">
        <v>102</v>
      </c>
      <c r="B586" s="50"/>
      <c r="C586" s="50" t="s">
        <v>517</v>
      </c>
      <c r="D586" s="51"/>
      <c r="E586" s="51"/>
      <c r="F586" s="51"/>
      <c r="G586" s="51"/>
      <c r="H586" s="51"/>
      <c r="I586" s="51"/>
      <c r="J586" s="51"/>
      <c r="K586" s="56">
        <v>45463</v>
      </c>
      <c r="L586" s="50" t="s">
        <v>1086</v>
      </c>
      <c r="M586" s="52">
        <v>97000</v>
      </c>
      <c r="N586" s="51"/>
      <c r="O586" s="52">
        <f t="shared" si="87"/>
        <v>97000</v>
      </c>
      <c r="P586" s="51"/>
      <c r="Q586" s="51"/>
      <c r="R586" s="51"/>
      <c r="S586" s="51"/>
      <c r="T586" s="50" t="s">
        <v>983</v>
      </c>
    </row>
    <row r="587" spans="1:20" ht="21" customHeight="1" x14ac:dyDescent="0.4">
      <c r="A587" s="50" t="s">
        <v>102</v>
      </c>
      <c r="B587" s="50"/>
      <c r="C587" s="50"/>
      <c r="D587" s="51"/>
      <c r="E587" s="51"/>
      <c r="F587" s="51"/>
      <c r="G587" s="51"/>
      <c r="H587" s="51"/>
      <c r="I587" s="51"/>
      <c r="J587" s="51"/>
      <c r="K587" s="50" t="s">
        <v>1944</v>
      </c>
      <c r="L587" s="50" t="s">
        <v>1945</v>
      </c>
      <c r="M587" s="52"/>
      <c r="N587" s="51">
        <v>-180095</v>
      </c>
      <c r="O587" s="52">
        <f t="shared" si="87"/>
        <v>-180095</v>
      </c>
      <c r="P587" s="51"/>
      <c r="Q587" s="51"/>
      <c r="R587" s="51"/>
      <c r="S587" s="51"/>
      <c r="T587" s="50"/>
    </row>
    <row r="588" spans="1:20" ht="21" customHeight="1" x14ac:dyDescent="0.4">
      <c r="A588" s="50" t="s">
        <v>102</v>
      </c>
      <c r="B588" s="50"/>
      <c r="C588" s="50"/>
      <c r="D588" s="51"/>
      <c r="E588" s="51"/>
      <c r="F588" s="51"/>
      <c r="G588" s="51"/>
      <c r="H588" s="51"/>
      <c r="I588" s="51"/>
      <c r="J588" s="51"/>
      <c r="K588" s="56"/>
      <c r="L588" s="50"/>
      <c r="M588" s="51"/>
      <c r="N588" s="51"/>
      <c r="O588" s="52">
        <f t="shared" si="87"/>
        <v>0</v>
      </c>
      <c r="P588" s="51"/>
      <c r="Q588" s="51"/>
      <c r="R588" s="51"/>
      <c r="S588" s="51"/>
      <c r="T588" s="50" t="s">
        <v>983</v>
      </c>
    </row>
    <row r="589" spans="1:20" ht="21" customHeight="1" x14ac:dyDescent="0.4">
      <c r="A589" s="58"/>
      <c r="B589" s="58"/>
      <c r="C589" s="58"/>
      <c r="D589" s="60"/>
      <c r="E589" s="60"/>
      <c r="F589" s="60"/>
      <c r="G589" s="60"/>
      <c r="H589" s="60"/>
      <c r="I589" s="60"/>
      <c r="J589" s="60"/>
      <c r="K589" s="59"/>
      <c r="L589" s="58"/>
      <c r="M589" s="60">
        <f t="shared" ref="M589:N589" si="88">SUM(M577:M588)</f>
        <v>814000</v>
      </c>
      <c r="N589" s="60">
        <f t="shared" si="88"/>
        <v>1199905</v>
      </c>
      <c r="O589" s="60">
        <f>SUM(O577:O588)</f>
        <v>2013905</v>
      </c>
      <c r="P589" s="60">
        <f>+J576-N589</f>
        <v>0</v>
      </c>
      <c r="Q589" s="60">
        <f>+I576-M589</f>
        <v>0</v>
      </c>
      <c r="R589" s="60">
        <f>+P589+Q589</f>
        <v>0</v>
      </c>
      <c r="S589" s="60">
        <f>+O589</f>
        <v>2013905</v>
      </c>
      <c r="T589" s="58"/>
    </row>
    <row r="590" spans="1:20" ht="21" customHeight="1" x14ac:dyDescent="0.4">
      <c r="A590" s="50" t="s">
        <v>103</v>
      </c>
      <c r="B590" s="50" t="s">
        <v>326</v>
      </c>
      <c r="C590" s="50"/>
      <c r="D590" s="51">
        <v>138.88999999999999</v>
      </c>
      <c r="E590" s="51">
        <v>16500</v>
      </c>
      <c r="F590" s="52">
        <f>+D590*0.8364</f>
        <v>116.16759599999999</v>
      </c>
      <c r="G590" s="51">
        <v>7000</v>
      </c>
      <c r="H590" s="51">
        <f>+D590*E590</f>
        <v>2291685</v>
      </c>
      <c r="I590" s="52">
        <f>+CEILING(F590*G590,1000)</f>
        <v>814000</v>
      </c>
      <c r="J590" s="52">
        <f>(H590-I590)</f>
        <v>1477685</v>
      </c>
      <c r="K590" s="56">
        <v>45154</v>
      </c>
      <c r="L590" s="50"/>
      <c r="M590" s="51"/>
      <c r="N590" s="51"/>
      <c r="O590" s="51"/>
      <c r="P590" s="51"/>
      <c r="Q590" s="51"/>
      <c r="R590" s="51"/>
      <c r="S590" s="51"/>
      <c r="T590" s="50" t="s">
        <v>304</v>
      </c>
    </row>
    <row r="591" spans="1:20" ht="21" customHeight="1" x14ac:dyDescent="0.4">
      <c r="A591" s="50" t="s">
        <v>103</v>
      </c>
      <c r="B591" s="50"/>
      <c r="C591" s="50"/>
      <c r="D591" s="51"/>
      <c r="E591" s="51"/>
      <c r="F591" s="51"/>
      <c r="G591" s="51"/>
      <c r="H591" s="51"/>
      <c r="I591" s="51"/>
      <c r="J591" s="51"/>
      <c r="K591" s="56">
        <v>44957</v>
      </c>
      <c r="L591" s="50" t="s">
        <v>9</v>
      </c>
      <c r="M591" s="51"/>
      <c r="N591" s="52">
        <v>5000</v>
      </c>
      <c r="O591" s="52">
        <f t="shared" ref="O591:O634" si="89">+SUM(M591:N591)</f>
        <v>5000</v>
      </c>
      <c r="P591" s="51"/>
      <c r="Q591" s="51"/>
      <c r="R591" s="51"/>
      <c r="S591" s="51"/>
      <c r="T591" s="50" t="s">
        <v>293</v>
      </c>
    </row>
    <row r="592" spans="1:20" ht="21" customHeight="1" x14ac:dyDescent="0.4">
      <c r="A592" s="50" t="s">
        <v>103</v>
      </c>
      <c r="B592" s="50"/>
      <c r="C592" s="50"/>
      <c r="D592" s="51"/>
      <c r="E592" s="51"/>
      <c r="F592" s="51"/>
      <c r="G592" s="51"/>
      <c r="H592" s="51"/>
      <c r="I592" s="51"/>
      <c r="J592" s="51"/>
      <c r="K592" s="56">
        <v>44972</v>
      </c>
      <c r="L592" s="50" t="s">
        <v>314</v>
      </c>
      <c r="M592" s="51">
        <v>1300000</v>
      </c>
      <c r="N592" s="51"/>
      <c r="O592" s="52">
        <f t="shared" si="89"/>
        <v>1300000</v>
      </c>
      <c r="P592" s="51"/>
      <c r="Q592" s="51"/>
      <c r="R592" s="51"/>
      <c r="S592" s="51"/>
      <c r="T592" s="50" t="s">
        <v>293</v>
      </c>
    </row>
    <row r="593" spans="1:20" ht="21" customHeight="1" x14ac:dyDescent="0.4">
      <c r="A593" s="50" t="s">
        <v>103</v>
      </c>
      <c r="B593" s="50"/>
      <c r="C593" s="50"/>
      <c r="D593" s="51"/>
      <c r="E593" s="51"/>
      <c r="F593" s="51"/>
      <c r="G593" s="51"/>
      <c r="H593" s="51"/>
      <c r="I593" s="51"/>
      <c r="J593" s="51"/>
      <c r="K593" s="56">
        <v>45020</v>
      </c>
      <c r="L593" s="50" t="s">
        <v>1087</v>
      </c>
      <c r="M593" s="51">
        <v>490000</v>
      </c>
      <c r="N593" s="51"/>
      <c r="O593" s="52">
        <f t="shared" si="89"/>
        <v>490000</v>
      </c>
      <c r="P593" s="51"/>
      <c r="Q593" s="51"/>
      <c r="R593" s="51"/>
      <c r="S593" s="51"/>
      <c r="T593" s="50" t="s">
        <v>293</v>
      </c>
    </row>
    <row r="594" spans="1:20" ht="21" customHeight="1" x14ac:dyDescent="0.4">
      <c r="A594" s="50" t="s">
        <v>103</v>
      </c>
      <c r="B594" s="50"/>
      <c r="C594" s="50"/>
      <c r="D594" s="51"/>
      <c r="E594" s="51"/>
      <c r="F594" s="51"/>
      <c r="G594" s="51"/>
      <c r="H594" s="51"/>
      <c r="I594" s="51"/>
      <c r="J594" s="51"/>
      <c r="K594" s="56">
        <v>45029</v>
      </c>
      <c r="L594" s="50" t="s">
        <v>1087</v>
      </c>
      <c r="M594" s="51">
        <v>-490000</v>
      </c>
      <c r="N594" s="51"/>
      <c r="O594" s="52">
        <f t="shared" si="89"/>
        <v>-490000</v>
      </c>
      <c r="P594" s="51"/>
      <c r="Q594" s="51"/>
      <c r="R594" s="51"/>
      <c r="S594" s="51"/>
      <c r="T594" s="50" t="s">
        <v>293</v>
      </c>
    </row>
    <row r="595" spans="1:20" ht="21" customHeight="1" x14ac:dyDescent="0.4">
      <c r="A595" s="50" t="s">
        <v>103</v>
      </c>
      <c r="B595" s="50"/>
      <c r="C595" s="50"/>
      <c r="D595" s="51"/>
      <c r="E595" s="51"/>
      <c r="F595" s="51"/>
      <c r="G595" s="51"/>
      <c r="H595" s="51"/>
      <c r="I595" s="51"/>
      <c r="J595" s="51"/>
      <c r="K595" s="56">
        <v>45033</v>
      </c>
      <c r="L595" s="50" t="s">
        <v>9</v>
      </c>
      <c r="M595" s="51"/>
      <c r="N595" s="52">
        <v>-5000</v>
      </c>
      <c r="O595" s="52">
        <f t="shared" si="89"/>
        <v>-5000</v>
      </c>
      <c r="P595" s="51"/>
      <c r="Q595" s="51"/>
      <c r="R595" s="51"/>
      <c r="S595" s="51"/>
      <c r="T595" s="50" t="s">
        <v>293</v>
      </c>
    </row>
    <row r="596" spans="1:20" ht="21" customHeight="1" x14ac:dyDescent="0.4">
      <c r="A596" s="50" t="s">
        <v>103</v>
      </c>
      <c r="B596" s="50"/>
      <c r="C596" s="50"/>
      <c r="D596" s="51"/>
      <c r="E596" s="51"/>
      <c r="F596" s="51"/>
      <c r="G596" s="51"/>
      <c r="H596" s="51"/>
      <c r="I596" s="51"/>
      <c r="J596" s="51"/>
      <c r="K596" s="53">
        <v>45097</v>
      </c>
      <c r="L596" s="54" t="s">
        <v>312</v>
      </c>
      <c r="M596" s="51">
        <v>10000</v>
      </c>
      <c r="N596" s="51"/>
      <c r="O596" s="52">
        <f t="shared" si="89"/>
        <v>10000</v>
      </c>
      <c r="P596" s="51"/>
      <c r="Q596" s="51"/>
      <c r="R596" s="51"/>
      <c r="S596" s="51"/>
      <c r="T596" s="50" t="s">
        <v>293</v>
      </c>
    </row>
    <row r="597" spans="1:20" ht="21" customHeight="1" x14ac:dyDescent="0.4">
      <c r="A597" s="50" t="s">
        <v>103</v>
      </c>
      <c r="B597" s="50"/>
      <c r="C597" s="50" t="s">
        <v>518</v>
      </c>
      <c r="D597" s="51"/>
      <c r="E597" s="51"/>
      <c r="F597" s="51"/>
      <c r="G597" s="51"/>
      <c r="H597" s="51"/>
      <c r="I597" s="51"/>
      <c r="J597" s="51"/>
      <c r="K597" s="56">
        <v>45101</v>
      </c>
      <c r="L597" s="50" t="s">
        <v>313</v>
      </c>
      <c r="M597" s="51">
        <v>-10000</v>
      </c>
      <c r="N597" s="51"/>
      <c r="O597" s="52">
        <f t="shared" si="89"/>
        <v>-10000</v>
      </c>
      <c r="P597" s="51"/>
      <c r="Q597" s="51"/>
      <c r="R597" s="51"/>
      <c r="S597" s="51"/>
      <c r="T597" s="50" t="s">
        <v>293</v>
      </c>
    </row>
    <row r="598" spans="1:20" ht="21" customHeight="1" x14ac:dyDescent="0.4">
      <c r="A598" s="50" t="s">
        <v>103</v>
      </c>
      <c r="B598" s="50"/>
      <c r="C598" s="50"/>
      <c r="D598" s="51"/>
      <c r="E598" s="51"/>
      <c r="F598" s="51"/>
      <c r="G598" s="51"/>
      <c r="H598" s="51"/>
      <c r="I598" s="51"/>
      <c r="J598" s="51"/>
      <c r="K598" s="56">
        <v>45154</v>
      </c>
      <c r="L598" s="50" t="s">
        <v>9</v>
      </c>
      <c r="M598" s="51"/>
      <c r="N598" s="52">
        <v>21000</v>
      </c>
      <c r="O598" s="52">
        <f t="shared" si="89"/>
        <v>21000</v>
      </c>
      <c r="P598" s="51"/>
      <c r="Q598" s="51"/>
      <c r="R598" s="51"/>
      <c r="S598" s="51"/>
      <c r="T598" s="50" t="s">
        <v>293</v>
      </c>
    </row>
    <row r="599" spans="1:20" ht="21" customHeight="1" x14ac:dyDescent="0.4">
      <c r="A599" s="50" t="s">
        <v>103</v>
      </c>
      <c r="B599" s="50"/>
      <c r="C599" s="50"/>
      <c r="D599" s="51"/>
      <c r="E599" s="51"/>
      <c r="F599" s="51"/>
      <c r="G599" s="51"/>
      <c r="H599" s="51"/>
      <c r="I599" s="51"/>
      <c r="J599" s="51"/>
      <c r="K599" s="56">
        <v>45175</v>
      </c>
      <c r="L599" s="50" t="s">
        <v>9</v>
      </c>
      <c r="M599" s="51"/>
      <c r="N599" s="52">
        <v>450000</v>
      </c>
      <c r="O599" s="52">
        <f t="shared" si="89"/>
        <v>450000</v>
      </c>
      <c r="P599" s="51"/>
      <c r="Q599" s="51"/>
      <c r="R599" s="51"/>
      <c r="S599" s="51"/>
      <c r="T599" s="50" t="s">
        <v>293</v>
      </c>
    </row>
    <row r="600" spans="1:20" ht="21" customHeight="1" x14ac:dyDescent="0.4">
      <c r="A600" s="50" t="s">
        <v>103</v>
      </c>
      <c r="B600" s="50"/>
      <c r="C600" s="50"/>
      <c r="D600" s="51"/>
      <c r="E600" s="51"/>
      <c r="F600" s="51"/>
      <c r="G600" s="51"/>
      <c r="H600" s="51"/>
      <c r="I600" s="51"/>
      <c r="J600" s="51"/>
      <c r="K600" s="56">
        <v>45438</v>
      </c>
      <c r="L600" s="50" t="s">
        <v>312</v>
      </c>
      <c r="M600" s="52">
        <v>50000</v>
      </c>
      <c r="N600" s="51"/>
      <c r="O600" s="52">
        <f t="shared" si="89"/>
        <v>50000</v>
      </c>
      <c r="P600" s="51"/>
      <c r="Q600" s="51"/>
      <c r="R600" s="51"/>
      <c r="S600" s="51"/>
      <c r="T600" s="50" t="s">
        <v>293</v>
      </c>
    </row>
    <row r="601" spans="1:20" ht="21" customHeight="1" x14ac:dyDescent="0.4">
      <c r="A601" s="50" t="s">
        <v>103</v>
      </c>
      <c r="B601" s="50"/>
      <c r="C601" s="50" t="s">
        <v>519</v>
      </c>
      <c r="D601" s="51"/>
      <c r="E601" s="51"/>
      <c r="F601" s="51"/>
      <c r="G601" s="51"/>
      <c r="H601" s="51"/>
      <c r="I601" s="51"/>
      <c r="J601" s="51"/>
      <c r="K601" s="56">
        <v>45438</v>
      </c>
      <c r="L601" s="50" t="s">
        <v>312</v>
      </c>
      <c r="M601" s="52">
        <v>40000</v>
      </c>
      <c r="N601" s="51"/>
      <c r="O601" s="52">
        <f t="shared" si="89"/>
        <v>40000</v>
      </c>
      <c r="P601" s="51"/>
      <c r="Q601" s="51"/>
      <c r="R601" s="51"/>
      <c r="S601" s="51"/>
      <c r="T601" s="50" t="s">
        <v>376</v>
      </c>
    </row>
    <row r="602" spans="1:20" ht="21" customHeight="1" x14ac:dyDescent="0.4">
      <c r="A602" s="50" t="s">
        <v>103</v>
      </c>
      <c r="B602" s="50"/>
      <c r="C602" s="50"/>
      <c r="D602" s="51"/>
      <c r="E602" s="51"/>
      <c r="F602" s="51"/>
      <c r="G602" s="51"/>
      <c r="H602" s="51"/>
      <c r="I602" s="51"/>
      <c r="J602" s="51"/>
      <c r="K602" s="56">
        <v>45440</v>
      </c>
      <c r="L602" s="50" t="s">
        <v>312</v>
      </c>
      <c r="M602" s="52">
        <v>100000</v>
      </c>
      <c r="N602" s="51"/>
      <c r="O602" s="52">
        <f t="shared" si="89"/>
        <v>100000</v>
      </c>
      <c r="P602" s="51"/>
      <c r="Q602" s="51"/>
      <c r="R602" s="51"/>
      <c r="S602" s="51"/>
      <c r="T602" s="50" t="s">
        <v>376</v>
      </c>
    </row>
    <row r="603" spans="1:20" ht="21" customHeight="1" x14ac:dyDescent="0.4">
      <c r="A603" s="50" t="s">
        <v>103</v>
      </c>
      <c r="B603" s="50"/>
      <c r="C603" s="50" t="s">
        <v>265</v>
      </c>
      <c r="D603" s="51"/>
      <c r="E603" s="51"/>
      <c r="F603" s="51"/>
      <c r="G603" s="51"/>
      <c r="H603" s="51"/>
      <c r="I603" s="51"/>
      <c r="J603" s="51"/>
      <c r="K603" s="56">
        <v>45441</v>
      </c>
      <c r="L603" s="50" t="s">
        <v>312</v>
      </c>
      <c r="M603" s="52">
        <v>4000</v>
      </c>
      <c r="N603" s="51"/>
      <c r="O603" s="52">
        <f t="shared" si="89"/>
        <v>4000</v>
      </c>
      <c r="P603" s="51"/>
      <c r="Q603" s="51"/>
      <c r="R603" s="51"/>
      <c r="S603" s="51"/>
      <c r="T603" s="50" t="s">
        <v>304</v>
      </c>
    </row>
    <row r="604" spans="1:20" ht="21" customHeight="1" x14ac:dyDescent="0.4">
      <c r="A604" s="50" t="s">
        <v>103</v>
      </c>
      <c r="B604" s="50"/>
      <c r="C604" s="50"/>
      <c r="D604" s="51"/>
      <c r="E604" s="51"/>
      <c r="F604" s="51"/>
      <c r="G604" s="51"/>
      <c r="H604" s="51"/>
      <c r="I604" s="51"/>
      <c r="J604" s="51"/>
      <c r="K604" s="56">
        <v>45443</v>
      </c>
      <c r="L604" s="50" t="s">
        <v>312</v>
      </c>
      <c r="M604" s="52">
        <v>50000</v>
      </c>
      <c r="N604" s="51"/>
      <c r="O604" s="52">
        <f t="shared" si="89"/>
        <v>50000</v>
      </c>
      <c r="P604" s="51"/>
      <c r="Q604" s="51"/>
      <c r="R604" s="51"/>
      <c r="S604" s="51"/>
      <c r="T604" s="50" t="s">
        <v>304</v>
      </c>
    </row>
    <row r="605" spans="1:20" ht="21" customHeight="1" x14ac:dyDescent="0.4">
      <c r="A605" s="50" t="s">
        <v>103</v>
      </c>
      <c r="B605" s="50"/>
      <c r="C605" s="50" t="s">
        <v>468</v>
      </c>
      <c r="D605" s="51"/>
      <c r="E605" s="51"/>
      <c r="F605" s="51"/>
      <c r="G605" s="51"/>
      <c r="H605" s="51"/>
      <c r="I605" s="51"/>
      <c r="J605" s="51"/>
      <c r="K605" s="56">
        <v>45498</v>
      </c>
      <c r="L605" s="50" t="s">
        <v>312</v>
      </c>
      <c r="M605" s="52">
        <v>30000</v>
      </c>
      <c r="N605" s="51"/>
      <c r="O605" s="52">
        <f t="shared" si="89"/>
        <v>30000</v>
      </c>
      <c r="P605" s="51"/>
      <c r="Q605" s="51"/>
      <c r="R605" s="51"/>
      <c r="S605" s="51"/>
      <c r="T605" s="50" t="s">
        <v>304</v>
      </c>
    </row>
    <row r="606" spans="1:20" ht="21" customHeight="1" x14ac:dyDescent="0.4">
      <c r="A606" s="50" t="s">
        <v>103</v>
      </c>
      <c r="B606" s="50"/>
      <c r="C606" s="50"/>
      <c r="D606" s="51"/>
      <c r="E606" s="51"/>
      <c r="F606" s="51"/>
      <c r="G606" s="51"/>
      <c r="H606" s="51"/>
      <c r="I606" s="51"/>
      <c r="J606" s="51"/>
      <c r="K606" s="56">
        <v>45502</v>
      </c>
      <c r="L606" s="50" t="s">
        <v>312</v>
      </c>
      <c r="M606" s="52">
        <v>25000</v>
      </c>
      <c r="N606" s="51"/>
      <c r="O606" s="52">
        <f t="shared" si="89"/>
        <v>25000</v>
      </c>
      <c r="P606" s="51"/>
      <c r="Q606" s="51"/>
      <c r="R606" s="51"/>
      <c r="S606" s="51"/>
      <c r="T606" s="50" t="s">
        <v>304</v>
      </c>
    </row>
    <row r="607" spans="1:20" ht="21" customHeight="1" x14ac:dyDescent="0.4">
      <c r="A607" s="50" t="s">
        <v>103</v>
      </c>
      <c r="B607" s="50"/>
      <c r="C607" s="50"/>
      <c r="D607" s="51"/>
      <c r="E607" s="51"/>
      <c r="F607" s="51"/>
      <c r="G607" s="51"/>
      <c r="H607" s="51"/>
      <c r="I607" s="51"/>
      <c r="J607" s="51"/>
      <c r="K607" s="56">
        <v>45533</v>
      </c>
      <c r="L607" s="50" t="s">
        <v>312</v>
      </c>
      <c r="M607" s="52">
        <v>50000</v>
      </c>
      <c r="N607" s="51"/>
      <c r="O607" s="52">
        <f t="shared" si="89"/>
        <v>50000</v>
      </c>
      <c r="P607" s="51"/>
      <c r="Q607" s="51"/>
      <c r="R607" s="51"/>
      <c r="S607" s="51"/>
      <c r="T607" s="50" t="s">
        <v>304</v>
      </c>
    </row>
    <row r="608" spans="1:20" ht="21" customHeight="1" x14ac:dyDescent="0.4">
      <c r="A608" s="50" t="s">
        <v>103</v>
      </c>
      <c r="B608" s="50"/>
      <c r="C608" s="50"/>
      <c r="D608" s="51"/>
      <c r="E608" s="51"/>
      <c r="F608" s="51"/>
      <c r="G608" s="51"/>
      <c r="H608" s="51"/>
      <c r="I608" s="51"/>
      <c r="J608" s="51"/>
      <c r="K608" s="56">
        <v>45533</v>
      </c>
      <c r="L608" s="50" t="s">
        <v>312</v>
      </c>
      <c r="M608" s="52">
        <v>20000</v>
      </c>
      <c r="N608" s="51"/>
      <c r="O608" s="52">
        <f t="shared" si="89"/>
        <v>20000</v>
      </c>
      <c r="P608" s="51"/>
      <c r="Q608" s="51"/>
      <c r="R608" s="51"/>
      <c r="S608" s="51"/>
      <c r="T608" s="50" t="s">
        <v>304</v>
      </c>
    </row>
    <row r="609" spans="1:20" ht="21" customHeight="1" x14ac:dyDescent="0.4">
      <c r="A609" s="50" t="s">
        <v>103</v>
      </c>
      <c r="B609" s="50"/>
      <c r="C609" s="50" t="s">
        <v>468</v>
      </c>
      <c r="D609" s="51"/>
      <c r="E609" s="51"/>
      <c r="F609" s="51"/>
      <c r="G609" s="51"/>
      <c r="H609" s="51"/>
      <c r="I609" s="51"/>
      <c r="J609" s="51"/>
      <c r="K609" s="56">
        <v>45533</v>
      </c>
      <c r="L609" s="50" t="s">
        <v>312</v>
      </c>
      <c r="M609" s="52">
        <v>50000</v>
      </c>
      <c r="N609" s="52"/>
      <c r="O609" s="52">
        <f t="shared" si="89"/>
        <v>50000</v>
      </c>
      <c r="P609" s="51"/>
      <c r="Q609" s="51"/>
      <c r="R609" s="51"/>
      <c r="S609" s="51"/>
      <c r="T609" s="50" t="s">
        <v>304</v>
      </c>
    </row>
    <row r="610" spans="1:20" ht="21" customHeight="1" x14ac:dyDescent="0.4">
      <c r="A610" s="50" t="s">
        <v>103</v>
      </c>
      <c r="B610" s="50"/>
      <c r="C610" s="50" t="s">
        <v>468</v>
      </c>
      <c r="D610" s="51"/>
      <c r="E610" s="51"/>
      <c r="F610" s="51"/>
      <c r="G610" s="51"/>
      <c r="H610" s="51"/>
      <c r="I610" s="51"/>
      <c r="J610" s="51"/>
      <c r="K610" s="56">
        <v>45534</v>
      </c>
      <c r="L610" s="50" t="s">
        <v>312</v>
      </c>
      <c r="M610" s="52">
        <v>30000</v>
      </c>
      <c r="N610" s="51"/>
      <c r="O610" s="52">
        <f t="shared" si="89"/>
        <v>30000</v>
      </c>
      <c r="P610" s="51"/>
      <c r="Q610" s="51"/>
      <c r="R610" s="51"/>
      <c r="S610" s="51"/>
      <c r="T610" s="50" t="s">
        <v>304</v>
      </c>
    </row>
    <row r="611" spans="1:20" ht="21" customHeight="1" x14ac:dyDescent="0.4">
      <c r="A611" s="50" t="s">
        <v>103</v>
      </c>
      <c r="B611" s="50"/>
      <c r="C611" s="50"/>
      <c r="D611" s="51"/>
      <c r="E611" s="51"/>
      <c r="F611" s="51"/>
      <c r="G611" s="51"/>
      <c r="H611" s="51"/>
      <c r="I611" s="51"/>
      <c r="J611" s="51"/>
      <c r="K611" s="56">
        <v>45534</v>
      </c>
      <c r="L611" s="50" t="s">
        <v>312</v>
      </c>
      <c r="M611" s="52">
        <v>25000</v>
      </c>
      <c r="N611" s="51"/>
      <c r="O611" s="52">
        <f t="shared" si="89"/>
        <v>25000</v>
      </c>
      <c r="P611" s="51"/>
      <c r="Q611" s="51"/>
      <c r="R611" s="51"/>
      <c r="S611" s="51"/>
      <c r="T611" s="50" t="s">
        <v>304</v>
      </c>
    </row>
    <row r="612" spans="1:20" ht="21" customHeight="1" x14ac:dyDescent="0.4">
      <c r="A612" s="50" t="s">
        <v>103</v>
      </c>
      <c r="B612" s="50"/>
      <c r="C612" s="50" t="s">
        <v>468</v>
      </c>
      <c r="D612" s="51"/>
      <c r="E612" s="51"/>
      <c r="F612" s="51"/>
      <c r="G612" s="51"/>
      <c r="H612" s="51"/>
      <c r="I612" s="51"/>
      <c r="J612" s="51"/>
      <c r="K612" s="56">
        <v>45534</v>
      </c>
      <c r="L612" s="50" t="s">
        <v>312</v>
      </c>
      <c r="M612" s="52">
        <v>50000</v>
      </c>
      <c r="N612" s="52"/>
      <c r="O612" s="52">
        <f t="shared" si="89"/>
        <v>50000</v>
      </c>
      <c r="P612" s="51"/>
      <c r="Q612" s="51"/>
      <c r="R612" s="51"/>
      <c r="S612" s="51"/>
      <c r="T612" s="50" t="s">
        <v>304</v>
      </c>
    </row>
    <row r="613" spans="1:20" ht="21" customHeight="1" x14ac:dyDescent="0.4">
      <c r="A613" s="50" t="s">
        <v>103</v>
      </c>
      <c r="B613" s="50"/>
      <c r="C613" s="50" t="s">
        <v>468</v>
      </c>
      <c r="D613" s="51"/>
      <c r="E613" s="51"/>
      <c r="F613" s="51"/>
      <c r="G613" s="51"/>
      <c r="H613" s="51"/>
      <c r="I613" s="51"/>
      <c r="J613" s="51"/>
      <c r="K613" s="56">
        <v>45535</v>
      </c>
      <c r="L613" s="50" t="s">
        <v>312</v>
      </c>
      <c r="M613" s="52">
        <v>15000</v>
      </c>
      <c r="N613" s="52"/>
      <c r="O613" s="52">
        <f t="shared" si="89"/>
        <v>15000</v>
      </c>
      <c r="P613" s="51"/>
      <c r="Q613" s="51"/>
      <c r="R613" s="51"/>
      <c r="S613" s="51"/>
      <c r="T613" s="50" t="s">
        <v>304</v>
      </c>
    </row>
    <row r="614" spans="1:20" ht="21" customHeight="1" x14ac:dyDescent="0.4">
      <c r="A614" s="50" t="s">
        <v>103</v>
      </c>
      <c r="B614" s="50"/>
      <c r="C614" s="50"/>
      <c r="D614" s="51"/>
      <c r="E614" s="51"/>
      <c r="F614" s="51"/>
      <c r="G614" s="51"/>
      <c r="H614" s="51"/>
      <c r="I614" s="51"/>
      <c r="J614" s="51"/>
      <c r="K614" s="56">
        <v>45535</v>
      </c>
      <c r="L614" s="50" t="s">
        <v>312</v>
      </c>
      <c r="M614" s="52">
        <v>50000</v>
      </c>
      <c r="N614" s="51"/>
      <c r="O614" s="52">
        <f t="shared" si="89"/>
        <v>50000</v>
      </c>
      <c r="P614" s="51"/>
      <c r="Q614" s="51"/>
      <c r="R614" s="51"/>
      <c r="S614" s="51"/>
      <c r="T614" s="50" t="s">
        <v>304</v>
      </c>
    </row>
    <row r="615" spans="1:20" ht="21" customHeight="1" x14ac:dyDescent="0.4">
      <c r="A615" s="50" t="s">
        <v>103</v>
      </c>
      <c r="B615" s="50"/>
      <c r="C615" s="50" t="s">
        <v>468</v>
      </c>
      <c r="D615" s="51"/>
      <c r="E615" s="51"/>
      <c r="F615" s="51"/>
      <c r="G615" s="51"/>
      <c r="H615" s="51"/>
      <c r="I615" s="51"/>
      <c r="J615" s="51"/>
      <c r="K615" s="56">
        <v>45536</v>
      </c>
      <c r="L615" s="50" t="s">
        <v>312</v>
      </c>
      <c r="M615" s="52">
        <v>10000</v>
      </c>
      <c r="N615" s="51"/>
      <c r="O615" s="52">
        <f t="shared" si="89"/>
        <v>10000</v>
      </c>
      <c r="P615" s="51"/>
      <c r="Q615" s="51"/>
      <c r="R615" s="51"/>
      <c r="S615" s="51"/>
      <c r="T615" s="50" t="s">
        <v>304</v>
      </c>
    </row>
    <row r="616" spans="1:20" ht="21" customHeight="1" x14ac:dyDescent="0.4">
      <c r="A616" s="50" t="s">
        <v>103</v>
      </c>
      <c r="B616" s="50"/>
      <c r="C616" s="50" t="s">
        <v>468</v>
      </c>
      <c r="D616" s="51"/>
      <c r="E616" s="51"/>
      <c r="F616" s="51"/>
      <c r="G616" s="51"/>
      <c r="H616" s="51"/>
      <c r="I616" s="51"/>
      <c r="J616" s="51"/>
      <c r="K616" s="56">
        <v>45537</v>
      </c>
      <c r="L616" s="50" t="s">
        <v>312</v>
      </c>
      <c r="M616" s="52">
        <v>50000</v>
      </c>
      <c r="N616" s="51"/>
      <c r="O616" s="52">
        <f t="shared" si="89"/>
        <v>50000</v>
      </c>
      <c r="P616" s="51"/>
      <c r="Q616" s="51"/>
      <c r="R616" s="51"/>
      <c r="S616" s="51"/>
      <c r="T616" s="50" t="s">
        <v>304</v>
      </c>
    </row>
    <row r="617" spans="1:20" ht="21" customHeight="1" x14ac:dyDescent="0.4">
      <c r="A617" s="50" t="s">
        <v>103</v>
      </c>
      <c r="B617" s="50"/>
      <c r="C617" s="50"/>
      <c r="D617" s="51"/>
      <c r="E617" s="51"/>
      <c r="F617" s="51"/>
      <c r="G617" s="51"/>
      <c r="H617" s="51"/>
      <c r="I617" s="51"/>
      <c r="J617" s="51"/>
      <c r="K617" s="56">
        <v>45538</v>
      </c>
      <c r="L617" s="50" t="s">
        <v>312</v>
      </c>
      <c r="M617" s="52">
        <v>50000</v>
      </c>
      <c r="N617" s="51"/>
      <c r="O617" s="52">
        <f t="shared" si="89"/>
        <v>50000</v>
      </c>
      <c r="P617" s="51"/>
      <c r="Q617" s="51"/>
      <c r="R617" s="51"/>
      <c r="S617" s="51"/>
      <c r="T617" s="50" t="s">
        <v>304</v>
      </c>
    </row>
    <row r="618" spans="1:20" ht="21" customHeight="1" x14ac:dyDescent="0.4">
      <c r="A618" s="50" t="s">
        <v>103</v>
      </c>
      <c r="B618" s="50"/>
      <c r="C618" s="50"/>
      <c r="D618" s="51"/>
      <c r="E618" s="51"/>
      <c r="F618" s="51"/>
      <c r="G618" s="51"/>
      <c r="H618" s="51"/>
      <c r="I618" s="51"/>
      <c r="J618" s="51"/>
      <c r="K618" s="56">
        <v>45540</v>
      </c>
      <c r="L618" s="50" t="s">
        <v>312</v>
      </c>
      <c r="M618" s="52">
        <v>50000</v>
      </c>
      <c r="N618" s="51"/>
      <c r="O618" s="52">
        <f t="shared" si="89"/>
        <v>50000</v>
      </c>
      <c r="P618" s="51"/>
      <c r="Q618" s="51"/>
      <c r="R618" s="51"/>
      <c r="S618" s="51"/>
      <c r="T618" s="50" t="s">
        <v>304</v>
      </c>
    </row>
    <row r="619" spans="1:20" ht="21" customHeight="1" x14ac:dyDescent="0.4">
      <c r="A619" s="50" t="s">
        <v>103</v>
      </c>
      <c r="B619" s="50"/>
      <c r="C619" s="50"/>
      <c r="D619" s="51"/>
      <c r="E619" s="51"/>
      <c r="F619" s="51"/>
      <c r="G619" s="51"/>
      <c r="H619" s="51"/>
      <c r="I619" s="51"/>
      <c r="J619" s="51"/>
      <c r="K619" s="56">
        <v>45607</v>
      </c>
      <c r="L619" s="50" t="s">
        <v>1088</v>
      </c>
      <c r="M619" s="52">
        <v>250000</v>
      </c>
      <c r="N619" s="51"/>
      <c r="O619" s="52">
        <f t="shared" si="89"/>
        <v>250000</v>
      </c>
      <c r="P619" s="51"/>
      <c r="Q619" s="51"/>
      <c r="R619" s="51"/>
      <c r="S619" s="51"/>
      <c r="T619" s="50" t="s">
        <v>304</v>
      </c>
    </row>
    <row r="620" spans="1:20" ht="21" customHeight="1" x14ac:dyDescent="0.4">
      <c r="A620" s="50" t="s">
        <v>103</v>
      </c>
      <c r="B620" s="50"/>
      <c r="C620" s="50"/>
      <c r="D620" s="51"/>
      <c r="E620" s="51"/>
      <c r="F620" s="51"/>
      <c r="G620" s="51"/>
      <c r="H620" s="51"/>
      <c r="I620" s="51"/>
      <c r="J620" s="51"/>
      <c r="K620" s="56">
        <v>45611</v>
      </c>
      <c r="L620" s="50" t="s">
        <v>1089</v>
      </c>
      <c r="M620" s="52">
        <v>250000</v>
      </c>
      <c r="N620" s="51"/>
      <c r="O620" s="52">
        <f t="shared" si="89"/>
        <v>250000</v>
      </c>
      <c r="P620" s="51"/>
      <c r="Q620" s="51"/>
      <c r="R620" s="51"/>
      <c r="S620" s="51"/>
      <c r="T620" s="50" t="s">
        <v>304</v>
      </c>
    </row>
    <row r="621" spans="1:20" ht="21" customHeight="1" x14ac:dyDescent="0.4">
      <c r="A621" s="50" t="s">
        <v>103</v>
      </c>
      <c r="B621" s="50"/>
      <c r="C621" s="50"/>
      <c r="D621" s="51"/>
      <c r="E621" s="51"/>
      <c r="F621" s="51"/>
      <c r="G621" s="51"/>
      <c r="H621" s="51"/>
      <c r="I621" s="51"/>
      <c r="J621" s="51"/>
      <c r="K621" s="56">
        <v>45617</v>
      </c>
      <c r="L621" s="50" t="s">
        <v>1090</v>
      </c>
      <c r="M621" s="52">
        <v>314000</v>
      </c>
      <c r="N621" s="51"/>
      <c r="O621" s="52">
        <f t="shared" si="89"/>
        <v>314000</v>
      </c>
      <c r="P621" s="51"/>
      <c r="Q621" s="51"/>
      <c r="R621" s="51"/>
      <c r="S621" s="51"/>
      <c r="T621" s="50" t="s">
        <v>304</v>
      </c>
    </row>
    <row r="622" spans="1:20" ht="21" customHeight="1" x14ac:dyDescent="0.4">
      <c r="A622" s="50" t="s">
        <v>103</v>
      </c>
      <c r="B622" s="50"/>
      <c r="C622" s="50"/>
      <c r="D622" s="51"/>
      <c r="E622" s="51"/>
      <c r="F622" s="51"/>
      <c r="G622" s="51"/>
      <c r="H622" s="51"/>
      <c r="I622" s="51"/>
      <c r="J622" s="51"/>
      <c r="K622" s="56">
        <v>45636</v>
      </c>
      <c r="L622" s="50" t="s">
        <v>9</v>
      </c>
      <c r="M622" s="52"/>
      <c r="N622" s="52">
        <v>486000</v>
      </c>
      <c r="O622" s="52">
        <f t="shared" si="89"/>
        <v>486000</v>
      </c>
      <c r="P622" s="51"/>
      <c r="Q622" s="51"/>
      <c r="R622" s="51"/>
      <c r="S622" s="51"/>
      <c r="T622" s="50" t="s">
        <v>304</v>
      </c>
    </row>
    <row r="623" spans="1:20" ht="21" customHeight="1" x14ac:dyDescent="0.4">
      <c r="A623" s="50" t="s">
        <v>103</v>
      </c>
      <c r="B623" s="50"/>
      <c r="C623" s="50"/>
      <c r="D623" s="51"/>
      <c r="E623" s="51"/>
      <c r="F623" s="51"/>
      <c r="G623" s="51"/>
      <c r="H623" s="51"/>
      <c r="I623" s="51"/>
      <c r="J623" s="51"/>
      <c r="K623" s="56">
        <v>45636</v>
      </c>
      <c r="L623" s="50" t="s">
        <v>9</v>
      </c>
      <c r="M623" s="51"/>
      <c r="N623" s="52">
        <v>200000</v>
      </c>
      <c r="O623" s="52">
        <f t="shared" si="89"/>
        <v>200000</v>
      </c>
      <c r="P623" s="51"/>
      <c r="Q623" s="51"/>
      <c r="R623" s="51"/>
      <c r="S623" s="51"/>
      <c r="T623" s="50" t="s">
        <v>304</v>
      </c>
    </row>
    <row r="624" spans="1:20" ht="21" customHeight="1" x14ac:dyDescent="0.4">
      <c r="A624" s="50" t="s">
        <v>103</v>
      </c>
      <c r="B624" s="50"/>
      <c r="C624" s="50" t="s">
        <v>520</v>
      </c>
      <c r="D624" s="51"/>
      <c r="E624" s="51"/>
      <c r="F624" s="51"/>
      <c r="G624" s="51"/>
      <c r="H624" s="51"/>
      <c r="I624" s="51"/>
      <c r="J624" s="51"/>
      <c r="K624" s="56">
        <v>45642</v>
      </c>
      <c r="L624" s="50" t="s">
        <v>9</v>
      </c>
      <c r="M624" s="51"/>
      <c r="N624" s="52">
        <v>791600</v>
      </c>
      <c r="O624" s="52">
        <f t="shared" si="89"/>
        <v>791600</v>
      </c>
      <c r="P624" s="51"/>
      <c r="Q624" s="51"/>
      <c r="R624" s="51"/>
      <c r="S624" s="51"/>
      <c r="T624" s="50" t="s">
        <v>304</v>
      </c>
    </row>
    <row r="625" spans="1:20" ht="21" customHeight="1" x14ac:dyDescent="0.4">
      <c r="A625" s="50" t="s">
        <v>103</v>
      </c>
      <c r="B625" s="50"/>
      <c r="C625" s="50"/>
      <c r="D625" s="51"/>
      <c r="E625" s="51"/>
      <c r="F625" s="51"/>
      <c r="G625" s="51"/>
      <c r="H625" s="51"/>
      <c r="I625" s="51"/>
      <c r="J625" s="51"/>
      <c r="K625" s="56" t="s">
        <v>1204</v>
      </c>
      <c r="L625" s="50" t="s">
        <v>1908</v>
      </c>
      <c r="M625" s="51">
        <v>-749000</v>
      </c>
      <c r="N625" s="51">
        <v>-471000</v>
      </c>
      <c r="O625" s="52">
        <f t="shared" si="89"/>
        <v>-1220000</v>
      </c>
      <c r="P625" s="51"/>
      <c r="Q625" s="51"/>
      <c r="R625" s="51"/>
      <c r="S625" s="51"/>
      <c r="T625" s="50" t="s">
        <v>304</v>
      </c>
    </row>
    <row r="626" spans="1:20" ht="21" customHeight="1" x14ac:dyDescent="0.4">
      <c r="A626" s="50" t="s">
        <v>103</v>
      </c>
      <c r="B626" s="50"/>
      <c r="C626" s="50"/>
      <c r="D626" s="51"/>
      <c r="E626" s="51"/>
      <c r="F626" s="51"/>
      <c r="G626" s="51"/>
      <c r="H626" s="51"/>
      <c r="I626" s="51"/>
      <c r="J626" s="51"/>
      <c r="K626" s="56" t="s">
        <v>1204</v>
      </c>
      <c r="L626" s="50" t="s">
        <v>104</v>
      </c>
      <c r="M626" s="51">
        <v>-300000</v>
      </c>
      <c r="N626" s="51"/>
      <c r="O626" s="52">
        <f t="shared" si="89"/>
        <v>-300000</v>
      </c>
      <c r="P626" s="51"/>
      <c r="Q626" s="51"/>
      <c r="R626" s="51"/>
      <c r="S626" s="51"/>
      <c r="T626" s="50" t="s">
        <v>304</v>
      </c>
    </row>
    <row r="627" spans="1:20" ht="21" customHeight="1" x14ac:dyDescent="0.4">
      <c r="A627" s="50" t="s">
        <v>103</v>
      </c>
      <c r="B627" s="50"/>
      <c r="C627" s="50"/>
      <c r="D627" s="51"/>
      <c r="E627" s="51"/>
      <c r="F627" s="51"/>
      <c r="G627" s="51"/>
      <c r="H627" s="51"/>
      <c r="I627" s="51"/>
      <c r="J627" s="51"/>
      <c r="K627" s="56" t="s">
        <v>1204</v>
      </c>
      <c r="L627" s="50" t="s">
        <v>105</v>
      </c>
      <c r="M627" s="52">
        <v>-300000</v>
      </c>
      <c r="N627" s="51"/>
      <c r="O627" s="52">
        <f t="shared" si="89"/>
        <v>-300000</v>
      </c>
      <c r="P627" s="51"/>
      <c r="Q627" s="51"/>
      <c r="R627" s="51"/>
      <c r="S627" s="51"/>
      <c r="T627" s="50" t="s">
        <v>304</v>
      </c>
    </row>
    <row r="628" spans="1:20" ht="21" customHeight="1" x14ac:dyDescent="0.4">
      <c r="A628" s="50" t="s">
        <v>103</v>
      </c>
      <c r="B628" s="50"/>
      <c r="C628" s="50"/>
      <c r="D628" s="51"/>
      <c r="E628" s="51"/>
      <c r="F628" s="51"/>
      <c r="G628" s="51"/>
      <c r="H628" s="51"/>
      <c r="I628" s="51"/>
      <c r="J628" s="51"/>
      <c r="K628" s="56" t="s">
        <v>1204</v>
      </c>
      <c r="L628" s="50" t="s">
        <v>714</v>
      </c>
      <c r="M628" s="52">
        <v>-300000</v>
      </c>
      <c r="N628" s="51"/>
      <c r="O628" s="52">
        <f t="shared" si="89"/>
        <v>-300000</v>
      </c>
      <c r="P628" s="51"/>
      <c r="Q628" s="51"/>
      <c r="R628" s="51"/>
      <c r="S628" s="51"/>
      <c r="T628" s="50" t="s">
        <v>304</v>
      </c>
    </row>
    <row r="629" spans="1:20" ht="21" customHeight="1" x14ac:dyDescent="0.4">
      <c r="A629" s="50" t="s">
        <v>103</v>
      </c>
      <c r="B629" s="50"/>
      <c r="C629" s="50"/>
      <c r="D629" s="51"/>
      <c r="E629" s="51"/>
      <c r="F629" s="51"/>
      <c r="G629" s="51"/>
      <c r="H629" s="51"/>
      <c r="I629" s="51"/>
      <c r="J629" s="51"/>
      <c r="K629" s="56" t="s">
        <v>1204</v>
      </c>
      <c r="L629" s="50" t="s">
        <v>718</v>
      </c>
      <c r="M629" s="52">
        <v>-100000</v>
      </c>
      <c r="N629" s="51"/>
      <c r="O629" s="52">
        <f t="shared" si="89"/>
        <v>-100000</v>
      </c>
      <c r="P629" s="51"/>
      <c r="Q629" s="51"/>
      <c r="R629" s="51"/>
      <c r="S629" s="51"/>
      <c r="T629" s="50" t="s">
        <v>304</v>
      </c>
    </row>
    <row r="630" spans="1:20" ht="21" customHeight="1" x14ac:dyDescent="0.4">
      <c r="A630" s="50" t="s">
        <v>103</v>
      </c>
      <c r="B630" s="50"/>
      <c r="C630" s="50"/>
      <c r="D630" s="51"/>
      <c r="E630" s="51"/>
      <c r="F630" s="51"/>
      <c r="G630" s="51"/>
      <c r="H630" s="51"/>
      <c r="I630" s="51"/>
      <c r="J630" s="51"/>
      <c r="K630" s="56" t="s">
        <v>1204</v>
      </c>
      <c r="L630" s="50" t="s">
        <v>812</v>
      </c>
      <c r="M630" s="51">
        <v>-300000</v>
      </c>
      <c r="N630" s="51"/>
      <c r="O630" s="52">
        <f t="shared" si="89"/>
        <v>-300000</v>
      </c>
      <c r="P630" s="51"/>
      <c r="Q630" s="51"/>
      <c r="R630" s="51"/>
      <c r="S630" s="51"/>
      <c r="T630" s="50" t="s">
        <v>304</v>
      </c>
    </row>
    <row r="631" spans="1:20" ht="21" customHeight="1" x14ac:dyDescent="0.4">
      <c r="A631" s="50" t="s">
        <v>103</v>
      </c>
      <c r="B631" s="50"/>
      <c r="C631" s="50"/>
      <c r="D631" s="51"/>
      <c r="E631" s="51"/>
      <c r="F631" s="51"/>
      <c r="G631" s="51"/>
      <c r="H631" s="51"/>
      <c r="I631" s="51"/>
      <c r="J631" s="51"/>
      <c r="K631" s="56" t="s">
        <v>1204</v>
      </c>
      <c r="L631" s="50" t="s">
        <v>1908</v>
      </c>
      <c r="M631" s="51">
        <v>749000</v>
      </c>
      <c r="N631" s="51">
        <v>471000</v>
      </c>
      <c r="O631" s="52">
        <f t="shared" si="89"/>
        <v>1220000</v>
      </c>
      <c r="P631" s="51"/>
      <c r="Q631" s="51"/>
      <c r="R631" s="51"/>
      <c r="S631" s="51"/>
      <c r="T631" s="50"/>
    </row>
    <row r="632" spans="1:20" ht="21" customHeight="1" x14ac:dyDescent="0.4">
      <c r="A632" s="50" t="s">
        <v>103</v>
      </c>
      <c r="B632" s="50"/>
      <c r="C632" s="50"/>
      <c r="D632" s="51"/>
      <c r="E632" s="51"/>
      <c r="F632" s="51"/>
      <c r="G632" s="51"/>
      <c r="H632" s="51"/>
      <c r="I632" s="51"/>
      <c r="J632" s="51"/>
      <c r="K632" s="56">
        <v>45509</v>
      </c>
      <c r="L632" s="50" t="s">
        <v>314</v>
      </c>
      <c r="M632" s="51">
        <v>400000</v>
      </c>
      <c r="N632" s="51"/>
      <c r="O632" s="52">
        <f t="shared" si="89"/>
        <v>400000</v>
      </c>
      <c r="P632" s="51"/>
      <c r="Q632" s="51"/>
      <c r="R632" s="51"/>
      <c r="S632" s="51"/>
      <c r="T632" s="50"/>
    </row>
    <row r="633" spans="1:20" ht="21" customHeight="1" x14ac:dyDescent="0.4">
      <c r="A633" s="50" t="s">
        <v>103</v>
      </c>
      <c r="B633" s="50"/>
      <c r="C633" s="50"/>
      <c r="D633" s="51"/>
      <c r="E633" s="51"/>
      <c r="F633" s="51"/>
      <c r="G633" s="51"/>
      <c r="H633" s="51"/>
      <c r="I633" s="51"/>
      <c r="J633" s="51"/>
      <c r="K633" s="56">
        <v>45509</v>
      </c>
      <c r="L633" s="50" t="s">
        <v>314</v>
      </c>
      <c r="M633" s="51">
        <v>-400000</v>
      </c>
      <c r="N633" s="51"/>
      <c r="O633" s="52">
        <f t="shared" si="89"/>
        <v>-400000</v>
      </c>
      <c r="P633" s="51"/>
      <c r="Q633" s="51"/>
      <c r="R633" s="51"/>
      <c r="S633" s="51"/>
      <c r="T633" s="50"/>
    </row>
    <row r="634" spans="1:20" ht="21" customHeight="1" x14ac:dyDescent="0.4">
      <c r="A634" s="50" t="s">
        <v>103</v>
      </c>
      <c r="B634" s="50"/>
      <c r="C634" s="50"/>
      <c r="D634" s="51"/>
      <c r="E634" s="51"/>
      <c r="F634" s="51"/>
      <c r="G634" s="51"/>
      <c r="H634" s="51"/>
      <c r="I634" s="51"/>
      <c r="J634" s="51"/>
      <c r="K634" s="56"/>
      <c r="L634" s="50"/>
      <c r="M634" s="51"/>
      <c r="N634" s="51"/>
      <c r="O634" s="52">
        <f t="shared" si="89"/>
        <v>0</v>
      </c>
      <c r="P634" s="51"/>
      <c r="Q634" s="51"/>
      <c r="R634" s="51"/>
      <c r="S634" s="51"/>
      <c r="T634" s="50" t="s">
        <v>304</v>
      </c>
    </row>
    <row r="635" spans="1:20" ht="21" customHeight="1" x14ac:dyDescent="0.4">
      <c r="A635" s="58"/>
      <c r="B635" s="58"/>
      <c r="C635" s="58"/>
      <c r="D635" s="60"/>
      <c r="E635" s="60"/>
      <c r="F635" s="60"/>
      <c r="G635" s="60"/>
      <c r="H635" s="60"/>
      <c r="I635" s="60"/>
      <c r="J635" s="60"/>
      <c r="K635" s="59"/>
      <c r="L635" s="58"/>
      <c r="M635" s="60">
        <f t="shared" ref="M635:N635" si="90">SUM(M591:M634)</f>
        <v>1563000</v>
      </c>
      <c r="N635" s="60">
        <f t="shared" si="90"/>
        <v>1948600</v>
      </c>
      <c r="O635" s="60">
        <f>SUM(O591:O634)</f>
        <v>3511600</v>
      </c>
      <c r="P635" s="60">
        <f>+J590-N635</f>
        <v>-470915</v>
      </c>
      <c r="Q635" s="60">
        <f>+I590-M635</f>
        <v>-749000</v>
      </c>
      <c r="R635" s="60">
        <f>+P635+Q635</f>
        <v>-1219915</v>
      </c>
      <c r="S635" s="60">
        <f>+O635</f>
        <v>3511600</v>
      </c>
      <c r="T635" s="58"/>
    </row>
    <row r="636" spans="1:20" ht="21" customHeight="1" x14ac:dyDescent="0.4">
      <c r="A636" s="50" t="s">
        <v>104</v>
      </c>
      <c r="B636" s="50" t="s">
        <v>326</v>
      </c>
      <c r="C636" s="50"/>
      <c r="D636" s="51">
        <v>138.88999999999999</v>
      </c>
      <c r="E636" s="51">
        <v>14500</v>
      </c>
      <c r="F636" s="52">
        <f>+D636*0.8364</f>
        <v>116.16759599999999</v>
      </c>
      <c r="G636" s="51">
        <v>7000</v>
      </c>
      <c r="H636" s="51">
        <f>+D636*E636</f>
        <v>2013904.9999999998</v>
      </c>
      <c r="I636" s="52">
        <f>+CEILING(F636*G636,1000)</f>
        <v>814000</v>
      </c>
      <c r="J636" s="52">
        <f>(H636-I636)</f>
        <v>1199904.9999999998</v>
      </c>
      <c r="K636" s="56">
        <v>44957</v>
      </c>
      <c r="L636" s="50"/>
      <c r="M636" s="52"/>
      <c r="N636" s="51"/>
      <c r="O636" s="51"/>
      <c r="P636" s="51"/>
      <c r="Q636" s="51"/>
      <c r="R636" s="51"/>
      <c r="S636" s="51"/>
      <c r="T636" s="50" t="s">
        <v>293</v>
      </c>
    </row>
    <row r="637" spans="1:20" ht="21" customHeight="1" x14ac:dyDescent="0.4">
      <c r="A637" s="50" t="s">
        <v>104</v>
      </c>
      <c r="B637" s="50"/>
      <c r="C637" s="50"/>
      <c r="D637" s="51" t="s">
        <v>521</v>
      </c>
      <c r="E637" s="51">
        <v>14500</v>
      </c>
      <c r="F637" s="51"/>
      <c r="G637" s="51"/>
      <c r="H637" s="51"/>
      <c r="I637" s="51"/>
      <c r="J637" s="51"/>
      <c r="K637" s="56">
        <v>44957</v>
      </c>
      <c r="L637" s="50" t="s">
        <v>9</v>
      </c>
      <c r="M637" s="51"/>
      <c r="N637" s="52">
        <v>5000</v>
      </c>
      <c r="O637" s="52">
        <f t="shared" ref="O637:O650" si="91">+SUM(M637:N637)</f>
        <v>5000</v>
      </c>
      <c r="P637" s="51"/>
      <c r="Q637" s="51"/>
      <c r="R637" s="51"/>
      <c r="S637" s="51"/>
      <c r="T637" s="50" t="s">
        <v>293</v>
      </c>
    </row>
    <row r="638" spans="1:20" ht="21" customHeight="1" x14ac:dyDescent="0.4">
      <c r="A638" s="50" t="s">
        <v>104</v>
      </c>
      <c r="B638" s="50"/>
      <c r="C638" s="50"/>
      <c r="D638" s="51" t="s">
        <v>522</v>
      </c>
      <c r="E638" s="51">
        <v>15500</v>
      </c>
      <c r="F638" s="51"/>
      <c r="G638" s="51"/>
      <c r="H638" s="51"/>
      <c r="I638" s="51"/>
      <c r="J638" s="51"/>
      <c r="K638" s="56">
        <v>44972</v>
      </c>
      <c r="L638" s="50" t="s">
        <v>1091</v>
      </c>
      <c r="M638" s="51">
        <v>490000</v>
      </c>
      <c r="N638" s="51"/>
      <c r="O638" s="52">
        <f t="shared" si="91"/>
        <v>490000</v>
      </c>
      <c r="P638" s="51"/>
      <c r="Q638" s="51"/>
      <c r="R638" s="51"/>
      <c r="S638" s="51"/>
      <c r="T638" s="50" t="s">
        <v>293</v>
      </c>
    </row>
    <row r="639" spans="1:20" ht="21" customHeight="1" x14ac:dyDescent="0.4">
      <c r="A639" s="50" t="s">
        <v>104</v>
      </c>
      <c r="B639" s="50"/>
      <c r="C639" s="50" t="s">
        <v>518</v>
      </c>
      <c r="D639" s="51"/>
      <c r="E639" s="51"/>
      <c r="F639" s="51"/>
      <c r="G639" s="51"/>
      <c r="H639" s="51"/>
      <c r="I639" s="51"/>
      <c r="J639" s="51"/>
      <c r="K639" s="56">
        <v>45019</v>
      </c>
      <c r="L639" s="50" t="s">
        <v>9</v>
      </c>
      <c r="M639" s="51"/>
      <c r="N639" s="52">
        <v>-5000</v>
      </c>
      <c r="O639" s="52">
        <f t="shared" si="91"/>
        <v>-5000</v>
      </c>
      <c r="P639" s="51"/>
      <c r="Q639" s="51"/>
      <c r="R639" s="51"/>
      <c r="S639" s="51"/>
      <c r="T639" s="50" t="s">
        <v>293</v>
      </c>
    </row>
    <row r="640" spans="1:20" ht="21" customHeight="1" x14ac:dyDescent="0.4">
      <c r="A640" s="50" t="s">
        <v>104</v>
      </c>
      <c r="B640" s="50"/>
      <c r="C640" s="50"/>
      <c r="D640" s="51"/>
      <c r="E640" s="51"/>
      <c r="F640" s="51"/>
      <c r="G640" s="51"/>
      <c r="H640" s="51"/>
      <c r="I640" s="51"/>
      <c r="J640" s="51"/>
      <c r="K640" s="56">
        <v>45208</v>
      </c>
      <c r="L640" s="50" t="s">
        <v>314</v>
      </c>
      <c r="M640" s="52">
        <v>-490000</v>
      </c>
      <c r="N640" s="52"/>
      <c r="O640" s="52">
        <f t="shared" si="91"/>
        <v>-490000</v>
      </c>
      <c r="P640" s="51"/>
      <c r="Q640" s="51"/>
      <c r="R640" s="51"/>
      <c r="S640" s="51"/>
      <c r="T640" s="50" t="s">
        <v>293</v>
      </c>
    </row>
    <row r="641" spans="1:20" ht="21" customHeight="1" x14ac:dyDescent="0.4">
      <c r="A641" s="50" t="s">
        <v>104</v>
      </c>
      <c r="B641" s="50"/>
      <c r="C641" s="50"/>
      <c r="D641" s="51"/>
      <c r="E641" s="51"/>
      <c r="F641" s="51"/>
      <c r="G641" s="51"/>
      <c r="H641" s="51"/>
      <c r="I641" s="51"/>
      <c r="J641" s="51"/>
      <c r="K641" s="56">
        <v>45239</v>
      </c>
      <c r="L641" s="50" t="s">
        <v>9</v>
      </c>
      <c r="M641" s="52"/>
      <c r="N641" s="52">
        <v>50000</v>
      </c>
      <c r="O641" s="52">
        <f t="shared" si="91"/>
        <v>50000</v>
      </c>
      <c r="P641" s="51"/>
      <c r="Q641" s="51"/>
      <c r="R641" s="51"/>
      <c r="S641" s="51"/>
      <c r="T641" s="50" t="s">
        <v>293</v>
      </c>
    </row>
    <row r="642" spans="1:20" ht="21" customHeight="1" x14ac:dyDescent="0.4">
      <c r="A642" s="50" t="s">
        <v>104</v>
      </c>
      <c r="B642" s="50"/>
      <c r="C642" s="50"/>
      <c r="D642" s="51"/>
      <c r="E642" s="51"/>
      <c r="F642" s="51"/>
      <c r="G642" s="51"/>
      <c r="H642" s="51"/>
      <c r="I642" s="51"/>
      <c r="J642" s="51"/>
      <c r="K642" s="56">
        <v>45282</v>
      </c>
      <c r="L642" s="50" t="s">
        <v>1092</v>
      </c>
      <c r="M642" s="52">
        <v>490000</v>
      </c>
      <c r="N642" s="52"/>
      <c r="O642" s="52">
        <f t="shared" si="91"/>
        <v>490000</v>
      </c>
      <c r="P642" s="51"/>
      <c r="Q642" s="51"/>
      <c r="R642" s="51"/>
      <c r="S642" s="51"/>
      <c r="T642" s="50" t="s">
        <v>293</v>
      </c>
    </row>
    <row r="643" spans="1:20" ht="21" customHeight="1" x14ac:dyDescent="0.4">
      <c r="A643" s="50" t="s">
        <v>104</v>
      </c>
      <c r="B643" s="50"/>
      <c r="C643" s="50"/>
      <c r="D643" s="51"/>
      <c r="E643" s="51"/>
      <c r="F643" s="51"/>
      <c r="G643" s="51"/>
      <c r="H643" s="51"/>
      <c r="I643" s="51"/>
      <c r="J643" s="51"/>
      <c r="K643" s="56">
        <v>45490</v>
      </c>
      <c r="L643" s="50" t="s">
        <v>9</v>
      </c>
      <c r="M643" s="51"/>
      <c r="N643" s="52">
        <v>100000</v>
      </c>
      <c r="O643" s="52">
        <f t="shared" si="91"/>
        <v>100000</v>
      </c>
      <c r="P643" s="51"/>
      <c r="Q643" s="51"/>
      <c r="R643" s="51"/>
      <c r="S643" s="51"/>
      <c r="T643" s="50" t="s">
        <v>293</v>
      </c>
    </row>
    <row r="644" spans="1:20" ht="21" customHeight="1" x14ac:dyDescent="0.4">
      <c r="A644" s="50" t="s">
        <v>104</v>
      </c>
      <c r="B644" s="50"/>
      <c r="C644" s="50" t="s">
        <v>523</v>
      </c>
      <c r="D644" s="51"/>
      <c r="E644" s="51"/>
      <c r="F644" s="51"/>
      <c r="G644" s="51"/>
      <c r="H644" s="51"/>
      <c r="I644" s="51"/>
      <c r="J644" s="51"/>
      <c r="K644" s="56">
        <v>45517</v>
      </c>
      <c r="L644" s="50" t="s">
        <v>9</v>
      </c>
      <c r="M644" s="51"/>
      <c r="N644" s="52">
        <v>250000</v>
      </c>
      <c r="O644" s="52">
        <f t="shared" si="91"/>
        <v>250000</v>
      </c>
      <c r="P644" s="51"/>
      <c r="Q644" s="51"/>
      <c r="R644" s="51"/>
      <c r="S644" s="51"/>
      <c r="T644" s="50" t="s">
        <v>293</v>
      </c>
    </row>
    <row r="645" spans="1:20" ht="21" customHeight="1" x14ac:dyDescent="0.4">
      <c r="A645" s="50" t="s">
        <v>104</v>
      </c>
      <c r="B645" s="50"/>
      <c r="C645" s="50" t="s">
        <v>524</v>
      </c>
      <c r="D645" s="51"/>
      <c r="E645" s="51"/>
      <c r="F645" s="51"/>
      <c r="G645" s="51"/>
      <c r="H645" s="51"/>
      <c r="I645" s="51"/>
      <c r="J645" s="51"/>
      <c r="K645" s="56">
        <v>45575</v>
      </c>
      <c r="L645" s="50" t="s">
        <v>9</v>
      </c>
      <c r="M645" s="51"/>
      <c r="N645" s="52">
        <v>555800</v>
      </c>
      <c r="O645" s="52">
        <f t="shared" si="91"/>
        <v>555800</v>
      </c>
      <c r="P645" s="51"/>
      <c r="Q645" s="51"/>
      <c r="R645" s="51"/>
      <c r="S645" s="51"/>
      <c r="T645" s="50" t="s">
        <v>293</v>
      </c>
    </row>
    <row r="646" spans="1:20" ht="21" customHeight="1" x14ac:dyDescent="0.4">
      <c r="A646" s="50" t="s">
        <v>104</v>
      </c>
      <c r="B646" s="50"/>
      <c r="C646" s="50" t="s">
        <v>524</v>
      </c>
      <c r="D646" s="51"/>
      <c r="E646" s="51"/>
      <c r="F646" s="51"/>
      <c r="G646" s="51"/>
      <c r="H646" s="51"/>
      <c r="I646" s="51"/>
      <c r="J646" s="51"/>
      <c r="K646" s="56">
        <v>45579</v>
      </c>
      <c r="L646" s="50" t="s">
        <v>9</v>
      </c>
      <c r="M646" s="52"/>
      <c r="N646" s="52">
        <v>244100</v>
      </c>
      <c r="O646" s="52">
        <f t="shared" si="91"/>
        <v>244100</v>
      </c>
      <c r="P646" s="51"/>
      <c r="Q646" s="51"/>
      <c r="R646" s="51"/>
      <c r="S646" s="51"/>
      <c r="T646" s="50" t="s">
        <v>293</v>
      </c>
    </row>
    <row r="647" spans="1:20" ht="21" customHeight="1" x14ac:dyDescent="0.4">
      <c r="A647" s="50" t="s">
        <v>104</v>
      </c>
      <c r="B647" s="50"/>
      <c r="C647" s="50"/>
      <c r="D647" s="51"/>
      <c r="E647" s="51"/>
      <c r="F647" s="51"/>
      <c r="G647" s="51"/>
      <c r="H647" s="51"/>
      <c r="I647" s="51"/>
      <c r="J647" s="51"/>
      <c r="K647" s="56">
        <v>45581</v>
      </c>
      <c r="L647" s="50" t="s">
        <v>1093</v>
      </c>
      <c r="M647" s="52">
        <v>324000</v>
      </c>
      <c r="N647" s="51"/>
      <c r="O647" s="52">
        <f t="shared" si="91"/>
        <v>324000</v>
      </c>
      <c r="P647" s="51"/>
      <c r="Q647" s="51"/>
      <c r="R647" s="51"/>
      <c r="S647" s="51"/>
      <c r="T647" s="50" t="s">
        <v>293</v>
      </c>
    </row>
    <row r="648" spans="1:20" ht="21" customHeight="1" x14ac:dyDescent="0.4">
      <c r="A648" s="50" t="s">
        <v>104</v>
      </c>
      <c r="B648" s="50"/>
      <c r="C648" s="50"/>
      <c r="D648" s="51"/>
      <c r="E648" s="51"/>
      <c r="F648" s="51"/>
      <c r="G648" s="51"/>
      <c r="H648" s="51"/>
      <c r="I648" s="51"/>
      <c r="J648" s="51"/>
      <c r="K648" s="56" t="s">
        <v>1204</v>
      </c>
      <c r="L648" s="50" t="s">
        <v>103</v>
      </c>
      <c r="M648" s="52">
        <v>300000</v>
      </c>
      <c r="N648" s="51"/>
      <c r="O648" s="52">
        <f t="shared" si="91"/>
        <v>300000</v>
      </c>
      <c r="P648" s="51"/>
      <c r="Q648" s="51"/>
      <c r="R648" s="51"/>
      <c r="S648" s="51"/>
      <c r="T648" s="50" t="s">
        <v>293</v>
      </c>
    </row>
    <row r="649" spans="1:20" ht="21" customHeight="1" x14ac:dyDescent="0.4">
      <c r="A649" s="50" t="s">
        <v>104</v>
      </c>
      <c r="B649" s="50"/>
      <c r="C649" s="50" t="s">
        <v>523</v>
      </c>
      <c r="D649" s="51"/>
      <c r="E649" s="51"/>
      <c r="F649" s="51"/>
      <c r="G649" s="51"/>
      <c r="H649" s="51"/>
      <c r="I649" s="51"/>
      <c r="J649" s="51"/>
      <c r="K649" s="56" t="s">
        <v>1204</v>
      </c>
      <c r="L649" s="50" t="s">
        <v>178</v>
      </c>
      <c r="M649" s="52">
        <v>-300000</v>
      </c>
      <c r="N649" s="51"/>
      <c r="O649" s="52">
        <f t="shared" si="91"/>
        <v>-300000</v>
      </c>
      <c r="P649" s="51"/>
      <c r="Q649" s="51"/>
      <c r="R649" s="51"/>
      <c r="S649" s="51"/>
      <c r="T649" s="50" t="s">
        <v>293</v>
      </c>
    </row>
    <row r="650" spans="1:20" ht="21" customHeight="1" x14ac:dyDescent="0.4">
      <c r="A650" s="50" t="s">
        <v>104</v>
      </c>
      <c r="B650" s="50"/>
      <c r="C650" s="50"/>
      <c r="D650" s="51"/>
      <c r="E650" s="51"/>
      <c r="F650" s="51"/>
      <c r="G650" s="51"/>
      <c r="H650" s="51"/>
      <c r="I650" s="51"/>
      <c r="J650" s="51"/>
      <c r="K650" s="56"/>
      <c r="L650" s="50"/>
      <c r="M650" s="52"/>
      <c r="N650" s="51"/>
      <c r="O650" s="52">
        <f t="shared" si="91"/>
        <v>0</v>
      </c>
      <c r="P650" s="51"/>
      <c r="Q650" s="51"/>
      <c r="R650" s="51"/>
      <c r="S650" s="51"/>
      <c r="T650" s="50" t="s">
        <v>293</v>
      </c>
    </row>
    <row r="651" spans="1:20" ht="21" customHeight="1" x14ac:dyDescent="0.4">
      <c r="A651" s="58"/>
      <c r="B651" s="58"/>
      <c r="C651" s="58"/>
      <c r="D651" s="60"/>
      <c r="E651" s="60"/>
      <c r="F651" s="60"/>
      <c r="G651" s="60"/>
      <c r="H651" s="60"/>
      <c r="I651" s="60"/>
      <c r="J651" s="60"/>
      <c r="K651" s="59"/>
      <c r="L651" s="58"/>
      <c r="M651" s="60">
        <f t="shared" ref="M651:N651" si="92">SUM(M637:M650)</f>
        <v>814000</v>
      </c>
      <c r="N651" s="60">
        <f t="shared" si="92"/>
        <v>1199900</v>
      </c>
      <c r="O651" s="60">
        <f>SUM(O637:O650)</f>
        <v>2013900</v>
      </c>
      <c r="P651" s="60">
        <f>+J636-N651</f>
        <v>4.9999999997671694</v>
      </c>
      <c r="Q651" s="60">
        <f>+I636-M651</f>
        <v>0</v>
      </c>
      <c r="R651" s="60">
        <f>+P651+Q651</f>
        <v>4.9999999997671694</v>
      </c>
      <c r="S651" s="60">
        <f>+O651</f>
        <v>2013900</v>
      </c>
      <c r="T651" s="58"/>
    </row>
    <row r="652" spans="1:20" ht="21" customHeight="1" x14ac:dyDescent="0.4">
      <c r="A652" s="50" t="s">
        <v>105</v>
      </c>
      <c r="B652" s="50" t="s">
        <v>326</v>
      </c>
      <c r="C652" s="50"/>
      <c r="D652" s="51">
        <v>138.88999999999999</v>
      </c>
      <c r="E652" s="51">
        <v>14500</v>
      </c>
      <c r="F652" s="52">
        <f>+D652*0.8364</f>
        <v>116.16759599999999</v>
      </c>
      <c r="G652" s="51">
        <v>7000</v>
      </c>
      <c r="H652" s="51">
        <f>+D652*E652</f>
        <v>2013904.9999999998</v>
      </c>
      <c r="I652" s="52">
        <f>+CEILING(F652*G652,1000)</f>
        <v>814000</v>
      </c>
      <c r="J652" s="52">
        <f>(H652-I652)</f>
        <v>1199904.9999999998</v>
      </c>
      <c r="K652" s="56">
        <v>44957</v>
      </c>
      <c r="L652" s="50"/>
      <c r="M652" s="52"/>
      <c r="N652" s="51"/>
      <c r="O652" s="51"/>
      <c r="P652" s="51"/>
      <c r="Q652" s="51"/>
      <c r="R652" s="51"/>
      <c r="S652" s="51"/>
      <c r="T652" s="50" t="s">
        <v>293</v>
      </c>
    </row>
    <row r="653" spans="1:20" ht="21" customHeight="1" x14ac:dyDescent="0.4">
      <c r="A653" s="50" t="s">
        <v>105</v>
      </c>
      <c r="B653" s="50"/>
      <c r="C653" s="50"/>
      <c r="D653" s="51"/>
      <c r="E653" s="51"/>
      <c r="F653" s="51"/>
      <c r="G653" s="51"/>
      <c r="H653" s="51"/>
      <c r="I653" s="51"/>
      <c r="J653" s="51"/>
      <c r="K653" s="56">
        <v>44957</v>
      </c>
      <c r="L653" s="50" t="s">
        <v>9</v>
      </c>
      <c r="M653" s="51"/>
      <c r="N653" s="52">
        <v>5000</v>
      </c>
      <c r="O653" s="52">
        <f t="shared" ref="O653:O661" si="93">+SUM(M653:N653)</f>
        <v>5000</v>
      </c>
      <c r="P653" s="51"/>
      <c r="Q653" s="51"/>
      <c r="R653" s="51"/>
      <c r="S653" s="51"/>
      <c r="T653" s="50" t="s">
        <v>293</v>
      </c>
    </row>
    <row r="654" spans="1:20" ht="21" customHeight="1" x14ac:dyDescent="0.4">
      <c r="A654" s="50" t="s">
        <v>105</v>
      </c>
      <c r="B654" s="50"/>
      <c r="C654" s="50" t="s">
        <v>525</v>
      </c>
      <c r="D654" s="51"/>
      <c r="E654" s="51"/>
      <c r="F654" s="51"/>
      <c r="G654" s="51"/>
      <c r="H654" s="51"/>
      <c r="I654" s="51"/>
      <c r="J654" s="51"/>
      <c r="K654" s="56">
        <v>44958</v>
      </c>
      <c r="L654" s="50" t="s">
        <v>313</v>
      </c>
      <c r="M654" s="51">
        <v>5000</v>
      </c>
      <c r="N654" s="51"/>
      <c r="O654" s="52">
        <f t="shared" si="93"/>
        <v>5000</v>
      </c>
      <c r="P654" s="51"/>
      <c r="Q654" s="51"/>
      <c r="R654" s="51"/>
      <c r="S654" s="51"/>
      <c r="T654" s="50" t="s">
        <v>293</v>
      </c>
    </row>
    <row r="655" spans="1:20" ht="21" customHeight="1" x14ac:dyDescent="0.4">
      <c r="A655" s="50" t="s">
        <v>105</v>
      </c>
      <c r="B655" s="50"/>
      <c r="C655" s="50"/>
      <c r="D655" s="51"/>
      <c r="E655" s="51"/>
      <c r="F655" s="51"/>
      <c r="G655" s="51"/>
      <c r="H655" s="51"/>
      <c r="I655" s="51"/>
      <c r="J655" s="51"/>
      <c r="K655" s="56">
        <v>45007</v>
      </c>
      <c r="L655" s="50" t="s">
        <v>1094</v>
      </c>
      <c r="M655" s="52">
        <v>490000</v>
      </c>
      <c r="N655" s="51"/>
      <c r="O655" s="52">
        <f t="shared" si="93"/>
        <v>490000</v>
      </c>
      <c r="P655" s="51"/>
      <c r="Q655" s="51"/>
      <c r="R655" s="51"/>
      <c r="S655" s="51"/>
      <c r="T655" s="50" t="s">
        <v>293</v>
      </c>
    </row>
    <row r="656" spans="1:20" ht="21" customHeight="1" x14ac:dyDescent="0.4">
      <c r="A656" s="50" t="s">
        <v>105</v>
      </c>
      <c r="B656" s="50"/>
      <c r="C656" s="50" t="s">
        <v>518</v>
      </c>
      <c r="D656" s="51"/>
      <c r="E656" s="51"/>
      <c r="F656" s="51"/>
      <c r="G656" s="51"/>
      <c r="H656" s="51"/>
      <c r="I656" s="51"/>
      <c r="J656" s="51"/>
      <c r="K656" s="56">
        <v>45012</v>
      </c>
      <c r="L656" s="50" t="s">
        <v>9</v>
      </c>
      <c r="M656" s="51"/>
      <c r="N656" s="52">
        <v>-5000</v>
      </c>
      <c r="O656" s="52">
        <f t="shared" si="93"/>
        <v>-5000</v>
      </c>
      <c r="P656" s="51"/>
      <c r="Q656" s="51"/>
      <c r="R656" s="51"/>
      <c r="S656" s="51"/>
      <c r="T656" s="50" t="s">
        <v>293</v>
      </c>
    </row>
    <row r="657" spans="1:20" ht="21" customHeight="1" x14ac:dyDescent="0.4">
      <c r="A657" s="50" t="s">
        <v>105</v>
      </c>
      <c r="B657" s="50"/>
      <c r="C657" s="50" t="s">
        <v>525</v>
      </c>
      <c r="D657" s="51"/>
      <c r="E657" s="51"/>
      <c r="F657" s="51"/>
      <c r="G657" s="51"/>
      <c r="H657" s="51"/>
      <c r="I657" s="51"/>
      <c r="J657" s="51"/>
      <c r="K657" s="56">
        <v>45216</v>
      </c>
      <c r="L657" s="50" t="s">
        <v>1095</v>
      </c>
      <c r="M657" s="52">
        <v>324000</v>
      </c>
      <c r="N657" s="51"/>
      <c r="O657" s="52">
        <f t="shared" si="93"/>
        <v>324000</v>
      </c>
      <c r="P657" s="51"/>
      <c r="Q657" s="51"/>
      <c r="R657" s="51"/>
      <c r="S657" s="51"/>
      <c r="T657" s="50" t="s">
        <v>293</v>
      </c>
    </row>
    <row r="658" spans="1:20" ht="21" customHeight="1" x14ac:dyDescent="0.4">
      <c r="A658" s="50" t="s">
        <v>105</v>
      </c>
      <c r="B658" s="50"/>
      <c r="C658" s="50"/>
      <c r="D658" s="51"/>
      <c r="E658" s="51"/>
      <c r="F658" s="51"/>
      <c r="G658" s="51"/>
      <c r="H658" s="51"/>
      <c r="I658" s="51"/>
      <c r="J658" s="51"/>
      <c r="K658" s="56">
        <v>45216</v>
      </c>
      <c r="L658" s="50" t="s">
        <v>9</v>
      </c>
      <c r="M658" s="52"/>
      <c r="N658" s="52">
        <v>1199890</v>
      </c>
      <c r="O658" s="52">
        <f t="shared" si="93"/>
        <v>1199890</v>
      </c>
      <c r="P658" s="51"/>
      <c r="Q658" s="51"/>
      <c r="R658" s="51"/>
      <c r="S658" s="51"/>
      <c r="T658" s="50" t="s">
        <v>293</v>
      </c>
    </row>
    <row r="659" spans="1:20" ht="21" customHeight="1" x14ac:dyDescent="0.4">
      <c r="A659" s="50" t="s">
        <v>105</v>
      </c>
      <c r="B659" s="50"/>
      <c r="C659" s="50"/>
      <c r="D659" s="51"/>
      <c r="E659" s="51"/>
      <c r="F659" s="51"/>
      <c r="G659" s="51"/>
      <c r="H659" s="51"/>
      <c r="I659" s="51"/>
      <c r="J659" s="51"/>
      <c r="K659" s="56" t="s">
        <v>1204</v>
      </c>
      <c r="L659" s="50" t="s">
        <v>103</v>
      </c>
      <c r="M659" s="51">
        <v>300000</v>
      </c>
      <c r="N659" s="51"/>
      <c r="O659" s="52">
        <f t="shared" si="93"/>
        <v>300000</v>
      </c>
      <c r="P659" s="51"/>
      <c r="Q659" s="51"/>
      <c r="R659" s="51"/>
      <c r="S659" s="51"/>
      <c r="T659" s="50" t="s">
        <v>293</v>
      </c>
    </row>
    <row r="660" spans="1:20" ht="21" customHeight="1" x14ac:dyDescent="0.4">
      <c r="A660" s="50" t="s">
        <v>105</v>
      </c>
      <c r="B660" s="50"/>
      <c r="C660" s="50"/>
      <c r="D660" s="51"/>
      <c r="E660" s="51"/>
      <c r="F660" s="51"/>
      <c r="G660" s="51"/>
      <c r="H660" s="51"/>
      <c r="I660" s="51"/>
      <c r="J660" s="51"/>
      <c r="K660" s="56" t="s">
        <v>1204</v>
      </c>
      <c r="L660" s="50" t="s">
        <v>658</v>
      </c>
      <c r="M660" s="51">
        <v>-300000</v>
      </c>
      <c r="N660" s="51"/>
      <c r="O660" s="52">
        <f t="shared" si="93"/>
        <v>-300000</v>
      </c>
      <c r="P660" s="51"/>
      <c r="Q660" s="51"/>
      <c r="R660" s="51"/>
      <c r="S660" s="51"/>
      <c r="T660" s="50" t="s">
        <v>293</v>
      </c>
    </row>
    <row r="661" spans="1:20" ht="21" customHeight="1" x14ac:dyDescent="0.4">
      <c r="A661" s="50" t="s">
        <v>105</v>
      </c>
      <c r="B661" s="50"/>
      <c r="C661" s="50"/>
      <c r="D661" s="51"/>
      <c r="E661" s="51"/>
      <c r="F661" s="51"/>
      <c r="G661" s="51"/>
      <c r="H661" s="51"/>
      <c r="I661" s="51"/>
      <c r="J661" s="51"/>
      <c r="K661" s="50"/>
      <c r="L661" s="50"/>
      <c r="M661" s="51"/>
      <c r="N661" s="51"/>
      <c r="O661" s="52">
        <f t="shared" si="93"/>
        <v>0</v>
      </c>
      <c r="P661" s="51"/>
      <c r="Q661" s="51"/>
      <c r="R661" s="51"/>
      <c r="S661" s="51"/>
      <c r="T661" s="50" t="s">
        <v>293</v>
      </c>
    </row>
    <row r="662" spans="1:20" ht="21" customHeight="1" x14ac:dyDescent="0.4">
      <c r="A662" s="58"/>
      <c r="B662" s="58"/>
      <c r="C662" s="58"/>
      <c r="D662" s="60"/>
      <c r="E662" s="60"/>
      <c r="F662" s="60"/>
      <c r="G662" s="60"/>
      <c r="H662" s="60"/>
      <c r="I662" s="60"/>
      <c r="J662" s="60"/>
      <c r="K662" s="58"/>
      <c r="L662" s="58"/>
      <c r="M662" s="60">
        <f>SUM(M653:M661)</f>
        <v>819000</v>
      </c>
      <c r="N662" s="60">
        <f>SUM(N653:N661)</f>
        <v>1199890</v>
      </c>
      <c r="O662" s="60">
        <f>SUM(O653:O661)</f>
        <v>2018890</v>
      </c>
      <c r="P662" s="60">
        <f>+J652-N662</f>
        <v>14.999999999767169</v>
      </c>
      <c r="Q662" s="60">
        <f>+I652-M662</f>
        <v>-5000</v>
      </c>
      <c r="R662" s="60">
        <f>+P662+Q662</f>
        <v>-4985.0000000002328</v>
      </c>
      <c r="S662" s="60">
        <f>+O662</f>
        <v>2018890</v>
      </c>
      <c r="T662" s="58"/>
    </row>
    <row r="663" spans="1:20" ht="21" customHeight="1" x14ac:dyDescent="0.4">
      <c r="A663" s="50" t="s">
        <v>106</v>
      </c>
      <c r="B663" s="50"/>
      <c r="C663" s="50"/>
      <c r="D663" s="51">
        <v>138.88999999999999</v>
      </c>
      <c r="E663" s="51">
        <v>14500</v>
      </c>
      <c r="F663" s="52">
        <f>+D663*0.8364</f>
        <v>116.16759599999999</v>
      </c>
      <c r="G663" s="51">
        <v>7000</v>
      </c>
      <c r="H663" s="51">
        <f>+D663*E663</f>
        <v>2013904.9999999998</v>
      </c>
      <c r="I663" s="52">
        <f>+CEILING(F663*G663,1000)</f>
        <v>814000</v>
      </c>
      <c r="J663" s="52">
        <f>(H663-I663)</f>
        <v>1199904.9999999998</v>
      </c>
      <c r="K663" s="53">
        <v>44928</v>
      </c>
      <c r="L663" s="54"/>
      <c r="M663" s="51"/>
      <c r="N663" s="51"/>
      <c r="O663" s="51"/>
      <c r="P663" s="51"/>
      <c r="Q663" s="51"/>
      <c r="R663" s="51"/>
      <c r="S663" s="51"/>
      <c r="T663" s="50" t="s">
        <v>291</v>
      </c>
    </row>
    <row r="664" spans="1:20" ht="21" customHeight="1" x14ac:dyDescent="0.4">
      <c r="A664" s="50" t="s">
        <v>106</v>
      </c>
      <c r="B664" s="50"/>
      <c r="C664" s="50" t="s">
        <v>526</v>
      </c>
      <c r="D664" s="51"/>
      <c r="E664" s="51"/>
      <c r="F664" s="51"/>
      <c r="G664" s="51"/>
      <c r="H664" s="51"/>
      <c r="I664" s="51"/>
      <c r="J664" s="51"/>
      <c r="K664" s="56">
        <v>44928</v>
      </c>
      <c r="L664" s="50" t="s">
        <v>1096</v>
      </c>
      <c r="M664" s="51">
        <v>300000</v>
      </c>
      <c r="N664" s="51"/>
      <c r="O664" s="52">
        <f t="shared" ref="O664:O672" si="94">+SUM(M664:N664)</f>
        <v>300000</v>
      </c>
      <c r="P664" s="51"/>
      <c r="Q664" s="51"/>
      <c r="R664" s="51"/>
      <c r="S664" s="51"/>
      <c r="T664" s="50" t="s">
        <v>291</v>
      </c>
    </row>
    <row r="665" spans="1:20" ht="21" customHeight="1" x14ac:dyDescent="0.4">
      <c r="A665" s="50" t="s">
        <v>106</v>
      </c>
      <c r="B665" s="50"/>
      <c r="C665" s="50" t="s">
        <v>527</v>
      </c>
      <c r="D665" s="51"/>
      <c r="E665" s="51"/>
      <c r="F665" s="51"/>
      <c r="G665" s="51"/>
      <c r="H665" s="51"/>
      <c r="I665" s="51"/>
      <c r="J665" s="51"/>
      <c r="K665" s="56">
        <v>45032</v>
      </c>
      <c r="L665" s="50" t="s">
        <v>1097</v>
      </c>
      <c r="M665" s="51">
        <v>410000</v>
      </c>
      <c r="N665" s="51"/>
      <c r="O665" s="52">
        <f t="shared" si="94"/>
        <v>410000</v>
      </c>
      <c r="P665" s="51"/>
      <c r="Q665" s="51"/>
      <c r="R665" s="51"/>
      <c r="S665" s="51"/>
      <c r="T665" s="50" t="s">
        <v>291</v>
      </c>
    </row>
    <row r="666" spans="1:20" ht="21" customHeight="1" x14ac:dyDescent="0.4">
      <c r="A666" s="50" t="s">
        <v>106</v>
      </c>
      <c r="B666" s="50"/>
      <c r="C666" s="50" t="s">
        <v>528</v>
      </c>
      <c r="D666" s="51"/>
      <c r="E666" s="51"/>
      <c r="F666" s="51"/>
      <c r="G666" s="51"/>
      <c r="H666" s="51"/>
      <c r="I666" s="51"/>
      <c r="J666" s="51"/>
      <c r="K666" s="56">
        <v>45191</v>
      </c>
      <c r="L666" s="56" t="s">
        <v>321</v>
      </c>
      <c r="M666" s="52">
        <v>14000</v>
      </c>
      <c r="N666" s="51"/>
      <c r="O666" s="52">
        <f t="shared" si="94"/>
        <v>14000</v>
      </c>
      <c r="P666" s="51"/>
      <c r="Q666" s="51"/>
      <c r="R666" s="51"/>
      <c r="S666" s="51"/>
      <c r="T666" s="50" t="s">
        <v>291</v>
      </c>
    </row>
    <row r="667" spans="1:20" ht="21" customHeight="1" x14ac:dyDescent="0.4">
      <c r="A667" s="50" t="s">
        <v>106</v>
      </c>
      <c r="B667" s="50"/>
      <c r="C667" s="50"/>
      <c r="D667" s="51"/>
      <c r="E667" s="51"/>
      <c r="F667" s="51"/>
      <c r="G667" s="51"/>
      <c r="H667" s="51"/>
      <c r="I667" s="51"/>
      <c r="J667" s="51"/>
      <c r="K667" s="56">
        <v>45190</v>
      </c>
      <c r="L667" s="56" t="s">
        <v>9</v>
      </c>
      <c r="M667" s="51"/>
      <c r="N667" s="52">
        <v>1031670</v>
      </c>
      <c r="O667" s="52">
        <f t="shared" si="94"/>
        <v>1031670</v>
      </c>
      <c r="P667" s="51"/>
      <c r="Q667" s="51"/>
      <c r="R667" s="51"/>
      <c r="S667" s="51"/>
      <c r="T667" s="50" t="s">
        <v>291</v>
      </c>
    </row>
    <row r="668" spans="1:20" ht="21" customHeight="1" x14ac:dyDescent="0.4">
      <c r="A668" s="50" t="s">
        <v>106</v>
      </c>
      <c r="B668" s="50"/>
      <c r="C668" s="50"/>
      <c r="D668" s="51"/>
      <c r="E668" s="51"/>
      <c r="F668" s="51"/>
      <c r="G668" s="51"/>
      <c r="H668" s="51"/>
      <c r="I668" s="51"/>
      <c r="J668" s="51"/>
      <c r="K668" s="56">
        <v>45191</v>
      </c>
      <c r="L668" s="56" t="s">
        <v>9</v>
      </c>
      <c r="M668" s="51"/>
      <c r="N668" s="52">
        <v>70000</v>
      </c>
      <c r="O668" s="52">
        <f t="shared" si="94"/>
        <v>70000</v>
      </c>
      <c r="P668" s="51"/>
      <c r="Q668" s="51"/>
      <c r="R668" s="51"/>
      <c r="S668" s="51"/>
      <c r="T668" s="50" t="s">
        <v>291</v>
      </c>
    </row>
    <row r="669" spans="1:20" ht="21" customHeight="1" x14ac:dyDescent="0.4">
      <c r="A669" s="50" t="s">
        <v>106</v>
      </c>
      <c r="B669" s="50"/>
      <c r="C669" s="50"/>
      <c r="D669" s="51"/>
      <c r="E669" s="51"/>
      <c r="F669" s="51"/>
      <c r="G669" s="51"/>
      <c r="H669" s="51"/>
      <c r="I669" s="51"/>
      <c r="J669" s="51"/>
      <c r="K669" s="56">
        <v>45226</v>
      </c>
      <c r="L669" s="56" t="s">
        <v>9</v>
      </c>
      <c r="M669" s="51"/>
      <c r="N669" s="52">
        <v>98235</v>
      </c>
      <c r="O669" s="52">
        <f t="shared" si="94"/>
        <v>98235</v>
      </c>
      <c r="P669" s="51"/>
      <c r="Q669" s="51"/>
      <c r="R669" s="51"/>
      <c r="S669" s="51"/>
      <c r="T669" s="50" t="s">
        <v>291</v>
      </c>
    </row>
    <row r="670" spans="1:20" ht="21" customHeight="1" x14ac:dyDescent="0.4">
      <c r="A670" s="50" t="s">
        <v>106</v>
      </c>
      <c r="B670" s="50"/>
      <c r="C670" s="50"/>
      <c r="D670" s="51"/>
      <c r="E670" s="51"/>
      <c r="F670" s="51"/>
      <c r="G670" s="51"/>
      <c r="H670" s="51"/>
      <c r="I670" s="51"/>
      <c r="J670" s="51"/>
      <c r="K670" s="56" t="s">
        <v>1204</v>
      </c>
      <c r="L670" s="56" t="s">
        <v>100</v>
      </c>
      <c r="M670" s="51">
        <v>800000</v>
      </c>
      <c r="N670" s="51"/>
      <c r="O670" s="52">
        <f t="shared" si="94"/>
        <v>800000</v>
      </c>
      <c r="P670" s="51"/>
      <c r="Q670" s="51"/>
      <c r="R670" s="51"/>
      <c r="S670" s="51"/>
      <c r="T670" s="50" t="s">
        <v>291</v>
      </c>
    </row>
    <row r="671" spans="1:20" ht="21" customHeight="1" x14ac:dyDescent="0.4">
      <c r="A671" s="50" t="s">
        <v>106</v>
      </c>
      <c r="B671" s="50"/>
      <c r="C671" s="50"/>
      <c r="D671" s="51"/>
      <c r="E671" s="51"/>
      <c r="F671" s="51"/>
      <c r="G671" s="51"/>
      <c r="H671" s="51"/>
      <c r="I671" s="51"/>
      <c r="J671" s="51"/>
      <c r="K671" s="56" t="s">
        <v>1204</v>
      </c>
      <c r="L671" s="56" t="s">
        <v>169</v>
      </c>
      <c r="M671" s="51">
        <v>-710000</v>
      </c>
      <c r="N671" s="52"/>
      <c r="O671" s="52">
        <f t="shared" si="94"/>
        <v>-710000</v>
      </c>
      <c r="P671" s="51"/>
      <c r="Q671" s="51"/>
      <c r="R671" s="51"/>
      <c r="S671" s="51"/>
      <c r="T671" s="50" t="s">
        <v>291</v>
      </c>
    </row>
    <row r="672" spans="1:20" ht="21" customHeight="1" x14ac:dyDescent="0.4">
      <c r="A672" s="50" t="s">
        <v>106</v>
      </c>
      <c r="B672" s="50"/>
      <c r="C672" s="50"/>
      <c r="D672" s="51"/>
      <c r="E672" s="51"/>
      <c r="F672" s="51"/>
      <c r="G672" s="51"/>
      <c r="H672" s="51"/>
      <c r="I672" s="51"/>
      <c r="J672" s="51"/>
      <c r="K672" s="61"/>
      <c r="L672" s="50"/>
      <c r="M672" s="51"/>
      <c r="N672" s="52"/>
      <c r="O672" s="52">
        <f t="shared" si="94"/>
        <v>0</v>
      </c>
      <c r="P672" s="51"/>
      <c r="Q672" s="51"/>
      <c r="R672" s="51"/>
      <c r="S672" s="51"/>
      <c r="T672" s="50" t="s">
        <v>291</v>
      </c>
    </row>
    <row r="673" spans="1:20" ht="21" customHeight="1" x14ac:dyDescent="0.4">
      <c r="A673" s="58"/>
      <c r="B673" s="58"/>
      <c r="C673" s="58"/>
      <c r="D673" s="60"/>
      <c r="E673" s="60"/>
      <c r="F673" s="60"/>
      <c r="G673" s="60"/>
      <c r="H673" s="60"/>
      <c r="I673" s="60"/>
      <c r="J673" s="60"/>
      <c r="K673" s="63"/>
      <c r="L673" s="58"/>
      <c r="M673" s="60">
        <f t="shared" ref="M673:N673" si="95">SUM(M664:M672)</f>
        <v>814000</v>
      </c>
      <c r="N673" s="60">
        <f t="shared" si="95"/>
        <v>1199905</v>
      </c>
      <c r="O673" s="60">
        <f>SUM(O664:O672)</f>
        <v>2013905</v>
      </c>
      <c r="P673" s="60">
        <f>+J663-N673</f>
        <v>0</v>
      </c>
      <c r="Q673" s="60">
        <f>+I663-M673</f>
        <v>0</v>
      </c>
      <c r="R673" s="60">
        <f>+P673+Q673</f>
        <v>0</v>
      </c>
      <c r="S673" s="60">
        <f>+O673</f>
        <v>2013905</v>
      </c>
      <c r="T673" s="58"/>
    </row>
    <row r="674" spans="1:20" ht="21" customHeight="1" x14ac:dyDescent="0.4">
      <c r="A674" s="50" t="s">
        <v>107</v>
      </c>
      <c r="B674" s="50"/>
      <c r="C674" s="50"/>
      <c r="D674" s="51">
        <v>138.88999999999999</v>
      </c>
      <c r="E674" s="51">
        <v>14500</v>
      </c>
      <c r="F674" s="52">
        <f>+D674*0.8364</f>
        <v>116.16759599999999</v>
      </c>
      <c r="G674" s="51">
        <v>7000</v>
      </c>
      <c r="H674" s="51">
        <f>+D674*E674</f>
        <v>2013904.9999999998</v>
      </c>
      <c r="I674" s="52">
        <f>+CEILING(F674*G674,1000)</f>
        <v>814000</v>
      </c>
      <c r="J674" s="52">
        <f>(H674-I674)</f>
        <v>1199904.9999999998</v>
      </c>
      <c r="K674" s="56">
        <v>44928</v>
      </c>
      <c r="L674" s="50"/>
      <c r="M674" s="51"/>
      <c r="N674" s="52"/>
      <c r="O674" s="51"/>
      <c r="P674" s="51"/>
      <c r="Q674" s="51"/>
      <c r="R674" s="51"/>
      <c r="S674" s="51"/>
      <c r="T674" s="50" t="s">
        <v>291</v>
      </c>
    </row>
    <row r="675" spans="1:20" ht="21" customHeight="1" x14ac:dyDescent="0.4">
      <c r="A675" s="50" t="s">
        <v>107</v>
      </c>
      <c r="B675" s="50"/>
      <c r="C675" s="50" t="s">
        <v>527</v>
      </c>
      <c r="D675" s="51"/>
      <c r="E675" s="51"/>
      <c r="F675" s="51"/>
      <c r="G675" s="51"/>
      <c r="H675" s="51"/>
      <c r="I675" s="51"/>
      <c r="J675" s="51"/>
      <c r="K675" s="56">
        <v>44928</v>
      </c>
      <c r="L675" s="50" t="s">
        <v>1098</v>
      </c>
      <c r="M675" s="51">
        <v>700000</v>
      </c>
      <c r="N675" s="52"/>
      <c r="O675" s="52">
        <f t="shared" ref="O675:O683" si="96">+SUM(M675:N675)</f>
        <v>700000</v>
      </c>
      <c r="P675" s="51"/>
      <c r="Q675" s="51"/>
      <c r="R675" s="51"/>
      <c r="S675" s="51"/>
      <c r="T675" s="50" t="s">
        <v>291</v>
      </c>
    </row>
    <row r="676" spans="1:20" ht="21" customHeight="1" x14ac:dyDescent="0.4">
      <c r="A676" s="50" t="s">
        <v>107</v>
      </c>
      <c r="B676" s="50"/>
      <c r="C676" s="50" t="s">
        <v>509</v>
      </c>
      <c r="D676" s="51"/>
      <c r="E676" s="51"/>
      <c r="F676" s="51"/>
      <c r="G676" s="51"/>
      <c r="H676" s="51"/>
      <c r="I676" s="51"/>
      <c r="J676" s="51"/>
      <c r="K676" s="56">
        <v>45032</v>
      </c>
      <c r="L676" s="50" t="s">
        <v>1099</v>
      </c>
      <c r="M676" s="51">
        <v>700000</v>
      </c>
      <c r="N676" s="52"/>
      <c r="O676" s="52">
        <f t="shared" si="96"/>
        <v>700000</v>
      </c>
      <c r="P676" s="51"/>
      <c r="Q676" s="51"/>
      <c r="R676" s="51"/>
      <c r="S676" s="51"/>
      <c r="T676" s="50" t="s">
        <v>291</v>
      </c>
    </row>
    <row r="677" spans="1:20" ht="21" customHeight="1" x14ac:dyDescent="0.4">
      <c r="A677" s="50" t="s">
        <v>107</v>
      </c>
      <c r="B677" s="50"/>
      <c r="C677" s="50" t="s">
        <v>528</v>
      </c>
      <c r="D677" s="51"/>
      <c r="E677" s="51"/>
      <c r="F677" s="51"/>
      <c r="G677" s="51"/>
      <c r="H677" s="51"/>
      <c r="I677" s="51"/>
      <c r="J677" s="51"/>
      <c r="K677" s="56">
        <v>45189</v>
      </c>
      <c r="L677" s="50" t="s">
        <v>321</v>
      </c>
      <c r="M677" s="51">
        <v>114000</v>
      </c>
      <c r="N677" s="51"/>
      <c r="O677" s="52">
        <f t="shared" si="96"/>
        <v>114000</v>
      </c>
      <c r="P677" s="51"/>
      <c r="Q677" s="51"/>
      <c r="R677" s="51"/>
      <c r="S677" s="51"/>
      <c r="T677" s="50" t="s">
        <v>291</v>
      </c>
    </row>
    <row r="678" spans="1:20" ht="21" customHeight="1" x14ac:dyDescent="0.4">
      <c r="A678" s="50" t="s">
        <v>107</v>
      </c>
      <c r="B678" s="50"/>
      <c r="C678" s="50"/>
      <c r="D678" s="51"/>
      <c r="E678" s="51"/>
      <c r="F678" s="51"/>
      <c r="G678" s="51"/>
      <c r="H678" s="51"/>
      <c r="I678" s="51"/>
      <c r="J678" s="51"/>
      <c r="K678" s="56">
        <v>45226</v>
      </c>
      <c r="L678" s="56" t="s">
        <v>9</v>
      </c>
      <c r="M678" s="51"/>
      <c r="N678" s="52">
        <v>1101765</v>
      </c>
      <c r="O678" s="52">
        <f t="shared" si="96"/>
        <v>1101765</v>
      </c>
      <c r="P678" s="51"/>
      <c r="Q678" s="51"/>
      <c r="R678" s="51"/>
      <c r="S678" s="51"/>
      <c r="T678" s="50" t="s">
        <v>291</v>
      </c>
    </row>
    <row r="679" spans="1:20" ht="21" customHeight="1" x14ac:dyDescent="0.4">
      <c r="A679" s="50" t="s">
        <v>107</v>
      </c>
      <c r="B679" s="50"/>
      <c r="C679" s="50"/>
      <c r="D679" s="51"/>
      <c r="E679" s="51"/>
      <c r="F679" s="51"/>
      <c r="G679" s="51"/>
      <c r="H679" s="51"/>
      <c r="I679" s="51"/>
      <c r="J679" s="51"/>
      <c r="K679" s="56">
        <v>45288</v>
      </c>
      <c r="L679" s="56" t="s">
        <v>9</v>
      </c>
      <c r="M679" s="51"/>
      <c r="N679" s="52">
        <v>98140</v>
      </c>
      <c r="O679" s="52">
        <f t="shared" si="96"/>
        <v>98140</v>
      </c>
      <c r="P679" s="51"/>
      <c r="Q679" s="51"/>
      <c r="R679" s="51"/>
      <c r="S679" s="51"/>
      <c r="T679" s="50" t="s">
        <v>291</v>
      </c>
    </row>
    <row r="680" spans="1:20" ht="21" customHeight="1" x14ac:dyDescent="0.4">
      <c r="A680" s="50" t="s">
        <v>107</v>
      </c>
      <c r="B680" s="50"/>
      <c r="C680" s="50"/>
      <c r="D680" s="51"/>
      <c r="E680" s="51"/>
      <c r="F680" s="51"/>
      <c r="G680" s="51"/>
      <c r="H680" s="51"/>
      <c r="I680" s="51"/>
      <c r="J680" s="51"/>
      <c r="K680" s="56" t="s">
        <v>1204</v>
      </c>
      <c r="L680" s="50" t="s">
        <v>99</v>
      </c>
      <c r="M680" s="51">
        <v>700000</v>
      </c>
      <c r="N680" s="51"/>
      <c r="O680" s="52">
        <f t="shared" si="96"/>
        <v>700000</v>
      </c>
      <c r="P680" s="51"/>
      <c r="Q680" s="51"/>
      <c r="R680" s="51"/>
      <c r="S680" s="51"/>
      <c r="T680" s="50" t="s">
        <v>291</v>
      </c>
    </row>
    <row r="681" spans="1:20" ht="21" customHeight="1" x14ac:dyDescent="0.4">
      <c r="A681" s="50" t="s">
        <v>107</v>
      </c>
      <c r="B681" s="50"/>
      <c r="C681" s="50"/>
      <c r="D681" s="51"/>
      <c r="E681" s="51"/>
      <c r="F681" s="51"/>
      <c r="G681" s="51"/>
      <c r="H681" s="51"/>
      <c r="I681" s="51"/>
      <c r="J681" s="51"/>
      <c r="K681" s="56" t="s">
        <v>1204</v>
      </c>
      <c r="L681" s="56" t="s">
        <v>100</v>
      </c>
      <c r="M681" s="51">
        <v>-700000</v>
      </c>
      <c r="N681" s="51"/>
      <c r="O681" s="52">
        <f t="shared" si="96"/>
        <v>-700000</v>
      </c>
      <c r="P681" s="51"/>
      <c r="Q681" s="51"/>
      <c r="R681" s="51"/>
      <c r="S681" s="51"/>
      <c r="T681" s="50" t="s">
        <v>291</v>
      </c>
    </row>
    <row r="682" spans="1:20" ht="21" customHeight="1" x14ac:dyDescent="0.4">
      <c r="A682" s="50" t="s">
        <v>107</v>
      </c>
      <c r="B682" s="50"/>
      <c r="C682" s="50"/>
      <c r="D682" s="51"/>
      <c r="E682" s="51"/>
      <c r="F682" s="51"/>
      <c r="G682" s="51"/>
      <c r="H682" s="51"/>
      <c r="I682" s="51"/>
      <c r="J682" s="51"/>
      <c r="K682" s="56" t="s">
        <v>1204</v>
      </c>
      <c r="L682" s="56" t="s">
        <v>169</v>
      </c>
      <c r="M682" s="51">
        <v>-700000</v>
      </c>
      <c r="N682" s="52"/>
      <c r="O682" s="52">
        <f t="shared" si="96"/>
        <v>-700000</v>
      </c>
      <c r="P682" s="51"/>
      <c r="Q682" s="51"/>
      <c r="R682" s="51"/>
      <c r="S682" s="51"/>
      <c r="T682" s="50" t="s">
        <v>291</v>
      </c>
    </row>
    <row r="683" spans="1:20" ht="21" customHeight="1" x14ac:dyDescent="0.4">
      <c r="A683" s="50" t="s">
        <v>107</v>
      </c>
      <c r="B683" s="50"/>
      <c r="C683" s="50"/>
      <c r="D683" s="51"/>
      <c r="E683" s="51"/>
      <c r="F683" s="51"/>
      <c r="G683" s="51"/>
      <c r="H683" s="51"/>
      <c r="I683" s="51"/>
      <c r="J683" s="51"/>
      <c r="K683" s="56"/>
      <c r="L683" s="50"/>
      <c r="M683" s="51"/>
      <c r="N683" s="51"/>
      <c r="O683" s="52">
        <f t="shared" si="96"/>
        <v>0</v>
      </c>
      <c r="P683" s="51"/>
      <c r="Q683" s="51"/>
      <c r="R683" s="51"/>
      <c r="S683" s="51"/>
      <c r="T683" s="50" t="s">
        <v>291</v>
      </c>
    </row>
    <row r="684" spans="1:20" ht="21" customHeight="1" x14ac:dyDescent="0.4">
      <c r="A684" s="58"/>
      <c r="B684" s="58"/>
      <c r="C684" s="58"/>
      <c r="D684" s="60"/>
      <c r="E684" s="60"/>
      <c r="F684" s="60"/>
      <c r="G684" s="60"/>
      <c r="H684" s="60"/>
      <c r="I684" s="60"/>
      <c r="J684" s="60"/>
      <c r="K684" s="59"/>
      <c r="L684" s="58"/>
      <c r="M684" s="60">
        <f t="shared" ref="M684:N684" si="97">SUM(M675:M683)</f>
        <v>814000</v>
      </c>
      <c r="N684" s="60">
        <f t="shared" si="97"/>
        <v>1199905</v>
      </c>
      <c r="O684" s="60">
        <f>SUM(O675:O683)</f>
        <v>2013905</v>
      </c>
      <c r="P684" s="60">
        <f>+J674-N684</f>
        <v>0</v>
      </c>
      <c r="Q684" s="60">
        <f>+I674-M684</f>
        <v>0</v>
      </c>
      <c r="R684" s="60">
        <f>+P684+Q684</f>
        <v>0</v>
      </c>
      <c r="S684" s="60">
        <f>+O684</f>
        <v>2013905</v>
      </c>
      <c r="T684" s="58"/>
    </row>
    <row r="685" spans="1:20" ht="21" customHeight="1" x14ac:dyDescent="0.4">
      <c r="A685" s="50" t="s">
        <v>108</v>
      </c>
      <c r="B685" s="50" t="s">
        <v>326</v>
      </c>
      <c r="C685" s="50" t="s">
        <v>529</v>
      </c>
      <c r="D685" s="51">
        <v>138.88999999999999</v>
      </c>
      <c r="E685" s="51">
        <v>15000</v>
      </c>
      <c r="F685" s="52">
        <f>+D685*0.8364</f>
        <v>116.16759599999999</v>
      </c>
      <c r="G685" s="51">
        <v>7000</v>
      </c>
      <c r="H685" s="51">
        <f>+D685*E685</f>
        <v>2083349.9999999998</v>
      </c>
      <c r="I685" s="52">
        <f>+CEILING(F685*G685,1000)</f>
        <v>814000</v>
      </c>
      <c r="J685" s="52">
        <f>(H685-I685)</f>
        <v>1269349.9999999998</v>
      </c>
      <c r="K685" s="53">
        <v>44854</v>
      </c>
      <c r="L685" s="54"/>
      <c r="M685" s="51"/>
      <c r="N685" s="51"/>
      <c r="O685" s="51"/>
      <c r="P685" s="51"/>
      <c r="Q685" s="51"/>
      <c r="R685" s="51"/>
      <c r="S685" s="51"/>
      <c r="T685" s="50" t="s">
        <v>333</v>
      </c>
    </row>
    <row r="686" spans="1:20" ht="21" customHeight="1" x14ac:dyDescent="0.4">
      <c r="A686" s="50" t="s">
        <v>108</v>
      </c>
      <c r="B686" s="50"/>
      <c r="C686" s="50"/>
      <c r="D686" s="51"/>
      <c r="E686" s="51"/>
      <c r="F686" s="51"/>
      <c r="G686" s="51"/>
      <c r="H686" s="51"/>
      <c r="I686" s="51"/>
      <c r="J686" s="51"/>
      <c r="K686" s="56">
        <v>44854</v>
      </c>
      <c r="L686" s="50" t="s">
        <v>313</v>
      </c>
      <c r="M686" s="51">
        <v>45000</v>
      </c>
      <c r="N686" s="51"/>
      <c r="O686" s="52">
        <f t="shared" ref="O686:O700" si="98">+SUM(M686:N686)</f>
        <v>45000</v>
      </c>
      <c r="P686" s="51"/>
      <c r="Q686" s="51"/>
      <c r="R686" s="51"/>
      <c r="S686" s="51"/>
      <c r="T686" s="50" t="s">
        <v>333</v>
      </c>
    </row>
    <row r="687" spans="1:20" ht="21" customHeight="1" x14ac:dyDescent="0.4">
      <c r="A687" s="50" t="s">
        <v>108</v>
      </c>
      <c r="B687" s="50"/>
      <c r="C687" s="50"/>
      <c r="D687" s="51"/>
      <c r="E687" s="51"/>
      <c r="F687" s="51"/>
      <c r="G687" s="51"/>
      <c r="H687" s="51"/>
      <c r="I687" s="51"/>
      <c r="J687" s="51"/>
      <c r="K687" s="56">
        <v>44854</v>
      </c>
      <c r="L687" s="50" t="s">
        <v>313</v>
      </c>
      <c r="M687" s="51">
        <v>50000</v>
      </c>
      <c r="N687" s="51"/>
      <c r="O687" s="52">
        <f t="shared" si="98"/>
        <v>50000</v>
      </c>
      <c r="P687" s="51"/>
      <c r="Q687" s="51"/>
      <c r="R687" s="51"/>
      <c r="S687" s="51"/>
      <c r="T687" s="50" t="s">
        <v>333</v>
      </c>
    </row>
    <row r="688" spans="1:20" ht="21" customHeight="1" x14ac:dyDescent="0.4">
      <c r="A688" s="50" t="s">
        <v>108</v>
      </c>
      <c r="B688" s="50"/>
      <c r="C688" s="50"/>
      <c r="D688" s="51"/>
      <c r="E688" s="51"/>
      <c r="F688" s="51"/>
      <c r="G688" s="51"/>
      <c r="H688" s="51"/>
      <c r="I688" s="51"/>
      <c r="J688" s="51"/>
      <c r="K688" s="56">
        <v>44855</v>
      </c>
      <c r="L688" s="50" t="s">
        <v>313</v>
      </c>
      <c r="M688" s="51">
        <v>50000</v>
      </c>
      <c r="N688" s="51"/>
      <c r="O688" s="52">
        <f t="shared" si="98"/>
        <v>50000</v>
      </c>
      <c r="P688" s="51"/>
      <c r="Q688" s="51"/>
      <c r="R688" s="51"/>
      <c r="S688" s="51"/>
      <c r="T688" s="50" t="s">
        <v>333</v>
      </c>
    </row>
    <row r="689" spans="1:20" ht="21" customHeight="1" x14ac:dyDescent="0.4">
      <c r="A689" s="50" t="s">
        <v>108</v>
      </c>
      <c r="B689" s="50"/>
      <c r="C689" s="50"/>
      <c r="D689" s="51"/>
      <c r="E689" s="51"/>
      <c r="F689" s="51"/>
      <c r="G689" s="51"/>
      <c r="H689" s="51"/>
      <c r="I689" s="51"/>
      <c r="J689" s="51"/>
      <c r="K689" s="56">
        <v>44855</v>
      </c>
      <c r="L689" s="50" t="s">
        <v>313</v>
      </c>
      <c r="M689" s="51">
        <v>40000</v>
      </c>
      <c r="N689" s="51"/>
      <c r="O689" s="52">
        <f t="shared" si="98"/>
        <v>40000</v>
      </c>
      <c r="P689" s="51"/>
      <c r="Q689" s="51"/>
      <c r="R689" s="51"/>
      <c r="S689" s="51"/>
      <c r="T689" s="50" t="s">
        <v>333</v>
      </c>
    </row>
    <row r="690" spans="1:20" ht="21" customHeight="1" x14ac:dyDescent="0.4">
      <c r="A690" s="50" t="s">
        <v>108</v>
      </c>
      <c r="B690" s="50"/>
      <c r="C690" s="50"/>
      <c r="D690" s="51"/>
      <c r="E690" s="51"/>
      <c r="F690" s="51"/>
      <c r="G690" s="51"/>
      <c r="H690" s="51"/>
      <c r="I690" s="51"/>
      <c r="J690" s="51"/>
      <c r="K690" s="56">
        <v>44862</v>
      </c>
      <c r="L690" s="50" t="s">
        <v>9</v>
      </c>
      <c r="M690" s="51"/>
      <c r="N690" s="52">
        <v>205000</v>
      </c>
      <c r="O690" s="52">
        <f t="shared" si="98"/>
        <v>205000</v>
      </c>
      <c r="P690" s="51"/>
      <c r="Q690" s="51"/>
      <c r="R690" s="51"/>
      <c r="S690" s="51"/>
      <c r="T690" s="50" t="s">
        <v>333</v>
      </c>
    </row>
    <row r="691" spans="1:20" ht="21" customHeight="1" x14ac:dyDescent="0.4">
      <c r="A691" s="50" t="s">
        <v>108</v>
      </c>
      <c r="B691" s="50"/>
      <c r="C691" s="50"/>
      <c r="D691" s="51"/>
      <c r="E691" s="51"/>
      <c r="F691" s="51"/>
      <c r="G691" s="51"/>
      <c r="H691" s="51"/>
      <c r="I691" s="51"/>
      <c r="J691" s="51"/>
      <c r="K691" s="56">
        <v>44862</v>
      </c>
      <c r="L691" s="50" t="s">
        <v>312</v>
      </c>
      <c r="M691" s="51">
        <v>65000</v>
      </c>
      <c r="N691" s="51"/>
      <c r="O691" s="52">
        <f t="shared" si="98"/>
        <v>65000</v>
      </c>
      <c r="P691" s="51"/>
      <c r="Q691" s="51"/>
      <c r="R691" s="51"/>
      <c r="S691" s="51"/>
      <c r="T691" s="50" t="s">
        <v>333</v>
      </c>
    </row>
    <row r="692" spans="1:20" ht="21" customHeight="1" x14ac:dyDescent="0.4">
      <c r="A692" s="50" t="s">
        <v>108</v>
      </c>
      <c r="B692" s="50"/>
      <c r="C692" s="50"/>
      <c r="D692" s="51"/>
      <c r="E692" s="51"/>
      <c r="F692" s="51"/>
      <c r="G692" s="51"/>
      <c r="H692" s="51"/>
      <c r="I692" s="51"/>
      <c r="J692" s="51"/>
      <c r="K692" s="56">
        <v>44872</v>
      </c>
      <c r="L692" s="50" t="s">
        <v>312</v>
      </c>
      <c r="M692" s="51">
        <v>60000</v>
      </c>
      <c r="N692" s="51"/>
      <c r="O692" s="52">
        <f t="shared" si="98"/>
        <v>60000</v>
      </c>
      <c r="P692" s="51"/>
      <c r="Q692" s="51"/>
      <c r="R692" s="51"/>
      <c r="S692" s="51"/>
      <c r="T692" s="50" t="s">
        <v>333</v>
      </c>
    </row>
    <row r="693" spans="1:20" ht="21" customHeight="1" x14ac:dyDescent="0.4">
      <c r="A693" s="50" t="s">
        <v>108</v>
      </c>
      <c r="B693" s="50"/>
      <c r="C693" s="50"/>
      <c r="D693" s="51"/>
      <c r="E693" s="51"/>
      <c r="F693" s="51"/>
      <c r="G693" s="51"/>
      <c r="H693" s="51"/>
      <c r="I693" s="51"/>
      <c r="J693" s="51"/>
      <c r="K693" s="56">
        <v>44971</v>
      </c>
      <c r="L693" s="50" t="s">
        <v>313</v>
      </c>
      <c r="M693" s="51">
        <v>25000</v>
      </c>
      <c r="N693" s="51"/>
      <c r="O693" s="52">
        <f t="shared" si="98"/>
        <v>25000</v>
      </c>
      <c r="P693" s="51"/>
      <c r="Q693" s="51"/>
      <c r="R693" s="51"/>
      <c r="S693" s="51"/>
      <c r="T693" s="50" t="s">
        <v>333</v>
      </c>
    </row>
    <row r="694" spans="1:20" ht="21" customHeight="1" x14ac:dyDescent="0.4">
      <c r="A694" s="50" t="s">
        <v>108</v>
      </c>
      <c r="B694" s="50"/>
      <c r="C694" s="50"/>
      <c r="D694" s="51"/>
      <c r="E694" s="51"/>
      <c r="F694" s="51"/>
      <c r="G694" s="51"/>
      <c r="H694" s="51"/>
      <c r="I694" s="51"/>
      <c r="J694" s="51"/>
      <c r="K694" s="56">
        <v>44974</v>
      </c>
      <c r="L694" s="50" t="s">
        <v>313</v>
      </c>
      <c r="M694" s="51">
        <v>75000</v>
      </c>
      <c r="N694" s="51"/>
      <c r="O694" s="52">
        <f t="shared" si="98"/>
        <v>75000</v>
      </c>
      <c r="P694" s="51"/>
      <c r="Q694" s="51"/>
      <c r="R694" s="51"/>
      <c r="S694" s="51"/>
      <c r="T694" s="50" t="s">
        <v>333</v>
      </c>
    </row>
    <row r="695" spans="1:20" ht="21" customHeight="1" x14ac:dyDescent="0.4">
      <c r="A695" s="50" t="s">
        <v>108</v>
      </c>
      <c r="B695" s="50"/>
      <c r="C695" s="50"/>
      <c r="D695" s="51"/>
      <c r="E695" s="51"/>
      <c r="F695" s="51"/>
      <c r="G695" s="51"/>
      <c r="H695" s="51"/>
      <c r="I695" s="51"/>
      <c r="J695" s="51"/>
      <c r="K695" s="56">
        <v>44981</v>
      </c>
      <c r="L695" s="50" t="s">
        <v>313</v>
      </c>
      <c r="M695" s="51">
        <v>200000</v>
      </c>
      <c r="N695" s="51"/>
      <c r="O695" s="52">
        <f t="shared" si="98"/>
        <v>200000</v>
      </c>
      <c r="P695" s="51"/>
      <c r="Q695" s="51"/>
      <c r="R695" s="51"/>
      <c r="S695" s="51"/>
      <c r="T695" s="50" t="s">
        <v>333</v>
      </c>
    </row>
    <row r="696" spans="1:20" ht="21" customHeight="1" x14ac:dyDescent="0.4">
      <c r="A696" s="50" t="s">
        <v>108</v>
      </c>
      <c r="B696" s="50"/>
      <c r="C696" s="50"/>
      <c r="D696" s="51"/>
      <c r="E696" s="51"/>
      <c r="F696" s="51"/>
      <c r="G696" s="51"/>
      <c r="H696" s="51"/>
      <c r="I696" s="51"/>
      <c r="J696" s="51"/>
      <c r="K696" s="56">
        <v>44988</v>
      </c>
      <c r="L696" s="50" t="s">
        <v>313</v>
      </c>
      <c r="M696" s="51">
        <v>203000</v>
      </c>
      <c r="N696" s="51"/>
      <c r="O696" s="52">
        <f t="shared" si="98"/>
        <v>203000</v>
      </c>
      <c r="P696" s="51"/>
      <c r="Q696" s="51"/>
      <c r="R696" s="51"/>
      <c r="S696" s="51"/>
      <c r="T696" s="50" t="s">
        <v>333</v>
      </c>
    </row>
    <row r="697" spans="1:20" ht="21" customHeight="1" x14ac:dyDescent="0.4">
      <c r="A697" s="50" t="s">
        <v>108</v>
      </c>
      <c r="B697" s="50"/>
      <c r="C697" s="50"/>
      <c r="D697" s="51"/>
      <c r="E697" s="51"/>
      <c r="F697" s="51"/>
      <c r="G697" s="51"/>
      <c r="H697" s="51"/>
      <c r="I697" s="51"/>
      <c r="J697" s="51"/>
      <c r="K697" s="56">
        <v>44989</v>
      </c>
      <c r="L697" s="50" t="s">
        <v>9</v>
      </c>
      <c r="M697" s="52"/>
      <c r="N697" s="52">
        <v>200000</v>
      </c>
      <c r="O697" s="52">
        <f t="shared" si="98"/>
        <v>200000</v>
      </c>
      <c r="P697" s="51"/>
      <c r="Q697" s="51"/>
      <c r="R697" s="51"/>
      <c r="S697" s="51"/>
      <c r="T697" s="50" t="s">
        <v>333</v>
      </c>
    </row>
    <row r="698" spans="1:20" ht="21" customHeight="1" x14ac:dyDescent="0.4">
      <c r="A698" s="50" t="s">
        <v>108</v>
      </c>
      <c r="B698" s="50"/>
      <c r="C698" s="50"/>
      <c r="D698" s="51"/>
      <c r="E698" s="51"/>
      <c r="F698" s="51"/>
      <c r="G698" s="51"/>
      <c r="H698" s="51"/>
      <c r="I698" s="51"/>
      <c r="J698" s="51"/>
      <c r="K698" s="56">
        <v>45018</v>
      </c>
      <c r="L698" s="50" t="s">
        <v>9</v>
      </c>
      <c r="M698" s="51"/>
      <c r="N698" s="52">
        <v>5000</v>
      </c>
      <c r="O698" s="52">
        <f t="shared" si="98"/>
        <v>5000</v>
      </c>
      <c r="P698" s="51"/>
      <c r="Q698" s="51"/>
      <c r="R698" s="51"/>
      <c r="S698" s="51"/>
      <c r="T698" s="50" t="s">
        <v>333</v>
      </c>
    </row>
    <row r="699" spans="1:20" ht="21" customHeight="1" x14ac:dyDescent="0.4">
      <c r="A699" s="50" t="s">
        <v>108</v>
      </c>
      <c r="B699" s="50"/>
      <c r="C699" s="50"/>
      <c r="D699" s="51"/>
      <c r="E699" s="51"/>
      <c r="F699" s="51"/>
      <c r="G699" s="51"/>
      <c r="H699" s="51"/>
      <c r="I699" s="51"/>
      <c r="J699" s="51"/>
      <c r="K699" s="56">
        <v>45084</v>
      </c>
      <c r="L699" s="50" t="s">
        <v>9</v>
      </c>
      <c r="M699" s="51"/>
      <c r="N699" s="52">
        <v>860350</v>
      </c>
      <c r="O699" s="52">
        <f t="shared" si="98"/>
        <v>860350</v>
      </c>
      <c r="P699" s="51"/>
      <c r="Q699" s="51"/>
      <c r="R699" s="51"/>
      <c r="S699" s="51"/>
      <c r="T699" s="50" t="s">
        <v>333</v>
      </c>
    </row>
    <row r="700" spans="1:20" ht="21" customHeight="1" x14ac:dyDescent="0.4">
      <c r="A700" s="50" t="s">
        <v>108</v>
      </c>
      <c r="B700" s="50"/>
      <c r="C700" s="50"/>
      <c r="D700" s="51"/>
      <c r="E700" s="51"/>
      <c r="F700" s="51"/>
      <c r="G700" s="51"/>
      <c r="H700" s="51"/>
      <c r="I700" s="51"/>
      <c r="J700" s="51"/>
      <c r="K700" s="56"/>
      <c r="L700" s="50" t="s">
        <v>309</v>
      </c>
      <c r="M700" s="52">
        <v>1000</v>
      </c>
      <c r="N700" s="51">
        <v>-1000</v>
      </c>
      <c r="O700" s="52">
        <f t="shared" si="98"/>
        <v>0</v>
      </c>
      <c r="P700" s="51"/>
      <c r="Q700" s="51"/>
      <c r="R700" s="51"/>
      <c r="S700" s="51"/>
      <c r="T700" s="50" t="s">
        <v>333</v>
      </c>
    </row>
    <row r="701" spans="1:20" ht="21" customHeight="1" x14ac:dyDescent="0.4">
      <c r="A701" s="58"/>
      <c r="B701" s="58"/>
      <c r="C701" s="58"/>
      <c r="D701" s="60"/>
      <c r="E701" s="60"/>
      <c r="F701" s="60"/>
      <c r="G701" s="60"/>
      <c r="H701" s="60"/>
      <c r="I701" s="60"/>
      <c r="J701" s="60"/>
      <c r="K701" s="59"/>
      <c r="L701" s="58"/>
      <c r="M701" s="60">
        <f t="shared" ref="M701:N701" si="99">SUM(M686:M700)</f>
        <v>814000</v>
      </c>
      <c r="N701" s="60">
        <f t="shared" si="99"/>
        <v>1269350</v>
      </c>
      <c r="O701" s="60">
        <f>SUM(O686:O700)</f>
        <v>2083350</v>
      </c>
      <c r="P701" s="60">
        <f>+J685-N701</f>
        <v>0</v>
      </c>
      <c r="Q701" s="60">
        <f>+I685-M701</f>
        <v>0</v>
      </c>
      <c r="R701" s="60">
        <f>+P701+Q701</f>
        <v>0</v>
      </c>
      <c r="S701" s="60">
        <f>+O701</f>
        <v>2083350</v>
      </c>
      <c r="T701" s="58"/>
    </row>
    <row r="702" spans="1:20" ht="21" customHeight="1" x14ac:dyDescent="0.4">
      <c r="A702" s="50" t="s">
        <v>109</v>
      </c>
      <c r="B702" s="50" t="s">
        <v>326</v>
      </c>
      <c r="C702" s="50"/>
      <c r="D702" s="51">
        <v>162.72</v>
      </c>
      <c r="E702" s="51">
        <v>15000</v>
      </c>
      <c r="F702" s="52">
        <f>+D702*0.8364</f>
        <v>136.099008</v>
      </c>
      <c r="G702" s="51">
        <v>7000</v>
      </c>
      <c r="H702" s="51">
        <f>+D702*E702</f>
        <v>2440800</v>
      </c>
      <c r="I702" s="52">
        <f>+CEILING(F702*G702,1000)</f>
        <v>953000</v>
      </c>
      <c r="J702" s="52">
        <f>(H702-I702)</f>
        <v>1487800</v>
      </c>
      <c r="K702" s="56">
        <v>44806</v>
      </c>
      <c r="L702" s="50"/>
      <c r="M702" s="51"/>
      <c r="N702" s="51"/>
      <c r="O702" s="51"/>
      <c r="P702" s="51"/>
      <c r="Q702" s="51"/>
      <c r="R702" s="51"/>
      <c r="S702" s="51"/>
      <c r="T702" s="50" t="s">
        <v>490</v>
      </c>
    </row>
    <row r="703" spans="1:20" ht="21" customHeight="1" x14ac:dyDescent="0.4">
      <c r="A703" s="50" t="s">
        <v>109</v>
      </c>
      <c r="B703" s="50"/>
      <c r="C703" s="50"/>
      <c r="D703" s="51"/>
      <c r="E703" s="51"/>
      <c r="F703" s="51"/>
      <c r="G703" s="51"/>
      <c r="H703" s="51"/>
      <c r="I703" s="51"/>
      <c r="J703" s="51"/>
      <c r="K703" s="56">
        <v>44806</v>
      </c>
      <c r="L703" s="50" t="s">
        <v>9</v>
      </c>
      <c r="M703" s="51"/>
      <c r="N703" s="52">
        <v>20000</v>
      </c>
      <c r="O703" s="52">
        <f t="shared" ref="O703:O719" si="100">+SUM(M703:N703)</f>
        <v>20000</v>
      </c>
      <c r="P703" s="51"/>
      <c r="Q703" s="51"/>
      <c r="R703" s="51"/>
      <c r="S703" s="51"/>
      <c r="T703" s="50" t="s">
        <v>490</v>
      </c>
    </row>
    <row r="704" spans="1:20" ht="21" customHeight="1" x14ac:dyDescent="0.4">
      <c r="A704" s="50" t="s">
        <v>109</v>
      </c>
      <c r="B704" s="50"/>
      <c r="C704" s="50"/>
      <c r="D704" s="51"/>
      <c r="E704" s="51"/>
      <c r="F704" s="51"/>
      <c r="G704" s="51"/>
      <c r="H704" s="51"/>
      <c r="I704" s="51"/>
      <c r="J704" s="51"/>
      <c r="K704" s="56">
        <v>44809</v>
      </c>
      <c r="L704" s="50" t="s">
        <v>9</v>
      </c>
      <c r="M704" s="51"/>
      <c r="N704" s="52">
        <v>100000</v>
      </c>
      <c r="O704" s="52">
        <f t="shared" si="100"/>
        <v>100000</v>
      </c>
      <c r="P704" s="51"/>
      <c r="Q704" s="51"/>
      <c r="R704" s="51"/>
      <c r="S704" s="51"/>
      <c r="T704" s="50" t="s">
        <v>490</v>
      </c>
    </row>
    <row r="705" spans="1:20" ht="21" customHeight="1" x14ac:dyDescent="0.4">
      <c r="A705" s="50" t="s">
        <v>109</v>
      </c>
      <c r="B705" s="50"/>
      <c r="C705" s="50" t="s">
        <v>530</v>
      </c>
      <c r="D705" s="51"/>
      <c r="E705" s="51"/>
      <c r="F705" s="51"/>
      <c r="G705" s="51"/>
      <c r="H705" s="51"/>
      <c r="I705" s="51"/>
      <c r="J705" s="51"/>
      <c r="K705" s="56">
        <v>44811</v>
      </c>
      <c r="L705" s="50" t="s">
        <v>1100</v>
      </c>
      <c r="M705" s="52">
        <v>620000</v>
      </c>
      <c r="N705" s="51"/>
      <c r="O705" s="52">
        <f t="shared" si="100"/>
        <v>620000</v>
      </c>
      <c r="P705" s="51"/>
      <c r="Q705" s="51"/>
      <c r="R705" s="51"/>
      <c r="S705" s="51"/>
      <c r="T705" s="50" t="s">
        <v>490</v>
      </c>
    </row>
    <row r="706" spans="1:20" ht="21" customHeight="1" x14ac:dyDescent="0.4">
      <c r="A706" s="50" t="s">
        <v>109</v>
      </c>
      <c r="B706" s="50"/>
      <c r="C706" s="50" t="s">
        <v>531</v>
      </c>
      <c r="D706" s="51"/>
      <c r="E706" s="51"/>
      <c r="F706" s="51"/>
      <c r="G706" s="51"/>
      <c r="H706" s="51"/>
      <c r="I706" s="51"/>
      <c r="J706" s="51"/>
      <c r="K706" s="56">
        <v>44933</v>
      </c>
      <c r="L706" s="50" t="s">
        <v>1101</v>
      </c>
      <c r="M706" s="51">
        <v>250000</v>
      </c>
      <c r="N706" s="51"/>
      <c r="O706" s="52">
        <f t="shared" si="100"/>
        <v>250000</v>
      </c>
      <c r="P706" s="51"/>
      <c r="Q706" s="51"/>
      <c r="R706" s="51"/>
      <c r="S706" s="51"/>
      <c r="T706" s="50" t="s">
        <v>490</v>
      </c>
    </row>
    <row r="707" spans="1:20" ht="21" customHeight="1" x14ac:dyDescent="0.4">
      <c r="A707" s="50" t="s">
        <v>109</v>
      </c>
      <c r="B707" s="50"/>
      <c r="C707" s="50"/>
      <c r="D707" s="51"/>
      <c r="E707" s="51"/>
      <c r="F707" s="51"/>
      <c r="G707" s="51"/>
      <c r="H707" s="51"/>
      <c r="I707" s="51"/>
      <c r="J707" s="51"/>
      <c r="K707" s="56">
        <v>44933</v>
      </c>
      <c r="L707" s="50" t="s">
        <v>1102</v>
      </c>
      <c r="M707" s="51">
        <v>350000</v>
      </c>
      <c r="N707" s="51"/>
      <c r="O707" s="52">
        <f t="shared" si="100"/>
        <v>350000</v>
      </c>
      <c r="P707" s="51"/>
      <c r="Q707" s="51"/>
      <c r="R707" s="51"/>
      <c r="S707" s="51"/>
      <c r="T707" s="50" t="s">
        <v>490</v>
      </c>
    </row>
    <row r="708" spans="1:20" ht="21" customHeight="1" x14ac:dyDescent="0.4">
      <c r="A708" s="50" t="s">
        <v>109</v>
      </c>
      <c r="B708" s="50"/>
      <c r="C708" s="50"/>
      <c r="D708" s="50"/>
      <c r="E708" s="50"/>
      <c r="F708" s="50"/>
      <c r="G708" s="50"/>
      <c r="H708" s="50"/>
      <c r="I708" s="50"/>
      <c r="J708" s="50"/>
      <c r="K708" s="56">
        <v>44944</v>
      </c>
      <c r="L708" s="50" t="s">
        <v>1102</v>
      </c>
      <c r="M708" s="51">
        <v>-350000</v>
      </c>
      <c r="N708" s="52"/>
      <c r="O708" s="52">
        <f t="shared" si="100"/>
        <v>-350000</v>
      </c>
      <c r="P708" s="51"/>
      <c r="Q708" s="51"/>
      <c r="R708" s="51"/>
      <c r="S708" s="51"/>
      <c r="T708" s="50" t="s">
        <v>490</v>
      </c>
    </row>
    <row r="709" spans="1:20" ht="21" customHeight="1" x14ac:dyDescent="0.4">
      <c r="A709" s="50" t="s">
        <v>109</v>
      </c>
      <c r="B709" s="50"/>
      <c r="C709" s="50" t="s">
        <v>532</v>
      </c>
      <c r="D709" s="50"/>
      <c r="E709" s="50"/>
      <c r="F709" s="50"/>
      <c r="G709" s="50"/>
      <c r="H709" s="50"/>
      <c r="I709" s="50"/>
      <c r="J709" s="50"/>
      <c r="K709" s="56">
        <v>44999</v>
      </c>
      <c r="L709" s="50" t="s">
        <v>1103</v>
      </c>
      <c r="M709" s="51">
        <v>350000</v>
      </c>
      <c r="N709" s="51"/>
      <c r="O709" s="52">
        <f t="shared" si="100"/>
        <v>350000</v>
      </c>
      <c r="P709" s="51"/>
      <c r="Q709" s="51"/>
      <c r="R709" s="51"/>
      <c r="S709" s="51"/>
      <c r="T709" s="50" t="s">
        <v>490</v>
      </c>
    </row>
    <row r="710" spans="1:20" ht="21" customHeight="1" x14ac:dyDescent="0.4">
      <c r="A710" s="50" t="s">
        <v>109</v>
      </c>
      <c r="B710" s="50"/>
      <c r="C710" s="50"/>
      <c r="D710" s="50"/>
      <c r="E710" s="50"/>
      <c r="F710" s="51"/>
      <c r="G710" s="51"/>
      <c r="H710" s="51"/>
      <c r="I710" s="51"/>
      <c r="J710" s="51"/>
      <c r="K710" s="56">
        <v>45065</v>
      </c>
      <c r="L710" s="50" t="s">
        <v>9</v>
      </c>
      <c r="M710" s="51"/>
      <c r="N710" s="52">
        <v>400000</v>
      </c>
      <c r="O710" s="52">
        <f t="shared" si="100"/>
        <v>400000</v>
      </c>
      <c r="P710" s="51"/>
      <c r="Q710" s="51"/>
      <c r="R710" s="51"/>
      <c r="S710" s="51"/>
      <c r="T710" s="50" t="s">
        <v>490</v>
      </c>
    </row>
    <row r="711" spans="1:20" ht="21" customHeight="1" x14ac:dyDescent="0.4">
      <c r="A711" s="50" t="s">
        <v>109</v>
      </c>
      <c r="B711" s="50"/>
      <c r="C711" s="50"/>
      <c r="D711" s="50"/>
      <c r="E711" s="50"/>
      <c r="F711" s="50"/>
      <c r="G711" s="50"/>
      <c r="H711" s="50"/>
      <c r="I711" s="50"/>
      <c r="J711" s="50"/>
      <c r="K711" s="56">
        <v>45147</v>
      </c>
      <c r="L711" s="50" t="s">
        <v>1104</v>
      </c>
      <c r="M711" s="52">
        <v>127000</v>
      </c>
      <c r="N711" s="51"/>
      <c r="O711" s="52">
        <f t="shared" si="100"/>
        <v>127000</v>
      </c>
      <c r="P711" s="51"/>
      <c r="Q711" s="51"/>
      <c r="R711" s="51"/>
      <c r="S711" s="51"/>
      <c r="T711" s="50" t="s">
        <v>490</v>
      </c>
    </row>
    <row r="712" spans="1:20" ht="21" customHeight="1" x14ac:dyDescent="0.4">
      <c r="A712" s="50" t="s">
        <v>109</v>
      </c>
      <c r="B712" s="50"/>
      <c r="C712" s="50"/>
      <c r="D712" s="50"/>
      <c r="E712" s="50"/>
      <c r="F712" s="50"/>
      <c r="G712" s="50"/>
      <c r="H712" s="50"/>
      <c r="I712" s="50"/>
      <c r="J712" s="50"/>
      <c r="K712" s="56">
        <v>45148</v>
      </c>
      <c r="L712" s="50" t="s">
        <v>1104</v>
      </c>
      <c r="M712" s="52">
        <v>-127000</v>
      </c>
      <c r="N712" s="51"/>
      <c r="O712" s="52">
        <f t="shared" si="100"/>
        <v>-127000</v>
      </c>
      <c r="P712" s="51"/>
      <c r="Q712" s="51"/>
      <c r="R712" s="51"/>
      <c r="S712" s="51"/>
      <c r="T712" s="50" t="s">
        <v>490</v>
      </c>
    </row>
    <row r="713" spans="1:20" ht="21" customHeight="1" x14ac:dyDescent="0.4">
      <c r="A713" s="50" t="s">
        <v>109</v>
      </c>
      <c r="B713" s="50"/>
      <c r="C713" s="50" t="s">
        <v>531</v>
      </c>
      <c r="D713" s="50"/>
      <c r="E713" s="50"/>
      <c r="F713" s="51"/>
      <c r="G713" s="51"/>
      <c r="H713" s="51"/>
      <c r="I713" s="51"/>
      <c r="J713" s="51"/>
      <c r="K713" s="56">
        <v>45148</v>
      </c>
      <c r="L713" s="50" t="s">
        <v>1105</v>
      </c>
      <c r="M713" s="52">
        <v>227000</v>
      </c>
      <c r="N713" s="51"/>
      <c r="O713" s="52">
        <f t="shared" si="100"/>
        <v>227000</v>
      </c>
      <c r="P713" s="51"/>
      <c r="Q713" s="51"/>
      <c r="R713" s="51"/>
      <c r="S713" s="51"/>
      <c r="T713" s="50" t="s">
        <v>490</v>
      </c>
    </row>
    <row r="714" spans="1:20" ht="21" customHeight="1" x14ac:dyDescent="0.4">
      <c r="A714" s="50" t="s">
        <v>109</v>
      </c>
      <c r="B714" s="50"/>
      <c r="C714" s="50" t="s">
        <v>530</v>
      </c>
      <c r="D714" s="50"/>
      <c r="E714" s="50"/>
      <c r="F714" s="50"/>
      <c r="G714" s="50"/>
      <c r="H714" s="50"/>
      <c r="I714" s="50"/>
      <c r="J714" s="50"/>
      <c r="K714" s="56">
        <v>45148</v>
      </c>
      <c r="L714" s="50" t="s">
        <v>1106</v>
      </c>
      <c r="M714" s="52">
        <v>477000</v>
      </c>
      <c r="N714" s="51"/>
      <c r="O714" s="52">
        <f t="shared" si="100"/>
        <v>477000</v>
      </c>
      <c r="P714" s="51"/>
      <c r="Q714" s="51"/>
      <c r="R714" s="51"/>
      <c r="S714" s="51"/>
      <c r="T714" s="50" t="s">
        <v>490</v>
      </c>
    </row>
    <row r="715" spans="1:20" ht="21" customHeight="1" x14ac:dyDescent="0.4">
      <c r="A715" s="50" t="s">
        <v>109</v>
      </c>
      <c r="B715" s="50"/>
      <c r="C715" s="50"/>
      <c r="D715" s="50"/>
      <c r="E715" s="50"/>
      <c r="F715" s="50"/>
      <c r="G715" s="50"/>
      <c r="H715" s="50"/>
      <c r="I715" s="50"/>
      <c r="J715" s="50"/>
      <c r="K715" s="56">
        <v>45149</v>
      </c>
      <c r="L715" s="50" t="s">
        <v>9</v>
      </c>
      <c r="M715" s="51"/>
      <c r="N715" s="52">
        <v>493000</v>
      </c>
      <c r="O715" s="52">
        <f t="shared" si="100"/>
        <v>493000</v>
      </c>
      <c r="P715" s="51"/>
      <c r="Q715" s="51"/>
      <c r="R715" s="51"/>
      <c r="S715" s="51"/>
      <c r="T715" s="50" t="s">
        <v>490</v>
      </c>
    </row>
    <row r="716" spans="1:20" ht="21" customHeight="1" x14ac:dyDescent="0.4">
      <c r="A716" s="50" t="s">
        <v>109</v>
      </c>
      <c r="B716" s="50"/>
      <c r="C716" s="50"/>
      <c r="D716" s="50"/>
      <c r="E716" s="50"/>
      <c r="F716" s="51"/>
      <c r="G716" s="51"/>
      <c r="H716" s="51"/>
      <c r="I716" s="51"/>
      <c r="J716" s="51"/>
      <c r="K716" s="56">
        <v>45149</v>
      </c>
      <c r="L716" s="50" t="s">
        <v>314</v>
      </c>
      <c r="M716" s="52">
        <v>-620000</v>
      </c>
      <c r="N716" s="51"/>
      <c r="O716" s="52">
        <f t="shared" si="100"/>
        <v>-620000</v>
      </c>
      <c r="P716" s="51"/>
      <c r="Q716" s="51"/>
      <c r="R716" s="51"/>
      <c r="S716" s="51"/>
      <c r="T716" s="50" t="s">
        <v>490</v>
      </c>
    </row>
    <row r="717" spans="1:20" ht="21" customHeight="1" x14ac:dyDescent="0.4">
      <c r="A717" s="50" t="s">
        <v>109</v>
      </c>
      <c r="B717" s="50"/>
      <c r="C717" s="50"/>
      <c r="D717" s="50"/>
      <c r="E717" s="50"/>
      <c r="F717" s="50"/>
      <c r="G717" s="50"/>
      <c r="H717" s="50"/>
      <c r="I717" s="50"/>
      <c r="J717" s="50"/>
      <c r="K717" s="56">
        <v>45149</v>
      </c>
      <c r="L717" s="50" t="s">
        <v>314</v>
      </c>
      <c r="M717" s="52">
        <v>-350000</v>
      </c>
      <c r="N717" s="52"/>
      <c r="O717" s="52">
        <f t="shared" si="100"/>
        <v>-350000</v>
      </c>
      <c r="P717" s="51"/>
      <c r="Q717" s="51"/>
      <c r="R717" s="51"/>
      <c r="S717" s="51"/>
      <c r="T717" s="50" t="s">
        <v>490</v>
      </c>
    </row>
    <row r="718" spans="1:20" ht="21" customHeight="1" x14ac:dyDescent="0.4">
      <c r="A718" s="50" t="s">
        <v>109</v>
      </c>
      <c r="B718" s="50"/>
      <c r="C718" s="50"/>
      <c r="D718" s="50"/>
      <c r="E718" s="50"/>
      <c r="F718" s="50"/>
      <c r="G718" s="50"/>
      <c r="H718" s="50"/>
      <c r="I718" s="50"/>
      <c r="J718" s="50"/>
      <c r="K718" s="56">
        <v>45152</v>
      </c>
      <c r="L718" s="50" t="s">
        <v>9</v>
      </c>
      <c r="M718" s="52"/>
      <c r="N718" s="52">
        <v>473800</v>
      </c>
      <c r="O718" s="52">
        <f t="shared" si="100"/>
        <v>473800</v>
      </c>
      <c r="P718" s="51"/>
      <c r="Q718" s="51"/>
      <c r="R718" s="51"/>
      <c r="S718" s="51"/>
      <c r="T718" s="50" t="s">
        <v>490</v>
      </c>
    </row>
    <row r="719" spans="1:20" ht="21" customHeight="1" x14ac:dyDescent="0.4">
      <c r="A719" s="50" t="s">
        <v>109</v>
      </c>
      <c r="B719" s="50"/>
      <c r="C719" s="50"/>
      <c r="D719" s="50"/>
      <c r="E719" s="50"/>
      <c r="F719" s="50"/>
      <c r="G719" s="50"/>
      <c r="H719" s="50"/>
      <c r="I719" s="50"/>
      <c r="J719" s="50"/>
      <c r="K719" s="56"/>
      <c r="L719" s="50" t="s">
        <v>309</v>
      </c>
      <c r="M719" s="51"/>
      <c r="N719" s="52"/>
      <c r="O719" s="52">
        <f t="shared" si="100"/>
        <v>0</v>
      </c>
      <c r="P719" s="51"/>
      <c r="Q719" s="51"/>
      <c r="R719" s="51"/>
      <c r="S719" s="51"/>
      <c r="T719" s="50" t="s">
        <v>490</v>
      </c>
    </row>
    <row r="720" spans="1:20" ht="21" customHeight="1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9"/>
      <c r="L720" s="58"/>
      <c r="M720" s="60">
        <f t="shared" ref="M720:N720" si="101">SUM(M703:M719)</f>
        <v>954000</v>
      </c>
      <c r="N720" s="60">
        <f t="shared" si="101"/>
        <v>1486800</v>
      </c>
      <c r="O720" s="60">
        <f>SUM(O703:O719)</f>
        <v>2440800</v>
      </c>
      <c r="P720" s="60">
        <f>+J702-N720</f>
        <v>1000</v>
      </c>
      <c r="Q720" s="60">
        <f>+I702-M720</f>
        <v>-1000</v>
      </c>
      <c r="R720" s="60">
        <f>+P720+Q720</f>
        <v>0</v>
      </c>
      <c r="S720" s="60">
        <f>+O720</f>
        <v>2440800</v>
      </c>
      <c r="T720" s="58"/>
    </row>
    <row r="721" spans="1:20" ht="21" customHeight="1" x14ac:dyDescent="0.4">
      <c r="A721" s="50" t="s">
        <v>110</v>
      </c>
      <c r="B721" s="50" t="s">
        <v>326</v>
      </c>
      <c r="C721" s="50"/>
      <c r="D721" s="50">
        <v>138.88999999999999</v>
      </c>
      <c r="E721" s="50">
        <v>14500</v>
      </c>
      <c r="F721" s="52">
        <f>+D721*0.8364</f>
        <v>116.16759599999999</v>
      </c>
      <c r="G721" s="51">
        <v>7000</v>
      </c>
      <c r="H721" s="51">
        <f>+D721*E721</f>
        <v>2013904.9999999998</v>
      </c>
      <c r="I721" s="52">
        <f>+CEILING(F721*G721,1000)</f>
        <v>814000</v>
      </c>
      <c r="J721" s="52">
        <f>(H721-I721)</f>
        <v>1199904.9999999998</v>
      </c>
      <c r="K721" s="56">
        <v>44809</v>
      </c>
      <c r="L721" s="50"/>
      <c r="M721" s="51"/>
      <c r="N721" s="51"/>
      <c r="O721" s="51"/>
      <c r="P721" s="51"/>
      <c r="Q721" s="51"/>
      <c r="R721" s="51"/>
      <c r="S721" s="51"/>
      <c r="T721" s="50" t="s">
        <v>304</v>
      </c>
    </row>
    <row r="722" spans="1:20" ht="21" customHeight="1" x14ac:dyDescent="0.4">
      <c r="A722" s="50" t="s">
        <v>110</v>
      </c>
      <c r="B722" s="50"/>
      <c r="C722" s="50"/>
      <c r="D722" s="50"/>
      <c r="E722" s="50"/>
      <c r="F722" s="51"/>
      <c r="G722" s="51"/>
      <c r="H722" s="51"/>
      <c r="I722" s="51"/>
      <c r="J722" s="51"/>
      <c r="K722" s="56">
        <v>44809</v>
      </c>
      <c r="L722" s="50" t="s">
        <v>1107</v>
      </c>
      <c r="M722" s="51">
        <v>500000</v>
      </c>
      <c r="N722" s="51"/>
      <c r="O722" s="52">
        <f t="shared" ref="O722:O738" si="102">+SUM(M722:N722)</f>
        <v>500000</v>
      </c>
      <c r="P722" s="51"/>
      <c r="Q722" s="51"/>
      <c r="R722" s="51"/>
      <c r="S722" s="51"/>
      <c r="T722" s="50" t="s">
        <v>304</v>
      </c>
    </row>
    <row r="723" spans="1:20" ht="21" customHeight="1" x14ac:dyDescent="0.4">
      <c r="A723" s="50" t="s">
        <v>110</v>
      </c>
      <c r="B723" s="50"/>
      <c r="C723" s="50"/>
      <c r="D723" s="50"/>
      <c r="E723" s="50"/>
      <c r="F723" s="50"/>
      <c r="G723" s="50"/>
      <c r="H723" s="50"/>
      <c r="I723" s="50"/>
      <c r="J723" s="50"/>
      <c r="K723" s="56">
        <v>44811</v>
      </c>
      <c r="L723" s="50" t="s">
        <v>1107</v>
      </c>
      <c r="M723" s="52">
        <v>-500000</v>
      </c>
      <c r="N723" s="51"/>
      <c r="O723" s="52">
        <f t="shared" si="102"/>
        <v>-500000</v>
      </c>
      <c r="P723" s="51"/>
      <c r="Q723" s="51"/>
      <c r="R723" s="51"/>
      <c r="S723" s="51"/>
      <c r="T723" s="50" t="s">
        <v>304</v>
      </c>
    </row>
    <row r="724" spans="1:20" ht="21" customHeight="1" x14ac:dyDescent="0.4">
      <c r="A724" s="50" t="s">
        <v>110</v>
      </c>
      <c r="B724" s="50"/>
      <c r="C724" s="50" t="s">
        <v>259</v>
      </c>
      <c r="D724" s="50"/>
      <c r="E724" s="50"/>
      <c r="F724" s="50"/>
      <c r="G724" s="50"/>
      <c r="H724" s="50"/>
      <c r="I724" s="50"/>
      <c r="J724" s="50"/>
      <c r="K724" s="56">
        <v>44821</v>
      </c>
      <c r="L724" s="50" t="s">
        <v>321</v>
      </c>
      <c r="M724" s="52">
        <v>500000</v>
      </c>
      <c r="N724" s="51"/>
      <c r="O724" s="52">
        <f t="shared" si="102"/>
        <v>500000</v>
      </c>
      <c r="P724" s="51"/>
      <c r="Q724" s="51"/>
      <c r="R724" s="51"/>
      <c r="S724" s="51"/>
      <c r="T724" s="50" t="s">
        <v>304</v>
      </c>
    </row>
    <row r="725" spans="1:20" ht="21" customHeight="1" x14ac:dyDescent="0.4">
      <c r="A725" s="50" t="s">
        <v>110</v>
      </c>
      <c r="B725" s="50"/>
      <c r="C725" s="50"/>
      <c r="D725" s="50"/>
      <c r="E725" s="50"/>
      <c r="F725" s="50"/>
      <c r="G725" s="50"/>
      <c r="H725" s="50"/>
      <c r="I725" s="50"/>
      <c r="J725" s="50"/>
      <c r="K725" s="56">
        <v>44983</v>
      </c>
      <c r="L725" s="50" t="s">
        <v>321</v>
      </c>
      <c r="M725" s="51">
        <v>500000</v>
      </c>
      <c r="N725" s="52"/>
      <c r="O725" s="52">
        <f t="shared" si="102"/>
        <v>500000</v>
      </c>
      <c r="P725" s="51"/>
      <c r="Q725" s="51"/>
      <c r="R725" s="51"/>
      <c r="S725" s="51"/>
      <c r="T725" s="50" t="s">
        <v>304</v>
      </c>
    </row>
    <row r="726" spans="1:20" ht="21" customHeight="1" x14ac:dyDescent="0.4">
      <c r="A726" s="50" t="s">
        <v>110</v>
      </c>
      <c r="B726" s="50"/>
      <c r="C726" s="50"/>
      <c r="D726" s="50"/>
      <c r="E726" s="50"/>
      <c r="F726" s="50"/>
      <c r="G726" s="50"/>
      <c r="H726" s="50"/>
      <c r="I726" s="50"/>
      <c r="J726" s="50"/>
      <c r="K726" s="56">
        <v>45065</v>
      </c>
      <c r="L726" s="50" t="s">
        <v>321</v>
      </c>
      <c r="M726" s="51">
        <v>500000</v>
      </c>
      <c r="N726" s="52"/>
      <c r="O726" s="52">
        <f t="shared" si="102"/>
        <v>500000</v>
      </c>
      <c r="P726" s="51"/>
      <c r="Q726" s="51"/>
      <c r="R726" s="51"/>
      <c r="S726" s="51"/>
      <c r="T726" s="50" t="s">
        <v>304</v>
      </c>
    </row>
    <row r="727" spans="1:20" ht="21" customHeight="1" x14ac:dyDescent="0.4">
      <c r="A727" s="50" t="s">
        <v>110</v>
      </c>
      <c r="B727" s="50"/>
      <c r="C727" s="50" t="s">
        <v>533</v>
      </c>
      <c r="D727" s="50"/>
      <c r="E727" s="50"/>
      <c r="F727" s="50"/>
      <c r="G727" s="50"/>
      <c r="H727" s="50"/>
      <c r="I727" s="50"/>
      <c r="J727" s="50"/>
      <c r="K727" s="56">
        <v>45218</v>
      </c>
      <c r="L727" s="50" t="s">
        <v>1108</v>
      </c>
      <c r="M727" s="52">
        <v>400000</v>
      </c>
      <c r="N727" s="51"/>
      <c r="O727" s="52">
        <f t="shared" si="102"/>
        <v>400000</v>
      </c>
      <c r="P727" s="51"/>
      <c r="Q727" s="51"/>
      <c r="R727" s="51"/>
      <c r="S727" s="51"/>
      <c r="T727" s="50" t="s">
        <v>304</v>
      </c>
    </row>
    <row r="728" spans="1:20" ht="21" customHeight="1" x14ac:dyDescent="0.4">
      <c r="A728" s="50" t="s">
        <v>110</v>
      </c>
      <c r="B728" s="50"/>
      <c r="C728" s="50"/>
      <c r="D728" s="50"/>
      <c r="E728" s="50"/>
      <c r="F728" s="50"/>
      <c r="G728" s="50"/>
      <c r="H728" s="50"/>
      <c r="I728" s="50"/>
      <c r="J728" s="50"/>
      <c r="K728" s="56">
        <v>45218</v>
      </c>
      <c r="L728" s="50" t="s">
        <v>1109</v>
      </c>
      <c r="M728" s="51">
        <v>400000</v>
      </c>
      <c r="N728" s="51"/>
      <c r="O728" s="52">
        <f t="shared" si="102"/>
        <v>400000</v>
      </c>
      <c r="P728" s="51"/>
      <c r="Q728" s="51"/>
      <c r="R728" s="51"/>
      <c r="S728" s="51"/>
      <c r="T728" s="50" t="s">
        <v>304</v>
      </c>
    </row>
    <row r="729" spans="1:20" ht="21" customHeight="1" x14ac:dyDescent="0.4">
      <c r="A729" s="50" t="s">
        <v>110</v>
      </c>
      <c r="B729" s="50"/>
      <c r="C729" s="50"/>
      <c r="D729" s="50"/>
      <c r="E729" s="50"/>
      <c r="F729" s="51"/>
      <c r="G729" s="51"/>
      <c r="H729" s="51"/>
      <c r="I729" s="51"/>
      <c r="J729" s="51"/>
      <c r="K729" s="56">
        <v>45218</v>
      </c>
      <c r="L729" s="50" t="s">
        <v>1110</v>
      </c>
      <c r="M729" s="51">
        <v>400000</v>
      </c>
      <c r="N729" s="51"/>
      <c r="O729" s="52">
        <f t="shared" si="102"/>
        <v>400000</v>
      </c>
      <c r="P729" s="51"/>
      <c r="Q729" s="51"/>
      <c r="R729" s="51"/>
      <c r="S729" s="51"/>
      <c r="T729" s="50" t="s">
        <v>304</v>
      </c>
    </row>
    <row r="730" spans="1:20" ht="21" customHeight="1" x14ac:dyDescent="0.4">
      <c r="A730" s="50" t="s">
        <v>110</v>
      </c>
      <c r="B730" s="50"/>
      <c r="C730" s="50"/>
      <c r="D730" s="50"/>
      <c r="E730" s="50"/>
      <c r="F730" s="50"/>
      <c r="G730" s="50"/>
      <c r="H730" s="50"/>
      <c r="I730" s="50"/>
      <c r="J730" s="50"/>
      <c r="K730" s="56">
        <v>45218</v>
      </c>
      <c r="L730" s="50" t="s">
        <v>1111</v>
      </c>
      <c r="M730" s="51">
        <v>400000</v>
      </c>
      <c r="N730" s="52"/>
      <c r="O730" s="52">
        <f t="shared" si="102"/>
        <v>400000</v>
      </c>
      <c r="P730" s="51"/>
      <c r="Q730" s="51"/>
      <c r="R730" s="51"/>
      <c r="S730" s="51"/>
      <c r="T730" s="50" t="s">
        <v>304</v>
      </c>
    </row>
    <row r="731" spans="1:20" ht="21" customHeight="1" x14ac:dyDescent="0.4">
      <c r="A731" s="50" t="s">
        <v>110</v>
      </c>
      <c r="B731" s="50"/>
      <c r="C731" s="50"/>
      <c r="D731" s="50"/>
      <c r="E731" s="50"/>
      <c r="F731" s="50"/>
      <c r="G731" s="50"/>
      <c r="H731" s="50"/>
      <c r="I731" s="50"/>
      <c r="J731" s="50"/>
      <c r="K731" s="56">
        <v>45218</v>
      </c>
      <c r="L731" s="50" t="s">
        <v>1112</v>
      </c>
      <c r="M731" s="52">
        <v>400000</v>
      </c>
      <c r="N731" s="51"/>
      <c r="O731" s="52">
        <f t="shared" si="102"/>
        <v>400000</v>
      </c>
      <c r="P731" s="51"/>
      <c r="Q731" s="51"/>
      <c r="R731" s="51"/>
      <c r="S731" s="51"/>
      <c r="T731" s="50" t="s">
        <v>304</v>
      </c>
    </row>
    <row r="732" spans="1:20" ht="21" customHeight="1" x14ac:dyDescent="0.4">
      <c r="A732" s="50" t="s">
        <v>110</v>
      </c>
      <c r="B732" s="50"/>
      <c r="C732" s="50"/>
      <c r="D732" s="50"/>
      <c r="E732" s="50"/>
      <c r="F732" s="50"/>
      <c r="G732" s="50"/>
      <c r="H732" s="50"/>
      <c r="I732" s="50"/>
      <c r="J732" s="50"/>
      <c r="K732" s="56">
        <v>45220</v>
      </c>
      <c r="L732" s="50" t="s">
        <v>314</v>
      </c>
      <c r="M732" s="52">
        <v>-1500000</v>
      </c>
      <c r="N732" s="51"/>
      <c r="O732" s="52">
        <f t="shared" si="102"/>
        <v>-1500000</v>
      </c>
      <c r="P732" s="51"/>
      <c r="Q732" s="51"/>
      <c r="R732" s="51"/>
      <c r="S732" s="51"/>
      <c r="T732" s="50" t="s">
        <v>304</v>
      </c>
    </row>
    <row r="733" spans="1:20" ht="21" customHeight="1" x14ac:dyDescent="0.4">
      <c r="A733" s="50" t="s">
        <v>110</v>
      </c>
      <c r="B733" s="50"/>
      <c r="C733" s="50" t="s">
        <v>534</v>
      </c>
      <c r="D733" s="50"/>
      <c r="E733" s="50"/>
      <c r="F733" s="50"/>
      <c r="G733" s="50"/>
      <c r="H733" s="50"/>
      <c r="I733" s="50"/>
      <c r="J733" s="50"/>
      <c r="K733" s="56">
        <v>45231</v>
      </c>
      <c r="L733" s="50" t="s">
        <v>1113</v>
      </c>
      <c r="M733" s="51">
        <v>50000</v>
      </c>
      <c r="N733" s="52"/>
      <c r="O733" s="52">
        <f t="shared" si="102"/>
        <v>50000</v>
      </c>
      <c r="P733" s="51"/>
      <c r="Q733" s="51"/>
      <c r="R733" s="51"/>
      <c r="S733" s="51"/>
      <c r="T733" s="50" t="s">
        <v>304</v>
      </c>
    </row>
    <row r="734" spans="1:20" ht="21" customHeight="1" x14ac:dyDescent="0.4">
      <c r="A734" s="50" t="s">
        <v>110</v>
      </c>
      <c r="B734" s="50"/>
      <c r="C734" s="50"/>
      <c r="D734" s="50"/>
      <c r="E734" s="50"/>
      <c r="F734" s="50"/>
      <c r="G734" s="50"/>
      <c r="H734" s="50"/>
      <c r="I734" s="50"/>
      <c r="J734" s="50"/>
      <c r="K734" s="56">
        <v>45252</v>
      </c>
      <c r="L734" s="50" t="s">
        <v>314</v>
      </c>
      <c r="M734" s="51">
        <v>764000</v>
      </c>
      <c r="N734" s="51"/>
      <c r="O734" s="52">
        <f t="shared" si="102"/>
        <v>764000</v>
      </c>
      <c r="P734" s="51"/>
      <c r="Q734" s="51"/>
      <c r="R734" s="51"/>
      <c r="S734" s="51"/>
      <c r="T734" s="50" t="s">
        <v>304</v>
      </c>
    </row>
    <row r="735" spans="1:20" ht="21" customHeight="1" x14ac:dyDescent="0.4">
      <c r="A735" s="50" t="s">
        <v>110</v>
      </c>
      <c r="B735" s="50"/>
      <c r="C735" s="50"/>
      <c r="D735" s="50"/>
      <c r="E735" s="50"/>
      <c r="F735" s="51"/>
      <c r="G735" s="51"/>
      <c r="H735" s="51"/>
      <c r="I735" s="51"/>
      <c r="J735" s="51"/>
      <c r="K735" s="56">
        <v>45253</v>
      </c>
      <c r="L735" s="50" t="s">
        <v>9</v>
      </c>
      <c r="M735" s="51"/>
      <c r="N735" s="52">
        <v>1199905</v>
      </c>
      <c r="O735" s="52">
        <f t="shared" si="102"/>
        <v>1199905</v>
      </c>
      <c r="P735" s="51"/>
      <c r="Q735" s="51"/>
      <c r="R735" s="51"/>
      <c r="S735" s="51"/>
      <c r="T735" s="50" t="s">
        <v>304</v>
      </c>
    </row>
    <row r="736" spans="1:20" ht="21" customHeight="1" x14ac:dyDescent="0.4">
      <c r="A736" s="50" t="s">
        <v>110</v>
      </c>
      <c r="B736" s="50"/>
      <c r="C736" s="50"/>
      <c r="D736" s="50"/>
      <c r="E736" s="50"/>
      <c r="F736" s="50"/>
      <c r="G736" s="50"/>
      <c r="H736" s="50"/>
      <c r="I736" s="50"/>
      <c r="J736" s="50"/>
      <c r="K736" s="56">
        <v>45264</v>
      </c>
      <c r="L736" s="50" t="s">
        <v>314</v>
      </c>
      <c r="M736" s="52">
        <v>-1000000</v>
      </c>
      <c r="N736" s="52"/>
      <c r="O736" s="52">
        <f t="shared" si="102"/>
        <v>-1000000</v>
      </c>
      <c r="P736" s="51"/>
      <c r="Q736" s="51"/>
      <c r="R736" s="51"/>
      <c r="S736" s="51"/>
      <c r="T736" s="50" t="s">
        <v>304</v>
      </c>
    </row>
    <row r="737" spans="1:20" ht="21" customHeight="1" x14ac:dyDescent="0.4">
      <c r="A737" s="50" t="s">
        <v>110</v>
      </c>
      <c r="B737" s="50"/>
      <c r="C737" s="50"/>
      <c r="D737" s="50"/>
      <c r="E737" s="50"/>
      <c r="F737" s="50"/>
      <c r="G737" s="50"/>
      <c r="H737" s="50"/>
      <c r="I737" s="50"/>
      <c r="J737" s="50"/>
      <c r="K737" s="56" t="s">
        <v>1204</v>
      </c>
      <c r="L737" s="50" t="s">
        <v>1909</v>
      </c>
      <c r="M737" s="51">
        <v>-1000000</v>
      </c>
      <c r="N737" s="52"/>
      <c r="O737" s="52">
        <f t="shared" si="102"/>
        <v>-1000000</v>
      </c>
      <c r="P737" s="51"/>
      <c r="Q737" s="51"/>
      <c r="R737" s="51"/>
      <c r="S737" s="51"/>
      <c r="T737" s="50" t="s">
        <v>304</v>
      </c>
    </row>
    <row r="738" spans="1:20" ht="21" customHeight="1" x14ac:dyDescent="0.4">
      <c r="A738" s="50" t="s">
        <v>110</v>
      </c>
      <c r="B738" s="50"/>
      <c r="C738" s="50"/>
      <c r="D738" s="50"/>
      <c r="E738" s="50"/>
      <c r="F738" s="50"/>
      <c r="G738" s="50"/>
      <c r="H738" s="50"/>
      <c r="I738" s="50"/>
      <c r="J738" s="50"/>
      <c r="K738" s="56"/>
      <c r="L738" s="50"/>
      <c r="M738" s="51"/>
      <c r="N738" s="52"/>
      <c r="O738" s="52">
        <f t="shared" si="102"/>
        <v>0</v>
      </c>
      <c r="P738" s="51"/>
      <c r="Q738" s="51"/>
      <c r="R738" s="51"/>
      <c r="S738" s="51"/>
      <c r="T738" s="50" t="s">
        <v>304</v>
      </c>
    </row>
    <row r="739" spans="1:20" ht="21" customHeight="1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9"/>
      <c r="L739" s="58"/>
      <c r="M739" s="60">
        <f t="shared" ref="M739:N739" si="103">SUM(M722:M738)</f>
        <v>814000</v>
      </c>
      <c r="N739" s="60">
        <f t="shared" si="103"/>
        <v>1199905</v>
      </c>
      <c r="O739" s="60">
        <f>SUM(O722:O738)</f>
        <v>2013905</v>
      </c>
      <c r="P739" s="60">
        <f>+J721-N739</f>
        <v>0</v>
      </c>
      <c r="Q739" s="60">
        <f>+I721-M739</f>
        <v>0</v>
      </c>
      <c r="R739" s="60">
        <f>+P739+Q739</f>
        <v>0</v>
      </c>
      <c r="S739" s="60">
        <f>+O739</f>
        <v>2013905</v>
      </c>
      <c r="T739" s="58"/>
    </row>
    <row r="740" spans="1:20" ht="21" customHeight="1" x14ac:dyDescent="0.4">
      <c r="A740" s="50" t="s">
        <v>111</v>
      </c>
      <c r="B740" s="50" t="s">
        <v>326</v>
      </c>
      <c r="C740" s="50"/>
      <c r="D740" s="50">
        <v>138.88999999999999</v>
      </c>
      <c r="E740" s="50">
        <v>14500</v>
      </c>
      <c r="F740" s="52">
        <f>+D740*0.8364</f>
        <v>116.16759599999999</v>
      </c>
      <c r="G740" s="51">
        <v>7000</v>
      </c>
      <c r="H740" s="51">
        <f>+D740*E740</f>
        <v>2013904.9999999998</v>
      </c>
      <c r="I740" s="52">
        <f>+CEILING(F740*G740,1000)</f>
        <v>814000</v>
      </c>
      <c r="J740" s="52">
        <f>(H740-I740)</f>
        <v>1199904.9999999998</v>
      </c>
      <c r="K740" s="56">
        <v>44815</v>
      </c>
      <c r="L740" s="50"/>
      <c r="M740" s="51"/>
      <c r="N740" s="51"/>
      <c r="O740" s="51"/>
      <c r="P740" s="51"/>
      <c r="Q740" s="51"/>
      <c r="R740" s="51"/>
      <c r="S740" s="51"/>
      <c r="T740" s="50" t="s">
        <v>304</v>
      </c>
    </row>
    <row r="741" spans="1:20" ht="21" customHeight="1" x14ac:dyDescent="0.4">
      <c r="A741" s="50" t="s">
        <v>111</v>
      </c>
      <c r="B741" s="50"/>
      <c r="C741" s="50"/>
      <c r="D741" s="50"/>
      <c r="E741" s="50"/>
      <c r="F741" s="51"/>
      <c r="G741" s="51"/>
      <c r="H741" s="51"/>
      <c r="I741" s="51"/>
      <c r="J741" s="51"/>
      <c r="K741" s="56">
        <v>44815</v>
      </c>
      <c r="L741" s="50" t="s">
        <v>9</v>
      </c>
      <c r="M741" s="51"/>
      <c r="N741" s="52">
        <v>100000</v>
      </c>
      <c r="O741" s="52">
        <f t="shared" ref="O741:O759" si="104">+SUM(M741:N741)</f>
        <v>100000</v>
      </c>
      <c r="P741" s="51"/>
      <c r="Q741" s="51"/>
      <c r="R741" s="51"/>
      <c r="S741" s="51"/>
      <c r="T741" s="50" t="s">
        <v>304</v>
      </c>
    </row>
    <row r="742" spans="1:20" ht="21" customHeight="1" x14ac:dyDescent="0.4">
      <c r="A742" s="50" t="s">
        <v>111</v>
      </c>
      <c r="B742" s="50"/>
      <c r="C742" s="50"/>
      <c r="D742" s="50"/>
      <c r="E742" s="50"/>
      <c r="F742" s="50"/>
      <c r="G742" s="50"/>
      <c r="H742" s="50"/>
      <c r="I742" s="50"/>
      <c r="J742" s="50"/>
      <c r="K742" s="56">
        <v>44815</v>
      </c>
      <c r="L742" s="50" t="s">
        <v>9</v>
      </c>
      <c r="M742" s="52"/>
      <c r="N742" s="52">
        <v>100000</v>
      </c>
      <c r="O742" s="52">
        <f t="shared" si="104"/>
        <v>100000</v>
      </c>
      <c r="P742" s="51"/>
      <c r="Q742" s="51"/>
      <c r="R742" s="51"/>
      <c r="S742" s="51"/>
      <c r="T742" s="50" t="s">
        <v>304</v>
      </c>
    </row>
    <row r="743" spans="1:20" ht="21" customHeight="1" x14ac:dyDescent="0.4">
      <c r="A743" s="50" t="s">
        <v>111</v>
      </c>
      <c r="B743" s="50"/>
      <c r="C743" s="50"/>
      <c r="D743" s="50"/>
      <c r="E743" s="50"/>
      <c r="F743" s="50"/>
      <c r="G743" s="50"/>
      <c r="H743" s="50"/>
      <c r="I743" s="50"/>
      <c r="J743" s="50"/>
      <c r="K743" s="56">
        <v>44857</v>
      </c>
      <c r="L743" s="50" t="s">
        <v>9</v>
      </c>
      <c r="M743" s="51"/>
      <c r="N743" s="52">
        <v>10000</v>
      </c>
      <c r="O743" s="52">
        <f t="shared" si="104"/>
        <v>10000</v>
      </c>
      <c r="P743" s="51"/>
      <c r="Q743" s="51"/>
      <c r="R743" s="51"/>
      <c r="S743" s="51"/>
      <c r="T743" s="50" t="s">
        <v>304</v>
      </c>
    </row>
    <row r="744" spans="1:20" ht="21" customHeight="1" x14ac:dyDescent="0.4">
      <c r="A744" s="50" t="s">
        <v>111</v>
      </c>
      <c r="B744" s="50"/>
      <c r="C744" s="50"/>
      <c r="D744" s="50"/>
      <c r="E744" s="50"/>
      <c r="F744" s="50"/>
      <c r="G744" s="50"/>
      <c r="H744" s="50"/>
      <c r="I744" s="50"/>
      <c r="J744" s="50"/>
      <c r="K744" s="56">
        <v>44874</v>
      </c>
      <c r="L744" s="50" t="s">
        <v>313</v>
      </c>
      <c r="M744" s="52">
        <v>500</v>
      </c>
      <c r="N744" s="51"/>
      <c r="O744" s="52">
        <f t="shared" si="104"/>
        <v>500</v>
      </c>
      <c r="P744" s="51"/>
      <c r="Q744" s="51"/>
      <c r="R744" s="51"/>
      <c r="S744" s="51"/>
      <c r="T744" s="50" t="s">
        <v>304</v>
      </c>
    </row>
    <row r="745" spans="1:20" ht="21" customHeight="1" x14ac:dyDescent="0.4">
      <c r="A745" s="50" t="s">
        <v>111</v>
      </c>
      <c r="B745" s="50"/>
      <c r="C745" s="50"/>
      <c r="D745" s="50"/>
      <c r="E745" s="50"/>
      <c r="F745" s="50"/>
      <c r="G745" s="50"/>
      <c r="H745" s="50"/>
      <c r="I745" s="50"/>
      <c r="J745" s="50"/>
      <c r="K745" s="56">
        <v>44877</v>
      </c>
      <c r="L745" s="50" t="s">
        <v>313</v>
      </c>
      <c r="M745" s="52">
        <v>100000</v>
      </c>
      <c r="N745" s="51"/>
      <c r="O745" s="52">
        <f t="shared" si="104"/>
        <v>100000</v>
      </c>
      <c r="P745" s="51"/>
      <c r="Q745" s="51"/>
      <c r="R745" s="51"/>
      <c r="S745" s="51"/>
      <c r="T745" s="50" t="s">
        <v>304</v>
      </c>
    </row>
    <row r="746" spans="1:20" ht="21" customHeight="1" x14ac:dyDescent="0.4">
      <c r="A746" s="50" t="s">
        <v>111</v>
      </c>
      <c r="B746" s="50"/>
      <c r="C746" s="50"/>
      <c r="D746" s="50"/>
      <c r="E746" s="50"/>
      <c r="F746" s="50"/>
      <c r="G746" s="50"/>
      <c r="H746" s="50"/>
      <c r="I746" s="50"/>
      <c r="J746" s="50"/>
      <c r="K746" s="56">
        <v>44877</v>
      </c>
      <c r="L746" s="50" t="s">
        <v>313</v>
      </c>
      <c r="M746" s="51">
        <v>200000</v>
      </c>
      <c r="N746" s="51"/>
      <c r="O746" s="52">
        <f t="shared" si="104"/>
        <v>200000</v>
      </c>
      <c r="P746" s="51"/>
      <c r="Q746" s="51"/>
      <c r="R746" s="51"/>
      <c r="S746" s="51"/>
      <c r="T746" s="50" t="s">
        <v>304</v>
      </c>
    </row>
    <row r="747" spans="1:20" ht="21" customHeight="1" x14ac:dyDescent="0.4">
      <c r="A747" s="50" t="s">
        <v>111</v>
      </c>
      <c r="B747" s="50"/>
      <c r="C747" s="50"/>
      <c r="D747" s="62"/>
      <c r="E747" s="50"/>
      <c r="F747" s="51"/>
      <c r="G747" s="51"/>
      <c r="H747" s="51"/>
      <c r="I747" s="51"/>
      <c r="J747" s="51"/>
      <c r="K747" s="56">
        <v>44877</v>
      </c>
      <c r="L747" s="50" t="s">
        <v>313</v>
      </c>
      <c r="M747" s="51">
        <v>189500</v>
      </c>
      <c r="N747" s="51"/>
      <c r="O747" s="52">
        <f t="shared" si="104"/>
        <v>189500</v>
      </c>
      <c r="P747" s="51"/>
      <c r="Q747" s="51"/>
      <c r="R747" s="51"/>
      <c r="S747" s="51"/>
      <c r="T747" s="50" t="s">
        <v>304</v>
      </c>
    </row>
    <row r="748" spans="1:20" ht="21" customHeight="1" x14ac:dyDescent="0.4">
      <c r="A748" s="50" t="s">
        <v>111</v>
      </c>
      <c r="B748" s="50"/>
      <c r="C748" s="50" t="s">
        <v>535</v>
      </c>
      <c r="D748" s="62"/>
      <c r="E748" s="50"/>
      <c r="F748" s="51"/>
      <c r="G748" s="51"/>
      <c r="H748" s="51"/>
      <c r="I748" s="51"/>
      <c r="J748" s="51"/>
      <c r="K748" s="56">
        <v>44967</v>
      </c>
      <c r="L748" s="50" t="s">
        <v>9</v>
      </c>
      <c r="M748" s="51"/>
      <c r="N748" s="52">
        <v>500000</v>
      </c>
      <c r="O748" s="52">
        <f t="shared" si="104"/>
        <v>500000</v>
      </c>
      <c r="P748" s="51"/>
      <c r="Q748" s="51"/>
      <c r="R748" s="51"/>
      <c r="S748" s="51"/>
      <c r="T748" s="50" t="s">
        <v>304</v>
      </c>
    </row>
    <row r="749" spans="1:20" ht="21" customHeight="1" x14ac:dyDescent="0.4">
      <c r="A749" s="50" t="s">
        <v>111</v>
      </c>
      <c r="B749" s="50"/>
      <c r="C749" s="50"/>
      <c r="D749" s="62"/>
      <c r="E749" s="50"/>
      <c r="F749" s="51"/>
      <c r="G749" s="51"/>
      <c r="H749" s="51"/>
      <c r="I749" s="51"/>
      <c r="J749" s="51"/>
      <c r="K749" s="56">
        <v>45024</v>
      </c>
      <c r="L749" s="50" t="s">
        <v>9</v>
      </c>
      <c r="M749" s="51"/>
      <c r="N749" s="52">
        <v>-200000</v>
      </c>
      <c r="O749" s="52">
        <f t="shared" si="104"/>
        <v>-200000</v>
      </c>
      <c r="P749" s="51"/>
      <c r="Q749" s="51"/>
      <c r="R749" s="51"/>
      <c r="S749" s="51"/>
      <c r="T749" s="50" t="s">
        <v>304</v>
      </c>
    </row>
    <row r="750" spans="1:20" ht="21" customHeight="1" x14ac:dyDescent="0.4">
      <c r="A750" s="50" t="s">
        <v>111</v>
      </c>
      <c r="B750" s="50"/>
      <c r="C750" s="50"/>
      <c r="D750" s="62"/>
      <c r="E750" s="50"/>
      <c r="F750" s="51"/>
      <c r="G750" s="51"/>
      <c r="H750" s="51"/>
      <c r="I750" s="51"/>
      <c r="J750" s="51"/>
      <c r="K750" s="56">
        <v>45071</v>
      </c>
      <c r="L750" s="50" t="s">
        <v>9</v>
      </c>
      <c r="M750" s="51"/>
      <c r="N750" s="52">
        <v>48000</v>
      </c>
      <c r="O750" s="52">
        <f t="shared" si="104"/>
        <v>48000</v>
      </c>
      <c r="P750" s="51"/>
      <c r="Q750" s="51"/>
      <c r="R750" s="51"/>
      <c r="S750" s="51"/>
      <c r="T750" s="50" t="s">
        <v>304</v>
      </c>
    </row>
    <row r="751" spans="1:20" ht="21" customHeight="1" x14ac:dyDescent="0.4">
      <c r="A751" s="50" t="s">
        <v>111</v>
      </c>
      <c r="B751" s="50"/>
      <c r="C751" s="50" t="s">
        <v>536</v>
      </c>
      <c r="D751" s="62"/>
      <c r="E751" s="50"/>
      <c r="F751" s="51"/>
      <c r="G751" s="51"/>
      <c r="H751" s="51"/>
      <c r="I751" s="51"/>
      <c r="J751" s="51"/>
      <c r="K751" s="56">
        <v>45117</v>
      </c>
      <c r="L751" s="50" t="s">
        <v>1114</v>
      </c>
      <c r="M751" s="51">
        <v>400000</v>
      </c>
      <c r="N751" s="51"/>
      <c r="O751" s="52">
        <f t="shared" si="104"/>
        <v>400000</v>
      </c>
      <c r="P751" s="51"/>
      <c r="Q751" s="51"/>
      <c r="R751" s="51"/>
      <c r="S751" s="51"/>
      <c r="T751" s="50" t="s">
        <v>304</v>
      </c>
    </row>
    <row r="752" spans="1:20" ht="21" customHeight="1" x14ac:dyDescent="0.4">
      <c r="A752" s="50" t="s">
        <v>111</v>
      </c>
      <c r="B752" s="50"/>
      <c r="C752" s="50"/>
      <c r="D752" s="62"/>
      <c r="E752" s="50"/>
      <c r="F752" s="51"/>
      <c r="G752" s="51"/>
      <c r="H752" s="51"/>
      <c r="I752" s="51"/>
      <c r="J752" s="51"/>
      <c r="K752" s="56">
        <v>45117</v>
      </c>
      <c r="L752" s="50" t="s">
        <v>1115</v>
      </c>
      <c r="M752" s="51">
        <v>414000</v>
      </c>
      <c r="N752" s="51"/>
      <c r="O752" s="52">
        <f t="shared" si="104"/>
        <v>414000</v>
      </c>
      <c r="P752" s="51"/>
      <c r="Q752" s="51"/>
      <c r="R752" s="51"/>
      <c r="S752" s="51"/>
      <c r="T752" s="50" t="s">
        <v>304</v>
      </c>
    </row>
    <row r="753" spans="1:20" ht="21" customHeight="1" x14ac:dyDescent="0.4">
      <c r="A753" s="50" t="s">
        <v>111</v>
      </c>
      <c r="B753" s="50"/>
      <c r="C753" s="50"/>
      <c r="D753" s="62"/>
      <c r="E753" s="50"/>
      <c r="F753" s="51"/>
      <c r="G753" s="51"/>
      <c r="H753" s="51"/>
      <c r="I753" s="51"/>
      <c r="J753" s="51"/>
      <c r="K753" s="56">
        <v>45126</v>
      </c>
      <c r="L753" s="50" t="s">
        <v>9</v>
      </c>
      <c r="M753" s="51"/>
      <c r="N753" s="52">
        <v>-510000</v>
      </c>
      <c r="O753" s="52">
        <f t="shared" si="104"/>
        <v>-510000</v>
      </c>
      <c r="P753" s="51"/>
      <c r="Q753" s="51"/>
      <c r="R753" s="51"/>
      <c r="S753" s="51"/>
      <c r="T753" s="50" t="s">
        <v>304</v>
      </c>
    </row>
    <row r="754" spans="1:20" ht="21" customHeight="1" x14ac:dyDescent="0.4">
      <c r="A754" s="50" t="s">
        <v>111</v>
      </c>
      <c r="B754" s="50"/>
      <c r="C754" s="50"/>
      <c r="D754" s="62"/>
      <c r="E754" s="50"/>
      <c r="F754" s="51"/>
      <c r="G754" s="51"/>
      <c r="H754" s="51"/>
      <c r="I754" s="51"/>
      <c r="J754" s="51"/>
      <c r="K754" s="56">
        <v>45147</v>
      </c>
      <c r="L754" s="50" t="s">
        <v>9</v>
      </c>
      <c r="M754" s="51"/>
      <c r="N754" s="52">
        <v>550000</v>
      </c>
      <c r="O754" s="52">
        <f t="shared" si="104"/>
        <v>550000</v>
      </c>
      <c r="P754" s="51"/>
      <c r="Q754" s="51"/>
      <c r="R754" s="51"/>
      <c r="S754" s="51"/>
      <c r="T754" s="50" t="s">
        <v>304</v>
      </c>
    </row>
    <row r="755" spans="1:20" ht="21" customHeight="1" x14ac:dyDescent="0.4">
      <c r="A755" s="50" t="s">
        <v>111</v>
      </c>
      <c r="B755" s="50"/>
      <c r="C755" s="50"/>
      <c r="D755" s="62"/>
      <c r="E755" s="50"/>
      <c r="F755" s="51"/>
      <c r="G755" s="51"/>
      <c r="H755" s="51"/>
      <c r="I755" s="51"/>
      <c r="J755" s="51"/>
      <c r="K755" s="56">
        <v>45150</v>
      </c>
      <c r="L755" s="50" t="s">
        <v>9</v>
      </c>
      <c r="M755" s="51"/>
      <c r="N755" s="52">
        <v>600000</v>
      </c>
      <c r="O755" s="52">
        <f t="shared" si="104"/>
        <v>600000</v>
      </c>
      <c r="P755" s="51"/>
      <c r="Q755" s="51"/>
      <c r="R755" s="51"/>
      <c r="S755" s="51"/>
      <c r="T755" s="50" t="s">
        <v>304</v>
      </c>
    </row>
    <row r="756" spans="1:20" ht="21" customHeight="1" x14ac:dyDescent="0.4">
      <c r="A756" s="50" t="s">
        <v>111</v>
      </c>
      <c r="B756" s="50"/>
      <c r="C756" s="50"/>
      <c r="D756" s="62"/>
      <c r="E756" s="50"/>
      <c r="F756" s="51"/>
      <c r="G756" s="51"/>
      <c r="H756" s="51"/>
      <c r="I756" s="51"/>
      <c r="J756" s="51"/>
      <c r="K756" s="56">
        <v>45190</v>
      </c>
      <c r="L756" s="50" t="s">
        <v>9</v>
      </c>
      <c r="M756" s="51"/>
      <c r="N756" s="52">
        <v>1800</v>
      </c>
      <c r="O756" s="52">
        <f t="shared" si="104"/>
        <v>1800</v>
      </c>
      <c r="P756" s="51"/>
      <c r="Q756" s="51"/>
      <c r="R756" s="51"/>
      <c r="S756" s="51"/>
      <c r="T756" s="50" t="s">
        <v>304</v>
      </c>
    </row>
    <row r="757" spans="1:20" ht="21" customHeight="1" x14ac:dyDescent="0.4">
      <c r="A757" s="50" t="s">
        <v>111</v>
      </c>
      <c r="B757" s="50"/>
      <c r="C757" s="50"/>
      <c r="D757" s="62"/>
      <c r="E757" s="50"/>
      <c r="F757" s="51"/>
      <c r="G757" s="51"/>
      <c r="H757" s="51"/>
      <c r="I757" s="51"/>
      <c r="J757" s="51"/>
      <c r="K757" s="56" t="s">
        <v>1204</v>
      </c>
      <c r="L757" s="50" t="s">
        <v>116</v>
      </c>
      <c r="M757" s="51">
        <v>-490000</v>
      </c>
      <c r="N757" s="51">
        <v>-510000</v>
      </c>
      <c r="O757" s="52">
        <f t="shared" si="104"/>
        <v>-1000000</v>
      </c>
      <c r="P757" s="51"/>
      <c r="Q757" s="51"/>
      <c r="R757" s="51"/>
      <c r="S757" s="51"/>
      <c r="T757" s="50" t="s">
        <v>304</v>
      </c>
    </row>
    <row r="758" spans="1:20" ht="21" customHeight="1" x14ac:dyDescent="0.4">
      <c r="A758" s="50" t="s">
        <v>111</v>
      </c>
      <c r="B758" s="50"/>
      <c r="C758" s="50"/>
      <c r="D758" s="62"/>
      <c r="E758" s="50"/>
      <c r="F758" s="51"/>
      <c r="G758" s="51"/>
      <c r="H758" s="51"/>
      <c r="I758" s="51"/>
      <c r="J758" s="51"/>
      <c r="K758" s="56" t="s">
        <v>1204</v>
      </c>
      <c r="L758" s="50" t="s">
        <v>116</v>
      </c>
      <c r="M758" s="51"/>
      <c r="N758" s="51">
        <v>510000</v>
      </c>
      <c r="O758" s="52">
        <f t="shared" si="104"/>
        <v>510000</v>
      </c>
      <c r="P758" s="51"/>
      <c r="Q758" s="51"/>
      <c r="R758" s="51"/>
      <c r="S758" s="51"/>
      <c r="T758" s="50" t="s">
        <v>304</v>
      </c>
    </row>
    <row r="759" spans="1:20" ht="21" customHeight="1" x14ac:dyDescent="0.4">
      <c r="A759" s="50" t="s">
        <v>111</v>
      </c>
      <c r="B759" s="50"/>
      <c r="C759" s="50"/>
      <c r="D759" s="50"/>
      <c r="E759" s="50"/>
      <c r="F759" s="51"/>
      <c r="G759" s="50"/>
      <c r="H759" s="50"/>
      <c r="I759" s="51"/>
      <c r="J759" s="51"/>
      <c r="K759" s="56"/>
      <c r="L759" s="50"/>
      <c r="M759" s="51"/>
      <c r="N759" s="51"/>
      <c r="O759" s="52">
        <f t="shared" si="104"/>
        <v>0</v>
      </c>
      <c r="P759" s="51"/>
      <c r="Q759" s="51"/>
      <c r="R759" s="51"/>
      <c r="S759" s="51"/>
      <c r="T759" s="50" t="s">
        <v>304</v>
      </c>
    </row>
    <row r="760" spans="1:20" ht="21" customHeight="1" x14ac:dyDescent="0.4">
      <c r="A760" s="58"/>
      <c r="B760" s="58"/>
      <c r="C760" s="58"/>
      <c r="D760" s="58"/>
      <c r="E760" s="58"/>
      <c r="F760" s="60"/>
      <c r="G760" s="58"/>
      <c r="H760" s="58"/>
      <c r="I760" s="60"/>
      <c r="J760" s="60"/>
      <c r="K760" s="59"/>
      <c r="L760" s="58"/>
      <c r="M760" s="60">
        <f t="shared" ref="M760:N760" si="105">SUM(M741:M759)</f>
        <v>814000</v>
      </c>
      <c r="N760" s="60">
        <f t="shared" si="105"/>
        <v>1199800</v>
      </c>
      <c r="O760" s="60">
        <f>SUM(O741:O759)</f>
        <v>2013800</v>
      </c>
      <c r="P760" s="60">
        <f>+J740-N760</f>
        <v>104.99999999976717</v>
      </c>
      <c r="Q760" s="60">
        <f>+I740-M760</f>
        <v>0</v>
      </c>
      <c r="R760" s="60">
        <f>+P760+Q760</f>
        <v>104.99999999976717</v>
      </c>
      <c r="S760" s="60">
        <f>+O760</f>
        <v>2013800</v>
      </c>
      <c r="T760" s="58"/>
    </row>
    <row r="761" spans="1:20" ht="21" customHeight="1" x14ac:dyDescent="0.4">
      <c r="A761" s="50" t="s">
        <v>112</v>
      </c>
      <c r="B761" s="50" t="s">
        <v>326</v>
      </c>
      <c r="C761" s="50" t="s">
        <v>537</v>
      </c>
      <c r="D761" s="50">
        <v>138.88999999999999</v>
      </c>
      <c r="E761" s="50">
        <v>14500</v>
      </c>
      <c r="F761" s="52">
        <f>+D761*0.8364</f>
        <v>116.16759599999999</v>
      </c>
      <c r="G761" s="51">
        <v>7000</v>
      </c>
      <c r="H761" s="51">
        <f>+D761*E761</f>
        <v>2013904.9999999998</v>
      </c>
      <c r="I761" s="52">
        <f>+CEILING(F761*G761,1000)</f>
        <v>814000</v>
      </c>
      <c r="J761" s="52">
        <f>(H761-I761)</f>
        <v>1199904.9999999998</v>
      </c>
      <c r="K761" s="56">
        <v>44812</v>
      </c>
      <c r="L761" s="50"/>
      <c r="M761" s="51"/>
      <c r="N761" s="52"/>
      <c r="O761" s="51"/>
      <c r="P761" s="51"/>
      <c r="Q761" s="51"/>
      <c r="R761" s="51"/>
      <c r="S761" s="51"/>
      <c r="T761" s="50" t="s">
        <v>301</v>
      </c>
    </row>
    <row r="762" spans="1:20" ht="21" customHeight="1" x14ac:dyDescent="0.4">
      <c r="A762" s="50" t="s">
        <v>112</v>
      </c>
      <c r="B762" s="50"/>
      <c r="C762" s="50"/>
      <c r="D762" s="50"/>
      <c r="E762" s="50"/>
      <c r="F762" s="51"/>
      <c r="G762" s="50"/>
      <c r="H762" s="50"/>
      <c r="I762" s="50"/>
      <c r="J762" s="50"/>
      <c r="K762" s="56">
        <v>44812</v>
      </c>
      <c r="L762" s="50" t="s">
        <v>1116</v>
      </c>
      <c r="M762" s="52">
        <v>500000</v>
      </c>
      <c r="N762" s="51"/>
      <c r="O762" s="52">
        <f t="shared" ref="O762:O777" si="106">+SUM(M762:N762)</f>
        <v>500000</v>
      </c>
      <c r="P762" s="51"/>
      <c r="Q762" s="51"/>
      <c r="R762" s="51"/>
      <c r="S762" s="51"/>
      <c r="T762" s="50" t="s">
        <v>301</v>
      </c>
    </row>
    <row r="763" spans="1:20" ht="21" customHeight="1" x14ac:dyDescent="0.4">
      <c r="A763" s="50" t="s">
        <v>112</v>
      </c>
      <c r="B763" s="50"/>
      <c r="C763" s="50"/>
      <c r="D763" s="50"/>
      <c r="E763" s="50"/>
      <c r="F763" s="50"/>
      <c r="G763" s="50"/>
      <c r="H763" s="50"/>
      <c r="I763" s="50"/>
      <c r="J763" s="50"/>
      <c r="K763" s="56">
        <v>44924</v>
      </c>
      <c r="L763" s="50" t="s">
        <v>1117</v>
      </c>
      <c r="M763" s="51">
        <v>500000</v>
      </c>
      <c r="N763" s="52"/>
      <c r="O763" s="52">
        <f t="shared" si="106"/>
        <v>500000</v>
      </c>
      <c r="P763" s="51"/>
      <c r="Q763" s="51"/>
      <c r="R763" s="51"/>
      <c r="S763" s="51"/>
      <c r="T763" s="50" t="s">
        <v>301</v>
      </c>
    </row>
    <row r="764" spans="1:20" ht="21" customHeight="1" x14ac:dyDescent="0.4">
      <c r="A764" s="50" t="s">
        <v>112</v>
      </c>
      <c r="B764" s="50"/>
      <c r="C764" s="50" t="s">
        <v>536</v>
      </c>
      <c r="D764" s="50"/>
      <c r="E764" s="50"/>
      <c r="F764" s="50"/>
      <c r="G764" s="50"/>
      <c r="H764" s="50"/>
      <c r="I764" s="50"/>
      <c r="J764" s="50"/>
      <c r="K764" s="56">
        <v>45071</v>
      </c>
      <c r="L764" s="50" t="s">
        <v>9</v>
      </c>
      <c r="M764" s="51"/>
      <c r="N764" s="52">
        <v>50000</v>
      </c>
      <c r="O764" s="52">
        <f t="shared" si="106"/>
        <v>50000</v>
      </c>
      <c r="P764" s="51"/>
      <c r="Q764" s="51"/>
      <c r="R764" s="51"/>
      <c r="S764" s="51"/>
      <c r="T764" s="50" t="s">
        <v>301</v>
      </c>
    </row>
    <row r="765" spans="1:20" ht="21" customHeight="1" x14ac:dyDescent="0.4">
      <c r="A765" s="50" t="s">
        <v>112</v>
      </c>
      <c r="B765" s="50"/>
      <c r="C765" s="50"/>
      <c r="D765" s="50"/>
      <c r="E765" s="50"/>
      <c r="F765" s="51"/>
      <c r="G765" s="50"/>
      <c r="H765" s="50"/>
      <c r="I765" s="51"/>
      <c r="J765" s="51"/>
      <c r="K765" s="56">
        <v>45117</v>
      </c>
      <c r="L765" s="50" t="s">
        <v>1118</v>
      </c>
      <c r="M765" s="51">
        <v>400000</v>
      </c>
      <c r="N765" s="51"/>
      <c r="O765" s="52">
        <f t="shared" si="106"/>
        <v>400000</v>
      </c>
      <c r="P765" s="51"/>
      <c r="Q765" s="51"/>
      <c r="R765" s="51"/>
      <c r="S765" s="51"/>
      <c r="T765" s="50" t="s">
        <v>301</v>
      </c>
    </row>
    <row r="766" spans="1:20" ht="21" customHeight="1" x14ac:dyDescent="0.4">
      <c r="A766" s="50" t="s">
        <v>112</v>
      </c>
      <c r="B766" s="50"/>
      <c r="C766" s="50"/>
      <c r="D766" s="50"/>
      <c r="E766" s="50"/>
      <c r="F766" s="50"/>
      <c r="G766" s="50"/>
      <c r="H766" s="50"/>
      <c r="I766" s="50"/>
      <c r="J766" s="50"/>
      <c r="K766" s="56">
        <v>45117</v>
      </c>
      <c r="L766" s="50" t="s">
        <v>1119</v>
      </c>
      <c r="M766" s="51">
        <v>414000</v>
      </c>
      <c r="N766" s="51"/>
      <c r="O766" s="52">
        <f t="shared" si="106"/>
        <v>414000</v>
      </c>
      <c r="P766" s="51"/>
      <c r="Q766" s="51"/>
      <c r="R766" s="51"/>
      <c r="S766" s="51"/>
      <c r="T766" s="50" t="s">
        <v>301</v>
      </c>
    </row>
    <row r="767" spans="1:20" ht="21" customHeight="1" x14ac:dyDescent="0.4">
      <c r="A767" s="50" t="s">
        <v>112</v>
      </c>
      <c r="B767" s="50"/>
      <c r="C767" s="50"/>
      <c r="D767" s="50"/>
      <c r="E767" s="50"/>
      <c r="F767" s="50"/>
      <c r="G767" s="50"/>
      <c r="H767" s="50"/>
      <c r="I767" s="50"/>
      <c r="J767" s="50"/>
      <c r="K767" s="56">
        <v>45138</v>
      </c>
      <c r="L767" s="50" t="s">
        <v>9</v>
      </c>
      <c r="M767" s="51"/>
      <c r="N767" s="52">
        <v>250000</v>
      </c>
      <c r="O767" s="52">
        <f t="shared" si="106"/>
        <v>250000</v>
      </c>
      <c r="P767" s="51"/>
      <c r="Q767" s="51"/>
      <c r="R767" s="51"/>
      <c r="S767" s="51"/>
      <c r="T767" s="50" t="s">
        <v>301</v>
      </c>
    </row>
    <row r="768" spans="1:20" ht="21" customHeight="1" x14ac:dyDescent="0.4">
      <c r="A768" s="50" t="s">
        <v>112</v>
      </c>
      <c r="B768" s="50"/>
      <c r="C768" s="50"/>
      <c r="D768" s="50"/>
      <c r="E768" s="50"/>
      <c r="F768" s="51"/>
      <c r="G768" s="50"/>
      <c r="H768" s="50"/>
      <c r="I768" s="51"/>
      <c r="J768" s="51"/>
      <c r="K768" s="56">
        <v>45150</v>
      </c>
      <c r="L768" s="50" t="s">
        <v>9</v>
      </c>
      <c r="M768" s="51"/>
      <c r="N768" s="52">
        <v>150000</v>
      </c>
      <c r="O768" s="52">
        <f t="shared" si="106"/>
        <v>150000</v>
      </c>
      <c r="P768" s="51"/>
      <c r="Q768" s="51"/>
      <c r="R768" s="51"/>
      <c r="S768" s="51"/>
      <c r="T768" s="50" t="s">
        <v>301</v>
      </c>
    </row>
    <row r="769" spans="1:20" ht="21" customHeight="1" x14ac:dyDescent="0.4">
      <c r="A769" s="50" t="s">
        <v>112</v>
      </c>
      <c r="B769" s="50"/>
      <c r="C769" s="50"/>
      <c r="D769" s="50"/>
      <c r="E769" s="50"/>
      <c r="F769" s="50"/>
      <c r="G769" s="50"/>
      <c r="H769" s="50"/>
      <c r="I769" s="50"/>
      <c r="J769" s="50"/>
      <c r="K769" s="56">
        <v>45167</v>
      </c>
      <c r="L769" s="50" t="s">
        <v>9</v>
      </c>
      <c r="M769" s="52"/>
      <c r="N769" s="52">
        <v>550000</v>
      </c>
      <c r="O769" s="52">
        <f t="shared" si="106"/>
        <v>550000</v>
      </c>
      <c r="P769" s="51"/>
      <c r="Q769" s="51"/>
      <c r="R769" s="51"/>
      <c r="S769" s="51"/>
      <c r="T769" s="50" t="s">
        <v>301</v>
      </c>
    </row>
    <row r="770" spans="1:20" ht="21" customHeight="1" x14ac:dyDescent="0.4">
      <c r="A770" s="50" t="s">
        <v>112</v>
      </c>
      <c r="B770" s="50"/>
      <c r="C770" s="50"/>
      <c r="D770" s="50"/>
      <c r="E770" s="50"/>
      <c r="F770" s="50"/>
      <c r="G770" s="50"/>
      <c r="H770" s="50"/>
      <c r="I770" s="50"/>
      <c r="J770" s="50"/>
      <c r="K770" s="56">
        <v>45177</v>
      </c>
      <c r="L770" s="50" t="s">
        <v>9</v>
      </c>
      <c r="M770" s="52"/>
      <c r="N770" s="52">
        <v>200000</v>
      </c>
      <c r="O770" s="52">
        <f t="shared" si="106"/>
        <v>200000</v>
      </c>
      <c r="P770" s="51"/>
      <c r="Q770" s="51"/>
      <c r="R770" s="51"/>
      <c r="S770" s="51"/>
      <c r="T770" s="50" t="s">
        <v>301</v>
      </c>
    </row>
    <row r="771" spans="1:20" ht="21" customHeight="1" x14ac:dyDescent="0.4">
      <c r="A771" s="50" t="s">
        <v>112</v>
      </c>
      <c r="B771" s="50"/>
      <c r="C771" s="50"/>
      <c r="D771" s="50"/>
      <c r="E771" s="50"/>
      <c r="F771" s="50"/>
      <c r="G771" s="50"/>
      <c r="H771" s="50"/>
      <c r="I771" s="50"/>
      <c r="J771" s="50"/>
      <c r="K771" s="56">
        <v>45182</v>
      </c>
      <c r="L771" s="50" t="s">
        <v>9</v>
      </c>
      <c r="M771" s="52"/>
      <c r="N771" s="52">
        <v>96000</v>
      </c>
      <c r="O771" s="52">
        <f t="shared" si="106"/>
        <v>96000</v>
      </c>
      <c r="P771" s="51"/>
      <c r="Q771" s="51"/>
      <c r="R771" s="51"/>
      <c r="S771" s="51"/>
      <c r="T771" s="50" t="s">
        <v>301</v>
      </c>
    </row>
    <row r="772" spans="1:20" ht="21" customHeight="1" x14ac:dyDescent="0.4">
      <c r="A772" s="50" t="s">
        <v>112</v>
      </c>
      <c r="B772" s="50"/>
      <c r="C772" s="50"/>
      <c r="D772" s="50"/>
      <c r="E772" s="50"/>
      <c r="F772" s="50"/>
      <c r="G772" s="50"/>
      <c r="H772" s="50"/>
      <c r="I772" s="50"/>
      <c r="J772" s="50"/>
      <c r="K772" s="56">
        <v>45184</v>
      </c>
      <c r="L772" s="50" t="s">
        <v>9</v>
      </c>
      <c r="M772" s="51"/>
      <c r="N772" s="52">
        <v>63000</v>
      </c>
      <c r="O772" s="52">
        <f t="shared" si="106"/>
        <v>63000</v>
      </c>
      <c r="P772" s="51"/>
      <c r="Q772" s="51"/>
      <c r="R772" s="51"/>
      <c r="S772" s="51"/>
      <c r="T772" s="50" t="s">
        <v>301</v>
      </c>
    </row>
    <row r="773" spans="1:20" ht="21" customHeight="1" x14ac:dyDescent="0.4">
      <c r="A773" s="50" t="s">
        <v>112</v>
      </c>
      <c r="B773" s="50"/>
      <c r="C773" s="50"/>
      <c r="D773" s="50"/>
      <c r="E773" s="50"/>
      <c r="F773" s="50"/>
      <c r="G773" s="50"/>
      <c r="H773" s="57"/>
      <c r="I773" s="50"/>
      <c r="J773" s="50"/>
      <c r="K773" s="56">
        <v>45187</v>
      </c>
      <c r="L773" s="50" t="s">
        <v>314</v>
      </c>
      <c r="M773" s="52">
        <v>-500000</v>
      </c>
      <c r="N773" s="51"/>
      <c r="O773" s="52">
        <f t="shared" si="106"/>
        <v>-500000</v>
      </c>
      <c r="P773" s="51"/>
      <c r="Q773" s="51"/>
      <c r="R773" s="51"/>
      <c r="S773" s="51"/>
      <c r="T773" s="50" t="s">
        <v>301</v>
      </c>
    </row>
    <row r="774" spans="1:20" ht="21" customHeight="1" x14ac:dyDescent="0.4">
      <c r="A774" s="50" t="s">
        <v>112</v>
      </c>
      <c r="B774" s="50"/>
      <c r="C774" s="50"/>
      <c r="D774" s="50"/>
      <c r="E774" s="50"/>
      <c r="F774" s="51"/>
      <c r="G774" s="50"/>
      <c r="H774" s="50"/>
      <c r="I774" s="51"/>
      <c r="J774" s="51"/>
      <c r="K774" s="56">
        <v>45188</v>
      </c>
      <c r="L774" s="50" t="s">
        <v>9</v>
      </c>
      <c r="M774" s="51"/>
      <c r="N774" s="52">
        <v>-166668</v>
      </c>
      <c r="O774" s="52">
        <f t="shared" si="106"/>
        <v>-166668</v>
      </c>
      <c r="P774" s="51"/>
      <c r="Q774" s="51"/>
      <c r="R774" s="51"/>
      <c r="S774" s="51"/>
      <c r="T774" s="50" t="s">
        <v>301</v>
      </c>
    </row>
    <row r="775" spans="1:20" ht="21" customHeight="1" x14ac:dyDescent="0.4">
      <c r="A775" s="50" t="s">
        <v>112</v>
      </c>
      <c r="B775" s="50"/>
      <c r="C775" s="50"/>
      <c r="D775" s="50"/>
      <c r="E775" s="50"/>
      <c r="F775" s="50"/>
      <c r="G775" s="50"/>
      <c r="H775" s="50"/>
      <c r="I775" s="50"/>
      <c r="J775" s="50"/>
      <c r="K775" s="56">
        <v>45190</v>
      </c>
      <c r="L775" s="50" t="s">
        <v>9</v>
      </c>
      <c r="M775" s="51"/>
      <c r="N775" s="52">
        <v>7500</v>
      </c>
      <c r="O775" s="52">
        <f t="shared" si="106"/>
        <v>7500</v>
      </c>
      <c r="P775" s="51"/>
      <c r="Q775" s="51"/>
      <c r="R775" s="51"/>
      <c r="S775" s="51"/>
      <c r="T775" s="50" t="s">
        <v>301</v>
      </c>
    </row>
    <row r="776" spans="1:20" ht="21" customHeight="1" x14ac:dyDescent="0.4">
      <c r="A776" s="50" t="s">
        <v>112</v>
      </c>
      <c r="B776" s="50"/>
      <c r="C776" s="50"/>
      <c r="D776" s="50"/>
      <c r="E776" s="50"/>
      <c r="F776" s="50"/>
      <c r="G776" s="50"/>
      <c r="H776" s="50"/>
      <c r="I776" s="50"/>
      <c r="J776" s="50"/>
      <c r="K776" s="56" t="s">
        <v>1204</v>
      </c>
      <c r="L776" s="50" t="s">
        <v>113</v>
      </c>
      <c r="M776" s="51">
        <v>-500000</v>
      </c>
      <c r="N776" s="51"/>
      <c r="O776" s="52">
        <f t="shared" si="106"/>
        <v>-500000</v>
      </c>
      <c r="P776" s="51"/>
      <c r="Q776" s="51"/>
      <c r="R776" s="51"/>
      <c r="S776" s="51"/>
      <c r="T776" s="50" t="s">
        <v>301</v>
      </c>
    </row>
    <row r="777" spans="1:20" ht="21" customHeight="1" x14ac:dyDescent="0.4">
      <c r="A777" s="50" t="s">
        <v>112</v>
      </c>
      <c r="B777" s="50"/>
      <c r="C777" s="50"/>
      <c r="D777" s="50"/>
      <c r="E777" s="50"/>
      <c r="F777" s="51"/>
      <c r="G777" s="50"/>
      <c r="H777" s="50"/>
      <c r="I777" s="51"/>
      <c r="J777" s="51"/>
      <c r="K777" s="50"/>
      <c r="L777" s="50"/>
      <c r="M777" s="51"/>
      <c r="N777" s="51"/>
      <c r="O777" s="52">
        <f t="shared" si="106"/>
        <v>0</v>
      </c>
      <c r="P777" s="51"/>
      <c r="Q777" s="51"/>
      <c r="R777" s="51"/>
      <c r="S777" s="51"/>
      <c r="T777" s="50" t="s">
        <v>301</v>
      </c>
    </row>
    <row r="778" spans="1:20" ht="21" customHeight="1" x14ac:dyDescent="0.4">
      <c r="A778" s="58"/>
      <c r="B778" s="58"/>
      <c r="C778" s="58"/>
      <c r="D778" s="58"/>
      <c r="E778" s="58"/>
      <c r="F778" s="60"/>
      <c r="G778" s="58"/>
      <c r="H778" s="58"/>
      <c r="I778" s="60"/>
      <c r="J778" s="60"/>
      <c r="K778" s="58"/>
      <c r="L778" s="58"/>
      <c r="M778" s="60">
        <f t="shared" ref="M778:N778" si="107">SUM(M762:M777)</f>
        <v>814000</v>
      </c>
      <c r="N778" s="60">
        <f t="shared" si="107"/>
        <v>1199832</v>
      </c>
      <c r="O778" s="60">
        <f>SUM(O762:O777)</f>
        <v>2013832</v>
      </c>
      <c r="P778" s="60">
        <f>+J761-N778</f>
        <v>72.999999999767169</v>
      </c>
      <c r="Q778" s="60">
        <f>+I761-M778</f>
        <v>0</v>
      </c>
      <c r="R778" s="60">
        <f>+P778+Q778</f>
        <v>72.999999999767169</v>
      </c>
      <c r="S778" s="60">
        <f>+O778</f>
        <v>2013832</v>
      </c>
      <c r="T778" s="58"/>
    </row>
    <row r="779" spans="1:20" ht="21" customHeight="1" x14ac:dyDescent="0.4">
      <c r="A779" s="50" t="s">
        <v>113</v>
      </c>
      <c r="B779" s="50" t="s">
        <v>326</v>
      </c>
      <c r="C779" s="50"/>
      <c r="D779" s="50">
        <v>138.88999999999999</v>
      </c>
      <c r="E779" s="50">
        <v>14500</v>
      </c>
      <c r="F779" s="52">
        <f>+D779*0.8364</f>
        <v>116.16759599999999</v>
      </c>
      <c r="G779" s="51">
        <v>7000</v>
      </c>
      <c r="H779" s="51">
        <f>+D779*E779</f>
        <v>2013904.9999999998</v>
      </c>
      <c r="I779" s="52">
        <f>+CEILING(F779*G779,1000)</f>
        <v>814000</v>
      </c>
      <c r="J779" s="52">
        <f>(H779-I779)</f>
        <v>1199904.9999999998</v>
      </c>
      <c r="K779" s="56">
        <v>44812</v>
      </c>
      <c r="L779" s="50"/>
      <c r="M779" s="51"/>
      <c r="N779" s="51"/>
      <c r="O779" s="51"/>
      <c r="P779" s="51"/>
      <c r="Q779" s="51"/>
      <c r="R779" s="51"/>
      <c r="S779" s="51"/>
      <c r="T779" s="50" t="s">
        <v>301</v>
      </c>
    </row>
    <row r="780" spans="1:20" ht="21" customHeight="1" x14ac:dyDescent="0.4">
      <c r="A780" s="50" t="s">
        <v>113</v>
      </c>
      <c r="B780" s="50"/>
      <c r="C780" s="50" t="s">
        <v>538</v>
      </c>
      <c r="D780" s="50"/>
      <c r="E780" s="50"/>
      <c r="F780" s="51"/>
      <c r="G780" s="50"/>
      <c r="H780" s="50"/>
      <c r="I780" s="51"/>
      <c r="J780" s="51"/>
      <c r="K780" s="56">
        <v>44810</v>
      </c>
      <c r="L780" s="50" t="s">
        <v>321</v>
      </c>
      <c r="M780" s="51">
        <v>500023</v>
      </c>
      <c r="N780" s="51"/>
      <c r="O780" s="52">
        <f t="shared" ref="O780:O792" si="108">+SUM(M780:N780)</f>
        <v>500023</v>
      </c>
      <c r="P780" s="51"/>
      <c r="Q780" s="51"/>
      <c r="R780" s="51"/>
      <c r="S780" s="51"/>
      <c r="T780" s="50" t="s">
        <v>301</v>
      </c>
    </row>
    <row r="781" spans="1:20" ht="21" customHeight="1" x14ac:dyDescent="0.4">
      <c r="A781" s="50" t="s">
        <v>113</v>
      </c>
      <c r="B781" s="50"/>
      <c r="C781" s="50" t="s">
        <v>538</v>
      </c>
      <c r="D781" s="50"/>
      <c r="E781" s="50"/>
      <c r="F781" s="51"/>
      <c r="G781" s="50"/>
      <c r="H781" s="50"/>
      <c r="I781" s="51"/>
      <c r="J781" s="51"/>
      <c r="K781" s="56">
        <v>44967</v>
      </c>
      <c r="L781" s="50" t="s">
        <v>321</v>
      </c>
      <c r="M781" s="51">
        <v>500000</v>
      </c>
      <c r="N781" s="51"/>
      <c r="O781" s="52">
        <f t="shared" si="108"/>
        <v>500000</v>
      </c>
      <c r="P781" s="51"/>
      <c r="Q781" s="51"/>
      <c r="R781" s="51"/>
      <c r="S781" s="51"/>
      <c r="T781" s="50" t="s">
        <v>301</v>
      </c>
    </row>
    <row r="782" spans="1:20" ht="21" customHeight="1" x14ac:dyDescent="0.4">
      <c r="A782" s="50" t="s">
        <v>113</v>
      </c>
      <c r="B782" s="50"/>
      <c r="C782" s="50" t="s">
        <v>537</v>
      </c>
      <c r="D782" s="50"/>
      <c r="E782" s="50"/>
      <c r="F782" s="51"/>
      <c r="G782" s="50"/>
      <c r="H782" s="50"/>
      <c r="I782" s="51"/>
      <c r="J782" s="51"/>
      <c r="K782" s="56">
        <v>45190</v>
      </c>
      <c r="L782" s="50" t="s">
        <v>9</v>
      </c>
      <c r="M782" s="51"/>
      <c r="N782" s="52">
        <v>1199900</v>
      </c>
      <c r="O782" s="52">
        <f t="shared" si="108"/>
        <v>1199900</v>
      </c>
      <c r="P782" s="51"/>
      <c r="Q782" s="51"/>
      <c r="R782" s="51"/>
      <c r="S782" s="51"/>
      <c r="T782" s="50" t="s">
        <v>301</v>
      </c>
    </row>
    <row r="783" spans="1:20" ht="21" customHeight="1" x14ac:dyDescent="0.4">
      <c r="A783" s="50" t="s">
        <v>113</v>
      </c>
      <c r="B783" s="50"/>
      <c r="C783" s="50"/>
      <c r="D783" s="50"/>
      <c r="E783" s="50"/>
      <c r="F783" s="51"/>
      <c r="G783" s="50"/>
      <c r="H783" s="50"/>
      <c r="I783" s="51"/>
      <c r="J783" s="51"/>
      <c r="K783" s="56">
        <v>45191</v>
      </c>
      <c r="L783" s="50" t="s">
        <v>1120</v>
      </c>
      <c r="M783" s="52">
        <v>490000</v>
      </c>
      <c r="N783" s="51"/>
      <c r="O783" s="52">
        <f t="shared" si="108"/>
        <v>490000</v>
      </c>
      <c r="P783" s="51"/>
      <c r="Q783" s="51"/>
      <c r="R783" s="51"/>
      <c r="S783" s="51"/>
      <c r="T783" s="50" t="s">
        <v>301</v>
      </c>
    </row>
    <row r="784" spans="1:20" ht="21" customHeight="1" x14ac:dyDescent="0.4">
      <c r="A784" s="50" t="s">
        <v>113</v>
      </c>
      <c r="B784" s="50"/>
      <c r="C784" s="50" t="s">
        <v>539</v>
      </c>
      <c r="D784" s="50"/>
      <c r="E784" s="50"/>
      <c r="F784" s="51"/>
      <c r="G784" s="50"/>
      <c r="H784" s="50"/>
      <c r="I784" s="51"/>
      <c r="J784" s="51"/>
      <c r="K784" s="56">
        <v>45191</v>
      </c>
      <c r="L784" s="50" t="s">
        <v>1121</v>
      </c>
      <c r="M784" s="52">
        <v>324000</v>
      </c>
      <c r="N784" s="51"/>
      <c r="O784" s="52">
        <f t="shared" si="108"/>
        <v>324000</v>
      </c>
      <c r="P784" s="51"/>
      <c r="Q784" s="51"/>
      <c r="R784" s="51"/>
      <c r="S784" s="51"/>
      <c r="T784" s="50" t="s">
        <v>301</v>
      </c>
    </row>
    <row r="785" spans="1:20" ht="21" customHeight="1" x14ac:dyDescent="0.4">
      <c r="A785" s="50" t="s">
        <v>113</v>
      </c>
      <c r="B785" s="50"/>
      <c r="C785" s="50"/>
      <c r="D785" s="50"/>
      <c r="E785" s="50"/>
      <c r="F785" s="51"/>
      <c r="G785" s="50"/>
      <c r="H785" s="50"/>
      <c r="I785" s="51"/>
      <c r="J785" s="51"/>
      <c r="K785" s="56">
        <v>45191</v>
      </c>
      <c r="L785" s="50" t="s">
        <v>1120</v>
      </c>
      <c r="M785" s="52">
        <v>-490000</v>
      </c>
      <c r="N785" s="51"/>
      <c r="O785" s="52">
        <f t="shared" si="108"/>
        <v>-490000</v>
      </c>
      <c r="P785" s="51"/>
      <c r="Q785" s="51"/>
      <c r="R785" s="51"/>
      <c r="S785" s="51"/>
      <c r="T785" s="50" t="s">
        <v>301</v>
      </c>
    </row>
    <row r="786" spans="1:20" ht="21" customHeight="1" x14ac:dyDescent="0.4">
      <c r="A786" s="50" t="s">
        <v>113</v>
      </c>
      <c r="B786" s="50"/>
      <c r="C786" s="50"/>
      <c r="D786" s="50"/>
      <c r="E786" s="50"/>
      <c r="F786" s="51"/>
      <c r="G786" s="50"/>
      <c r="H786" s="50"/>
      <c r="I786" s="51"/>
      <c r="J786" s="51"/>
      <c r="K786" s="56">
        <v>45191</v>
      </c>
      <c r="L786" s="50" t="s">
        <v>1121</v>
      </c>
      <c r="M786" s="52">
        <v>-324000</v>
      </c>
      <c r="N786" s="51"/>
      <c r="O786" s="52">
        <f t="shared" si="108"/>
        <v>-324000</v>
      </c>
      <c r="P786" s="51"/>
      <c r="Q786" s="51"/>
      <c r="R786" s="51"/>
      <c r="S786" s="51"/>
      <c r="T786" s="50" t="s">
        <v>301</v>
      </c>
    </row>
    <row r="787" spans="1:20" ht="21" customHeight="1" x14ac:dyDescent="0.4">
      <c r="A787" s="50" t="s">
        <v>113</v>
      </c>
      <c r="B787" s="50"/>
      <c r="C787" s="50"/>
      <c r="D787" s="50"/>
      <c r="E787" s="50"/>
      <c r="F787" s="51"/>
      <c r="G787" s="50"/>
      <c r="H787" s="50"/>
      <c r="I787" s="51"/>
      <c r="J787" s="51"/>
      <c r="K787" s="56">
        <v>45202</v>
      </c>
      <c r="L787" s="50" t="s">
        <v>321</v>
      </c>
      <c r="M787" s="52">
        <v>490000</v>
      </c>
      <c r="N787" s="51"/>
      <c r="O787" s="52">
        <f t="shared" si="108"/>
        <v>490000</v>
      </c>
      <c r="P787" s="51"/>
      <c r="Q787" s="51"/>
      <c r="R787" s="51"/>
      <c r="S787" s="51"/>
      <c r="T787" s="50" t="s">
        <v>301</v>
      </c>
    </row>
    <row r="788" spans="1:20" ht="21" customHeight="1" x14ac:dyDescent="0.4">
      <c r="A788" s="50" t="s">
        <v>113</v>
      </c>
      <c r="B788" s="50"/>
      <c r="C788" s="50"/>
      <c r="D788" s="50"/>
      <c r="E788" s="50"/>
      <c r="F788" s="51"/>
      <c r="G788" s="50"/>
      <c r="H788" s="50"/>
      <c r="I788" s="51"/>
      <c r="J788" s="51"/>
      <c r="K788" s="56">
        <v>45202</v>
      </c>
      <c r="L788" s="50" t="s">
        <v>321</v>
      </c>
      <c r="M788" s="52">
        <v>324000</v>
      </c>
      <c r="N788" s="51"/>
      <c r="O788" s="52">
        <f t="shared" si="108"/>
        <v>324000</v>
      </c>
      <c r="P788" s="51"/>
      <c r="Q788" s="51"/>
      <c r="R788" s="51"/>
      <c r="S788" s="51"/>
      <c r="T788" s="50" t="s">
        <v>301</v>
      </c>
    </row>
    <row r="789" spans="1:20" ht="21" customHeight="1" x14ac:dyDescent="0.4">
      <c r="A789" s="50" t="s">
        <v>113</v>
      </c>
      <c r="B789" s="50"/>
      <c r="C789" s="50"/>
      <c r="D789" s="50"/>
      <c r="E789" s="50"/>
      <c r="F789" s="51"/>
      <c r="G789" s="50"/>
      <c r="H789" s="50"/>
      <c r="I789" s="51"/>
      <c r="J789" s="51"/>
      <c r="K789" s="56">
        <v>45224</v>
      </c>
      <c r="L789" s="50" t="s">
        <v>314</v>
      </c>
      <c r="M789" s="52">
        <v>-1000023</v>
      </c>
      <c r="N789" s="51"/>
      <c r="O789" s="52">
        <f t="shared" si="108"/>
        <v>-1000023</v>
      </c>
      <c r="P789" s="51"/>
      <c r="Q789" s="51"/>
      <c r="R789" s="51"/>
      <c r="S789" s="51"/>
      <c r="T789" s="50" t="s">
        <v>301</v>
      </c>
    </row>
    <row r="790" spans="1:20" ht="21" customHeight="1" x14ac:dyDescent="0.4">
      <c r="A790" s="50" t="s">
        <v>113</v>
      </c>
      <c r="B790" s="50"/>
      <c r="C790" s="50"/>
      <c r="D790" s="50"/>
      <c r="E790" s="50"/>
      <c r="F790" s="51"/>
      <c r="G790" s="50"/>
      <c r="H790" s="50"/>
      <c r="I790" s="51"/>
      <c r="J790" s="51"/>
      <c r="K790" s="56">
        <v>45232</v>
      </c>
      <c r="L790" s="50" t="s">
        <v>314</v>
      </c>
      <c r="M790" s="52">
        <v>-500000</v>
      </c>
      <c r="N790" s="51"/>
      <c r="O790" s="52">
        <f t="shared" si="108"/>
        <v>-500000</v>
      </c>
      <c r="P790" s="51"/>
      <c r="Q790" s="51"/>
      <c r="R790" s="51"/>
      <c r="S790" s="51"/>
      <c r="T790" s="50" t="s">
        <v>301</v>
      </c>
    </row>
    <row r="791" spans="1:20" ht="21" customHeight="1" x14ac:dyDescent="0.4">
      <c r="A791" s="50" t="s">
        <v>113</v>
      </c>
      <c r="B791" s="50"/>
      <c r="C791" s="50"/>
      <c r="D791" s="50"/>
      <c r="E791" s="50"/>
      <c r="F791" s="51"/>
      <c r="G791" s="50"/>
      <c r="H791" s="50"/>
      <c r="I791" s="51"/>
      <c r="J791" s="51"/>
      <c r="K791" s="56" t="s">
        <v>1204</v>
      </c>
      <c r="L791" s="50" t="s">
        <v>112</v>
      </c>
      <c r="M791" s="51">
        <v>500000</v>
      </c>
      <c r="N791" s="51"/>
      <c r="O791" s="52">
        <f t="shared" si="108"/>
        <v>500000</v>
      </c>
      <c r="P791" s="51"/>
      <c r="Q791" s="51"/>
      <c r="R791" s="51"/>
      <c r="S791" s="51"/>
      <c r="T791" s="50" t="s">
        <v>301</v>
      </c>
    </row>
    <row r="792" spans="1:20" ht="21" customHeight="1" x14ac:dyDescent="0.4">
      <c r="A792" s="50" t="s">
        <v>113</v>
      </c>
      <c r="B792" s="50"/>
      <c r="C792" s="50"/>
      <c r="D792" s="50"/>
      <c r="E792" s="50"/>
      <c r="F792" s="51"/>
      <c r="G792" s="50"/>
      <c r="H792" s="50"/>
      <c r="I792" s="51"/>
      <c r="J792" s="51"/>
      <c r="K792" s="50"/>
      <c r="L792" s="50"/>
      <c r="M792" s="51"/>
      <c r="N792" s="51"/>
      <c r="O792" s="52">
        <f t="shared" si="108"/>
        <v>0</v>
      </c>
      <c r="P792" s="51"/>
      <c r="Q792" s="51"/>
      <c r="R792" s="51"/>
      <c r="S792" s="51"/>
      <c r="T792" s="50" t="s">
        <v>301</v>
      </c>
    </row>
    <row r="793" spans="1:20" ht="21" customHeight="1" x14ac:dyDescent="0.4">
      <c r="A793" s="58"/>
      <c r="B793" s="58"/>
      <c r="C793" s="58"/>
      <c r="D793" s="58"/>
      <c r="E793" s="58"/>
      <c r="F793" s="60"/>
      <c r="G793" s="58"/>
      <c r="H793" s="58"/>
      <c r="I793" s="60"/>
      <c r="J793" s="60"/>
      <c r="K793" s="58"/>
      <c r="L793" s="58"/>
      <c r="M793" s="60">
        <f t="shared" ref="M793:N793" si="109">SUM(M780:M792)</f>
        <v>814000</v>
      </c>
      <c r="N793" s="60">
        <f t="shared" si="109"/>
        <v>1199900</v>
      </c>
      <c r="O793" s="60">
        <f>SUM(O780:O792)</f>
        <v>2013900</v>
      </c>
      <c r="P793" s="60">
        <f>+J779-N793</f>
        <v>4.9999999997671694</v>
      </c>
      <c r="Q793" s="60">
        <f>+I779-M793</f>
        <v>0</v>
      </c>
      <c r="R793" s="60">
        <f>+P793+Q793</f>
        <v>4.9999999997671694</v>
      </c>
      <c r="S793" s="60">
        <f>+O793</f>
        <v>2013900</v>
      </c>
      <c r="T793" s="58"/>
    </row>
    <row r="794" spans="1:20" ht="21" customHeight="1" x14ac:dyDescent="0.4">
      <c r="A794" s="50" t="s">
        <v>114</v>
      </c>
      <c r="B794" s="50" t="s">
        <v>326</v>
      </c>
      <c r="C794" s="50" t="s">
        <v>540</v>
      </c>
      <c r="D794" s="50">
        <v>138.88999999999999</v>
      </c>
      <c r="E794" s="50">
        <v>14500</v>
      </c>
      <c r="F794" s="52">
        <f>+D794*0.8364</f>
        <v>116.16759599999999</v>
      </c>
      <c r="G794" s="51">
        <v>7000</v>
      </c>
      <c r="H794" s="51">
        <f>+D794*E794</f>
        <v>2013904.9999999998</v>
      </c>
      <c r="I794" s="52">
        <f>+CEILING(F794*G794,1000)</f>
        <v>814000</v>
      </c>
      <c r="J794" s="52">
        <f>(H794-I794)</f>
        <v>1199904.9999999998</v>
      </c>
      <c r="K794" s="56">
        <v>44784</v>
      </c>
      <c r="L794" s="50"/>
      <c r="M794" s="51"/>
      <c r="N794" s="51"/>
      <c r="O794" s="51"/>
      <c r="P794" s="51"/>
      <c r="Q794" s="51"/>
      <c r="R794" s="51"/>
      <c r="S794" s="51"/>
      <c r="T794" s="50" t="s">
        <v>333</v>
      </c>
    </row>
    <row r="795" spans="1:20" ht="21" customHeight="1" x14ac:dyDescent="0.4">
      <c r="A795" s="50" t="s">
        <v>114</v>
      </c>
      <c r="B795" s="50"/>
      <c r="C795" s="50"/>
      <c r="D795" s="50"/>
      <c r="E795" s="50"/>
      <c r="F795" s="51"/>
      <c r="G795" s="50"/>
      <c r="H795" s="50"/>
      <c r="I795" s="51"/>
      <c r="J795" s="51"/>
      <c r="K795" s="56">
        <v>44784</v>
      </c>
      <c r="L795" s="50" t="s">
        <v>314</v>
      </c>
      <c r="M795" s="51">
        <v>500000</v>
      </c>
      <c r="N795" s="51"/>
      <c r="O795" s="52">
        <f t="shared" ref="O795:O804" si="110">+SUM(M795:N795)</f>
        <v>500000</v>
      </c>
      <c r="P795" s="51"/>
      <c r="Q795" s="51"/>
      <c r="R795" s="51"/>
      <c r="S795" s="51"/>
      <c r="T795" s="50" t="s">
        <v>333</v>
      </c>
    </row>
    <row r="796" spans="1:20" ht="21" customHeight="1" x14ac:dyDescent="0.4">
      <c r="A796" s="50" t="s">
        <v>114</v>
      </c>
      <c r="B796" s="50"/>
      <c r="C796" s="50"/>
      <c r="D796" s="50"/>
      <c r="E796" s="50"/>
      <c r="F796" s="51"/>
      <c r="G796" s="50"/>
      <c r="H796" s="50"/>
      <c r="I796" s="51"/>
      <c r="J796" s="51"/>
      <c r="K796" s="56">
        <v>44915</v>
      </c>
      <c r="L796" s="50" t="s">
        <v>314</v>
      </c>
      <c r="M796" s="51">
        <v>500000</v>
      </c>
      <c r="N796" s="51"/>
      <c r="O796" s="52">
        <f t="shared" si="110"/>
        <v>500000</v>
      </c>
      <c r="P796" s="51"/>
      <c r="Q796" s="51"/>
      <c r="R796" s="51"/>
      <c r="S796" s="51"/>
      <c r="T796" s="50" t="s">
        <v>333</v>
      </c>
    </row>
    <row r="797" spans="1:20" ht="21" customHeight="1" x14ac:dyDescent="0.4">
      <c r="A797" s="50" t="s">
        <v>114</v>
      </c>
      <c r="B797" s="50"/>
      <c r="C797" s="50"/>
      <c r="D797" s="50"/>
      <c r="E797" s="50"/>
      <c r="F797" s="51"/>
      <c r="G797" s="50"/>
      <c r="H797" s="50"/>
      <c r="I797" s="51"/>
      <c r="J797" s="51"/>
      <c r="K797" s="56">
        <v>45024</v>
      </c>
      <c r="L797" s="50" t="s">
        <v>9</v>
      </c>
      <c r="M797" s="51"/>
      <c r="N797" s="52">
        <v>200000</v>
      </c>
      <c r="O797" s="52">
        <f t="shared" si="110"/>
        <v>200000</v>
      </c>
      <c r="P797" s="51"/>
      <c r="Q797" s="51"/>
      <c r="R797" s="51"/>
      <c r="S797" s="51"/>
      <c r="T797" s="50" t="s">
        <v>333</v>
      </c>
    </row>
    <row r="798" spans="1:20" ht="21" customHeight="1" x14ac:dyDescent="0.4">
      <c r="A798" s="50" t="s">
        <v>114</v>
      </c>
      <c r="B798" s="50"/>
      <c r="C798" s="50"/>
      <c r="D798" s="50"/>
      <c r="E798" s="50"/>
      <c r="F798" s="51"/>
      <c r="G798" s="50"/>
      <c r="H798" s="50"/>
      <c r="I798" s="51"/>
      <c r="J798" s="51"/>
      <c r="K798" s="56">
        <v>45078</v>
      </c>
      <c r="L798" s="50" t="s">
        <v>9</v>
      </c>
      <c r="M798" s="51"/>
      <c r="N798" s="52">
        <v>200000</v>
      </c>
      <c r="O798" s="52">
        <f t="shared" si="110"/>
        <v>200000</v>
      </c>
      <c r="P798" s="51"/>
      <c r="Q798" s="51"/>
      <c r="R798" s="51"/>
      <c r="S798" s="51"/>
      <c r="T798" s="50" t="s">
        <v>333</v>
      </c>
    </row>
    <row r="799" spans="1:20" ht="21" customHeight="1" x14ac:dyDescent="0.4">
      <c r="A799" s="50" t="s">
        <v>114</v>
      </c>
      <c r="B799" s="50"/>
      <c r="C799" s="50"/>
      <c r="D799" s="50"/>
      <c r="E799" s="50"/>
      <c r="F799" s="51"/>
      <c r="G799" s="50"/>
      <c r="H799" s="50"/>
      <c r="I799" s="51"/>
      <c r="J799" s="51"/>
      <c r="K799" s="56">
        <v>45091</v>
      </c>
      <c r="L799" s="50" t="s">
        <v>9</v>
      </c>
      <c r="M799" s="51"/>
      <c r="N799" s="52">
        <v>100000</v>
      </c>
      <c r="O799" s="52">
        <f t="shared" si="110"/>
        <v>100000</v>
      </c>
      <c r="P799" s="51"/>
      <c r="Q799" s="51"/>
      <c r="R799" s="51"/>
      <c r="S799" s="51"/>
      <c r="T799" s="50" t="s">
        <v>333</v>
      </c>
    </row>
    <row r="800" spans="1:20" ht="21" customHeight="1" x14ac:dyDescent="0.4">
      <c r="A800" s="50" t="s">
        <v>114</v>
      </c>
      <c r="B800" s="50"/>
      <c r="C800" s="50"/>
      <c r="D800" s="50"/>
      <c r="E800" s="50"/>
      <c r="F800" s="51"/>
      <c r="G800" s="50"/>
      <c r="H800" s="50"/>
      <c r="I800" s="51"/>
      <c r="J800" s="51"/>
      <c r="K800" s="56">
        <v>45105</v>
      </c>
      <c r="L800" s="50" t="s">
        <v>1122</v>
      </c>
      <c r="M800" s="52">
        <v>313000</v>
      </c>
      <c r="N800" s="51"/>
      <c r="O800" s="52">
        <f t="shared" si="110"/>
        <v>313000</v>
      </c>
      <c r="P800" s="51"/>
      <c r="Q800" s="51"/>
      <c r="R800" s="51"/>
      <c r="S800" s="51"/>
      <c r="T800" s="50" t="s">
        <v>333</v>
      </c>
    </row>
    <row r="801" spans="1:20" ht="21" customHeight="1" x14ac:dyDescent="0.4">
      <c r="A801" s="50" t="s">
        <v>114</v>
      </c>
      <c r="B801" s="50"/>
      <c r="C801" s="50"/>
      <c r="D801" s="50"/>
      <c r="E801" s="50"/>
      <c r="F801" s="51"/>
      <c r="G801" s="50"/>
      <c r="H801" s="50"/>
      <c r="I801" s="51"/>
      <c r="J801" s="51"/>
      <c r="K801" s="56">
        <v>45168</v>
      </c>
      <c r="L801" s="50" t="s">
        <v>314</v>
      </c>
      <c r="M801" s="52">
        <v>-500000</v>
      </c>
      <c r="N801" s="51"/>
      <c r="O801" s="52">
        <f t="shared" si="110"/>
        <v>-500000</v>
      </c>
      <c r="P801" s="51"/>
      <c r="Q801" s="51"/>
      <c r="R801" s="51"/>
      <c r="S801" s="51"/>
      <c r="T801" s="50" t="s">
        <v>333</v>
      </c>
    </row>
    <row r="802" spans="1:20" ht="21" customHeight="1" x14ac:dyDescent="0.4">
      <c r="A802" s="50" t="s">
        <v>114</v>
      </c>
      <c r="B802" s="50"/>
      <c r="C802" s="50"/>
      <c r="D802" s="50"/>
      <c r="E802" s="50"/>
      <c r="F802" s="51"/>
      <c r="G802" s="50"/>
      <c r="H802" s="50"/>
      <c r="I802" s="51"/>
      <c r="J802" s="51"/>
      <c r="K802" s="56">
        <v>45180</v>
      </c>
      <c r="L802" s="50" t="s">
        <v>9</v>
      </c>
      <c r="M802" s="51"/>
      <c r="N802" s="52">
        <v>500000</v>
      </c>
      <c r="O802" s="52">
        <f t="shared" si="110"/>
        <v>500000</v>
      </c>
      <c r="P802" s="51"/>
      <c r="Q802" s="51"/>
      <c r="R802" s="51"/>
      <c r="S802" s="51"/>
      <c r="T802" s="50" t="s">
        <v>333</v>
      </c>
    </row>
    <row r="803" spans="1:20" ht="21" customHeight="1" x14ac:dyDescent="0.4">
      <c r="A803" s="50" t="s">
        <v>114</v>
      </c>
      <c r="B803" s="50"/>
      <c r="C803" s="50"/>
      <c r="D803" s="50"/>
      <c r="E803" s="50"/>
      <c r="F803" s="51"/>
      <c r="G803" s="50"/>
      <c r="H803" s="50"/>
      <c r="I803" s="51"/>
      <c r="J803" s="51"/>
      <c r="K803" s="56">
        <v>45196</v>
      </c>
      <c r="L803" s="50" t="s">
        <v>9</v>
      </c>
      <c r="M803" s="51"/>
      <c r="N803" s="52">
        <v>200900</v>
      </c>
      <c r="O803" s="52">
        <f t="shared" si="110"/>
        <v>200900</v>
      </c>
      <c r="P803" s="51"/>
      <c r="Q803" s="51"/>
      <c r="R803" s="51"/>
      <c r="S803" s="51"/>
      <c r="T803" s="50" t="s">
        <v>333</v>
      </c>
    </row>
    <row r="804" spans="1:20" ht="21" customHeight="1" x14ac:dyDescent="0.4">
      <c r="A804" s="50" t="s">
        <v>114</v>
      </c>
      <c r="B804" s="50"/>
      <c r="C804" s="50"/>
      <c r="D804" s="50"/>
      <c r="E804" s="50"/>
      <c r="F804" s="51"/>
      <c r="G804" s="50"/>
      <c r="H804" s="50"/>
      <c r="I804" s="51"/>
      <c r="J804" s="51"/>
      <c r="K804" s="50"/>
      <c r="L804" s="50" t="s">
        <v>309</v>
      </c>
      <c r="M804" s="51">
        <v>1000</v>
      </c>
      <c r="N804" s="51">
        <v>-1000</v>
      </c>
      <c r="O804" s="52">
        <f t="shared" si="110"/>
        <v>0</v>
      </c>
      <c r="P804" s="51"/>
      <c r="Q804" s="51"/>
      <c r="R804" s="51"/>
      <c r="S804" s="51"/>
      <c r="T804" s="50" t="s">
        <v>333</v>
      </c>
    </row>
    <row r="805" spans="1:20" ht="21" customHeight="1" x14ac:dyDescent="0.4">
      <c r="A805" s="58"/>
      <c r="B805" s="58"/>
      <c r="C805" s="58"/>
      <c r="D805" s="58"/>
      <c r="E805" s="58"/>
      <c r="F805" s="60"/>
      <c r="G805" s="58"/>
      <c r="H805" s="58"/>
      <c r="I805" s="60"/>
      <c r="J805" s="60"/>
      <c r="K805" s="58"/>
      <c r="L805" s="58"/>
      <c r="M805" s="60">
        <f t="shared" ref="M805:N805" si="111">SUM(M795:M804)</f>
        <v>814000</v>
      </c>
      <c r="N805" s="60">
        <f t="shared" si="111"/>
        <v>1199900</v>
      </c>
      <c r="O805" s="60">
        <f>SUM(O795:O804)</f>
        <v>2013900</v>
      </c>
      <c r="P805" s="60">
        <f>+J794-N805</f>
        <v>4.9999999997671694</v>
      </c>
      <c r="Q805" s="60">
        <f>+I794-M805</f>
        <v>0</v>
      </c>
      <c r="R805" s="60">
        <f>+P805+Q805</f>
        <v>4.9999999997671694</v>
      </c>
      <c r="S805" s="60">
        <f>+O805</f>
        <v>2013900</v>
      </c>
      <c r="T805" s="58"/>
    </row>
    <row r="806" spans="1:20" ht="21" customHeight="1" x14ac:dyDescent="0.4">
      <c r="A806" s="50" t="s">
        <v>115</v>
      </c>
      <c r="B806" s="50" t="s">
        <v>326</v>
      </c>
      <c r="C806" s="50"/>
      <c r="D806" s="50">
        <v>157.16999999999999</v>
      </c>
      <c r="E806" s="50">
        <v>15000</v>
      </c>
      <c r="F806" s="52">
        <f>+D806*0.8364</f>
        <v>131.456988</v>
      </c>
      <c r="G806" s="51">
        <v>7000</v>
      </c>
      <c r="H806" s="51">
        <f>+D806*E806</f>
        <v>2357550</v>
      </c>
      <c r="I806" s="52">
        <f>+CEILING(F806*G806,1000)</f>
        <v>921000</v>
      </c>
      <c r="J806" s="52">
        <f>(H806-I806)</f>
        <v>1436550</v>
      </c>
      <c r="K806" s="56">
        <v>44782</v>
      </c>
      <c r="L806" s="50"/>
      <c r="M806" s="51"/>
      <c r="N806" s="51"/>
      <c r="O806" s="51"/>
      <c r="P806" s="51"/>
      <c r="Q806" s="51"/>
      <c r="R806" s="51"/>
      <c r="S806" s="51"/>
      <c r="T806" s="50" t="s">
        <v>375</v>
      </c>
    </row>
    <row r="807" spans="1:20" ht="21" customHeight="1" x14ac:dyDescent="0.4">
      <c r="A807" s="50" t="s">
        <v>115</v>
      </c>
      <c r="B807" s="50"/>
      <c r="C807" s="50"/>
      <c r="D807" s="50"/>
      <c r="E807" s="50"/>
      <c r="F807" s="51"/>
      <c r="G807" s="50"/>
      <c r="H807" s="50"/>
      <c r="I807" s="51"/>
      <c r="J807" s="51"/>
      <c r="K807" s="56">
        <v>44782</v>
      </c>
      <c r="L807" s="50" t="s">
        <v>9</v>
      </c>
      <c r="M807" s="51"/>
      <c r="N807" s="52">
        <v>10000</v>
      </c>
      <c r="O807" s="52">
        <f t="shared" ref="O807:O821" si="112">+SUM(M807:N807)</f>
        <v>10000</v>
      </c>
      <c r="P807" s="51"/>
      <c r="Q807" s="51"/>
      <c r="R807" s="51"/>
      <c r="S807" s="51"/>
      <c r="T807" s="50" t="s">
        <v>375</v>
      </c>
    </row>
    <row r="808" spans="1:20" ht="21" customHeight="1" x14ac:dyDescent="0.4">
      <c r="A808" s="50" t="s">
        <v>115</v>
      </c>
      <c r="B808" s="50"/>
      <c r="C808" s="50"/>
      <c r="D808" s="50"/>
      <c r="E808" s="50"/>
      <c r="F808" s="51"/>
      <c r="G808" s="50"/>
      <c r="H808" s="50"/>
      <c r="I808" s="51"/>
      <c r="J808" s="51"/>
      <c r="K808" s="56">
        <v>44809</v>
      </c>
      <c r="L808" s="50" t="s">
        <v>9</v>
      </c>
      <c r="M808" s="51"/>
      <c r="N808" s="52">
        <v>600000</v>
      </c>
      <c r="O808" s="52">
        <f t="shared" si="112"/>
        <v>600000</v>
      </c>
      <c r="P808" s="51"/>
      <c r="Q808" s="51"/>
      <c r="R808" s="51"/>
      <c r="S808" s="51"/>
      <c r="T808" s="50" t="s">
        <v>375</v>
      </c>
    </row>
    <row r="809" spans="1:20" ht="21" customHeight="1" x14ac:dyDescent="0.4">
      <c r="A809" s="50" t="s">
        <v>115</v>
      </c>
      <c r="B809" s="50"/>
      <c r="C809" s="50" t="s">
        <v>260</v>
      </c>
      <c r="D809" s="50"/>
      <c r="E809" s="50"/>
      <c r="F809" s="51"/>
      <c r="G809" s="50"/>
      <c r="H809" s="50"/>
      <c r="I809" s="51"/>
      <c r="J809" s="51"/>
      <c r="K809" s="56">
        <v>44995</v>
      </c>
      <c r="L809" s="50" t="s">
        <v>9</v>
      </c>
      <c r="M809" s="51"/>
      <c r="N809" s="52">
        <v>5100</v>
      </c>
      <c r="O809" s="52">
        <f t="shared" si="112"/>
        <v>5100</v>
      </c>
      <c r="P809" s="51"/>
      <c r="Q809" s="51"/>
      <c r="R809" s="51"/>
      <c r="S809" s="51"/>
      <c r="T809" s="50" t="s">
        <v>375</v>
      </c>
    </row>
    <row r="810" spans="1:20" ht="21" customHeight="1" x14ac:dyDescent="0.4">
      <c r="A810" s="50" t="s">
        <v>115</v>
      </c>
      <c r="B810" s="50"/>
      <c r="C810" s="50"/>
      <c r="D810" s="50"/>
      <c r="E810" s="50"/>
      <c r="F810" s="50"/>
      <c r="G810" s="50"/>
      <c r="H810" s="50"/>
      <c r="I810" s="50"/>
      <c r="J810" s="50"/>
      <c r="K810" s="56">
        <v>45011</v>
      </c>
      <c r="L810" s="50" t="s">
        <v>9</v>
      </c>
      <c r="M810" s="51"/>
      <c r="N810" s="52">
        <v>310400</v>
      </c>
      <c r="O810" s="52">
        <f t="shared" si="112"/>
        <v>310400</v>
      </c>
      <c r="P810" s="51"/>
      <c r="Q810" s="51"/>
      <c r="R810" s="51"/>
      <c r="S810" s="51"/>
      <c r="T810" s="50" t="s">
        <v>375</v>
      </c>
    </row>
    <row r="811" spans="1:20" ht="21" customHeight="1" x14ac:dyDescent="0.4">
      <c r="A811" s="50" t="s">
        <v>115</v>
      </c>
      <c r="B811" s="50"/>
      <c r="C811" s="50"/>
      <c r="D811" s="50"/>
      <c r="E811" s="50"/>
      <c r="F811" s="50"/>
      <c r="G811" s="50"/>
      <c r="H811" s="50"/>
      <c r="I811" s="50"/>
      <c r="J811" s="50"/>
      <c r="K811" s="56">
        <v>45017</v>
      </c>
      <c r="L811" s="50" t="s">
        <v>1123</v>
      </c>
      <c r="M811" s="51">
        <v>700000</v>
      </c>
      <c r="N811" s="51"/>
      <c r="O811" s="52">
        <f t="shared" si="112"/>
        <v>700000</v>
      </c>
      <c r="P811" s="51"/>
      <c r="Q811" s="51"/>
      <c r="R811" s="51"/>
      <c r="S811" s="51"/>
      <c r="T811" s="50" t="s">
        <v>375</v>
      </c>
    </row>
    <row r="812" spans="1:20" ht="21" customHeight="1" x14ac:dyDescent="0.4">
      <c r="A812" s="50" t="s">
        <v>115</v>
      </c>
      <c r="B812" s="50"/>
      <c r="C812" s="50"/>
      <c r="D812" s="50"/>
      <c r="E812" s="50"/>
      <c r="F812" s="50"/>
      <c r="G812" s="50"/>
      <c r="H812" s="50"/>
      <c r="I812" s="50"/>
      <c r="J812" s="50"/>
      <c r="K812" s="56">
        <v>45025</v>
      </c>
      <c r="L812" s="50" t="s">
        <v>9</v>
      </c>
      <c r="M812" s="51"/>
      <c r="N812" s="52">
        <v>92000</v>
      </c>
      <c r="O812" s="52">
        <f t="shared" si="112"/>
        <v>92000</v>
      </c>
      <c r="P812" s="51"/>
      <c r="Q812" s="51"/>
      <c r="R812" s="51"/>
      <c r="S812" s="51"/>
      <c r="T812" s="50" t="s">
        <v>375</v>
      </c>
    </row>
    <row r="813" spans="1:20" ht="21" customHeight="1" x14ac:dyDescent="0.4">
      <c r="A813" s="50" t="s">
        <v>115</v>
      </c>
      <c r="B813" s="50"/>
      <c r="C813" s="50"/>
      <c r="D813" s="50"/>
      <c r="E813" s="50"/>
      <c r="F813" s="50"/>
      <c r="G813" s="50"/>
      <c r="H813" s="50"/>
      <c r="I813" s="50"/>
      <c r="J813" s="50"/>
      <c r="K813" s="56">
        <v>45091</v>
      </c>
      <c r="L813" s="50" t="s">
        <v>9</v>
      </c>
      <c r="M813" s="51"/>
      <c r="N813" s="52">
        <v>-538000</v>
      </c>
      <c r="O813" s="52">
        <f t="shared" si="112"/>
        <v>-538000</v>
      </c>
      <c r="P813" s="51"/>
      <c r="Q813" s="51"/>
      <c r="R813" s="51"/>
      <c r="S813" s="51"/>
      <c r="T813" s="50" t="s">
        <v>375</v>
      </c>
    </row>
    <row r="814" spans="1:20" ht="21" customHeight="1" x14ac:dyDescent="0.4">
      <c r="A814" s="50" t="s">
        <v>115</v>
      </c>
      <c r="B814" s="50"/>
      <c r="C814" s="50"/>
      <c r="D814" s="50"/>
      <c r="E814" s="50"/>
      <c r="F814" s="50"/>
      <c r="G814" s="50"/>
      <c r="H814" s="50"/>
      <c r="I814" s="50"/>
      <c r="J814" s="50"/>
      <c r="K814" s="56">
        <v>45123</v>
      </c>
      <c r="L814" s="50" t="s">
        <v>9</v>
      </c>
      <c r="M814" s="51"/>
      <c r="N814" s="52">
        <v>500000</v>
      </c>
      <c r="O814" s="52">
        <f t="shared" si="112"/>
        <v>500000</v>
      </c>
      <c r="P814" s="51"/>
      <c r="Q814" s="51"/>
      <c r="R814" s="51"/>
      <c r="S814" s="51"/>
      <c r="T814" s="50" t="s">
        <v>375</v>
      </c>
    </row>
    <row r="815" spans="1:20" ht="21" customHeight="1" x14ac:dyDescent="0.4">
      <c r="A815" s="50" t="s">
        <v>115</v>
      </c>
      <c r="B815" s="50"/>
      <c r="C815" s="50"/>
      <c r="D815" s="50"/>
      <c r="E815" s="50"/>
      <c r="F815" s="50"/>
      <c r="G815" s="50"/>
      <c r="H815" s="50"/>
      <c r="I815" s="50"/>
      <c r="J815" s="50"/>
      <c r="K815" s="56">
        <v>45123</v>
      </c>
      <c r="L815" s="50" t="s">
        <v>1124</v>
      </c>
      <c r="M815" s="51">
        <v>150000</v>
      </c>
      <c r="N815" s="51"/>
      <c r="O815" s="52">
        <f t="shared" si="112"/>
        <v>150000</v>
      </c>
      <c r="P815" s="51"/>
      <c r="Q815" s="51"/>
      <c r="R815" s="51"/>
      <c r="S815" s="51"/>
      <c r="T815" s="50" t="s">
        <v>375</v>
      </c>
    </row>
    <row r="816" spans="1:20" ht="21" customHeight="1" x14ac:dyDescent="0.4">
      <c r="A816" s="50" t="s">
        <v>115</v>
      </c>
      <c r="B816" s="50"/>
      <c r="C816" s="50"/>
      <c r="D816" s="50"/>
      <c r="E816" s="50"/>
      <c r="F816" s="50"/>
      <c r="G816" s="50"/>
      <c r="H816" s="50"/>
      <c r="I816" s="50"/>
      <c r="J816" s="50"/>
      <c r="K816" s="56">
        <v>45125</v>
      </c>
      <c r="L816" s="50" t="s">
        <v>9</v>
      </c>
      <c r="M816" s="51"/>
      <c r="N816" s="52">
        <v>-72000</v>
      </c>
      <c r="O816" s="52">
        <f t="shared" si="112"/>
        <v>-72000</v>
      </c>
      <c r="P816" s="51"/>
      <c r="Q816" s="51"/>
      <c r="R816" s="51"/>
      <c r="S816" s="51"/>
      <c r="T816" s="50" t="s">
        <v>375</v>
      </c>
    </row>
    <row r="817" spans="1:20" ht="21" customHeight="1" x14ac:dyDescent="0.4">
      <c r="A817" s="50" t="s">
        <v>115</v>
      </c>
      <c r="B817" s="50"/>
      <c r="C817" s="50"/>
      <c r="D817" s="50"/>
      <c r="E817" s="50"/>
      <c r="F817" s="50"/>
      <c r="G817" s="50"/>
      <c r="H817" s="50"/>
      <c r="I817" s="50"/>
      <c r="J817" s="50"/>
      <c r="K817" s="56">
        <v>45286</v>
      </c>
      <c r="L817" s="50" t="s">
        <v>9</v>
      </c>
      <c r="M817" s="51"/>
      <c r="N817" s="52">
        <v>529050</v>
      </c>
      <c r="O817" s="52">
        <f t="shared" si="112"/>
        <v>529050</v>
      </c>
      <c r="P817" s="51"/>
      <c r="Q817" s="51"/>
      <c r="R817" s="51"/>
      <c r="S817" s="51"/>
      <c r="T817" s="50" t="s">
        <v>375</v>
      </c>
    </row>
    <row r="818" spans="1:20" ht="21" customHeight="1" x14ac:dyDescent="0.4">
      <c r="A818" s="50" t="s">
        <v>115</v>
      </c>
      <c r="B818" s="50"/>
      <c r="C818" s="50" t="s">
        <v>260</v>
      </c>
      <c r="D818" s="50"/>
      <c r="E818" s="50"/>
      <c r="F818" s="50"/>
      <c r="G818" s="50"/>
      <c r="H818" s="50"/>
      <c r="I818" s="50"/>
      <c r="J818" s="50"/>
      <c r="K818" s="56">
        <v>45286</v>
      </c>
      <c r="L818" s="50" t="s">
        <v>1125</v>
      </c>
      <c r="M818" s="52">
        <v>71000</v>
      </c>
      <c r="N818" s="51"/>
      <c r="O818" s="52">
        <f t="shared" si="112"/>
        <v>71000</v>
      </c>
      <c r="P818" s="51"/>
      <c r="Q818" s="51"/>
      <c r="R818" s="51"/>
      <c r="S818" s="51"/>
      <c r="T818" s="50" t="s">
        <v>375</v>
      </c>
    </row>
    <row r="819" spans="1:20" ht="21" customHeight="1" x14ac:dyDescent="0.4">
      <c r="A819" s="50" t="s">
        <v>115</v>
      </c>
      <c r="B819" s="50"/>
      <c r="C819" s="50" t="s">
        <v>260</v>
      </c>
      <c r="D819" s="50"/>
      <c r="E819" s="50"/>
      <c r="F819" s="50"/>
      <c r="G819" s="50"/>
      <c r="H819" s="50"/>
      <c r="I819" s="50"/>
      <c r="J819" s="50"/>
      <c r="K819" s="56">
        <v>45288</v>
      </c>
      <c r="L819" s="50" t="s">
        <v>1125</v>
      </c>
      <c r="M819" s="52">
        <v>-71000</v>
      </c>
      <c r="N819" s="51"/>
      <c r="O819" s="52">
        <f t="shared" si="112"/>
        <v>-71000</v>
      </c>
      <c r="P819" s="51"/>
      <c r="Q819" s="51"/>
      <c r="R819" s="51"/>
      <c r="S819" s="51"/>
      <c r="T819" s="50" t="s">
        <v>375</v>
      </c>
    </row>
    <row r="820" spans="1:20" ht="21" customHeight="1" x14ac:dyDescent="0.4">
      <c r="A820" s="50" t="s">
        <v>115</v>
      </c>
      <c r="B820" s="50"/>
      <c r="C820" s="50" t="s">
        <v>260</v>
      </c>
      <c r="D820" s="50"/>
      <c r="E820" s="50"/>
      <c r="F820" s="50"/>
      <c r="G820" s="50"/>
      <c r="H820" s="50"/>
      <c r="I820" s="50"/>
      <c r="J820" s="50"/>
      <c r="K820" s="56">
        <v>45294</v>
      </c>
      <c r="L820" s="50" t="s">
        <v>1126</v>
      </c>
      <c r="M820" s="52">
        <v>71000</v>
      </c>
      <c r="N820" s="51"/>
      <c r="O820" s="52">
        <f t="shared" si="112"/>
        <v>71000</v>
      </c>
      <c r="P820" s="51"/>
      <c r="Q820" s="51"/>
      <c r="R820" s="51"/>
      <c r="S820" s="51"/>
      <c r="T820" s="50" t="s">
        <v>375</v>
      </c>
    </row>
    <row r="821" spans="1:20" ht="21" customHeight="1" x14ac:dyDescent="0.4">
      <c r="A821" s="50" t="s">
        <v>115</v>
      </c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1"/>
      <c r="N821" s="51"/>
      <c r="O821" s="52">
        <f t="shared" si="112"/>
        <v>0</v>
      </c>
      <c r="P821" s="51"/>
      <c r="Q821" s="51"/>
      <c r="R821" s="51"/>
      <c r="S821" s="51"/>
      <c r="T821" s="50" t="s">
        <v>375</v>
      </c>
    </row>
    <row r="822" spans="1:20" ht="21" customHeight="1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60">
        <f t="shared" ref="M822:N822" si="113">SUM(M807:M821)</f>
        <v>921000</v>
      </c>
      <c r="N822" s="60">
        <f t="shared" si="113"/>
        <v>1436550</v>
      </c>
      <c r="O822" s="60">
        <f>SUM(O807:O821)</f>
        <v>2357550</v>
      </c>
      <c r="P822" s="60">
        <f>+J806-N822</f>
        <v>0</v>
      </c>
      <c r="Q822" s="60">
        <f>+I806-M822</f>
        <v>0</v>
      </c>
      <c r="R822" s="60">
        <f>+P822+Q822</f>
        <v>0</v>
      </c>
      <c r="S822" s="60">
        <f>+O822</f>
        <v>2357550</v>
      </c>
      <c r="T822" s="58"/>
    </row>
    <row r="823" spans="1:20" ht="21" customHeight="1" x14ac:dyDescent="0.4">
      <c r="A823" s="50" t="s">
        <v>116</v>
      </c>
      <c r="B823" s="50" t="s">
        <v>326</v>
      </c>
      <c r="C823" s="50"/>
      <c r="D823" s="50">
        <v>138.88999999999999</v>
      </c>
      <c r="E823" s="50">
        <v>14500</v>
      </c>
      <c r="F823" s="52">
        <f>+D823*0.8364</f>
        <v>116.16759599999999</v>
      </c>
      <c r="G823" s="51">
        <v>7000</v>
      </c>
      <c r="H823" s="51">
        <f>+D823*E823</f>
        <v>2013904.9999999998</v>
      </c>
      <c r="I823" s="52">
        <f>+CEILING(F823*G823,1000)</f>
        <v>814000</v>
      </c>
      <c r="J823" s="52">
        <f>(H823-I823)</f>
        <v>1199904.9999999998</v>
      </c>
      <c r="K823" s="56">
        <v>44778</v>
      </c>
      <c r="L823" s="50"/>
      <c r="M823" s="51"/>
      <c r="N823" s="51"/>
      <c r="O823" s="51"/>
      <c r="P823" s="51"/>
      <c r="Q823" s="51"/>
      <c r="R823" s="51"/>
      <c r="S823" s="51"/>
      <c r="T823" s="50" t="s">
        <v>375</v>
      </c>
    </row>
    <row r="824" spans="1:20" ht="21" customHeight="1" x14ac:dyDescent="0.4">
      <c r="A824" s="50" t="s">
        <v>116</v>
      </c>
      <c r="B824" s="50"/>
      <c r="C824" s="50"/>
      <c r="D824" s="50"/>
      <c r="E824" s="50"/>
      <c r="F824" s="50"/>
      <c r="G824" s="50"/>
      <c r="H824" s="50"/>
      <c r="I824" s="50"/>
      <c r="J824" s="50"/>
      <c r="K824" s="56">
        <v>44778</v>
      </c>
      <c r="L824" s="50" t="s">
        <v>9</v>
      </c>
      <c r="M824" s="51"/>
      <c r="N824" s="52">
        <v>100000</v>
      </c>
      <c r="O824" s="52">
        <f t="shared" ref="O824:O838" si="114">+SUM(M824:N824)</f>
        <v>100000</v>
      </c>
      <c r="P824" s="51"/>
      <c r="Q824" s="51"/>
      <c r="R824" s="51"/>
      <c r="S824" s="51"/>
      <c r="T824" s="50" t="s">
        <v>375</v>
      </c>
    </row>
    <row r="825" spans="1:20" ht="21" customHeight="1" x14ac:dyDescent="0.4">
      <c r="A825" s="50" t="s">
        <v>116</v>
      </c>
      <c r="B825" s="50"/>
      <c r="C825" s="50"/>
      <c r="D825" s="50"/>
      <c r="E825" s="50"/>
      <c r="F825" s="50"/>
      <c r="G825" s="50"/>
      <c r="H825" s="50"/>
      <c r="I825" s="50"/>
      <c r="J825" s="50"/>
      <c r="K825" s="56">
        <v>44782</v>
      </c>
      <c r="L825" s="50" t="s">
        <v>9</v>
      </c>
      <c r="M825" s="51"/>
      <c r="N825" s="52">
        <v>10000</v>
      </c>
      <c r="O825" s="52">
        <f t="shared" si="114"/>
        <v>10000</v>
      </c>
      <c r="P825" s="51"/>
      <c r="Q825" s="51"/>
      <c r="R825" s="51"/>
      <c r="S825" s="51"/>
      <c r="T825" s="50" t="s">
        <v>375</v>
      </c>
    </row>
    <row r="826" spans="1:20" ht="21" customHeight="1" x14ac:dyDescent="0.4">
      <c r="A826" s="50" t="s">
        <v>116</v>
      </c>
      <c r="B826" s="50"/>
      <c r="C826" s="50"/>
      <c r="D826" s="50"/>
      <c r="E826" s="50"/>
      <c r="F826" s="50"/>
      <c r="G826" s="50"/>
      <c r="H826" s="50"/>
      <c r="I826" s="50"/>
      <c r="J826" s="50"/>
      <c r="K826" s="56">
        <v>44809</v>
      </c>
      <c r="L826" s="50" t="s">
        <v>9</v>
      </c>
      <c r="M826" s="51"/>
      <c r="N826" s="52">
        <v>500000</v>
      </c>
      <c r="O826" s="52">
        <f t="shared" si="114"/>
        <v>500000</v>
      </c>
      <c r="P826" s="51"/>
      <c r="Q826" s="51"/>
      <c r="R826" s="51"/>
      <c r="S826" s="51"/>
      <c r="T826" s="50" t="s">
        <v>375</v>
      </c>
    </row>
    <row r="827" spans="1:20" ht="21" customHeight="1" x14ac:dyDescent="0.4">
      <c r="A827" s="50" t="s">
        <v>116</v>
      </c>
      <c r="B827" s="50"/>
      <c r="C827" s="50"/>
      <c r="D827" s="50"/>
      <c r="E827" s="50"/>
      <c r="F827" s="50"/>
      <c r="G827" s="50"/>
      <c r="H827" s="50"/>
      <c r="I827" s="50"/>
      <c r="J827" s="50"/>
      <c r="K827" s="56">
        <v>44907</v>
      </c>
      <c r="L827" s="50" t="s">
        <v>9</v>
      </c>
      <c r="M827" s="51"/>
      <c r="N827" s="52">
        <v>-100000</v>
      </c>
      <c r="O827" s="52">
        <f t="shared" si="114"/>
        <v>-100000</v>
      </c>
      <c r="P827" s="51"/>
      <c r="Q827" s="51"/>
      <c r="R827" s="51"/>
      <c r="S827" s="51"/>
      <c r="T827" s="50" t="s">
        <v>375</v>
      </c>
    </row>
    <row r="828" spans="1:20" ht="21" customHeight="1" x14ac:dyDescent="0.4">
      <c r="A828" s="50" t="s">
        <v>116</v>
      </c>
      <c r="B828" s="50"/>
      <c r="C828" s="50" t="s">
        <v>242</v>
      </c>
      <c r="D828" s="50"/>
      <c r="E828" s="50"/>
      <c r="F828" s="50"/>
      <c r="G828" s="50"/>
      <c r="H828" s="50"/>
      <c r="I828" s="50"/>
      <c r="J828" s="50"/>
      <c r="K828" s="56">
        <v>44995</v>
      </c>
      <c r="L828" s="50" t="s">
        <v>9</v>
      </c>
      <c r="M828" s="51"/>
      <c r="N828" s="52">
        <v>5000</v>
      </c>
      <c r="O828" s="52">
        <f t="shared" si="114"/>
        <v>5000</v>
      </c>
      <c r="P828" s="51"/>
      <c r="Q828" s="51"/>
      <c r="R828" s="51"/>
      <c r="S828" s="51"/>
      <c r="T828" s="50" t="s">
        <v>375</v>
      </c>
    </row>
    <row r="829" spans="1:20" ht="21" customHeight="1" x14ac:dyDescent="0.4">
      <c r="A829" s="50" t="s">
        <v>116</v>
      </c>
      <c r="B829" s="50"/>
      <c r="C829" s="50" t="s">
        <v>535</v>
      </c>
      <c r="D829" s="50"/>
      <c r="E829" s="50"/>
      <c r="F829" s="50"/>
      <c r="G829" s="50"/>
      <c r="H829" s="50"/>
      <c r="I829" s="50"/>
      <c r="J829" s="50"/>
      <c r="K829" s="56">
        <v>45068</v>
      </c>
      <c r="L829" s="50" t="s">
        <v>9</v>
      </c>
      <c r="M829" s="51"/>
      <c r="N829" s="52">
        <v>250000</v>
      </c>
      <c r="O829" s="52">
        <f t="shared" si="114"/>
        <v>250000</v>
      </c>
      <c r="P829" s="51"/>
      <c r="Q829" s="51"/>
      <c r="R829" s="51"/>
      <c r="S829" s="51"/>
      <c r="T829" s="50" t="s">
        <v>375</v>
      </c>
    </row>
    <row r="830" spans="1:20" ht="21" customHeight="1" x14ac:dyDescent="0.4">
      <c r="A830" s="50" t="s">
        <v>116</v>
      </c>
      <c r="B830" s="50"/>
      <c r="C830" s="50" t="s">
        <v>535</v>
      </c>
      <c r="D830" s="50"/>
      <c r="E830" s="50"/>
      <c r="F830" s="50"/>
      <c r="G830" s="50"/>
      <c r="H830" s="50"/>
      <c r="I830" s="50"/>
      <c r="J830" s="50"/>
      <c r="K830" s="56">
        <v>45195</v>
      </c>
      <c r="L830" s="50" t="s">
        <v>1127</v>
      </c>
      <c r="M830" s="52">
        <v>324000</v>
      </c>
      <c r="N830" s="51"/>
      <c r="O830" s="52">
        <f t="shared" si="114"/>
        <v>324000</v>
      </c>
      <c r="P830" s="51"/>
      <c r="Q830" s="51"/>
      <c r="R830" s="51"/>
      <c r="S830" s="51"/>
      <c r="T830" s="50" t="s">
        <v>375</v>
      </c>
    </row>
    <row r="831" spans="1:20" ht="21" customHeight="1" x14ac:dyDescent="0.4">
      <c r="A831" s="50" t="s">
        <v>116</v>
      </c>
      <c r="B831" s="50"/>
      <c r="C831" s="50"/>
      <c r="D831" s="50"/>
      <c r="E831" s="50"/>
      <c r="F831" s="50"/>
      <c r="G831" s="50"/>
      <c r="H831" s="50"/>
      <c r="I831" s="50"/>
      <c r="J831" s="50"/>
      <c r="K831" s="56">
        <v>45217</v>
      </c>
      <c r="L831" s="50" t="s">
        <v>313</v>
      </c>
      <c r="M831" s="52">
        <v>-100000</v>
      </c>
      <c r="N831" s="51"/>
      <c r="O831" s="52">
        <f t="shared" si="114"/>
        <v>-100000</v>
      </c>
      <c r="P831" s="51"/>
      <c r="Q831" s="51"/>
      <c r="R831" s="51"/>
      <c r="S831" s="51"/>
      <c r="T831" s="50" t="s">
        <v>375</v>
      </c>
    </row>
    <row r="832" spans="1:20" ht="21" customHeight="1" x14ac:dyDescent="0.4">
      <c r="A832" s="50" t="s">
        <v>116</v>
      </c>
      <c r="B832" s="50"/>
      <c r="C832" s="50" t="s">
        <v>475</v>
      </c>
      <c r="D832" s="50"/>
      <c r="E832" s="50"/>
      <c r="F832" s="50"/>
      <c r="G832" s="50"/>
      <c r="H832" s="50"/>
      <c r="I832" s="50"/>
      <c r="J832" s="50"/>
      <c r="K832" s="56">
        <v>45218</v>
      </c>
      <c r="L832" s="50" t="s">
        <v>313</v>
      </c>
      <c r="M832" s="52">
        <v>17000</v>
      </c>
      <c r="N832" s="51"/>
      <c r="O832" s="52">
        <f t="shared" si="114"/>
        <v>17000</v>
      </c>
      <c r="P832" s="51"/>
      <c r="Q832" s="51"/>
      <c r="R832" s="51"/>
      <c r="S832" s="51"/>
      <c r="T832" s="50" t="s">
        <v>375</v>
      </c>
    </row>
    <row r="833" spans="1:20" ht="21" customHeight="1" x14ac:dyDescent="0.4">
      <c r="A833" s="50" t="s">
        <v>116</v>
      </c>
      <c r="B833" s="50"/>
      <c r="C833" s="50" t="s">
        <v>535</v>
      </c>
      <c r="D833" s="50"/>
      <c r="E833" s="50"/>
      <c r="F833" s="50"/>
      <c r="G833" s="50"/>
      <c r="H833" s="50"/>
      <c r="I833" s="50"/>
      <c r="J833" s="50"/>
      <c r="K833" s="56">
        <v>45219</v>
      </c>
      <c r="L833" s="50" t="s">
        <v>1128</v>
      </c>
      <c r="M833" s="52">
        <v>83000</v>
      </c>
      <c r="N833" s="51"/>
      <c r="O833" s="52">
        <f t="shared" si="114"/>
        <v>83000</v>
      </c>
      <c r="P833" s="51"/>
      <c r="Q833" s="51"/>
      <c r="R833" s="51"/>
      <c r="S833" s="51"/>
      <c r="T833" s="50" t="s">
        <v>375</v>
      </c>
    </row>
    <row r="834" spans="1:20" ht="21" customHeight="1" x14ac:dyDescent="0.4">
      <c r="A834" s="50" t="s">
        <v>116</v>
      </c>
      <c r="B834" s="50"/>
      <c r="C834" s="50" t="s">
        <v>535</v>
      </c>
      <c r="D834" s="50"/>
      <c r="E834" s="50"/>
      <c r="F834" s="50"/>
      <c r="G834" s="50"/>
      <c r="H834" s="50"/>
      <c r="I834" s="50"/>
      <c r="J834" s="50"/>
      <c r="K834" s="56">
        <v>45219</v>
      </c>
      <c r="L834" s="50" t="s">
        <v>9</v>
      </c>
      <c r="M834" s="51"/>
      <c r="N834" s="52">
        <v>434600</v>
      </c>
      <c r="O834" s="52">
        <f t="shared" si="114"/>
        <v>434600</v>
      </c>
      <c r="P834" s="51"/>
      <c r="Q834" s="51"/>
      <c r="R834" s="51"/>
      <c r="S834" s="51"/>
      <c r="T834" s="50" t="s">
        <v>375</v>
      </c>
    </row>
    <row r="835" spans="1:20" ht="21" customHeight="1" x14ac:dyDescent="0.4">
      <c r="A835" s="50" t="s">
        <v>116</v>
      </c>
      <c r="B835" s="50"/>
      <c r="C835" s="50"/>
      <c r="D835" s="50"/>
      <c r="E835" s="50"/>
      <c r="F835" s="50"/>
      <c r="G835" s="50"/>
      <c r="H835" s="50"/>
      <c r="I835" s="50"/>
      <c r="J835" s="50"/>
      <c r="K835" s="56">
        <v>45234</v>
      </c>
      <c r="L835" s="50" t="s">
        <v>9</v>
      </c>
      <c r="M835" s="51"/>
      <c r="N835" s="52">
        <v>300</v>
      </c>
      <c r="O835" s="52">
        <f t="shared" si="114"/>
        <v>300</v>
      </c>
      <c r="P835" s="51"/>
      <c r="Q835" s="51"/>
      <c r="R835" s="51"/>
      <c r="S835" s="51"/>
      <c r="T835" s="50" t="s">
        <v>375</v>
      </c>
    </row>
    <row r="836" spans="1:20" ht="21" customHeight="1" x14ac:dyDescent="0.4">
      <c r="A836" s="50" t="s">
        <v>116</v>
      </c>
      <c r="B836" s="50"/>
      <c r="C836" s="50"/>
      <c r="D836" s="50"/>
      <c r="E836" s="50"/>
      <c r="F836" s="50"/>
      <c r="G836" s="50"/>
      <c r="H836" s="50"/>
      <c r="I836" s="50"/>
      <c r="J836" s="50"/>
      <c r="K836" s="56" t="s">
        <v>1204</v>
      </c>
      <c r="L836" s="50" t="s">
        <v>111</v>
      </c>
      <c r="M836" s="51">
        <v>490000</v>
      </c>
      <c r="N836" s="51">
        <v>510000</v>
      </c>
      <c r="O836" s="52">
        <f t="shared" si="114"/>
        <v>1000000</v>
      </c>
      <c r="P836" s="51"/>
      <c r="Q836" s="51"/>
      <c r="R836" s="51"/>
      <c r="S836" s="51"/>
      <c r="T836" s="50" t="s">
        <v>375</v>
      </c>
    </row>
    <row r="837" spans="1:20" ht="21" customHeight="1" x14ac:dyDescent="0.4">
      <c r="A837" s="50" t="s">
        <v>116</v>
      </c>
      <c r="B837" s="50"/>
      <c r="C837" s="50"/>
      <c r="D837" s="50"/>
      <c r="E837" s="50"/>
      <c r="F837" s="50"/>
      <c r="G837" s="50"/>
      <c r="H837" s="50"/>
      <c r="I837" s="50"/>
      <c r="J837" s="50"/>
      <c r="K837" s="56" t="s">
        <v>1204</v>
      </c>
      <c r="L837" s="50" t="s">
        <v>111</v>
      </c>
      <c r="M837" s="51"/>
      <c r="N837" s="51">
        <v>-510000</v>
      </c>
      <c r="O837" s="52">
        <f t="shared" si="114"/>
        <v>-510000</v>
      </c>
      <c r="P837" s="51"/>
      <c r="Q837" s="51"/>
      <c r="R837" s="51"/>
      <c r="S837" s="51"/>
      <c r="T837" s="50" t="s">
        <v>375</v>
      </c>
    </row>
    <row r="838" spans="1:20" ht="21" customHeight="1" x14ac:dyDescent="0.4">
      <c r="A838" s="50" t="s">
        <v>116</v>
      </c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1"/>
      <c r="N838" s="51"/>
      <c r="O838" s="52">
        <f t="shared" si="114"/>
        <v>0</v>
      </c>
      <c r="P838" s="51"/>
      <c r="Q838" s="51"/>
      <c r="R838" s="51"/>
      <c r="S838" s="51"/>
      <c r="T838" s="50" t="s">
        <v>375</v>
      </c>
    </row>
    <row r="839" spans="1:20" ht="21" customHeight="1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60">
        <f t="shared" ref="M839:N839" si="115">SUM(M824:M838)</f>
        <v>814000</v>
      </c>
      <c r="N839" s="60">
        <f t="shared" si="115"/>
        <v>1199900</v>
      </c>
      <c r="O839" s="60">
        <f>SUM(O824:O838)</f>
        <v>2013900</v>
      </c>
      <c r="P839" s="60">
        <f>+J823-N839</f>
        <v>4.9999999997671694</v>
      </c>
      <c r="Q839" s="60">
        <f>+I823-M839</f>
        <v>0</v>
      </c>
      <c r="R839" s="60">
        <f>+P839+Q839</f>
        <v>4.9999999997671694</v>
      </c>
      <c r="S839" s="60">
        <f>+O839</f>
        <v>2013900</v>
      </c>
      <c r="T839" s="58"/>
    </row>
    <row r="840" spans="1:20" ht="21" customHeight="1" x14ac:dyDescent="0.4">
      <c r="A840" s="50" t="s">
        <v>117</v>
      </c>
      <c r="B840" s="50" t="s">
        <v>326</v>
      </c>
      <c r="C840" s="50" t="s">
        <v>541</v>
      </c>
      <c r="D840" s="50">
        <v>138.88999999999999</v>
      </c>
      <c r="E840" s="50">
        <v>14500</v>
      </c>
      <c r="F840" s="52">
        <f>+D840*0.8364</f>
        <v>116.16759599999999</v>
      </c>
      <c r="G840" s="51">
        <v>7000</v>
      </c>
      <c r="H840" s="51">
        <f>+D840*E840</f>
        <v>2013904.9999999998</v>
      </c>
      <c r="I840" s="52">
        <f>+CEILING(F840*G840,1000)</f>
        <v>814000</v>
      </c>
      <c r="J840" s="52">
        <f>(H840-I840)</f>
        <v>1199904.9999999998</v>
      </c>
      <c r="K840" s="56">
        <v>44778</v>
      </c>
      <c r="L840" s="50"/>
      <c r="M840" s="51"/>
      <c r="N840" s="51"/>
      <c r="O840" s="51"/>
      <c r="P840" s="51"/>
      <c r="Q840" s="51"/>
      <c r="R840" s="51"/>
      <c r="S840" s="51"/>
      <c r="T840" s="50" t="s">
        <v>376</v>
      </c>
    </row>
    <row r="841" spans="1:20" ht="21" customHeight="1" x14ac:dyDescent="0.4">
      <c r="A841" s="50" t="s">
        <v>117</v>
      </c>
      <c r="B841" s="50"/>
      <c r="C841" s="50"/>
      <c r="D841" s="50"/>
      <c r="E841" s="50"/>
      <c r="F841" s="50"/>
      <c r="G841" s="50"/>
      <c r="H841" s="50"/>
      <c r="I841" s="50"/>
      <c r="J841" s="50"/>
      <c r="K841" s="56">
        <v>44778</v>
      </c>
      <c r="L841" s="50" t="s">
        <v>321</v>
      </c>
      <c r="M841" s="52">
        <v>500000</v>
      </c>
      <c r="N841" s="51"/>
      <c r="O841" s="52">
        <f t="shared" ref="O841:O853" si="116">+SUM(M841:N841)</f>
        <v>500000</v>
      </c>
      <c r="P841" s="51"/>
      <c r="Q841" s="51"/>
      <c r="R841" s="51"/>
      <c r="S841" s="51"/>
      <c r="T841" s="50" t="s">
        <v>376</v>
      </c>
    </row>
    <row r="842" spans="1:20" ht="21" customHeight="1" x14ac:dyDescent="0.4">
      <c r="A842" s="50" t="s">
        <v>117</v>
      </c>
      <c r="B842" s="50"/>
      <c r="C842" s="50"/>
      <c r="D842" s="50"/>
      <c r="E842" s="50"/>
      <c r="F842" s="50"/>
      <c r="G842" s="50"/>
      <c r="H842" s="50"/>
      <c r="I842" s="50"/>
      <c r="J842" s="50"/>
      <c r="K842" s="56">
        <v>44865</v>
      </c>
      <c r="L842" s="50" t="s">
        <v>1129</v>
      </c>
      <c r="M842" s="51">
        <v>500000</v>
      </c>
      <c r="N842" s="51"/>
      <c r="O842" s="52">
        <f t="shared" si="116"/>
        <v>500000</v>
      </c>
      <c r="P842" s="51"/>
      <c r="Q842" s="51"/>
      <c r="R842" s="51"/>
      <c r="S842" s="51"/>
      <c r="T842" s="50" t="s">
        <v>376</v>
      </c>
    </row>
    <row r="843" spans="1:20" ht="21" customHeight="1" x14ac:dyDescent="0.4">
      <c r="A843" s="50" t="s">
        <v>117</v>
      </c>
      <c r="B843" s="50"/>
      <c r="C843" s="50"/>
      <c r="D843" s="50"/>
      <c r="E843" s="50"/>
      <c r="F843" s="50"/>
      <c r="G843" s="50"/>
      <c r="H843" s="50"/>
      <c r="I843" s="50"/>
      <c r="J843" s="50"/>
      <c r="K843" s="56">
        <v>44968</v>
      </c>
      <c r="L843" s="50" t="s">
        <v>314</v>
      </c>
      <c r="M843" s="51">
        <v>300000</v>
      </c>
      <c r="N843" s="51"/>
      <c r="O843" s="52">
        <f t="shared" si="116"/>
        <v>300000</v>
      </c>
      <c r="P843" s="51"/>
      <c r="Q843" s="51"/>
      <c r="R843" s="51"/>
      <c r="S843" s="51"/>
      <c r="T843" s="50" t="s">
        <v>376</v>
      </c>
    </row>
    <row r="844" spans="1:20" ht="21" customHeight="1" x14ac:dyDescent="0.4">
      <c r="A844" s="50" t="s">
        <v>117</v>
      </c>
      <c r="B844" s="50"/>
      <c r="C844" s="50"/>
      <c r="D844" s="50"/>
      <c r="E844" s="50"/>
      <c r="F844" s="50"/>
      <c r="G844" s="50"/>
      <c r="H844" s="50"/>
      <c r="I844" s="50"/>
      <c r="J844" s="50"/>
      <c r="K844" s="56">
        <v>45157</v>
      </c>
      <c r="L844" s="50" t="s">
        <v>9</v>
      </c>
      <c r="M844" s="51"/>
      <c r="N844" s="52">
        <v>1215000</v>
      </c>
      <c r="O844" s="52">
        <f t="shared" si="116"/>
        <v>1215000</v>
      </c>
      <c r="P844" s="51"/>
      <c r="Q844" s="51"/>
      <c r="R844" s="51"/>
      <c r="S844" s="51"/>
      <c r="T844" s="50" t="s">
        <v>376</v>
      </c>
    </row>
    <row r="845" spans="1:20" ht="21" customHeight="1" x14ac:dyDescent="0.4">
      <c r="A845" s="50" t="s">
        <v>117</v>
      </c>
      <c r="B845" s="50"/>
      <c r="C845" s="50"/>
      <c r="D845" s="50"/>
      <c r="E845" s="50"/>
      <c r="F845" s="50"/>
      <c r="G845" s="50"/>
      <c r="H845" s="50"/>
      <c r="I845" s="50"/>
      <c r="J845" s="50"/>
      <c r="K845" s="56">
        <v>45250</v>
      </c>
      <c r="L845" s="50" t="s">
        <v>314</v>
      </c>
      <c r="M845" s="52">
        <v>-800000</v>
      </c>
      <c r="N845" s="51"/>
      <c r="O845" s="52">
        <f t="shared" si="116"/>
        <v>-800000</v>
      </c>
      <c r="P845" s="51"/>
      <c r="Q845" s="51"/>
      <c r="R845" s="51"/>
      <c r="S845" s="51"/>
      <c r="T845" s="50" t="s">
        <v>376</v>
      </c>
    </row>
    <row r="846" spans="1:20" ht="21" customHeight="1" x14ac:dyDescent="0.4">
      <c r="A846" s="50" t="s">
        <v>117</v>
      </c>
      <c r="B846" s="50"/>
      <c r="C846" s="50" t="s">
        <v>542</v>
      </c>
      <c r="D846" s="50"/>
      <c r="E846" s="50"/>
      <c r="F846" s="50"/>
      <c r="G846" s="50"/>
      <c r="H846" s="50"/>
      <c r="I846" s="50"/>
      <c r="J846" s="50"/>
      <c r="K846" s="56">
        <v>45299</v>
      </c>
      <c r="L846" s="50" t="s">
        <v>314</v>
      </c>
      <c r="M846" s="52">
        <v>814000</v>
      </c>
      <c r="N846" s="51"/>
      <c r="O846" s="52">
        <f t="shared" si="116"/>
        <v>814000</v>
      </c>
      <c r="P846" s="51"/>
      <c r="Q846" s="51"/>
      <c r="R846" s="51"/>
      <c r="S846" s="51"/>
      <c r="T846" s="50" t="s">
        <v>376</v>
      </c>
    </row>
    <row r="847" spans="1:20" ht="21" customHeight="1" x14ac:dyDescent="0.4">
      <c r="A847" s="50" t="s">
        <v>117</v>
      </c>
      <c r="B847" s="50"/>
      <c r="C847" s="50"/>
      <c r="D847" s="50"/>
      <c r="E847" s="50"/>
      <c r="F847" s="50"/>
      <c r="G847" s="50"/>
      <c r="H847" s="50"/>
      <c r="I847" s="50"/>
      <c r="J847" s="50"/>
      <c r="K847" s="56">
        <v>45310</v>
      </c>
      <c r="L847" s="50" t="s">
        <v>9</v>
      </c>
      <c r="M847" s="51"/>
      <c r="N847" s="52">
        <v>-15000</v>
      </c>
      <c r="O847" s="52">
        <f t="shared" si="116"/>
        <v>-15000</v>
      </c>
      <c r="P847" s="51"/>
      <c r="Q847" s="51"/>
      <c r="R847" s="51"/>
      <c r="S847" s="51"/>
      <c r="T847" s="50" t="s">
        <v>376</v>
      </c>
    </row>
    <row r="848" spans="1:20" ht="21" customHeight="1" x14ac:dyDescent="0.4">
      <c r="A848" s="50" t="s">
        <v>117</v>
      </c>
      <c r="B848" s="50"/>
      <c r="C848" s="50" t="s">
        <v>543</v>
      </c>
      <c r="D848" s="50"/>
      <c r="E848" s="50"/>
      <c r="F848" s="50"/>
      <c r="G848" s="50"/>
      <c r="H848" s="50"/>
      <c r="I848" s="50"/>
      <c r="J848" s="50"/>
      <c r="K848" s="56">
        <v>45326</v>
      </c>
      <c r="L848" s="50" t="s">
        <v>314</v>
      </c>
      <c r="M848" s="52">
        <v>-814000</v>
      </c>
      <c r="N848" s="51"/>
      <c r="O848" s="52">
        <f t="shared" si="116"/>
        <v>-814000</v>
      </c>
      <c r="P848" s="51"/>
      <c r="Q848" s="51"/>
      <c r="R848" s="51"/>
      <c r="S848" s="51"/>
      <c r="T848" s="50" t="s">
        <v>376</v>
      </c>
    </row>
    <row r="849" spans="1:20" ht="21" customHeight="1" x14ac:dyDescent="0.4">
      <c r="A849" s="50" t="s">
        <v>117</v>
      </c>
      <c r="B849" s="50"/>
      <c r="C849" s="50"/>
      <c r="D849" s="50"/>
      <c r="E849" s="50"/>
      <c r="F849" s="50"/>
      <c r="G849" s="50"/>
      <c r="H849" s="50"/>
      <c r="I849" s="50"/>
      <c r="J849" s="50"/>
      <c r="K849" s="56">
        <v>45363</v>
      </c>
      <c r="L849" s="50" t="s">
        <v>1130</v>
      </c>
      <c r="M849" s="52">
        <v>400000</v>
      </c>
      <c r="N849" s="51"/>
      <c r="O849" s="52">
        <f t="shared" si="116"/>
        <v>400000</v>
      </c>
      <c r="P849" s="51"/>
      <c r="Q849" s="51"/>
      <c r="R849" s="51"/>
      <c r="S849" s="51"/>
      <c r="T849" s="50" t="s">
        <v>376</v>
      </c>
    </row>
    <row r="850" spans="1:20" ht="21" customHeight="1" x14ac:dyDescent="0.4">
      <c r="A850" s="50" t="s">
        <v>117</v>
      </c>
      <c r="B850" s="50"/>
      <c r="C850" s="50" t="s">
        <v>543</v>
      </c>
      <c r="D850" s="50"/>
      <c r="E850" s="50"/>
      <c r="F850" s="50"/>
      <c r="G850" s="50"/>
      <c r="H850" s="50"/>
      <c r="I850" s="50"/>
      <c r="J850" s="50"/>
      <c r="K850" s="56">
        <v>45363</v>
      </c>
      <c r="L850" s="50" t="s">
        <v>1131</v>
      </c>
      <c r="M850" s="52">
        <v>414000</v>
      </c>
      <c r="N850" s="51"/>
      <c r="O850" s="52">
        <f t="shared" si="116"/>
        <v>414000</v>
      </c>
      <c r="P850" s="51"/>
      <c r="Q850" s="51"/>
      <c r="R850" s="51"/>
      <c r="S850" s="51"/>
      <c r="T850" s="50" t="s">
        <v>376</v>
      </c>
    </row>
    <row r="851" spans="1:20" ht="21" customHeight="1" x14ac:dyDescent="0.4">
      <c r="A851" s="50" t="s">
        <v>117</v>
      </c>
      <c r="B851" s="50"/>
      <c r="C851" s="50" t="s">
        <v>544</v>
      </c>
      <c r="D851" s="50" t="s">
        <v>440</v>
      </c>
      <c r="E851" s="50"/>
      <c r="F851" s="50"/>
      <c r="G851" s="50"/>
      <c r="H851" s="50"/>
      <c r="I851" s="50"/>
      <c r="J851" s="50"/>
      <c r="K851" s="56" t="s">
        <v>1204</v>
      </c>
      <c r="L851" s="50" t="s">
        <v>14</v>
      </c>
      <c r="M851" s="51">
        <v>-100000</v>
      </c>
      <c r="N851" s="51"/>
      <c r="O851" s="52">
        <f t="shared" si="116"/>
        <v>-100000</v>
      </c>
      <c r="P851" s="51"/>
      <c r="Q851" s="51"/>
      <c r="R851" s="51"/>
      <c r="S851" s="51"/>
      <c r="T851" s="50" t="s">
        <v>376</v>
      </c>
    </row>
    <row r="852" spans="1:20" ht="21" customHeight="1" x14ac:dyDescent="0.4">
      <c r="A852" s="50" t="s">
        <v>117</v>
      </c>
      <c r="B852" s="50"/>
      <c r="C852" s="50"/>
      <c r="D852" s="50" t="s">
        <v>440</v>
      </c>
      <c r="E852" s="50"/>
      <c r="F852" s="50"/>
      <c r="G852" s="50"/>
      <c r="H852" s="50"/>
      <c r="I852" s="50"/>
      <c r="J852" s="50"/>
      <c r="K852" s="56" t="s">
        <v>1204</v>
      </c>
      <c r="L852" s="50" t="s">
        <v>89</v>
      </c>
      <c r="M852" s="51">
        <v>-400000</v>
      </c>
      <c r="N852" s="51"/>
      <c r="O852" s="52">
        <f t="shared" si="116"/>
        <v>-400000</v>
      </c>
      <c r="P852" s="51"/>
      <c r="Q852" s="51"/>
      <c r="R852" s="51"/>
      <c r="S852" s="51"/>
      <c r="T852" s="50" t="s">
        <v>376</v>
      </c>
    </row>
    <row r="853" spans="1:20" ht="21" customHeight="1" x14ac:dyDescent="0.4">
      <c r="A853" s="50" t="s">
        <v>117</v>
      </c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1"/>
      <c r="N853" s="51"/>
      <c r="O853" s="52">
        <f t="shared" si="116"/>
        <v>0</v>
      </c>
      <c r="P853" s="51"/>
      <c r="Q853" s="51"/>
      <c r="R853" s="51"/>
      <c r="S853" s="51"/>
      <c r="T853" s="50" t="s">
        <v>376</v>
      </c>
    </row>
    <row r="854" spans="1:20" ht="21" customHeight="1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60">
        <f t="shared" ref="M854:N854" si="117">SUM(M841:M853)</f>
        <v>814000</v>
      </c>
      <c r="N854" s="60">
        <f t="shared" si="117"/>
        <v>1200000</v>
      </c>
      <c r="O854" s="60">
        <f>SUM(O841:O853)</f>
        <v>2014000</v>
      </c>
      <c r="P854" s="60">
        <f>+J840-N854</f>
        <v>-95.000000000232831</v>
      </c>
      <c r="Q854" s="60">
        <f>+I840-M854</f>
        <v>0</v>
      </c>
      <c r="R854" s="60">
        <f>+P854+Q854</f>
        <v>-95.000000000232831</v>
      </c>
      <c r="S854" s="60">
        <f>+O854</f>
        <v>2014000</v>
      </c>
      <c r="T854" s="58"/>
    </row>
    <row r="855" spans="1:20" ht="21" customHeight="1" x14ac:dyDescent="0.4">
      <c r="A855" s="50" t="s">
        <v>118</v>
      </c>
      <c r="B855" s="50" t="s">
        <v>326</v>
      </c>
      <c r="C855" s="50"/>
      <c r="D855" s="50">
        <v>138.88999999999999</v>
      </c>
      <c r="E855" s="50">
        <v>14500</v>
      </c>
      <c r="F855" s="52">
        <f>+D855*0.8364</f>
        <v>116.16759599999999</v>
      </c>
      <c r="G855" s="51">
        <v>7000</v>
      </c>
      <c r="H855" s="51">
        <f>+D855*E855</f>
        <v>2013904.9999999998</v>
      </c>
      <c r="I855" s="52">
        <f>+CEILING(F855*G855,1000)</f>
        <v>814000</v>
      </c>
      <c r="J855" s="52">
        <f>(H855-I855)</f>
        <v>1199904.9999999998</v>
      </c>
      <c r="K855" s="56">
        <v>44778</v>
      </c>
      <c r="L855" s="50"/>
      <c r="M855" s="51"/>
      <c r="N855" s="51"/>
      <c r="O855" s="51"/>
      <c r="P855" s="51"/>
      <c r="Q855" s="51"/>
      <c r="R855" s="51"/>
      <c r="S855" s="51"/>
      <c r="T855" s="50" t="s">
        <v>294</v>
      </c>
    </row>
    <row r="856" spans="1:20" ht="21" customHeight="1" x14ac:dyDescent="0.4">
      <c r="A856" s="50" t="s">
        <v>118</v>
      </c>
      <c r="B856" s="50"/>
      <c r="C856" s="50"/>
      <c r="D856" s="50"/>
      <c r="E856" s="50"/>
      <c r="F856" s="50"/>
      <c r="G856" s="50"/>
      <c r="H856" s="50"/>
      <c r="I856" s="50"/>
      <c r="J856" s="50"/>
      <c r="K856" s="56">
        <v>44778</v>
      </c>
      <c r="L856" s="50" t="s">
        <v>9</v>
      </c>
      <c r="M856" s="51"/>
      <c r="N856" s="52">
        <v>283000</v>
      </c>
      <c r="O856" s="52">
        <f t="shared" ref="O856:O868" si="118">+SUM(M856:N856)</f>
        <v>283000</v>
      </c>
      <c r="P856" s="51"/>
      <c r="Q856" s="51"/>
      <c r="R856" s="51"/>
      <c r="S856" s="51"/>
      <c r="T856" s="50" t="s">
        <v>294</v>
      </c>
    </row>
    <row r="857" spans="1:20" ht="21" customHeight="1" x14ac:dyDescent="0.4">
      <c r="A857" s="50" t="s">
        <v>118</v>
      </c>
      <c r="B857" s="50"/>
      <c r="C857" s="50"/>
      <c r="D857" s="50"/>
      <c r="E857" s="50"/>
      <c r="F857" s="50"/>
      <c r="G857" s="50"/>
      <c r="H857" s="50"/>
      <c r="I857" s="50"/>
      <c r="J857" s="50"/>
      <c r="K857" s="56">
        <v>44914</v>
      </c>
      <c r="L857" s="50" t="s">
        <v>1132</v>
      </c>
      <c r="M857" s="51">
        <v>130000</v>
      </c>
      <c r="N857" s="51"/>
      <c r="O857" s="52">
        <f t="shared" si="118"/>
        <v>130000</v>
      </c>
      <c r="P857" s="51"/>
      <c r="Q857" s="51"/>
      <c r="R857" s="51"/>
      <c r="S857" s="51"/>
      <c r="T857" s="50" t="s">
        <v>294</v>
      </c>
    </row>
    <row r="858" spans="1:20" ht="21" customHeight="1" x14ac:dyDescent="0.4">
      <c r="A858" s="50" t="s">
        <v>118</v>
      </c>
      <c r="B858" s="50"/>
      <c r="C858" s="50"/>
      <c r="D858" s="50"/>
      <c r="E858" s="50"/>
      <c r="F858" s="50"/>
      <c r="G858" s="50"/>
      <c r="H858" s="50"/>
      <c r="I858" s="50"/>
      <c r="J858" s="50"/>
      <c r="K858" s="56">
        <v>44914</v>
      </c>
      <c r="L858" s="50" t="s">
        <v>9</v>
      </c>
      <c r="M858" s="51"/>
      <c r="N858" s="52">
        <v>70000</v>
      </c>
      <c r="O858" s="52">
        <f t="shared" si="118"/>
        <v>70000</v>
      </c>
      <c r="P858" s="51"/>
      <c r="Q858" s="51"/>
      <c r="R858" s="51"/>
      <c r="S858" s="51"/>
      <c r="T858" s="50" t="s">
        <v>294</v>
      </c>
    </row>
    <row r="859" spans="1:20" ht="21" customHeight="1" x14ac:dyDescent="0.4">
      <c r="A859" s="50" t="s">
        <v>118</v>
      </c>
      <c r="B859" s="50"/>
      <c r="C859" s="50"/>
      <c r="D859" s="50"/>
      <c r="E859" s="50"/>
      <c r="F859" s="50"/>
      <c r="G859" s="50"/>
      <c r="H859" s="50"/>
      <c r="I859" s="50"/>
      <c r="J859" s="50"/>
      <c r="K859" s="56">
        <v>45067</v>
      </c>
      <c r="L859" s="50" t="s">
        <v>9</v>
      </c>
      <c r="M859" s="51"/>
      <c r="N859" s="52">
        <v>700000</v>
      </c>
      <c r="O859" s="52">
        <f t="shared" si="118"/>
        <v>700000</v>
      </c>
      <c r="P859" s="51"/>
      <c r="Q859" s="51"/>
      <c r="R859" s="51"/>
      <c r="S859" s="51"/>
      <c r="T859" s="50" t="s">
        <v>294</v>
      </c>
    </row>
    <row r="860" spans="1:20" ht="21" customHeight="1" x14ac:dyDescent="0.4">
      <c r="A860" s="50" t="s">
        <v>118</v>
      </c>
      <c r="B860" s="50"/>
      <c r="C860" s="50"/>
      <c r="D860" s="50"/>
      <c r="E860" s="50"/>
      <c r="F860" s="50"/>
      <c r="G860" s="50"/>
      <c r="H860" s="50"/>
      <c r="I860" s="50"/>
      <c r="J860" s="50"/>
      <c r="K860" s="56">
        <v>45083</v>
      </c>
      <c r="L860" s="50" t="s">
        <v>9</v>
      </c>
      <c r="M860" s="51"/>
      <c r="N860" s="52">
        <v>220000</v>
      </c>
      <c r="O860" s="52">
        <f t="shared" si="118"/>
        <v>220000</v>
      </c>
      <c r="P860" s="51"/>
      <c r="Q860" s="51"/>
      <c r="R860" s="51"/>
      <c r="S860" s="51"/>
      <c r="T860" s="50" t="s">
        <v>294</v>
      </c>
    </row>
    <row r="861" spans="1:20" ht="21" customHeight="1" x14ac:dyDescent="0.4">
      <c r="A861" s="50" t="s">
        <v>118</v>
      </c>
      <c r="B861" s="50"/>
      <c r="C861" s="50"/>
      <c r="D861" s="50"/>
      <c r="E861" s="50"/>
      <c r="F861" s="50"/>
      <c r="G861" s="50"/>
      <c r="H861" s="50"/>
      <c r="I861" s="50"/>
      <c r="J861" s="50"/>
      <c r="K861" s="56">
        <v>45104</v>
      </c>
      <c r="L861" s="50" t="s">
        <v>9</v>
      </c>
      <c r="M861" s="51"/>
      <c r="N861" s="52">
        <v>280460</v>
      </c>
      <c r="O861" s="52">
        <f t="shared" si="118"/>
        <v>280460</v>
      </c>
      <c r="P861" s="51"/>
      <c r="Q861" s="51"/>
      <c r="R861" s="51"/>
      <c r="S861" s="51"/>
      <c r="T861" s="50" t="s">
        <v>294</v>
      </c>
    </row>
    <row r="862" spans="1:20" ht="21" customHeight="1" x14ac:dyDescent="0.4">
      <c r="A862" s="50" t="s">
        <v>118</v>
      </c>
      <c r="B862" s="50"/>
      <c r="C862" s="50"/>
      <c r="D862" s="50"/>
      <c r="E862" s="50"/>
      <c r="F862" s="50"/>
      <c r="G862" s="50"/>
      <c r="H862" s="50"/>
      <c r="I862" s="50"/>
      <c r="J862" s="50"/>
      <c r="K862" s="56">
        <v>45139</v>
      </c>
      <c r="L862" s="50" t="s">
        <v>1133</v>
      </c>
      <c r="M862" s="51">
        <v>414000</v>
      </c>
      <c r="N862" s="51"/>
      <c r="O862" s="52">
        <f t="shared" si="118"/>
        <v>414000</v>
      </c>
      <c r="P862" s="51"/>
      <c r="Q862" s="51"/>
      <c r="R862" s="51"/>
      <c r="S862" s="51"/>
      <c r="T862" s="50" t="s">
        <v>294</v>
      </c>
    </row>
    <row r="863" spans="1:20" ht="21" customHeight="1" x14ac:dyDescent="0.4">
      <c r="A863" s="50" t="s">
        <v>118</v>
      </c>
      <c r="B863" s="50"/>
      <c r="C863" s="50" t="s">
        <v>545</v>
      </c>
      <c r="D863" s="50"/>
      <c r="E863" s="50"/>
      <c r="F863" s="50"/>
      <c r="G863" s="50"/>
      <c r="H863" s="50"/>
      <c r="I863" s="50"/>
      <c r="J863" s="50"/>
      <c r="K863" s="56">
        <v>45108</v>
      </c>
      <c r="L863" s="50" t="s">
        <v>1134</v>
      </c>
      <c r="M863" s="51">
        <v>400000</v>
      </c>
      <c r="N863" s="51"/>
      <c r="O863" s="52">
        <f t="shared" si="118"/>
        <v>400000</v>
      </c>
      <c r="P863" s="51"/>
      <c r="Q863" s="51"/>
      <c r="R863" s="51"/>
      <c r="S863" s="51"/>
      <c r="T863" s="50" t="s">
        <v>294</v>
      </c>
    </row>
    <row r="864" spans="1:20" ht="21" customHeight="1" x14ac:dyDescent="0.4">
      <c r="A864" s="50" t="s">
        <v>118</v>
      </c>
      <c r="B864" s="50"/>
      <c r="C864" s="50"/>
      <c r="D864" s="50"/>
      <c r="E864" s="50"/>
      <c r="F864" s="50"/>
      <c r="G864" s="50"/>
      <c r="H864" s="50"/>
      <c r="I864" s="50"/>
      <c r="J864" s="50"/>
      <c r="K864" s="56">
        <v>45125</v>
      </c>
      <c r="L864" s="50" t="s">
        <v>9</v>
      </c>
      <c r="M864" s="51"/>
      <c r="N864" s="52">
        <v>-353000</v>
      </c>
      <c r="O864" s="52">
        <f t="shared" si="118"/>
        <v>-353000</v>
      </c>
      <c r="P864" s="51"/>
      <c r="Q864" s="51"/>
      <c r="R864" s="51"/>
      <c r="S864" s="51"/>
      <c r="T864" s="50" t="s">
        <v>294</v>
      </c>
    </row>
    <row r="865" spans="1:20" ht="21" customHeight="1" x14ac:dyDescent="0.4">
      <c r="A865" s="50" t="s">
        <v>118</v>
      </c>
      <c r="B865" s="50"/>
      <c r="C865" s="50"/>
      <c r="D865" s="50"/>
      <c r="E865" s="50"/>
      <c r="F865" s="50"/>
      <c r="G865" s="50"/>
      <c r="H865" s="50"/>
      <c r="I865" s="50"/>
      <c r="J865" s="50"/>
      <c r="K865" s="56">
        <v>45125</v>
      </c>
      <c r="L865" s="50" t="s">
        <v>313</v>
      </c>
      <c r="M865" s="51">
        <v>-130000</v>
      </c>
      <c r="N865" s="51"/>
      <c r="O865" s="52">
        <f t="shared" si="118"/>
        <v>-130000</v>
      </c>
      <c r="P865" s="51"/>
      <c r="Q865" s="51"/>
      <c r="R865" s="51"/>
      <c r="S865" s="51"/>
      <c r="T865" s="50" t="s">
        <v>294</v>
      </c>
    </row>
    <row r="866" spans="1:20" ht="21" customHeight="1" x14ac:dyDescent="0.4">
      <c r="A866" s="50" t="s">
        <v>118</v>
      </c>
      <c r="B866" s="50"/>
      <c r="C866" s="50"/>
      <c r="D866" s="50"/>
      <c r="E866" s="50"/>
      <c r="F866" s="50"/>
      <c r="G866" s="50"/>
      <c r="H866" s="50"/>
      <c r="I866" s="50"/>
      <c r="J866" s="50"/>
      <c r="K866" s="56" t="s">
        <v>1204</v>
      </c>
      <c r="L866" s="50" t="s">
        <v>1910</v>
      </c>
      <c r="M866" s="51">
        <v>217000</v>
      </c>
      <c r="N866" s="51"/>
      <c r="O866" s="52">
        <f t="shared" si="118"/>
        <v>217000</v>
      </c>
      <c r="P866" s="51"/>
      <c r="Q866" s="51"/>
      <c r="R866" s="51"/>
      <c r="S866" s="51"/>
      <c r="T866" s="50" t="s">
        <v>294</v>
      </c>
    </row>
    <row r="867" spans="1:20" ht="21" customHeight="1" x14ac:dyDescent="0.4">
      <c r="A867" s="50" t="s">
        <v>118</v>
      </c>
      <c r="B867" s="50"/>
      <c r="C867" s="50"/>
      <c r="D867" s="50"/>
      <c r="E867" s="50"/>
      <c r="F867" s="50"/>
      <c r="G867" s="50"/>
      <c r="H867" s="50"/>
      <c r="I867" s="50"/>
      <c r="J867" s="50"/>
      <c r="K867" s="56" t="s">
        <v>1204</v>
      </c>
      <c r="L867" s="50" t="s">
        <v>1910</v>
      </c>
      <c r="M867" s="51">
        <v>-217000</v>
      </c>
      <c r="N867" s="51"/>
      <c r="O867" s="52">
        <f t="shared" si="118"/>
        <v>-217000</v>
      </c>
      <c r="P867" s="51"/>
      <c r="Q867" s="51"/>
      <c r="R867" s="51"/>
      <c r="S867" s="51"/>
      <c r="T867" s="50" t="s">
        <v>294</v>
      </c>
    </row>
    <row r="868" spans="1:20" ht="21" customHeight="1" x14ac:dyDescent="0.4">
      <c r="A868" s="50" t="s">
        <v>118</v>
      </c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1"/>
      <c r="N868" s="51"/>
      <c r="O868" s="52">
        <f t="shared" si="118"/>
        <v>0</v>
      </c>
      <c r="P868" s="51"/>
      <c r="Q868" s="51"/>
      <c r="R868" s="51"/>
      <c r="S868" s="51"/>
      <c r="T868" s="50" t="s">
        <v>294</v>
      </c>
    </row>
    <row r="869" spans="1:20" ht="21" customHeight="1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60">
        <f t="shared" ref="M869:N869" si="119">SUM(M856:M868)</f>
        <v>814000</v>
      </c>
      <c r="N869" s="60">
        <f t="shared" si="119"/>
        <v>1200460</v>
      </c>
      <c r="O869" s="60">
        <f>SUM(O856:O868)</f>
        <v>2014460</v>
      </c>
      <c r="P869" s="60">
        <f>+J855-N869</f>
        <v>-555.00000000023283</v>
      </c>
      <c r="Q869" s="60">
        <f>+I855-M869</f>
        <v>0</v>
      </c>
      <c r="R869" s="60">
        <f>+P869+Q869</f>
        <v>-555.00000000023283</v>
      </c>
      <c r="S869" s="60">
        <f>+O869</f>
        <v>2014460</v>
      </c>
      <c r="T869" s="58"/>
    </row>
    <row r="870" spans="1:20" ht="21" customHeight="1" x14ac:dyDescent="0.4">
      <c r="A870" s="50" t="s">
        <v>119</v>
      </c>
      <c r="B870" s="50" t="s">
        <v>326</v>
      </c>
      <c r="C870" s="50" t="s">
        <v>546</v>
      </c>
      <c r="D870" s="50">
        <v>138.88999999999999</v>
      </c>
      <c r="E870" s="50">
        <v>14500</v>
      </c>
      <c r="F870" s="52">
        <f>+D870*0.8364</f>
        <v>116.16759599999999</v>
      </c>
      <c r="G870" s="51">
        <v>7000</v>
      </c>
      <c r="H870" s="51">
        <f>+D870*E870</f>
        <v>2013904.9999999998</v>
      </c>
      <c r="I870" s="52">
        <f>+CEILING(F870*G870,1000)</f>
        <v>814000</v>
      </c>
      <c r="J870" s="52">
        <f>(H870-I870)</f>
        <v>1199904.9999999998</v>
      </c>
      <c r="K870" s="56">
        <v>44861</v>
      </c>
      <c r="L870" s="50"/>
      <c r="M870" s="51"/>
      <c r="N870" s="51"/>
      <c r="O870" s="51"/>
      <c r="P870" s="51"/>
      <c r="Q870" s="51"/>
      <c r="R870" s="51"/>
      <c r="S870" s="51"/>
      <c r="T870" s="50" t="s">
        <v>301</v>
      </c>
    </row>
    <row r="871" spans="1:20" ht="21" customHeight="1" x14ac:dyDescent="0.4">
      <c r="A871" s="50" t="s">
        <v>119</v>
      </c>
      <c r="B871" s="50"/>
      <c r="C871" s="50"/>
      <c r="D871" s="50"/>
      <c r="E871" s="50"/>
      <c r="F871" s="50"/>
      <c r="G871" s="50"/>
      <c r="H871" s="50"/>
      <c r="I871" s="50"/>
      <c r="J871" s="50"/>
      <c r="K871" s="56">
        <v>44861</v>
      </c>
      <c r="L871" s="50" t="s">
        <v>1135</v>
      </c>
      <c r="M871" s="51">
        <v>500000</v>
      </c>
      <c r="N871" s="51"/>
      <c r="O871" s="52">
        <f t="shared" ref="O871:O881" si="120">+SUM(M871:N871)</f>
        <v>500000</v>
      </c>
      <c r="P871" s="51"/>
      <c r="Q871" s="51"/>
      <c r="R871" s="51"/>
      <c r="S871" s="51"/>
      <c r="T871" s="50" t="s">
        <v>301</v>
      </c>
    </row>
    <row r="872" spans="1:20" ht="21" customHeight="1" x14ac:dyDescent="0.4">
      <c r="A872" s="50" t="s">
        <v>119</v>
      </c>
      <c r="B872" s="50"/>
      <c r="C872" s="50"/>
      <c r="D872" s="50"/>
      <c r="E872" s="50"/>
      <c r="F872" s="50"/>
      <c r="G872" s="50"/>
      <c r="H872" s="50"/>
      <c r="I872" s="50"/>
      <c r="J872" s="50"/>
      <c r="K872" s="56">
        <v>44934</v>
      </c>
      <c r="L872" s="50" t="s">
        <v>1136</v>
      </c>
      <c r="M872" s="51">
        <v>200000</v>
      </c>
      <c r="N872" s="51"/>
      <c r="O872" s="52">
        <f t="shared" si="120"/>
        <v>200000</v>
      </c>
      <c r="P872" s="51"/>
      <c r="Q872" s="51"/>
      <c r="R872" s="51"/>
      <c r="S872" s="51"/>
      <c r="T872" s="50" t="s">
        <v>301</v>
      </c>
    </row>
    <row r="873" spans="1:20" ht="21" customHeight="1" x14ac:dyDescent="0.4">
      <c r="A873" s="50" t="s">
        <v>119</v>
      </c>
      <c r="B873" s="50"/>
      <c r="C873" s="50"/>
      <c r="D873" s="50"/>
      <c r="E873" s="50"/>
      <c r="F873" s="50"/>
      <c r="G873" s="50"/>
      <c r="H873" s="50"/>
      <c r="I873" s="50"/>
      <c r="J873" s="50"/>
      <c r="K873" s="56">
        <v>45023</v>
      </c>
      <c r="L873" s="50" t="s">
        <v>9</v>
      </c>
      <c r="M873" s="51"/>
      <c r="N873" s="52">
        <v>50000</v>
      </c>
      <c r="O873" s="52">
        <f t="shared" si="120"/>
        <v>50000</v>
      </c>
      <c r="P873" s="51"/>
      <c r="Q873" s="51"/>
      <c r="R873" s="51"/>
      <c r="S873" s="51"/>
      <c r="T873" s="50" t="s">
        <v>301</v>
      </c>
    </row>
    <row r="874" spans="1:20" ht="21" customHeight="1" x14ac:dyDescent="0.4">
      <c r="A874" s="50" t="s">
        <v>119</v>
      </c>
      <c r="B874" s="50"/>
      <c r="C874" s="50" t="s">
        <v>547</v>
      </c>
      <c r="D874" s="50"/>
      <c r="E874" s="50"/>
      <c r="F874" s="50"/>
      <c r="G874" s="50"/>
      <c r="H874" s="50"/>
      <c r="I874" s="50"/>
      <c r="J874" s="50"/>
      <c r="K874" s="56">
        <v>45033</v>
      </c>
      <c r="L874" s="50" t="s">
        <v>1137</v>
      </c>
      <c r="M874" s="51">
        <v>550000</v>
      </c>
      <c r="N874" s="51"/>
      <c r="O874" s="52">
        <f t="shared" si="120"/>
        <v>550000</v>
      </c>
      <c r="P874" s="51"/>
      <c r="Q874" s="51"/>
      <c r="R874" s="51"/>
      <c r="S874" s="51"/>
      <c r="T874" s="50" t="s">
        <v>301</v>
      </c>
    </row>
    <row r="875" spans="1:20" ht="21" customHeight="1" x14ac:dyDescent="0.4">
      <c r="A875" s="50" t="s">
        <v>119</v>
      </c>
      <c r="B875" s="50"/>
      <c r="C875" s="50"/>
      <c r="D875" s="50"/>
      <c r="E875" s="50"/>
      <c r="F875" s="50"/>
      <c r="G875" s="50"/>
      <c r="H875" s="50"/>
      <c r="I875" s="50"/>
      <c r="J875" s="50"/>
      <c r="K875" s="56">
        <v>45033</v>
      </c>
      <c r="L875" s="50" t="s">
        <v>9</v>
      </c>
      <c r="M875" s="51"/>
      <c r="N875" s="52">
        <v>200000</v>
      </c>
      <c r="O875" s="52">
        <f t="shared" si="120"/>
        <v>200000</v>
      </c>
      <c r="P875" s="51"/>
      <c r="Q875" s="51"/>
      <c r="R875" s="51"/>
      <c r="S875" s="51"/>
      <c r="T875" s="50" t="s">
        <v>301</v>
      </c>
    </row>
    <row r="876" spans="1:20" ht="21" customHeight="1" x14ac:dyDescent="0.4">
      <c r="A876" s="50" t="s">
        <v>119</v>
      </c>
      <c r="B876" s="50"/>
      <c r="C876" s="50"/>
      <c r="D876" s="50"/>
      <c r="E876" s="50"/>
      <c r="F876" s="50"/>
      <c r="G876" s="50"/>
      <c r="H876" s="50"/>
      <c r="I876" s="50"/>
      <c r="J876" s="50"/>
      <c r="K876" s="56">
        <v>45181</v>
      </c>
      <c r="L876" s="50" t="s">
        <v>1138</v>
      </c>
      <c r="M876" s="52">
        <v>264000</v>
      </c>
      <c r="N876" s="51"/>
      <c r="O876" s="52">
        <f t="shared" si="120"/>
        <v>264000</v>
      </c>
      <c r="P876" s="51"/>
      <c r="Q876" s="51"/>
      <c r="R876" s="51"/>
      <c r="S876" s="51"/>
      <c r="T876" s="50" t="s">
        <v>301</v>
      </c>
    </row>
    <row r="877" spans="1:20" ht="21" customHeight="1" x14ac:dyDescent="0.4">
      <c r="A877" s="50" t="s">
        <v>119</v>
      </c>
      <c r="B877" s="50"/>
      <c r="C877" s="50"/>
      <c r="D877" s="50"/>
      <c r="E877" s="50"/>
      <c r="F877" s="50"/>
      <c r="G877" s="50"/>
      <c r="H877" s="50"/>
      <c r="I877" s="50"/>
      <c r="J877" s="50"/>
      <c r="K877" s="56">
        <v>45181</v>
      </c>
      <c r="L877" s="50" t="s">
        <v>9</v>
      </c>
      <c r="M877" s="51"/>
      <c r="N877" s="52">
        <v>500000</v>
      </c>
      <c r="O877" s="52">
        <f t="shared" si="120"/>
        <v>500000</v>
      </c>
      <c r="P877" s="51"/>
      <c r="Q877" s="51"/>
      <c r="R877" s="51"/>
      <c r="S877" s="51"/>
      <c r="T877" s="50" t="s">
        <v>301</v>
      </c>
    </row>
    <row r="878" spans="1:20" ht="21" customHeight="1" x14ac:dyDescent="0.4">
      <c r="A878" s="50" t="s">
        <v>119</v>
      </c>
      <c r="B878" s="50"/>
      <c r="C878" s="50"/>
      <c r="D878" s="50"/>
      <c r="E878" s="50"/>
      <c r="F878" s="50"/>
      <c r="G878" s="50"/>
      <c r="H878" s="50"/>
      <c r="I878" s="50"/>
      <c r="J878" s="50"/>
      <c r="K878" s="56">
        <v>45190</v>
      </c>
      <c r="L878" s="50" t="s">
        <v>9</v>
      </c>
      <c r="M878" s="51"/>
      <c r="N878" s="52">
        <v>449905</v>
      </c>
      <c r="O878" s="52">
        <f t="shared" si="120"/>
        <v>449905</v>
      </c>
      <c r="P878" s="51"/>
      <c r="Q878" s="51"/>
      <c r="R878" s="51"/>
      <c r="S878" s="51"/>
      <c r="T878" s="50" t="s">
        <v>301</v>
      </c>
    </row>
    <row r="879" spans="1:20" ht="21" customHeight="1" x14ac:dyDescent="0.4">
      <c r="A879" s="50" t="s">
        <v>119</v>
      </c>
      <c r="B879" s="50"/>
      <c r="C879" s="50"/>
      <c r="D879" s="50"/>
      <c r="E879" s="50"/>
      <c r="F879" s="50"/>
      <c r="G879" s="50"/>
      <c r="H879" s="50"/>
      <c r="I879" s="50"/>
      <c r="J879" s="50"/>
      <c r="K879" s="56" t="s">
        <v>1204</v>
      </c>
      <c r="L879" s="50" t="s">
        <v>120</v>
      </c>
      <c r="M879" s="51">
        <v>300000</v>
      </c>
      <c r="N879" s="51"/>
      <c r="O879" s="52">
        <f t="shared" si="120"/>
        <v>300000</v>
      </c>
      <c r="P879" s="51"/>
      <c r="Q879" s="51"/>
      <c r="R879" s="51"/>
      <c r="S879" s="51"/>
      <c r="T879" s="50" t="s">
        <v>301</v>
      </c>
    </row>
    <row r="880" spans="1:20" ht="21" customHeight="1" x14ac:dyDescent="0.4">
      <c r="A880" s="50" t="s">
        <v>119</v>
      </c>
      <c r="B880" s="50"/>
      <c r="C880" s="50"/>
      <c r="D880" s="50"/>
      <c r="E880" s="50"/>
      <c r="F880" s="50"/>
      <c r="G880" s="50"/>
      <c r="H880" s="50"/>
      <c r="I880" s="50"/>
      <c r="J880" s="50"/>
      <c r="K880" s="56" t="s">
        <v>1204</v>
      </c>
      <c r="L880" s="50" t="s">
        <v>121</v>
      </c>
      <c r="M880" s="51">
        <v>-1000000</v>
      </c>
      <c r="N880" s="51"/>
      <c r="O880" s="52">
        <f t="shared" si="120"/>
        <v>-1000000</v>
      </c>
      <c r="P880" s="51"/>
      <c r="Q880" s="51"/>
      <c r="R880" s="51"/>
      <c r="S880" s="51"/>
      <c r="T880" s="50" t="s">
        <v>301</v>
      </c>
    </row>
    <row r="881" spans="1:20" ht="21" customHeight="1" x14ac:dyDescent="0.4">
      <c r="A881" s="50" t="s">
        <v>119</v>
      </c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1"/>
      <c r="N881" s="51"/>
      <c r="O881" s="52">
        <f t="shared" si="120"/>
        <v>0</v>
      </c>
      <c r="P881" s="51"/>
      <c r="Q881" s="51"/>
      <c r="R881" s="51"/>
      <c r="S881" s="51"/>
      <c r="T881" s="50" t="s">
        <v>301</v>
      </c>
    </row>
    <row r="882" spans="1:20" ht="21" customHeight="1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60">
        <f t="shared" ref="M882:N882" si="121">SUM(M871:M881)</f>
        <v>814000</v>
      </c>
      <c r="N882" s="60">
        <f t="shared" si="121"/>
        <v>1199905</v>
      </c>
      <c r="O882" s="60">
        <f>SUM(O871:O881)</f>
        <v>2013905</v>
      </c>
      <c r="P882" s="60">
        <f>+J870-N882</f>
        <v>0</v>
      </c>
      <c r="Q882" s="60">
        <f>+I870-M882</f>
        <v>0</v>
      </c>
      <c r="R882" s="60">
        <f>+P882+Q882</f>
        <v>0</v>
      </c>
      <c r="S882" s="60">
        <f>+O882</f>
        <v>2013905</v>
      </c>
      <c r="T882" s="58"/>
    </row>
    <row r="883" spans="1:20" ht="21" customHeight="1" x14ac:dyDescent="0.4">
      <c r="A883" s="50" t="s">
        <v>120</v>
      </c>
      <c r="B883" s="50" t="s">
        <v>326</v>
      </c>
      <c r="C883" s="50" t="s">
        <v>546</v>
      </c>
      <c r="D883" s="50">
        <v>138.88999999999999</v>
      </c>
      <c r="E883" s="50">
        <v>14500</v>
      </c>
      <c r="F883" s="52">
        <f>+D883*0.8364</f>
        <v>116.16759599999999</v>
      </c>
      <c r="G883" s="51">
        <v>7000</v>
      </c>
      <c r="H883" s="51">
        <f>+D883*E883</f>
        <v>2013904.9999999998</v>
      </c>
      <c r="I883" s="52">
        <f>+CEILING(F883*G883,1000)</f>
        <v>814000</v>
      </c>
      <c r="J883" s="52">
        <f>(H883-I883)</f>
        <v>1199904.9999999998</v>
      </c>
      <c r="K883" s="56">
        <v>44782</v>
      </c>
      <c r="L883" s="50"/>
      <c r="M883" s="51"/>
      <c r="N883" s="51"/>
      <c r="O883" s="51"/>
      <c r="P883" s="51"/>
      <c r="Q883" s="51"/>
      <c r="R883" s="51"/>
      <c r="S883" s="51"/>
      <c r="T883" s="50" t="s">
        <v>301</v>
      </c>
    </row>
    <row r="884" spans="1:20" ht="21" customHeight="1" x14ac:dyDescent="0.4">
      <c r="A884" s="50" t="s">
        <v>120</v>
      </c>
      <c r="B884" s="50"/>
      <c r="C884" s="50"/>
      <c r="D884" s="50"/>
      <c r="E884" s="50"/>
      <c r="F884" s="50"/>
      <c r="G884" s="50"/>
      <c r="H884" s="50"/>
      <c r="I884" s="50"/>
      <c r="J884" s="50"/>
      <c r="K884" s="69">
        <v>44782</v>
      </c>
      <c r="L884" s="50" t="s">
        <v>1139</v>
      </c>
      <c r="M884" s="51">
        <v>500000</v>
      </c>
      <c r="N884" s="51"/>
      <c r="O884" s="52">
        <f t="shared" ref="O884:O897" si="122">+SUM(M884:N884)</f>
        <v>500000</v>
      </c>
      <c r="P884" s="51"/>
      <c r="Q884" s="51"/>
      <c r="R884" s="51"/>
      <c r="S884" s="51"/>
      <c r="T884" s="50" t="s">
        <v>301</v>
      </c>
    </row>
    <row r="885" spans="1:20" ht="21" customHeight="1" x14ac:dyDescent="0.4">
      <c r="A885" s="50" t="s">
        <v>120</v>
      </c>
      <c r="B885" s="50"/>
      <c r="C885" s="50"/>
      <c r="D885" s="50"/>
      <c r="E885" s="50"/>
      <c r="F885" s="50"/>
      <c r="G885" s="50"/>
      <c r="H885" s="50"/>
      <c r="I885" s="50"/>
      <c r="J885" s="50"/>
      <c r="K885" s="56">
        <v>44937</v>
      </c>
      <c r="L885" s="50" t="s">
        <v>314</v>
      </c>
      <c r="M885" s="51">
        <v>800000</v>
      </c>
      <c r="N885" s="51"/>
      <c r="O885" s="52">
        <f t="shared" si="122"/>
        <v>800000</v>
      </c>
      <c r="P885" s="51"/>
      <c r="Q885" s="51"/>
      <c r="R885" s="51"/>
      <c r="S885" s="51"/>
      <c r="T885" s="50" t="s">
        <v>301</v>
      </c>
    </row>
    <row r="886" spans="1:20" ht="21" customHeight="1" x14ac:dyDescent="0.4">
      <c r="A886" s="50" t="s">
        <v>120</v>
      </c>
      <c r="B886" s="50"/>
      <c r="C886" s="50"/>
      <c r="D886" s="50"/>
      <c r="E886" s="50"/>
      <c r="F886" s="50"/>
      <c r="G886" s="50"/>
      <c r="H886" s="50"/>
      <c r="I886" s="50"/>
      <c r="J886" s="50"/>
      <c r="K886" s="56">
        <v>45023</v>
      </c>
      <c r="L886" s="50" t="s">
        <v>9</v>
      </c>
      <c r="M886" s="51"/>
      <c r="N886" s="52">
        <v>50000</v>
      </c>
      <c r="O886" s="52">
        <f t="shared" si="122"/>
        <v>50000</v>
      </c>
      <c r="P886" s="51"/>
      <c r="Q886" s="51"/>
      <c r="R886" s="51"/>
      <c r="S886" s="51"/>
      <c r="T886" s="50" t="s">
        <v>301</v>
      </c>
    </row>
    <row r="887" spans="1:20" ht="21" customHeight="1" x14ac:dyDescent="0.4">
      <c r="A887" s="50" t="s">
        <v>120</v>
      </c>
      <c r="B887" s="50"/>
      <c r="C887" s="50" t="s">
        <v>548</v>
      </c>
      <c r="D887" s="50"/>
      <c r="E887" s="50"/>
      <c r="F887" s="50"/>
      <c r="G887" s="50"/>
      <c r="H887" s="50"/>
      <c r="I887" s="50"/>
      <c r="J887" s="50"/>
      <c r="K887" s="56">
        <v>45033</v>
      </c>
      <c r="L887" s="50" t="s">
        <v>9</v>
      </c>
      <c r="M887" s="51"/>
      <c r="N887" s="52">
        <v>100000</v>
      </c>
      <c r="O887" s="52">
        <f t="shared" si="122"/>
        <v>100000</v>
      </c>
      <c r="P887" s="51"/>
      <c r="Q887" s="51"/>
      <c r="R887" s="51"/>
      <c r="S887" s="51"/>
      <c r="T887" s="50" t="s">
        <v>301</v>
      </c>
    </row>
    <row r="888" spans="1:20" ht="21" customHeight="1" x14ac:dyDescent="0.4">
      <c r="A888" s="50" t="s">
        <v>120</v>
      </c>
      <c r="B888" s="50"/>
      <c r="C888" s="50"/>
      <c r="D888" s="50"/>
      <c r="E888" s="50"/>
      <c r="F888" s="50"/>
      <c r="G888" s="50"/>
      <c r="H888" s="50"/>
      <c r="I888" s="50"/>
      <c r="J888" s="50"/>
      <c r="K888" s="56">
        <v>45033</v>
      </c>
      <c r="L888" s="50" t="s">
        <v>1140</v>
      </c>
      <c r="M888" s="51">
        <v>550000</v>
      </c>
      <c r="N888" s="51"/>
      <c r="O888" s="52">
        <f t="shared" si="122"/>
        <v>550000</v>
      </c>
      <c r="P888" s="51"/>
      <c r="Q888" s="51"/>
      <c r="R888" s="51"/>
      <c r="S888" s="51"/>
      <c r="T888" s="50" t="s">
        <v>301</v>
      </c>
    </row>
    <row r="889" spans="1:20" ht="21" customHeight="1" x14ac:dyDescent="0.4">
      <c r="A889" s="50" t="s">
        <v>120</v>
      </c>
      <c r="B889" s="50"/>
      <c r="C889" s="50"/>
      <c r="D889" s="50"/>
      <c r="E889" s="50"/>
      <c r="F889" s="50"/>
      <c r="G889" s="50"/>
      <c r="H889" s="50"/>
      <c r="I889" s="50"/>
      <c r="J889" s="50"/>
      <c r="K889" s="56">
        <v>45035</v>
      </c>
      <c r="L889" s="50" t="s">
        <v>1140</v>
      </c>
      <c r="M889" s="51">
        <v>-550000</v>
      </c>
      <c r="N889" s="51"/>
      <c r="O889" s="52">
        <f t="shared" si="122"/>
        <v>-550000</v>
      </c>
      <c r="P889" s="51"/>
      <c r="Q889" s="51"/>
      <c r="R889" s="51"/>
      <c r="S889" s="51"/>
      <c r="T889" s="50" t="s">
        <v>301</v>
      </c>
    </row>
    <row r="890" spans="1:20" ht="21" customHeight="1" x14ac:dyDescent="0.4">
      <c r="A890" s="50" t="s">
        <v>120</v>
      </c>
      <c r="B890" s="50"/>
      <c r="C890" s="50"/>
      <c r="D890" s="50"/>
      <c r="E890" s="50"/>
      <c r="F890" s="50"/>
      <c r="G890" s="50"/>
      <c r="H890" s="50"/>
      <c r="I890" s="50"/>
      <c r="J890" s="50"/>
      <c r="K890" s="56">
        <v>45043</v>
      </c>
      <c r="L890" s="50" t="s">
        <v>1141</v>
      </c>
      <c r="M890" s="51">
        <v>250000</v>
      </c>
      <c r="N890" s="51"/>
      <c r="O890" s="52">
        <f t="shared" si="122"/>
        <v>250000</v>
      </c>
      <c r="P890" s="51"/>
      <c r="Q890" s="51"/>
      <c r="R890" s="51"/>
      <c r="S890" s="51"/>
      <c r="T890" s="50" t="s">
        <v>301</v>
      </c>
    </row>
    <row r="891" spans="1:20" ht="21" customHeight="1" x14ac:dyDescent="0.4">
      <c r="A891" s="50" t="s">
        <v>120</v>
      </c>
      <c r="B891" s="50"/>
      <c r="C891" s="50"/>
      <c r="D891" s="50"/>
      <c r="E891" s="50"/>
      <c r="F891" s="50"/>
      <c r="G891" s="50"/>
      <c r="H891" s="50"/>
      <c r="I891" s="50"/>
      <c r="J891" s="50"/>
      <c r="K891" s="56">
        <v>45043</v>
      </c>
      <c r="L891" s="50" t="s">
        <v>1142</v>
      </c>
      <c r="M891" s="51">
        <v>300000</v>
      </c>
      <c r="N891" s="51"/>
      <c r="O891" s="52">
        <f t="shared" si="122"/>
        <v>300000</v>
      </c>
      <c r="P891" s="51"/>
      <c r="Q891" s="51"/>
      <c r="R891" s="51"/>
      <c r="S891" s="51"/>
      <c r="T891" s="50" t="s">
        <v>301</v>
      </c>
    </row>
    <row r="892" spans="1:20" ht="21" customHeight="1" x14ac:dyDescent="0.4">
      <c r="A892" s="50" t="s">
        <v>120</v>
      </c>
      <c r="B892" s="50"/>
      <c r="C892" s="50"/>
      <c r="D892" s="50"/>
      <c r="E892" s="50"/>
      <c r="F892" s="50"/>
      <c r="G892" s="50"/>
      <c r="H892" s="50"/>
      <c r="I892" s="50"/>
      <c r="J892" s="50"/>
      <c r="K892" s="56">
        <v>45181</v>
      </c>
      <c r="L892" s="50" t="s">
        <v>1143</v>
      </c>
      <c r="M892" s="52">
        <v>264000</v>
      </c>
      <c r="N892" s="51"/>
      <c r="O892" s="52">
        <f t="shared" si="122"/>
        <v>264000</v>
      </c>
      <c r="P892" s="51"/>
      <c r="Q892" s="51"/>
      <c r="R892" s="51"/>
      <c r="S892" s="51"/>
      <c r="T892" s="50" t="s">
        <v>301</v>
      </c>
    </row>
    <row r="893" spans="1:20" ht="21" customHeight="1" x14ac:dyDescent="0.4">
      <c r="A893" s="50" t="s">
        <v>120</v>
      </c>
      <c r="B893" s="50"/>
      <c r="C893" s="50"/>
      <c r="D893" s="50"/>
      <c r="E893" s="50"/>
      <c r="F893" s="50"/>
      <c r="G893" s="50"/>
      <c r="H893" s="50"/>
      <c r="I893" s="50"/>
      <c r="J893" s="50"/>
      <c r="K893" s="56">
        <v>45181</v>
      </c>
      <c r="L893" s="50" t="s">
        <v>9</v>
      </c>
      <c r="M893" s="51"/>
      <c r="N893" s="52">
        <v>600000</v>
      </c>
      <c r="O893" s="52">
        <f t="shared" si="122"/>
        <v>600000</v>
      </c>
      <c r="P893" s="51"/>
      <c r="Q893" s="51"/>
      <c r="R893" s="51"/>
      <c r="S893" s="51"/>
      <c r="T893" s="50" t="s">
        <v>301</v>
      </c>
    </row>
    <row r="894" spans="1:20" ht="21" customHeight="1" x14ac:dyDescent="0.4">
      <c r="A894" s="50" t="s">
        <v>120</v>
      </c>
      <c r="B894" s="50"/>
      <c r="C894" s="50"/>
      <c r="D894" s="50"/>
      <c r="E894" s="50"/>
      <c r="F894" s="50"/>
      <c r="G894" s="50"/>
      <c r="H894" s="50"/>
      <c r="I894" s="50"/>
      <c r="J894" s="50"/>
      <c r="K894" s="56">
        <v>45190</v>
      </c>
      <c r="L894" s="50" t="s">
        <v>9</v>
      </c>
      <c r="M894" s="51"/>
      <c r="N894" s="52">
        <v>449905</v>
      </c>
      <c r="O894" s="52">
        <f t="shared" si="122"/>
        <v>449905</v>
      </c>
      <c r="P894" s="51"/>
      <c r="Q894" s="51"/>
      <c r="R894" s="51"/>
      <c r="S894" s="51"/>
      <c r="T894" s="50" t="s">
        <v>301</v>
      </c>
    </row>
    <row r="895" spans="1:20" ht="21" customHeight="1" x14ac:dyDescent="0.4">
      <c r="A895" s="50" t="s">
        <v>120</v>
      </c>
      <c r="B895" s="50"/>
      <c r="C895" s="50"/>
      <c r="D895" s="50"/>
      <c r="E895" s="50"/>
      <c r="F895" s="50"/>
      <c r="G895" s="50"/>
      <c r="H895" s="50"/>
      <c r="I895" s="50"/>
      <c r="J895" s="50"/>
      <c r="K895" s="56" t="s">
        <v>1204</v>
      </c>
      <c r="L895" s="50" t="s">
        <v>119</v>
      </c>
      <c r="M895" s="51">
        <v>-300000</v>
      </c>
      <c r="N895" s="51"/>
      <c r="O895" s="52">
        <f t="shared" si="122"/>
        <v>-300000</v>
      </c>
      <c r="P895" s="51"/>
      <c r="Q895" s="51"/>
      <c r="R895" s="51"/>
      <c r="S895" s="51"/>
      <c r="T895" s="50" t="s">
        <v>301</v>
      </c>
    </row>
    <row r="896" spans="1:20" ht="21" customHeight="1" x14ac:dyDescent="0.4">
      <c r="A896" s="50" t="s">
        <v>120</v>
      </c>
      <c r="B896" s="50"/>
      <c r="C896" s="50"/>
      <c r="D896" s="50"/>
      <c r="E896" s="50"/>
      <c r="F896" s="50"/>
      <c r="G896" s="50"/>
      <c r="H896" s="50"/>
      <c r="I896" s="50"/>
      <c r="J896" s="50"/>
      <c r="K896" s="56" t="s">
        <v>1204</v>
      </c>
      <c r="L896" s="50" t="s">
        <v>121</v>
      </c>
      <c r="M896" s="51">
        <v>-1000000</v>
      </c>
      <c r="N896" s="51"/>
      <c r="O896" s="52">
        <f t="shared" si="122"/>
        <v>-1000000</v>
      </c>
      <c r="P896" s="51"/>
      <c r="Q896" s="51"/>
      <c r="R896" s="51"/>
      <c r="S896" s="51"/>
      <c r="T896" s="50" t="s">
        <v>301</v>
      </c>
    </row>
    <row r="897" spans="1:20" ht="21" customHeight="1" x14ac:dyDescent="0.4">
      <c r="A897" s="50" t="s">
        <v>120</v>
      </c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1"/>
      <c r="N897" s="51"/>
      <c r="O897" s="52">
        <f t="shared" si="122"/>
        <v>0</v>
      </c>
      <c r="P897" s="51"/>
      <c r="Q897" s="51"/>
      <c r="R897" s="51"/>
      <c r="S897" s="51"/>
      <c r="T897" s="50" t="s">
        <v>301</v>
      </c>
    </row>
    <row r="898" spans="1:20" ht="21" customHeight="1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60">
        <f t="shared" ref="M898:N898" si="123">SUM(M884:M897)</f>
        <v>814000</v>
      </c>
      <c r="N898" s="60">
        <f t="shared" si="123"/>
        <v>1199905</v>
      </c>
      <c r="O898" s="60">
        <f>SUM(O884:O897)</f>
        <v>2013905</v>
      </c>
      <c r="P898" s="60">
        <f>+J883-N898</f>
        <v>0</v>
      </c>
      <c r="Q898" s="60">
        <f>+I883-M898</f>
        <v>0</v>
      </c>
      <c r="R898" s="60">
        <f>+P898+Q898</f>
        <v>0</v>
      </c>
      <c r="S898" s="60">
        <f>+O898</f>
        <v>2013905</v>
      </c>
      <c r="T898" s="58"/>
    </row>
    <row r="899" spans="1:20" ht="21" customHeight="1" x14ac:dyDescent="0.4">
      <c r="A899" s="50" t="s">
        <v>121</v>
      </c>
      <c r="B899" s="50" t="s">
        <v>326</v>
      </c>
      <c r="C899" s="50" t="s">
        <v>546</v>
      </c>
      <c r="D899" s="50">
        <v>138.88999999999999</v>
      </c>
      <c r="E899" s="50">
        <v>14500</v>
      </c>
      <c r="F899" s="52">
        <f>+D899*0.8364</f>
        <v>116.16759599999999</v>
      </c>
      <c r="G899" s="51">
        <v>7000</v>
      </c>
      <c r="H899" s="51">
        <f>+D899*E899</f>
        <v>2013904.9999999998</v>
      </c>
      <c r="I899" s="52">
        <f>+CEILING(F899*G899,1000)</f>
        <v>814000</v>
      </c>
      <c r="J899" s="52">
        <f>(H899-I899)</f>
        <v>1199904.9999999998</v>
      </c>
      <c r="K899" s="56">
        <v>44780</v>
      </c>
      <c r="L899" s="50"/>
      <c r="M899" s="51"/>
      <c r="N899" s="51"/>
      <c r="O899" s="51"/>
      <c r="P899" s="51"/>
      <c r="Q899" s="51"/>
      <c r="R899" s="51"/>
      <c r="S899" s="51"/>
      <c r="T899" s="50" t="s">
        <v>301</v>
      </c>
    </row>
    <row r="900" spans="1:20" ht="21" customHeight="1" x14ac:dyDescent="0.4">
      <c r="A900" s="50" t="s">
        <v>121</v>
      </c>
      <c r="B900" s="50"/>
      <c r="C900" s="50"/>
      <c r="D900" s="50"/>
      <c r="E900" s="50"/>
      <c r="F900" s="50"/>
      <c r="G900" s="50"/>
      <c r="H900" s="50"/>
      <c r="I900" s="50"/>
      <c r="J900" s="50"/>
      <c r="K900" s="56">
        <v>44780</v>
      </c>
      <c r="L900" s="50" t="s">
        <v>9</v>
      </c>
      <c r="M900" s="51"/>
      <c r="N900" s="52">
        <v>400000</v>
      </c>
      <c r="O900" s="52">
        <f t="shared" ref="O900:O923" si="124">+SUM(M900:N900)</f>
        <v>400000</v>
      </c>
      <c r="P900" s="51"/>
      <c r="Q900" s="51"/>
      <c r="R900" s="51"/>
      <c r="S900" s="51"/>
      <c r="T900" s="50" t="s">
        <v>301</v>
      </c>
    </row>
    <row r="901" spans="1:20" ht="21" customHeight="1" x14ac:dyDescent="0.4">
      <c r="A901" s="50" t="s">
        <v>121</v>
      </c>
      <c r="B901" s="50"/>
      <c r="C901" s="50"/>
      <c r="D901" s="50"/>
      <c r="E901" s="50"/>
      <c r="F901" s="50"/>
      <c r="G901" s="50"/>
      <c r="H901" s="50"/>
      <c r="I901" s="50"/>
      <c r="J901" s="50"/>
      <c r="K901" s="56">
        <v>45318</v>
      </c>
      <c r="L901" s="50" t="s">
        <v>9</v>
      </c>
      <c r="M901" s="51"/>
      <c r="N901" s="52">
        <v>500000</v>
      </c>
      <c r="O901" s="52">
        <f t="shared" si="124"/>
        <v>500000</v>
      </c>
      <c r="P901" s="51"/>
      <c r="Q901" s="51"/>
      <c r="R901" s="51"/>
      <c r="S901" s="51"/>
      <c r="T901" s="50" t="s">
        <v>301</v>
      </c>
    </row>
    <row r="902" spans="1:20" ht="21" customHeight="1" x14ac:dyDescent="0.4">
      <c r="A902" s="50" t="s">
        <v>121</v>
      </c>
      <c r="B902" s="50"/>
      <c r="C902" s="50"/>
      <c r="D902" s="50"/>
      <c r="E902" s="50"/>
      <c r="F902" s="50"/>
      <c r="G902" s="50"/>
      <c r="H902" s="50"/>
      <c r="I902" s="50"/>
      <c r="J902" s="50"/>
      <c r="K902" s="56">
        <v>45318</v>
      </c>
      <c r="L902" s="50" t="s">
        <v>9</v>
      </c>
      <c r="M902" s="51"/>
      <c r="N902" s="52">
        <v>5000</v>
      </c>
      <c r="O902" s="52">
        <f t="shared" si="124"/>
        <v>5000</v>
      </c>
      <c r="P902" s="51"/>
      <c r="Q902" s="51"/>
      <c r="R902" s="51"/>
      <c r="S902" s="51"/>
      <c r="T902" s="50" t="s">
        <v>301</v>
      </c>
    </row>
    <row r="903" spans="1:20" ht="21" customHeight="1" x14ac:dyDescent="0.4">
      <c r="A903" s="50" t="s">
        <v>121</v>
      </c>
      <c r="B903" s="50"/>
      <c r="C903" s="50"/>
      <c r="D903" s="50"/>
      <c r="E903" s="50"/>
      <c r="F903" s="50"/>
      <c r="G903" s="50"/>
      <c r="H903" s="50"/>
      <c r="I903" s="50"/>
      <c r="J903" s="50"/>
      <c r="K903" s="56">
        <v>45320</v>
      </c>
      <c r="L903" s="50" t="s">
        <v>314</v>
      </c>
      <c r="M903" s="52">
        <v>-500000</v>
      </c>
      <c r="N903" s="51"/>
      <c r="O903" s="52">
        <f t="shared" si="124"/>
        <v>-500000</v>
      </c>
      <c r="P903" s="51"/>
      <c r="Q903" s="51"/>
      <c r="R903" s="51"/>
      <c r="S903" s="51"/>
      <c r="T903" s="50" t="s">
        <v>301</v>
      </c>
    </row>
    <row r="904" spans="1:20" ht="21" customHeight="1" x14ac:dyDescent="0.4">
      <c r="A904" s="50" t="s">
        <v>121</v>
      </c>
      <c r="B904" s="50"/>
      <c r="C904" s="50" t="s">
        <v>549</v>
      </c>
      <c r="D904" s="50"/>
      <c r="E904" s="50"/>
      <c r="F904" s="50"/>
      <c r="G904" s="50"/>
      <c r="H904" s="50"/>
      <c r="I904" s="50"/>
      <c r="J904" s="50"/>
      <c r="K904" s="56">
        <v>45328</v>
      </c>
      <c r="L904" s="50" t="s">
        <v>9</v>
      </c>
      <c r="M904" s="51"/>
      <c r="N904" s="52">
        <v>400000</v>
      </c>
      <c r="O904" s="52">
        <f t="shared" si="124"/>
        <v>400000</v>
      </c>
      <c r="P904" s="51"/>
      <c r="Q904" s="51"/>
      <c r="R904" s="51"/>
      <c r="S904" s="51"/>
      <c r="T904" s="50" t="s">
        <v>301</v>
      </c>
    </row>
    <row r="905" spans="1:20" ht="21" customHeight="1" x14ac:dyDescent="0.4">
      <c r="A905" s="50" t="s">
        <v>121</v>
      </c>
      <c r="B905" s="50"/>
      <c r="C905" s="50" t="s">
        <v>458</v>
      </c>
      <c r="D905" s="50"/>
      <c r="E905" s="50"/>
      <c r="F905" s="50"/>
      <c r="G905" s="50"/>
      <c r="H905" s="50"/>
      <c r="I905" s="50"/>
      <c r="J905" s="50"/>
      <c r="K905" s="56">
        <v>45338</v>
      </c>
      <c r="L905" s="50" t="s">
        <v>314</v>
      </c>
      <c r="M905" s="52">
        <v>-600000</v>
      </c>
      <c r="N905" s="51"/>
      <c r="O905" s="52">
        <f t="shared" si="124"/>
        <v>-600000</v>
      </c>
      <c r="P905" s="51"/>
      <c r="Q905" s="51"/>
      <c r="R905" s="51"/>
      <c r="S905" s="51"/>
      <c r="T905" s="50" t="s">
        <v>301</v>
      </c>
    </row>
    <row r="906" spans="1:20" ht="21" customHeight="1" x14ac:dyDescent="0.4">
      <c r="A906" s="50" t="s">
        <v>121</v>
      </c>
      <c r="B906" s="50"/>
      <c r="C906" s="50" t="s">
        <v>546</v>
      </c>
      <c r="D906" s="50"/>
      <c r="E906" s="50"/>
      <c r="F906" s="50"/>
      <c r="G906" s="50"/>
      <c r="H906" s="50"/>
      <c r="I906" s="50"/>
      <c r="J906" s="50"/>
      <c r="K906" s="56">
        <v>45365</v>
      </c>
      <c r="L906" s="50" t="s">
        <v>9</v>
      </c>
      <c r="M906" s="51"/>
      <c r="N906" s="52">
        <v>50000</v>
      </c>
      <c r="O906" s="52">
        <f t="shared" si="124"/>
        <v>50000</v>
      </c>
      <c r="P906" s="51"/>
      <c r="Q906" s="51"/>
      <c r="R906" s="51"/>
      <c r="S906" s="51"/>
      <c r="T906" s="50" t="s">
        <v>301</v>
      </c>
    </row>
    <row r="907" spans="1:20" ht="21" customHeight="1" x14ac:dyDescent="0.4">
      <c r="A907" s="50" t="s">
        <v>121</v>
      </c>
      <c r="B907" s="50"/>
      <c r="C907" s="50"/>
      <c r="D907" s="50"/>
      <c r="E907" s="50"/>
      <c r="F907" s="50"/>
      <c r="G907" s="50"/>
      <c r="H907" s="50"/>
      <c r="I907" s="50"/>
      <c r="J907" s="50"/>
      <c r="K907" s="56">
        <v>45370</v>
      </c>
      <c r="L907" s="50" t="s">
        <v>9</v>
      </c>
      <c r="M907" s="51"/>
      <c r="N907" s="52">
        <v>-250000</v>
      </c>
      <c r="O907" s="52">
        <f t="shared" si="124"/>
        <v>-250000</v>
      </c>
      <c r="P907" s="51"/>
      <c r="Q907" s="51"/>
      <c r="R907" s="51"/>
      <c r="S907" s="51"/>
      <c r="T907" s="50" t="s">
        <v>301</v>
      </c>
    </row>
    <row r="908" spans="1:20" ht="21" customHeight="1" x14ac:dyDescent="0.4">
      <c r="A908" s="50" t="s">
        <v>121</v>
      </c>
      <c r="B908" s="50"/>
      <c r="C908" s="50" t="s">
        <v>546</v>
      </c>
      <c r="D908" s="50"/>
      <c r="E908" s="50"/>
      <c r="F908" s="50"/>
      <c r="G908" s="50"/>
      <c r="H908" s="50"/>
      <c r="I908" s="50"/>
      <c r="J908" s="50"/>
      <c r="K908" s="56">
        <v>45372</v>
      </c>
      <c r="L908" s="50" t="s">
        <v>9</v>
      </c>
      <c r="M908" s="51"/>
      <c r="N908" s="52">
        <v>450000</v>
      </c>
      <c r="O908" s="52">
        <f t="shared" si="124"/>
        <v>450000</v>
      </c>
      <c r="P908" s="51"/>
      <c r="Q908" s="51"/>
      <c r="R908" s="51"/>
      <c r="S908" s="51"/>
      <c r="T908" s="50" t="s">
        <v>301</v>
      </c>
    </row>
    <row r="909" spans="1:20" ht="21" customHeight="1" x14ac:dyDescent="0.4">
      <c r="A909" s="50" t="s">
        <v>121</v>
      </c>
      <c r="B909" s="50"/>
      <c r="C909" s="50" t="s">
        <v>550</v>
      </c>
      <c r="D909" s="50"/>
      <c r="E909" s="50"/>
      <c r="F909" s="50"/>
      <c r="G909" s="50"/>
      <c r="H909" s="50"/>
      <c r="I909" s="50"/>
      <c r="J909" s="50"/>
      <c r="K909" s="56">
        <v>45384</v>
      </c>
      <c r="L909" s="50" t="s">
        <v>1144</v>
      </c>
      <c r="M909" s="52">
        <v>400000</v>
      </c>
      <c r="N909" s="51"/>
      <c r="O909" s="52">
        <f t="shared" si="124"/>
        <v>400000</v>
      </c>
      <c r="P909" s="51"/>
      <c r="Q909" s="51"/>
      <c r="R909" s="51"/>
      <c r="S909" s="51"/>
      <c r="T909" s="50" t="s">
        <v>301</v>
      </c>
    </row>
    <row r="910" spans="1:20" ht="21" customHeight="1" x14ac:dyDescent="0.4">
      <c r="A910" s="50" t="s">
        <v>121</v>
      </c>
      <c r="B910" s="50"/>
      <c r="C910" s="50"/>
      <c r="D910" s="50"/>
      <c r="E910" s="50"/>
      <c r="F910" s="50"/>
      <c r="G910" s="50"/>
      <c r="H910" s="50"/>
      <c r="I910" s="50"/>
      <c r="J910" s="50"/>
      <c r="K910" s="56">
        <v>45433</v>
      </c>
      <c r="L910" s="50" t="s">
        <v>1145</v>
      </c>
      <c r="M910" s="52">
        <v>414000</v>
      </c>
      <c r="N910" s="51"/>
      <c r="O910" s="52">
        <f t="shared" si="124"/>
        <v>414000</v>
      </c>
      <c r="P910" s="51"/>
      <c r="Q910" s="51"/>
      <c r="R910" s="51"/>
      <c r="S910" s="51"/>
      <c r="T910" s="50" t="s">
        <v>301</v>
      </c>
    </row>
    <row r="911" spans="1:20" ht="21" customHeight="1" x14ac:dyDescent="0.4">
      <c r="A911" s="50" t="s">
        <v>121</v>
      </c>
      <c r="B911" s="50"/>
      <c r="C911" s="50" t="s">
        <v>550</v>
      </c>
      <c r="D911" s="50"/>
      <c r="E911" s="50"/>
      <c r="F911" s="50"/>
      <c r="G911" s="50"/>
      <c r="H911" s="50"/>
      <c r="I911" s="50"/>
      <c r="J911" s="50"/>
      <c r="K911" s="56">
        <v>45427</v>
      </c>
      <c r="L911" s="50" t="s">
        <v>9</v>
      </c>
      <c r="M911" s="51"/>
      <c r="N911" s="52">
        <v>400000</v>
      </c>
      <c r="O911" s="52">
        <f t="shared" si="124"/>
        <v>400000</v>
      </c>
      <c r="P911" s="51"/>
      <c r="Q911" s="51"/>
      <c r="R911" s="51"/>
      <c r="S911" s="51"/>
      <c r="T911" s="50" t="s">
        <v>301</v>
      </c>
    </row>
    <row r="912" spans="1:20" ht="21" customHeight="1" x14ac:dyDescent="0.4">
      <c r="A912" s="50" t="s">
        <v>121</v>
      </c>
      <c r="B912" s="50"/>
      <c r="C912" s="50" t="s">
        <v>550</v>
      </c>
      <c r="D912" s="50"/>
      <c r="E912" s="50"/>
      <c r="F912" s="50"/>
      <c r="G912" s="50"/>
      <c r="H912" s="50"/>
      <c r="I912" s="50"/>
      <c r="J912" s="50"/>
      <c r="K912" s="56">
        <v>45435</v>
      </c>
      <c r="L912" s="50" t="s">
        <v>1145</v>
      </c>
      <c r="M912" s="52">
        <v>-414000</v>
      </c>
      <c r="N912" s="51"/>
      <c r="O912" s="52">
        <f t="shared" si="124"/>
        <v>-414000</v>
      </c>
      <c r="P912" s="51"/>
      <c r="Q912" s="51"/>
      <c r="R912" s="51"/>
      <c r="S912" s="51"/>
      <c r="T912" s="50" t="s">
        <v>301</v>
      </c>
    </row>
    <row r="913" spans="1:20" ht="21" customHeight="1" x14ac:dyDescent="0.4">
      <c r="A913" s="50" t="s">
        <v>121</v>
      </c>
      <c r="B913" s="50"/>
      <c r="C913" s="50" t="s">
        <v>550</v>
      </c>
      <c r="D913" s="50"/>
      <c r="E913" s="50"/>
      <c r="F913" s="50"/>
      <c r="G913" s="50"/>
      <c r="H913" s="50"/>
      <c r="I913" s="50"/>
      <c r="J913" s="50"/>
      <c r="K913" s="56">
        <v>45446</v>
      </c>
      <c r="L913" s="50" t="s">
        <v>314</v>
      </c>
      <c r="M913" s="52">
        <v>-800000</v>
      </c>
      <c r="N913" s="51"/>
      <c r="O913" s="52">
        <f t="shared" si="124"/>
        <v>-800000</v>
      </c>
      <c r="P913" s="51"/>
      <c r="Q913" s="51"/>
      <c r="R913" s="51"/>
      <c r="S913" s="51"/>
      <c r="T913" s="50" t="s">
        <v>301</v>
      </c>
    </row>
    <row r="914" spans="1:20" ht="21" customHeight="1" x14ac:dyDescent="0.4">
      <c r="A914" s="50" t="s">
        <v>121</v>
      </c>
      <c r="B914" s="50"/>
      <c r="C914" s="50"/>
      <c r="D914" s="50"/>
      <c r="E914" s="50"/>
      <c r="F914" s="50"/>
      <c r="G914" s="50"/>
      <c r="H914" s="50"/>
      <c r="I914" s="50"/>
      <c r="J914" s="50"/>
      <c r="K914" s="56">
        <v>45468</v>
      </c>
      <c r="L914" s="50" t="s">
        <v>1146</v>
      </c>
      <c r="M914" s="52">
        <v>7000</v>
      </c>
      <c r="N914" s="51"/>
      <c r="O914" s="52">
        <f t="shared" si="124"/>
        <v>7000</v>
      </c>
      <c r="P914" s="51"/>
      <c r="Q914" s="51"/>
      <c r="R914" s="51"/>
      <c r="S914" s="51"/>
      <c r="T914" s="50" t="s">
        <v>301</v>
      </c>
    </row>
    <row r="915" spans="1:20" ht="21" customHeight="1" x14ac:dyDescent="0.4">
      <c r="A915" s="50" t="s">
        <v>121</v>
      </c>
      <c r="B915" s="50"/>
      <c r="C915" s="50" t="s">
        <v>550</v>
      </c>
      <c r="D915" s="50"/>
      <c r="E915" s="50"/>
      <c r="F915" s="50"/>
      <c r="G915" s="50"/>
      <c r="H915" s="50"/>
      <c r="I915" s="50"/>
      <c r="J915" s="50"/>
      <c r="K915" s="56">
        <v>45468</v>
      </c>
      <c r="L915" s="50" t="s">
        <v>1147</v>
      </c>
      <c r="M915" s="52">
        <v>407000</v>
      </c>
      <c r="N915" s="51"/>
      <c r="O915" s="52">
        <f t="shared" si="124"/>
        <v>407000</v>
      </c>
      <c r="P915" s="51"/>
      <c r="Q915" s="51"/>
      <c r="R915" s="51"/>
      <c r="S915" s="51"/>
      <c r="T915" s="50" t="s">
        <v>301</v>
      </c>
    </row>
    <row r="916" spans="1:20" ht="21" customHeight="1" x14ac:dyDescent="0.4">
      <c r="A916" s="50" t="s">
        <v>121</v>
      </c>
      <c r="B916" s="50"/>
      <c r="C916" s="50" t="s">
        <v>551</v>
      </c>
      <c r="D916" s="50"/>
      <c r="E916" s="50"/>
      <c r="F916" s="50"/>
      <c r="G916" s="50"/>
      <c r="H916" s="50"/>
      <c r="I916" s="50"/>
      <c r="J916" s="50"/>
      <c r="K916" s="56">
        <v>45469</v>
      </c>
      <c r="L916" s="50" t="s">
        <v>313</v>
      </c>
      <c r="M916" s="52">
        <v>-100000</v>
      </c>
      <c r="N916" s="51"/>
      <c r="O916" s="52">
        <f t="shared" si="124"/>
        <v>-100000</v>
      </c>
      <c r="P916" s="51"/>
      <c r="Q916" s="51"/>
      <c r="R916" s="51"/>
      <c r="S916" s="51"/>
      <c r="T916" s="50" t="s">
        <v>301</v>
      </c>
    </row>
    <row r="917" spans="1:20" ht="21" customHeight="1" x14ac:dyDescent="0.4">
      <c r="A917" s="50" t="s">
        <v>121</v>
      </c>
      <c r="B917" s="50"/>
      <c r="C917" s="50" t="s">
        <v>550</v>
      </c>
      <c r="D917" s="50"/>
      <c r="E917" s="50"/>
      <c r="F917" s="50"/>
      <c r="G917" s="50"/>
      <c r="H917" s="50"/>
      <c r="I917" s="50"/>
      <c r="J917" s="50"/>
      <c r="K917" s="56">
        <v>45470</v>
      </c>
      <c r="L917" s="50" t="s">
        <v>9</v>
      </c>
      <c r="M917" s="51"/>
      <c r="N917" s="52">
        <v>-355095</v>
      </c>
      <c r="O917" s="52">
        <f t="shared" si="124"/>
        <v>-355095</v>
      </c>
      <c r="P917" s="51"/>
      <c r="Q917" s="51"/>
      <c r="R917" s="51"/>
      <c r="S917" s="51"/>
      <c r="T917" s="50" t="s">
        <v>301</v>
      </c>
    </row>
    <row r="918" spans="1:20" ht="21" customHeight="1" x14ac:dyDescent="0.4">
      <c r="A918" s="50" t="s">
        <v>121</v>
      </c>
      <c r="B918" s="50"/>
      <c r="C918" s="50" t="s">
        <v>552</v>
      </c>
      <c r="D918" s="50"/>
      <c r="E918" s="50"/>
      <c r="F918" s="50"/>
      <c r="G918" s="50"/>
      <c r="H918" s="50"/>
      <c r="I918" s="50"/>
      <c r="J918" s="50"/>
      <c r="K918" s="56">
        <v>45470</v>
      </c>
      <c r="L918" s="50" t="s">
        <v>1146</v>
      </c>
      <c r="M918" s="52">
        <v>-7000</v>
      </c>
      <c r="N918" s="51"/>
      <c r="O918" s="52">
        <f t="shared" si="124"/>
        <v>-7000</v>
      </c>
      <c r="P918" s="51"/>
      <c r="Q918" s="51"/>
      <c r="R918" s="51"/>
      <c r="S918" s="51"/>
      <c r="T918" s="50" t="s">
        <v>301</v>
      </c>
    </row>
    <row r="919" spans="1:20" ht="21" customHeight="1" x14ac:dyDescent="0.4">
      <c r="A919" s="50" t="s">
        <v>121</v>
      </c>
      <c r="B919" s="50"/>
      <c r="C919" s="50" t="s">
        <v>546</v>
      </c>
      <c r="D919" s="50"/>
      <c r="E919" s="50"/>
      <c r="F919" s="50"/>
      <c r="G919" s="50"/>
      <c r="H919" s="50"/>
      <c r="I919" s="50"/>
      <c r="J919" s="50"/>
      <c r="K919" s="56">
        <v>45475</v>
      </c>
      <c r="L919" s="50" t="s">
        <v>1146</v>
      </c>
      <c r="M919" s="52">
        <v>7000</v>
      </c>
      <c r="N919" s="51"/>
      <c r="O919" s="52">
        <f t="shared" si="124"/>
        <v>7000</v>
      </c>
      <c r="P919" s="51"/>
      <c r="Q919" s="51"/>
      <c r="R919" s="51"/>
      <c r="S919" s="51"/>
      <c r="T919" s="50" t="s">
        <v>301</v>
      </c>
    </row>
    <row r="920" spans="1:20" ht="21" customHeight="1" x14ac:dyDescent="0.4">
      <c r="A920" s="50" t="s">
        <v>121</v>
      </c>
      <c r="B920" s="50"/>
      <c r="C920" s="50"/>
      <c r="D920" s="50"/>
      <c r="E920" s="50"/>
      <c r="F920" s="50"/>
      <c r="G920" s="50"/>
      <c r="H920" s="50"/>
      <c r="I920" s="50"/>
      <c r="J920" s="50"/>
      <c r="K920" s="56" t="s">
        <v>1204</v>
      </c>
      <c r="L920" s="50" t="s">
        <v>119</v>
      </c>
      <c r="M920" s="51">
        <v>1000000</v>
      </c>
      <c r="N920" s="51"/>
      <c r="O920" s="52">
        <f t="shared" si="124"/>
        <v>1000000</v>
      </c>
      <c r="P920" s="51"/>
      <c r="Q920" s="51"/>
      <c r="R920" s="51"/>
      <c r="S920" s="51"/>
      <c r="T920" s="50" t="s">
        <v>301</v>
      </c>
    </row>
    <row r="921" spans="1:20" ht="21" customHeight="1" x14ac:dyDescent="0.4">
      <c r="A921" s="50" t="s">
        <v>121</v>
      </c>
      <c r="B921" s="50"/>
      <c r="C921" s="50" t="s">
        <v>550</v>
      </c>
      <c r="D921" s="50"/>
      <c r="E921" s="50"/>
      <c r="F921" s="50"/>
      <c r="G921" s="50"/>
      <c r="H921" s="50"/>
      <c r="I921" s="50"/>
      <c r="J921" s="50"/>
      <c r="K921" s="56" t="s">
        <v>1204</v>
      </c>
      <c r="L921" s="50" t="s">
        <v>120</v>
      </c>
      <c r="M921" s="51">
        <v>1000000</v>
      </c>
      <c r="N921" s="51"/>
      <c r="O921" s="52">
        <f t="shared" si="124"/>
        <v>1000000</v>
      </c>
      <c r="P921" s="51"/>
      <c r="Q921" s="51"/>
      <c r="R921" s="51"/>
      <c r="S921" s="51"/>
      <c r="T921" s="50" t="s">
        <v>301</v>
      </c>
    </row>
    <row r="922" spans="1:20" ht="21" customHeight="1" x14ac:dyDescent="0.4">
      <c r="A922" s="50" t="s">
        <v>121</v>
      </c>
      <c r="B922" s="50"/>
      <c r="C922" s="50" t="s">
        <v>550</v>
      </c>
      <c r="D922" s="50"/>
      <c r="E922" s="50"/>
      <c r="F922" s="50"/>
      <c r="G922" s="50"/>
      <c r="H922" s="50"/>
      <c r="I922" s="50"/>
      <c r="J922" s="50"/>
      <c r="K922" s="56" t="s">
        <v>1204</v>
      </c>
      <c r="L922" s="50" t="s">
        <v>123</v>
      </c>
      <c r="M922" s="51"/>
      <c r="N922" s="51">
        <v>-400000</v>
      </c>
      <c r="O922" s="52">
        <f t="shared" si="124"/>
        <v>-400000</v>
      </c>
      <c r="P922" s="51"/>
      <c r="Q922" s="51"/>
      <c r="R922" s="51"/>
      <c r="S922" s="51"/>
      <c r="T922" s="50" t="s">
        <v>301</v>
      </c>
    </row>
    <row r="923" spans="1:20" ht="21" customHeight="1" x14ac:dyDescent="0.4">
      <c r="A923" s="50" t="s">
        <v>121</v>
      </c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1"/>
      <c r="N923" s="51"/>
      <c r="O923" s="52">
        <f t="shared" si="124"/>
        <v>0</v>
      </c>
      <c r="P923" s="51"/>
      <c r="Q923" s="51"/>
      <c r="R923" s="51"/>
      <c r="S923" s="51"/>
      <c r="T923" s="50" t="s">
        <v>301</v>
      </c>
    </row>
    <row r="924" spans="1:20" ht="21" customHeight="1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60">
        <f t="shared" ref="M924:N924" si="125">SUM(M900:M923)</f>
        <v>814000</v>
      </c>
      <c r="N924" s="60">
        <f t="shared" si="125"/>
        <v>1199905</v>
      </c>
      <c r="O924" s="60">
        <f>SUM(O900:O923)</f>
        <v>2013905</v>
      </c>
      <c r="P924" s="60">
        <f>+J899-N924</f>
        <v>0</v>
      </c>
      <c r="Q924" s="60">
        <f>+I899-M924</f>
        <v>0</v>
      </c>
      <c r="R924" s="60">
        <f>+P924+Q924</f>
        <v>0</v>
      </c>
      <c r="S924" s="60">
        <f>+O924</f>
        <v>2013905</v>
      </c>
      <c r="T924" s="58"/>
    </row>
    <row r="925" spans="1:20" ht="21" customHeight="1" x14ac:dyDescent="0.4">
      <c r="A925" s="50" t="s">
        <v>122</v>
      </c>
      <c r="B925" s="50" t="s">
        <v>326</v>
      </c>
      <c r="C925" s="50" t="s">
        <v>441</v>
      </c>
      <c r="D925" s="50">
        <v>138.88999999999999</v>
      </c>
      <c r="E925" s="50">
        <v>14500</v>
      </c>
      <c r="F925" s="52">
        <f>+D925*0.8364</f>
        <v>116.16759599999999</v>
      </c>
      <c r="G925" s="51">
        <v>7000</v>
      </c>
      <c r="H925" s="51">
        <f>+D925*E925</f>
        <v>2013904.9999999998</v>
      </c>
      <c r="I925" s="52">
        <f>+CEILING(F925*G925,1000)</f>
        <v>814000</v>
      </c>
      <c r="J925" s="52">
        <f>(H925-I925)</f>
        <v>1199904.9999999998</v>
      </c>
      <c r="K925" s="56">
        <v>44780</v>
      </c>
      <c r="L925" s="50"/>
      <c r="M925" s="51"/>
      <c r="N925" s="51"/>
      <c r="O925" s="51"/>
      <c r="P925" s="51"/>
      <c r="Q925" s="51"/>
      <c r="R925" s="51"/>
      <c r="S925" s="51"/>
      <c r="T925" s="50" t="s">
        <v>301</v>
      </c>
    </row>
    <row r="926" spans="1:20" ht="21" customHeight="1" x14ac:dyDescent="0.4">
      <c r="A926" s="50" t="s">
        <v>122</v>
      </c>
      <c r="B926" s="50"/>
      <c r="C926" s="50"/>
      <c r="D926" s="50"/>
      <c r="E926" s="50">
        <v>17000</v>
      </c>
      <c r="F926" s="50"/>
      <c r="G926" s="50"/>
      <c r="H926" s="50"/>
      <c r="I926" s="50"/>
      <c r="J926" s="50"/>
      <c r="K926" s="56">
        <v>44780</v>
      </c>
      <c r="L926" s="50" t="s">
        <v>9</v>
      </c>
      <c r="M926" s="51"/>
      <c r="N926" s="52">
        <v>450000</v>
      </c>
      <c r="O926" s="52">
        <f t="shared" ref="O926:O936" si="126">+SUM(M926:N926)</f>
        <v>450000</v>
      </c>
      <c r="P926" s="51"/>
      <c r="Q926" s="51"/>
      <c r="R926" s="51"/>
      <c r="S926" s="51"/>
      <c r="T926" s="50" t="s">
        <v>301</v>
      </c>
    </row>
    <row r="927" spans="1:20" ht="21" customHeight="1" x14ac:dyDescent="0.4">
      <c r="A927" s="50" t="s">
        <v>122</v>
      </c>
      <c r="B927" s="50"/>
      <c r="C927" s="50"/>
      <c r="D927" s="50"/>
      <c r="E927" s="50"/>
      <c r="F927" s="50"/>
      <c r="G927" s="50"/>
      <c r="H927" s="50"/>
      <c r="I927" s="50"/>
      <c r="J927" s="50"/>
      <c r="K927" s="56"/>
      <c r="L927" s="50" t="s">
        <v>9</v>
      </c>
      <c r="M927" s="51"/>
      <c r="N927" s="52">
        <v>500000</v>
      </c>
      <c r="O927" s="52">
        <f t="shared" si="126"/>
        <v>500000</v>
      </c>
      <c r="P927" s="51"/>
      <c r="Q927" s="51"/>
      <c r="R927" s="51"/>
      <c r="S927" s="51"/>
      <c r="T927" s="50" t="s">
        <v>301</v>
      </c>
    </row>
    <row r="928" spans="1:20" ht="21" customHeight="1" x14ac:dyDescent="0.4">
      <c r="A928" s="50" t="s">
        <v>122</v>
      </c>
      <c r="B928" s="50"/>
      <c r="C928" s="50"/>
      <c r="D928" s="50"/>
      <c r="E928" s="50"/>
      <c r="F928" s="50"/>
      <c r="G928" s="50"/>
      <c r="H928" s="50"/>
      <c r="I928" s="50"/>
      <c r="J928" s="50"/>
      <c r="K928" s="56">
        <v>45226</v>
      </c>
      <c r="L928" s="50" t="s">
        <v>9</v>
      </c>
      <c r="M928" s="51"/>
      <c r="N928" s="52">
        <v>138890</v>
      </c>
      <c r="O928" s="52">
        <f t="shared" si="126"/>
        <v>138890</v>
      </c>
      <c r="P928" s="51"/>
      <c r="Q928" s="51"/>
      <c r="R928" s="51"/>
      <c r="S928" s="51"/>
      <c r="T928" s="50" t="s">
        <v>301</v>
      </c>
    </row>
    <row r="929" spans="1:20" ht="21" customHeight="1" x14ac:dyDescent="0.4">
      <c r="A929" s="50" t="s">
        <v>122</v>
      </c>
      <c r="B929" s="50"/>
      <c r="C929" s="50" t="s">
        <v>553</v>
      </c>
      <c r="D929" s="50"/>
      <c r="E929" s="50"/>
      <c r="F929" s="50"/>
      <c r="G929" s="50"/>
      <c r="H929" s="50"/>
      <c r="I929" s="50"/>
      <c r="J929" s="50"/>
      <c r="K929" s="56">
        <v>45257</v>
      </c>
      <c r="L929" s="50" t="s">
        <v>9</v>
      </c>
      <c r="M929" s="51"/>
      <c r="N929" s="52">
        <v>-486115</v>
      </c>
      <c r="O929" s="52">
        <f t="shared" si="126"/>
        <v>-486115</v>
      </c>
      <c r="P929" s="51"/>
      <c r="Q929" s="51"/>
      <c r="R929" s="51"/>
      <c r="S929" s="51"/>
      <c r="T929" s="50" t="s">
        <v>301</v>
      </c>
    </row>
    <row r="930" spans="1:20" ht="21" customHeight="1" x14ac:dyDescent="0.4">
      <c r="A930" s="50" t="s">
        <v>122</v>
      </c>
      <c r="B930" s="50"/>
      <c r="C930" s="50"/>
      <c r="D930" s="50"/>
      <c r="E930" s="50"/>
      <c r="F930" s="50"/>
      <c r="G930" s="50"/>
      <c r="H930" s="50"/>
      <c r="I930" s="50"/>
      <c r="J930" s="50"/>
      <c r="K930" s="56">
        <v>45257</v>
      </c>
      <c r="L930" s="50" t="s">
        <v>9</v>
      </c>
      <c r="M930" s="51"/>
      <c r="N930" s="52">
        <v>-950000</v>
      </c>
      <c r="O930" s="52">
        <f t="shared" si="126"/>
        <v>-950000</v>
      </c>
      <c r="P930" s="51"/>
      <c r="Q930" s="51"/>
      <c r="R930" s="51"/>
      <c r="S930" s="51"/>
      <c r="T930" s="50" t="s">
        <v>301</v>
      </c>
    </row>
    <row r="931" spans="1:20" ht="21" customHeight="1" x14ac:dyDescent="0.4">
      <c r="A931" s="50" t="s">
        <v>122</v>
      </c>
      <c r="B931" s="50"/>
      <c r="C931" s="50"/>
      <c r="D931" s="50"/>
      <c r="E931" s="50"/>
      <c r="F931" s="50"/>
      <c r="G931" s="50"/>
      <c r="H931" s="50"/>
      <c r="I931" s="50"/>
      <c r="J931" s="50"/>
      <c r="K931" s="56">
        <v>45386</v>
      </c>
      <c r="L931" s="50" t="s">
        <v>9</v>
      </c>
      <c r="M931" s="51"/>
      <c r="N931" s="52">
        <v>549000</v>
      </c>
      <c r="O931" s="52">
        <f t="shared" si="126"/>
        <v>549000</v>
      </c>
      <c r="P931" s="51"/>
      <c r="Q931" s="51"/>
      <c r="R931" s="51"/>
      <c r="S931" s="51"/>
      <c r="T931" s="50" t="s">
        <v>301</v>
      </c>
    </row>
    <row r="932" spans="1:20" ht="21" customHeight="1" x14ac:dyDescent="0.4">
      <c r="A932" s="50" t="s">
        <v>122</v>
      </c>
      <c r="B932" s="50"/>
      <c r="C932" s="50" t="s">
        <v>554</v>
      </c>
      <c r="D932" s="50"/>
      <c r="E932" s="50"/>
      <c r="F932" s="50"/>
      <c r="G932" s="50"/>
      <c r="H932" s="50"/>
      <c r="I932" s="50"/>
      <c r="J932" s="50"/>
      <c r="K932" s="56">
        <v>45386</v>
      </c>
      <c r="L932" s="50" t="s">
        <v>1148</v>
      </c>
      <c r="M932" s="52">
        <v>414000</v>
      </c>
      <c r="N932" s="51"/>
      <c r="O932" s="52">
        <f t="shared" si="126"/>
        <v>414000</v>
      </c>
      <c r="P932" s="51"/>
      <c r="Q932" s="51"/>
      <c r="R932" s="51"/>
      <c r="S932" s="51"/>
      <c r="T932" s="50" t="s">
        <v>301</v>
      </c>
    </row>
    <row r="933" spans="1:20" ht="21" customHeight="1" x14ac:dyDescent="0.4">
      <c r="A933" s="50" t="s">
        <v>122</v>
      </c>
      <c r="B933" s="50"/>
      <c r="C933" s="50"/>
      <c r="D933" s="50"/>
      <c r="E933" s="50"/>
      <c r="F933" s="50"/>
      <c r="G933" s="50"/>
      <c r="H933" s="50"/>
      <c r="I933" s="50"/>
      <c r="J933" s="50"/>
      <c r="K933" s="56">
        <v>45386</v>
      </c>
      <c r="L933" s="50" t="s">
        <v>1149</v>
      </c>
      <c r="M933" s="52">
        <v>400000</v>
      </c>
      <c r="N933" s="51"/>
      <c r="O933" s="52">
        <f t="shared" si="126"/>
        <v>400000</v>
      </c>
      <c r="P933" s="51"/>
      <c r="Q933" s="51"/>
      <c r="R933" s="51"/>
      <c r="S933" s="51"/>
      <c r="T933" s="50" t="s">
        <v>301</v>
      </c>
    </row>
    <row r="934" spans="1:20" ht="21" customHeight="1" x14ac:dyDescent="0.4">
      <c r="A934" s="50" t="s">
        <v>122</v>
      </c>
      <c r="B934" s="50"/>
      <c r="C934" s="50"/>
      <c r="D934" s="50"/>
      <c r="E934" s="50"/>
      <c r="F934" s="50"/>
      <c r="G934" s="50"/>
      <c r="H934" s="50"/>
      <c r="I934" s="50"/>
      <c r="J934" s="50"/>
      <c r="K934" s="56">
        <v>45390</v>
      </c>
      <c r="L934" s="50" t="s">
        <v>9</v>
      </c>
      <c r="M934" s="51"/>
      <c r="N934" s="52">
        <v>340000</v>
      </c>
      <c r="O934" s="52">
        <f t="shared" si="126"/>
        <v>340000</v>
      </c>
      <c r="P934" s="51"/>
      <c r="Q934" s="51"/>
      <c r="R934" s="51"/>
      <c r="S934" s="51"/>
      <c r="T934" s="50" t="s">
        <v>301</v>
      </c>
    </row>
    <row r="935" spans="1:20" ht="21" customHeight="1" x14ac:dyDescent="0.4">
      <c r="A935" s="50" t="s">
        <v>122</v>
      </c>
      <c r="B935" s="50"/>
      <c r="C935" s="50"/>
      <c r="D935" s="50"/>
      <c r="E935" s="50"/>
      <c r="F935" s="50"/>
      <c r="G935" s="50"/>
      <c r="H935" s="50"/>
      <c r="I935" s="50"/>
      <c r="J935" s="50"/>
      <c r="K935" s="56" t="s">
        <v>1204</v>
      </c>
      <c r="L935" s="50" t="s">
        <v>11</v>
      </c>
      <c r="M935" s="51"/>
      <c r="N935" s="51">
        <v>658130</v>
      </c>
      <c r="O935" s="52">
        <f t="shared" si="126"/>
        <v>658130</v>
      </c>
      <c r="P935" s="51"/>
      <c r="Q935" s="51"/>
      <c r="R935" s="51"/>
      <c r="S935" s="51"/>
      <c r="T935" s="50" t="s">
        <v>301</v>
      </c>
    </row>
    <row r="936" spans="1:20" ht="21" customHeight="1" x14ac:dyDescent="0.4">
      <c r="A936" s="50" t="s">
        <v>122</v>
      </c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1"/>
      <c r="N936" s="51"/>
      <c r="O936" s="52">
        <f t="shared" si="126"/>
        <v>0</v>
      </c>
      <c r="P936" s="51"/>
      <c r="Q936" s="51"/>
      <c r="R936" s="51"/>
      <c r="S936" s="51"/>
      <c r="T936" s="50" t="s">
        <v>301</v>
      </c>
    </row>
    <row r="937" spans="1:20" ht="21" customHeight="1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60">
        <f t="shared" ref="M937:N937" si="127">SUM(M926:M936)</f>
        <v>814000</v>
      </c>
      <c r="N937" s="60">
        <f t="shared" si="127"/>
        <v>1199905</v>
      </c>
      <c r="O937" s="60">
        <f>SUM(O926:O936)</f>
        <v>2013905</v>
      </c>
      <c r="P937" s="60">
        <f>+J925-N937</f>
        <v>0</v>
      </c>
      <c r="Q937" s="60">
        <f>+I925-M937</f>
        <v>0</v>
      </c>
      <c r="R937" s="60">
        <f>+P937+Q937</f>
        <v>0</v>
      </c>
      <c r="S937" s="60">
        <f>+O937</f>
        <v>2013905</v>
      </c>
      <c r="T937" s="58"/>
    </row>
    <row r="938" spans="1:20" ht="21" customHeight="1" x14ac:dyDescent="0.4">
      <c r="A938" s="50" t="s">
        <v>123</v>
      </c>
      <c r="B938" s="50" t="s">
        <v>326</v>
      </c>
      <c r="C938" s="50" t="s">
        <v>555</v>
      </c>
      <c r="D938" s="50">
        <v>138.88999999999999</v>
      </c>
      <c r="E938" s="50">
        <v>14500</v>
      </c>
      <c r="F938" s="52">
        <f>+D938*0.8364</f>
        <v>116.16759599999999</v>
      </c>
      <c r="G938" s="51">
        <v>7000</v>
      </c>
      <c r="H938" s="51">
        <f>+D938*E938</f>
        <v>2013904.9999999998</v>
      </c>
      <c r="I938" s="52">
        <f>+CEILING(F938*G938,1000)</f>
        <v>814000</v>
      </c>
      <c r="J938" s="52">
        <f>(H938-I938)</f>
        <v>1199904.9999999998</v>
      </c>
      <c r="K938" s="56">
        <v>44780</v>
      </c>
      <c r="L938" s="50"/>
      <c r="M938" s="51"/>
      <c r="N938" s="51"/>
      <c r="O938" s="51"/>
      <c r="P938" s="51"/>
      <c r="Q938" s="51"/>
      <c r="R938" s="51"/>
      <c r="S938" s="51"/>
      <c r="T938" s="50" t="s">
        <v>301</v>
      </c>
    </row>
    <row r="939" spans="1:20" ht="21" customHeight="1" x14ac:dyDescent="0.4">
      <c r="A939" s="50" t="s">
        <v>123</v>
      </c>
      <c r="B939" s="50"/>
      <c r="C939" s="50"/>
      <c r="D939" s="50"/>
      <c r="E939" s="50"/>
      <c r="F939" s="50"/>
      <c r="G939" s="50"/>
      <c r="H939" s="50"/>
      <c r="I939" s="50"/>
      <c r="J939" s="50"/>
      <c r="K939" s="56">
        <v>44780</v>
      </c>
      <c r="L939" s="50" t="s">
        <v>9</v>
      </c>
      <c r="M939" s="51"/>
      <c r="N939" s="52">
        <v>500000</v>
      </c>
      <c r="O939" s="52">
        <f t="shared" ref="O939:O947" si="128">+SUM(M939:N939)</f>
        <v>500000</v>
      </c>
      <c r="P939" s="51"/>
      <c r="Q939" s="51"/>
      <c r="R939" s="51"/>
      <c r="S939" s="51"/>
      <c r="T939" s="50" t="s">
        <v>301</v>
      </c>
    </row>
    <row r="940" spans="1:20" ht="21" customHeight="1" x14ac:dyDescent="0.4">
      <c r="A940" s="50" t="s">
        <v>123</v>
      </c>
      <c r="B940" s="50"/>
      <c r="C940" s="50"/>
      <c r="D940" s="50"/>
      <c r="E940" s="50"/>
      <c r="F940" s="50"/>
      <c r="G940" s="50"/>
      <c r="H940" s="50"/>
      <c r="I940" s="50"/>
      <c r="J940" s="50"/>
      <c r="K940" s="56">
        <v>44921</v>
      </c>
      <c r="L940" s="50" t="s">
        <v>321</v>
      </c>
      <c r="M940" s="51">
        <v>200000</v>
      </c>
      <c r="N940" s="51"/>
      <c r="O940" s="52">
        <f t="shared" si="128"/>
        <v>200000</v>
      </c>
      <c r="P940" s="51"/>
      <c r="Q940" s="51"/>
      <c r="R940" s="51"/>
      <c r="S940" s="51"/>
      <c r="T940" s="50" t="s">
        <v>301</v>
      </c>
    </row>
    <row r="941" spans="1:20" ht="21" customHeight="1" x14ac:dyDescent="0.4">
      <c r="A941" s="50" t="s">
        <v>123</v>
      </c>
      <c r="B941" s="50"/>
      <c r="C941" s="50"/>
      <c r="D941" s="50"/>
      <c r="E941" s="50"/>
      <c r="F941" s="50"/>
      <c r="G941" s="50"/>
      <c r="H941" s="50"/>
      <c r="I941" s="50"/>
      <c r="J941" s="50"/>
      <c r="K941" s="56">
        <v>44923</v>
      </c>
      <c r="L941" s="50" t="s">
        <v>1150</v>
      </c>
      <c r="M941" s="51">
        <v>300000</v>
      </c>
      <c r="N941" s="51"/>
      <c r="O941" s="52">
        <f t="shared" si="128"/>
        <v>300000</v>
      </c>
      <c r="P941" s="51"/>
      <c r="Q941" s="51"/>
      <c r="R941" s="51"/>
      <c r="S941" s="51"/>
      <c r="T941" s="50" t="s">
        <v>301</v>
      </c>
    </row>
    <row r="942" spans="1:20" ht="21" customHeight="1" x14ac:dyDescent="0.4">
      <c r="A942" s="50" t="s">
        <v>123</v>
      </c>
      <c r="B942" s="50"/>
      <c r="C942" s="50"/>
      <c r="D942" s="50"/>
      <c r="E942" s="50"/>
      <c r="F942" s="50"/>
      <c r="G942" s="50"/>
      <c r="H942" s="50"/>
      <c r="I942" s="50"/>
      <c r="J942" s="50"/>
      <c r="K942" s="56">
        <v>45131</v>
      </c>
      <c r="L942" s="50" t="s">
        <v>1151</v>
      </c>
      <c r="M942" s="51">
        <v>814000</v>
      </c>
      <c r="N942" s="51"/>
      <c r="O942" s="52">
        <f t="shared" si="128"/>
        <v>814000</v>
      </c>
      <c r="P942" s="51"/>
      <c r="Q942" s="51"/>
      <c r="R942" s="51"/>
      <c r="S942" s="51"/>
      <c r="T942" s="50" t="s">
        <v>301</v>
      </c>
    </row>
    <row r="943" spans="1:20" ht="21" customHeight="1" x14ac:dyDescent="0.4">
      <c r="A943" s="50" t="s">
        <v>123</v>
      </c>
      <c r="B943" s="50"/>
      <c r="C943" s="50"/>
      <c r="D943" s="50"/>
      <c r="E943" s="50"/>
      <c r="F943" s="50"/>
      <c r="G943" s="50"/>
      <c r="H943" s="50"/>
      <c r="I943" s="50"/>
      <c r="J943" s="50"/>
      <c r="K943" s="56">
        <v>45131</v>
      </c>
      <c r="L943" s="50" t="s">
        <v>9</v>
      </c>
      <c r="M943" s="51"/>
      <c r="N943" s="52">
        <v>299900</v>
      </c>
      <c r="O943" s="52">
        <f t="shared" si="128"/>
        <v>299900</v>
      </c>
      <c r="P943" s="51"/>
      <c r="Q943" s="51"/>
      <c r="R943" s="51"/>
      <c r="S943" s="51"/>
      <c r="T943" s="50" t="s">
        <v>301</v>
      </c>
    </row>
    <row r="944" spans="1:20" ht="21" customHeight="1" x14ac:dyDescent="0.4">
      <c r="A944" s="50" t="s">
        <v>123</v>
      </c>
      <c r="B944" s="50"/>
      <c r="C944" s="50"/>
      <c r="D944" s="50"/>
      <c r="E944" s="50"/>
      <c r="F944" s="50"/>
      <c r="G944" s="50"/>
      <c r="H944" s="50"/>
      <c r="I944" s="50"/>
      <c r="J944" s="50"/>
      <c r="K944" s="56">
        <v>45132</v>
      </c>
      <c r="L944" s="50" t="s">
        <v>321</v>
      </c>
      <c r="M944" s="51">
        <v>-200000</v>
      </c>
      <c r="N944" s="51"/>
      <c r="O944" s="52">
        <f t="shared" si="128"/>
        <v>-200000</v>
      </c>
      <c r="P944" s="51"/>
      <c r="Q944" s="51"/>
      <c r="R944" s="51"/>
      <c r="S944" s="51"/>
      <c r="T944" s="50" t="s">
        <v>301</v>
      </c>
    </row>
    <row r="945" spans="1:20" ht="21" customHeight="1" x14ac:dyDescent="0.4">
      <c r="A945" s="50" t="s">
        <v>123</v>
      </c>
      <c r="B945" s="50"/>
      <c r="C945" s="50"/>
      <c r="D945" s="50"/>
      <c r="E945" s="50"/>
      <c r="F945" s="50"/>
      <c r="G945" s="50"/>
      <c r="H945" s="50"/>
      <c r="I945" s="50"/>
      <c r="J945" s="50"/>
      <c r="K945" s="56">
        <v>45132</v>
      </c>
      <c r="L945" s="50" t="s">
        <v>314</v>
      </c>
      <c r="M945" s="51">
        <v>-300000</v>
      </c>
      <c r="N945" s="51"/>
      <c r="O945" s="52">
        <f t="shared" si="128"/>
        <v>-300000</v>
      </c>
      <c r="P945" s="51"/>
      <c r="Q945" s="51"/>
      <c r="R945" s="51"/>
      <c r="S945" s="51"/>
      <c r="T945" s="50" t="s">
        <v>301</v>
      </c>
    </row>
    <row r="946" spans="1:20" ht="21" customHeight="1" x14ac:dyDescent="0.4">
      <c r="A946" s="50" t="s">
        <v>123</v>
      </c>
      <c r="B946" s="50"/>
      <c r="C946" s="50"/>
      <c r="D946" s="50"/>
      <c r="E946" s="50"/>
      <c r="F946" s="50"/>
      <c r="G946" s="50"/>
      <c r="H946" s="50"/>
      <c r="I946" s="50"/>
      <c r="J946" s="50"/>
      <c r="K946" s="56" t="s">
        <v>1204</v>
      </c>
      <c r="L946" s="50" t="s">
        <v>121</v>
      </c>
      <c r="M946" s="51"/>
      <c r="N946" s="51">
        <v>400000</v>
      </c>
      <c r="O946" s="52">
        <f t="shared" si="128"/>
        <v>400000</v>
      </c>
      <c r="P946" s="51"/>
      <c r="Q946" s="51"/>
      <c r="R946" s="51"/>
      <c r="S946" s="51"/>
      <c r="T946" s="50" t="s">
        <v>301</v>
      </c>
    </row>
    <row r="947" spans="1:20" ht="21" customHeight="1" x14ac:dyDescent="0.4">
      <c r="A947" s="50" t="s">
        <v>123</v>
      </c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1"/>
      <c r="N947" s="51"/>
      <c r="O947" s="52">
        <f t="shared" si="128"/>
        <v>0</v>
      </c>
      <c r="P947" s="51"/>
      <c r="Q947" s="51"/>
      <c r="R947" s="51"/>
      <c r="S947" s="51"/>
      <c r="T947" s="50" t="s">
        <v>301</v>
      </c>
    </row>
    <row r="948" spans="1:20" ht="21" customHeight="1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60">
        <f t="shared" ref="M948:N948" si="129">SUM(M939:M947)</f>
        <v>814000</v>
      </c>
      <c r="N948" s="60">
        <f t="shared" si="129"/>
        <v>1199900</v>
      </c>
      <c r="O948" s="60">
        <f>SUM(O939:O947)</f>
        <v>2013900</v>
      </c>
      <c r="P948" s="60">
        <f>+J938-N948</f>
        <v>4.9999999997671694</v>
      </c>
      <c r="Q948" s="60">
        <f>+I938-M948</f>
        <v>0</v>
      </c>
      <c r="R948" s="60">
        <f>+P948+Q948</f>
        <v>4.9999999997671694</v>
      </c>
      <c r="S948" s="60">
        <f>+O948</f>
        <v>2013900</v>
      </c>
      <c r="T948" s="58"/>
    </row>
    <row r="949" spans="1:20" ht="21" customHeight="1" x14ac:dyDescent="0.4">
      <c r="A949" s="50" t="s">
        <v>124</v>
      </c>
      <c r="B949" s="50" t="s">
        <v>326</v>
      </c>
      <c r="C949" s="50" t="s">
        <v>556</v>
      </c>
      <c r="D949" s="50">
        <v>138.88999999999999</v>
      </c>
      <c r="E949" s="50">
        <v>15000</v>
      </c>
      <c r="F949" s="52">
        <f>+D949*0.8364</f>
        <v>116.16759599999999</v>
      </c>
      <c r="G949" s="51">
        <v>7000</v>
      </c>
      <c r="H949" s="51">
        <f>+D949*E949</f>
        <v>2083349.9999999998</v>
      </c>
      <c r="I949" s="52">
        <f>+CEILING(F949*G949,1000)</f>
        <v>814000</v>
      </c>
      <c r="J949" s="52">
        <f>(H949-I949)</f>
        <v>1269349.9999999998</v>
      </c>
      <c r="K949" s="56">
        <v>44798</v>
      </c>
      <c r="L949" s="50"/>
      <c r="M949" s="51"/>
      <c r="N949" s="51"/>
      <c r="O949" s="51"/>
      <c r="P949" s="51"/>
      <c r="Q949" s="51"/>
      <c r="R949" s="51"/>
      <c r="S949" s="51"/>
      <c r="T949" s="50" t="s">
        <v>296</v>
      </c>
    </row>
    <row r="950" spans="1:20" ht="21" customHeight="1" x14ac:dyDescent="0.4">
      <c r="A950" s="50" t="s">
        <v>124</v>
      </c>
      <c r="B950" s="50"/>
      <c r="C950" s="50"/>
      <c r="D950" s="50"/>
      <c r="E950" s="50"/>
      <c r="F950" s="50"/>
      <c r="G950" s="50"/>
      <c r="H950" s="50"/>
      <c r="I950" s="50"/>
      <c r="J950" s="50"/>
      <c r="K950" s="56">
        <v>44798</v>
      </c>
      <c r="L950" s="50" t="s">
        <v>9</v>
      </c>
      <c r="M950" s="51"/>
      <c r="N950" s="52">
        <v>500000</v>
      </c>
      <c r="O950" s="52">
        <f t="shared" ref="O950:O959" si="130">+SUM(M950:N950)</f>
        <v>500000</v>
      </c>
      <c r="P950" s="51"/>
      <c r="Q950" s="51"/>
      <c r="R950" s="51"/>
      <c r="S950" s="51"/>
      <c r="T950" s="50" t="s">
        <v>296</v>
      </c>
    </row>
    <row r="951" spans="1:20" ht="21" customHeight="1" x14ac:dyDescent="0.4">
      <c r="A951" s="50" t="s">
        <v>124</v>
      </c>
      <c r="B951" s="50"/>
      <c r="C951" s="50" t="s">
        <v>452</v>
      </c>
      <c r="D951" s="50"/>
      <c r="E951" s="50"/>
      <c r="F951" s="50"/>
      <c r="G951" s="50"/>
      <c r="H951" s="50"/>
      <c r="I951" s="50"/>
      <c r="J951" s="50"/>
      <c r="K951" s="56">
        <v>45120</v>
      </c>
      <c r="L951" s="50" t="s">
        <v>312</v>
      </c>
      <c r="M951" s="51">
        <v>20000</v>
      </c>
      <c r="N951" s="51"/>
      <c r="O951" s="52">
        <f t="shared" si="130"/>
        <v>20000</v>
      </c>
      <c r="P951" s="51"/>
      <c r="Q951" s="51"/>
      <c r="R951" s="51"/>
      <c r="S951" s="51"/>
      <c r="T951" s="50" t="s">
        <v>296</v>
      </c>
    </row>
    <row r="952" spans="1:20" ht="21" customHeight="1" x14ac:dyDescent="0.4">
      <c r="A952" s="50" t="s">
        <v>124</v>
      </c>
      <c r="B952" s="50"/>
      <c r="C952" s="50"/>
      <c r="D952" s="50"/>
      <c r="E952" s="50"/>
      <c r="F952" s="50"/>
      <c r="G952" s="50"/>
      <c r="H952" s="50"/>
      <c r="I952" s="50"/>
      <c r="J952" s="50"/>
      <c r="K952" s="56">
        <v>45121</v>
      </c>
      <c r="L952" s="50" t="s">
        <v>1152</v>
      </c>
      <c r="M952" s="51">
        <v>300000</v>
      </c>
      <c r="N952" s="51"/>
      <c r="O952" s="52">
        <f t="shared" si="130"/>
        <v>300000</v>
      </c>
      <c r="P952" s="51"/>
      <c r="Q952" s="51"/>
      <c r="R952" s="51"/>
      <c r="S952" s="51"/>
      <c r="T952" s="50" t="s">
        <v>296</v>
      </c>
    </row>
    <row r="953" spans="1:20" ht="21" customHeight="1" x14ac:dyDescent="0.4">
      <c r="A953" s="50" t="s">
        <v>124</v>
      </c>
      <c r="B953" s="50"/>
      <c r="C953" s="50"/>
      <c r="D953" s="50"/>
      <c r="E953" s="50"/>
      <c r="F953" s="50"/>
      <c r="G953" s="50"/>
      <c r="H953" s="50"/>
      <c r="I953" s="50"/>
      <c r="J953" s="50"/>
      <c r="K953" s="56">
        <v>45121</v>
      </c>
      <c r="L953" s="50" t="s">
        <v>1153</v>
      </c>
      <c r="M953" s="51">
        <v>300000</v>
      </c>
      <c r="N953" s="51"/>
      <c r="O953" s="52">
        <f t="shared" si="130"/>
        <v>300000</v>
      </c>
      <c r="P953" s="51"/>
      <c r="Q953" s="51"/>
      <c r="R953" s="51"/>
      <c r="S953" s="51"/>
      <c r="T953" s="50" t="s">
        <v>296</v>
      </c>
    </row>
    <row r="954" spans="1:20" ht="21" customHeight="1" x14ac:dyDescent="0.4">
      <c r="A954" s="50" t="s">
        <v>124</v>
      </c>
      <c r="B954" s="50"/>
      <c r="C954" s="50"/>
      <c r="D954" s="50"/>
      <c r="E954" s="50"/>
      <c r="F954" s="50"/>
      <c r="G954" s="50"/>
      <c r="H954" s="50"/>
      <c r="I954" s="50"/>
      <c r="J954" s="50"/>
      <c r="K954" s="56">
        <v>45140</v>
      </c>
      <c r="L954" s="50" t="s">
        <v>312</v>
      </c>
      <c r="M954" s="51">
        <v>100000</v>
      </c>
      <c r="N954" s="51"/>
      <c r="O954" s="52">
        <f t="shared" si="130"/>
        <v>100000</v>
      </c>
      <c r="P954" s="51"/>
      <c r="Q954" s="51"/>
      <c r="R954" s="51"/>
      <c r="S954" s="51"/>
      <c r="T954" s="50" t="s">
        <v>296</v>
      </c>
    </row>
    <row r="955" spans="1:20" ht="21" customHeight="1" x14ac:dyDescent="0.4">
      <c r="A955" s="50" t="s">
        <v>124</v>
      </c>
      <c r="B955" s="50"/>
      <c r="C955" s="50"/>
      <c r="D955" s="50"/>
      <c r="E955" s="50"/>
      <c r="F955" s="50"/>
      <c r="G955" s="50"/>
      <c r="H955" s="50"/>
      <c r="I955" s="50"/>
      <c r="J955" s="50"/>
      <c r="K955" s="56">
        <v>45141</v>
      </c>
      <c r="L955" s="50" t="s">
        <v>383</v>
      </c>
      <c r="M955" s="51">
        <v>500000</v>
      </c>
      <c r="N955" s="51"/>
      <c r="O955" s="52">
        <f t="shared" si="130"/>
        <v>500000</v>
      </c>
      <c r="P955" s="51"/>
      <c r="Q955" s="51"/>
      <c r="R955" s="51"/>
      <c r="S955" s="51"/>
      <c r="T955" s="50" t="s">
        <v>296</v>
      </c>
    </row>
    <row r="956" spans="1:20" ht="21" customHeight="1" x14ac:dyDescent="0.4">
      <c r="A956" s="50" t="s">
        <v>124</v>
      </c>
      <c r="B956" s="50"/>
      <c r="C956" s="50"/>
      <c r="D956" s="50"/>
      <c r="E956" s="50"/>
      <c r="F956" s="50"/>
      <c r="G956" s="50"/>
      <c r="H956" s="50"/>
      <c r="I956" s="50"/>
      <c r="J956" s="50"/>
      <c r="K956" s="56">
        <v>45185</v>
      </c>
      <c r="L956" s="50" t="s">
        <v>1039</v>
      </c>
      <c r="M956" s="51">
        <v>-500000</v>
      </c>
      <c r="N956" s="51"/>
      <c r="O956" s="52">
        <f t="shared" si="130"/>
        <v>-500000</v>
      </c>
      <c r="P956" s="51"/>
      <c r="Q956" s="51"/>
      <c r="R956" s="51"/>
      <c r="S956" s="51"/>
      <c r="T956" s="50" t="s">
        <v>296</v>
      </c>
    </row>
    <row r="957" spans="1:20" ht="21" customHeight="1" x14ac:dyDescent="0.4">
      <c r="A957" s="50" t="s">
        <v>124</v>
      </c>
      <c r="B957" s="50"/>
      <c r="C957" s="50"/>
      <c r="D957" s="50"/>
      <c r="E957" s="50"/>
      <c r="F957" s="50"/>
      <c r="G957" s="50"/>
      <c r="H957" s="50"/>
      <c r="I957" s="50"/>
      <c r="J957" s="50"/>
      <c r="K957" s="56">
        <v>45187</v>
      </c>
      <c r="L957" s="50" t="s">
        <v>1154</v>
      </c>
      <c r="M957" s="51">
        <v>94000</v>
      </c>
      <c r="N957" s="51"/>
      <c r="O957" s="52">
        <f t="shared" si="130"/>
        <v>94000</v>
      </c>
      <c r="P957" s="51"/>
      <c r="Q957" s="51"/>
      <c r="R957" s="51"/>
      <c r="S957" s="51"/>
      <c r="T957" s="50" t="s">
        <v>296</v>
      </c>
    </row>
    <row r="958" spans="1:20" ht="21" customHeight="1" x14ac:dyDescent="0.4">
      <c r="A958" s="50" t="s">
        <v>124</v>
      </c>
      <c r="B958" s="50"/>
      <c r="C958" s="50"/>
      <c r="D958" s="50"/>
      <c r="E958" s="50"/>
      <c r="F958" s="50"/>
      <c r="G958" s="50"/>
      <c r="H958" s="50"/>
      <c r="I958" s="50"/>
      <c r="J958" s="50"/>
      <c r="K958" s="56">
        <v>45187</v>
      </c>
      <c r="L958" s="50" t="s">
        <v>9</v>
      </c>
      <c r="M958" s="51"/>
      <c r="N958" s="52">
        <v>769350</v>
      </c>
      <c r="O958" s="52">
        <f t="shared" si="130"/>
        <v>769350</v>
      </c>
      <c r="P958" s="51"/>
      <c r="Q958" s="51"/>
      <c r="R958" s="51"/>
      <c r="S958" s="51"/>
      <c r="T958" s="50" t="s">
        <v>296</v>
      </c>
    </row>
    <row r="959" spans="1:20" ht="21" customHeight="1" x14ac:dyDescent="0.4">
      <c r="A959" s="50" t="s">
        <v>124</v>
      </c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1"/>
      <c r="N959" s="51"/>
      <c r="O959" s="52">
        <f t="shared" si="130"/>
        <v>0</v>
      </c>
      <c r="P959" s="51"/>
      <c r="Q959" s="51"/>
      <c r="R959" s="51"/>
      <c r="S959" s="51"/>
      <c r="T959" s="50" t="s">
        <v>296</v>
      </c>
    </row>
    <row r="960" spans="1:20" ht="21" customHeight="1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60">
        <f t="shared" ref="M960:N960" si="131">SUM(M950:M959)</f>
        <v>814000</v>
      </c>
      <c r="N960" s="60">
        <f t="shared" si="131"/>
        <v>1269350</v>
      </c>
      <c r="O960" s="60">
        <f>SUM(O950:O959)</f>
        <v>2083350</v>
      </c>
      <c r="P960" s="60">
        <f>+J949-N960</f>
        <v>0</v>
      </c>
      <c r="Q960" s="60">
        <f>+I949-M960</f>
        <v>0</v>
      </c>
      <c r="R960" s="60">
        <f>+P960+Q960</f>
        <v>0</v>
      </c>
      <c r="S960" s="60">
        <f>+O960</f>
        <v>2083350</v>
      </c>
      <c r="T960" s="58"/>
    </row>
    <row r="961" spans="1:20" ht="21" customHeight="1" x14ac:dyDescent="0.4">
      <c r="A961" s="50" t="s">
        <v>125</v>
      </c>
      <c r="B961" s="50" t="s">
        <v>326</v>
      </c>
      <c r="C961" s="50" t="s">
        <v>557</v>
      </c>
      <c r="D961" s="50">
        <v>138.88999999999999</v>
      </c>
      <c r="E961" s="50">
        <v>15000</v>
      </c>
      <c r="F961" s="52">
        <f>+D961*0.8364</f>
        <v>116.16759599999999</v>
      </c>
      <c r="G961" s="51">
        <v>7000</v>
      </c>
      <c r="H961" s="51">
        <f>+D961*E961</f>
        <v>2083349.9999999998</v>
      </c>
      <c r="I961" s="52">
        <f>+CEILING(F961*G961,1000)</f>
        <v>814000</v>
      </c>
      <c r="J961" s="52">
        <f>(H961-I961)</f>
        <v>1269349.9999999998</v>
      </c>
      <c r="K961" s="56">
        <v>44796</v>
      </c>
      <c r="L961" s="50" t="s">
        <v>308</v>
      </c>
      <c r="M961" s="51"/>
      <c r="N961" s="52"/>
      <c r="O961" s="51"/>
      <c r="P961" s="51"/>
      <c r="Q961" s="51"/>
      <c r="R961" s="51"/>
      <c r="S961" s="51"/>
      <c r="T961" s="50" t="s">
        <v>982</v>
      </c>
    </row>
    <row r="962" spans="1:20" ht="21" customHeight="1" x14ac:dyDescent="0.4">
      <c r="A962" s="50" t="s">
        <v>125</v>
      </c>
      <c r="B962" s="50"/>
      <c r="C962" s="50"/>
      <c r="D962" s="50"/>
      <c r="E962" s="50"/>
      <c r="F962" s="50"/>
      <c r="G962" s="50"/>
      <c r="H962" s="50"/>
      <c r="I962" s="50"/>
      <c r="J962" s="50"/>
      <c r="K962" s="56">
        <v>44796</v>
      </c>
      <c r="L962" s="50" t="s">
        <v>9</v>
      </c>
      <c r="M962" s="51"/>
      <c r="N962" s="52">
        <v>808000</v>
      </c>
      <c r="O962" s="52">
        <f t="shared" ref="O962:O965" si="132">+SUM(M962:N962)</f>
        <v>808000</v>
      </c>
      <c r="P962" s="51"/>
      <c r="Q962" s="51"/>
      <c r="R962" s="51"/>
      <c r="S962" s="51"/>
      <c r="T962" s="50" t="s">
        <v>982</v>
      </c>
    </row>
    <row r="963" spans="1:20" ht="21" customHeight="1" x14ac:dyDescent="0.4">
      <c r="A963" s="50" t="s">
        <v>125</v>
      </c>
      <c r="B963" s="50"/>
      <c r="C963" s="50"/>
      <c r="D963" s="50"/>
      <c r="E963" s="50"/>
      <c r="F963" s="50"/>
      <c r="G963" s="50"/>
      <c r="H963" s="50"/>
      <c r="I963" s="50"/>
      <c r="J963" s="50"/>
      <c r="K963" s="56">
        <v>44913</v>
      </c>
      <c r="L963" s="50" t="s">
        <v>9</v>
      </c>
      <c r="M963" s="51"/>
      <c r="N963" s="52">
        <v>233675</v>
      </c>
      <c r="O963" s="52">
        <f t="shared" si="132"/>
        <v>233675</v>
      </c>
      <c r="P963" s="51"/>
      <c r="Q963" s="51"/>
      <c r="R963" s="51"/>
      <c r="S963" s="51"/>
      <c r="T963" s="50" t="s">
        <v>982</v>
      </c>
    </row>
    <row r="964" spans="1:20" ht="21" customHeight="1" x14ac:dyDescent="0.4">
      <c r="A964" s="50" t="s">
        <v>125</v>
      </c>
      <c r="B964" s="50"/>
      <c r="C964" s="50"/>
      <c r="D964" s="50"/>
      <c r="E964" s="50"/>
      <c r="F964" s="50"/>
      <c r="G964" s="50"/>
      <c r="H964" s="50"/>
      <c r="I964" s="50"/>
      <c r="J964" s="50"/>
      <c r="K964" s="56">
        <v>45127</v>
      </c>
      <c r="L964" s="50" t="s">
        <v>9</v>
      </c>
      <c r="M964" s="51"/>
      <c r="N964" s="52">
        <v>1041675</v>
      </c>
      <c r="O964" s="52">
        <f t="shared" si="132"/>
        <v>1041675</v>
      </c>
      <c r="P964" s="51"/>
      <c r="Q964" s="51"/>
      <c r="R964" s="51"/>
      <c r="S964" s="51"/>
      <c r="T964" s="50" t="s">
        <v>982</v>
      </c>
    </row>
    <row r="965" spans="1:20" ht="21" customHeight="1" x14ac:dyDescent="0.4">
      <c r="A965" s="50" t="s">
        <v>125</v>
      </c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1"/>
      <c r="N965" s="51"/>
      <c r="O965" s="52">
        <f t="shared" si="132"/>
        <v>0</v>
      </c>
      <c r="P965" s="51"/>
      <c r="Q965" s="51"/>
      <c r="R965" s="51"/>
      <c r="S965" s="51"/>
      <c r="T965" s="50" t="s">
        <v>982</v>
      </c>
    </row>
    <row r="966" spans="1:20" ht="21" customHeight="1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60">
        <f t="shared" ref="M966:N966" si="133">SUM(M962:M965)</f>
        <v>0</v>
      </c>
      <c r="N966" s="60">
        <f t="shared" si="133"/>
        <v>2083350</v>
      </c>
      <c r="O966" s="60">
        <f>SUM(O962:O965)</f>
        <v>2083350</v>
      </c>
      <c r="P966" s="60">
        <f>+J961-N966</f>
        <v>-814000.00000000023</v>
      </c>
      <c r="Q966" s="60">
        <f>+I961-M966</f>
        <v>814000</v>
      </c>
      <c r="R966" s="60">
        <f>+P966+Q966</f>
        <v>0</v>
      </c>
      <c r="S966" s="60">
        <f>+O966</f>
        <v>2083350</v>
      </c>
      <c r="T966" s="58"/>
    </row>
    <row r="967" spans="1:20" ht="21" customHeight="1" x14ac:dyDescent="0.4">
      <c r="A967" s="50" t="s">
        <v>126</v>
      </c>
      <c r="B967" s="50" t="s">
        <v>326</v>
      </c>
      <c r="C967" s="50" t="s">
        <v>444</v>
      </c>
      <c r="D967" s="50">
        <v>138.88999999999999</v>
      </c>
      <c r="E967" s="50">
        <v>14500</v>
      </c>
      <c r="F967" s="52">
        <f>+D967*0.8364</f>
        <v>116.16759599999999</v>
      </c>
      <c r="G967" s="51">
        <v>7000</v>
      </c>
      <c r="H967" s="51">
        <f>+D967*E967</f>
        <v>2013904.9999999998</v>
      </c>
      <c r="I967" s="52">
        <f>+CEILING(F967*G967,1000)</f>
        <v>814000</v>
      </c>
      <c r="J967" s="52">
        <f>(H967-I967)</f>
        <v>1199904.9999999998</v>
      </c>
      <c r="K967" s="56">
        <v>44833</v>
      </c>
      <c r="L967" s="50"/>
      <c r="M967" s="51"/>
      <c r="N967" s="51"/>
      <c r="O967" s="51"/>
      <c r="P967" s="51"/>
      <c r="Q967" s="51"/>
      <c r="R967" s="51"/>
      <c r="S967" s="51"/>
      <c r="T967" s="50" t="s">
        <v>490</v>
      </c>
    </row>
    <row r="968" spans="1:20" ht="21" customHeight="1" x14ac:dyDescent="0.4">
      <c r="A968" s="50" t="s">
        <v>126</v>
      </c>
      <c r="B968" s="50"/>
      <c r="C968" s="50"/>
      <c r="D968" s="50"/>
      <c r="E968" s="50"/>
      <c r="F968" s="50"/>
      <c r="G968" s="50"/>
      <c r="H968" s="50"/>
      <c r="I968" s="50"/>
      <c r="J968" s="50"/>
      <c r="K968" s="56">
        <v>44833</v>
      </c>
      <c r="L968" s="50" t="s">
        <v>1155</v>
      </c>
      <c r="M968" s="51">
        <v>500000</v>
      </c>
      <c r="N968" s="51"/>
      <c r="O968" s="52">
        <f t="shared" ref="O968:O973" si="134">+SUM(M968:N968)</f>
        <v>500000</v>
      </c>
      <c r="P968" s="51"/>
      <c r="Q968" s="51"/>
      <c r="R968" s="51"/>
      <c r="S968" s="51"/>
      <c r="T968" s="50" t="s">
        <v>490</v>
      </c>
    </row>
    <row r="969" spans="1:20" ht="21" customHeight="1" x14ac:dyDescent="0.4">
      <c r="A969" s="50" t="s">
        <v>126</v>
      </c>
      <c r="B969" s="50"/>
      <c r="C969" s="50"/>
      <c r="D969" s="50"/>
      <c r="E969" s="50"/>
      <c r="F969" s="50"/>
      <c r="G969" s="50"/>
      <c r="H969" s="50"/>
      <c r="I969" s="50"/>
      <c r="J969" s="50"/>
      <c r="K969" s="56">
        <v>44919</v>
      </c>
      <c r="L969" s="50" t="s">
        <v>9</v>
      </c>
      <c r="M969" s="51"/>
      <c r="N969" s="52">
        <v>500000</v>
      </c>
      <c r="O969" s="52">
        <f t="shared" si="134"/>
        <v>500000</v>
      </c>
      <c r="P969" s="51"/>
      <c r="Q969" s="51"/>
      <c r="R969" s="51"/>
      <c r="S969" s="51"/>
      <c r="T969" s="50" t="s">
        <v>490</v>
      </c>
    </row>
    <row r="970" spans="1:20" ht="21" customHeight="1" x14ac:dyDescent="0.4">
      <c r="A970" s="50" t="s">
        <v>126</v>
      </c>
      <c r="B970" s="50"/>
      <c r="C970" s="50"/>
      <c r="D970" s="50"/>
      <c r="E970" s="50"/>
      <c r="F970" s="50"/>
      <c r="G970" s="50"/>
      <c r="H970" s="50"/>
      <c r="I970" s="50"/>
      <c r="J970" s="50"/>
      <c r="K970" s="56">
        <v>45219</v>
      </c>
      <c r="L970" s="50" t="s">
        <v>9</v>
      </c>
      <c r="M970" s="51"/>
      <c r="N970" s="52">
        <v>200000</v>
      </c>
      <c r="O970" s="52">
        <f t="shared" si="134"/>
        <v>200000</v>
      </c>
      <c r="P970" s="51"/>
      <c r="Q970" s="51"/>
      <c r="R970" s="51"/>
      <c r="S970" s="51"/>
      <c r="T970" s="50" t="s">
        <v>490</v>
      </c>
    </row>
    <row r="971" spans="1:20" ht="21" customHeight="1" x14ac:dyDescent="0.4">
      <c r="A971" s="50" t="s">
        <v>126</v>
      </c>
      <c r="B971" s="50"/>
      <c r="C971" s="50"/>
      <c r="D971" s="50"/>
      <c r="E971" s="50"/>
      <c r="F971" s="50"/>
      <c r="G971" s="50"/>
      <c r="H971" s="50"/>
      <c r="I971" s="50"/>
      <c r="J971" s="50"/>
      <c r="K971" s="56">
        <v>45276</v>
      </c>
      <c r="L971" s="50" t="s">
        <v>1156</v>
      </c>
      <c r="M971" s="52">
        <v>314000</v>
      </c>
      <c r="N971" s="51"/>
      <c r="O971" s="52">
        <f t="shared" si="134"/>
        <v>314000</v>
      </c>
      <c r="P971" s="51"/>
      <c r="Q971" s="51"/>
      <c r="R971" s="51"/>
      <c r="S971" s="51"/>
      <c r="T971" s="50" t="s">
        <v>490</v>
      </c>
    </row>
    <row r="972" spans="1:20" ht="21" customHeight="1" x14ac:dyDescent="0.4">
      <c r="A972" s="50" t="s">
        <v>126</v>
      </c>
      <c r="B972" s="50"/>
      <c r="C972" s="50"/>
      <c r="D972" s="50"/>
      <c r="E972" s="50"/>
      <c r="F972" s="50"/>
      <c r="G972" s="50"/>
      <c r="H972" s="50"/>
      <c r="I972" s="50"/>
      <c r="J972" s="50"/>
      <c r="K972" s="56">
        <v>45275</v>
      </c>
      <c r="L972" s="50" t="s">
        <v>9</v>
      </c>
      <c r="M972" s="51"/>
      <c r="N972" s="52">
        <v>499900</v>
      </c>
      <c r="O972" s="52">
        <f t="shared" si="134"/>
        <v>499900</v>
      </c>
      <c r="P972" s="51"/>
      <c r="Q972" s="51"/>
      <c r="R972" s="51"/>
      <c r="S972" s="51"/>
      <c r="T972" s="50" t="s">
        <v>490</v>
      </c>
    </row>
    <row r="973" spans="1:20" ht="21" customHeight="1" x14ac:dyDescent="0.4">
      <c r="A973" s="50" t="s">
        <v>126</v>
      </c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1"/>
      <c r="N973" s="51"/>
      <c r="O973" s="52">
        <f t="shared" si="134"/>
        <v>0</v>
      </c>
      <c r="P973" s="51"/>
      <c r="Q973" s="51"/>
      <c r="R973" s="51"/>
      <c r="S973" s="51"/>
      <c r="T973" s="50" t="s">
        <v>490</v>
      </c>
    </row>
    <row r="974" spans="1:20" ht="21" customHeight="1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60">
        <f t="shared" ref="M974:N974" si="135">SUM(M968:M973)</f>
        <v>814000</v>
      </c>
      <c r="N974" s="60">
        <f t="shared" si="135"/>
        <v>1199900</v>
      </c>
      <c r="O974" s="60">
        <f>SUM(O968:O973)</f>
        <v>2013900</v>
      </c>
      <c r="P974" s="60">
        <f>+J967-N974</f>
        <v>4.9999999997671694</v>
      </c>
      <c r="Q974" s="60">
        <f>+I967-M974</f>
        <v>0</v>
      </c>
      <c r="R974" s="60">
        <f>+P974+Q974</f>
        <v>4.9999999997671694</v>
      </c>
      <c r="S974" s="60">
        <f>+O974</f>
        <v>2013900</v>
      </c>
      <c r="T974" s="58"/>
    </row>
    <row r="975" spans="1:20" ht="21" customHeight="1" x14ac:dyDescent="0.4">
      <c r="A975" s="50" t="s">
        <v>127</v>
      </c>
      <c r="B975" s="50" t="s">
        <v>326</v>
      </c>
      <c r="C975" s="50"/>
      <c r="D975" s="50">
        <v>138.88999999999999</v>
      </c>
      <c r="E975" s="50">
        <v>14500</v>
      </c>
      <c r="F975" s="52">
        <f>+D975*0.8364</f>
        <v>116.16759599999999</v>
      </c>
      <c r="G975" s="51">
        <v>7000</v>
      </c>
      <c r="H975" s="51">
        <f>+D975*E975</f>
        <v>2013904.9999999998</v>
      </c>
      <c r="I975" s="52">
        <f>+CEILING(F975*G975,1000)</f>
        <v>814000</v>
      </c>
      <c r="J975" s="52">
        <f>(H975-I975)</f>
        <v>1199904.9999999998</v>
      </c>
      <c r="K975" s="56">
        <v>44810</v>
      </c>
      <c r="L975" s="50"/>
      <c r="M975" s="51"/>
      <c r="N975" s="51"/>
      <c r="O975" s="51"/>
      <c r="P975" s="51"/>
      <c r="Q975" s="51"/>
      <c r="R975" s="51"/>
      <c r="S975" s="51"/>
      <c r="T975" s="50" t="s">
        <v>490</v>
      </c>
    </row>
    <row r="976" spans="1:20" ht="21" customHeight="1" x14ac:dyDescent="0.4">
      <c r="A976" s="50" t="s">
        <v>127</v>
      </c>
      <c r="B976" s="50"/>
      <c r="C976" s="50" t="s">
        <v>444</v>
      </c>
      <c r="D976" s="50"/>
      <c r="E976" s="50"/>
      <c r="F976" s="50"/>
      <c r="G976" s="50"/>
      <c r="H976" s="50"/>
      <c r="I976" s="50"/>
      <c r="J976" s="50"/>
      <c r="K976" s="56">
        <v>44810</v>
      </c>
      <c r="L976" s="50" t="s">
        <v>1157</v>
      </c>
      <c r="M976" s="51">
        <v>100000</v>
      </c>
      <c r="N976" s="51"/>
      <c r="O976" s="52">
        <f t="shared" ref="O976:O987" si="136">+SUM(M976:N976)</f>
        <v>100000</v>
      </c>
      <c r="P976" s="51"/>
      <c r="Q976" s="51"/>
      <c r="R976" s="51"/>
      <c r="S976" s="51"/>
      <c r="T976" s="50" t="s">
        <v>490</v>
      </c>
    </row>
    <row r="977" spans="1:20" ht="21" customHeight="1" x14ac:dyDescent="0.4">
      <c r="A977" s="50" t="s">
        <v>127</v>
      </c>
      <c r="B977" s="50"/>
      <c r="C977" s="50"/>
      <c r="D977" s="50"/>
      <c r="E977" s="50"/>
      <c r="F977" s="50"/>
      <c r="G977" s="50"/>
      <c r="H977" s="50"/>
      <c r="I977" s="50"/>
      <c r="J977" s="50"/>
      <c r="K977" s="56">
        <v>44834</v>
      </c>
      <c r="L977" s="50" t="s">
        <v>9</v>
      </c>
      <c r="M977" s="51"/>
      <c r="N977" s="52">
        <v>300000</v>
      </c>
      <c r="O977" s="52">
        <f t="shared" si="136"/>
        <v>300000</v>
      </c>
      <c r="P977" s="51"/>
      <c r="Q977" s="51"/>
      <c r="R977" s="51"/>
      <c r="S977" s="51"/>
      <c r="T977" s="50" t="s">
        <v>490</v>
      </c>
    </row>
    <row r="978" spans="1:20" ht="21" customHeight="1" x14ac:dyDescent="0.4">
      <c r="A978" s="50" t="s">
        <v>127</v>
      </c>
      <c r="B978" s="50"/>
      <c r="C978" s="50" t="s">
        <v>558</v>
      </c>
      <c r="D978" s="50"/>
      <c r="E978" s="50"/>
      <c r="F978" s="50"/>
      <c r="G978" s="50"/>
      <c r="H978" s="50"/>
      <c r="I978" s="50"/>
      <c r="J978" s="50"/>
      <c r="K978" s="56">
        <v>44904</v>
      </c>
      <c r="L978" s="50" t="s">
        <v>321</v>
      </c>
      <c r="M978" s="51">
        <v>50000</v>
      </c>
      <c r="N978" s="51"/>
      <c r="O978" s="52">
        <f t="shared" si="136"/>
        <v>50000</v>
      </c>
      <c r="P978" s="51"/>
      <c r="Q978" s="51"/>
      <c r="R978" s="51"/>
      <c r="S978" s="51"/>
      <c r="T978" s="50" t="s">
        <v>490</v>
      </c>
    </row>
    <row r="979" spans="1:20" ht="21" customHeight="1" x14ac:dyDescent="0.4">
      <c r="A979" s="50" t="s">
        <v>127</v>
      </c>
      <c r="B979" s="50"/>
      <c r="C979" s="50"/>
      <c r="D979" s="50"/>
      <c r="E979" s="50"/>
      <c r="F979" s="50"/>
      <c r="G979" s="50"/>
      <c r="H979" s="50"/>
      <c r="I979" s="50"/>
      <c r="J979" s="50"/>
      <c r="K979" s="56">
        <v>44967</v>
      </c>
      <c r="L979" s="50" t="s">
        <v>9</v>
      </c>
      <c r="M979" s="51"/>
      <c r="N979" s="52">
        <v>550000</v>
      </c>
      <c r="O979" s="52">
        <f t="shared" si="136"/>
        <v>550000</v>
      </c>
      <c r="P979" s="51"/>
      <c r="Q979" s="51"/>
      <c r="R979" s="51"/>
      <c r="S979" s="51"/>
      <c r="T979" s="50" t="s">
        <v>490</v>
      </c>
    </row>
    <row r="980" spans="1:20" ht="21" customHeight="1" x14ac:dyDescent="0.4">
      <c r="A980" s="50" t="s">
        <v>127</v>
      </c>
      <c r="B980" s="50"/>
      <c r="C980" s="50" t="s">
        <v>558</v>
      </c>
      <c r="D980" s="50"/>
      <c r="E980" s="50"/>
      <c r="F980" s="50"/>
      <c r="G980" s="50"/>
      <c r="H980" s="50"/>
      <c r="I980" s="50"/>
      <c r="J980" s="50"/>
      <c r="K980" s="56">
        <v>45080</v>
      </c>
      <c r="L980" s="50" t="s">
        <v>321</v>
      </c>
      <c r="M980" s="51">
        <v>300000</v>
      </c>
      <c r="N980" s="51"/>
      <c r="O980" s="52">
        <f t="shared" si="136"/>
        <v>300000</v>
      </c>
      <c r="P980" s="51"/>
      <c r="Q980" s="51"/>
      <c r="R980" s="51"/>
      <c r="S980" s="51"/>
      <c r="T980" s="50" t="s">
        <v>490</v>
      </c>
    </row>
    <row r="981" spans="1:20" ht="21" customHeight="1" x14ac:dyDescent="0.4">
      <c r="A981" s="50" t="s">
        <v>127</v>
      </c>
      <c r="B981" s="50"/>
      <c r="C981" s="50" t="s">
        <v>444</v>
      </c>
      <c r="D981" s="50"/>
      <c r="E981" s="50"/>
      <c r="F981" s="50"/>
      <c r="G981" s="50"/>
      <c r="H981" s="50"/>
      <c r="I981" s="50"/>
      <c r="J981" s="50"/>
      <c r="K981" s="56">
        <v>45275</v>
      </c>
      <c r="L981" s="50" t="s">
        <v>9</v>
      </c>
      <c r="M981" s="51"/>
      <c r="N981" s="52">
        <v>100000</v>
      </c>
      <c r="O981" s="52">
        <f t="shared" si="136"/>
        <v>100000</v>
      </c>
      <c r="P981" s="51"/>
      <c r="Q981" s="51"/>
      <c r="R981" s="51"/>
      <c r="S981" s="51"/>
      <c r="T981" s="50" t="s">
        <v>490</v>
      </c>
    </row>
    <row r="982" spans="1:20" ht="21" customHeight="1" x14ac:dyDescent="0.4">
      <c r="A982" s="50" t="s">
        <v>127</v>
      </c>
      <c r="B982" s="50"/>
      <c r="C982" s="50"/>
      <c r="D982" s="50"/>
      <c r="E982" s="50"/>
      <c r="F982" s="50"/>
      <c r="G982" s="50"/>
      <c r="H982" s="50"/>
      <c r="I982" s="50"/>
      <c r="J982" s="50"/>
      <c r="K982" s="56">
        <v>45307</v>
      </c>
      <c r="L982" s="50" t="s">
        <v>314</v>
      </c>
      <c r="M982" s="52">
        <v>414000</v>
      </c>
      <c r="N982" s="51"/>
      <c r="O982" s="52">
        <f t="shared" si="136"/>
        <v>414000</v>
      </c>
      <c r="P982" s="51"/>
      <c r="Q982" s="51"/>
      <c r="R982" s="51"/>
      <c r="S982" s="51"/>
      <c r="T982" s="50" t="s">
        <v>490</v>
      </c>
    </row>
    <row r="983" spans="1:20" ht="21" customHeight="1" x14ac:dyDescent="0.4">
      <c r="A983" s="50" t="s">
        <v>127</v>
      </c>
      <c r="B983" s="50"/>
      <c r="C983" s="50"/>
      <c r="D983" s="50"/>
      <c r="E983" s="50"/>
      <c r="F983" s="50"/>
      <c r="G983" s="50"/>
      <c r="H983" s="50"/>
      <c r="I983" s="50"/>
      <c r="J983" s="50"/>
      <c r="K983" s="56">
        <v>45323</v>
      </c>
      <c r="L983" s="50" t="s">
        <v>9</v>
      </c>
      <c r="M983" s="51"/>
      <c r="N983" s="52">
        <v>142905</v>
      </c>
      <c r="O983" s="52">
        <f t="shared" si="136"/>
        <v>142905</v>
      </c>
      <c r="P983" s="51"/>
      <c r="Q983" s="51"/>
      <c r="R983" s="51"/>
      <c r="S983" s="51"/>
      <c r="T983" s="50" t="s">
        <v>490</v>
      </c>
    </row>
    <row r="984" spans="1:20" ht="21" customHeight="1" x14ac:dyDescent="0.4">
      <c r="A984" s="50" t="s">
        <v>127</v>
      </c>
      <c r="B984" s="50"/>
      <c r="C984" s="50"/>
      <c r="D984" s="50"/>
      <c r="E984" s="50"/>
      <c r="F984" s="50"/>
      <c r="G984" s="50"/>
      <c r="H984" s="50"/>
      <c r="I984" s="50"/>
      <c r="J984" s="50"/>
      <c r="K984" s="56" t="s">
        <v>1204</v>
      </c>
      <c r="L984" s="50" t="s">
        <v>185</v>
      </c>
      <c r="M984" s="51">
        <v>-100000</v>
      </c>
      <c r="N984" s="51"/>
      <c r="O984" s="52">
        <f t="shared" si="136"/>
        <v>-100000</v>
      </c>
      <c r="P984" s="51"/>
      <c r="Q984" s="51"/>
      <c r="R984" s="51"/>
      <c r="S984" s="51"/>
      <c r="T984" s="50" t="s">
        <v>490</v>
      </c>
    </row>
    <row r="985" spans="1:20" ht="21" customHeight="1" x14ac:dyDescent="0.4">
      <c r="A985" s="50" t="s">
        <v>127</v>
      </c>
      <c r="B985" s="50"/>
      <c r="C985" s="50" t="s">
        <v>558</v>
      </c>
      <c r="D985" s="50"/>
      <c r="E985" s="50"/>
      <c r="F985" s="50"/>
      <c r="G985" s="50"/>
      <c r="H985" s="50"/>
      <c r="I985" s="50"/>
      <c r="J985" s="50"/>
      <c r="K985" s="56" t="s">
        <v>1204</v>
      </c>
      <c r="L985" s="50" t="s">
        <v>609</v>
      </c>
      <c r="M985" s="51"/>
      <c r="N985" s="51">
        <v>107000</v>
      </c>
      <c r="O985" s="52">
        <f t="shared" si="136"/>
        <v>107000</v>
      </c>
      <c r="P985" s="51"/>
      <c r="Q985" s="51"/>
      <c r="R985" s="51"/>
      <c r="S985" s="51"/>
      <c r="T985" s="50" t="s">
        <v>490</v>
      </c>
    </row>
    <row r="986" spans="1:20" ht="21" customHeight="1" x14ac:dyDescent="0.4">
      <c r="A986" s="50" t="s">
        <v>127</v>
      </c>
      <c r="B986" s="50"/>
      <c r="C986" s="50"/>
      <c r="D986" s="50"/>
      <c r="E986" s="50"/>
      <c r="F986" s="50"/>
      <c r="G986" s="50"/>
      <c r="H986" s="50"/>
      <c r="I986" s="50"/>
      <c r="J986" s="50"/>
      <c r="K986" s="56" t="s">
        <v>1204</v>
      </c>
      <c r="L986" s="50" t="s">
        <v>129</v>
      </c>
      <c r="M986" s="51">
        <v>50000</v>
      </c>
      <c r="N986" s="51"/>
      <c r="O986" s="52">
        <f t="shared" si="136"/>
        <v>50000</v>
      </c>
      <c r="P986" s="51"/>
      <c r="Q986" s="51"/>
      <c r="R986" s="51"/>
      <c r="S986" s="51"/>
      <c r="T986" s="50" t="s">
        <v>490</v>
      </c>
    </row>
    <row r="987" spans="1:20" ht="21" customHeight="1" x14ac:dyDescent="0.4">
      <c r="A987" s="50" t="s">
        <v>127</v>
      </c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1"/>
      <c r="N987" s="51"/>
      <c r="O987" s="52">
        <f t="shared" si="136"/>
        <v>0</v>
      </c>
      <c r="P987" s="51"/>
      <c r="Q987" s="51"/>
      <c r="R987" s="51"/>
      <c r="S987" s="51"/>
      <c r="T987" s="50" t="s">
        <v>490</v>
      </c>
    </row>
    <row r="988" spans="1:20" ht="21" customHeight="1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60">
        <f t="shared" ref="M988:N988" si="137">SUM(M976:M987)</f>
        <v>814000</v>
      </c>
      <c r="N988" s="60">
        <f t="shared" si="137"/>
        <v>1199905</v>
      </c>
      <c r="O988" s="60">
        <f>SUM(O976:O987)</f>
        <v>2013905</v>
      </c>
      <c r="P988" s="60">
        <f>+J975-N988</f>
        <v>0</v>
      </c>
      <c r="Q988" s="60">
        <f>+I975-M988</f>
        <v>0</v>
      </c>
      <c r="R988" s="60">
        <f>+P988+Q988</f>
        <v>0</v>
      </c>
      <c r="S988" s="60">
        <f>+O988</f>
        <v>2013905</v>
      </c>
      <c r="T988" s="58"/>
    </row>
    <row r="989" spans="1:20" ht="21" customHeight="1" x14ac:dyDescent="0.4">
      <c r="A989" s="50" t="s">
        <v>128</v>
      </c>
      <c r="B989" s="50" t="s">
        <v>326</v>
      </c>
      <c r="C989" s="50"/>
      <c r="D989" s="50">
        <v>138.88999999999999</v>
      </c>
      <c r="E989" s="50">
        <v>14500</v>
      </c>
      <c r="F989" s="52">
        <f>+D989*0.8364</f>
        <v>116.16759599999999</v>
      </c>
      <c r="G989" s="51">
        <v>7000</v>
      </c>
      <c r="H989" s="51">
        <f>+D989*E989</f>
        <v>2013904.9999999998</v>
      </c>
      <c r="I989" s="52">
        <f>+CEILING(F989*G989,1000)</f>
        <v>814000</v>
      </c>
      <c r="J989" s="52">
        <f>(H989-I989)</f>
        <v>1199904.9999999998</v>
      </c>
      <c r="K989" s="56">
        <v>44834</v>
      </c>
      <c r="L989" s="50"/>
      <c r="M989" s="51"/>
      <c r="N989" s="51"/>
      <c r="O989" s="51"/>
      <c r="P989" s="51"/>
      <c r="Q989" s="51"/>
      <c r="R989" s="51"/>
      <c r="S989" s="51"/>
      <c r="T989" s="50" t="s">
        <v>490</v>
      </c>
    </row>
    <row r="990" spans="1:20" ht="21" customHeight="1" x14ac:dyDescent="0.4">
      <c r="A990" s="50" t="s">
        <v>128</v>
      </c>
      <c r="B990" s="50"/>
      <c r="C990" s="50"/>
      <c r="D990" s="50"/>
      <c r="E990" s="50"/>
      <c r="F990" s="50"/>
      <c r="G990" s="50"/>
      <c r="H990" s="50"/>
      <c r="I990" s="50"/>
      <c r="J990" s="50"/>
      <c r="K990" s="56">
        <v>44834</v>
      </c>
      <c r="L990" s="50" t="s">
        <v>9</v>
      </c>
      <c r="M990" s="51"/>
      <c r="N990" s="52">
        <v>400000</v>
      </c>
      <c r="O990" s="52">
        <f t="shared" ref="O990:O998" si="138">+SUM(M990:N990)</f>
        <v>400000</v>
      </c>
      <c r="P990" s="51"/>
      <c r="Q990" s="51"/>
      <c r="R990" s="51"/>
      <c r="S990" s="51"/>
      <c r="T990" s="50" t="s">
        <v>490</v>
      </c>
    </row>
    <row r="991" spans="1:20" ht="21" customHeight="1" x14ac:dyDescent="0.4">
      <c r="A991" s="50" t="s">
        <v>128</v>
      </c>
      <c r="B991" s="50"/>
      <c r="C991" s="50" t="s">
        <v>559</v>
      </c>
      <c r="D991" s="50"/>
      <c r="E991" s="50"/>
      <c r="F991" s="50"/>
      <c r="G991" s="50"/>
      <c r="H991" s="50"/>
      <c r="I991" s="50"/>
      <c r="J991" s="50"/>
      <c r="K991" s="56">
        <v>44903</v>
      </c>
      <c r="L991" s="50" t="s">
        <v>321</v>
      </c>
      <c r="M991" s="51">
        <v>50000</v>
      </c>
      <c r="N991" s="51"/>
      <c r="O991" s="52">
        <f t="shared" si="138"/>
        <v>50000</v>
      </c>
      <c r="P991" s="51"/>
      <c r="Q991" s="51"/>
      <c r="R991" s="51"/>
      <c r="S991" s="51"/>
      <c r="T991" s="50" t="s">
        <v>490</v>
      </c>
    </row>
    <row r="992" spans="1:20" ht="21" customHeight="1" x14ac:dyDescent="0.4">
      <c r="A992" s="50" t="s">
        <v>128</v>
      </c>
      <c r="B992" s="50"/>
      <c r="C992" s="50"/>
      <c r="D992" s="50"/>
      <c r="E992" s="50"/>
      <c r="F992" s="50"/>
      <c r="G992" s="50"/>
      <c r="H992" s="50"/>
      <c r="I992" s="50"/>
      <c r="J992" s="50"/>
      <c r="K992" s="56">
        <v>44932</v>
      </c>
      <c r="L992" s="50" t="s">
        <v>9</v>
      </c>
      <c r="M992" s="51"/>
      <c r="N992" s="52">
        <v>100000</v>
      </c>
      <c r="O992" s="52">
        <f t="shared" si="138"/>
        <v>100000</v>
      </c>
      <c r="P992" s="51"/>
      <c r="Q992" s="51"/>
      <c r="R992" s="51"/>
      <c r="S992" s="51"/>
      <c r="T992" s="50" t="s">
        <v>490</v>
      </c>
    </row>
    <row r="993" spans="1:20" ht="21" customHeight="1" x14ac:dyDescent="0.4">
      <c r="A993" s="50" t="s">
        <v>128</v>
      </c>
      <c r="B993" s="50"/>
      <c r="C993" s="50"/>
      <c r="D993" s="50"/>
      <c r="E993" s="50"/>
      <c r="F993" s="50"/>
      <c r="G993" s="50"/>
      <c r="H993" s="50"/>
      <c r="I993" s="50"/>
      <c r="J993" s="50"/>
      <c r="K993" s="56">
        <v>44967</v>
      </c>
      <c r="L993" s="50" t="s">
        <v>9</v>
      </c>
      <c r="M993" s="51"/>
      <c r="N993" s="52">
        <v>450000</v>
      </c>
      <c r="O993" s="52">
        <f t="shared" si="138"/>
        <v>450000</v>
      </c>
      <c r="P993" s="51"/>
      <c r="Q993" s="51"/>
      <c r="R993" s="51"/>
      <c r="S993" s="51"/>
      <c r="T993" s="50" t="s">
        <v>490</v>
      </c>
    </row>
    <row r="994" spans="1:20" ht="21" customHeight="1" x14ac:dyDescent="0.4">
      <c r="A994" s="50" t="s">
        <v>128</v>
      </c>
      <c r="B994" s="50"/>
      <c r="C994" s="50" t="s">
        <v>559</v>
      </c>
      <c r="D994" s="50"/>
      <c r="E994" s="50"/>
      <c r="F994" s="50"/>
      <c r="G994" s="50"/>
      <c r="H994" s="50"/>
      <c r="I994" s="50"/>
      <c r="J994" s="50"/>
      <c r="K994" s="56">
        <v>45086</v>
      </c>
      <c r="L994" s="50" t="s">
        <v>321</v>
      </c>
      <c r="M994" s="51">
        <v>100000</v>
      </c>
      <c r="N994" s="51"/>
      <c r="O994" s="52">
        <f t="shared" si="138"/>
        <v>100000</v>
      </c>
      <c r="P994" s="51"/>
      <c r="Q994" s="51"/>
      <c r="R994" s="51"/>
      <c r="S994" s="51"/>
      <c r="T994" s="50" t="s">
        <v>490</v>
      </c>
    </row>
    <row r="995" spans="1:20" ht="21" customHeight="1" x14ac:dyDescent="0.4">
      <c r="A995" s="50" t="s">
        <v>128</v>
      </c>
      <c r="B995" s="50"/>
      <c r="C995" s="50"/>
      <c r="D995" s="50"/>
      <c r="E995" s="50"/>
      <c r="F995" s="50"/>
      <c r="G995" s="50"/>
      <c r="H995" s="50"/>
      <c r="I995" s="50"/>
      <c r="J995" s="50"/>
      <c r="K995" s="56">
        <v>45276</v>
      </c>
      <c r="L995" s="50" t="s">
        <v>9</v>
      </c>
      <c r="M995" s="51"/>
      <c r="N995" s="52">
        <v>150000</v>
      </c>
      <c r="O995" s="52">
        <f t="shared" si="138"/>
        <v>150000</v>
      </c>
      <c r="P995" s="51"/>
      <c r="Q995" s="51"/>
      <c r="R995" s="51"/>
      <c r="S995" s="51"/>
      <c r="T995" s="50" t="s">
        <v>490</v>
      </c>
    </row>
    <row r="996" spans="1:20" ht="21" customHeight="1" x14ac:dyDescent="0.4">
      <c r="A996" s="50" t="s">
        <v>128</v>
      </c>
      <c r="B996" s="50"/>
      <c r="C996" s="50" t="s">
        <v>559</v>
      </c>
      <c r="D996" s="50"/>
      <c r="E996" s="50"/>
      <c r="F996" s="50"/>
      <c r="G996" s="50"/>
      <c r="H996" s="50"/>
      <c r="I996" s="50"/>
      <c r="J996" s="50"/>
      <c r="K996" s="56">
        <v>45307</v>
      </c>
      <c r="L996" s="50" t="s">
        <v>321</v>
      </c>
      <c r="M996" s="52">
        <v>664000</v>
      </c>
      <c r="N996" s="51"/>
      <c r="O996" s="52">
        <f t="shared" si="138"/>
        <v>664000</v>
      </c>
      <c r="P996" s="51"/>
      <c r="Q996" s="51"/>
      <c r="R996" s="51"/>
      <c r="S996" s="51"/>
      <c r="T996" s="50" t="s">
        <v>490</v>
      </c>
    </row>
    <row r="997" spans="1:20" ht="21" customHeight="1" x14ac:dyDescent="0.4">
      <c r="A997" s="50" t="s">
        <v>128</v>
      </c>
      <c r="B997" s="50"/>
      <c r="C997" s="50"/>
      <c r="D997" s="50"/>
      <c r="E997" s="50"/>
      <c r="F997" s="50"/>
      <c r="G997" s="50"/>
      <c r="H997" s="50"/>
      <c r="I997" s="50"/>
      <c r="J997" s="50"/>
      <c r="K997" s="56">
        <v>45323</v>
      </c>
      <c r="L997" s="50" t="s">
        <v>9</v>
      </c>
      <c r="M997" s="51"/>
      <c r="N997" s="52">
        <v>99905</v>
      </c>
      <c r="O997" s="52">
        <f t="shared" si="138"/>
        <v>99905</v>
      </c>
      <c r="P997" s="51"/>
      <c r="Q997" s="51"/>
      <c r="R997" s="51"/>
      <c r="S997" s="51"/>
      <c r="T997" s="50" t="s">
        <v>490</v>
      </c>
    </row>
    <row r="998" spans="1:20" ht="21" customHeight="1" x14ac:dyDescent="0.4">
      <c r="A998" s="50" t="s">
        <v>128</v>
      </c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1"/>
      <c r="N998" s="51"/>
      <c r="O998" s="52">
        <f t="shared" si="138"/>
        <v>0</v>
      </c>
      <c r="P998" s="51"/>
      <c r="Q998" s="51"/>
      <c r="R998" s="51"/>
      <c r="S998" s="51"/>
      <c r="T998" s="50" t="s">
        <v>490</v>
      </c>
    </row>
    <row r="999" spans="1:20" ht="21" customHeight="1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60">
        <f t="shared" ref="M999:N999" si="139">SUM(M990:M998)</f>
        <v>814000</v>
      </c>
      <c r="N999" s="60">
        <f t="shared" si="139"/>
        <v>1199905</v>
      </c>
      <c r="O999" s="60">
        <f>SUM(O990:O998)</f>
        <v>2013905</v>
      </c>
      <c r="P999" s="60">
        <f>+J989-N999</f>
        <v>0</v>
      </c>
      <c r="Q999" s="60">
        <f>+I989-M999</f>
        <v>0</v>
      </c>
      <c r="R999" s="60">
        <f>+P999+Q999</f>
        <v>0</v>
      </c>
      <c r="S999" s="60">
        <f>+O999</f>
        <v>2013905</v>
      </c>
      <c r="T999" s="58"/>
    </row>
    <row r="1000" spans="1:20" ht="21" customHeight="1" x14ac:dyDescent="0.4">
      <c r="A1000" s="50" t="s">
        <v>129</v>
      </c>
      <c r="B1000" s="50" t="s">
        <v>326</v>
      </c>
      <c r="C1000" s="50"/>
      <c r="D1000" s="50">
        <v>138.88999999999999</v>
      </c>
      <c r="E1000" s="50">
        <v>14500</v>
      </c>
      <c r="F1000" s="52">
        <f>+D1000*0.8364</f>
        <v>116.16759599999999</v>
      </c>
      <c r="G1000" s="51">
        <v>7000</v>
      </c>
      <c r="H1000" s="51">
        <f>+D1000*E1000</f>
        <v>2013904.9999999998</v>
      </c>
      <c r="I1000" s="52">
        <f>+CEILING(F1000*G1000,1000)</f>
        <v>814000</v>
      </c>
      <c r="J1000" s="52">
        <f>(H1000-I1000)</f>
        <v>1199904.9999999998</v>
      </c>
      <c r="K1000" s="56">
        <v>44834</v>
      </c>
      <c r="L1000" s="50"/>
      <c r="M1000" s="51"/>
      <c r="N1000" s="51"/>
      <c r="O1000" s="51"/>
      <c r="P1000" s="51"/>
      <c r="Q1000" s="51"/>
      <c r="R1000" s="51"/>
      <c r="S1000" s="51"/>
      <c r="T1000" s="50" t="s">
        <v>490</v>
      </c>
    </row>
    <row r="1001" spans="1:20" ht="21" customHeight="1" x14ac:dyDescent="0.4">
      <c r="A1001" s="50" t="s">
        <v>129</v>
      </c>
      <c r="B1001" s="50"/>
      <c r="C1001" s="50"/>
      <c r="D1001" s="50"/>
      <c r="E1001" s="50"/>
      <c r="F1001" s="50"/>
      <c r="G1001" s="50"/>
      <c r="H1001" s="50"/>
      <c r="I1001" s="50"/>
      <c r="J1001" s="50"/>
      <c r="K1001" s="56">
        <v>44834</v>
      </c>
      <c r="L1001" s="50" t="s">
        <v>9</v>
      </c>
      <c r="M1001" s="51"/>
      <c r="N1001" s="52">
        <v>300000</v>
      </c>
      <c r="O1001" s="52">
        <f t="shared" ref="O1001:O1008" si="140">+SUM(M1001:N1001)</f>
        <v>300000</v>
      </c>
      <c r="P1001" s="51"/>
      <c r="Q1001" s="51"/>
      <c r="R1001" s="51"/>
      <c r="S1001" s="51"/>
      <c r="T1001" s="50" t="s">
        <v>490</v>
      </c>
    </row>
    <row r="1002" spans="1:20" ht="21" customHeight="1" x14ac:dyDescent="0.4">
      <c r="A1002" s="50" t="s">
        <v>129</v>
      </c>
      <c r="B1002" s="50"/>
      <c r="C1002" s="50" t="s">
        <v>558</v>
      </c>
      <c r="D1002" s="50"/>
      <c r="E1002" s="50"/>
      <c r="F1002" s="50"/>
      <c r="G1002" s="50"/>
      <c r="H1002" s="50"/>
      <c r="I1002" s="50"/>
      <c r="J1002" s="50"/>
      <c r="K1002" s="56">
        <v>44840</v>
      </c>
      <c r="L1002" s="50" t="s">
        <v>321</v>
      </c>
      <c r="M1002" s="51">
        <v>50000</v>
      </c>
      <c r="N1002" s="51"/>
      <c r="O1002" s="52">
        <f t="shared" si="140"/>
        <v>50000</v>
      </c>
      <c r="P1002" s="51"/>
      <c r="Q1002" s="51"/>
      <c r="R1002" s="51"/>
      <c r="S1002" s="51"/>
      <c r="T1002" s="50" t="s">
        <v>490</v>
      </c>
    </row>
    <row r="1003" spans="1:20" ht="21" customHeight="1" x14ac:dyDescent="0.4">
      <c r="A1003" s="50" t="s">
        <v>129</v>
      </c>
      <c r="B1003" s="50"/>
      <c r="C1003" s="50" t="s">
        <v>370</v>
      </c>
      <c r="D1003" s="50"/>
      <c r="E1003" s="50"/>
      <c r="F1003" s="50"/>
      <c r="G1003" s="50"/>
      <c r="H1003" s="50"/>
      <c r="I1003" s="50"/>
      <c r="J1003" s="50"/>
      <c r="K1003" s="56">
        <v>44840</v>
      </c>
      <c r="L1003" s="50" t="s">
        <v>321</v>
      </c>
      <c r="M1003" s="51">
        <v>50000</v>
      </c>
      <c r="N1003" s="51"/>
      <c r="O1003" s="52">
        <f t="shared" si="140"/>
        <v>50000</v>
      </c>
      <c r="P1003" s="51"/>
      <c r="Q1003" s="51"/>
      <c r="R1003" s="51"/>
      <c r="S1003" s="51"/>
      <c r="T1003" s="50" t="s">
        <v>490</v>
      </c>
    </row>
    <row r="1004" spans="1:20" ht="21" customHeight="1" x14ac:dyDescent="0.4">
      <c r="A1004" s="50" t="s">
        <v>129</v>
      </c>
      <c r="B1004" s="50"/>
      <c r="C1004" s="50"/>
      <c r="D1004" s="50"/>
      <c r="E1004" s="50"/>
      <c r="F1004" s="50"/>
      <c r="G1004" s="50"/>
      <c r="H1004" s="50"/>
      <c r="I1004" s="50"/>
      <c r="J1004" s="50"/>
      <c r="K1004" s="56">
        <v>44967</v>
      </c>
      <c r="L1004" s="50" t="s">
        <v>9</v>
      </c>
      <c r="M1004" s="51"/>
      <c r="N1004" s="52">
        <v>500000</v>
      </c>
      <c r="O1004" s="52">
        <f t="shared" si="140"/>
        <v>500000</v>
      </c>
      <c r="P1004" s="51"/>
      <c r="Q1004" s="51"/>
      <c r="R1004" s="51"/>
      <c r="S1004" s="51"/>
      <c r="T1004" s="50" t="s">
        <v>490</v>
      </c>
    </row>
    <row r="1005" spans="1:20" ht="21" customHeight="1" x14ac:dyDescent="0.4">
      <c r="A1005" s="50" t="s">
        <v>129</v>
      </c>
      <c r="B1005" s="50"/>
      <c r="C1005" s="50" t="s">
        <v>370</v>
      </c>
      <c r="D1005" s="50"/>
      <c r="E1005" s="50"/>
      <c r="F1005" s="50"/>
      <c r="G1005" s="50"/>
      <c r="H1005" s="50"/>
      <c r="I1005" s="50"/>
      <c r="J1005" s="50"/>
      <c r="K1005" s="56">
        <v>45307</v>
      </c>
      <c r="L1005" s="50" t="s">
        <v>321</v>
      </c>
      <c r="M1005" s="52">
        <v>764000</v>
      </c>
      <c r="N1005" s="51"/>
      <c r="O1005" s="52">
        <f t="shared" si="140"/>
        <v>764000</v>
      </c>
      <c r="P1005" s="51"/>
      <c r="Q1005" s="51"/>
      <c r="R1005" s="51"/>
      <c r="S1005" s="51"/>
      <c r="T1005" s="50" t="s">
        <v>490</v>
      </c>
    </row>
    <row r="1006" spans="1:20" ht="21" customHeight="1" x14ac:dyDescent="0.4">
      <c r="A1006" s="50" t="s">
        <v>129</v>
      </c>
      <c r="B1006" s="50"/>
      <c r="C1006" s="50" t="s">
        <v>558</v>
      </c>
      <c r="D1006" s="50"/>
      <c r="E1006" s="50"/>
      <c r="F1006" s="50"/>
      <c r="G1006" s="50"/>
      <c r="H1006" s="50"/>
      <c r="I1006" s="50"/>
      <c r="J1006" s="50"/>
      <c r="K1006" s="56">
        <v>45323</v>
      </c>
      <c r="L1006" s="50" t="s">
        <v>9</v>
      </c>
      <c r="M1006" s="51"/>
      <c r="N1006" s="52">
        <v>399905</v>
      </c>
      <c r="O1006" s="52">
        <f t="shared" si="140"/>
        <v>399905</v>
      </c>
      <c r="P1006" s="51"/>
      <c r="Q1006" s="51"/>
      <c r="R1006" s="51"/>
      <c r="S1006" s="51"/>
      <c r="T1006" s="50" t="s">
        <v>490</v>
      </c>
    </row>
    <row r="1007" spans="1:20" ht="21" customHeight="1" x14ac:dyDescent="0.4">
      <c r="A1007" s="50" t="s">
        <v>129</v>
      </c>
      <c r="B1007" s="50"/>
      <c r="C1007" s="50"/>
      <c r="D1007" s="50"/>
      <c r="E1007" s="50"/>
      <c r="F1007" s="50"/>
      <c r="G1007" s="50"/>
      <c r="H1007" s="50"/>
      <c r="I1007" s="50"/>
      <c r="J1007" s="50"/>
      <c r="K1007" s="56" t="s">
        <v>1204</v>
      </c>
      <c r="L1007" s="50" t="s">
        <v>127</v>
      </c>
      <c r="M1007" s="51">
        <v>-50000</v>
      </c>
      <c r="N1007" s="51"/>
      <c r="O1007" s="52">
        <f t="shared" si="140"/>
        <v>-50000</v>
      </c>
      <c r="P1007" s="51"/>
      <c r="Q1007" s="51"/>
      <c r="R1007" s="51"/>
      <c r="S1007" s="51"/>
      <c r="T1007" s="50" t="s">
        <v>490</v>
      </c>
    </row>
    <row r="1008" spans="1:20" ht="21" customHeight="1" x14ac:dyDescent="0.4">
      <c r="A1008" s="50" t="s">
        <v>129</v>
      </c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1"/>
      <c r="N1008" s="51"/>
      <c r="O1008" s="52">
        <f t="shared" si="140"/>
        <v>0</v>
      </c>
      <c r="P1008" s="51"/>
      <c r="Q1008" s="51"/>
      <c r="R1008" s="51"/>
      <c r="S1008" s="51"/>
      <c r="T1008" s="50" t="s">
        <v>490</v>
      </c>
    </row>
    <row r="1009" spans="1:20" ht="21" customHeight="1" x14ac:dyDescent="0.4">
      <c r="A1009" s="58"/>
      <c r="B1009" s="58"/>
      <c r="C1009" s="58"/>
      <c r="D1009" s="58"/>
      <c r="E1009" s="58"/>
      <c r="F1009" s="58"/>
      <c r="G1009" s="58"/>
      <c r="H1009" s="58"/>
      <c r="I1009" s="58"/>
      <c r="J1009" s="58"/>
      <c r="K1009" s="58"/>
      <c r="L1009" s="58"/>
      <c r="M1009" s="60">
        <f t="shared" ref="M1009:N1009" si="141">SUM(M1001:M1008)</f>
        <v>814000</v>
      </c>
      <c r="N1009" s="60">
        <f t="shared" si="141"/>
        <v>1199905</v>
      </c>
      <c r="O1009" s="60">
        <f>SUM(O1001:O1008)</f>
        <v>2013905</v>
      </c>
      <c r="P1009" s="60">
        <f>+J1000-N1009</f>
        <v>0</v>
      </c>
      <c r="Q1009" s="60">
        <f>+I1000-M1009</f>
        <v>0</v>
      </c>
      <c r="R1009" s="60">
        <f>+P1009+Q1009</f>
        <v>0</v>
      </c>
      <c r="S1009" s="60">
        <f>+O1009</f>
        <v>2013905</v>
      </c>
      <c r="T1009" s="58"/>
    </row>
    <row r="1010" spans="1:20" ht="21" customHeight="1" x14ac:dyDescent="0.4">
      <c r="A1010" s="50" t="s">
        <v>130</v>
      </c>
      <c r="B1010" s="50"/>
      <c r="C1010" s="50"/>
      <c r="D1010" s="50">
        <v>138.88999999999999</v>
      </c>
      <c r="E1010" s="50">
        <v>14500</v>
      </c>
      <c r="F1010" s="52">
        <f>+D1010*0.8364</f>
        <v>116.16759599999999</v>
      </c>
      <c r="G1010" s="51">
        <v>7000</v>
      </c>
      <c r="H1010" s="51">
        <f>+D1010*E1010</f>
        <v>2013904.9999999998</v>
      </c>
      <c r="I1010" s="52">
        <f>+CEILING(F1010*G1010,1000)</f>
        <v>814000</v>
      </c>
      <c r="J1010" s="52">
        <f>(H1010-I1010)</f>
        <v>1199904.9999999998</v>
      </c>
      <c r="K1010" s="56">
        <v>44916</v>
      </c>
      <c r="L1010" s="50"/>
      <c r="M1010" s="51"/>
      <c r="N1010" s="51"/>
      <c r="O1010" s="51"/>
      <c r="P1010" s="51"/>
      <c r="Q1010" s="51"/>
      <c r="R1010" s="51"/>
      <c r="S1010" s="51"/>
      <c r="T1010" s="50" t="s">
        <v>291</v>
      </c>
    </row>
    <row r="1011" spans="1:20" ht="21" customHeight="1" x14ac:dyDescent="0.4">
      <c r="A1011" s="50" t="s">
        <v>130</v>
      </c>
      <c r="B1011" s="50"/>
      <c r="C1011" s="50" t="s">
        <v>560</v>
      </c>
      <c r="D1011" s="50"/>
      <c r="E1011" s="50"/>
      <c r="F1011" s="50"/>
      <c r="G1011" s="50"/>
      <c r="H1011" s="50"/>
      <c r="I1011" s="50"/>
      <c r="J1011" s="50"/>
      <c r="K1011" s="56">
        <v>44916</v>
      </c>
      <c r="L1011" s="50" t="s">
        <v>1158</v>
      </c>
      <c r="M1011" s="51">
        <v>500000</v>
      </c>
      <c r="N1011" s="51"/>
      <c r="O1011" s="52">
        <f t="shared" ref="O1011:O1019" si="142">+SUM(M1011:N1011)</f>
        <v>500000</v>
      </c>
      <c r="P1011" s="51"/>
      <c r="Q1011" s="51"/>
      <c r="R1011" s="51"/>
      <c r="S1011" s="51"/>
      <c r="T1011" s="50" t="s">
        <v>291</v>
      </c>
    </row>
    <row r="1012" spans="1:20" ht="21" customHeight="1" x14ac:dyDescent="0.4">
      <c r="A1012" s="50" t="s">
        <v>130</v>
      </c>
      <c r="B1012" s="50"/>
      <c r="C1012" s="50"/>
      <c r="D1012" s="50"/>
      <c r="E1012" s="50"/>
      <c r="F1012" s="50"/>
      <c r="G1012" s="50"/>
      <c r="H1012" s="50"/>
      <c r="I1012" s="50"/>
      <c r="J1012" s="50"/>
      <c r="K1012" s="56">
        <v>45015</v>
      </c>
      <c r="L1012" s="50" t="s">
        <v>1159</v>
      </c>
      <c r="M1012" s="51">
        <v>500000</v>
      </c>
      <c r="N1012" s="51"/>
      <c r="O1012" s="52">
        <f t="shared" si="142"/>
        <v>500000</v>
      </c>
      <c r="P1012" s="51"/>
      <c r="Q1012" s="51"/>
      <c r="R1012" s="51"/>
      <c r="S1012" s="51"/>
      <c r="T1012" s="50" t="s">
        <v>291</v>
      </c>
    </row>
    <row r="1013" spans="1:20" ht="21" customHeight="1" x14ac:dyDescent="0.4">
      <c r="A1013" s="50" t="s">
        <v>130</v>
      </c>
      <c r="B1013" s="50"/>
      <c r="C1013" s="50"/>
      <c r="D1013" s="50"/>
      <c r="E1013" s="50"/>
      <c r="F1013" s="50"/>
      <c r="G1013" s="50"/>
      <c r="H1013" s="50"/>
      <c r="I1013" s="50"/>
      <c r="J1013" s="50"/>
      <c r="K1013" s="56">
        <v>45015</v>
      </c>
      <c r="L1013" s="50" t="s">
        <v>1159</v>
      </c>
      <c r="M1013" s="51">
        <v>-500000</v>
      </c>
      <c r="N1013" s="51"/>
      <c r="O1013" s="52">
        <f t="shared" si="142"/>
        <v>-500000</v>
      </c>
      <c r="P1013" s="51"/>
      <c r="Q1013" s="51"/>
      <c r="R1013" s="51"/>
      <c r="S1013" s="51"/>
      <c r="T1013" s="50" t="s">
        <v>291</v>
      </c>
    </row>
    <row r="1014" spans="1:20" ht="21" customHeight="1" x14ac:dyDescent="0.4">
      <c r="A1014" s="50" t="s">
        <v>130</v>
      </c>
      <c r="B1014" s="50"/>
      <c r="C1014" s="50" t="s">
        <v>560</v>
      </c>
      <c r="D1014" s="50"/>
      <c r="E1014" s="50"/>
      <c r="F1014" s="50"/>
      <c r="G1014" s="50"/>
      <c r="H1014" s="50"/>
      <c r="I1014" s="50"/>
      <c r="J1014" s="50"/>
      <c r="K1014" s="56">
        <v>45055</v>
      </c>
      <c r="L1014" s="50" t="s">
        <v>1159</v>
      </c>
      <c r="M1014" s="51">
        <v>500000</v>
      </c>
      <c r="N1014" s="51"/>
      <c r="O1014" s="52">
        <f t="shared" si="142"/>
        <v>500000</v>
      </c>
      <c r="P1014" s="51"/>
      <c r="Q1014" s="51"/>
      <c r="R1014" s="51"/>
      <c r="S1014" s="51"/>
      <c r="T1014" s="50" t="s">
        <v>291</v>
      </c>
    </row>
    <row r="1015" spans="1:20" ht="21" customHeight="1" x14ac:dyDescent="0.4">
      <c r="A1015" s="50" t="s">
        <v>130</v>
      </c>
      <c r="B1015" s="50"/>
      <c r="C1015" s="50" t="s">
        <v>560</v>
      </c>
      <c r="D1015" s="50"/>
      <c r="E1015" s="50"/>
      <c r="F1015" s="50"/>
      <c r="G1015" s="50"/>
      <c r="H1015" s="50"/>
      <c r="I1015" s="50"/>
      <c r="J1015" s="50"/>
      <c r="K1015" s="56">
        <v>45227</v>
      </c>
      <c r="L1015" s="50" t="s">
        <v>1160</v>
      </c>
      <c r="M1015" s="51">
        <v>184000</v>
      </c>
      <c r="N1015" s="51"/>
      <c r="O1015" s="52">
        <f t="shared" si="142"/>
        <v>184000</v>
      </c>
      <c r="P1015" s="51"/>
      <c r="Q1015" s="51"/>
      <c r="R1015" s="51"/>
      <c r="S1015" s="51"/>
      <c r="T1015" s="50" t="s">
        <v>291</v>
      </c>
    </row>
    <row r="1016" spans="1:20" ht="21" customHeight="1" x14ac:dyDescent="0.4">
      <c r="A1016" s="50" t="s">
        <v>130</v>
      </c>
      <c r="B1016" s="50"/>
      <c r="C1016" s="50" t="s">
        <v>560</v>
      </c>
      <c r="D1016" s="50"/>
      <c r="E1016" s="50"/>
      <c r="F1016" s="50"/>
      <c r="G1016" s="50"/>
      <c r="H1016" s="50"/>
      <c r="I1016" s="50"/>
      <c r="J1016" s="50"/>
      <c r="K1016" s="56">
        <v>45227</v>
      </c>
      <c r="L1016" s="50" t="s">
        <v>1161</v>
      </c>
      <c r="M1016" s="51">
        <v>314000</v>
      </c>
      <c r="N1016" s="51"/>
      <c r="O1016" s="52">
        <f t="shared" si="142"/>
        <v>314000</v>
      </c>
      <c r="P1016" s="51"/>
      <c r="Q1016" s="51"/>
      <c r="R1016" s="51"/>
      <c r="S1016" s="51"/>
      <c r="T1016" s="50" t="s">
        <v>291</v>
      </c>
    </row>
    <row r="1017" spans="1:20" ht="21" customHeight="1" x14ac:dyDescent="0.4">
      <c r="A1017" s="50" t="s">
        <v>130</v>
      </c>
      <c r="B1017" s="50"/>
      <c r="C1017" s="50"/>
      <c r="D1017" s="50"/>
      <c r="E1017" s="50"/>
      <c r="F1017" s="50"/>
      <c r="G1017" s="50"/>
      <c r="H1017" s="50"/>
      <c r="I1017" s="50"/>
      <c r="J1017" s="50"/>
      <c r="K1017" s="56">
        <v>45456</v>
      </c>
      <c r="L1017" s="50" t="s">
        <v>9</v>
      </c>
      <c r="M1017" s="51"/>
      <c r="N1017" s="52">
        <v>1199900</v>
      </c>
      <c r="O1017" s="52">
        <f t="shared" si="142"/>
        <v>1199900</v>
      </c>
      <c r="P1017" s="51"/>
      <c r="Q1017" s="51"/>
      <c r="R1017" s="51"/>
      <c r="S1017" s="51"/>
      <c r="T1017" s="50" t="s">
        <v>291</v>
      </c>
    </row>
    <row r="1018" spans="1:20" ht="21" customHeight="1" x14ac:dyDescent="0.4">
      <c r="A1018" s="50" t="s">
        <v>130</v>
      </c>
      <c r="B1018" s="50"/>
      <c r="C1018" s="50" t="s">
        <v>560</v>
      </c>
      <c r="D1018" s="50"/>
      <c r="E1018" s="50"/>
      <c r="F1018" s="50"/>
      <c r="G1018" s="50"/>
      <c r="H1018" s="50"/>
      <c r="I1018" s="50"/>
      <c r="J1018" s="50"/>
      <c r="K1018" s="56">
        <v>45580</v>
      </c>
      <c r="L1018" s="50" t="s">
        <v>321</v>
      </c>
      <c r="M1018" s="52">
        <v>-684000</v>
      </c>
      <c r="N1018" s="51"/>
      <c r="O1018" s="52">
        <f t="shared" si="142"/>
        <v>-684000</v>
      </c>
      <c r="P1018" s="51"/>
      <c r="Q1018" s="51"/>
      <c r="R1018" s="51"/>
      <c r="S1018" s="51"/>
      <c r="T1018" s="50" t="s">
        <v>291</v>
      </c>
    </row>
    <row r="1019" spans="1:20" ht="21" customHeight="1" x14ac:dyDescent="0.4">
      <c r="A1019" s="50" t="s">
        <v>130</v>
      </c>
      <c r="B1019" s="50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1"/>
      <c r="N1019" s="51"/>
      <c r="O1019" s="52">
        <f t="shared" si="142"/>
        <v>0</v>
      </c>
      <c r="P1019" s="51"/>
      <c r="Q1019" s="51"/>
      <c r="R1019" s="51"/>
      <c r="S1019" s="51"/>
      <c r="T1019" s="50" t="s">
        <v>291</v>
      </c>
    </row>
    <row r="1020" spans="1:20" ht="21" customHeight="1" x14ac:dyDescent="0.4">
      <c r="A1020" s="58"/>
      <c r="B1020" s="58"/>
      <c r="C1020" s="58"/>
      <c r="D1020" s="58"/>
      <c r="E1020" s="58"/>
      <c r="F1020" s="58"/>
      <c r="G1020" s="58"/>
      <c r="H1020" s="58"/>
      <c r="I1020" s="58"/>
      <c r="J1020" s="58"/>
      <c r="K1020" s="58"/>
      <c r="L1020" s="58"/>
      <c r="M1020" s="60">
        <f t="shared" ref="M1020:N1020" si="143">SUM(M1011:M1019)</f>
        <v>814000</v>
      </c>
      <c r="N1020" s="60">
        <f t="shared" si="143"/>
        <v>1199900</v>
      </c>
      <c r="O1020" s="60">
        <f>SUM(O1011:O1019)</f>
        <v>2013900</v>
      </c>
      <c r="P1020" s="60">
        <f>+J1010-N1020</f>
        <v>4.9999999997671694</v>
      </c>
      <c r="Q1020" s="60">
        <f>+I1010-M1020</f>
        <v>0</v>
      </c>
      <c r="R1020" s="60">
        <f>+P1020+Q1020</f>
        <v>4.9999999997671694</v>
      </c>
      <c r="S1020" s="60">
        <f>+O1020</f>
        <v>2013900</v>
      </c>
      <c r="T1020" s="58"/>
    </row>
    <row r="1021" spans="1:20" ht="21" customHeight="1" x14ac:dyDescent="0.4">
      <c r="A1021" s="50" t="s">
        <v>131</v>
      </c>
      <c r="B1021" s="50"/>
      <c r="C1021" s="50"/>
      <c r="D1021" s="50">
        <v>138.88999999999999</v>
      </c>
      <c r="E1021" s="50">
        <v>14500</v>
      </c>
      <c r="F1021" s="52">
        <f>+D1021*0.8364</f>
        <v>116.16759599999999</v>
      </c>
      <c r="G1021" s="51">
        <v>7000</v>
      </c>
      <c r="H1021" s="51">
        <f>+D1021*E1021</f>
        <v>2013904.9999999998</v>
      </c>
      <c r="I1021" s="52">
        <f>+CEILING(F1021*G1021,1000)</f>
        <v>814000</v>
      </c>
      <c r="J1021" s="52">
        <f>(H1021-I1021)</f>
        <v>1199904.9999999998</v>
      </c>
      <c r="K1021" s="56">
        <v>44923</v>
      </c>
      <c r="L1021" s="50"/>
      <c r="M1021" s="51"/>
      <c r="N1021" s="51"/>
      <c r="O1021" s="51"/>
      <c r="P1021" s="51"/>
      <c r="Q1021" s="51"/>
      <c r="R1021" s="51"/>
      <c r="S1021" s="51"/>
      <c r="T1021" s="50" t="s">
        <v>291</v>
      </c>
    </row>
    <row r="1022" spans="1:20" ht="21" customHeight="1" x14ac:dyDescent="0.4">
      <c r="A1022" s="50" t="s">
        <v>131</v>
      </c>
      <c r="B1022" s="50"/>
      <c r="C1022" s="50"/>
      <c r="D1022" s="50"/>
      <c r="E1022" s="50"/>
      <c r="F1022" s="50"/>
      <c r="G1022" s="50"/>
      <c r="H1022" s="50"/>
      <c r="I1022" s="50"/>
      <c r="J1022" s="50"/>
      <c r="K1022" s="56">
        <v>44923</v>
      </c>
      <c r="L1022" s="50" t="s">
        <v>1162</v>
      </c>
      <c r="M1022" s="51">
        <v>500000</v>
      </c>
      <c r="N1022" s="51"/>
      <c r="O1022" s="52">
        <f t="shared" ref="O1022:O1031" si="144">+SUM(M1022:N1022)</f>
        <v>500000</v>
      </c>
      <c r="P1022" s="51"/>
      <c r="Q1022" s="51"/>
      <c r="R1022" s="51"/>
      <c r="S1022" s="51"/>
      <c r="T1022" s="50" t="s">
        <v>291</v>
      </c>
    </row>
    <row r="1023" spans="1:20" ht="21" customHeight="1" x14ac:dyDescent="0.4">
      <c r="A1023" s="50" t="s">
        <v>131</v>
      </c>
      <c r="B1023" s="50"/>
      <c r="C1023" s="50"/>
      <c r="D1023" s="50"/>
      <c r="E1023" s="50"/>
      <c r="F1023" s="50"/>
      <c r="G1023" s="50"/>
      <c r="H1023" s="50"/>
      <c r="I1023" s="50"/>
      <c r="J1023" s="50"/>
      <c r="K1023" s="56">
        <v>44932</v>
      </c>
      <c r="L1023" s="50" t="s">
        <v>1162</v>
      </c>
      <c r="M1023" s="51">
        <v>-500000</v>
      </c>
      <c r="N1023" s="51"/>
      <c r="O1023" s="52">
        <f t="shared" si="144"/>
        <v>-500000</v>
      </c>
      <c r="P1023" s="51"/>
      <c r="Q1023" s="51"/>
      <c r="R1023" s="51"/>
      <c r="S1023" s="51"/>
      <c r="T1023" s="50" t="s">
        <v>291</v>
      </c>
    </row>
    <row r="1024" spans="1:20" ht="21" customHeight="1" x14ac:dyDescent="0.4">
      <c r="A1024" s="50" t="s">
        <v>131</v>
      </c>
      <c r="B1024" s="50"/>
      <c r="C1024" s="50"/>
      <c r="D1024" s="50"/>
      <c r="E1024" s="50"/>
      <c r="F1024" s="50"/>
      <c r="G1024" s="50"/>
      <c r="H1024" s="50"/>
      <c r="I1024" s="50"/>
      <c r="J1024" s="50"/>
      <c r="K1024" s="56">
        <v>44933</v>
      </c>
      <c r="L1024" s="50" t="s">
        <v>1162</v>
      </c>
      <c r="M1024" s="51">
        <v>500000</v>
      </c>
      <c r="N1024" s="51"/>
      <c r="O1024" s="52">
        <f t="shared" si="144"/>
        <v>500000</v>
      </c>
      <c r="P1024" s="51"/>
      <c r="Q1024" s="51"/>
      <c r="R1024" s="51"/>
      <c r="S1024" s="51"/>
      <c r="T1024" s="50" t="s">
        <v>291</v>
      </c>
    </row>
    <row r="1025" spans="1:20" ht="21" customHeight="1" x14ac:dyDescent="0.4">
      <c r="A1025" s="50" t="s">
        <v>131</v>
      </c>
      <c r="B1025" s="50"/>
      <c r="C1025" s="50"/>
      <c r="D1025" s="50"/>
      <c r="E1025" s="50"/>
      <c r="F1025" s="50"/>
      <c r="G1025" s="50"/>
      <c r="H1025" s="50"/>
      <c r="I1025" s="50"/>
      <c r="J1025" s="50"/>
      <c r="K1025" s="56">
        <v>44933</v>
      </c>
      <c r="L1025" s="50" t="s">
        <v>1162</v>
      </c>
      <c r="M1025" s="51">
        <v>-500000</v>
      </c>
      <c r="N1025" s="51"/>
      <c r="O1025" s="52">
        <f t="shared" si="144"/>
        <v>-500000</v>
      </c>
      <c r="P1025" s="51"/>
      <c r="Q1025" s="51"/>
      <c r="R1025" s="51"/>
      <c r="S1025" s="51"/>
      <c r="T1025" s="50" t="s">
        <v>291</v>
      </c>
    </row>
    <row r="1026" spans="1:20" ht="21" customHeight="1" x14ac:dyDescent="0.4">
      <c r="A1026" s="50" t="s">
        <v>131</v>
      </c>
      <c r="B1026" s="50"/>
      <c r="C1026" s="50" t="s">
        <v>561</v>
      </c>
      <c r="D1026" s="50"/>
      <c r="E1026" s="50"/>
      <c r="F1026" s="50"/>
      <c r="G1026" s="50"/>
      <c r="H1026" s="50"/>
      <c r="I1026" s="50"/>
      <c r="J1026" s="50"/>
      <c r="K1026" s="56">
        <v>45033</v>
      </c>
      <c r="L1026" s="50" t="s">
        <v>314</v>
      </c>
      <c r="M1026" s="51">
        <v>472230</v>
      </c>
      <c r="N1026" s="51"/>
      <c r="O1026" s="52">
        <f t="shared" si="144"/>
        <v>472230</v>
      </c>
      <c r="P1026" s="51"/>
      <c r="Q1026" s="51"/>
      <c r="R1026" s="51"/>
      <c r="S1026" s="51"/>
      <c r="T1026" s="50" t="s">
        <v>291</v>
      </c>
    </row>
    <row r="1027" spans="1:20" ht="21" customHeight="1" x14ac:dyDescent="0.4">
      <c r="A1027" s="50" t="s">
        <v>131</v>
      </c>
      <c r="B1027" s="50"/>
      <c r="C1027" s="50" t="s">
        <v>561</v>
      </c>
      <c r="D1027" s="50"/>
      <c r="E1027" s="50"/>
      <c r="F1027" s="50"/>
      <c r="G1027" s="50"/>
      <c r="H1027" s="50"/>
      <c r="I1027" s="50"/>
      <c r="J1027" s="50"/>
      <c r="K1027" s="56">
        <v>45495</v>
      </c>
      <c r="L1027" s="50" t="s">
        <v>314</v>
      </c>
      <c r="M1027" s="51">
        <v>-472230</v>
      </c>
      <c r="N1027" s="51"/>
      <c r="O1027" s="52">
        <f t="shared" si="144"/>
        <v>-472230</v>
      </c>
      <c r="P1027" s="51"/>
      <c r="Q1027" s="51"/>
      <c r="R1027" s="51"/>
      <c r="S1027" s="51"/>
      <c r="T1027" s="50" t="s">
        <v>291</v>
      </c>
    </row>
    <row r="1028" spans="1:20" ht="21" customHeight="1" x14ac:dyDescent="0.4">
      <c r="A1028" s="50" t="s">
        <v>131</v>
      </c>
      <c r="B1028" s="50"/>
      <c r="C1028" s="50" t="s">
        <v>561</v>
      </c>
      <c r="D1028" s="50"/>
      <c r="E1028" s="50"/>
      <c r="F1028" s="50"/>
      <c r="G1028" s="50"/>
      <c r="H1028" s="50"/>
      <c r="I1028" s="50"/>
      <c r="J1028" s="50"/>
      <c r="K1028" s="56">
        <v>45496</v>
      </c>
      <c r="L1028" s="50" t="s">
        <v>314</v>
      </c>
      <c r="M1028" s="51">
        <v>314000</v>
      </c>
      <c r="N1028" s="51"/>
      <c r="O1028" s="52">
        <f t="shared" si="144"/>
        <v>314000</v>
      </c>
      <c r="P1028" s="51"/>
      <c r="Q1028" s="51"/>
      <c r="R1028" s="51"/>
      <c r="S1028" s="51"/>
      <c r="T1028" s="50" t="s">
        <v>291</v>
      </c>
    </row>
    <row r="1029" spans="1:20" ht="21" customHeight="1" x14ac:dyDescent="0.4">
      <c r="A1029" s="50" t="s">
        <v>131</v>
      </c>
      <c r="B1029" s="50"/>
      <c r="C1029" s="50" t="s">
        <v>561</v>
      </c>
      <c r="D1029" s="50"/>
      <c r="E1029" s="50"/>
      <c r="F1029" s="50"/>
      <c r="G1029" s="50"/>
      <c r="H1029" s="50"/>
      <c r="I1029" s="50"/>
      <c r="J1029" s="50"/>
      <c r="K1029" s="56">
        <v>45532</v>
      </c>
      <c r="L1029" s="50" t="s">
        <v>9</v>
      </c>
      <c r="M1029" s="51"/>
      <c r="N1029" s="52">
        <v>1199900</v>
      </c>
      <c r="O1029" s="52">
        <f t="shared" si="144"/>
        <v>1199900</v>
      </c>
      <c r="P1029" s="51"/>
      <c r="Q1029" s="51"/>
      <c r="R1029" s="51"/>
      <c r="S1029" s="51"/>
      <c r="T1029" s="50" t="s">
        <v>291</v>
      </c>
    </row>
    <row r="1030" spans="1:20" ht="21" customHeight="1" x14ac:dyDescent="0.4">
      <c r="A1030" s="50" t="s">
        <v>131</v>
      </c>
      <c r="B1030" s="50"/>
      <c r="C1030" s="50"/>
      <c r="D1030" s="50"/>
      <c r="E1030" s="50"/>
      <c r="F1030" s="50"/>
      <c r="G1030" s="50"/>
      <c r="H1030" s="50"/>
      <c r="I1030" s="50"/>
      <c r="J1030" s="50"/>
      <c r="K1030" s="56" t="s">
        <v>1204</v>
      </c>
      <c r="L1030" s="50" t="s">
        <v>155</v>
      </c>
      <c r="M1030" s="51">
        <v>500000</v>
      </c>
      <c r="N1030" s="51"/>
      <c r="O1030" s="52">
        <f t="shared" si="144"/>
        <v>500000</v>
      </c>
      <c r="P1030" s="51"/>
      <c r="Q1030" s="51"/>
      <c r="R1030" s="51"/>
      <c r="S1030" s="51"/>
      <c r="T1030" s="50" t="s">
        <v>291</v>
      </c>
    </row>
    <row r="1031" spans="1:20" ht="21" customHeight="1" x14ac:dyDescent="0.4">
      <c r="A1031" s="50" t="s">
        <v>131</v>
      </c>
      <c r="B1031" s="50"/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1"/>
      <c r="N1031" s="51"/>
      <c r="O1031" s="52">
        <f t="shared" si="144"/>
        <v>0</v>
      </c>
      <c r="P1031" s="51"/>
      <c r="Q1031" s="51"/>
      <c r="R1031" s="51"/>
      <c r="S1031" s="51"/>
      <c r="T1031" s="50" t="s">
        <v>291</v>
      </c>
    </row>
    <row r="1032" spans="1:20" ht="21" customHeight="1" x14ac:dyDescent="0.4">
      <c r="A1032" s="58"/>
      <c r="B1032" s="58"/>
      <c r="C1032" s="58"/>
      <c r="D1032" s="58"/>
      <c r="E1032" s="58"/>
      <c r="F1032" s="58"/>
      <c r="G1032" s="58"/>
      <c r="H1032" s="58"/>
      <c r="I1032" s="58"/>
      <c r="J1032" s="58"/>
      <c r="K1032" s="58"/>
      <c r="L1032" s="58"/>
      <c r="M1032" s="60">
        <f t="shared" ref="M1032:N1032" si="145">SUM(M1022:M1031)</f>
        <v>814000</v>
      </c>
      <c r="N1032" s="60">
        <f t="shared" si="145"/>
        <v>1199900</v>
      </c>
      <c r="O1032" s="60">
        <f>SUM(O1022:O1031)</f>
        <v>2013900</v>
      </c>
      <c r="P1032" s="60">
        <f>+J1021-N1032</f>
        <v>4.9999999997671694</v>
      </c>
      <c r="Q1032" s="60">
        <f>+I1021-M1032</f>
        <v>0</v>
      </c>
      <c r="R1032" s="60">
        <f>+P1032+Q1032</f>
        <v>4.9999999997671694</v>
      </c>
      <c r="S1032" s="60">
        <f>+O1032</f>
        <v>2013900</v>
      </c>
      <c r="T1032" s="58"/>
    </row>
    <row r="1033" spans="1:20" ht="21" customHeight="1" x14ac:dyDescent="0.4">
      <c r="A1033" s="50" t="s">
        <v>132</v>
      </c>
      <c r="B1033" s="50" t="s">
        <v>326</v>
      </c>
      <c r="C1033" s="50" t="s">
        <v>562</v>
      </c>
      <c r="D1033" s="50">
        <v>138.88999999999999</v>
      </c>
      <c r="E1033" s="50">
        <v>15000</v>
      </c>
      <c r="F1033" s="52">
        <f>+D1033*0.8364</f>
        <v>116.16759599999999</v>
      </c>
      <c r="G1033" s="51">
        <v>7000</v>
      </c>
      <c r="H1033" s="51">
        <f>+D1033*E1033</f>
        <v>2083349.9999999998</v>
      </c>
      <c r="I1033" s="52">
        <f>+CEILING(F1033*G1033,1000)</f>
        <v>814000</v>
      </c>
      <c r="J1033" s="52">
        <f>(H1033-I1033)</f>
        <v>1269349.9999999998</v>
      </c>
      <c r="K1033" s="56">
        <v>44900</v>
      </c>
      <c r="L1033" s="50"/>
      <c r="M1033" s="51"/>
      <c r="N1033" s="51"/>
      <c r="O1033" s="51"/>
      <c r="P1033" s="51"/>
      <c r="Q1033" s="51"/>
      <c r="R1033" s="51"/>
      <c r="S1033" s="51"/>
      <c r="T1033" s="50" t="s">
        <v>293</v>
      </c>
    </row>
    <row r="1034" spans="1:20" ht="21" customHeight="1" x14ac:dyDescent="0.4">
      <c r="A1034" s="50" t="s">
        <v>132</v>
      </c>
      <c r="B1034" s="50"/>
      <c r="C1034" s="50"/>
      <c r="D1034" s="50"/>
      <c r="E1034" s="50"/>
      <c r="F1034" s="50"/>
      <c r="G1034" s="50"/>
      <c r="H1034" s="50"/>
      <c r="I1034" s="50"/>
      <c r="J1034" s="50"/>
      <c r="K1034" s="56">
        <v>44900</v>
      </c>
      <c r="L1034" s="50" t="s">
        <v>9</v>
      </c>
      <c r="M1034" s="51"/>
      <c r="N1034" s="52">
        <v>15000</v>
      </c>
      <c r="O1034" s="52">
        <f t="shared" ref="O1034:O1040" si="146">+SUM(M1034:N1034)</f>
        <v>15000</v>
      </c>
      <c r="P1034" s="51"/>
      <c r="Q1034" s="51"/>
      <c r="R1034" s="51"/>
      <c r="S1034" s="51"/>
      <c r="T1034" s="50" t="s">
        <v>293</v>
      </c>
    </row>
    <row r="1035" spans="1:20" ht="21" customHeight="1" x14ac:dyDescent="0.4">
      <c r="A1035" s="50" t="s">
        <v>132</v>
      </c>
      <c r="B1035" s="50"/>
      <c r="C1035" s="50"/>
      <c r="D1035" s="50"/>
      <c r="E1035" s="50"/>
      <c r="F1035" s="50"/>
      <c r="G1035" s="50"/>
      <c r="H1035" s="50"/>
      <c r="I1035" s="50"/>
      <c r="J1035" s="50"/>
      <c r="K1035" s="56">
        <v>44908</v>
      </c>
      <c r="L1035" s="50" t="s">
        <v>9</v>
      </c>
      <c r="M1035" s="51"/>
      <c r="N1035" s="52">
        <v>250000</v>
      </c>
      <c r="O1035" s="52">
        <f t="shared" si="146"/>
        <v>250000</v>
      </c>
      <c r="P1035" s="51"/>
      <c r="Q1035" s="51"/>
      <c r="R1035" s="51"/>
      <c r="S1035" s="51"/>
      <c r="T1035" s="50" t="s">
        <v>293</v>
      </c>
    </row>
    <row r="1036" spans="1:20" ht="21" customHeight="1" x14ac:dyDescent="0.4">
      <c r="A1036" s="50" t="s">
        <v>132</v>
      </c>
      <c r="B1036" s="50"/>
      <c r="C1036" s="50" t="s">
        <v>563</v>
      </c>
      <c r="D1036" s="50"/>
      <c r="E1036" s="50"/>
      <c r="F1036" s="50"/>
      <c r="G1036" s="50"/>
      <c r="H1036" s="50"/>
      <c r="I1036" s="50"/>
      <c r="J1036" s="50"/>
      <c r="K1036" s="56">
        <v>44910</v>
      </c>
      <c r="L1036" s="50" t="s">
        <v>1163</v>
      </c>
      <c r="M1036" s="51">
        <v>250000</v>
      </c>
      <c r="N1036" s="51"/>
      <c r="O1036" s="52">
        <f t="shared" si="146"/>
        <v>250000</v>
      </c>
      <c r="P1036" s="51"/>
      <c r="Q1036" s="51"/>
      <c r="R1036" s="51"/>
      <c r="S1036" s="51"/>
      <c r="T1036" s="50" t="s">
        <v>293</v>
      </c>
    </row>
    <row r="1037" spans="1:20" ht="21" customHeight="1" x14ac:dyDescent="0.4">
      <c r="A1037" s="50" t="s">
        <v>132</v>
      </c>
      <c r="B1037" s="50"/>
      <c r="C1037" s="50"/>
      <c r="D1037" s="50"/>
      <c r="E1037" s="50"/>
      <c r="F1037" s="50"/>
      <c r="G1037" s="50"/>
      <c r="H1037" s="50"/>
      <c r="I1037" s="50"/>
      <c r="J1037" s="50"/>
      <c r="K1037" s="56">
        <v>45060</v>
      </c>
      <c r="L1037" s="50" t="s">
        <v>9</v>
      </c>
      <c r="M1037" s="51"/>
      <c r="N1037" s="52">
        <v>500000</v>
      </c>
      <c r="O1037" s="52">
        <f t="shared" si="146"/>
        <v>500000</v>
      </c>
      <c r="P1037" s="51"/>
      <c r="Q1037" s="51"/>
      <c r="R1037" s="51"/>
      <c r="S1037" s="51"/>
      <c r="T1037" s="50" t="s">
        <v>293</v>
      </c>
    </row>
    <row r="1038" spans="1:20" ht="21" customHeight="1" x14ac:dyDescent="0.4">
      <c r="A1038" s="50" t="s">
        <v>132</v>
      </c>
      <c r="B1038" s="50"/>
      <c r="C1038" s="50" t="s">
        <v>563</v>
      </c>
      <c r="D1038" s="50"/>
      <c r="E1038" s="50"/>
      <c r="F1038" s="50"/>
      <c r="G1038" s="50"/>
      <c r="H1038" s="50"/>
      <c r="I1038" s="50"/>
      <c r="J1038" s="50"/>
      <c r="K1038" s="56">
        <v>45281</v>
      </c>
      <c r="L1038" s="50" t="s">
        <v>1164</v>
      </c>
      <c r="M1038" s="52">
        <v>564000</v>
      </c>
      <c r="N1038" s="51"/>
      <c r="O1038" s="52">
        <f t="shared" si="146"/>
        <v>564000</v>
      </c>
      <c r="P1038" s="51"/>
      <c r="Q1038" s="51"/>
      <c r="R1038" s="51"/>
      <c r="S1038" s="51"/>
      <c r="T1038" s="50" t="s">
        <v>293</v>
      </c>
    </row>
    <row r="1039" spans="1:20" ht="21" customHeight="1" x14ac:dyDescent="0.4">
      <c r="A1039" s="50" t="s">
        <v>132</v>
      </c>
      <c r="B1039" s="50"/>
      <c r="C1039" s="50"/>
      <c r="D1039" s="50"/>
      <c r="E1039" s="50"/>
      <c r="F1039" s="50"/>
      <c r="G1039" s="50"/>
      <c r="H1039" s="50"/>
      <c r="I1039" s="50"/>
      <c r="J1039" s="50"/>
      <c r="K1039" s="56">
        <v>45281</v>
      </c>
      <c r="L1039" s="50" t="s">
        <v>9</v>
      </c>
      <c r="M1039" s="51"/>
      <c r="N1039" s="52">
        <v>504350</v>
      </c>
      <c r="O1039" s="52">
        <f t="shared" si="146"/>
        <v>504350</v>
      </c>
      <c r="P1039" s="51"/>
      <c r="Q1039" s="51"/>
      <c r="R1039" s="51"/>
      <c r="S1039" s="51"/>
      <c r="T1039" s="50" t="s">
        <v>293</v>
      </c>
    </row>
    <row r="1040" spans="1:20" ht="21" customHeight="1" x14ac:dyDescent="0.4">
      <c r="A1040" s="50" t="s">
        <v>132</v>
      </c>
      <c r="B1040" s="50"/>
      <c r="C1040" s="50"/>
      <c r="D1040" s="50"/>
      <c r="E1040" s="50"/>
      <c r="F1040" s="50"/>
      <c r="G1040" s="50"/>
      <c r="H1040" s="50"/>
      <c r="I1040" s="50"/>
      <c r="J1040" s="50"/>
      <c r="K1040" s="50"/>
      <c r="L1040" s="50"/>
      <c r="M1040" s="51"/>
      <c r="N1040" s="51"/>
      <c r="O1040" s="52">
        <f t="shared" si="146"/>
        <v>0</v>
      </c>
      <c r="P1040" s="51"/>
      <c r="Q1040" s="51"/>
      <c r="R1040" s="51"/>
      <c r="S1040" s="51"/>
      <c r="T1040" s="50" t="s">
        <v>293</v>
      </c>
    </row>
    <row r="1041" spans="1:20" ht="21" customHeight="1" x14ac:dyDescent="0.4">
      <c r="A1041" s="58"/>
      <c r="B1041" s="58"/>
      <c r="C1041" s="58"/>
      <c r="D1041" s="58"/>
      <c r="E1041" s="58"/>
      <c r="F1041" s="58"/>
      <c r="G1041" s="58"/>
      <c r="H1041" s="58"/>
      <c r="I1041" s="58"/>
      <c r="J1041" s="58"/>
      <c r="K1041" s="58"/>
      <c r="L1041" s="58"/>
      <c r="M1041" s="60">
        <f t="shared" ref="M1041:N1041" si="147">SUM(M1034:M1040)</f>
        <v>814000</v>
      </c>
      <c r="N1041" s="60">
        <f t="shared" si="147"/>
        <v>1269350</v>
      </c>
      <c r="O1041" s="60">
        <f>SUM(O1034:O1040)</f>
        <v>2083350</v>
      </c>
      <c r="P1041" s="60">
        <f>+J1033-N1041</f>
        <v>0</v>
      </c>
      <c r="Q1041" s="60">
        <f>+I1033-M1041</f>
        <v>0</v>
      </c>
      <c r="R1041" s="60">
        <f>+P1041+Q1041</f>
        <v>0</v>
      </c>
      <c r="S1041" s="60">
        <f>+O1041</f>
        <v>2083350</v>
      </c>
      <c r="T1041" s="58"/>
    </row>
    <row r="1042" spans="1:20" ht="21" customHeight="1" x14ac:dyDescent="0.4">
      <c r="A1042" s="50" t="s">
        <v>133</v>
      </c>
      <c r="B1042" s="50" t="s">
        <v>326</v>
      </c>
      <c r="C1042" s="50" t="s">
        <v>564</v>
      </c>
      <c r="D1042" s="50">
        <v>138.88999999999999</v>
      </c>
      <c r="E1042" s="50">
        <v>15000</v>
      </c>
      <c r="F1042" s="52">
        <f>+D1042*0.8364</f>
        <v>116.16759599999999</v>
      </c>
      <c r="G1042" s="51">
        <v>7000</v>
      </c>
      <c r="H1042" s="51">
        <f>+D1042*E1042</f>
        <v>2083349.9999999998</v>
      </c>
      <c r="I1042" s="52">
        <f>+CEILING(F1042*G1042,1000)</f>
        <v>814000</v>
      </c>
      <c r="J1042" s="52">
        <f>(H1042-I1042)</f>
        <v>1269349.9999999998</v>
      </c>
      <c r="K1042" s="56">
        <v>44900</v>
      </c>
      <c r="L1042" s="50"/>
      <c r="M1042" s="51"/>
      <c r="N1042" s="51"/>
      <c r="O1042" s="51"/>
      <c r="P1042" s="51"/>
      <c r="Q1042" s="51"/>
      <c r="R1042" s="51"/>
      <c r="S1042" s="51"/>
      <c r="T1042" s="50" t="s">
        <v>293</v>
      </c>
    </row>
    <row r="1043" spans="1:20" ht="21" customHeight="1" x14ac:dyDescent="0.4">
      <c r="A1043" s="50" t="s">
        <v>133</v>
      </c>
      <c r="B1043" s="50"/>
      <c r="C1043" s="50"/>
      <c r="D1043" s="50"/>
      <c r="E1043" s="50"/>
      <c r="F1043" s="50"/>
      <c r="G1043" s="50"/>
      <c r="H1043" s="50"/>
      <c r="I1043" s="50"/>
      <c r="J1043" s="50"/>
      <c r="K1043" s="56">
        <v>44900</v>
      </c>
      <c r="L1043" s="50" t="s">
        <v>9</v>
      </c>
      <c r="M1043" s="51"/>
      <c r="N1043" s="52">
        <v>20000</v>
      </c>
      <c r="O1043" s="52">
        <f t="shared" ref="O1043:O1051" si="148">+SUM(M1043:N1043)</f>
        <v>20000</v>
      </c>
      <c r="P1043" s="51"/>
      <c r="Q1043" s="51"/>
      <c r="R1043" s="51"/>
      <c r="S1043" s="51"/>
      <c r="T1043" s="50" t="s">
        <v>293</v>
      </c>
    </row>
    <row r="1044" spans="1:20" ht="21" customHeight="1" x14ac:dyDescent="0.4">
      <c r="A1044" s="50" t="s">
        <v>133</v>
      </c>
      <c r="B1044" s="50"/>
      <c r="C1044" s="50"/>
      <c r="D1044" s="50"/>
      <c r="E1044" s="50"/>
      <c r="F1044" s="50"/>
      <c r="G1044" s="50"/>
      <c r="H1044" s="50"/>
      <c r="I1044" s="50"/>
      <c r="J1044" s="50"/>
      <c r="K1044" s="56">
        <v>44908</v>
      </c>
      <c r="L1044" s="50" t="s">
        <v>9</v>
      </c>
      <c r="M1044" s="51"/>
      <c r="N1044" s="52">
        <v>500000</v>
      </c>
      <c r="O1044" s="52">
        <f t="shared" si="148"/>
        <v>500000</v>
      </c>
      <c r="P1044" s="51"/>
      <c r="Q1044" s="51"/>
      <c r="R1044" s="51"/>
      <c r="S1044" s="51"/>
      <c r="T1044" s="50" t="s">
        <v>293</v>
      </c>
    </row>
    <row r="1045" spans="1:20" ht="21" customHeight="1" x14ac:dyDescent="0.4">
      <c r="A1045" s="50" t="s">
        <v>133</v>
      </c>
      <c r="B1045" s="50"/>
      <c r="C1045" s="50"/>
      <c r="D1045" s="50"/>
      <c r="E1045" s="50"/>
      <c r="F1045" s="50"/>
      <c r="G1045" s="50"/>
      <c r="H1045" s="50"/>
      <c r="I1045" s="50"/>
      <c r="J1045" s="50"/>
      <c r="K1045" s="56">
        <v>45063</v>
      </c>
      <c r="L1045" s="50" t="s">
        <v>9</v>
      </c>
      <c r="M1045" s="51"/>
      <c r="N1045" s="52">
        <v>500000</v>
      </c>
      <c r="O1045" s="52">
        <f t="shared" si="148"/>
        <v>500000</v>
      </c>
      <c r="P1045" s="51"/>
      <c r="Q1045" s="51"/>
      <c r="R1045" s="51"/>
      <c r="S1045" s="51"/>
      <c r="T1045" s="50" t="s">
        <v>293</v>
      </c>
    </row>
    <row r="1046" spans="1:20" ht="21" customHeight="1" x14ac:dyDescent="0.4">
      <c r="A1046" s="50" t="s">
        <v>133</v>
      </c>
      <c r="B1046" s="50"/>
      <c r="C1046" s="50"/>
      <c r="D1046" s="50"/>
      <c r="E1046" s="50"/>
      <c r="F1046" s="50"/>
      <c r="G1046" s="50"/>
      <c r="H1046" s="50"/>
      <c r="I1046" s="50"/>
      <c r="J1046" s="50"/>
      <c r="K1046" s="56">
        <v>45281</v>
      </c>
      <c r="L1046" s="50" t="s">
        <v>9</v>
      </c>
      <c r="M1046" s="51"/>
      <c r="N1046" s="52">
        <v>249350</v>
      </c>
      <c r="O1046" s="52">
        <f t="shared" si="148"/>
        <v>249350</v>
      </c>
      <c r="P1046" s="51"/>
      <c r="Q1046" s="51"/>
      <c r="R1046" s="51"/>
      <c r="S1046" s="51"/>
      <c r="T1046" s="50" t="s">
        <v>293</v>
      </c>
    </row>
    <row r="1047" spans="1:20" ht="21" customHeight="1" x14ac:dyDescent="0.4">
      <c r="A1047" s="50" t="s">
        <v>133</v>
      </c>
      <c r="B1047" s="50"/>
      <c r="C1047" s="50" t="s">
        <v>562</v>
      </c>
      <c r="D1047" s="50"/>
      <c r="E1047" s="50"/>
      <c r="F1047" s="50"/>
      <c r="G1047" s="50"/>
      <c r="H1047" s="50"/>
      <c r="I1047" s="50"/>
      <c r="J1047" s="50"/>
      <c r="K1047" s="56">
        <v>45281</v>
      </c>
      <c r="L1047" s="50" t="s">
        <v>1165</v>
      </c>
      <c r="M1047" s="52">
        <v>414000</v>
      </c>
      <c r="N1047" s="51"/>
      <c r="O1047" s="52">
        <f t="shared" si="148"/>
        <v>414000</v>
      </c>
      <c r="P1047" s="51"/>
      <c r="Q1047" s="51"/>
      <c r="R1047" s="51"/>
      <c r="S1047" s="51"/>
      <c r="T1047" s="50" t="s">
        <v>293</v>
      </c>
    </row>
    <row r="1048" spans="1:20" ht="21" customHeight="1" x14ac:dyDescent="0.4">
      <c r="A1048" s="50" t="s">
        <v>133</v>
      </c>
      <c r="B1048" s="50"/>
      <c r="C1048" s="50"/>
      <c r="D1048" s="50"/>
      <c r="E1048" s="50"/>
      <c r="F1048" s="50"/>
      <c r="G1048" s="50"/>
      <c r="H1048" s="50"/>
      <c r="I1048" s="50"/>
      <c r="J1048" s="50"/>
      <c r="K1048" s="56">
        <v>45281</v>
      </c>
      <c r="L1048" s="50" t="s">
        <v>1166</v>
      </c>
      <c r="M1048" s="52">
        <v>400000</v>
      </c>
      <c r="N1048" s="51"/>
      <c r="O1048" s="52">
        <f t="shared" si="148"/>
        <v>400000</v>
      </c>
      <c r="P1048" s="51"/>
      <c r="Q1048" s="51"/>
      <c r="R1048" s="51"/>
      <c r="S1048" s="51"/>
      <c r="T1048" s="50" t="s">
        <v>293</v>
      </c>
    </row>
    <row r="1049" spans="1:20" ht="21" customHeight="1" x14ac:dyDescent="0.4">
      <c r="A1049" s="50" t="s">
        <v>133</v>
      </c>
      <c r="B1049" s="50"/>
      <c r="C1049" s="50"/>
      <c r="D1049" s="50"/>
      <c r="E1049" s="50"/>
      <c r="F1049" s="50"/>
      <c r="G1049" s="50"/>
      <c r="H1049" s="50"/>
      <c r="I1049" s="50"/>
      <c r="J1049" s="50"/>
      <c r="K1049" s="56">
        <v>45281</v>
      </c>
      <c r="L1049" s="50" t="s">
        <v>1165</v>
      </c>
      <c r="M1049" s="52">
        <v>-414000</v>
      </c>
      <c r="N1049" s="51"/>
      <c r="O1049" s="52">
        <f t="shared" si="148"/>
        <v>-414000</v>
      </c>
      <c r="P1049" s="51"/>
      <c r="Q1049" s="51"/>
      <c r="R1049" s="51"/>
      <c r="S1049" s="51"/>
      <c r="T1049" s="50" t="s">
        <v>293</v>
      </c>
    </row>
    <row r="1050" spans="1:20" ht="21" customHeight="1" x14ac:dyDescent="0.4">
      <c r="A1050" s="50" t="s">
        <v>133</v>
      </c>
      <c r="B1050" s="50"/>
      <c r="C1050" s="50"/>
      <c r="D1050" s="50"/>
      <c r="E1050" s="50"/>
      <c r="F1050" s="50"/>
      <c r="G1050" s="50"/>
      <c r="H1050" s="50"/>
      <c r="I1050" s="50"/>
      <c r="J1050" s="50"/>
      <c r="K1050" s="56">
        <v>45286</v>
      </c>
      <c r="L1050" s="50" t="s">
        <v>314</v>
      </c>
      <c r="M1050" s="52">
        <v>413976</v>
      </c>
      <c r="N1050" s="51"/>
      <c r="O1050" s="52">
        <f t="shared" si="148"/>
        <v>413976</v>
      </c>
      <c r="P1050" s="51"/>
      <c r="Q1050" s="51"/>
      <c r="R1050" s="51"/>
      <c r="S1050" s="51"/>
      <c r="T1050" s="50" t="s">
        <v>293</v>
      </c>
    </row>
    <row r="1051" spans="1:20" ht="21" customHeight="1" x14ac:dyDescent="0.4">
      <c r="A1051" s="50" t="s">
        <v>133</v>
      </c>
      <c r="B1051" s="50"/>
      <c r="C1051" s="50"/>
      <c r="D1051" s="50"/>
      <c r="E1051" s="50"/>
      <c r="F1051" s="50"/>
      <c r="G1051" s="50"/>
      <c r="H1051" s="50"/>
      <c r="I1051" s="50"/>
      <c r="J1051" s="50"/>
      <c r="K1051" s="50"/>
      <c r="L1051" s="50"/>
      <c r="M1051" s="51"/>
      <c r="N1051" s="51"/>
      <c r="O1051" s="52">
        <f t="shared" si="148"/>
        <v>0</v>
      </c>
      <c r="P1051" s="51"/>
      <c r="Q1051" s="51"/>
      <c r="R1051" s="51"/>
      <c r="S1051" s="51"/>
      <c r="T1051" s="50" t="s">
        <v>293</v>
      </c>
    </row>
    <row r="1052" spans="1:20" ht="21" customHeight="1" x14ac:dyDescent="0.4">
      <c r="A1052" s="58"/>
      <c r="B1052" s="58"/>
      <c r="C1052" s="58"/>
      <c r="D1052" s="58"/>
      <c r="E1052" s="58"/>
      <c r="F1052" s="58"/>
      <c r="G1052" s="58"/>
      <c r="H1052" s="58"/>
      <c r="I1052" s="58"/>
      <c r="J1052" s="58"/>
      <c r="K1052" s="58"/>
      <c r="L1052" s="58"/>
      <c r="M1052" s="60">
        <f t="shared" ref="M1052:N1052" si="149">SUM(M1043:M1051)</f>
        <v>813976</v>
      </c>
      <c r="N1052" s="60">
        <f t="shared" si="149"/>
        <v>1269350</v>
      </c>
      <c r="O1052" s="60">
        <f>SUM(O1043:O1051)</f>
        <v>2083326</v>
      </c>
      <c r="P1052" s="60">
        <f>+J1042-N1052</f>
        <v>0</v>
      </c>
      <c r="Q1052" s="60">
        <f>+I1042-M1052</f>
        <v>24</v>
      </c>
      <c r="R1052" s="60">
        <f>+P1052+Q1052</f>
        <v>24</v>
      </c>
      <c r="S1052" s="60">
        <f>+O1052</f>
        <v>2083326</v>
      </c>
      <c r="T1052" s="58"/>
    </row>
    <row r="1053" spans="1:20" ht="21" customHeight="1" x14ac:dyDescent="0.4">
      <c r="A1053" s="50" t="s">
        <v>134</v>
      </c>
      <c r="B1053" s="50" t="s">
        <v>326</v>
      </c>
      <c r="C1053" s="50" t="s">
        <v>565</v>
      </c>
      <c r="D1053" s="50">
        <v>138.88999999999999</v>
      </c>
      <c r="E1053" s="50">
        <v>16500</v>
      </c>
      <c r="F1053" s="52">
        <f>+D1053*0.8364</f>
        <v>116.16759599999999</v>
      </c>
      <c r="G1053" s="51">
        <v>7000</v>
      </c>
      <c r="H1053" s="51">
        <f>+D1053*E1053</f>
        <v>2291685</v>
      </c>
      <c r="I1053" s="52">
        <f>+CEILING(F1053*G1053,1000)</f>
        <v>814000</v>
      </c>
      <c r="J1053" s="52">
        <f>(H1053-I1053)</f>
        <v>1477685</v>
      </c>
      <c r="K1053" s="53">
        <v>45185</v>
      </c>
      <c r="L1053" s="54"/>
      <c r="M1053" s="51"/>
      <c r="N1053" s="51"/>
      <c r="O1053" s="51"/>
      <c r="P1053" s="51"/>
      <c r="Q1053" s="51"/>
      <c r="R1053" s="51"/>
      <c r="S1053" s="51"/>
      <c r="T1053" s="50" t="s">
        <v>305</v>
      </c>
    </row>
    <row r="1054" spans="1:20" ht="21" customHeight="1" x14ac:dyDescent="0.4">
      <c r="A1054" s="50" t="s">
        <v>134</v>
      </c>
      <c r="B1054" s="50"/>
      <c r="C1054" s="50"/>
      <c r="D1054" s="50"/>
      <c r="E1054" s="50"/>
      <c r="F1054" s="50"/>
      <c r="G1054" s="50"/>
      <c r="H1054" s="50"/>
      <c r="I1054" s="50"/>
      <c r="J1054" s="50"/>
      <c r="K1054" s="56">
        <v>45185</v>
      </c>
      <c r="L1054" s="50" t="s">
        <v>312</v>
      </c>
      <c r="M1054" s="52">
        <v>5000</v>
      </c>
      <c r="N1054" s="51"/>
      <c r="O1054" s="52">
        <f t="shared" ref="O1054:O1067" si="150">+SUM(M1054:N1054)</f>
        <v>5000</v>
      </c>
      <c r="P1054" s="51"/>
      <c r="Q1054" s="51"/>
      <c r="R1054" s="51"/>
      <c r="S1054" s="51"/>
      <c r="T1054" s="50" t="s">
        <v>305</v>
      </c>
    </row>
    <row r="1055" spans="1:20" ht="21" customHeight="1" x14ac:dyDescent="0.4">
      <c r="A1055" s="50" t="s">
        <v>134</v>
      </c>
      <c r="B1055" s="50"/>
      <c r="C1055" s="50" t="s">
        <v>566</v>
      </c>
      <c r="D1055" s="50"/>
      <c r="E1055" s="50"/>
      <c r="F1055" s="50"/>
      <c r="G1055" s="50"/>
      <c r="H1055" s="50"/>
      <c r="I1055" s="50"/>
      <c r="J1055" s="50"/>
      <c r="K1055" s="56">
        <v>45223</v>
      </c>
      <c r="L1055" s="50" t="s">
        <v>312</v>
      </c>
      <c r="M1055" s="52">
        <v>100000</v>
      </c>
      <c r="N1055" s="51"/>
      <c r="O1055" s="52">
        <f t="shared" si="150"/>
        <v>100000</v>
      </c>
      <c r="P1055" s="51"/>
      <c r="Q1055" s="51"/>
      <c r="R1055" s="51"/>
      <c r="S1055" s="51"/>
      <c r="T1055" s="50" t="s">
        <v>305</v>
      </c>
    </row>
    <row r="1056" spans="1:20" ht="21" customHeight="1" x14ac:dyDescent="0.4">
      <c r="A1056" s="50" t="s">
        <v>134</v>
      </c>
      <c r="B1056" s="50"/>
      <c r="C1056" s="50" t="s">
        <v>567</v>
      </c>
      <c r="D1056" s="50"/>
      <c r="E1056" s="50"/>
      <c r="F1056" s="50"/>
      <c r="G1056" s="50"/>
      <c r="H1056" s="50"/>
      <c r="I1056" s="50"/>
      <c r="J1056" s="50"/>
      <c r="K1056" s="56">
        <v>45233</v>
      </c>
      <c r="L1056" s="50" t="s">
        <v>1167</v>
      </c>
      <c r="M1056" s="52">
        <v>300000</v>
      </c>
      <c r="N1056" s="51"/>
      <c r="O1056" s="52">
        <f t="shared" si="150"/>
        <v>300000</v>
      </c>
      <c r="P1056" s="51"/>
      <c r="Q1056" s="51"/>
      <c r="R1056" s="51"/>
      <c r="S1056" s="51"/>
      <c r="T1056" s="50" t="s">
        <v>305</v>
      </c>
    </row>
    <row r="1057" spans="1:20" ht="21" customHeight="1" x14ac:dyDescent="0.4">
      <c r="A1057" s="50" t="s">
        <v>134</v>
      </c>
      <c r="B1057" s="50"/>
      <c r="C1057" s="50" t="s">
        <v>566</v>
      </c>
      <c r="D1057" s="50"/>
      <c r="E1057" s="50"/>
      <c r="F1057" s="50"/>
      <c r="G1057" s="50"/>
      <c r="H1057" s="50"/>
      <c r="I1057" s="50"/>
      <c r="J1057" s="50"/>
      <c r="K1057" s="56">
        <v>45296</v>
      </c>
      <c r="L1057" s="50" t="s">
        <v>312</v>
      </c>
      <c r="M1057" s="52">
        <v>100000</v>
      </c>
      <c r="N1057" s="51"/>
      <c r="O1057" s="52">
        <f t="shared" si="150"/>
        <v>100000</v>
      </c>
      <c r="P1057" s="51"/>
      <c r="Q1057" s="51"/>
      <c r="R1057" s="51"/>
      <c r="S1057" s="51"/>
      <c r="T1057" s="50" t="s">
        <v>305</v>
      </c>
    </row>
    <row r="1058" spans="1:20" ht="21" customHeight="1" x14ac:dyDescent="0.4">
      <c r="A1058" s="50" t="s">
        <v>134</v>
      </c>
      <c r="B1058" s="50"/>
      <c r="C1058" s="50" t="s">
        <v>566</v>
      </c>
      <c r="D1058" s="50"/>
      <c r="E1058" s="50"/>
      <c r="F1058" s="50"/>
      <c r="G1058" s="50"/>
      <c r="H1058" s="50"/>
      <c r="I1058" s="50"/>
      <c r="J1058" s="50"/>
      <c r="K1058" s="56">
        <v>45299</v>
      </c>
      <c r="L1058" s="50" t="s">
        <v>312</v>
      </c>
      <c r="M1058" s="52">
        <v>100000</v>
      </c>
      <c r="N1058" s="51"/>
      <c r="O1058" s="52">
        <f t="shared" si="150"/>
        <v>100000</v>
      </c>
      <c r="P1058" s="51"/>
      <c r="Q1058" s="51"/>
      <c r="R1058" s="51"/>
      <c r="S1058" s="51"/>
      <c r="T1058" s="50" t="s">
        <v>305</v>
      </c>
    </row>
    <row r="1059" spans="1:20" ht="21" customHeight="1" x14ac:dyDescent="0.4">
      <c r="A1059" s="50" t="s">
        <v>134</v>
      </c>
      <c r="B1059" s="50"/>
      <c r="C1059" s="50" t="s">
        <v>566</v>
      </c>
      <c r="D1059" s="50"/>
      <c r="E1059" s="50"/>
      <c r="F1059" s="50"/>
      <c r="G1059" s="50"/>
      <c r="H1059" s="50"/>
      <c r="I1059" s="50"/>
      <c r="J1059" s="50"/>
      <c r="K1059" s="56">
        <v>45367</v>
      </c>
      <c r="L1059" s="50" t="s">
        <v>9</v>
      </c>
      <c r="M1059" s="51"/>
      <c r="N1059" s="52">
        <v>200000</v>
      </c>
      <c r="O1059" s="52">
        <f t="shared" si="150"/>
        <v>200000</v>
      </c>
      <c r="P1059" s="51"/>
      <c r="Q1059" s="51"/>
      <c r="R1059" s="51"/>
      <c r="S1059" s="51"/>
      <c r="T1059" s="50" t="s">
        <v>305</v>
      </c>
    </row>
    <row r="1060" spans="1:20" ht="21" customHeight="1" x14ac:dyDescent="0.4">
      <c r="A1060" s="50" t="s">
        <v>134</v>
      </c>
      <c r="B1060" s="50"/>
      <c r="C1060" s="50" t="s">
        <v>566</v>
      </c>
      <c r="D1060" s="50"/>
      <c r="E1060" s="50"/>
      <c r="F1060" s="50"/>
      <c r="G1060" s="50"/>
      <c r="H1060" s="50"/>
      <c r="I1060" s="50"/>
      <c r="J1060" s="50"/>
      <c r="K1060" s="56">
        <v>45488</v>
      </c>
      <c r="L1060" s="50" t="s">
        <v>321</v>
      </c>
      <c r="M1060" s="52">
        <v>100000</v>
      </c>
      <c r="N1060" s="51"/>
      <c r="O1060" s="52">
        <f t="shared" si="150"/>
        <v>100000</v>
      </c>
      <c r="P1060" s="51"/>
      <c r="Q1060" s="51"/>
      <c r="R1060" s="51"/>
      <c r="S1060" s="51"/>
      <c r="T1060" s="50" t="s">
        <v>305</v>
      </c>
    </row>
    <row r="1061" spans="1:20" ht="21" customHeight="1" x14ac:dyDescent="0.4">
      <c r="A1061" s="50" t="s">
        <v>134</v>
      </c>
      <c r="B1061" s="50"/>
      <c r="C1061" s="50" t="s">
        <v>568</v>
      </c>
      <c r="D1061" s="50"/>
      <c r="E1061" s="50"/>
      <c r="F1061" s="50"/>
      <c r="G1061" s="50"/>
      <c r="H1061" s="50"/>
      <c r="I1061" s="50"/>
      <c r="J1061" s="50"/>
      <c r="K1061" s="56">
        <v>45660</v>
      </c>
      <c r="L1061" s="50" t="s">
        <v>312</v>
      </c>
      <c r="M1061" s="70">
        <v>20000</v>
      </c>
      <c r="N1061" s="51"/>
      <c r="O1061" s="52">
        <f t="shared" si="150"/>
        <v>20000</v>
      </c>
      <c r="P1061" s="51"/>
      <c r="Q1061" s="51"/>
      <c r="R1061" s="51"/>
      <c r="S1061" s="51"/>
      <c r="T1061" s="50" t="s">
        <v>305</v>
      </c>
    </row>
    <row r="1062" spans="1:20" ht="21" customHeight="1" x14ac:dyDescent="0.4">
      <c r="A1062" s="50" t="s">
        <v>134</v>
      </c>
      <c r="B1062" s="50"/>
      <c r="C1062" s="50" t="s">
        <v>568</v>
      </c>
      <c r="D1062" s="50"/>
      <c r="E1062" s="50"/>
      <c r="F1062" s="50"/>
      <c r="G1062" s="50"/>
      <c r="H1062" s="50"/>
      <c r="I1062" s="50"/>
      <c r="J1062" s="50"/>
      <c r="K1062" s="56">
        <v>45660</v>
      </c>
      <c r="L1062" s="50" t="s">
        <v>312</v>
      </c>
      <c r="M1062" s="70">
        <v>30000</v>
      </c>
      <c r="N1062" s="51"/>
      <c r="O1062" s="52">
        <f t="shared" si="150"/>
        <v>30000</v>
      </c>
      <c r="P1062" s="51"/>
      <c r="Q1062" s="51"/>
      <c r="R1062" s="51"/>
      <c r="S1062" s="51"/>
      <c r="T1062" s="50" t="s">
        <v>305</v>
      </c>
    </row>
    <row r="1063" spans="1:20" ht="21" customHeight="1" x14ac:dyDescent="0.4">
      <c r="A1063" s="50" t="s">
        <v>134</v>
      </c>
      <c r="B1063" s="50"/>
      <c r="C1063" s="50" t="s">
        <v>568</v>
      </c>
      <c r="D1063" s="50"/>
      <c r="E1063" s="50"/>
      <c r="F1063" s="50"/>
      <c r="G1063" s="50"/>
      <c r="H1063" s="50"/>
      <c r="I1063" s="50"/>
      <c r="J1063" s="50"/>
      <c r="K1063" s="56">
        <v>45660</v>
      </c>
      <c r="L1063" s="50" t="s">
        <v>312</v>
      </c>
      <c r="M1063" s="70">
        <v>50000</v>
      </c>
      <c r="N1063" s="51"/>
      <c r="O1063" s="52">
        <f t="shared" si="150"/>
        <v>50000</v>
      </c>
      <c r="P1063" s="51"/>
      <c r="Q1063" s="51"/>
      <c r="R1063" s="51"/>
      <c r="S1063" s="51"/>
      <c r="T1063" s="50" t="s">
        <v>305</v>
      </c>
    </row>
    <row r="1064" spans="1:20" ht="21" customHeight="1" x14ac:dyDescent="0.4">
      <c r="A1064" s="50" t="s">
        <v>134</v>
      </c>
      <c r="B1064" s="50"/>
      <c r="C1064" s="50" t="s">
        <v>569</v>
      </c>
      <c r="D1064" s="50"/>
      <c r="E1064" s="50"/>
      <c r="F1064" s="50"/>
      <c r="G1064" s="50"/>
      <c r="H1064" s="50"/>
      <c r="I1064" s="50"/>
      <c r="J1064" s="50"/>
      <c r="K1064" s="56">
        <v>45660</v>
      </c>
      <c r="L1064" s="50" t="s">
        <v>312</v>
      </c>
      <c r="M1064" s="71">
        <v>80000</v>
      </c>
      <c r="N1064" s="51"/>
      <c r="O1064" s="52">
        <f t="shared" si="150"/>
        <v>80000</v>
      </c>
      <c r="P1064" s="51"/>
      <c r="Q1064" s="51"/>
      <c r="R1064" s="51"/>
      <c r="S1064" s="51"/>
      <c r="T1064" s="50" t="s">
        <v>305</v>
      </c>
    </row>
    <row r="1065" spans="1:20" ht="21" customHeight="1" x14ac:dyDescent="0.4">
      <c r="A1065" s="50" t="s">
        <v>134</v>
      </c>
      <c r="B1065" s="50"/>
      <c r="C1065" s="50" t="s">
        <v>569</v>
      </c>
      <c r="D1065" s="50"/>
      <c r="E1065" s="50"/>
      <c r="F1065" s="50"/>
      <c r="G1065" s="50"/>
      <c r="H1065" s="50"/>
      <c r="I1065" s="50"/>
      <c r="J1065" s="50"/>
      <c r="K1065" s="56">
        <v>45660</v>
      </c>
      <c r="L1065" s="50" t="s">
        <v>312</v>
      </c>
      <c r="M1065" s="72">
        <v>20000</v>
      </c>
      <c r="N1065" s="51"/>
      <c r="O1065" s="52">
        <f t="shared" si="150"/>
        <v>20000</v>
      </c>
      <c r="P1065" s="51"/>
      <c r="Q1065" s="51"/>
      <c r="R1065" s="51"/>
      <c r="S1065" s="51"/>
      <c r="T1065" s="50" t="s">
        <v>305</v>
      </c>
    </row>
    <row r="1066" spans="1:20" ht="21" customHeight="1" x14ac:dyDescent="0.4">
      <c r="A1066" s="50" t="s">
        <v>134</v>
      </c>
      <c r="B1066" s="50"/>
      <c r="C1066" s="50" t="s">
        <v>566</v>
      </c>
      <c r="D1066" s="50"/>
      <c r="E1066" s="50"/>
      <c r="F1066" s="50"/>
      <c r="G1066" s="50"/>
      <c r="H1066" s="50"/>
      <c r="I1066" s="50"/>
      <c r="J1066" s="50"/>
      <c r="K1066" s="56">
        <v>45667</v>
      </c>
      <c r="L1066" s="50" t="s">
        <v>313</v>
      </c>
      <c r="M1066" s="52">
        <v>-100000</v>
      </c>
      <c r="N1066" s="51"/>
      <c r="O1066" s="52">
        <f t="shared" si="150"/>
        <v>-100000</v>
      </c>
      <c r="P1066" s="51"/>
      <c r="Q1066" s="51"/>
      <c r="R1066" s="51"/>
      <c r="S1066" s="51"/>
      <c r="T1066" s="50" t="s">
        <v>305</v>
      </c>
    </row>
    <row r="1067" spans="1:20" ht="21" customHeight="1" x14ac:dyDescent="0.4">
      <c r="A1067" s="50" t="s">
        <v>134</v>
      </c>
      <c r="B1067" s="50"/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  <c r="M1067" s="51"/>
      <c r="N1067" s="51"/>
      <c r="O1067" s="52">
        <f t="shared" si="150"/>
        <v>0</v>
      </c>
      <c r="P1067" s="51"/>
      <c r="Q1067" s="51"/>
      <c r="R1067" s="51"/>
      <c r="S1067" s="51"/>
      <c r="T1067" s="50" t="s">
        <v>305</v>
      </c>
    </row>
    <row r="1068" spans="1:20" ht="21" customHeight="1" x14ac:dyDescent="0.4">
      <c r="A1068" s="58"/>
      <c r="B1068" s="58"/>
      <c r="C1068" s="58"/>
      <c r="D1068" s="58"/>
      <c r="E1068" s="58"/>
      <c r="F1068" s="58"/>
      <c r="G1068" s="58"/>
      <c r="H1068" s="58"/>
      <c r="I1068" s="58"/>
      <c r="J1068" s="58"/>
      <c r="K1068" s="58"/>
      <c r="L1068" s="58"/>
      <c r="M1068" s="60">
        <f t="shared" ref="M1068:N1068" si="151">SUM(M1054:M1067)</f>
        <v>805000</v>
      </c>
      <c r="N1068" s="60">
        <f t="shared" si="151"/>
        <v>200000</v>
      </c>
      <c r="O1068" s="60">
        <f>SUM(O1054:O1067)</f>
        <v>1005000</v>
      </c>
      <c r="P1068" s="60">
        <f>+J1053-N1068</f>
        <v>1277685</v>
      </c>
      <c r="Q1068" s="60">
        <f>+I1053-M1068</f>
        <v>9000</v>
      </c>
      <c r="R1068" s="60">
        <f>+P1068+Q1068</f>
        <v>1286685</v>
      </c>
      <c r="S1068" s="60">
        <f>+O1068</f>
        <v>1005000</v>
      </c>
      <c r="T1068" s="58"/>
    </row>
    <row r="1069" spans="1:20" ht="21" customHeight="1" x14ac:dyDescent="0.4">
      <c r="A1069" s="50" t="s">
        <v>135</v>
      </c>
      <c r="B1069" s="50" t="s">
        <v>326</v>
      </c>
      <c r="C1069" s="50" t="s">
        <v>570</v>
      </c>
      <c r="D1069" s="50">
        <v>138.88999999999999</v>
      </c>
      <c r="E1069" s="50">
        <v>16500</v>
      </c>
      <c r="F1069" s="52">
        <f>+D1069*0.8364</f>
        <v>116.16759599999999</v>
      </c>
      <c r="G1069" s="51">
        <v>7000</v>
      </c>
      <c r="H1069" s="51">
        <f>+D1069*E1069</f>
        <v>2291685</v>
      </c>
      <c r="I1069" s="52">
        <f>+CEILING(F1069*G1069,1000)</f>
        <v>814000</v>
      </c>
      <c r="J1069" s="52">
        <f>(H1069-I1069)</f>
        <v>1477685</v>
      </c>
      <c r="K1069" s="56">
        <v>45170</v>
      </c>
      <c r="L1069" s="50"/>
      <c r="M1069" s="51"/>
      <c r="N1069" s="51"/>
      <c r="O1069" s="51"/>
      <c r="P1069" s="51"/>
      <c r="Q1069" s="51"/>
      <c r="R1069" s="51"/>
      <c r="S1069" s="51"/>
      <c r="T1069" s="50" t="s">
        <v>376</v>
      </c>
    </row>
    <row r="1070" spans="1:20" ht="21" customHeight="1" x14ac:dyDescent="0.4">
      <c r="A1070" s="50" t="s">
        <v>135</v>
      </c>
      <c r="B1070" s="50"/>
      <c r="C1070" s="50"/>
      <c r="D1070" s="50"/>
      <c r="E1070" s="50"/>
      <c r="F1070" s="50"/>
      <c r="G1070" s="50"/>
      <c r="H1070" s="50"/>
      <c r="I1070" s="50"/>
      <c r="J1070" s="50"/>
      <c r="K1070" s="56">
        <v>45170</v>
      </c>
      <c r="L1070" s="50" t="s">
        <v>1168</v>
      </c>
      <c r="M1070" s="52">
        <v>50000</v>
      </c>
      <c r="N1070" s="51"/>
      <c r="O1070" s="52">
        <f t="shared" ref="O1070:O1082" si="152">+SUM(M1070:N1070)</f>
        <v>50000</v>
      </c>
      <c r="P1070" s="51"/>
      <c r="Q1070" s="51"/>
      <c r="R1070" s="51"/>
      <c r="S1070" s="51"/>
      <c r="T1070" s="50" t="s">
        <v>376</v>
      </c>
    </row>
    <row r="1071" spans="1:20" ht="21" customHeight="1" x14ac:dyDescent="0.4">
      <c r="A1071" s="50" t="s">
        <v>135</v>
      </c>
      <c r="B1071" s="50"/>
      <c r="C1071" s="50"/>
      <c r="D1071" s="50"/>
      <c r="E1071" s="50"/>
      <c r="F1071" s="50"/>
      <c r="G1071" s="50"/>
      <c r="H1071" s="50"/>
      <c r="I1071" s="50"/>
      <c r="J1071" s="50"/>
      <c r="K1071" s="56">
        <v>45182</v>
      </c>
      <c r="L1071" s="50" t="s">
        <v>1169</v>
      </c>
      <c r="M1071" s="52">
        <v>400000</v>
      </c>
      <c r="N1071" s="51"/>
      <c r="O1071" s="52">
        <f t="shared" si="152"/>
        <v>400000</v>
      </c>
      <c r="P1071" s="51"/>
      <c r="Q1071" s="51"/>
      <c r="R1071" s="51"/>
      <c r="S1071" s="51"/>
      <c r="T1071" s="50" t="s">
        <v>376</v>
      </c>
    </row>
    <row r="1072" spans="1:20" ht="21" customHeight="1" x14ac:dyDescent="0.4">
      <c r="A1072" s="50" t="s">
        <v>135</v>
      </c>
      <c r="B1072" s="50"/>
      <c r="C1072" s="50"/>
      <c r="D1072" s="50"/>
      <c r="E1072" s="50"/>
      <c r="F1072" s="50"/>
      <c r="G1072" s="50"/>
      <c r="H1072" s="50"/>
      <c r="I1072" s="50"/>
      <c r="J1072" s="50"/>
      <c r="K1072" s="56">
        <v>45183</v>
      </c>
      <c r="L1072" s="50" t="s">
        <v>1169</v>
      </c>
      <c r="M1072" s="52">
        <v>-400000</v>
      </c>
      <c r="N1072" s="51"/>
      <c r="O1072" s="52">
        <f t="shared" si="152"/>
        <v>-400000</v>
      </c>
      <c r="P1072" s="51"/>
      <c r="Q1072" s="51"/>
      <c r="R1072" s="51"/>
      <c r="S1072" s="51"/>
      <c r="T1072" s="50" t="s">
        <v>376</v>
      </c>
    </row>
    <row r="1073" spans="1:20" ht="21" customHeight="1" x14ac:dyDescent="0.4">
      <c r="A1073" s="50" t="s">
        <v>135</v>
      </c>
      <c r="B1073" s="50"/>
      <c r="C1073" s="50"/>
      <c r="D1073" s="50"/>
      <c r="E1073" s="50"/>
      <c r="F1073" s="50"/>
      <c r="G1073" s="50"/>
      <c r="H1073" s="50"/>
      <c r="I1073" s="50"/>
      <c r="J1073" s="50"/>
      <c r="K1073" s="56">
        <v>45188</v>
      </c>
      <c r="L1073" s="50" t="s">
        <v>314</v>
      </c>
      <c r="M1073" s="52">
        <v>400000</v>
      </c>
      <c r="N1073" s="51"/>
      <c r="O1073" s="52">
        <f t="shared" si="152"/>
        <v>400000</v>
      </c>
      <c r="P1073" s="51"/>
      <c r="Q1073" s="51"/>
      <c r="R1073" s="51"/>
      <c r="S1073" s="51"/>
      <c r="T1073" s="50" t="s">
        <v>376</v>
      </c>
    </row>
    <row r="1074" spans="1:20" ht="21" customHeight="1" x14ac:dyDescent="0.4">
      <c r="A1074" s="50" t="s">
        <v>135</v>
      </c>
      <c r="B1074" s="50"/>
      <c r="C1074" s="50"/>
      <c r="D1074" s="50"/>
      <c r="E1074" s="50"/>
      <c r="F1074" s="50"/>
      <c r="G1074" s="50"/>
      <c r="H1074" s="50"/>
      <c r="I1074" s="50"/>
      <c r="J1074" s="50"/>
      <c r="K1074" s="56">
        <v>45275</v>
      </c>
      <c r="L1074" s="50" t="s">
        <v>9</v>
      </c>
      <c r="M1074" s="51"/>
      <c r="N1074" s="52">
        <v>300000</v>
      </c>
      <c r="O1074" s="52">
        <f t="shared" si="152"/>
        <v>300000</v>
      </c>
      <c r="P1074" s="51"/>
      <c r="Q1074" s="51"/>
      <c r="R1074" s="51"/>
      <c r="S1074" s="51"/>
      <c r="T1074" s="50" t="s">
        <v>376</v>
      </c>
    </row>
    <row r="1075" spans="1:20" ht="21" customHeight="1" x14ac:dyDescent="0.4">
      <c r="A1075" s="50" t="s">
        <v>135</v>
      </c>
      <c r="B1075" s="50"/>
      <c r="C1075" s="50" t="s">
        <v>571</v>
      </c>
      <c r="D1075" s="50"/>
      <c r="E1075" s="50"/>
      <c r="F1075" s="50"/>
      <c r="G1075" s="50"/>
      <c r="H1075" s="50"/>
      <c r="I1075" s="50"/>
      <c r="J1075" s="50"/>
      <c r="K1075" s="56">
        <v>45302</v>
      </c>
      <c r="L1075" s="50" t="s">
        <v>9</v>
      </c>
      <c r="M1075" s="51"/>
      <c r="N1075" s="52">
        <v>200000</v>
      </c>
      <c r="O1075" s="52">
        <f t="shared" si="152"/>
        <v>200000</v>
      </c>
      <c r="P1075" s="51"/>
      <c r="Q1075" s="51"/>
      <c r="R1075" s="51"/>
      <c r="S1075" s="51"/>
      <c r="T1075" s="50" t="s">
        <v>376</v>
      </c>
    </row>
    <row r="1076" spans="1:20" ht="21" customHeight="1" x14ac:dyDescent="0.4">
      <c r="A1076" s="50" t="s">
        <v>135</v>
      </c>
      <c r="B1076" s="50"/>
      <c r="C1076" s="50" t="s">
        <v>572</v>
      </c>
      <c r="D1076" s="50"/>
      <c r="E1076" s="50"/>
      <c r="F1076" s="50"/>
      <c r="G1076" s="50"/>
      <c r="H1076" s="50"/>
      <c r="I1076" s="50"/>
      <c r="J1076" s="50"/>
      <c r="K1076" s="56">
        <v>45417</v>
      </c>
      <c r="L1076" s="50" t="s">
        <v>9</v>
      </c>
      <c r="M1076" s="51"/>
      <c r="N1076" s="52">
        <v>200000</v>
      </c>
      <c r="O1076" s="52">
        <f t="shared" si="152"/>
        <v>200000</v>
      </c>
      <c r="P1076" s="51"/>
      <c r="Q1076" s="51"/>
      <c r="R1076" s="51"/>
      <c r="S1076" s="51"/>
      <c r="T1076" s="50" t="s">
        <v>376</v>
      </c>
    </row>
    <row r="1077" spans="1:20" ht="21" customHeight="1" x14ac:dyDescent="0.4">
      <c r="A1077" s="50" t="s">
        <v>135</v>
      </c>
      <c r="B1077" s="50"/>
      <c r="C1077" s="50" t="s">
        <v>572</v>
      </c>
      <c r="D1077" s="50"/>
      <c r="E1077" s="50"/>
      <c r="F1077" s="50"/>
      <c r="G1077" s="50"/>
      <c r="H1077" s="50"/>
      <c r="I1077" s="50"/>
      <c r="J1077" s="50"/>
      <c r="K1077" s="56">
        <v>45470</v>
      </c>
      <c r="L1077" s="50" t="s">
        <v>9</v>
      </c>
      <c r="M1077" s="51"/>
      <c r="N1077" s="52">
        <v>300000</v>
      </c>
      <c r="O1077" s="52">
        <f t="shared" si="152"/>
        <v>300000</v>
      </c>
      <c r="P1077" s="51"/>
      <c r="Q1077" s="51"/>
      <c r="R1077" s="51"/>
      <c r="S1077" s="51"/>
      <c r="T1077" s="50" t="s">
        <v>376</v>
      </c>
    </row>
    <row r="1078" spans="1:20" ht="21" customHeight="1" x14ac:dyDescent="0.4">
      <c r="A1078" s="50" t="s">
        <v>135</v>
      </c>
      <c r="B1078" s="50"/>
      <c r="C1078" s="50" t="s">
        <v>570</v>
      </c>
      <c r="D1078" s="50"/>
      <c r="E1078" s="50"/>
      <c r="F1078" s="50"/>
      <c r="G1078" s="50"/>
      <c r="H1078" s="50"/>
      <c r="I1078" s="50"/>
      <c r="J1078" s="50"/>
      <c r="K1078" s="56">
        <v>45562</v>
      </c>
      <c r="L1078" s="50" t="s">
        <v>314</v>
      </c>
      <c r="M1078" s="52">
        <v>360000</v>
      </c>
      <c r="N1078" s="51"/>
      <c r="O1078" s="52">
        <f t="shared" si="152"/>
        <v>360000</v>
      </c>
      <c r="P1078" s="51"/>
      <c r="Q1078" s="51"/>
      <c r="R1078" s="51"/>
      <c r="S1078" s="51"/>
      <c r="T1078" s="50" t="s">
        <v>376</v>
      </c>
    </row>
    <row r="1079" spans="1:20" ht="21" customHeight="1" x14ac:dyDescent="0.4">
      <c r="A1079" s="50" t="s">
        <v>135</v>
      </c>
      <c r="B1079" s="50"/>
      <c r="C1079" s="50" t="s">
        <v>570</v>
      </c>
      <c r="D1079" s="50"/>
      <c r="E1079" s="50"/>
      <c r="F1079" s="50"/>
      <c r="G1079" s="50"/>
      <c r="H1079" s="50"/>
      <c r="I1079" s="50"/>
      <c r="J1079" s="50"/>
      <c r="K1079" s="56">
        <v>45565</v>
      </c>
      <c r="L1079" s="50" t="s">
        <v>321</v>
      </c>
      <c r="M1079" s="52">
        <v>4000</v>
      </c>
      <c r="N1079" s="51"/>
      <c r="O1079" s="52">
        <f t="shared" si="152"/>
        <v>4000</v>
      </c>
      <c r="P1079" s="51"/>
      <c r="Q1079" s="51"/>
      <c r="R1079" s="51"/>
      <c r="S1079" s="51"/>
      <c r="T1079" s="50" t="s">
        <v>376</v>
      </c>
    </row>
    <row r="1080" spans="1:20" ht="21" customHeight="1" x14ac:dyDescent="0.4">
      <c r="A1080" s="50" t="s">
        <v>135</v>
      </c>
      <c r="B1080" s="50"/>
      <c r="C1080" s="50"/>
      <c r="D1080" s="50"/>
      <c r="E1080" s="50"/>
      <c r="F1080" s="50"/>
      <c r="G1080" s="50"/>
      <c r="H1080" s="50"/>
      <c r="I1080" s="50"/>
      <c r="J1080" s="50"/>
      <c r="K1080" s="56">
        <v>45579</v>
      </c>
      <c r="L1080" s="50" t="s">
        <v>9</v>
      </c>
      <c r="M1080" s="51"/>
      <c r="N1080" s="52">
        <v>463800</v>
      </c>
      <c r="O1080" s="52">
        <f t="shared" si="152"/>
        <v>463800</v>
      </c>
      <c r="P1080" s="51"/>
      <c r="Q1080" s="51"/>
      <c r="R1080" s="51"/>
      <c r="S1080" s="51"/>
      <c r="T1080" s="50" t="s">
        <v>376</v>
      </c>
    </row>
    <row r="1081" spans="1:20" ht="21" customHeight="1" x14ac:dyDescent="0.4">
      <c r="A1081" s="50" t="s">
        <v>135</v>
      </c>
      <c r="B1081" s="50"/>
      <c r="C1081" s="50"/>
      <c r="D1081" s="50"/>
      <c r="E1081" s="50"/>
      <c r="F1081" s="50"/>
      <c r="G1081" s="50"/>
      <c r="H1081" s="50"/>
      <c r="I1081" s="50"/>
      <c r="J1081" s="50"/>
      <c r="K1081" s="56">
        <v>45679</v>
      </c>
      <c r="L1081" s="50" t="s">
        <v>9</v>
      </c>
      <c r="M1081" s="51"/>
      <c r="N1081" s="52">
        <v>13850</v>
      </c>
      <c r="O1081" s="52">
        <f t="shared" si="152"/>
        <v>13850</v>
      </c>
      <c r="P1081" s="51"/>
      <c r="Q1081" s="51"/>
      <c r="R1081" s="51"/>
      <c r="S1081" s="51"/>
      <c r="T1081" s="50" t="s">
        <v>376</v>
      </c>
    </row>
    <row r="1082" spans="1:20" ht="21" customHeight="1" x14ac:dyDescent="0.4">
      <c r="A1082" s="50" t="s">
        <v>135</v>
      </c>
      <c r="B1082" s="50"/>
      <c r="C1082" s="50"/>
      <c r="D1082" s="50"/>
      <c r="E1082" s="50"/>
      <c r="F1082" s="50"/>
      <c r="G1082" s="50"/>
      <c r="H1082" s="50"/>
      <c r="I1082" s="50"/>
      <c r="J1082" s="50"/>
      <c r="K1082" s="50"/>
      <c r="L1082" s="50"/>
      <c r="M1082" s="51"/>
      <c r="N1082" s="51"/>
      <c r="O1082" s="52">
        <f t="shared" si="152"/>
        <v>0</v>
      </c>
      <c r="P1082" s="51"/>
      <c r="Q1082" s="51"/>
      <c r="R1082" s="51"/>
      <c r="S1082" s="51"/>
      <c r="T1082" s="50" t="s">
        <v>376</v>
      </c>
    </row>
    <row r="1083" spans="1:20" ht="21" customHeight="1" x14ac:dyDescent="0.4">
      <c r="A1083" s="58"/>
      <c r="B1083" s="58"/>
      <c r="C1083" s="58"/>
      <c r="D1083" s="58"/>
      <c r="E1083" s="58"/>
      <c r="F1083" s="58"/>
      <c r="G1083" s="58"/>
      <c r="H1083" s="58"/>
      <c r="I1083" s="58"/>
      <c r="J1083" s="58"/>
      <c r="K1083" s="58"/>
      <c r="L1083" s="58"/>
      <c r="M1083" s="60">
        <f t="shared" ref="M1083:N1083" si="153">SUM(M1070:M1082)</f>
        <v>814000</v>
      </c>
      <c r="N1083" s="60">
        <f t="shared" si="153"/>
        <v>1477650</v>
      </c>
      <c r="O1083" s="60">
        <f>SUM(O1070:O1082)</f>
        <v>2291650</v>
      </c>
      <c r="P1083" s="60">
        <f>+J1069-N1083</f>
        <v>35</v>
      </c>
      <c r="Q1083" s="60">
        <f>+I1069-M1083</f>
        <v>0</v>
      </c>
      <c r="R1083" s="60">
        <f>+P1083+Q1083</f>
        <v>35</v>
      </c>
      <c r="S1083" s="60">
        <f>+O1083</f>
        <v>2291650</v>
      </c>
      <c r="T1083" s="58"/>
    </row>
    <row r="1084" spans="1:20" ht="21" customHeight="1" x14ac:dyDescent="0.4">
      <c r="A1084" s="50" t="s">
        <v>136</v>
      </c>
      <c r="B1084" s="50" t="s">
        <v>326</v>
      </c>
      <c r="C1084" s="50" t="s">
        <v>573</v>
      </c>
      <c r="D1084" s="50">
        <v>138.88999999999999</v>
      </c>
      <c r="E1084" s="50">
        <v>16500</v>
      </c>
      <c r="F1084" s="52">
        <f>+D1084*0.8364</f>
        <v>116.16759599999999</v>
      </c>
      <c r="G1084" s="51">
        <v>7000</v>
      </c>
      <c r="H1084" s="51">
        <v>4850000</v>
      </c>
      <c r="I1084" s="52">
        <f>2374576+826000</f>
        <v>3200576</v>
      </c>
      <c r="J1084" s="52">
        <f>(H1084-I1084)</f>
        <v>1649424</v>
      </c>
      <c r="K1084" s="56">
        <v>45333</v>
      </c>
      <c r="L1084" s="50" t="s">
        <v>1170</v>
      </c>
      <c r="M1084" s="51"/>
      <c r="N1084" s="51"/>
      <c r="O1084" s="51"/>
      <c r="P1084" s="51"/>
      <c r="Q1084" s="51"/>
      <c r="R1084" s="51"/>
      <c r="S1084" s="51"/>
      <c r="T1084" s="50" t="s">
        <v>298</v>
      </c>
    </row>
    <row r="1085" spans="1:20" ht="21" customHeight="1" x14ac:dyDescent="0.4">
      <c r="A1085" s="50" t="s">
        <v>136</v>
      </c>
      <c r="B1085" s="50"/>
      <c r="C1085" s="50"/>
      <c r="D1085" s="50"/>
      <c r="E1085" s="50"/>
      <c r="F1085" s="50"/>
      <c r="G1085" s="50"/>
      <c r="H1085" s="50"/>
      <c r="I1085" s="50"/>
      <c r="J1085" s="50"/>
      <c r="K1085" s="56">
        <v>45333</v>
      </c>
      <c r="L1085" s="50" t="s">
        <v>9</v>
      </c>
      <c r="M1085" s="51"/>
      <c r="N1085" s="52">
        <v>30000</v>
      </c>
      <c r="O1085" s="52">
        <f t="shared" ref="O1085:O1093" si="154">+SUM(M1085:N1085)</f>
        <v>30000</v>
      </c>
      <c r="P1085" s="51"/>
      <c r="Q1085" s="51"/>
      <c r="R1085" s="51"/>
      <c r="S1085" s="51"/>
      <c r="T1085" s="50" t="s">
        <v>298</v>
      </c>
    </row>
    <row r="1086" spans="1:20" ht="21" customHeight="1" x14ac:dyDescent="0.4">
      <c r="A1086" s="50" t="s">
        <v>136</v>
      </c>
      <c r="B1086" s="50"/>
      <c r="C1086" s="50" t="s">
        <v>574</v>
      </c>
      <c r="D1086" s="50"/>
      <c r="E1086" s="50"/>
      <c r="F1086" s="50"/>
      <c r="G1086" s="50"/>
      <c r="H1086" s="50"/>
      <c r="I1086" s="50"/>
      <c r="J1086" s="50"/>
      <c r="K1086" s="56">
        <v>45335</v>
      </c>
      <c r="L1086" s="50" t="s">
        <v>9</v>
      </c>
      <c r="M1086" s="51"/>
      <c r="N1086" s="52">
        <v>300000</v>
      </c>
      <c r="O1086" s="52">
        <f t="shared" si="154"/>
        <v>300000</v>
      </c>
      <c r="P1086" s="51"/>
      <c r="Q1086" s="51"/>
      <c r="R1086" s="51"/>
      <c r="S1086" s="51"/>
      <c r="T1086" s="50" t="s">
        <v>298</v>
      </c>
    </row>
    <row r="1087" spans="1:20" ht="21" customHeight="1" x14ac:dyDescent="0.4">
      <c r="A1087" s="50" t="s">
        <v>136</v>
      </c>
      <c r="B1087" s="50"/>
      <c r="C1087" s="50"/>
      <c r="D1087" s="50"/>
      <c r="E1087" s="50"/>
      <c r="F1087" s="50"/>
      <c r="G1087" s="50"/>
      <c r="H1087" s="50"/>
      <c r="I1087" s="50"/>
      <c r="J1087" s="50"/>
      <c r="K1087" s="56">
        <v>45373</v>
      </c>
      <c r="L1087" s="50" t="s">
        <v>9</v>
      </c>
      <c r="M1087" s="51"/>
      <c r="N1087" s="52">
        <v>300000</v>
      </c>
      <c r="O1087" s="52">
        <f t="shared" si="154"/>
        <v>300000</v>
      </c>
      <c r="P1087" s="51"/>
      <c r="Q1087" s="51"/>
      <c r="R1087" s="51"/>
      <c r="S1087" s="51"/>
      <c r="T1087" s="50" t="s">
        <v>298</v>
      </c>
    </row>
    <row r="1088" spans="1:20" ht="21" customHeight="1" x14ac:dyDescent="0.4">
      <c r="A1088" s="50" t="s">
        <v>136</v>
      </c>
      <c r="B1088" s="50"/>
      <c r="C1088" s="50" t="s">
        <v>573</v>
      </c>
      <c r="D1088" s="50" t="s">
        <v>440</v>
      </c>
      <c r="E1088" s="50"/>
      <c r="F1088" s="50"/>
      <c r="G1088" s="50"/>
      <c r="H1088" s="50"/>
      <c r="I1088" s="50"/>
      <c r="J1088" s="50"/>
      <c r="K1088" s="56">
        <v>45388</v>
      </c>
      <c r="L1088" s="50" t="s">
        <v>314</v>
      </c>
      <c r="M1088" s="52">
        <v>826000</v>
      </c>
      <c r="N1088" s="51"/>
      <c r="O1088" s="52">
        <f t="shared" si="154"/>
        <v>826000</v>
      </c>
      <c r="P1088" s="51"/>
      <c r="Q1088" s="51"/>
      <c r="R1088" s="51"/>
      <c r="S1088" s="51"/>
      <c r="T1088" s="50" t="s">
        <v>298</v>
      </c>
    </row>
    <row r="1089" spans="1:20" ht="21" customHeight="1" x14ac:dyDescent="0.4">
      <c r="A1089" s="50" t="s">
        <v>136</v>
      </c>
      <c r="B1089" s="50"/>
      <c r="C1089" s="50"/>
      <c r="D1089" s="50"/>
      <c r="E1089" s="50"/>
      <c r="F1089" s="50"/>
      <c r="G1089" s="50"/>
      <c r="H1089" s="50"/>
      <c r="I1089" s="50"/>
      <c r="J1089" s="50"/>
      <c r="K1089" s="56">
        <v>45470</v>
      </c>
      <c r="L1089" s="50" t="s">
        <v>9</v>
      </c>
      <c r="M1089" s="51"/>
      <c r="N1089" s="52">
        <v>800000</v>
      </c>
      <c r="O1089" s="52">
        <f t="shared" si="154"/>
        <v>800000</v>
      </c>
      <c r="P1089" s="51"/>
      <c r="Q1089" s="51"/>
      <c r="R1089" s="51"/>
      <c r="S1089" s="51"/>
      <c r="T1089" s="50" t="s">
        <v>298</v>
      </c>
    </row>
    <row r="1090" spans="1:20" ht="21" customHeight="1" x14ac:dyDescent="0.4">
      <c r="A1090" s="50" t="s">
        <v>136</v>
      </c>
      <c r="B1090" s="50"/>
      <c r="C1090" s="50"/>
      <c r="D1090" s="50"/>
      <c r="E1090" s="50"/>
      <c r="F1090" s="50"/>
      <c r="G1090" s="50"/>
      <c r="H1090" s="50"/>
      <c r="I1090" s="50"/>
      <c r="J1090" s="50"/>
      <c r="K1090" s="56">
        <v>45478</v>
      </c>
      <c r="L1090" s="50" t="s">
        <v>9</v>
      </c>
      <c r="M1090" s="51"/>
      <c r="N1090" s="52">
        <v>170000</v>
      </c>
      <c r="O1090" s="52">
        <f t="shared" si="154"/>
        <v>170000</v>
      </c>
      <c r="P1090" s="51"/>
      <c r="Q1090" s="51"/>
      <c r="R1090" s="51"/>
      <c r="S1090" s="51"/>
      <c r="T1090" s="50" t="s">
        <v>298</v>
      </c>
    </row>
    <row r="1091" spans="1:20" ht="21" customHeight="1" x14ac:dyDescent="0.4">
      <c r="A1091" s="50" t="s">
        <v>136</v>
      </c>
      <c r="B1091" s="50"/>
      <c r="C1091" s="50"/>
      <c r="D1091" s="50"/>
      <c r="E1091" s="50"/>
      <c r="F1091" s="50"/>
      <c r="G1091" s="50"/>
      <c r="H1091" s="50"/>
      <c r="I1091" s="50"/>
      <c r="J1091" s="50"/>
      <c r="K1091" s="56">
        <v>45478</v>
      </c>
      <c r="L1091" s="50" t="s">
        <v>9</v>
      </c>
      <c r="M1091" s="51"/>
      <c r="N1091" s="52">
        <v>50000</v>
      </c>
      <c r="O1091" s="52">
        <f t="shared" si="154"/>
        <v>50000</v>
      </c>
      <c r="P1091" s="51"/>
      <c r="Q1091" s="51"/>
      <c r="R1091" s="51"/>
      <c r="S1091" s="51"/>
      <c r="T1091" s="50" t="s">
        <v>298</v>
      </c>
    </row>
    <row r="1092" spans="1:20" ht="21" customHeight="1" x14ac:dyDescent="0.4">
      <c r="A1092" s="50" t="s">
        <v>136</v>
      </c>
      <c r="B1092" s="50"/>
      <c r="C1092" s="50" t="s">
        <v>573</v>
      </c>
      <c r="D1092" s="50" t="s">
        <v>440</v>
      </c>
      <c r="E1092" s="50"/>
      <c r="F1092" s="50"/>
      <c r="G1092" s="50"/>
      <c r="H1092" s="50"/>
      <c r="I1092" s="50"/>
      <c r="J1092" s="50"/>
      <c r="K1092" s="56">
        <v>45482</v>
      </c>
      <c r="L1092" s="50" t="s">
        <v>1171</v>
      </c>
      <c r="M1092" s="52">
        <v>2374576</v>
      </c>
      <c r="N1092" s="51"/>
      <c r="O1092" s="52">
        <f t="shared" si="154"/>
        <v>2374576</v>
      </c>
      <c r="P1092" s="51"/>
      <c r="Q1092" s="51"/>
      <c r="R1092" s="51"/>
      <c r="S1092" s="51"/>
      <c r="T1092" s="50" t="s">
        <v>298</v>
      </c>
    </row>
    <row r="1093" spans="1:20" ht="21" customHeight="1" x14ac:dyDescent="0.4">
      <c r="A1093" s="50" t="s">
        <v>136</v>
      </c>
      <c r="B1093" s="50"/>
      <c r="C1093" s="50"/>
      <c r="D1093" s="50"/>
      <c r="E1093" s="50"/>
      <c r="F1093" s="50"/>
      <c r="G1093" s="50"/>
      <c r="H1093" s="50"/>
      <c r="I1093" s="50"/>
      <c r="J1093" s="50"/>
      <c r="K1093" s="50"/>
      <c r="L1093" s="50"/>
      <c r="M1093" s="51"/>
      <c r="N1093" s="51"/>
      <c r="O1093" s="52">
        <f t="shared" si="154"/>
        <v>0</v>
      </c>
      <c r="P1093" s="51"/>
      <c r="Q1093" s="51"/>
      <c r="R1093" s="51"/>
      <c r="S1093" s="51"/>
      <c r="T1093" s="50" t="s">
        <v>298</v>
      </c>
    </row>
    <row r="1094" spans="1:20" ht="21" customHeight="1" x14ac:dyDescent="0.4">
      <c r="A1094" s="58"/>
      <c r="B1094" s="58"/>
      <c r="C1094" s="58"/>
      <c r="D1094" s="58"/>
      <c r="E1094" s="58"/>
      <c r="F1094" s="58"/>
      <c r="G1094" s="58"/>
      <c r="H1094" s="58"/>
      <c r="I1094" s="58"/>
      <c r="J1094" s="58"/>
      <c r="K1094" s="58"/>
      <c r="L1094" s="58"/>
      <c r="M1094" s="60">
        <f t="shared" ref="M1094:N1094" si="155">SUM(M1085:M1093)</f>
        <v>3200576</v>
      </c>
      <c r="N1094" s="60">
        <f t="shared" si="155"/>
        <v>1650000</v>
      </c>
      <c r="O1094" s="60">
        <f>SUM(O1085:O1093)</f>
        <v>4850576</v>
      </c>
      <c r="P1094" s="60">
        <f>+J1084-N1094</f>
        <v>-576</v>
      </c>
      <c r="Q1094" s="60">
        <f>+I1084-M1094</f>
        <v>0</v>
      </c>
      <c r="R1094" s="60">
        <f>+P1094+Q1094</f>
        <v>-576</v>
      </c>
      <c r="S1094" s="60">
        <f>+O1094</f>
        <v>4850576</v>
      </c>
      <c r="T1094" s="58"/>
    </row>
    <row r="1095" spans="1:20" ht="21" customHeight="1" x14ac:dyDescent="0.4">
      <c r="A1095" s="50" t="s">
        <v>137</v>
      </c>
      <c r="B1095" s="50" t="s">
        <v>326</v>
      </c>
      <c r="C1095" s="50"/>
      <c r="D1095" s="50">
        <v>138.88999999999999</v>
      </c>
      <c r="E1095" s="50">
        <v>16500</v>
      </c>
      <c r="F1095" s="52">
        <f>+D1095*0.8364</f>
        <v>116.16759599999999</v>
      </c>
      <c r="G1095" s="51">
        <v>7000</v>
      </c>
      <c r="H1095" s="51">
        <f>+D1095*E1095</f>
        <v>2291685</v>
      </c>
      <c r="I1095" s="52">
        <f>+CEILING(F1095*G1095,1000)</f>
        <v>814000</v>
      </c>
      <c r="J1095" s="52">
        <f>(H1095-I1095)</f>
        <v>1477685</v>
      </c>
      <c r="K1095" s="56">
        <v>45149</v>
      </c>
      <c r="L1095" s="50"/>
      <c r="M1095" s="51"/>
      <c r="N1095" s="51"/>
      <c r="O1095" s="51"/>
      <c r="P1095" s="51"/>
      <c r="Q1095" s="51"/>
      <c r="R1095" s="51"/>
      <c r="S1095" s="51"/>
      <c r="T1095" s="50" t="s">
        <v>304</v>
      </c>
    </row>
    <row r="1096" spans="1:20" ht="21" customHeight="1" x14ac:dyDescent="0.4">
      <c r="A1096" s="50" t="s">
        <v>137</v>
      </c>
      <c r="B1096" s="50"/>
      <c r="C1096" s="50"/>
      <c r="D1096" s="50"/>
      <c r="E1096" s="50">
        <v>16200</v>
      </c>
      <c r="F1096" s="50"/>
      <c r="G1096" s="50"/>
      <c r="H1096" s="50"/>
      <c r="I1096" s="50"/>
      <c r="J1096" s="50"/>
      <c r="K1096" s="56">
        <v>45149</v>
      </c>
      <c r="L1096" s="50" t="s">
        <v>9</v>
      </c>
      <c r="M1096" s="51"/>
      <c r="N1096" s="52">
        <v>50000</v>
      </c>
      <c r="O1096" s="52">
        <f t="shared" ref="O1096:O1104" si="156">+SUM(M1096:N1096)</f>
        <v>50000</v>
      </c>
      <c r="P1096" s="51"/>
      <c r="Q1096" s="51"/>
      <c r="R1096" s="51"/>
      <c r="S1096" s="51"/>
      <c r="T1096" s="50" t="s">
        <v>304</v>
      </c>
    </row>
    <row r="1097" spans="1:20" ht="21" customHeight="1" x14ac:dyDescent="0.4">
      <c r="A1097" s="50" t="s">
        <v>137</v>
      </c>
      <c r="B1097" s="50"/>
      <c r="C1097" s="50" t="s">
        <v>575</v>
      </c>
      <c r="D1097" s="50"/>
      <c r="E1097" s="50"/>
      <c r="F1097" s="50"/>
      <c r="G1097" s="50"/>
      <c r="H1097" s="50"/>
      <c r="I1097" s="50"/>
      <c r="J1097" s="50"/>
      <c r="K1097" s="56">
        <v>45166</v>
      </c>
      <c r="L1097" s="50" t="s">
        <v>1172</v>
      </c>
      <c r="M1097" s="52">
        <v>800000</v>
      </c>
      <c r="N1097" s="51"/>
      <c r="O1097" s="52">
        <f t="shared" si="156"/>
        <v>800000</v>
      </c>
      <c r="P1097" s="51"/>
      <c r="Q1097" s="51"/>
      <c r="R1097" s="51"/>
      <c r="S1097" s="51"/>
      <c r="T1097" s="50" t="s">
        <v>304</v>
      </c>
    </row>
    <row r="1098" spans="1:20" ht="21" customHeight="1" x14ac:dyDescent="0.4">
      <c r="A1098" s="50" t="s">
        <v>137</v>
      </c>
      <c r="B1098" s="50"/>
      <c r="C1098" s="50"/>
      <c r="D1098" s="50"/>
      <c r="E1098" s="50"/>
      <c r="F1098" s="50"/>
      <c r="G1098" s="50"/>
      <c r="H1098" s="50"/>
      <c r="I1098" s="50"/>
      <c r="J1098" s="50"/>
      <c r="K1098" s="56">
        <v>45343</v>
      </c>
      <c r="L1098" s="50" t="s">
        <v>312</v>
      </c>
      <c r="M1098" s="52">
        <v>139000</v>
      </c>
      <c r="N1098" s="51"/>
      <c r="O1098" s="52">
        <f t="shared" si="156"/>
        <v>139000</v>
      </c>
      <c r="P1098" s="51"/>
      <c r="Q1098" s="51"/>
      <c r="R1098" s="51"/>
      <c r="S1098" s="51"/>
      <c r="T1098" s="50" t="s">
        <v>304</v>
      </c>
    </row>
    <row r="1099" spans="1:20" ht="21" customHeight="1" x14ac:dyDescent="0.4">
      <c r="A1099" s="50" t="s">
        <v>137</v>
      </c>
      <c r="B1099" s="50"/>
      <c r="C1099" s="50"/>
      <c r="D1099" s="50"/>
      <c r="E1099" s="50"/>
      <c r="F1099" s="50"/>
      <c r="G1099" s="50"/>
      <c r="H1099" s="50"/>
      <c r="I1099" s="50"/>
      <c r="J1099" s="50"/>
      <c r="K1099" s="56">
        <v>45343</v>
      </c>
      <c r="L1099" s="50" t="s">
        <v>1173</v>
      </c>
      <c r="M1099" s="52">
        <v>275000</v>
      </c>
      <c r="N1099" s="51"/>
      <c r="O1099" s="52">
        <f t="shared" si="156"/>
        <v>275000</v>
      </c>
      <c r="P1099" s="51"/>
      <c r="Q1099" s="51"/>
      <c r="R1099" s="51"/>
      <c r="S1099" s="51"/>
      <c r="T1099" s="50" t="s">
        <v>304</v>
      </c>
    </row>
    <row r="1100" spans="1:20" ht="21" customHeight="1" x14ac:dyDescent="0.4">
      <c r="A1100" s="50" t="s">
        <v>137</v>
      </c>
      <c r="B1100" s="50"/>
      <c r="C1100" s="50"/>
      <c r="D1100" s="50"/>
      <c r="E1100" s="50"/>
      <c r="F1100" s="50"/>
      <c r="G1100" s="50"/>
      <c r="H1100" s="50"/>
      <c r="I1100" s="50"/>
      <c r="J1100" s="50"/>
      <c r="K1100" s="56">
        <v>45343</v>
      </c>
      <c r="L1100" s="50" t="s">
        <v>9</v>
      </c>
      <c r="M1100" s="51"/>
      <c r="N1100" s="52">
        <v>1386000</v>
      </c>
      <c r="O1100" s="52">
        <f t="shared" si="156"/>
        <v>1386000</v>
      </c>
      <c r="P1100" s="51"/>
      <c r="Q1100" s="51"/>
      <c r="R1100" s="51"/>
      <c r="S1100" s="51"/>
      <c r="T1100" s="50" t="s">
        <v>304</v>
      </c>
    </row>
    <row r="1101" spans="1:20" ht="21" customHeight="1" x14ac:dyDescent="0.4">
      <c r="A1101" s="50" t="s">
        <v>137</v>
      </c>
      <c r="B1101" s="50"/>
      <c r="C1101" s="50" t="s">
        <v>576</v>
      </c>
      <c r="D1101" s="50"/>
      <c r="E1101" s="50"/>
      <c r="F1101" s="50"/>
      <c r="G1101" s="50"/>
      <c r="H1101" s="50"/>
      <c r="I1101" s="50"/>
      <c r="J1101" s="50"/>
      <c r="K1101" s="56">
        <v>45379</v>
      </c>
      <c r="L1101" s="50" t="s">
        <v>9</v>
      </c>
      <c r="M1101" s="51"/>
      <c r="N1101" s="52">
        <v>41685</v>
      </c>
      <c r="O1101" s="52">
        <f t="shared" si="156"/>
        <v>41685</v>
      </c>
      <c r="P1101" s="51"/>
      <c r="Q1101" s="51"/>
      <c r="R1101" s="51"/>
      <c r="S1101" s="51"/>
      <c r="T1101" s="50" t="s">
        <v>304</v>
      </c>
    </row>
    <row r="1102" spans="1:20" ht="21" customHeight="1" x14ac:dyDescent="0.4">
      <c r="A1102" s="50" t="s">
        <v>137</v>
      </c>
      <c r="B1102" s="50"/>
      <c r="C1102" s="50"/>
      <c r="D1102" s="50"/>
      <c r="E1102" s="50"/>
      <c r="F1102" s="50"/>
      <c r="G1102" s="50"/>
      <c r="H1102" s="50"/>
      <c r="I1102" s="50"/>
      <c r="J1102" s="50"/>
      <c r="K1102" s="56" t="s">
        <v>1204</v>
      </c>
      <c r="L1102" s="50" t="s">
        <v>138</v>
      </c>
      <c r="M1102" s="51">
        <v>-800000</v>
      </c>
      <c r="N1102" s="51"/>
      <c r="O1102" s="52">
        <f t="shared" si="156"/>
        <v>-800000</v>
      </c>
      <c r="P1102" s="51"/>
      <c r="Q1102" s="51"/>
      <c r="R1102" s="51"/>
      <c r="S1102" s="51"/>
      <c r="T1102" s="50" t="s">
        <v>304</v>
      </c>
    </row>
    <row r="1103" spans="1:20" ht="21" customHeight="1" x14ac:dyDescent="0.4">
      <c r="A1103" s="50" t="s">
        <v>137</v>
      </c>
      <c r="B1103" s="50"/>
      <c r="C1103" s="50"/>
      <c r="D1103" s="50"/>
      <c r="E1103" s="50"/>
      <c r="F1103" s="50"/>
      <c r="G1103" s="50"/>
      <c r="H1103" s="50"/>
      <c r="I1103" s="50"/>
      <c r="J1103" s="50"/>
      <c r="K1103" s="56" t="s">
        <v>1204</v>
      </c>
      <c r="L1103" s="50" t="s">
        <v>139</v>
      </c>
      <c r="M1103" s="51">
        <v>400000</v>
      </c>
      <c r="N1103" s="51"/>
      <c r="O1103" s="52">
        <f t="shared" si="156"/>
        <v>400000</v>
      </c>
      <c r="P1103" s="51"/>
      <c r="Q1103" s="51"/>
      <c r="R1103" s="51"/>
      <c r="S1103" s="51"/>
      <c r="T1103" s="50" t="s">
        <v>304</v>
      </c>
    </row>
    <row r="1104" spans="1:20" ht="21" customHeight="1" x14ac:dyDescent="0.4">
      <c r="A1104" s="50" t="s">
        <v>137</v>
      </c>
      <c r="B1104" s="50"/>
      <c r="C1104" s="50"/>
      <c r="D1104" s="50"/>
      <c r="E1104" s="50"/>
      <c r="F1104" s="50"/>
      <c r="G1104" s="50"/>
      <c r="H1104" s="50"/>
      <c r="I1104" s="50"/>
      <c r="J1104" s="50"/>
      <c r="K1104" s="50"/>
      <c r="L1104" s="50"/>
      <c r="M1104" s="51"/>
      <c r="N1104" s="51"/>
      <c r="O1104" s="52">
        <f t="shared" si="156"/>
        <v>0</v>
      </c>
      <c r="P1104" s="51"/>
      <c r="Q1104" s="51"/>
      <c r="R1104" s="51"/>
      <c r="S1104" s="51"/>
      <c r="T1104" s="50" t="s">
        <v>304</v>
      </c>
    </row>
    <row r="1105" spans="1:20" ht="21" customHeight="1" x14ac:dyDescent="0.4">
      <c r="A1105" s="58"/>
      <c r="B1105" s="58"/>
      <c r="C1105" s="58"/>
      <c r="D1105" s="58"/>
      <c r="E1105" s="58"/>
      <c r="F1105" s="58"/>
      <c r="G1105" s="58"/>
      <c r="H1105" s="58"/>
      <c r="I1105" s="58"/>
      <c r="J1105" s="58"/>
      <c r="K1105" s="58"/>
      <c r="L1105" s="58"/>
      <c r="M1105" s="60">
        <f t="shared" ref="M1105:N1105" si="157">SUM(M1096:M1104)</f>
        <v>814000</v>
      </c>
      <c r="N1105" s="60">
        <f t="shared" si="157"/>
        <v>1477685</v>
      </c>
      <c r="O1105" s="60">
        <f>SUM(O1096:O1104)</f>
        <v>2291685</v>
      </c>
      <c r="P1105" s="60">
        <f>+J1095-N1105</f>
        <v>0</v>
      </c>
      <c r="Q1105" s="60">
        <f>+I1095-M1105</f>
        <v>0</v>
      </c>
      <c r="R1105" s="60">
        <f>+P1105+Q1105</f>
        <v>0</v>
      </c>
      <c r="S1105" s="60">
        <f>+O1105</f>
        <v>2291685</v>
      </c>
      <c r="T1105" s="58"/>
    </row>
    <row r="1106" spans="1:20" ht="21" customHeight="1" x14ac:dyDescent="0.4">
      <c r="A1106" s="50" t="s">
        <v>138</v>
      </c>
      <c r="B1106" s="50" t="s">
        <v>326</v>
      </c>
      <c r="C1106" s="50"/>
      <c r="D1106" s="50">
        <v>138.88999999999999</v>
      </c>
      <c r="E1106" s="50">
        <v>16500</v>
      </c>
      <c r="F1106" s="52">
        <f>+D1106*0.8364</f>
        <v>116.16759599999999</v>
      </c>
      <c r="G1106" s="51">
        <v>7000</v>
      </c>
      <c r="H1106" s="51">
        <f>+D1106*E1106</f>
        <v>2291685</v>
      </c>
      <c r="I1106" s="52">
        <f>+CEILING(F1106*G1106,1000)</f>
        <v>814000</v>
      </c>
      <c r="J1106" s="52">
        <f>(H1106-I1106)</f>
        <v>1477685</v>
      </c>
      <c r="K1106" s="56">
        <v>45149</v>
      </c>
      <c r="L1106" s="50"/>
      <c r="M1106" s="51"/>
      <c r="N1106" s="51"/>
      <c r="O1106" s="51"/>
      <c r="P1106" s="51"/>
      <c r="Q1106" s="51"/>
      <c r="R1106" s="51"/>
      <c r="S1106" s="51"/>
      <c r="T1106" s="50" t="s">
        <v>304</v>
      </c>
    </row>
    <row r="1107" spans="1:20" ht="21" customHeight="1" x14ac:dyDescent="0.4">
      <c r="A1107" s="50" t="s">
        <v>138</v>
      </c>
      <c r="B1107" s="50"/>
      <c r="C1107" s="50"/>
      <c r="D1107" s="50"/>
      <c r="E1107" s="50">
        <v>16200</v>
      </c>
      <c r="F1107" s="50"/>
      <c r="G1107" s="50"/>
      <c r="H1107" s="50"/>
      <c r="I1107" s="50"/>
      <c r="J1107" s="50"/>
      <c r="K1107" s="56">
        <v>44999</v>
      </c>
      <c r="L1107" s="50" t="s">
        <v>9</v>
      </c>
      <c r="M1107" s="51"/>
      <c r="N1107" s="52">
        <v>5000</v>
      </c>
      <c r="O1107" s="52">
        <f t="shared" ref="O1107:O1117" si="158">+SUM(M1107:N1107)</f>
        <v>5000</v>
      </c>
      <c r="P1107" s="51"/>
      <c r="Q1107" s="51"/>
      <c r="R1107" s="51"/>
      <c r="S1107" s="51"/>
      <c r="T1107" s="50" t="s">
        <v>298</v>
      </c>
    </row>
    <row r="1108" spans="1:20" ht="21" customHeight="1" x14ac:dyDescent="0.4">
      <c r="A1108" s="50" t="s">
        <v>138</v>
      </c>
      <c r="B1108" s="50"/>
      <c r="C1108" s="50" t="s">
        <v>577</v>
      </c>
      <c r="D1108" s="50"/>
      <c r="E1108" s="50"/>
      <c r="F1108" s="50"/>
      <c r="G1108" s="50"/>
      <c r="H1108" s="50"/>
      <c r="I1108" s="50"/>
      <c r="J1108" s="50"/>
      <c r="K1108" s="56">
        <v>45166</v>
      </c>
      <c r="L1108" s="50" t="s">
        <v>1174</v>
      </c>
      <c r="M1108" s="52">
        <v>400000</v>
      </c>
      <c r="N1108" s="51"/>
      <c r="O1108" s="52">
        <f t="shared" si="158"/>
        <v>400000</v>
      </c>
      <c r="P1108" s="51"/>
      <c r="Q1108" s="51"/>
      <c r="R1108" s="51"/>
      <c r="S1108" s="51"/>
      <c r="T1108" s="50" t="s">
        <v>304</v>
      </c>
    </row>
    <row r="1109" spans="1:20" ht="21" customHeight="1" x14ac:dyDescent="0.4">
      <c r="A1109" s="50" t="s">
        <v>138</v>
      </c>
      <c r="B1109" s="50"/>
      <c r="C1109" s="50"/>
      <c r="D1109" s="50"/>
      <c r="E1109" s="50"/>
      <c r="F1109" s="50"/>
      <c r="G1109" s="50"/>
      <c r="H1109" s="50"/>
      <c r="I1109" s="50"/>
      <c r="J1109" s="50"/>
      <c r="K1109" s="56">
        <v>45167</v>
      </c>
      <c r="L1109" s="50" t="s">
        <v>1174</v>
      </c>
      <c r="M1109" s="52">
        <v>-400000</v>
      </c>
      <c r="N1109" s="51"/>
      <c r="O1109" s="52">
        <f>+SUM(M1109:N1109)</f>
        <v>-400000</v>
      </c>
      <c r="P1109" s="51"/>
      <c r="Q1109" s="51"/>
      <c r="R1109" s="51"/>
      <c r="S1109" s="51"/>
      <c r="T1109" s="50" t="s">
        <v>304</v>
      </c>
    </row>
    <row r="1110" spans="1:20" ht="21" customHeight="1" x14ac:dyDescent="0.4">
      <c r="A1110" s="50" t="s">
        <v>138</v>
      </c>
      <c r="B1110" s="50"/>
      <c r="C1110" s="50"/>
      <c r="D1110" s="50"/>
      <c r="E1110" s="50"/>
      <c r="F1110" s="50"/>
      <c r="G1110" s="50"/>
      <c r="H1110" s="50"/>
      <c r="I1110" s="50"/>
      <c r="J1110" s="50"/>
      <c r="K1110" s="56">
        <v>45175</v>
      </c>
      <c r="L1110" s="50" t="s">
        <v>314</v>
      </c>
      <c r="M1110" s="52">
        <v>400000</v>
      </c>
      <c r="N1110" s="51"/>
      <c r="O1110" s="52">
        <f t="shared" si="158"/>
        <v>400000</v>
      </c>
      <c r="P1110" s="51"/>
      <c r="Q1110" s="51"/>
      <c r="R1110" s="51"/>
      <c r="S1110" s="51"/>
      <c r="T1110" s="50" t="s">
        <v>304</v>
      </c>
    </row>
    <row r="1111" spans="1:20" ht="21" customHeight="1" x14ac:dyDescent="0.4">
      <c r="A1111" s="50" t="s">
        <v>138</v>
      </c>
      <c r="B1111" s="50"/>
      <c r="C1111" s="50"/>
      <c r="D1111" s="50"/>
      <c r="E1111" s="50"/>
      <c r="F1111" s="50"/>
      <c r="G1111" s="50"/>
      <c r="H1111" s="50"/>
      <c r="I1111" s="50"/>
      <c r="J1111" s="50"/>
      <c r="K1111" s="56">
        <v>45328</v>
      </c>
      <c r="L1111" s="50" t="s">
        <v>321</v>
      </c>
      <c r="M1111" s="52">
        <v>14000</v>
      </c>
      <c r="N1111" s="51"/>
      <c r="O1111" s="52">
        <f t="shared" si="158"/>
        <v>14000</v>
      </c>
      <c r="P1111" s="51"/>
      <c r="Q1111" s="51"/>
      <c r="R1111" s="51"/>
      <c r="S1111" s="51"/>
      <c r="T1111" s="50" t="s">
        <v>304</v>
      </c>
    </row>
    <row r="1112" spans="1:20" ht="21" customHeight="1" x14ac:dyDescent="0.4">
      <c r="A1112" s="50" t="s">
        <v>138</v>
      </c>
      <c r="B1112" s="50"/>
      <c r="C1112" s="50"/>
      <c r="D1112" s="50"/>
      <c r="E1112" s="50"/>
      <c r="F1112" s="50"/>
      <c r="G1112" s="50"/>
      <c r="H1112" s="50"/>
      <c r="I1112" s="50"/>
      <c r="J1112" s="50"/>
      <c r="K1112" s="56">
        <v>45328</v>
      </c>
      <c r="L1112" s="50" t="s">
        <v>9</v>
      </c>
      <c r="M1112" s="51"/>
      <c r="N1112" s="52">
        <v>1436000</v>
      </c>
      <c r="O1112" s="52">
        <f t="shared" si="158"/>
        <v>1436000</v>
      </c>
      <c r="P1112" s="51"/>
      <c r="Q1112" s="51"/>
      <c r="R1112" s="51"/>
      <c r="S1112" s="51"/>
      <c r="T1112" s="50" t="s">
        <v>304</v>
      </c>
    </row>
    <row r="1113" spans="1:20" ht="21" customHeight="1" x14ac:dyDescent="0.4">
      <c r="A1113" s="50" t="s">
        <v>138</v>
      </c>
      <c r="B1113" s="50"/>
      <c r="C1113" s="50" t="s">
        <v>575</v>
      </c>
      <c r="D1113" s="50"/>
      <c r="E1113" s="50"/>
      <c r="F1113" s="50"/>
      <c r="G1113" s="50"/>
      <c r="H1113" s="50"/>
      <c r="I1113" s="50"/>
      <c r="J1113" s="50"/>
      <c r="K1113" s="56"/>
      <c r="L1113" s="50"/>
      <c r="M1113" s="51"/>
      <c r="N1113" s="52">
        <v>-5000</v>
      </c>
      <c r="O1113" s="52">
        <f t="shared" si="158"/>
        <v>-5000</v>
      </c>
      <c r="P1113" s="51"/>
      <c r="Q1113" s="51"/>
      <c r="R1113" s="51"/>
      <c r="S1113" s="51"/>
      <c r="T1113" s="50" t="s">
        <v>304</v>
      </c>
    </row>
    <row r="1114" spans="1:20" ht="21" customHeight="1" x14ac:dyDescent="0.4">
      <c r="A1114" s="50" t="s">
        <v>138</v>
      </c>
      <c r="B1114" s="50"/>
      <c r="C1114" s="50"/>
      <c r="D1114" s="50"/>
      <c r="E1114" s="50"/>
      <c r="F1114" s="50"/>
      <c r="G1114" s="50"/>
      <c r="H1114" s="50"/>
      <c r="I1114" s="50"/>
      <c r="J1114" s="50"/>
      <c r="K1114" s="56">
        <v>45379</v>
      </c>
      <c r="L1114" s="50" t="s">
        <v>9</v>
      </c>
      <c r="M1114" s="51"/>
      <c r="N1114" s="52">
        <v>41685</v>
      </c>
      <c r="O1114" s="52">
        <f t="shared" si="158"/>
        <v>41685</v>
      </c>
      <c r="P1114" s="51"/>
      <c r="Q1114" s="51"/>
      <c r="R1114" s="51"/>
      <c r="S1114" s="51"/>
      <c r="T1114" s="50" t="s">
        <v>304</v>
      </c>
    </row>
    <row r="1115" spans="1:20" ht="21" customHeight="1" x14ac:dyDescent="0.4">
      <c r="A1115" s="50" t="s">
        <v>138</v>
      </c>
      <c r="B1115" s="50"/>
      <c r="C1115" s="50"/>
      <c r="D1115" s="50"/>
      <c r="E1115" s="50"/>
      <c r="F1115" s="50"/>
      <c r="G1115" s="50"/>
      <c r="H1115" s="50"/>
      <c r="I1115" s="50"/>
      <c r="J1115" s="50"/>
      <c r="K1115" s="56" t="s">
        <v>1204</v>
      </c>
      <c r="L1115" s="50" t="s">
        <v>137</v>
      </c>
      <c r="M1115" s="51">
        <v>800000</v>
      </c>
      <c r="N1115" s="51"/>
      <c r="O1115" s="52">
        <f t="shared" si="158"/>
        <v>800000</v>
      </c>
      <c r="P1115" s="51"/>
      <c r="Q1115" s="51"/>
      <c r="R1115" s="51"/>
      <c r="S1115" s="51"/>
      <c r="T1115" s="50" t="s">
        <v>298</v>
      </c>
    </row>
    <row r="1116" spans="1:20" ht="21" customHeight="1" x14ac:dyDescent="0.4">
      <c r="A1116" s="50" t="s">
        <v>138</v>
      </c>
      <c r="B1116" s="50"/>
      <c r="C1116" s="50"/>
      <c r="D1116" s="50"/>
      <c r="E1116" s="50"/>
      <c r="F1116" s="50"/>
      <c r="G1116" s="50"/>
      <c r="H1116" s="50"/>
      <c r="I1116" s="50"/>
      <c r="J1116" s="50"/>
      <c r="K1116" s="56" t="s">
        <v>1204</v>
      </c>
      <c r="L1116" s="50" t="s">
        <v>139</v>
      </c>
      <c r="M1116" s="51">
        <v>-400000</v>
      </c>
      <c r="N1116" s="51"/>
      <c r="O1116" s="52">
        <f t="shared" si="158"/>
        <v>-400000</v>
      </c>
      <c r="P1116" s="51"/>
      <c r="Q1116" s="51"/>
      <c r="R1116" s="51"/>
      <c r="S1116" s="51"/>
      <c r="T1116" s="50" t="s">
        <v>304</v>
      </c>
    </row>
    <row r="1117" spans="1:20" ht="21" customHeight="1" x14ac:dyDescent="0.4">
      <c r="A1117" s="50" t="s">
        <v>138</v>
      </c>
      <c r="B1117" s="50"/>
      <c r="C1117" s="50"/>
      <c r="D1117" s="50"/>
      <c r="E1117" s="50"/>
      <c r="F1117" s="50"/>
      <c r="G1117" s="50"/>
      <c r="H1117" s="50"/>
      <c r="I1117" s="50"/>
      <c r="J1117" s="50"/>
      <c r="K1117" s="50"/>
      <c r="L1117" s="50"/>
      <c r="M1117" s="51"/>
      <c r="N1117" s="51"/>
      <c r="O1117" s="52">
        <f t="shared" si="158"/>
        <v>0</v>
      </c>
      <c r="P1117" s="51"/>
      <c r="Q1117" s="51"/>
      <c r="R1117" s="51"/>
      <c r="S1117" s="51"/>
      <c r="T1117" s="50" t="s">
        <v>304</v>
      </c>
    </row>
    <row r="1118" spans="1:20" ht="21" customHeight="1" x14ac:dyDescent="0.4">
      <c r="A1118" s="58"/>
      <c r="B1118" s="58"/>
      <c r="C1118" s="58"/>
      <c r="D1118" s="58"/>
      <c r="E1118" s="58"/>
      <c r="F1118" s="58"/>
      <c r="G1118" s="58"/>
      <c r="H1118" s="58"/>
      <c r="I1118" s="58"/>
      <c r="J1118" s="58"/>
      <c r="K1118" s="58"/>
      <c r="L1118" s="58"/>
      <c r="M1118" s="60">
        <f t="shared" ref="M1118:N1118" si="159">SUM(M1107:M1117)</f>
        <v>814000</v>
      </c>
      <c r="N1118" s="60">
        <f t="shared" si="159"/>
        <v>1477685</v>
      </c>
      <c r="O1118" s="60">
        <f>SUM(O1107:O1117)</f>
        <v>2291685</v>
      </c>
      <c r="P1118" s="60">
        <f>+J1106-N1118</f>
        <v>0</v>
      </c>
      <c r="Q1118" s="60">
        <f>+I1106-M1118</f>
        <v>0</v>
      </c>
      <c r="R1118" s="60">
        <f>+P1118+Q1118</f>
        <v>0</v>
      </c>
      <c r="S1118" s="60">
        <f>+O1118</f>
        <v>2291685</v>
      </c>
      <c r="T1118" s="58"/>
    </row>
    <row r="1119" spans="1:20" ht="21" customHeight="1" x14ac:dyDescent="0.4">
      <c r="A1119" s="50" t="s">
        <v>139</v>
      </c>
      <c r="B1119" s="50" t="s">
        <v>326</v>
      </c>
      <c r="C1119" s="50"/>
      <c r="D1119" s="50">
        <v>138.88999999999999</v>
      </c>
      <c r="E1119" s="50">
        <v>16500</v>
      </c>
      <c r="F1119" s="52">
        <f>+D1119*0.8364</f>
        <v>116.16759599999999</v>
      </c>
      <c r="G1119" s="51">
        <v>7000</v>
      </c>
      <c r="H1119" s="51">
        <f>+D1119*E1119</f>
        <v>2291685</v>
      </c>
      <c r="I1119" s="52">
        <f>+CEILING(F1119*G1119,1000)</f>
        <v>814000</v>
      </c>
      <c r="J1119" s="52">
        <f>(H1119-I1119)</f>
        <v>1477685</v>
      </c>
      <c r="K1119" s="56">
        <v>45149</v>
      </c>
      <c r="L1119" s="50"/>
      <c r="M1119" s="51"/>
      <c r="N1119" s="51"/>
      <c r="O1119" s="51"/>
      <c r="P1119" s="51"/>
      <c r="Q1119" s="51"/>
      <c r="R1119" s="51"/>
      <c r="S1119" s="51"/>
      <c r="T1119" s="50" t="s">
        <v>304</v>
      </c>
    </row>
    <row r="1120" spans="1:20" ht="21" customHeight="1" x14ac:dyDescent="0.4">
      <c r="A1120" s="50" t="s">
        <v>139</v>
      </c>
      <c r="B1120" s="50"/>
      <c r="C1120" s="50"/>
      <c r="D1120" s="50"/>
      <c r="E1120" s="50">
        <v>16200</v>
      </c>
      <c r="F1120" s="50"/>
      <c r="G1120" s="50"/>
      <c r="H1120" s="50"/>
      <c r="I1120" s="50"/>
      <c r="J1120" s="50"/>
      <c r="K1120" s="56">
        <v>44999</v>
      </c>
      <c r="L1120" s="50" t="s">
        <v>9</v>
      </c>
      <c r="M1120" s="51"/>
      <c r="N1120" s="52">
        <v>4500</v>
      </c>
      <c r="O1120" s="52">
        <f t="shared" ref="O1120:O1129" si="160">+SUM(M1120:N1120)</f>
        <v>4500</v>
      </c>
      <c r="P1120" s="51"/>
      <c r="Q1120" s="51"/>
      <c r="R1120" s="51"/>
      <c r="S1120" s="51"/>
      <c r="T1120" s="50" t="s">
        <v>298</v>
      </c>
    </row>
    <row r="1121" spans="1:20" ht="21" customHeight="1" x14ac:dyDescent="0.4">
      <c r="A1121" s="50" t="s">
        <v>139</v>
      </c>
      <c r="B1121" s="50"/>
      <c r="C1121" s="50" t="s">
        <v>578</v>
      </c>
      <c r="D1121" s="50"/>
      <c r="E1121" s="50"/>
      <c r="F1121" s="50"/>
      <c r="G1121" s="50"/>
      <c r="H1121" s="50"/>
      <c r="I1121" s="50"/>
      <c r="J1121" s="50"/>
      <c r="K1121" s="56">
        <v>45166</v>
      </c>
      <c r="L1121" s="50" t="s">
        <v>1175</v>
      </c>
      <c r="M1121" s="52">
        <v>400000</v>
      </c>
      <c r="N1121" s="51"/>
      <c r="O1121" s="52">
        <f t="shared" si="160"/>
        <v>400000</v>
      </c>
      <c r="P1121" s="51"/>
      <c r="Q1121" s="51"/>
      <c r="R1121" s="51"/>
      <c r="S1121" s="51"/>
      <c r="T1121" s="50" t="s">
        <v>304</v>
      </c>
    </row>
    <row r="1122" spans="1:20" ht="21" customHeight="1" x14ac:dyDescent="0.4">
      <c r="A1122" s="50" t="s">
        <v>139</v>
      </c>
      <c r="B1122" s="50"/>
      <c r="C1122" s="50"/>
      <c r="D1122" s="50"/>
      <c r="E1122" s="50"/>
      <c r="F1122" s="50"/>
      <c r="G1122" s="50"/>
      <c r="H1122" s="50"/>
      <c r="I1122" s="50"/>
      <c r="J1122" s="50"/>
      <c r="K1122" s="56">
        <v>45350</v>
      </c>
      <c r="L1122" s="50" t="s">
        <v>321</v>
      </c>
      <c r="M1122" s="52">
        <v>400000</v>
      </c>
      <c r="N1122" s="51"/>
      <c r="O1122" s="52">
        <f t="shared" si="160"/>
        <v>400000</v>
      </c>
      <c r="P1122" s="51"/>
      <c r="Q1122" s="51"/>
      <c r="R1122" s="51"/>
      <c r="S1122" s="51"/>
      <c r="T1122" s="50" t="s">
        <v>304</v>
      </c>
    </row>
    <row r="1123" spans="1:20" ht="21" customHeight="1" x14ac:dyDescent="0.4">
      <c r="A1123" s="50" t="s">
        <v>139</v>
      </c>
      <c r="B1123" s="50"/>
      <c r="C1123" s="50" t="s">
        <v>577</v>
      </c>
      <c r="D1123" s="50"/>
      <c r="E1123" s="50"/>
      <c r="F1123" s="50"/>
      <c r="G1123" s="50"/>
      <c r="H1123" s="50"/>
      <c r="I1123" s="50"/>
      <c r="J1123" s="50"/>
      <c r="K1123" s="56">
        <v>45350</v>
      </c>
      <c r="L1123" s="50" t="s">
        <v>321</v>
      </c>
      <c r="M1123" s="52">
        <v>14000</v>
      </c>
      <c r="N1123" s="51"/>
      <c r="O1123" s="52">
        <f t="shared" si="160"/>
        <v>14000</v>
      </c>
      <c r="P1123" s="51"/>
      <c r="Q1123" s="51"/>
      <c r="R1123" s="51"/>
      <c r="S1123" s="51"/>
      <c r="T1123" s="50" t="s">
        <v>304</v>
      </c>
    </row>
    <row r="1124" spans="1:20" ht="21" customHeight="1" x14ac:dyDescent="0.4">
      <c r="A1124" s="50" t="s">
        <v>139</v>
      </c>
      <c r="B1124" s="50"/>
      <c r="C1124" s="50"/>
      <c r="D1124" s="50"/>
      <c r="E1124" s="50"/>
      <c r="F1124" s="50"/>
      <c r="G1124" s="50"/>
      <c r="H1124" s="50"/>
      <c r="I1124" s="50"/>
      <c r="J1124" s="50"/>
      <c r="K1124" s="56">
        <v>45350</v>
      </c>
      <c r="L1124" s="50" t="s">
        <v>9</v>
      </c>
      <c r="M1124" s="51"/>
      <c r="N1124" s="52">
        <v>1436000</v>
      </c>
      <c r="O1124" s="52">
        <f t="shared" si="160"/>
        <v>1436000</v>
      </c>
      <c r="P1124" s="51"/>
      <c r="Q1124" s="51"/>
      <c r="R1124" s="51"/>
      <c r="S1124" s="51"/>
      <c r="T1124" s="50" t="s">
        <v>304</v>
      </c>
    </row>
    <row r="1125" spans="1:20" ht="21" customHeight="1" x14ac:dyDescent="0.4">
      <c r="A1125" s="50" t="s">
        <v>139</v>
      </c>
      <c r="B1125" s="50"/>
      <c r="C1125" s="50"/>
      <c r="D1125" s="50"/>
      <c r="E1125" s="50"/>
      <c r="F1125" s="50"/>
      <c r="G1125" s="50"/>
      <c r="H1125" s="50"/>
      <c r="I1125" s="50"/>
      <c r="J1125" s="50"/>
      <c r="K1125" s="56"/>
      <c r="L1125" s="50"/>
      <c r="M1125" s="51"/>
      <c r="N1125" s="52">
        <v>-4500</v>
      </c>
      <c r="O1125" s="52">
        <f t="shared" si="160"/>
        <v>-4500</v>
      </c>
      <c r="P1125" s="51"/>
      <c r="Q1125" s="51"/>
      <c r="R1125" s="51"/>
      <c r="S1125" s="51"/>
      <c r="T1125" s="50" t="s">
        <v>304</v>
      </c>
    </row>
    <row r="1126" spans="1:20" ht="21" customHeight="1" x14ac:dyDescent="0.4">
      <c r="A1126" s="50" t="s">
        <v>139</v>
      </c>
      <c r="B1126" s="50"/>
      <c r="C1126" s="50"/>
      <c r="D1126" s="50"/>
      <c r="E1126" s="50"/>
      <c r="F1126" s="50"/>
      <c r="G1126" s="50"/>
      <c r="H1126" s="50"/>
      <c r="I1126" s="50"/>
      <c r="J1126" s="50"/>
      <c r="K1126" s="56">
        <v>45379</v>
      </c>
      <c r="L1126" s="50" t="s">
        <v>9</v>
      </c>
      <c r="M1126" s="51"/>
      <c r="N1126" s="52">
        <v>41685</v>
      </c>
      <c r="O1126" s="52">
        <f t="shared" si="160"/>
        <v>41685</v>
      </c>
      <c r="P1126" s="51"/>
      <c r="Q1126" s="51"/>
      <c r="R1126" s="51"/>
      <c r="S1126" s="51"/>
      <c r="T1126" s="50" t="s">
        <v>304</v>
      </c>
    </row>
    <row r="1127" spans="1:20" ht="21" customHeight="1" x14ac:dyDescent="0.4">
      <c r="A1127" s="50" t="s">
        <v>139</v>
      </c>
      <c r="B1127" s="50"/>
      <c r="C1127" s="50"/>
      <c r="D1127" s="50"/>
      <c r="E1127" s="50"/>
      <c r="F1127" s="50"/>
      <c r="G1127" s="50"/>
      <c r="H1127" s="50"/>
      <c r="I1127" s="50"/>
      <c r="J1127" s="50"/>
      <c r="K1127" s="56" t="s">
        <v>1204</v>
      </c>
      <c r="L1127" s="50" t="s">
        <v>137</v>
      </c>
      <c r="M1127" s="51">
        <v>-400000</v>
      </c>
      <c r="N1127" s="51"/>
      <c r="O1127" s="52">
        <f t="shared" si="160"/>
        <v>-400000</v>
      </c>
      <c r="P1127" s="51"/>
      <c r="Q1127" s="51"/>
      <c r="R1127" s="51"/>
      <c r="S1127" s="51"/>
      <c r="T1127" s="50" t="s">
        <v>298</v>
      </c>
    </row>
    <row r="1128" spans="1:20" ht="21" customHeight="1" x14ac:dyDescent="0.4">
      <c r="A1128" s="50" t="s">
        <v>139</v>
      </c>
      <c r="B1128" s="50"/>
      <c r="C1128" s="50"/>
      <c r="D1128" s="50"/>
      <c r="E1128" s="50"/>
      <c r="F1128" s="50"/>
      <c r="G1128" s="50"/>
      <c r="H1128" s="50"/>
      <c r="I1128" s="50"/>
      <c r="J1128" s="50"/>
      <c r="K1128" s="56" t="s">
        <v>1204</v>
      </c>
      <c r="L1128" s="50" t="s">
        <v>138</v>
      </c>
      <c r="M1128" s="51">
        <v>400000</v>
      </c>
      <c r="N1128" s="51"/>
      <c r="O1128" s="52">
        <f t="shared" si="160"/>
        <v>400000</v>
      </c>
      <c r="P1128" s="51"/>
      <c r="Q1128" s="51"/>
      <c r="R1128" s="51"/>
      <c r="S1128" s="51"/>
      <c r="T1128" s="50" t="s">
        <v>304</v>
      </c>
    </row>
    <row r="1129" spans="1:20" ht="21" customHeight="1" x14ac:dyDescent="0.4">
      <c r="A1129" s="50" t="s">
        <v>139</v>
      </c>
      <c r="B1129" s="50"/>
      <c r="C1129" s="50"/>
      <c r="D1129" s="50"/>
      <c r="E1129" s="50"/>
      <c r="F1129" s="50"/>
      <c r="G1129" s="50"/>
      <c r="H1129" s="50"/>
      <c r="I1129" s="50"/>
      <c r="J1129" s="50"/>
      <c r="K1129" s="50"/>
      <c r="L1129" s="50"/>
      <c r="M1129" s="51"/>
      <c r="N1129" s="51"/>
      <c r="O1129" s="52">
        <f t="shared" si="160"/>
        <v>0</v>
      </c>
      <c r="P1129" s="51"/>
      <c r="Q1129" s="51"/>
      <c r="R1129" s="51"/>
      <c r="S1129" s="51"/>
      <c r="T1129" s="50" t="s">
        <v>304</v>
      </c>
    </row>
    <row r="1130" spans="1:20" ht="21" customHeight="1" x14ac:dyDescent="0.4">
      <c r="A1130" s="58"/>
      <c r="B1130" s="58"/>
      <c r="C1130" s="58"/>
      <c r="D1130" s="58"/>
      <c r="E1130" s="58"/>
      <c r="F1130" s="58"/>
      <c r="G1130" s="58"/>
      <c r="H1130" s="58"/>
      <c r="I1130" s="58"/>
      <c r="J1130" s="58"/>
      <c r="K1130" s="58"/>
      <c r="L1130" s="58"/>
      <c r="M1130" s="60">
        <f t="shared" ref="M1130:N1130" si="161">SUM(M1120:M1129)</f>
        <v>814000</v>
      </c>
      <c r="N1130" s="60">
        <f t="shared" si="161"/>
        <v>1477685</v>
      </c>
      <c r="O1130" s="60">
        <f>SUM(O1120:O1129)</f>
        <v>2291685</v>
      </c>
      <c r="P1130" s="60">
        <f>+J1119-N1130</f>
        <v>0</v>
      </c>
      <c r="Q1130" s="60">
        <f>+I1119-M1130</f>
        <v>0</v>
      </c>
      <c r="R1130" s="60">
        <f>+P1130+Q1130</f>
        <v>0</v>
      </c>
      <c r="S1130" s="60">
        <f>+O1130</f>
        <v>2291685</v>
      </c>
      <c r="T1130" s="58"/>
    </row>
    <row r="1131" spans="1:20" ht="21" customHeight="1" x14ac:dyDescent="0.4">
      <c r="A1131" s="50" t="s">
        <v>140</v>
      </c>
      <c r="B1131" s="50" t="s">
        <v>326</v>
      </c>
      <c r="C1131" s="50" t="s">
        <v>579</v>
      </c>
      <c r="D1131" s="50">
        <v>138.88999999999999</v>
      </c>
      <c r="E1131" s="50">
        <v>15000</v>
      </c>
      <c r="F1131" s="52">
        <f>+D1131*0.8364</f>
        <v>116.16759599999999</v>
      </c>
      <c r="G1131" s="51">
        <v>7000</v>
      </c>
      <c r="H1131" s="51">
        <f>+D1131*E1131</f>
        <v>2083349.9999999998</v>
      </c>
      <c r="I1131" s="52">
        <f>+CEILING(F1131*G1131,1000)</f>
        <v>814000</v>
      </c>
      <c r="J1131" s="52">
        <f>(H1131-I1131)</f>
        <v>1269349.9999999998</v>
      </c>
      <c r="K1131" s="56">
        <v>44877</v>
      </c>
      <c r="L1131" s="50"/>
      <c r="M1131" s="51"/>
      <c r="N1131" s="51"/>
      <c r="O1131" s="51"/>
      <c r="P1131" s="51"/>
      <c r="Q1131" s="51"/>
      <c r="R1131" s="51"/>
      <c r="S1131" s="51"/>
      <c r="T1131" s="50" t="s">
        <v>304</v>
      </c>
    </row>
    <row r="1132" spans="1:20" ht="21" customHeight="1" x14ac:dyDescent="0.4">
      <c r="A1132" s="50" t="s">
        <v>140</v>
      </c>
      <c r="B1132" s="50"/>
      <c r="C1132" s="50"/>
      <c r="D1132" s="50"/>
      <c r="E1132" s="50"/>
      <c r="F1132" s="50"/>
      <c r="G1132" s="50"/>
      <c r="H1132" s="50"/>
      <c r="I1132" s="50"/>
      <c r="J1132" s="50"/>
      <c r="K1132" s="56">
        <v>44877</v>
      </c>
      <c r="L1132" s="50" t="s">
        <v>312</v>
      </c>
      <c r="M1132" s="51">
        <v>8000</v>
      </c>
      <c r="N1132" s="51"/>
      <c r="O1132" s="52">
        <f t="shared" ref="O1132:O1152" si="162">+SUM(M1132:N1132)</f>
        <v>8000</v>
      </c>
      <c r="P1132" s="51"/>
      <c r="Q1132" s="51"/>
      <c r="R1132" s="51"/>
      <c r="S1132" s="51"/>
      <c r="T1132" s="50" t="s">
        <v>304</v>
      </c>
    </row>
    <row r="1133" spans="1:20" ht="21" customHeight="1" x14ac:dyDescent="0.4">
      <c r="A1133" s="50" t="s">
        <v>140</v>
      </c>
      <c r="B1133" s="50"/>
      <c r="C1133" s="50"/>
      <c r="D1133" s="50"/>
      <c r="E1133" s="50"/>
      <c r="F1133" s="50"/>
      <c r="G1133" s="50"/>
      <c r="H1133" s="50"/>
      <c r="I1133" s="50"/>
      <c r="J1133" s="50"/>
      <c r="K1133" s="56">
        <v>44895</v>
      </c>
      <c r="L1133" s="50" t="s">
        <v>312</v>
      </c>
      <c r="M1133" s="51">
        <v>50000</v>
      </c>
      <c r="N1133" s="51"/>
      <c r="O1133" s="52">
        <f t="shared" si="162"/>
        <v>50000</v>
      </c>
      <c r="P1133" s="51"/>
      <c r="Q1133" s="51"/>
      <c r="R1133" s="51"/>
      <c r="S1133" s="51"/>
      <c r="T1133" s="50" t="s">
        <v>304</v>
      </c>
    </row>
    <row r="1134" spans="1:20" ht="21" customHeight="1" x14ac:dyDescent="0.4">
      <c r="A1134" s="50" t="s">
        <v>140</v>
      </c>
      <c r="B1134" s="50"/>
      <c r="C1134" s="50"/>
      <c r="D1134" s="50"/>
      <c r="E1134" s="50"/>
      <c r="F1134" s="50"/>
      <c r="G1134" s="50"/>
      <c r="H1134" s="50"/>
      <c r="I1134" s="50"/>
      <c r="J1134" s="50"/>
      <c r="K1134" s="56">
        <v>44895</v>
      </c>
      <c r="L1134" s="50" t="s">
        <v>312</v>
      </c>
      <c r="M1134" s="51">
        <v>40000</v>
      </c>
      <c r="N1134" s="51"/>
      <c r="O1134" s="52">
        <f t="shared" si="162"/>
        <v>40000</v>
      </c>
      <c r="P1134" s="51"/>
      <c r="Q1134" s="51"/>
      <c r="R1134" s="51"/>
      <c r="S1134" s="51"/>
      <c r="T1134" s="50" t="s">
        <v>304</v>
      </c>
    </row>
    <row r="1135" spans="1:20" ht="21" customHeight="1" x14ac:dyDescent="0.4">
      <c r="A1135" s="50" t="s">
        <v>140</v>
      </c>
      <c r="B1135" s="50"/>
      <c r="C1135" s="50"/>
      <c r="D1135" s="50"/>
      <c r="E1135" s="50"/>
      <c r="F1135" s="50"/>
      <c r="G1135" s="50"/>
      <c r="H1135" s="50"/>
      <c r="I1135" s="50"/>
      <c r="J1135" s="50"/>
      <c r="K1135" s="56">
        <v>44908</v>
      </c>
      <c r="L1135" s="50" t="s">
        <v>312</v>
      </c>
      <c r="M1135" s="51">
        <v>95000</v>
      </c>
      <c r="N1135" s="51"/>
      <c r="O1135" s="52">
        <f t="shared" si="162"/>
        <v>95000</v>
      </c>
      <c r="P1135" s="51"/>
      <c r="Q1135" s="51"/>
      <c r="R1135" s="51"/>
      <c r="S1135" s="51"/>
      <c r="T1135" s="50" t="s">
        <v>304</v>
      </c>
    </row>
    <row r="1136" spans="1:20" ht="21" customHeight="1" x14ac:dyDescent="0.4">
      <c r="A1136" s="50" t="s">
        <v>140</v>
      </c>
      <c r="B1136" s="50"/>
      <c r="C1136" s="50"/>
      <c r="D1136" s="50"/>
      <c r="E1136" s="50"/>
      <c r="F1136" s="50"/>
      <c r="G1136" s="50"/>
      <c r="H1136" s="50"/>
      <c r="I1136" s="50"/>
      <c r="J1136" s="50"/>
      <c r="K1136" s="56">
        <v>44909</v>
      </c>
      <c r="L1136" s="50" t="s">
        <v>313</v>
      </c>
      <c r="M1136" s="51">
        <v>50000</v>
      </c>
      <c r="N1136" s="51"/>
      <c r="O1136" s="52">
        <f t="shared" si="162"/>
        <v>50000</v>
      </c>
      <c r="P1136" s="51"/>
      <c r="Q1136" s="51"/>
      <c r="R1136" s="51"/>
      <c r="S1136" s="51"/>
      <c r="T1136" s="50" t="s">
        <v>304</v>
      </c>
    </row>
    <row r="1137" spans="1:20" ht="21" customHeight="1" x14ac:dyDescent="0.4">
      <c r="A1137" s="50" t="s">
        <v>140</v>
      </c>
      <c r="B1137" s="50"/>
      <c r="C1137" s="50"/>
      <c r="D1137" s="50"/>
      <c r="E1137" s="50"/>
      <c r="F1137" s="50"/>
      <c r="G1137" s="50"/>
      <c r="H1137" s="50"/>
      <c r="I1137" s="50"/>
      <c r="J1137" s="50"/>
      <c r="K1137" s="56">
        <v>44909</v>
      </c>
      <c r="L1137" s="50" t="s">
        <v>321</v>
      </c>
      <c r="M1137" s="51">
        <v>50000</v>
      </c>
      <c r="N1137" s="51"/>
      <c r="O1137" s="52">
        <f t="shared" si="162"/>
        <v>50000</v>
      </c>
      <c r="P1137" s="51"/>
      <c r="Q1137" s="51"/>
      <c r="R1137" s="51"/>
      <c r="S1137" s="51"/>
      <c r="T1137" s="50" t="s">
        <v>304</v>
      </c>
    </row>
    <row r="1138" spans="1:20" ht="21" customHeight="1" x14ac:dyDescent="0.4">
      <c r="A1138" s="50" t="s">
        <v>140</v>
      </c>
      <c r="B1138" s="50"/>
      <c r="C1138" s="50"/>
      <c r="D1138" s="50"/>
      <c r="E1138" s="50"/>
      <c r="F1138" s="50"/>
      <c r="G1138" s="50"/>
      <c r="H1138" s="50"/>
      <c r="I1138" s="50"/>
      <c r="J1138" s="50"/>
      <c r="K1138" s="56">
        <v>44909</v>
      </c>
      <c r="L1138" s="50" t="s">
        <v>313</v>
      </c>
      <c r="M1138" s="51">
        <v>7000</v>
      </c>
      <c r="N1138" s="51"/>
      <c r="O1138" s="52">
        <f t="shared" si="162"/>
        <v>7000</v>
      </c>
      <c r="P1138" s="51"/>
      <c r="Q1138" s="51"/>
      <c r="R1138" s="51"/>
      <c r="S1138" s="51"/>
      <c r="T1138" s="50" t="s">
        <v>304</v>
      </c>
    </row>
    <row r="1139" spans="1:20" ht="21" customHeight="1" x14ac:dyDescent="0.4">
      <c r="A1139" s="50" t="s">
        <v>140</v>
      </c>
      <c r="B1139" s="50"/>
      <c r="C1139" s="50"/>
      <c r="D1139" s="50"/>
      <c r="E1139" s="50"/>
      <c r="F1139" s="50"/>
      <c r="G1139" s="50"/>
      <c r="H1139" s="50"/>
      <c r="I1139" s="50"/>
      <c r="J1139" s="50"/>
      <c r="K1139" s="56">
        <v>44931</v>
      </c>
      <c r="L1139" s="50" t="s">
        <v>321</v>
      </c>
      <c r="M1139" s="51">
        <v>200000</v>
      </c>
      <c r="N1139" s="51"/>
      <c r="O1139" s="52">
        <f t="shared" si="162"/>
        <v>200000</v>
      </c>
      <c r="P1139" s="51"/>
      <c r="Q1139" s="51"/>
      <c r="R1139" s="51"/>
      <c r="S1139" s="51"/>
      <c r="T1139" s="50" t="s">
        <v>304</v>
      </c>
    </row>
    <row r="1140" spans="1:20" ht="21" customHeight="1" x14ac:dyDescent="0.4">
      <c r="A1140" s="50" t="s">
        <v>140</v>
      </c>
      <c r="B1140" s="50"/>
      <c r="C1140" s="50"/>
      <c r="D1140" s="50"/>
      <c r="E1140" s="50"/>
      <c r="F1140" s="50"/>
      <c r="G1140" s="50"/>
      <c r="H1140" s="50"/>
      <c r="I1140" s="50"/>
      <c r="J1140" s="50"/>
      <c r="K1140" s="56">
        <v>45025</v>
      </c>
      <c r="L1140" s="50" t="s">
        <v>9</v>
      </c>
      <c r="M1140" s="51"/>
      <c r="N1140" s="52">
        <v>100000</v>
      </c>
      <c r="O1140" s="52">
        <f t="shared" si="162"/>
        <v>100000</v>
      </c>
      <c r="P1140" s="51"/>
      <c r="Q1140" s="51"/>
      <c r="R1140" s="51"/>
      <c r="S1140" s="51"/>
      <c r="T1140" s="50" t="s">
        <v>304</v>
      </c>
    </row>
    <row r="1141" spans="1:20" ht="21" customHeight="1" x14ac:dyDescent="0.4">
      <c r="A1141" s="50" t="s">
        <v>140</v>
      </c>
      <c r="B1141" s="50"/>
      <c r="C1141" s="50"/>
      <c r="D1141" s="50"/>
      <c r="E1141" s="50"/>
      <c r="F1141" s="50"/>
      <c r="G1141" s="50"/>
      <c r="H1141" s="50"/>
      <c r="I1141" s="50"/>
      <c r="J1141" s="50"/>
      <c r="K1141" s="56">
        <v>45057</v>
      </c>
      <c r="L1141" s="50" t="s">
        <v>9</v>
      </c>
      <c r="M1141" s="51"/>
      <c r="N1141" s="52">
        <v>100000</v>
      </c>
      <c r="O1141" s="52">
        <f t="shared" si="162"/>
        <v>100000</v>
      </c>
      <c r="P1141" s="51"/>
      <c r="Q1141" s="51"/>
      <c r="R1141" s="51"/>
      <c r="S1141" s="51"/>
      <c r="T1141" s="50" t="s">
        <v>304</v>
      </c>
    </row>
    <row r="1142" spans="1:20" ht="21" customHeight="1" x14ac:dyDescent="0.4">
      <c r="A1142" s="50" t="s">
        <v>140</v>
      </c>
      <c r="B1142" s="50"/>
      <c r="C1142" s="50"/>
      <c r="D1142" s="50"/>
      <c r="E1142" s="50"/>
      <c r="F1142" s="50"/>
      <c r="G1142" s="50"/>
      <c r="H1142" s="50"/>
      <c r="I1142" s="50"/>
      <c r="J1142" s="50"/>
      <c r="K1142" s="56">
        <v>45057</v>
      </c>
      <c r="L1142" s="50" t="s">
        <v>9</v>
      </c>
      <c r="M1142" s="51"/>
      <c r="N1142" s="52">
        <v>47776</v>
      </c>
      <c r="O1142" s="52">
        <f t="shared" si="162"/>
        <v>47776</v>
      </c>
      <c r="P1142" s="51"/>
      <c r="Q1142" s="51"/>
      <c r="R1142" s="51"/>
      <c r="S1142" s="51"/>
      <c r="T1142" s="50" t="s">
        <v>304</v>
      </c>
    </row>
    <row r="1143" spans="1:20" ht="21" customHeight="1" x14ac:dyDescent="0.4">
      <c r="A1143" s="50" t="s">
        <v>140</v>
      </c>
      <c r="B1143" s="50"/>
      <c r="C1143" s="50"/>
      <c r="D1143" s="50"/>
      <c r="E1143" s="50"/>
      <c r="F1143" s="50"/>
      <c r="G1143" s="50"/>
      <c r="H1143" s="50"/>
      <c r="I1143" s="50"/>
      <c r="J1143" s="50"/>
      <c r="K1143" s="56">
        <v>45057</v>
      </c>
      <c r="L1143" s="50" t="s">
        <v>9</v>
      </c>
      <c r="M1143" s="51"/>
      <c r="N1143" s="52">
        <v>47776</v>
      </c>
      <c r="O1143" s="52">
        <f t="shared" si="162"/>
        <v>47776</v>
      </c>
      <c r="P1143" s="51"/>
      <c r="Q1143" s="51"/>
      <c r="R1143" s="51"/>
      <c r="S1143" s="51"/>
      <c r="T1143" s="50" t="s">
        <v>304</v>
      </c>
    </row>
    <row r="1144" spans="1:20" ht="21" customHeight="1" x14ac:dyDescent="0.4">
      <c r="A1144" s="50" t="s">
        <v>140</v>
      </c>
      <c r="B1144" s="50"/>
      <c r="C1144" s="50"/>
      <c r="D1144" s="50"/>
      <c r="E1144" s="50"/>
      <c r="F1144" s="50"/>
      <c r="G1144" s="50"/>
      <c r="H1144" s="50"/>
      <c r="I1144" s="50"/>
      <c r="J1144" s="50"/>
      <c r="K1144" s="56">
        <v>45059</v>
      </c>
      <c r="L1144" s="50" t="s">
        <v>9</v>
      </c>
      <c r="M1144" s="51"/>
      <c r="N1144" s="52">
        <v>109980</v>
      </c>
      <c r="O1144" s="52">
        <f t="shared" si="162"/>
        <v>109980</v>
      </c>
      <c r="P1144" s="51"/>
      <c r="Q1144" s="51"/>
      <c r="R1144" s="51"/>
      <c r="S1144" s="51"/>
      <c r="T1144" s="50" t="s">
        <v>304</v>
      </c>
    </row>
    <row r="1145" spans="1:20" ht="21" customHeight="1" x14ac:dyDescent="0.4">
      <c r="A1145" s="50" t="s">
        <v>140</v>
      </c>
      <c r="B1145" s="50"/>
      <c r="C1145" s="50"/>
      <c r="D1145" s="50"/>
      <c r="E1145" s="50"/>
      <c r="F1145" s="50"/>
      <c r="G1145" s="50"/>
      <c r="H1145" s="50"/>
      <c r="I1145" s="50"/>
      <c r="J1145" s="50"/>
      <c r="K1145" s="56">
        <v>45059</v>
      </c>
      <c r="L1145" s="50" t="s">
        <v>9</v>
      </c>
      <c r="M1145" s="51"/>
      <c r="N1145" s="52">
        <v>44468</v>
      </c>
      <c r="O1145" s="52">
        <f t="shared" si="162"/>
        <v>44468</v>
      </c>
      <c r="P1145" s="51"/>
      <c r="Q1145" s="51"/>
      <c r="R1145" s="51"/>
      <c r="S1145" s="51"/>
      <c r="T1145" s="50" t="s">
        <v>304</v>
      </c>
    </row>
    <row r="1146" spans="1:20" ht="21" customHeight="1" x14ac:dyDescent="0.4">
      <c r="A1146" s="50" t="s">
        <v>140</v>
      </c>
      <c r="B1146" s="50"/>
      <c r="C1146" s="50"/>
      <c r="D1146" s="50"/>
      <c r="E1146" s="50"/>
      <c r="F1146" s="50"/>
      <c r="G1146" s="50"/>
      <c r="H1146" s="50"/>
      <c r="I1146" s="50"/>
      <c r="J1146" s="50"/>
      <c r="K1146" s="56">
        <v>45060</v>
      </c>
      <c r="L1146" s="50" t="s">
        <v>9</v>
      </c>
      <c r="M1146" s="51"/>
      <c r="N1146" s="52">
        <v>79500</v>
      </c>
      <c r="O1146" s="52">
        <f t="shared" si="162"/>
        <v>79500</v>
      </c>
      <c r="P1146" s="51"/>
      <c r="Q1146" s="51"/>
      <c r="R1146" s="51"/>
      <c r="S1146" s="51"/>
      <c r="T1146" s="50" t="s">
        <v>304</v>
      </c>
    </row>
    <row r="1147" spans="1:20" ht="21" customHeight="1" x14ac:dyDescent="0.4">
      <c r="A1147" s="50" t="s">
        <v>140</v>
      </c>
      <c r="B1147" s="50"/>
      <c r="C1147" s="50"/>
      <c r="D1147" s="50"/>
      <c r="E1147" s="50"/>
      <c r="F1147" s="50"/>
      <c r="G1147" s="50"/>
      <c r="H1147" s="50"/>
      <c r="I1147" s="50"/>
      <c r="J1147" s="50"/>
      <c r="K1147" s="56">
        <v>45064</v>
      </c>
      <c r="L1147" s="50" t="s">
        <v>9</v>
      </c>
      <c r="M1147" s="51"/>
      <c r="N1147" s="52">
        <v>240000</v>
      </c>
      <c r="O1147" s="52">
        <f t="shared" si="162"/>
        <v>240000</v>
      </c>
      <c r="P1147" s="51"/>
      <c r="Q1147" s="51"/>
      <c r="R1147" s="51"/>
      <c r="S1147" s="51"/>
      <c r="T1147" s="50" t="s">
        <v>304</v>
      </c>
    </row>
    <row r="1148" spans="1:20" ht="21" customHeight="1" x14ac:dyDescent="0.4">
      <c r="A1148" s="50" t="s">
        <v>140</v>
      </c>
      <c r="B1148" s="50"/>
      <c r="C1148" s="50"/>
      <c r="D1148" s="50"/>
      <c r="E1148" s="50"/>
      <c r="F1148" s="50"/>
      <c r="G1148" s="50"/>
      <c r="H1148" s="50"/>
      <c r="I1148" s="50"/>
      <c r="J1148" s="50"/>
      <c r="K1148" s="56">
        <v>45064</v>
      </c>
      <c r="L1148" s="50" t="s">
        <v>314</v>
      </c>
      <c r="M1148" s="51">
        <v>-500000</v>
      </c>
      <c r="N1148" s="51"/>
      <c r="O1148" s="52">
        <f t="shared" si="162"/>
        <v>-500000</v>
      </c>
      <c r="P1148" s="51"/>
      <c r="Q1148" s="51"/>
      <c r="R1148" s="51"/>
      <c r="S1148" s="51"/>
      <c r="T1148" s="50" t="s">
        <v>304</v>
      </c>
    </row>
    <row r="1149" spans="1:20" ht="21" customHeight="1" x14ac:dyDescent="0.4">
      <c r="A1149" s="50" t="s">
        <v>140</v>
      </c>
      <c r="B1149" s="50"/>
      <c r="C1149" s="50" t="s">
        <v>580</v>
      </c>
      <c r="D1149" s="50"/>
      <c r="E1149" s="50"/>
      <c r="F1149" s="50"/>
      <c r="G1149" s="50"/>
      <c r="H1149" s="50"/>
      <c r="I1149" s="50"/>
      <c r="J1149" s="50"/>
      <c r="K1149" s="56">
        <v>45064</v>
      </c>
      <c r="L1149" s="50" t="s">
        <v>321</v>
      </c>
      <c r="M1149" s="51">
        <v>200000</v>
      </c>
      <c r="N1149" s="51"/>
      <c r="O1149" s="52">
        <f t="shared" si="162"/>
        <v>200000</v>
      </c>
      <c r="P1149" s="51"/>
      <c r="Q1149" s="51"/>
      <c r="R1149" s="51"/>
      <c r="S1149" s="51"/>
      <c r="T1149" s="50" t="s">
        <v>304</v>
      </c>
    </row>
    <row r="1150" spans="1:20" ht="21" customHeight="1" x14ac:dyDescent="0.4">
      <c r="A1150" s="50" t="s">
        <v>140</v>
      </c>
      <c r="B1150" s="50"/>
      <c r="C1150" s="50" t="s">
        <v>580</v>
      </c>
      <c r="D1150" s="50"/>
      <c r="E1150" s="50"/>
      <c r="F1150" s="50"/>
      <c r="G1150" s="50"/>
      <c r="H1150" s="50"/>
      <c r="I1150" s="50"/>
      <c r="J1150" s="50"/>
      <c r="K1150" s="56">
        <v>45065</v>
      </c>
      <c r="L1150" s="50" t="s">
        <v>314</v>
      </c>
      <c r="M1150" s="51">
        <v>613000</v>
      </c>
      <c r="N1150" s="51"/>
      <c r="O1150" s="52">
        <f t="shared" si="162"/>
        <v>613000</v>
      </c>
      <c r="P1150" s="51"/>
      <c r="Q1150" s="51"/>
      <c r="R1150" s="51"/>
      <c r="S1150" s="51"/>
      <c r="T1150" s="50" t="s">
        <v>304</v>
      </c>
    </row>
    <row r="1151" spans="1:20" ht="21" customHeight="1" x14ac:dyDescent="0.4">
      <c r="A1151" s="50" t="s">
        <v>140</v>
      </c>
      <c r="B1151" s="50"/>
      <c r="C1151" s="50"/>
      <c r="D1151" s="50"/>
      <c r="E1151" s="50"/>
      <c r="F1151" s="50"/>
      <c r="G1151" s="50"/>
      <c r="H1151" s="50"/>
      <c r="I1151" s="50"/>
      <c r="J1151" s="50"/>
      <c r="K1151" s="56">
        <v>45065</v>
      </c>
      <c r="L1151" s="50" t="s">
        <v>9</v>
      </c>
      <c r="M1151" s="51"/>
      <c r="N1151" s="52">
        <v>500000</v>
      </c>
      <c r="O1151" s="52">
        <f t="shared" si="162"/>
        <v>500000</v>
      </c>
      <c r="P1151" s="51"/>
      <c r="Q1151" s="51"/>
      <c r="R1151" s="51"/>
      <c r="S1151" s="51"/>
      <c r="T1151" s="50" t="s">
        <v>304</v>
      </c>
    </row>
    <row r="1152" spans="1:20" ht="21" customHeight="1" x14ac:dyDescent="0.4">
      <c r="A1152" s="50" t="s">
        <v>140</v>
      </c>
      <c r="B1152" s="50"/>
      <c r="C1152" s="50"/>
      <c r="D1152" s="50"/>
      <c r="E1152" s="50"/>
      <c r="F1152" s="50"/>
      <c r="G1152" s="50"/>
      <c r="H1152" s="50"/>
      <c r="I1152" s="50"/>
      <c r="J1152" s="50"/>
      <c r="K1152" s="50"/>
      <c r="L1152" s="50"/>
      <c r="M1152" s="51"/>
      <c r="N1152" s="51"/>
      <c r="O1152" s="52">
        <f t="shared" si="162"/>
        <v>0</v>
      </c>
      <c r="P1152" s="51"/>
      <c r="Q1152" s="51"/>
      <c r="R1152" s="51"/>
      <c r="S1152" s="51"/>
      <c r="T1152" s="50" t="s">
        <v>304</v>
      </c>
    </row>
    <row r="1153" spans="1:20" ht="21" customHeight="1" x14ac:dyDescent="0.4">
      <c r="A1153" s="58"/>
      <c r="B1153" s="58"/>
      <c r="C1153" s="58"/>
      <c r="D1153" s="58"/>
      <c r="E1153" s="58"/>
      <c r="F1153" s="58"/>
      <c r="G1153" s="58"/>
      <c r="H1153" s="58"/>
      <c r="I1153" s="58"/>
      <c r="J1153" s="58"/>
      <c r="K1153" s="58"/>
      <c r="L1153" s="58"/>
      <c r="M1153" s="60">
        <f t="shared" ref="M1153:N1153" si="163">SUM(M1132:M1152)</f>
        <v>813000</v>
      </c>
      <c r="N1153" s="60">
        <f t="shared" si="163"/>
        <v>1269500</v>
      </c>
      <c r="O1153" s="60">
        <f>SUM(O1132:O1152)</f>
        <v>2082500</v>
      </c>
      <c r="P1153" s="60">
        <f>+J1131-N1153</f>
        <v>-150.00000000023283</v>
      </c>
      <c r="Q1153" s="60">
        <f>+I1131-M1153</f>
        <v>1000</v>
      </c>
      <c r="R1153" s="60">
        <f>+P1153+Q1153</f>
        <v>849.99999999976717</v>
      </c>
      <c r="S1153" s="60">
        <f>+O1153</f>
        <v>2082500</v>
      </c>
      <c r="T1153" s="58"/>
    </row>
    <row r="1154" spans="1:20" ht="21" customHeight="1" x14ac:dyDescent="0.4">
      <c r="A1154" s="50" t="s">
        <v>141</v>
      </c>
      <c r="B1154" s="50" t="s">
        <v>326</v>
      </c>
      <c r="C1154" s="50" t="s">
        <v>581</v>
      </c>
      <c r="D1154" s="50">
        <v>138.88999999999999</v>
      </c>
      <c r="E1154" s="50">
        <v>15000</v>
      </c>
      <c r="F1154" s="52">
        <f>+D1154*0.8364</f>
        <v>116.16759599999999</v>
      </c>
      <c r="G1154" s="51">
        <v>7000</v>
      </c>
      <c r="H1154" s="51">
        <f>+D1154*E1154</f>
        <v>2083349.9999999998</v>
      </c>
      <c r="I1154" s="52">
        <f>+CEILING(F1154*G1154,1000)</f>
        <v>814000</v>
      </c>
      <c r="J1154" s="52">
        <f>(H1154-I1154)</f>
        <v>1269349.9999999998</v>
      </c>
      <c r="K1154" s="56">
        <v>44844</v>
      </c>
      <c r="L1154" s="50"/>
      <c r="M1154" s="51"/>
      <c r="N1154" s="51"/>
      <c r="O1154" s="51"/>
      <c r="P1154" s="51"/>
      <c r="Q1154" s="51"/>
      <c r="R1154" s="51"/>
      <c r="S1154" s="51"/>
      <c r="T1154" s="50" t="s">
        <v>298</v>
      </c>
    </row>
    <row r="1155" spans="1:20" ht="21" customHeight="1" x14ac:dyDescent="0.4">
      <c r="A1155" s="50" t="s">
        <v>141</v>
      </c>
      <c r="B1155" s="50"/>
      <c r="C1155" s="50"/>
      <c r="D1155" s="50"/>
      <c r="E1155" s="50"/>
      <c r="F1155" s="50"/>
      <c r="G1155" s="50"/>
      <c r="H1155" s="50"/>
      <c r="I1155" s="50"/>
      <c r="J1155" s="50"/>
      <c r="K1155" s="56">
        <v>44844</v>
      </c>
      <c r="L1155" s="50" t="s">
        <v>9</v>
      </c>
      <c r="M1155" s="51"/>
      <c r="N1155" s="52">
        <v>50000</v>
      </c>
      <c r="O1155" s="52">
        <f t="shared" ref="O1155:O1173" si="164">+SUM(M1155:N1155)</f>
        <v>50000</v>
      </c>
      <c r="P1155" s="51"/>
      <c r="Q1155" s="51"/>
      <c r="R1155" s="51"/>
      <c r="S1155" s="51"/>
      <c r="T1155" s="50" t="s">
        <v>298</v>
      </c>
    </row>
    <row r="1156" spans="1:20" ht="21" customHeight="1" x14ac:dyDescent="0.4">
      <c r="A1156" s="50" t="s">
        <v>141</v>
      </c>
      <c r="B1156" s="50"/>
      <c r="C1156" s="50"/>
      <c r="D1156" s="50"/>
      <c r="E1156" s="50"/>
      <c r="F1156" s="50"/>
      <c r="G1156" s="50"/>
      <c r="H1156" s="50"/>
      <c r="I1156" s="50"/>
      <c r="J1156" s="50"/>
      <c r="K1156" s="56">
        <v>44865</v>
      </c>
      <c r="L1156" s="50" t="s">
        <v>9</v>
      </c>
      <c r="M1156" s="51"/>
      <c r="N1156" s="52">
        <v>50000</v>
      </c>
      <c r="O1156" s="52">
        <f t="shared" si="164"/>
        <v>50000</v>
      </c>
      <c r="P1156" s="51"/>
      <c r="Q1156" s="51"/>
      <c r="R1156" s="51"/>
      <c r="S1156" s="51"/>
      <c r="T1156" s="50" t="s">
        <v>298</v>
      </c>
    </row>
    <row r="1157" spans="1:20" ht="21" customHeight="1" x14ac:dyDescent="0.4">
      <c r="A1157" s="50" t="s">
        <v>141</v>
      </c>
      <c r="B1157" s="50"/>
      <c r="C1157" s="50"/>
      <c r="D1157" s="50"/>
      <c r="E1157" s="50"/>
      <c r="F1157" s="50"/>
      <c r="G1157" s="50"/>
      <c r="H1157" s="50"/>
      <c r="I1157" s="50"/>
      <c r="J1157" s="50"/>
      <c r="K1157" s="56">
        <v>44879</v>
      </c>
      <c r="L1157" s="50" t="s">
        <v>313</v>
      </c>
      <c r="M1157" s="51">
        <v>50000</v>
      </c>
      <c r="N1157" s="51"/>
      <c r="O1157" s="52">
        <f t="shared" si="164"/>
        <v>50000</v>
      </c>
      <c r="P1157" s="51"/>
      <c r="Q1157" s="51"/>
      <c r="R1157" s="51"/>
      <c r="S1157" s="51"/>
      <c r="T1157" s="50" t="s">
        <v>298</v>
      </c>
    </row>
    <row r="1158" spans="1:20" ht="21" customHeight="1" x14ac:dyDescent="0.4">
      <c r="A1158" s="50" t="s">
        <v>141</v>
      </c>
      <c r="B1158" s="50"/>
      <c r="C1158" s="50"/>
      <c r="D1158" s="50"/>
      <c r="E1158" s="50"/>
      <c r="F1158" s="50"/>
      <c r="G1158" s="50"/>
      <c r="H1158" s="50"/>
      <c r="I1158" s="50"/>
      <c r="J1158" s="50"/>
      <c r="K1158" s="56">
        <v>44882</v>
      </c>
      <c r="L1158" s="50" t="s">
        <v>9</v>
      </c>
      <c r="M1158" s="51"/>
      <c r="N1158" s="52">
        <v>50000</v>
      </c>
      <c r="O1158" s="52">
        <f t="shared" si="164"/>
        <v>50000</v>
      </c>
      <c r="P1158" s="51"/>
      <c r="Q1158" s="51"/>
      <c r="R1158" s="51"/>
      <c r="S1158" s="51"/>
      <c r="T1158" s="50" t="s">
        <v>298</v>
      </c>
    </row>
    <row r="1159" spans="1:20" ht="21" customHeight="1" x14ac:dyDescent="0.4">
      <c r="A1159" s="50" t="s">
        <v>141</v>
      </c>
      <c r="B1159" s="50"/>
      <c r="C1159" s="50"/>
      <c r="D1159" s="50"/>
      <c r="E1159" s="50"/>
      <c r="F1159" s="50"/>
      <c r="G1159" s="50"/>
      <c r="H1159" s="50"/>
      <c r="I1159" s="50"/>
      <c r="J1159" s="50"/>
      <c r="K1159" s="56">
        <v>44891</v>
      </c>
      <c r="L1159" s="50" t="s">
        <v>9</v>
      </c>
      <c r="M1159" s="51"/>
      <c r="N1159" s="52">
        <v>150000</v>
      </c>
      <c r="O1159" s="52">
        <f t="shared" si="164"/>
        <v>150000</v>
      </c>
      <c r="P1159" s="51"/>
      <c r="Q1159" s="51"/>
      <c r="R1159" s="51"/>
      <c r="S1159" s="51"/>
      <c r="T1159" s="50" t="s">
        <v>298</v>
      </c>
    </row>
    <row r="1160" spans="1:20" ht="21" customHeight="1" x14ac:dyDescent="0.4">
      <c r="A1160" s="50" t="s">
        <v>141</v>
      </c>
      <c r="B1160" s="50"/>
      <c r="C1160" s="50"/>
      <c r="D1160" s="50"/>
      <c r="E1160" s="50"/>
      <c r="F1160" s="50"/>
      <c r="G1160" s="50"/>
      <c r="H1160" s="50"/>
      <c r="I1160" s="50"/>
      <c r="J1160" s="50"/>
      <c r="K1160" s="56">
        <v>44928</v>
      </c>
      <c r="L1160" s="50" t="s">
        <v>313</v>
      </c>
      <c r="M1160" s="51">
        <v>50000</v>
      </c>
      <c r="N1160" s="51"/>
      <c r="O1160" s="52">
        <f t="shared" si="164"/>
        <v>50000</v>
      </c>
      <c r="P1160" s="51"/>
      <c r="Q1160" s="51"/>
      <c r="R1160" s="51"/>
      <c r="S1160" s="51"/>
      <c r="T1160" s="50" t="s">
        <v>298</v>
      </c>
    </row>
    <row r="1161" spans="1:20" ht="21" customHeight="1" x14ac:dyDescent="0.4">
      <c r="A1161" s="50" t="s">
        <v>141</v>
      </c>
      <c r="B1161" s="50"/>
      <c r="C1161" s="50"/>
      <c r="D1161" s="50"/>
      <c r="E1161" s="50"/>
      <c r="F1161" s="50"/>
      <c r="G1161" s="50"/>
      <c r="H1161" s="50"/>
      <c r="I1161" s="50"/>
      <c r="J1161" s="50"/>
      <c r="K1161" s="56">
        <v>44950</v>
      </c>
      <c r="L1161" s="50" t="s">
        <v>313</v>
      </c>
      <c r="M1161" s="51">
        <v>50000</v>
      </c>
      <c r="N1161" s="51"/>
      <c r="O1161" s="52">
        <f t="shared" si="164"/>
        <v>50000</v>
      </c>
      <c r="P1161" s="51"/>
      <c r="Q1161" s="51"/>
      <c r="R1161" s="51"/>
      <c r="S1161" s="51"/>
      <c r="T1161" s="50" t="s">
        <v>298</v>
      </c>
    </row>
    <row r="1162" spans="1:20" ht="21" customHeight="1" x14ac:dyDescent="0.4">
      <c r="A1162" s="50" t="s">
        <v>141</v>
      </c>
      <c r="B1162" s="50"/>
      <c r="C1162" s="50"/>
      <c r="D1162" s="50"/>
      <c r="E1162" s="50"/>
      <c r="F1162" s="50"/>
      <c r="G1162" s="50"/>
      <c r="H1162" s="50"/>
      <c r="I1162" s="50"/>
      <c r="J1162" s="50"/>
      <c r="K1162" s="56">
        <v>45025</v>
      </c>
      <c r="L1162" s="50" t="s">
        <v>9</v>
      </c>
      <c r="M1162" s="51"/>
      <c r="N1162" s="51">
        <v>50000</v>
      </c>
      <c r="O1162" s="52">
        <f t="shared" si="164"/>
        <v>50000</v>
      </c>
      <c r="P1162" s="51"/>
      <c r="Q1162" s="51"/>
      <c r="R1162" s="51"/>
      <c r="S1162" s="51"/>
      <c r="T1162" s="50" t="s">
        <v>298</v>
      </c>
    </row>
    <row r="1163" spans="1:20" ht="21" customHeight="1" x14ac:dyDescent="0.4">
      <c r="A1163" s="50" t="s">
        <v>141</v>
      </c>
      <c r="B1163" s="50"/>
      <c r="C1163" s="50"/>
      <c r="D1163" s="50"/>
      <c r="E1163" s="50"/>
      <c r="F1163" s="50"/>
      <c r="G1163" s="50"/>
      <c r="H1163" s="50"/>
      <c r="I1163" s="50"/>
      <c r="J1163" s="50"/>
      <c r="K1163" s="56">
        <v>45052</v>
      </c>
      <c r="L1163" s="50" t="s">
        <v>9</v>
      </c>
      <c r="M1163" s="51"/>
      <c r="N1163" s="51">
        <v>50000</v>
      </c>
      <c r="O1163" s="52">
        <f t="shared" si="164"/>
        <v>50000</v>
      </c>
      <c r="P1163" s="51"/>
      <c r="Q1163" s="51"/>
      <c r="R1163" s="51"/>
      <c r="S1163" s="51"/>
      <c r="T1163" s="50" t="s">
        <v>298</v>
      </c>
    </row>
    <row r="1164" spans="1:20" ht="21" customHeight="1" x14ac:dyDescent="0.4">
      <c r="A1164" s="50" t="s">
        <v>141</v>
      </c>
      <c r="B1164" s="50"/>
      <c r="C1164" s="50"/>
      <c r="D1164" s="50"/>
      <c r="E1164" s="50"/>
      <c r="F1164" s="50"/>
      <c r="G1164" s="50"/>
      <c r="H1164" s="50"/>
      <c r="I1164" s="50"/>
      <c r="J1164" s="50"/>
      <c r="K1164" s="56">
        <v>45057</v>
      </c>
      <c r="L1164" s="50" t="s">
        <v>9</v>
      </c>
      <c r="M1164" s="51"/>
      <c r="N1164" s="51">
        <v>50000</v>
      </c>
      <c r="O1164" s="52">
        <f t="shared" si="164"/>
        <v>50000</v>
      </c>
      <c r="P1164" s="51"/>
      <c r="Q1164" s="51"/>
      <c r="R1164" s="51"/>
      <c r="S1164" s="51"/>
      <c r="T1164" s="50" t="s">
        <v>298</v>
      </c>
    </row>
    <row r="1165" spans="1:20" ht="21" customHeight="1" x14ac:dyDescent="0.4">
      <c r="A1165" s="50" t="s">
        <v>141</v>
      </c>
      <c r="B1165" s="50"/>
      <c r="C1165" s="50"/>
      <c r="D1165" s="50"/>
      <c r="E1165" s="50"/>
      <c r="F1165" s="50"/>
      <c r="G1165" s="50"/>
      <c r="H1165" s="50"/>
      <c r="I1165" s="50"/>
      <c r="J1165" s="50"/>
      <c r="K1165" s="56">
        <v>45066</v>
      </c>
      <c r="L1165" s="50" t="s">
        <v>9</v>
      </c>
      <c r="M1165" s="51"/>
      <c r="N1165" s="51">
        <v>50000</v>
      </c>
      <c r="O1165" s="52">
        <f t="shared" si="164"/>
        <v>50000</v>
      </c>
      <c r="P1165" s="51"/>
      <c r="Q1165" s="51"/>
      <c r="R1165" s="51"/>
      <c r="S1165" s="51"/>
      <c r="T1165" s="50" t="s">
        <v>298</v>
      </c>
    </row>
    <row r="1166" spans="1:20" ht="21" customHeight="1" x14ac:dyDescent="0.4">
      <c r="A1166" s="50" t="s">
        <v>141</v>
      </c>
      <c r="B1166" s="50"/>
      <c r="C1166" s="50"/>
      <c r="D1166" s="50"/>
      <c r="E1166" s="50"/>
      <c r="F1166" s="50"/>
      <c r="G1166" s="50"/>
      <c r="H1166" s="50"/>
      <c r="I1166" s="50"/>
      <c r="J1166" s="50"/>
      <c r="K1166" s="56">
        <v>45213</v>
      </c>
      <c r="L1166" s="50" t="s">
        <v>9</v>
      </c>
      <c r="M1166" s="51"/>
      <c r="N1166" s="51">
        <v>30000</v>
      </c>
      <c r="O1166" s="52">
        <f t="shared" si="164"/>
        <v>30000</v>
      </c>
      <c r="P1166" s="51"/>
      <c r="Q1166" s="51"/>
      <c r="R1166" s="51"/>
      <c r="S1166" s="51"/>
      <c r="T1166" s="50" t="s">
        <v>298</v>
      </c>
    </row>
    <row r="1167" spans="1:20" ht="21" customHeight="1" x14ac:dyDescent="0.4">
      <c r="A1167" s="50" t="s">
        <v>141</v>
      </c>
      <c r="B1167" s="50"/>
      <c r="C1167" s="50"/>
      <c r="D1167" s="50"/>
      <c r="E1167" s="50"/>
      <c r="F1167" s="50"/>
      <c r="G1167" s="50"/>
      <c r="H1167" s="50"/>
      <c r="I1167" s="50"/>
      <c r="J1167" s="50"/>
      <c r="K1167" s="56">
        <v>45212</v>
      </c>
      <c r="L1167" s="50" t="s">
        <v>313</v>
      </c>
      <c r="M1167" s="51">
        <v>200000</v>
      </c>
      <c r="N1167" s="51"/>
      <c r="O1167" s="52">
        <f t="shared" si="164"/>
        <v>200000</v>
      </c>
      <c r="P1167" s="51"/>
      <c r="Q1167" s="51"/>
      <c r="R1167" s="51"/>
      <c r="S1167" s="51"/>
      <c r="T1167" s="50" t="s">
        <v>298</v>
      </c>
    </row>
    <row r="1168" spans="1:20" ht="21" customHeight="1" x14ac:dyDescent="0.4">
      <c r="A1168" s="50" t="s">
        <v>141</v>
      </c>
      <c r="B1168" s="50"/>
      <c r="C1168" s="50"/>
      <c r="D1168" s="50"/>
      <c r="E1168" s="50"/>
      <c r="F1168" s="50"/>
      <c r="G1168" s="50"/>
      <c r="H1168" s="50"/>
      <c r="I1168" s="50"/>
      <c r="J1168" s="50"/>
      <c r="K1168" s="56">
        <v>45218</v>
      </c>
      <c r="L1168" s="50" t="s">
        <v>9</v>
      </c>
      <c r="M1168" s="51"/>
      <c r="N1168" s="52">
        <v>649000</v>
      </c>
      <c r="O1168" s="52">
        <f t="shared" si="164"/>
        <v>649000</v>
      </c>
      <c r="P1168" s="51"/>
      <c r="Q1168" s="51"/>
      <c r="R1168" s="51"/>
      <c r="S1168" s="51"/>
      <c r="T1168" s="50" t="s">
        <v>298</v>
      </c>
    </row>
    <row r="1169" spans="1:20" ht="21" customHeight="1" x14ac:dyDescent="0.4">
      <c r="A1169" s="50" t="s">
        <v>141</v>
      </c>
      <c r="B1169" s="50"/>
      <c r="C1169" s="50"/>
      <c r="D1169" s="50"/>
      <c r="E1169" s="50"/>
      <c r="F1169" s="50"/>
      <c r="G1169" s="50"/>
      <c r="H1169" s="50"/>
      <c r="I1169" s="50"/>
      <c r="J1169" s="50"/>
      <c r="K1169" s="56">
        <v>45250</v>
      </c>
      <c r="L1169" s="50" t="s">
        <v>1176</v>
      </c>
      <c r="M1169" s="52">
        <v>150000</v>
      </c>
      <c r="N1169" s="51"/>
      <c r="O1169" s="52">
        <f t="shared" si="164"/>
        <v>150000</v>
      </c>
      <c r="P1169" s="51"/>
      <c r="Q1169" s="51"/>
      <c r="R1169" s="51"/>
      <c r="S1169" s="51"/>
      <c r="T1169" s="50" t="s">
        <v>298</v>
      </c>
    </row>
    <row r="1170" spans="1:20" ht="21" customHeight="1" x14ac:dyDescent="0.4">
      <c r="A1170" s="50" t="s">
        <v>141</v>
      </c>
      <c r="B1170" s="50"/>
      <c r="C1170" s="50"/>
      <c r="D1170" s="50"/>
      <c r="E1170" s="50"/>
      <c r="F1170" s="50"/>
      <c r="G1170" s="50"/>
      <c r="H1170" s="50"/>
      <c r="I1170" s="50"/>
      <c r="J1170" s="50"/>
      <c r="K1170" s="56">
        <v>45280</v>
      </c>
      <c r="L1170" s="50" t="s">
        <v>1177</v>
      </c>
      <c r="M1170" s="52">
        <v>150000</v>
      </c>
      <c r="N1170" s="51"/>
      <c r="O1170" s="52">
        <f t="shared" si="164"/>
        <v>150000</v>
      </c>
      <c r="P1170" s="51"/>
      <c r="Q1170" s="51"/>
      <c r="R1170" s="51"/>
      <c r="S1170" s="51"/>
      <c r="T1170" s="50" t="s">
        <v>298</v>
      </c>
    </row>
    <row r="1171" spans="1:20" ht="21" customHeight="1" x14ac:dyDescent="0.4">
      <c r="A1171" s="50" t="s">
        <v>141</v>
      </c>
      <c r="B1171" s="50"/>
      <c r="C1171" s="50"/>
      <c r="D1171" s="50"/>
      <c r="E1171" s="50"/>
      <c r="F1171" s="50"/>
      <c r="G1171" s="50"/>
      <c r="H1171" s="50"/>
      <c r="I1171" s="50"/>
      <c r="J1171" s="50"/>
      <c r="K1171" s="56">
        <v>45311</v>
      </c>
      <c r="L1171" s="50" t="s">
        <v>1178</v>
      </c>
      <c r="M1171" s="52">
        <v>164000</v>
      </c>
      <c r="N1171" s="51"/>
      <c r="O1171" s="52">
        <f t="shared" si="164"/>
        <v>164000</v>
      </c>
      <c r="P1171" s="51"/>
      <c r="Q1171" s="51"/>
      <c r="R1171" s="51"/>
      <c r="S1171" s="51"/>
      <c r="T1171" s="50" t="s">
        <v>298</v>
      </c>
    </row>
    <row r="1172" spans="1:20" ht="21" customHeight="1" x14ac:dyDescent="0.4">
      <c r="A1172" s="50" t="s">
        <v>141</v>
      </c>
      <c r="B1172" s="50"/>
      <c r="C1172" s="50"/>
      <c r="D1172" s="50"/>
      <c r="E1172" s="50"/>
      <c r="F1172" s="50"/>
      <c r="G1172" s="50"/>
      <c r="H1172" s="50"/>
      <c r="I1172" s="50"/>
      <c r="J1172" s="50"/>
      <c r="K1172" s="56">
        <v>45222</v>
      </c>
      <c r="L1172" s="50" t="s">
        <v>9</v>
      </c>
      <c r="M1172" s="51"/>
      <c r="N1172" s="52">
        <v>90350</v>
      </c>
      <c r="O1172" s="52">
        <f t="shared" si="164"/>
        <v>90350</v>
      </c>
      <c r="P1172" s="51"/>
      <c r="Q1172" s="51"/>
      <c r="R1172" s="51"/>
      <c r="S1172" s="51"/>
      <c r="T1172" s="50" t="s">
        <v>298</v>
      </c>
    </row>
    <row r="1173" spans="1:20" ht="21" customHeight="1" x14ac:dyDescent="0.4">
      <c r="A1173" s="50" t="s">
        <v>141</v>
      </c>
      <c r="B1173" s="50"/>
      <c r="C1173" s="50"/>
      <c r="D1173" s="50"/>
      <c r="E1173" s="50"/>
      <c r="F1173" s="50"/>
      <c r="G1173" s="50"/>
      <c r="H1173" s="50"/>
      <c r="I1173" s="50"/>
      <c r="J1173" s="50"/>
      <c r="K1173" s="50"/>
      <c r="L1173" s="50"/>
      <c r="M1173" s="51"/>
      <c r="N1173" s="51"/>
      <c r="O1173" s="52">
        <f t="shared" si="164"/>
        <v>0</v>
      </c>
      <c r="P1173" s="51"/>
      <c r="Q1173" s="51"/>
      <c r="R1173" s="51"/>
      <c r="S1173" s="51"/>
      <c r="T1173" s="50" t="s">
        <v>298</v>
      </c>
    </row>
    <row r="1174" spans="1:20" ht="21" customHeight="1" x14ac:dyDescent="0.4">
      <c r="A1174" s="58"/>
      <c r="B1174" s="58"/>
      <c r="C1174" s="58"/>
      <c r="D1174" s="58"/>
      <c r="E1174" s="58"/>
      <c r="F1174" s="58"/>
      <c r="G1174" s="58"/>
      <c r="H1174" s="58"/>
      <c r="I1174" s="58"/>
      <c r="J1174" s="58"/>
      <c r="K1174" s="58"/>
      <c r="L1174" s="58"/>
      <c r="M1174" s="60">
        <f t="shared" ref="M1174:N1174" si="165">SUM(M1155:M1173)</f>
        <v>814000</v>
      </c>
      <c r="N1174" s="60">
        <f t="shared" si="165"/>
        <v>1269350</v>
      </c>
      <c r="O1174" s="60">
        <f>SUM(O1155:O1173)</f>
        <v>2083350</v>
      </c>
      <c r="P1174" s="60">
        <f>+J1154-N1174</f>
        <v>0</v>
      </c>
      <c r="Q1174" s="60">
        <f>+I1154-M1174</f>
        <v>0</v>
      </c>
      <c r="R1174" s="60">
        <f>+P1174+Q1174</f>
        <v>0</v>
      </c>
      <c r="S1174" s="60">
        <f>+O1174</f>
        <v>2083350</v>
      </c>
      <c r="T1174" s="58"/>
    </row>
    <row r="1175" spans="1:20" ht="21" customHeight="1" x14ac:dyDescent="0.4">
      <c r="A1175" s="50" t="s">
        <v>142</v>
      </c>
      <c r="B1175" s="50" t="s">
        <v>326</v>
      </c>
      <c r="C1175" s="50" t="s">
        <v>582</v>
      </c>
      <c r="D1175" s="50">
        <v>138.88999999999999</v>
      </c>
      <c r="E1175" s="50">
        <v>14500</v>
      </c>
      <c r="F1175" s="52">
        <f>+D1175*0.8364</f>
        <v>116.16759599999999</v>
      </c>
      <c r="G1175" s="51">
        <v>7000</v>
      </c>
      <c r="H1175" s="51">
        <f>+D1175*E1175</f>
        <v>2013904.9999999998</v>
      </c>
      <c r="I1175" s="52">
        <f>+CEILING(F1175*G1175,1000)</f>
        <v>814000</v>
      </c>
      <c r="J1175" s="52">
        <f>(H1175-I1175)</f>
        <v>1199904.9999999998</v>
      </c>
      <c r="K1175" s="56">
        <v>44844</v>
      </c>
      <c r="L1175" s="50"/>
      <c r="M1175" s="51"/>
      <c r="N1175" s="51"/>
      <c r="O1175" s="51"/>
      <c r="P1175" s="51"/>
      <c r="Q1175" s="51"/>
      <c r="R1175" s="51"/>
      <c r="S1175" s="51"/>
      <c r="T1175" s="50" t="s">
        <v>298</v>
      </c>
    </row>
    <row r="1176" spans="1:20" ht="21" customHeight="1" x14ac:dyDescent="0.4">
      <c r="A1176" s="50" t="s">
        <v>142</v>
      </c>
      <c r="B1176" s="50"/>
      <c r="C1176" s="50"/>
      <c r="D1176" s="50"/>
      <c r="E1176" s="50"/>
      <c r="F1176" s="50"/>
      <c r="G1176" s="50"/>
      <c r="H1176" s="50"/>
      <c r="I1176" s="50"/>
      <c r="J1176" s="50"/>
      <c r="K1176" s="56">
        <v>44844</v>
      </c>
      <c r="L1176" s="50" t="s">
        <v>9</v>
      </c>
      <c r="M1176" s="51"/>
      <c r="N1176" s="52">
        <v>50000</v>
      </c>
      <c r="O1176" s="52">
        <f t="shared" ref="O1176:O1196" si="166">+SUM(M1176:N1176)</f>
        <v>50000</v>
      </c>
      <c r="P1176" s="51"/>
      <c r="Q1176" s="51"/>
      <c r="R1176" s="51"/>
      <c r="S1176" s="51"/>
      <c r="T1176" s="50" t="s">
        <v>298</v>
      </c>
    </row>
    <row r="1177" spans="1:20" ht="21" customHeight="1" x14ac:dyDescent="0.4">
      <c r="A1177" s="50" t="s">
        <v>142</v>
      </c>
      <c r="B1177" s="50"/>
      <c r="C1177" s="50"/>
      <c r="D1177" s="50"/>
      <c r="E1177" s="50"/>
      <c r="F1177" s="50"/>
      <c r="G1177" s="50"/>
      <c r="H1177" s="50"/>
      <c r="I1177" s="50"/>
      <c r="J1177" s="50"/>
      <c r="K1177" s="56">
        <v>44865</v>
      </c>
      <c r="L1177" s="50" t="s">
        <v>9</v>
      </c>
      <c r="M1177" s="51"/>
      <c r="N1177" s="52">
        <v>50000</v>
      </c>
      <c r="O1177" s="52">
        <f t="shared" si="166"/>
        <v>50000</v>
      </c>
      <c r="P1177" s="51"/>
      <c r="Q1177" s="51"/>
      <c r="R1177" s="51"/>
      <c r="S1177" s="51"/>
      <c r="T1177" s="50" t="s">
        <v>298</v>
      </c>
    </row>
    <row r="1178" spans="1:20" ht="21" customHeight="1" x14ac:dyDescent="0.4">
      <c r="A1178" s="50" t="s">
        <v>142</v>
      </c>
      <c r="B1178" s="50"/>
      <c r="C1178" s="50"/>
      <c r="D1178" s="50"/>
      <c r="E1178" s="50"/>
      <c r="F1178" s="50"/>
      <c r="G1178" s="50"/>
      <c r="H1178" s="50"/>
      <c r="I1178" s="50"/>
      <c r="J1178" s="50"/>
      <c r="K1178" s="56">
        <v>44879</v>
      </c>
      <c r="L1178" s="50" t="s">
        <v>9</v>
      </c>
      <c r="M1178" s="51"/>
      <c r="N1178" s="52">
        <v>89500</v>
      </c>
      <c r="O1178" s="52">
        <f t="shared" si="166"/>
        <v>89500</v>
      </c>
      <c r="P1178" s="51"/>
      <c r="Q1178" s="51"/>
      <c r="R1178" s="51"/>
      <c r="S1178" s="51"/>
      <c r="T1178" s="50" t="s">
        <v>298</v>
      </c>
    </row>
    <row r="1179" spans="1:20" ht="21" customHeight="1" x14ac:dyDescent="0.4">
      <c r="A1179" s="50" t="s">
        <v>142</v>
      </c>
      <c r="B1179" s="50"/>
      <c r="C1179" s="50"/>
      <c r="D1179" s="50"/>
      <c r="E1179" s="50"/>
      <c r="F1179" s="50"/>
      <c r="G1179" s="50"/>
      <c r="H1179" s="50"/>
      <c r="I1179" s="50"/>
      <c r="J1179" s="50"/>
      <c r="K1179" s="56">
        <v>44880</v>
      </c>
      <c r="L1179" s="50" t="s">
        <v>9</v>
      </c>
      <c r="M1179" s="51"/>
      <c r="N1179" s="52">
        <v>60000</v>
      </c>
      <c r="O1179" s="52">
        <f t="shared" si="166"/>
        <v>60000</v>
      </c>
      <c r="P1179" s="51"/>
      <c r="Q1179" s="51"/>
      <c r="R1179" s="51"/>
      <c r="S1179" s="51"/>
      <c r="T1179" s="50" t="s">
        <v>298</v>
      </c>
    </row>
    <row r="1180" spans="1:20" ht="21" customHeight="1" x14ac:dyDescent="0.4">
      <c r="A1180" s="50" t="s">
        <v>142</v>
      </c>
      <c r="B1180" s="50"/>
      <c r="C1180" s="50"/>
      <c r="D1180" s="50"/>
      <c r="E1180" s="50"/>
      <c r="F1180" s="50"/>
      <c r="G1180" s="50"/>
      <c r="H1180" s="50"/>
      <c r="I1180" s="50"/>
      <c r="J1180" s="50"/>
      <c r="K1180" s="56">
        <v>44880</v>
      </c>
      <c r="L1180" s="50" t="s">
        <v>9</v>
      </c>
      <c r="M1180" s="51"/>
      <c r="N1180" s="52">
        <v>500</v>
      </c>
      <c r="O1180" s="52">
        <f t="shared" si="166"/>
        <v>500</v>
      </c>
      <c r="P1180" s="51"/>
      <c r="Q1180" s="51"/>
      <c r="R1180" s="51"/>
      <c r="S1180" s="51"/>
      <c r="T1180" s="50" t="s">
        <v>298</v>
      </c>
    </row>
    <row r="1181" spans="1:20" ht="21" customHeight="1" x14ac:dyDescent="0.4">
      <c r="A1181" s="50" t="s">
        <v>142</v>
      </c>
      <c r="B1181" s="50"/>
      <c r="C1181" s="50"/>
      <c r="D1181" s="50"/>
      <c r="E1181" s="50"/>
      <c r="F1181" s="50"/>
      <c r="G1181" s="50"/>
      <c r="H1181" s="50"/>
      <c r="I1181" s="50"/>
      <c r="J1181" s="50"/>
      <c r="K1181" s="56">
        <v>44881</v>
      </c>
      <c r="L1181" s="50" t="s">
        <v>312</v>
      </c>
      <c r="M1181" s="51">
        <v>50000</v>
      </c>
      <c r="N1181" s="51"/>
      <c r="O1181" s="52">
        <f t="shared" si="166"/>
        <v>50000</v>
      </c>
      <c r="P1181" s="51"/>
      <c r="Q1181" s="51"/>
      <c r="R1181" s="51"/>
      <c r="S1181" s="51"/>
      <c r="T1181" s="50" t="s">
        <v>298</v>
      </c>
    </row>
    <row r="1182" spans="1:20" ht="21" customHeight="1" x14ac:dyDescent="0.4">
      <c r="A1182" s="50" t="s">
        <v>142</v>
      </c>
      <c r="B1182" s="50"/>
      <c r="C1182" s="50"/>
      <c r="D1182" s="50"/>
      <c r="E1182" s="50"/>
      <c r="F1182" s="50"/>
      <c r="G1182" s="50"/>
      <c r="H1182" s="50"/>
      <c r="I1182" s="50"/>
      <c r="J1182" s="50"/>
      <c r="K1182" s="56">
        <v>44883</v>
      </c>
      <c r="L1182" s="50" t="s">
        <v>312</v>
      </c>
      <c r="M1182" s="51">
        <v>50000</v>
      </c>
      <c r="N1182" s="51"/>
      <c r="O1182" s="52">
        <f t="shared" si="166"/>
        <v>50000</v>
      </c>
      <c r="P1182" s="51"/>
      <c r="Q1182" s="51"/>
      <c r="R1182" s="51"/>
      <c r="S1182" s="51"/>
      <c r="T1182" s="50" t="s">
        <v>298</v>
      </c>
    </row>
    <row r="1183" spans="1:20" ht="21" customHeight="1" x14ac:dyDescent="0.4">
      <c r="A1183" s="50" t="s">
        <v>142</v>
      </c>
      <c r="B1183" s="50"/>
      <c r="C1183" s="50"/>
      <c r="D1183" s="50"/>
      <c r="E1183" s="50"/>
      <c r="F1183" s="50"/>
      <c r="G1183" s="50"/>
      <c r="H1183" s="50"/>
      <c r="I1183" s="50"/>
      <c r="J1183" s="50"/>
      <c r="K1183" s="56">
        <v>44886</v>
      </c>
      <c r="L1183" s="50" t="s">
        <v>9</v>
      </c>
      <c r="M1183" s="51"/>
      <c r="N1183" s="52">
        <v>150000</v>
      </c>
      <c r="O1183" s="52">
        <f t="shared" si="166"/>
        <v>150000</v>
      </c>
      <c r="P1183" s="51"/>
      <c r="Q1183" s="51"/>
      <c r="R1183" s="51"/>
      <c r="S1183" s="51"/>
      <c r="T1183" s="50" t="s">
        <v>298</v>
      </c>
    </row>
    <row r="1184" spans="1:20" ht="21" customHeight="1" x14ac:dyDescent="0.4">
      <c r="A1184" s="50" t="s">
        <v>142</v>
      </c>
      <c r="B1184" s="50"/>
      <c r="C1184" s="50"/>
      <c r="D1184" s="50"/>
      <c r="E1184" s="50"/>
      <c r="F1184" s="50"/>
      <c r="G1184" s="50"/>
      <c r="H1184" s="50"/>
      <c r="I1184" s="50"/>
      <c r="J1184" s="50"/>
      <c r="K1184" s="56">
        <v>44984</v>
      </c>
      <c r="L1184" s="50" t="s">
        <v>9</v>
      </c>
      <c r="M1184" s="51"/>
      <c r="N1184" s="52">
        <v>100000</v>
      </c>
      <c r="O1184" s="52">
        <f t="shared" si="166"/>
        <v>100000</v>
      </c>
      <c r="P1184" s="51"/>
      <c r="Q1184" s="51"/>
      <c r="R1184" s="51"/>
      <c r="S1184" s="51"/>
      <c r="T1184" s="50" t="s">
        <v>298</v>
      </c>
    </row>
    <row r="1185" spans="1:20" ht="21" customHeight="1" x14ac:dyDescent="0.4">
      <c r="A1185" s="50" t="s">
        <v>142</v>
      </c>
      <c r="B1185" s="50"/>
      <c r="C1185" s="50"/>
      <c r="D1185" s="50"/>
      <c r="E1185" s="50"/>
      <c r="F1185" s="50"/>
      <c r="G1185" s="50"/>
      <c r="H1185" s="50"/>
      <c r="I1185" s="50"/>
      <c r="J1185" s="50"/>
      <c r="K1185" s="56">
        <v>45014</v>
      </c>
      <c r="L1185" s="50" t="s">
        <v>9</v>
      </c>
      <c r="M1185" s="51"/>
      <c r="N1185" s="52">
        <v>149500</v>
      </c>
      <c r="O1185" s="52">
        <f t="shared" si="166"/>
        <v>149500</v>
      </c>
      <c r="P1185" s="51"/>
      <c r="Q1185" s="51"/>
      <c r="R1185" s="51"/>
      <c r="S1185" s="51"/>
      <c r="T1185" s="50" t="s">
        <v>298</v>
      </c>
    </row>
    <row r="1186" spans="1:20" ht="21" customHeight="1" x14ac:dyDescent="0.4">
      <c r="A1186" s="50" t="s">
        <v>142</v>
      </c>
      <c r="B1186" s="50"/>
      <c r="C1186" s="50"/>
      <c r="D1186" s="50"/>
      <c r="E1186" s="50"/>
      <c r="F1186" s="50"/>
      <c r="G1186" s="50"/>
      <c r="H1186" s="50"/>
      <c r="I1186" s="50"/>
      <c r="J1186" s="50"/>
      <c r="K1186" s="56">
        <v>45046</v>
      </c>
      <c r="L1186" s="50" t="s">
        <v>9</v>
      </c>
      <c r="M1186" s="51"/>
      <c r="N1186" s="52">
        <v>190000</v>
      </c>
      <c r="O1186" s="52">
        <f t="shared" si="166"/>
        <v>190000</v>
      </c>
      <c r="P1186" s="51"/>
      <c r="Q1186" s="51"/>
      <c r="R1186" s="51"/>
      <c r="S1186" s="51"/>
      <c r="T1186" s="50" t="s">
        <v>298</v>
      </c>
    </row>
    <row r="1187" spans="1:20" ht="21" customHeight="1" x14ac:dyDescent="0.4">
      <c r="A1187" s="50" t="s">
        <v>142</v>
      </c>
      <c r="B1187" s="50"/>
      <c r="C1187" s="50"/>
      <c r="D1187" s="50"/>
      <c r="E1187" s="50"/>
      <c r="F1187" s="50"/>
      <c r="G1187" s="50"/>
      <c r="H1187" s="50"/>
      <c r="I1187" s="50"/>
      <c r="J1187" s="50"/>
      <c r="K1187" s="56">
        <v>45066</v>
      </c>
      <c r="L1187" s="50" t="s">
        <v>9</v>
      </c>
      <c r="M1187" s="51"/>
      <c r="N1187" s="52">
        <v>60000</v>
      </c>
      <c r="O1187" s="52">
        <f t="shared" si="166"/>
        <v>60000</v>
      </c>
      <c r="P1187" s="51"/>
      <c r="Q1187" s="51"/>
      <c r="R1187" s="51"/>
      <c r="S1187" s="51"/>
      <c r="T1187" s="50" t="s">
        <v>298</v>
      </c>
    </row>
    <row r="1188" spans="1:20" ht="21" customHeight="1" x14ac:dyDescent="0.4">
      <c r="A1188" s="50" t="s">
        <v>142</v>
      </c>
      <c r="B1188" s="50"/>
      <c r="C1188" s="50"/>
      <c r="D1188" s="50"/>
      <c r="E1188" s="50"/>
      <c r="F1188" s="50"/>
      <c r="G1188" s="50"/>
      <c r="H1188" s="50"/>
      <c r="I1188" s="50"/>
      <c r="J1188" s="50"/>
      <c r="K1188" s="56">
        <v>45073</v>
      </c>
      <c r="L1188" s="50" t="s">
        <v>9</v>
      </c>
      <c r="M1188" s="51"/>
      <c r="N1188" s="52">
        <v>90000</v>
      </c>
      <c r="O1188" s="52">
        <f t="shared" si="166"/>
        <v>90000</v>
      </c>
      <c r="P1188" s="51"/>
      <c r="Q1188" s="51"/>
      <c r="R1188" s="51"/>
      <c r="S1188" s="51"/>
      <c r="T1188" s="50" t="s">
        <v>298</v>
      </c>
    </row>
    <row r="1189" spans="1:20" ht="21" customHeight="1" x14ac:dyDescent="0.4">
      <c r="A1189" s="50" t="s">
        <v>142</v>
      </c>
      <c r="B1189" s="50"/>
      <c r="C1189" s="50"/>
      <c r="D1189" s="50"/>
      <c r="E1189" s="50"/>
      <c r="F1189" s="50"/>
      <c r="G1189" s="50"/>
      <c r="H1189" s="50"/>
      <c r="I1189" s="50"/>
      <c r="J1189" s="50"/>
      <c r="K1189" s="56">
        <v>45104</v>
      </c>
      <c r="L1189" s="50" t="s">
        <v>9</v>
      </c>
      <c r="M1189" s="51"/>
      <c r="N1189" s="52">
        <v>100000</v>
      </c>
      <c r="O1189" s="52">
        <f t="shared" si="166"/>
        <v>100000</v>
      </c>
      <c r="P1189" s="51"/>
      <c r="Q1189" s="51"/>
      <c r="R1189" s="51"/>
      <c r="S1189" s="51"/>
      <c r="T1189" s="50" t="s">
        <v>298</v>
      </c>
    </row>
    <row r="1190" spans="1:20" ht="21" customHeight="1" x14ac:dyDescent="0.4">
      <c r="A1190" s="50" t="s">
        <v>142</v>
      </c>
      <c r="B1190" s="50"/>
      <c r="C1190" s="50"/>
      <c r="D1190" s="50"/>
      <c r="E1190" s="50"/>
      <c r="F1190" s="50"/>
      <c r="G1190" s="50"/>
      <c r="H1190" s="50"/>
      <c r="I1190" s="50"/>
      <c r="J1190" s="50"/>
      <c r="K1190" s="56">
        <v>45104</v>
      </c>
      <c r="L1190" s="50" t="s">
        <v>312</v>
      </c>
      <c r="M1190" s="51">
        <v>50000</v>
      </c>
      <c r="N1190" s="51"/>
      <c r="O1190" s="52">
        <f t="shared" si="166"/>
        <v>50000</v>
      </c>
      <c r="P1190" s="51"/>
      <c r="Q1190" s="51"/>
      <c r="R1190" s="51"/>
      <c r="S1190" s="51"/>
      <c r="T1190" s="50" t="s">
        <v>298</v>
      </c>
    </row>
    <row r="1191" spans="1:20" ht="21" customHeight="1" x14ac:dyDescent="0.4">
      <c r="A1191" s="50" t="s">
        <v>142</v>
      </c>
      <c r="B1191" s="50"/>
      <c r="C1191" s="50"/>
      <c r="D1191" s="50"/>
      <c r="E1191" s="50"/>
      <c r="F1191" s="50"/>
      <c r="G1191" s="50"/>
      <c r="H1191" s="50"/>
      <c r="I1191" s="50"/>
      <c r="J1191" s="50"/>
      <c r="K1191" s="56">
        <v>45080</v>
      </c>
      <c r="L1191" s="50" t="s">
        <v>9</v>
      </c>
      <c r="M1191" s="51"/>
      <c r="N1191" s="52">
        <v>100000</v>
      </c>
      <c r="O1191" s="52">
        <f t="shared" si="166"/>
        <v>100000</v>
      </c>
      <c r="P1191" s="51"/>
      <c r="Q1191" s="51"/>
      <c r="R1191" s="51"/>
      <c r="S1191" s="51"/>
      <c r="T1191" s="50" t="s">
        <v>298</v>
      </c>
    </row>
    <row r="1192" spans="1:20" ht="21" customHeight="1" x14ac:dyDescent="0.4">
      <c r="A1192" s="50" t="s">
        <v>142</v>
      </c>
      <c r="B1192" s="50"/>
      <c r="C1192" s="50"/>
      <c r="D1192" s="50"/>
      <c r="E1192" s="50"/>
      <c r="F1192" s="50"/>
      <c r="G1192" s="50"/>
      <c r="H1192" s="50"/>
      <c r="I1192" s="50"/>
      <c r="J1192" s="50"/>
      <c r="K1192" s="56">
        <v>45135</v>
      </c>
      <c r="L1192" s="50" t="s">
        <v>9</v>
      </c>
      <c r="M1192" s="51"/>
      <c r="N1192" s="52">
        <v>10405</v>
      </c>
      <c r="O1192" s="52">
        <f t="shared" si="166"/>
        <v>10405</v>
      </c>
      <c r="P1192" s="51"/>
      <c r="Q1192" s="51"/>
      <c r="R1192" s="51"/>
      <c r="S1192" s="51"/>
      <c r="T1192" s="50" t="s">
        <v>298</v>
      </c>
    </row>
    <row r="1193" spans="1:20" ht="21" customHeight="1" x14ac:dyDescent="0.4">
      <c r="A1193" s="50" t="s">
        <v>142</v>
      </c>
      <c r="B1193" s="50"/>
      <c r="C1193" s="50"/>
      <c r="D1193" s="50"/>
      <c r="E1193" s="50"/>
      <c r="F1193" s="50"/>
      <c r="G1193" s="50"/>
      <c r="H1193" s="50"/>
      <c r="I1193" s="50"/>
      <c r="J1193" s="50"/>
      <c r="K1193" s="56">
        <v>45135</v>
      </c>
      <c r="L1193" s="50" t="s">
        <v>1179</v>
      </c>
      <c r="M1193" s="52">
        <v>264000</v>
      </c>
      <c r="N1193" s="51"/>
      <c r="O1193" s="52">
        <f t="shared" si="166"/>
        <v>264000</v>
      </c>
      <c r="P1193" s="51"/>
      <c r="Q1193" s="51"/>
      <c r="R1193" s="51"/>
      <c r="S1193" s="51"/>
      <c r="T1193" s="50" t="s">
        <v>298</v>
      </c>
    </row>
    <row r="1194" spans="1:20" ht="21" customHeight="1" x14ac:dyDescent="0.4">
      <c r="A1194" s="50" t="s">
        <v>142</v>
      </c>
      <c r="B1194" s="50"/>
      <c r="C1194" s="50"/>
      <c r="D1194" s="50"/>
      <c r="E1194" s="50"/>
      <c r="F1194" s="50"/>
      <c r="G1194" s="50"/>
      <c r="H1194" s="50"/>
      <c r="I1194" s="50"/>
      <c r="J1194" s="50"/>
      <c r="K1194" s="56">
        <v>45171</v>
      </c>
      <c r="L1194" s="50" t="s">
        <v>1180</v>
      </c>
      <c r="M1194" s="52">
        <v>200000</v>
      </c>
      <c r="N1194" s="51"/>
      <c r="O1194" s="52">
        <f t="shared" si="166"/>
        <v>200000</v>
      </c>
      <c r="P1194" s="51"/>
      <c r="Q1194" s="51"/>
      <c r="R1194" s="51"/>
      <c r="S1194" s="51"/>
      <c r="T1194" s="50" t="s">
        <v>298</v>
      </c>
    </row>
    <row r="1195" spans="1:20" ht="21" customHeight="1" x14ac:dyDescent="0.4">
      <c r="A1195" s="50" t="s">
        <v>142</v>
      </c>
      <c r="B1195" s="50"/>
      <c r="C1195" s="50"/>
      <c r="D1195" s="50"/>
      <c r="E1195" s="50"/>
      <c r="F1195" s="50"/>
      <c r="G1195" s="50"/>
      <c r="H1195" s="50"/>
      <c r="I1195" s="50"/>
      <c r="J1195" s="50"/>
      <c r="K1195" s="56">
        <v>45206</v>
      </c>
      <c r="L1195" s="50" t="s">
        <v>1181</v>
      </c>
      <c r="M1195" s="52">
        <v>200000</v>
      </c>
      <c r="N1195" s="51"/>
      <c r="O1195" s="52">
        <f t="shared" si="166"/>
        <v>200000</v>
      </c>
      <c r="P1195" s="51"/>
      <c r="Q1195" s="51"/>
      <c r="R1195" s="51"/>
      <c r="S1195" s="51"/>
      <c r="T1195" s="50" t="s">
        <v>298</v>
      </c>
    </row>
    <row r="1196" spans="1:20" ht="21" customHeight="1" x14ac:dyDescent="0.4">
      <c r="A1196" s="50" t="s">
        <v>142</v>
      </c>
      <c r="B1196" s="50"/>
      <c r="C1196" s="50"/>
      <c r="D1196" s="50"/>
      <c r="E1196" s="50"/>
      <c r="F1196" s="50"/>
      <c r="G1196" s="50"/>
      <c r="H1196" s="50"/>
      <c r="I1196" s="50"/>
      <c r="J1196" s="50"/>
      <c r="K1196" s="50"/>
      <c r="L1196" s="50"/>
      <c r="M1196" s="51"/>
      <c r="N1196" s="51"/>
      <c r="O1196" s="52">
        <f t="shared" si="166"/>
        <v>0</v>
      </c>
      <c r="P1196" s="51"/>
      <c r="Q1196" s="51"/>
      <c r="R1196" s="51"/>
      <c r="S1196" s="51"/>
      <c r="T1196" s="50" t="s">
        <v>298</v>
      </c>
    </row>
    <row r="1197" spans="1:20" ht="21" customHeight="1" x14ac:dyDescent="0.4">
      <c r="A1197" s="58"/>
      <c r="B1197" s="58"/>
      <c r="C1197" s="58"/>
      <c r="D1197" s="58"/>
      <c r="E1197" s="58"/>
      <c r="F1197" s="58"/>
      <c r="G1197" s="58"/>
      <c r="H1197" s="58"/>
      <c r="I1197" s="58"/>
      <c r="J1197" s="58"/>
      <c r="K1197" s="58"/>
      <c r="L1197" s="58"/>
      <c r="M1197" s="60">
        <f t="shared" ref="M1197:N1197" si="167">SUM(M1176:M1196)</f>
        <v>814000</v>
      </c>
      <c r="N1197" s="60">
        <f t="shared" si="167"/>
        <v>1199905</v>
      </c>
      <c r="O1197" s="60">
        <f>SUM(O1176:O1196)</f>
        <v>2013905</v>
      </c>
      <c r="P1197" s="60">
        <f>+J1175-N1197</f>
        <v>0</v>
      </c>
      <c r="Q1197" s="60">
        <f>+I1175-M1197</f>
        <v>0</v>
      </c>
      <c r="R1197" s="60">
        <f>+P1197+Q1197</f>
        <v>0</v>
      </c>
      <c r="S1197" s="60">
        <f>+O1197</f>
        <v>2013905</v>
      </c>
      <c r="T1197" s="58"/>
    </row>
    <row r="1198" spans="1:20" ht="21" customHeight="1" x14ac:dyDescent="0.4">
      <c r="A1198" s="50" t="s">
        <v>143</v>
      </c>
      <c r="B1198" s="50" t="s">
        <v>326</v>
      </c>
      <c r="C1198" s="50" t="s">
        <v>583</v>
      </c>
      <c r="D1198" s="50">
        <v>138.88999999999999</v>
      </c>
      <c r="E1198" s="50">
        <v>15500</v>
      </c>
      <c r="F1198" s="52">
        <f>+D1198*0.8364</f>
        <v>116.16759599999999</v>
      </c>
      <c r="G1198" s="51">
        <v>7000</v>
      </c>
      <c r="H1198" s="51">
        <f>+D1198*E1198</f>
        <v>2152795</v>
      </c>
      <c r="I1198" s="52">
        <f>+CEILING(F1198*G1198,1000)</f>
        <v>814000</v>
      </c>
      <c r="J1198" s="52">
        <f>(H1198-I1198)</f>
        <v>1338795</v>
      </c>
      <c r="K1198" s="56">
        <v>44986</v>
      </c>
      <c r="L1198" s="50"/>
      <c r="M1198" s="51"/>
      <c r="N1198" s="51"/>
      <c r="O1198" s="51"/>
      <c r="P1198" s="51"/>
      <c r="Q1198" s="51"/>
      <c r="R1198" s="51"/>
      <c r="S1198" s="51"/>
      <c r="T1198" s="50" t="s">
        <v>979</v>
      </c>
    </row>
    <row r="1199" spans="1:20" ht="21" customHeight="1" x14ac:dyDescent="0.4">
      <c r="A1199" s="50" t="s">
        <v>143</v>
      </c>
      <c r="B1199" s="50"/>
      <c r="C1199" s="50"/>
      <c r="D1199" s="50"/>
      <c r="E1199" s="50"/>
      <c r="F1199" s="50"/>
      <c r="G1199" s="50"/>
      <c r="H1199" s="50"/>
      <c r="I1199" s="50"/>
      <c r="J1199" s="50"/>
      <c r="K1199" s="56">
        <v>44986</v>
      </c>
      <c r="L1199" s="50" t="s">
        <v>9</v>
      </c>
      <c r="M1199" s="51"/>
      <c r="N1199" s="52">
        <v>20000</v>
      </c>
      <c r="O1199" s="52">
        <f t="shared" ref="O1199:O1206" si="168">+SUM(M1199:N1199)</f>
        <v>20000</v>
      </c>
      <c r="P1199" s="51"/>
      <c r="Q1199" s="51"/>
      <c r="R1199" s="51"/>
      <c r="S1199" s="51"/>
      <c r="T1199" s="50" t="s">
        <v>979</v>
      </c>
    </row>
    <row r="1200" spans="1:20" ht="21" customHeight="1" x14ac:dyDescent="0.4">
      <c r="A1200" s="50" t="s">
        <v>143</v>
      </c>
      <c r="B1200" s="50"/>
      <c r="C1200" s="50"/>
      <c r="D1200" s="50"/>
      <c r="E1200" s="50"/>
      <c r="F1200" s="50"/>
      <c r="G1200" s="50"/>
      <c r="H1200" s="50"/>
      <c r="I1200" s="50"/>
      <c r="J1200" s="50"/>
      <c r="K1200" s="56">
        <v>44987</v>
      </c>
      <c r="L1200" s="50" t="s">
        <v>314</v>
      </c>
      <c r="M1200" s="51">
        <v>400000</v>
      </c>
      <c r="N1200" s="51"/>
      <c r="O1200" s="52">
        <f t="shared" si="168"/>
        <v>400000</v>
      </c>
      <c r="P1200" s="51"/>
      <c r="Q1200" s="51"/>
      <c r="R1200" s="51"/>
      <c r="S1200" s="51"/>
      <c r="T1200" s="50" t="s">
        <v>979</v>
      </c>
    </row>
    <row r="1201" spans="1:20" ht="21" customHeight="1" x14ac:dyDescent="0.4">
      <c r="A1201" s="50" t="s">
        <v>143</v>
      </c>
      <c r="B1201" s="50"/>
      <c r="C1201" s="50"/>
      <c r="D1201" s="50"/>
      <c r="E1201" s="50"/>
      <c r="F1201" s="50"/>
      <c r="G1201" s="50"/>
      <c r="H1201" s="50"/>
      <c r="I1201" s="50"/>
      <c r="J1201" s="50"/>
      <c r="K1201" s="56">
        <v>44996</v>
      </c>
      <c r="L1201" s="50" t="s">
        <v>9</v>
      </c>
      <c r="M1201" s="51"/>
      <c r="N1201" s="52">
        <v>120000</v>
      </c>
      <c r="O1201" s="52">
        <f t="shared" si="168"/>
        <v>120000</v>
      </c>
      <c r="P1201" s="51"/>
      <c r="Q1201" s="51"/>
      <c r="R1201" s="51"/>
      <c r="S1201" s="51"/>
      <c r="T1201" s="50" t="s">
        <v>979</v>
      </c>
    </row>
    <row r="1202" spans="1:20" ht="21" customHeight="1" x14ac:dyDescent="0.4">
      <c r="A1202" s="50" t="s">
        <v>143</v>
      </c>
      <c r="B1202" s="50"/>
      <c r="C1202" s="50"/>
      <c r="D1202" s="50"/>
      <c r="E1202" s="50"/>
      <c r="F1202" s="50"/>
      <c r="G1202" s="50"/>
      <c r="H1202" s="50"/>
      <c r="I1202" s="50"/>
      <c r="J1202" s="50"/>
      <c r="K1202" s="56">
        <v>45111</v>
      </c>
      <c r="L1202" s="50" t="s">
        <v>9</v>
      </c>
      <c r="M1202" s="51"/>
      <c r="N1202" s="52">
        <v>180000</v>
      </c>
      <c r="O1202" s="52">
        <f t="shared" si="168"/>
        <v>180000</v>
      </c>
      <c r="P1202" s="51"/>
      <c r="Q1202" s="51"/>
      <c r="R1202" s="51"/>
      <c r="S1202" s="51"/>
      <c r="T1202" s="50" t="s">
        <v>979</v>
      </c>
    </row>
    <row r="1203" spans="1:20" ht="21" customHeight="1" x14ac:dyDescent="0.4">
      <c r="A1203" s="50" t="s">
        <v>143</v>
      </c>
      <c r="B1203" s="50"/>
      <c r="C1203" s="50"/>
      <c r="D1203" s="50"/>
      <c r="E1203" s="50"/>
      <c r="F1203" s="50"/>
      <c r="G1203" s="50"/>
      <c r="H1203" s="50"/>
      <c r="I1203" s="50"/>
      <c r="J1203" s="50"/>
      <c r="K1203" s="56">
        <v>45127</v>
      </c>
      <c r="L1203" s="50" t="s">
        <v>1182</v>
      </c>
      <c r="M1203" s="51"/>
      <c r="N1203" s="52">
        <v>360000</v>
      </c>
      <c r="O1203" s="52">
        <f t="shared" si="168"/>
        <v>360000</v>
      </c>
      <c r="P1203" s="51"/>
      <c r="Q1203" s="51"/>
      <c r="R1203" s="51"/>
      <c r="S1203" s="51"/>
      <c r="T1203" s="50" t="s">
        <v>979</v>
      </c>
    </row>
    <row r="1204" spans="1:20" ht="21" customHeight="1" x14ac:dyDescent="0.4">
      <c r="A1204" s="50" t="s">
        <v>143</v>
      </c>
      <c r="B1204" s="50"/>
      <c r="C1204" s="50"/>
      <c r="D1204" s="50"/>
      <c r="E1204" s="50"/>
      <c r="F1204" s="50"/>
      <c r="G1204" s="50"/>
      <c r="H1204" s="50"/>
      <c r="I1204" s="50"/>
      <c r="J1204" s="50"/>
      <c r="K1204" s="56">
        <v>45218</v>
      </c>
      <c r="L1204" s="50" t="s">
        <v>314</v>
      </c>
      <c r="M1204" s="52">
        <v>413000</v>
      </c>
      <c r="N1204" s="51"/>
      <c r="O1204" s="52">
        <f t="shared" si="168"/>
        <v>413000</v>
      </c>
      <c r="P1204" s="51"/>
      <c r="Q1204" s="51"/>
      <c r="R1204" s="51"/>
      <c r="S1204" s="51"/>
      <c r="T1204" s="50" t="s">
        <v>979</v>
      </c>
    </row>
    <row r="1205" spans="1:20" ht="21" customHeight="1" x14ac:dyDescent="0.4">
      <c r="A1205" s="50" t="s">
        <v>143</v>
      </c>
      <c r="B1205" s="50"/>
      <c r="C1205" s="50"/>
      <c r="D1205" s="50"/>
      <c r="E1205" s="50"/>
      <c r="F1205" s="50"/>
      <c r="G1205" s="50"/>
      <c r="H1205" s="50"/>
      <c r="I1205" s="50"/>
      <c r="J1205" s="50"/>
      <c r="K1205" s="56">
        <v>45247</v>
      </c>
      <c r="L1205" s="50" t="s">
        <v>9</v>
      </c>
      <c r="M1205" s="51"/>
      <c r="N1205" s="52">
        <v>659600</v>
      </c>
      <c r="O1205" s="52">
        <f t="shared" si="168"/>
        <v>659600</v>
      </c>
      <c r="P1205" s="51"/>
      <c r="Q1205" s="51"/>
      <c r="R1205" s="51"/>
      <c r="S1205" s="51"/>
      <c r="T1205" s="50" t="s">
        <v>979</v>
      </c>
    </row>
    <row r="1206" spans="1:20" ht="21" customHeight="1" x14ac:dyDescent="0.4">
      <c r="A1206" s="50" t="s">
        <v>143</v>
      </c>
      <c r="B1206" s="50"/>
      <c r="C1206" s="50"/>
      <c r="D1206" s="50"/>
      <c r="E1206" s="50"/>
      <c r="F1206" s="50"/>
      <c r="G1206" s="50"/>
      <c r="H1206" s="50"/>
      <c r="I1206" s="50"/>
      <c r="J1206" s="50"/>
      <c r="K1206" s="50"/>
      <c r="L1206" s="50"/>
      <c r="M1206" s="51"/>
      <c r="N1206" s="51"/>
      <c r="O1206" s="52">
        <f t="shared" si="168"/>
        <v>0</v>
      </c>
      <c r="P1206" s="51"/>
      <c r="Q1206" s="51"/>
      <c r="R1206" s="51"/>
      <c r="S1206" s="51"/>
      <c r="T1206" s="50" t="s">
        <v>979</v>
      </c>
    </row>
    <row r="1207" spans="1:20" ht="21" customHeight="1" x14ac:dyDescent="0.4">
      <c r="A1207" s="58"/>
      <c r="B1207" s="58"/>
      <c r="C1207" s="58"/>
      <c r="D1207" s="58"/>
      <c r="E1207" s="58"/>
      <c r="F1207" s="58"/>
      <c r="G1207" s="58"/>
      <c r="H1207" s="58"/>
      <c r="I1207" s="58"/>
      <c r="J1207" s="58"/>
      <c r="K1207" s="58"/>
      <c r="L1207" s="58"/>
      <c r="M1207" s="60">
        <f t="shared" ref="M1207:N1207" si="169">SUM(M1199:M1206)</f>
        <v>813000</v>
      </c>
      <c r="N1207" s="60">
        <f t="shared" si="169"/>
        <v>1339600</v>
      </c>
      <c r="O1207" s="60">
        <f>SUM(O1199:O1206)</f>
        <v>2152600</v>
      </c>
      <c r="P1207" s="60">
        <f>+J1198-N1207</f>
        <v>-805</v>
      </c>
      <c r="Q1207" s="60">
        <f>+I1198-M1207</f>
        <v>1000</v>
      </c>
      <c r="R1207" s="60">
        <f>+P1207+Q1207</f>
        <v>195</v>
      </c>
      <c r="S1207" s="60">
        <f>+O1207</f>
        <v>2152600</v>
      </c>
      <c r="T1207" s="58"/>
    </row>
    <row r="1208" spans="1:20" ht="21" customHeight="1" x14ac:dyDescent="0.4">
      <c r="A1208" s="50" t="s">
        <v>144</v>
      </c>
      <c r="B1208" s="50" t="s">
        <v>326</v>
      </c>
      <c r="C1208" s="50" t="s">
        <v>362</v>
      </c>
      <c r="D1208" s="50">
        <v>138.88999999999999</v>
      </c>
      <c r="E1208" s="50">
        <v>14500</v>
      </c>
      <c r="F1208" s="52">
        <f>+D1208*0.8364</f>
        <v>116.16759599999999</v>
      </c>
      <c r="G1208" s="51">
        <v>7000</v>
      </c>
      <c r="H1208" s="51">
        <f>+D1208*E1208</f>
        <v>2013904.9999999998</v>
      </c>
      <c r="I1208" s="52">
        <f>+CEILING(F1208*G1208,1000)</f>
        <v>814000</v>
      </c>
      <c r="J1208" s="52">
        <f>(H1208-I1208)</f>
        <v>1199904.9999999998</v>
      </c>
      <c r="K1208" s="56">
        <v>44956</v>
      </c>
      <c r="L1208" s="50"/>
      <c r="M1208" s="51"/>
      <c r="N1208" s="51"/>
      <c r="O1208" s="51"/>
      <c r="P1208" s="51"/>
      <c r="Q1208" s="51"/>
      <c r="R1208" s="51"/>
      <c r="S1208" s="51"/>
      <c r="T1208" s="50" t="s">
        <v>984</v>
      </c>
    </row>
    <row r="1209" spans="1:20" ht="21" customHeight="1" x14ac:dyDescent="0.4">
      <c r="A1209" s="50" t="s">
        <v>144</v>
      </c>
      <c r="B1209" s="50"/>
      <c r="C1209" s="50"/>
      <c r="D1209" s="50"/>
      <c r="E1209" s="50"/>
      <c r="F1209" s="50"/>
      <c r="G1209" s="50"/>
      <c r="H1209" s="50"/>
      <c r="I1209" s="50"/>
      <c r="J1209" s="50"/>
      <c r="K1209" s="56">
        <v>44956</v>
      </c>
      <c r="L1209" s="50" t="s">
        <v>312</v>
      </c>
      <c r="M1209" s="51">
        <v>5000</v>
      </c>
      <c r="N1209" s="51"/>
      <c r="O1209" s="52">
        <f t="shared" ref="O1209:O1218" si="170">+SUM(M1209:N1209)</f>
        <v>5000</v>
      </c>
      <c r="P1209" s="51"/>
      <c r="Q1209" s="51"/>
      <c r="R1209" s="51"/>
      <c r="S1209" s="51"/>
      <c r="T1209" s="50" t="s">
        <v>984</v>
      </c>
    </row>
    <row r="1210" spans="1:20" ht="21" customHeight="1" x14ac:dyDescent="0.4">
      <c r="A1210" s="50" t="s">
        <v>144</v>
      </c>
      <c r="B1210" s="50"/>
      <c r="C1210" s="50" t="s">
        <v>584</v>
      </c>
      <c r="D1210" s="50"/>
      <c r="E1210" s="50"/>
      <c r="F1210" s="50"/>
      <c r="G1210" s="50"/>
      <c r="H1210" s="50"/>
      <c r="I1210" s="50"/>
      <c r="J1210" s="50"/>
      <c r="K1210" s="56">
        <v>44974</v>
      </c>
      <c r="L1210" s="50" t="s">
        <v>1183</v>
      </c>
      <c r="M1210" s="51">
        <v>250000</v>
      </c>
      <c r="N1210" s="51"/>
      <c r="O1210" s="52">
        <f t="shared" si="170"/>
        <v>250000</v>
      </c>
      <c r="P1210" s="51"/>
      <c r="Q1210" s="51"/>
      <c r="R1210" s="51"/>
      <c r="S1210" s="51"/>
      <c r="T1210" s="50" t="s">
        <v>984</v>
      </c>
    </row>
    <row r="1211" spans="1:20" ht="21" customHeight="1" x14ac:dyDescent="0.4">
      <c r="A1211" s="50" t="s">
        <v>144</v>
      </c>
      <c r="B1211" s="50"/>
      <c r="C1211" s="50" t="s">
        <v>584</v>
      </c>
      <c r="D1211" s="50"/>
      <c r="E1211" s="50"/>
      <c r="F1211" s="50"/>
      <c r="G1211" s="50"/>
      <c r="H1211" s="50"/>
      <c r="I1211" s="50"/>
      <c r="J1211" s="50"/>
      <c r="K1211" s="56">
        <v>45003</v>
      </c>
      <c r="L1211" s="50" t="s">
        <v>1184</v>
      </c>
      <c r="M1211" s="51">
        <v>250000</v>
      </c>
      <c r="N1211" s="51"/>
      <c r="O1211" s="52">
        <f t="shared" si="170"/>
        <v>250000</v>
      </c>
      <c r="P1211" s="51"/>
      <c r="Q1211" s="51"/>
      <c r="R1211" s="51"/>
      <c r="S1211" s="51"/>
      <c r="T1211" s="50" t="s">
        <v>984</v>
      </c>
    </row>
    <row r="1212" spans="1:20" ht="21" customHeight="1" x14ac:dyDescent="0.4">
      <c r="A1212" s="50" t="s">
        <v>144</v>
      </c>
      <c r="B1212" s="50"/>
      <c r="C1212" s="50" t="s">
        <v>584</v>
      </c>
      <c r="D1212" s="50"/>
      <c r="E1212" s="50"/>
      <c r="F1212" s="50"/>
      <c r="G1212" s="50"/>
      <c r="H1212" s="50"/>
      <c r="I1212" s="50"/>
      <c r="J1212" s="50"/>
      <c r="K1212" s="56">
        <v>45111</v>
      </c>
      <c r="L1212" s="50" t="s">
        <v>1185</v>
      </c>
      <c r="M1212" s="51">
        <v>308000</v>
      </c>
      <c r="N1212" s="51"/>
      <c r="O1212" s="52">
        <f t="shared" si="170"/>
        <v>308000</v>
      </c>
      <c r="P1212" s="51"/>
      <c r="Q1212" s="51"/>
      <c r="R1212" s="51"/>
      <c r="S1212" s="51"/>
      <c r="T1212" s="50" t="s">
        <v>984</v>
      </c>
    </row>
    <row r="1213" spans="1:20" ht="21" customHeight="1" x14ac:dyDescent="0.4">
      <c r="A1213" s="50" t="s">
        <v>144</v>
      </c>
      <c r="B1213" s="50"/>
      <c r="C1213" s="50"/>
      <c r="D1213" s="50"/>
      <c r="E1213" s="50"/>
      <c r="F1213" s="50"/>
      <c r="G1213" s="50"/>
      <c r="H1213" s="50"/>
      <c r="I1213" s="50"/>
      <c r="J1213" s="50"/>
      <c r="K1213" s="56">
        <v>45168</v>
      </c>
      <c r="L1213" s="50" t="s">
        <v>9</v>
      </c>
      <c r="M1213" s="51"/>
      <c r="N1213" s="52">
        <v>200000</v>
      </c>
      <c r="O1213" s="52">
        <f t="shared" si="170"/>
        <v>200000</v>
      </c>
      <c r="P1213" s="51"/>
      <c r="Q1213" s="51"/>
      <c r="R1213" s="51"/>
      <c r="S1213" s="51"/>
      <c r="T1213" s="50" t="s">
        <v>984</v>
      </c>
    </row>
    <row r="1214" spans="1:20" ht="21" customHeight="1" x14ac:dyDescent="0.4">
      <c r="A1214" s="50" t="s">
        <v>144</v>
      </c>
      <c r="B1214" s="50"/>
      <c r="C1214" s="50"/>
      <c r="D1214" s="50"/>
      <c r="E1214" s="50"/>
      <c r="F1214" s="50"/>
      <c r="G1214" s="50"/>
      <c r="H1214" s="50"/>
      <c r="I1214" s="50"/>
      <c r="J1214" s="50"/>
      <c r="K1214" s="56">
        <v>45238</v>
      </c>
      <c r="L1214" s="50" t="s">
        <v>9</v>
      </c>
      <c r="M1214" s="51"/>
      <c r="N1214" s="52">
        <v>300000</v>
      </c>
      <c r="O1214" s="52">
        <f t="shared" si="170"/>
        <v>300000</v>
      </c>
      <c r="P1214" s="51"/>
      <c r="Q1214" s="51"/>
      <c r="R1214" s="51"/>
      <c r="S1214" s="51"/>
      <c r="T1214" s="50" t="s">
        <v>984</v>
      </c>
    </row>
    <row r="1215" spans="1:20" ht="21" customHeight="1" x14ac:dyDescent="0.4">
      <c r="A1215" s="50" t="s">
        <v>144</v>
      </c>
      <c r="B1215" s="50"/>
      <c r="C1215" s="50"/>
      <c r="D1215" s="50"/>
      <c r="E1215" s="50"/>
      <c r="F1215" s="50"/>
      <c r="G1215" s="50"/>
      <c r="H1215" s="50"/>
      <c r="I1215" s="50"/>
      <c r="J1215" s="50"/>
      <c r="K1215" s="56">
        <v>45265</v>
      </c>
      <c r="L1215" s="50" t="s">
        <v>9</v>
      </c>
      <c r="M1215" s="51"/>
      <c r="N1215" s="52">
        <v>200000</v>
      </c>
      <c r="O1215" s="52">
        <f t="shared" si="170"/>
        <v>200000</v>
      </c>
      <c r="P1215" s="51"/>
      <c r="Q1215" s="51"/>
      <c r="R1215" s="51"/>
      <c r="S1215" s="51"/>
      <c r="T1215" s="50" t="s">
        <v>984</v>
      </c>
    </row>
    <row r="1216" spans="1:20" ht="21" customHeight="1" x14ac:dyDescent="0.4">
      <c r="A1216" s="50" t="s">
        <v>144</v>
      </c>
      <c r="B1216" s="50"/>
      <c r="C1216" s="50"/>
      <c r="D1216" s="50"/>
      <c r="E1216" s="50"/>
      <c r="F1216" s="50"/>
      <c r="G1216" s="50"/>
      <c r="H1216" s="50"/>
      <c r="I1216" s="50"/>
      <c r="J1216" s="50"/>
      <c r="K1216" s="56">
        <v>45278</v>
      </c>
      <c r="L1216" s="50" t="s">
        <v>9</v>
      </c>
      <c r="M1216" s="51"/>
      <c r="N1216" s="52">
        <v>494900</v>
      </c>
      <c r="O1216" s="52">
        <f t="shared" si="170"/>
        <v>494900</v>
      </c>
      <c r="P1216" s="51"/>
      <c r="Q1216" s="51"/>
      <c r="R1216" s="51"/>
      <c r="S1216" s="51"/>
      <c r="T1216" s="50" t="s">
        <v>984</v>
      </c>
    </row>
    <row r="1217" spans="1:20" ht="21" customHeight="1" x14ac:dyDescent="0.4">
      <c r="A1217" s="50" t="s">
        <v>144</v>
      </c>
      <c r="B1217" s="50"/>
      <c r="C1217" s="50" t="s">
        <v>584</v>
      </c>
      <c r="D1217" s="50"/>
      <c r="E1217" s="50"/>
      <c r="F1217" s="50"/>
      <c r="G1217" s="50"/>
      <c r="H1217" s="50"/>
      <c r="I1217" s="50"/>
      <c r="J1217" s="50"/>
      <c r="K1217" s="56">
        <v>45278</v>
      </c>
      <c r="L1217" s="50" t="s">
        <v>1186</v>
      </c>
      <c r="M1217" s="52">
        <v>6000</v>
      </c>
      <c r="N1217" s="51"/>
      <c r="O1217" s="52">
        <f t="shared" si="170"/>
        <v>6000</v>
      </c>
      <c r="P1217" s="51"/>
      <c r="Q1217" s="51"/>
      <c r="R1217" s="51"/>
      <c r="S1217" s="51"/>
      <c r="T1217" s="50" t="s">
        <v>984</v>
      </c>
    </row>
    <row r="1218" spans="1:20" ht="21" customHeight="1" x14ac:dyDescent="0.4">
      <c r="A1218" s="50" t="s">
        <v>144</v>
      </c>
      <c r="B1218" s="50"/>
      <c r="C1218" s="50"/>
      <c r="D1218" s="50"/>
      <c r="E1218" s="50"/>
      <c r="F1218" s="50"/>
      <c r="G1218" s="50"/>
      <c r="H1218" s="50"/>
      <c r="I1218" s="50"/>
      <c r="J1218" s="50"/>
      <c r="K1218" s="50"/>
      <c r="L1218" s="50"/>
      <c r="M1218" s="51"/>
      <c r="N1218" s="51"/>
      <c r="O1218" s="52">
        <f t="shared" si="170"/>
        <v>0</v>
      </c>
      <c r="P1218" s="51"/>
      <c r="Q1218" s="51"/>
      <c r="R1218" s="51"/>
      <c r="S1218" s="51"/>
      <c r="T1218" s="50" t="s">
        <v>984</v>
      </c>
    </row>
    <row r="1219" spans="1:20" ht="21" customHeight="1" x14ac:dyDescent="0.4">
      <c r="A1219" s="58"/>
      <c r="B1219" s="58"/>
      <c r="C1219" s="58"/>
      <c r="D1219" s="58"/>
      <c r="E1219" s="58"/>
      <c r="F1219" s="58"/>
      <c r="G1219" s="58"/>
      <c r="H1219" s="58"/>
      <c r="I1219" s="58"/>
      <c r="J1219" s="58"/>
      <c r="K1219" s="58"/>
      <c r="L1219" s="58"/>
      <c r="M1219" s="60">
        <f t="shared" ref="M1219:N1219" si="171">SUM(M1209:M1218)</f>
        <v>819000</v>
      </c>
      <c r="N1219" s="60">
        <f t="shared" si="171"/>
        <v>1194900</v>
      </c>
      <c r="O1219" s="60">
        <f>SUM(O1209:O1218)</f>
        <v>2013900</v>
      </c>
      <c r="P1219" s="60">
        <f>+J1208-N1219</f>
        <v>5004.9999999997672</v>
      </c>
      <c r="Q1219" s="60">
        <f>+I1208-M1219</f>
        <v>-5000</v>
      </c>
      <c r="R1219" s="60">
        <f>+P1219+Q1219</f>
        <v>4.9999999997671694</v>
      </c>
      <c r="S1219" s="60">
        <f>+O1219</f>
        <v>2013900</v>
      </c>
      <c r="T1219" s="58"/>
    </row>
    <row r="1220" spans="1:20" ht="21" customHeight="1" x14ac:dyDescent="0.4">
      <c r="A1220" s="50" t="s">
        <v>145</v>
      </c>
      <c r="B1220" s="50" t="s">
        <v>326</v>
      </c>
      <c r="C1220" s="50" t="s">
        <v>585</v>
      </c>
      <c r="D1220" s="50">
        <v>138.88999999999999</v>
      </c>
      <c r="E1220" s="50">
        <v>14500</v>
      </c>
      <c r="F1220" s="52">
        <f>+D1220*0.8364</f>
        <v>116.16759599999999</v>
      </c>
      <c r="G1220" s="51">
        <v>7000</v>
      </c>
      <c r="H1220" s="51">
        <f>+D1220*E1220</f>
        <v>2013904.9999999998</v>
      </c>
      <c r="I1220" s="52">
        <f>+CEILING(F1220*G1220,1000)</f>
        <v>814000</v>
      </c>
      <c r="J1220" s="52">
        <f>(H1220-I1220)</f>
        <v>1199904.9999999998</v>
      </c>
      <c r="K1220" s="56">
        <v>44949</v>
      </c>
      <c r="L1220" s="50"/>
      <c r="M1220" s="51"/>
      <c r="N1220" s="51"/>
      <c r="O1220" s="51"/>
      <c r="P1220" s="51"/>
      <c r="Q1220" s="51"/>
      <c r="R1220" s="51"/>
      <c r="S1220" s="51"/>
      <c r="T1220" s="50" t="s">
        <v>304</v>
      </c>
    </row>
    <row r="1221" spans="1:20" ht="21" customHeight="1" x14ac:dyDescent="0.4">
      <c r="A1221" s="50" t="s">
        <v>145</v>
      </c>
      <c r="B1221" s="50"/>
      <c r="C1221" s="50"/>
      <c r="D1221" s="50"/>
      <c r="E1221" s="50"/>
      <c r="F1221" s="50"/>
      <c r="G1221" s="50"/>
      <c r="H1221" s="50"/>
      <c r="I1221" s="50"/>
      <c r="J1221" s="50"/>
      <c r="K1221" s="56">
        <v>44949</v>
      </c>
      <c r="L1221" s="50" t="s">
        <v>1187</v>
      </c>
      <c r="M1221" s="51">
        <v>500000</v>
      </c>
      <c r="N1221" s="51"/>
      <c r="O1221" s="52">
        <f t="shared" ref="O1221:O1230" si="172">+SUM(M1221:N1221)</f>
        <v>500000</v>
      </c>
      <c r="P1221" s="51"/>
      <c r="Q1221" s="51"/>
      <c r="R1221" s="51"/>
      <c r="S1221" s="51"/>
      <c r="T1221" s="50" t="s">
        <v>304</v>
      </c>
    </row>
    <row r="1222" spans="1:20" ht="21" customHeight="1" x14ac:dyDescent="0.4">
      <c r="A1222" s="50" t="s">
        <v>145</v>
      </c>
      <c r="B1222" s="50"/>
      <c r="C1222" s="50"/>
      <c r="D1222" s="50"/>
      <c r="E1222" s="50"/>
      <c r="F1222" s="50"/>
      <c r="G1222" s="50"/>
      <c r="H1222" s="50"/>
      <c r="I1222" s="50"/>
      <c r="J1222" s="50"/>
      <c r="K1222" s="56">
        <v>45056</v>
      </c>
      <c r="L1222" s="50" t="s">
        <v>9</v>
      </c>
      <c r="M1222" s="51"/>
      <c r="N1222" s="52">
        <v>500000</v>
      </c>
      <c r="O1222" s="52">
        <f t="shared" si="172"/>
        <v>500000</v>
      </c>
      <c r="P1222" s="51"/>
      <c r="Q1222" s="51"/>
      <c r="R1222" s="51"/>
      <c r="S1222" s="51"/>
      <c r="T1222" s="50" t="s">
        <v>304</v>
      </c>
    </row>
    <row r="1223" spans="1:20" ht="21" customHeight="1" x14ac:dyDescent="0.4">
      <c r="A1223" s="50" t="s">
        <v>145</v>
      </c>
      <c r="B1223" s="50"/>
      <c r="C1223" s="50"/>
      <c r="D1223" s="50"/>
      <c r="E1223" s="50"/>
      <c r="F1223" s="50"/>
      <c r="G1223" s="50"/>
      <c r="H1223" s="50"/>
      <c r="I1223" s="50"/>
      <c r="J1223" s="50"/>
      <c r="K1223" s="56">
        <v>45181</v>
      </c>
      <c r="L1223" s="50" t="s">
        <v>9</v>
      </c>
      <c r="M1223" s="51"/>
      <c r="N1223" s="52">
        <v>500000</v>
      </c>
      <c r="O1223" s="52">
        <f t="shared" si="172"/>
        <v>500000</v>
      </c>
      <c r="P1223" s="51"/>
      <c r="Q1223" s="51"/>
      <c r="R1223" s="51"/>
      <c r="S1223" s="51"/>
      <c r="T1223" s="50" t="s">
        <v>304</v>
      </c>
    </row>
    <row r="1224" spans="1:20" ht="21" customHeight="1" x14ac:dyDescent="0.4">
      <c r="A1224" s="50" t="s">
        <v>145</v>
      </c>
      <c r="B1224" s="50"/>
      <c r="C1224" s="50"/>
      <c r="D1224" s="50"/>
      <c r="E1224" s="50"/>
      <c r="F1224" s="50"/>
      <c r="G1224" s="50"/>
      <c r="H1224" s="50"/>
      <c r="I1224" s="50"/>
      <c r="J1224" s="50"/>
      <c r="K1224" s="56">
        <v>45246</v>
      </c>
      <c r="L1224" s="50" t="s">
        <v>1188</v>
      </c>
      <c r="M1224" s="52">
        <v>314000</v>
      </c>
      <c r="N1224" s="51"/>
      <c r="O1224" s="52">
        <f t="shared" si="172"/>
        <v>314000</v>
      </c>
      <c r="P1224" s="51"/>
      <c r="Q1224" s="51"/>
      <c r="R1224" s="51"/>
      <c r="S1224" s="51"/>
      <c r="T1224" s="50" t="s">
        <v>304</v>
      </c>
    </row>
    <row r="1225" spans="1:20" ht="21" customHeight="1" x14ac:dyDescent="0.4">
      <c r="A1225" s="50" t="s">
        <v>145</v>
      </c>
      <c r="B1225" s="50"/>
      <c r="C1225" s="50"/>
      <c r="D1225" s="50"/>
      <c r="E1225" s="50"/>
      <c r="F1225" s="50"/>
      <c r="G1225" s="50"/>
      <c r="H1225" s="50"/>
      <c r="I1225" s="50"/>
      <c r="J1225" s="50"/>
      <c r="K1225" s="56">
        <v>45246</v>
      </c>
      <c r="L1225" s="50" t="s">
        <v>9</v>
      </c>
      <c r="M1225" s="51"/>
      <c r="N1225" s="52">
        <v>200000</v>
      </c>
      <c r="O1225" s="52">
        <f t="shared" si="172"/>
        <v>200000</v>
      </c>
      <c r="P1225" s="51"/>
      <c r="Q1225" s="51"/>
      <c r="R1225" s="51"/>
      <c r="S1225" s="51"/>
      <c r="T1225" s="50" t="s">
        <v>304</v>
      </c>
    </row>
    <row r="1226" spans="1:20" ht="21" customHeight="1" x14ac:dyDescent="0.4">
      <c r="A1226" s="50" t="s">
        <v>145</v>
      </c>
      <c r="B1226" s="50"/>
      <c r="C1226" s="50"/>
      <c r="D1226" s="50"/>
      <c r="E1226" s="50"/>
      <c r="F1226" s="50"/>
      <c r="G1226" s="50"/>
      <c r="H1226" s="50"/>
      <c r="I1226" s="50"/>
      <c r="J1226" s="50"/>
      <c r="K1226" s="56">
        <v>45247</v>
      </c>
      <c r="L1226" s="50" t="s">
        <v>1188</v>
      </c>
      <c r="M1226" s="51">
        <v>-314000</v>
      </c>
      <c r="N1226" s="51"/>
      <c r="O1226" s="52">
        <f t="shared" si="172"/>
        <v>-314000</v>
      </c>
      <c r="P1226" s="51"/>
      <c r="Q1226" s="51"/>
      <c r="R1226" s="51"/>
      <c r="S1226" s="51"/>
      <c r="T1226" s="50" t="s">
        <v>304</v>
      </c>
    </row>
    <row r="1227" spans="1:20" ht="21" customHeight="1" x14ac:dyDescent="0.4">
      <c r="A1227" s="50" t="s">
        <v>145</v>
      </c>
      <c r="B1227" s="50"/>
      <c r="C1227" s="50"/>
      <c r="D1227" s="50"/>
      <c r="E1227" s="50"/>
      <c r="F1227" s="50"/>
      <c r="G1227" s="50"/>
      <c r="H1227" s="50"/>
      <c r="I1227" s="50"/>
      <c r="J1227" s="50"/>
      <c r="K1227" s="56">
        <v>45289</v>
      </c>
      <c r="L1227" s="50" t="s">
        <v>1188</v>
      </c>
      <c r="M1227" s="51">
        <v>314000</v>
      </c>
      <c r="N1227" s="51"/>
      <c r="O1227" s="52">
        <f t="shared" si="172"/>
        <v>314000</v>
      </c>
      <c r="P1227" s="51"/>
      <c r="Q1227" s="51"/>
      <c r="R1227" s="51"/>
      <c r="S1227" s="51"/>
      <c r="T1227" s="50" t="s">
        <v>304</v>
      </c>
    </row>
    <row r="1228" spans="1:20" ht="21" customHeight="1" x14ac:dyDescent="0.4">
      <c r="A1228" s="50" t="s">
        <v>145</v>
      </c>
      <c r="B1228" s="50"/>
      <c r="C1228" s="50"/>
      <c r="D1228" s="50"/>
      <c r="E1228" s="50"/>
      <c r="F1228" s="50"/>
      <c r="G1228" s="50"/>
      <c r="H1228" s="50"/>
      <c r="I1228" s="50"/>
      <c r="J1228" s="50"/>
      <c r="K1228" s="56">
        <v>45290</v>
      </c>
      <c r="L1228" s="50" t="s">
        <v>1188</v>
      </c>
      <c r="M1228" s="51">
        <v>-314000</v>
      </c>
      <c r="N1228" s="51"/>
      <c r="O1228" s="52">
        <f t="shared" si="172"/>
        <v>-314000</v>
      </c>
      <c r="P1228" s="51"/>
      <c r="Q1228" s="51"/>
      <c r="R1228" s="51"/>
      <c r="S1228" s="51"/>
      <c r="T1228" s="50" t="s">
        <v>304</v>
      </c>
    </row>
    <row r="1229" spans="1:20" ht="21" customHeight="1" x14ac:dyDescent="0.4">
      <c r="A1229" s="50" t="s">
        <v>145</v>
      </c>
      <c r="B1229" s="50"/>
      <c r="C1229" s="50"/>
      <c r="D1229" s="50"/>
      <c r="E1229" s="50"/>
      <c r="F1229" s="50"/>
      <c r="G1229" s="50"/>
      <c r="H1229" s="50"/>
      <c r="I1229" s="50"/>
      <c r="J1229" s="50"/>
      <c r="K1229" s="56">
        <v>45309</v>
      </c>
      <c r="L1229" s="50" t="s">
        <v>314</v>
      </c>
      <c r="M1229" s="52">
        <v>314000</v>
      </c>
      <c r="N1229" s="51"/>
      <c r="O1229" s="52">
        <f t="shared" si="172"/>
        <v>314000</v>
      </c>
      <c r="P1229" s="51"/>
      <c r="Q1229" s="51"/>
      <c r="R1229" s="51"/>
      <c r="S1229" s="51"/>
      <c r="T1229" s="50" t="s">
        <v>304</v>
      </c>
    </row>
    <row r="1230" spans="1:20" ht="21" customHeight="1" x14ac:dyDescent="0.4">
      <c r="A1230" s="50" t="s">
        <v>145</v>
      </c>
      <c r="B1230" s="50"/>
      <c r="C1230" s="50"/>
      <c r="D1230" s="50"/>
      <c r="E1230" s="50"/>
      <c r="F1230" s="50"/>
      <c r="G1230" s="50"/>
      <c r="H1230" s="50"/>
      <c r="I1230" s="50"/>
      <c r="J1230" s="50"/>
      <c r="K1230" s="50"/>
      <c r="L1230" s="50"/>
      <c r="M1230" s="51"/>
      <c r="N1230" s="51"/>
      <c r="O1230" s="52">
        <f t="shared" si="172"/>
        <v>0</v>
      </c>
      <c r="P1230" s="51"/>
      <c r="Q1230" s="51"/>
      <c r="R1230" s="51"/>
      <c r="S1230" s="51"/>
      <c r="T1230" s="50" t="s">
        <v>304</v>
      </c>
    </row>
    <row r="1231" spans="1:20" ht="21" customHeight="1" x14ac:dyDescent="0.4">
      <c r="A1231" s="58"/>
      <c r="B1231" s="58"/>
      <c r="C1231" s="58"/>
      <c r="D1231" s="58"/>
      <c r="E1231" s="58"/>
      <c r="F1231" s="58"/>
      <c r="G1231" s="58"/>
      <c r="H1231" s="58"/>
      <c r="I1231" s="58"/>
      <c r="J1231" s="58"/>
      <c r="K1231" s="58"/>
      <c r="L1231" s="58"/>
      <c r="M1231" s="60">
        <f t="shared" ref="M1231:N1231" si="173">SUM(M1221:M1230)</f>
        <v>814000</v>
      </c>
      <c r="N1231" s="60">
        <f t="shared" si="173"/>
        <v>1200000</v>
      </c>
      <c r="O1231" s="60">
        <f>SUM(O1221:O1230)</f>
        <v>2014000</v>
      </c>
      <c r="P1231" s="60">
        <f>+J1220-N1231</f>
        <v>-95.000000000232831</v>
      </c>
      <c r="Q1231" s="60">
        <f>+I1220-M1231</f>
        <v>0</v>
      </c>
      <c r="R1231" s="60">
        <f>+P1231+Q1231</f>
        <v>-95.000000000232831</v>
      </c>
      <c r="S1231" s="60">
        <f>+O1231</f>
        <v>2014000</v>
      </c>
      <c r="T1231" s="58"/>
    </row>
    <row r="1232" spans="1:20" ht="21" customHeight="1" x14ac:dyDescent="0.4">
      <c r="A1232" s="50" t="s">
        <v>146</v>
      </c>
      <c r="B1232" s="50" t="s">
        <v>326</v>
      </c>
      <c r="C1232" s="50" t="s">
        <v>586</v>
      </c>
      <c r="D1232" s="50">
        <v>138.88999999999999</v>
      </c>
      <c r="E1232" s="50">
        <v>14500</v>
      </c>
      <c r="F1232" s="52">
        <f>+D1232*0.8364</f>
        <v>116.16759599999999</v>
      </c>
      <c r="G1232" s="51">
        <v>7000</v>
      </c>
      <c r="H1232" s="51">
        <f>+D1232*E1232</f>
        <v>2013904.9999999998</v>
      </c>
      <c r="I1232" s="52">
        <f>+CEILING(F1232*G1232,1000)</f>
        <v>814000</v>
      </c>
      <c r="J1232" s="52">
        <f>(H1232-I1232)</f>
        <v>1199904.9999999998</v>
      </c>
      <c r="K1232" s="56">
        <v>44942</v>
      </c>
      <c r="L1232" s="50"/>
      <c r="M1232" s="51"/>
      <c r="N1232" s="51"/>
      <c r="O1232" s="51"/>
      <c r="P1232" s="51"/>
      <c r="Q1232" s="51"/>
      <c r="R1232" s="51"/>
      <c r="S1232" s="51"/>
      <c r="T1232" s="50" t="s">
        <v>304</v>
      </c>
    </row>
    <row r="1233" spans="1:20" ht="21" customHeight="1" x14ac:dyDescent="0.4">
      <c r="A1233" s="50" t="s">
        <v>146</v>
      </c>
      <c r="B1233" s="50"/>
      <c r="C1233" s="50" t="s">
        <v>298</v>
      </c>
      <c r="D1233" s="50"/>
      <c r="E1233" s="50"/>
      <c r="F1233" s="50"/>
      <c r="G1233" s="50"/>
      <c r="H1233" s="50"/>
      <c r="I1233" s="50"/>
      <c r="J1233" s="50"/>
      <c r="K1233" s="56">
        <v>44942</v>
      </c>
      <c r="L1233" s="50" t="s">
        <v>312</v>
      </c>
      <c r="M1233" s="51">
        <v>50000</v>
      </c>
      <c r="N1233" s="51"/>
      <c r="O1233" s="52">
        <f t="shared" ref="O1233:O1295" si="174">+SUM(M1233:N1233)</f>
        <v>50000</v>
      </c>
      <c r="P1233" s="51"/>
      <c r="Q1233" s="51"/>
      <c r="R1233" s="51"/>
      <c r="S1233" s="51"/>
      <c r="T1233" s="50" t="s">
        <v>304</v>
      </c>
    </row>
    <row r="1234" spans="1:20" ht="21" customHeight="1" x14ac:dyDescent="0.4">
      <c r="A1234" s="50" t="s">
        <v>146</v>
      </c>
      <c r="B1234" s="50"/>
      <c r="C1234" s="50" t="s">
        <v>587</v>
      </c>
      <c r="D1234" s="50"/>
      <c r="E1234" s="50"/>
      <c r="F1234" s="50"/>
      <c r="G1234" s="50"/>
      <c r="H1234" s="50"/>
      <c r="I1234" s="50"/>
      <c r="J1234" s="50"/>
      <c r="K1234" s="56">
        <v>44960</v>
      </c>
      <c r="L1234" s="50" t="s">
        <v>314</v>
      </c>
      <c r="M1234" s="51">
        <v>450000</v>
      </c>
      <c r="N1234" s="51"/>
      <c r="O1234" s="52">
        <f t="shared" si="174"/>
        <v>450000</v>
      </c>
      <c r="P1234" s="51"/>
      <c r="Q1234" s="51"/>
      <c r="R1234" s="51"/>
      <c r="S1234" s="51"/>
      <c r="T1234" s="50" t="s">
        <v>304</v>
      </c>
    </row>
    <row r="1235" spans="1:20" ht="21" customHeight="1" x14ac:dyDescent="0.4">
      <c r="A1235" s="50" t="s">
        <v>146</v>
      </c>
      <c r="B1235" s="50"/>
      <c r="C1235" s="50" t="s">
        <v>497</v>
      </c>
      <c r="D1235" s="50"/>
      <c r="E1235" s="50"/>
      <c r="F1235" s="50"/>
      <c r="G1235" s="50"/>
      <c r="H1235" s="50"/>
      <c r="I1235" s="50"/>
      <c r="J1235" s="50"/>
      <c r="K1235" s="56">
        <v>45057</v>
      </c>
      <c r="L1235" s="50" t="s">
        <v>1189</v>
      </c>
      <c r="M1235" s="51">
        <v>406000</v>
      </c>
      <c r="N1235" s="51"/>
      <c r="O1235" s="52">
        <f t="shared" si="174"/>
        <v>406000</v>
      </c>
      <c r="P1235" s="51"/>
      <c r="Q1235" s="51"/>
      <c r="R1235" s="51"/>
      <c r="S1235" s="51"/>
      <c r="T1235" s="50" t="s">
        <v>304</v>
      </c>
    </row>
    <row r="1236" spans="1:20" ht="21" customHeight="1" x14ac:dyDescent="0.4">
      <c r="A1236" s="50" t="s">
        <v>146</v>
      </c>
      <c r="B1236" s="50"/>
      <c r="C1236" s="50"/>
      <c r="D1236" s="50"/>
      <c r="E1236" s="50"/>
      <c r="F1236" s="50"/>
      <c r="G1236" s="50"/>
      <c r="H1236" s="50"/>
      <c r="I1236" s="50"/>
      <c r="J1236" s="50"/>
      <c r="K1236" s="56">
        <v>45152</v>
      </c>
      <c r="L1236" s="50" t="s">
        <v>9</v>
      </c>
      <c r="M1236" s="51"/>
      <c r="N1236" s="52">
        <v>400000</v>
      </c>
      <c r="O1236" s="52">
        <f t="shared" si="174"/>
        <v>400000</v>
      </c>
      <c r="P1236" s="51"/>
      <c r="Q1236" s="51"/>
      <c r="R1236" s="51"/>
      <c r="S1236" s="51"/>
      <c r="T1236" s="50" t="s">
        <v>304</v>
      </c>
    </row>
    <row r="1237" spans="1:20" ht="21" customHeight="1" x14ac:dyDescent="0.4">
      <c r="A1237" s="50" t="s">
        <v>146</v>
      </c>
      <c r="B1237" s="50"/>
      <c r="C1237" s="50" t="s">
        <v>587</v>
      </c>
      <c r="D1237" s="50"/>
      <c r="E1237" s="50"/>
      <c r="F1237" s="50"/>
      <c r="G1237" s="50"/>
      <c r="H1237" s="50"/>
      <c r="I1237" s="50"/>
      <c r="J1237" s="50"/>
      <c r="K1237" s="56">
        <v>45303</v>
      </c>
      <c r="L1237" s="73" t="s">
        <v>1190</v>
      </c>
      <c r="M1237" s="52">
        <v>407000</v>
      </c>
      <c r="N1237" s="51"/>
      <c r="O1237" s="52">
        <f t="shared" si="174"/>
        <v>407000</v>
      </c>
      <c r="P1237" s="51"/>
      <c r="Q1237" s="51"/>
      <c r="R1237" s="51"/>
      <c r="S1237" s="51"/>
      <c r="T1237" s="50" t="s">
        <v>304</v>
      </c>
    </row>
    <row r="1238" spans="1:20" ht="21" customHeight="1" x14ac:dyDescent="0.4">
      <c r="A1238" s="50" t="s">
        <v>146</v>
      </c>
      <c r="B1238" s="50"/>
      <c r="C1238" s="50" t="s">
        <v>497</v>
      </c>
      <c r="D1238" s="50"/>
      <c r="E1238" s="50"/>
      <c r="F1238" s="50"/>
      <c r="G1238" s="50"/>
      <c r="H1238" s="50"/>
      <c r="I1238" s="50"/>
      <c r="J1238" s="50"/>
      <c r="K1238" s="56">
        <v>45303</v>
      </c>
      <c r="L1238" s="50" t="s">
        <v>1191</v>
      </c>
      <c r="M1238" s="52">
        <v>1000</v>
      </c>
      <c r="N1238" s="51"/>
      <c r="O1238" s="52">
        <f t="shared" si="174"/>
        <v>1000</v>
      </c>
      <c r="P1238" s="51"/>
      <c r="Q1238" s="51"/>
      <c r="R1238" s="51"/>
      <c r="S1238" s="51"/>
      <c r="T1238" s="50" t="s">
        <v>304</v>
      </c>
    </row>
    <row r="1239" spans="1:20" ht="21" customHeight="1" x14ac:dyDescent="0.4">
      <c r="A1239" s="50" t="s">
        <v>146</v>
      </c>
      <c r="B1239" s="50"/>
      <c r="C1239" s="50"/>
      <c r="D1239" s="50"/>
      <c r="E1239" s="50"/>
      <c r="F1239" s="50"/>
      <c r="G1239" s="50"/>
      <c r="H1239" s="50"/>
      <c r="I1239" s="50"/>
      <c r="J1239" s="50"/>
      <c r="K1239" s="56">
        <v>45303</v>
      </c>
      <c r="L1239" s="50" t="s">
        <v>9</v>
      </c>
      <c r="M1239" s="51"/>
      <c r="N1239" s="52">
        <v>749900</v>
      </c>
      <c r="O1239" s="52">
        <f t="shared" si="174"/>
        <v>749900</v>
      </c>
      <c r="P1239" s="51"/>
      <c r="Q1239" s="51"/>
      <c r="R1239" s="51"/>
      <c r="S1239" s="51"/>
      <c r="T1239" s="50" t="s">
        <v>304</v>
      </c>
    </row>
    <row r="1240" spans="1:20" ht="21" customHeight="1" x14ac:dyDescent="0.4">
      <c r="A1240" s="50" t="s">
        <v>146</v>
      </c>
      <c r="B1240" s="50"/>
      <c r="C1240" s="50" t="s">
        <v>587</v>
      </c>
      <c r="D1240" s="50"/>
      <c r="E1240" s="50"/>
      <c r="F1240" s="50"/>
      <c r="G1240" s="50"/>
      <c r="H1240" s="50"/>
      <c r="I1240" s="50"/>
      <c r="J1240" s="50"/>
      <c r="K1240" s="56">
        <v>45303</v>
      </c>
      <c r="L1240" s="50" t="s">
        <v>314</v>
      </c>
      <c r="M1240" s="52">
        <v>-450000</v>
      </c>
      <c r="N1240" s="51"/>
      <c r="O1240" s="52">
        <f t="shared" si="174"/>
        <v>-450000</v>
      </c>
      <c r="P1240" s="51"/>
      <c r="Q1240" s="51"/>
      <c r="R1240" s="51"/>
      <c r="S1240" s="51"/>
      <c r="T1240" s="50" t="s">
        <v>304</v>
      </c>
    </row>
    <row r="1241" spans="1:20" ht="21" customHeight="1" x14ac:dyDescent="0.4">
      <c r="A1241" s="50" t="s">
        <v>146</v>
      </c>
      <c r="B1241" s="50"/>
      <c r="C1241" s="50"/>
      <c r="D1241" s="50"/>
      <c r="E1241" s="50"/>
      <c r="F1241" s="50"/>
      <c r="G1241" s="50"/>
      <c r="H1241" s="50"/>
      <c r="I1241" s="50"/>
      <c r="J1241" s="50"/>
      <c r="K1241" s="50"/>
      <c r="L1241" s="50"/>
      <c r="M1241" s="51"/>
      <c r="N1241" s="51"/>
      <c r="O1241" s="52">
        <f t="shared" si="174"/>
        <v>0</v>
      </c>
      <c r="P1241" s="51"/>
      <c r="Q1241" s="51"/>
      <c r="R1241" s="51"/>
      <c r="S1241" s="51"/>
      <c r="T1241" s="50" t="s">
        <v>304</v>
      </c>
    </row>
    <row r="1242" spans="1:20" ht="21" customHeight="1" x14ac:dyDescent="0.4">
      <c r="A1242" s="58"/>
      <c r="B1242" s="58"/>
      <c r="C1242" s="58"/>
      <c r="D1242" s="58"/>
      <c r="E1242" s="58"/>
      <c r="F1242" s="58"/>
      <c r="G1242" s="58"/>
      <c r="H1242" s="58"/>
      <c r="I1242" s="58"/>
      <c r="J1242" s="58"/>
      <c r="K1242" s="58"/>
      <c r="L1242" s="58"/>
      <c r="M1242" s="60">
        <f t="shared" ref="M1242:N1242" si="175">SUM(M1233:M1241)</f>
        <v>864000</v>
      </c>
      <c r="N1242" s="60">
        <f t="shared" si="175"/>
        <v>1149900</v>
      </c>
      <c r="O1242" s="60">
        <f>SUM(O1233:O1241)</f>
        <v>2013900</v>
      </c>
      <c r="P1242" s="60">
        <f>+J1232-N1242</f>
        <v>50004.999999999767</v>
      </c>
      <c r="Q1242" s="60">
        <f>+I1232-M1242</f>
        <v>-50000</v>
      </c>
      <c r="R1242" s="60">
        <f>+P1242+Q1242</f>
        <v>4.9999999997671694</v>
      </c>
      <c r="S1242" s="60">
        <f>+O1242</f>
        <v>2013900</v>
      </c>
      <c r="T1242" s="58"/>
    </row>
    <row r="1243" spans="1:20" ht="21" customHeight="1" x14ac:dyDescent="0.4">
      <c r="A1243" s="50" t="s">
        <v>147</v>
      </c>
      <c r="B1243" s="50" t="s">
        <v>326</v>
      </c>
      <c r="C1243" s="50" t="s">
        <v>588</v>
      </c>
      <c r="D1243" s="50">
        <v>138.88999999999999</v>
      </c>
      <c r="E1243" s="50">
        <v>14500</v>
      </c>
      <c r="F1243" s="52">
        <f>+D1243*0.8364</f>
        <v>116.16759599999999</v>
      </c>
      <c r="G1243" s="51">
        <v>7000</v>
      </c>
      <c r="H1243" s="51">
        <f>+D1243*E1243</f>
        <v>2013904.9999999998</v>
      </c>
      <c r="I1243" s="52">
        <f>+CEILING(F1243*G1243,1000)</f>
        <v>814000</v>
      </c>
      <c r="J1243" s="52">
        <f>(H1243-I1243)</f>
        <v>1199904.9999999998</v>
      </c>
      <c r="K1243" s="56">
        <v>44942</v>
      </c>
      <c r="L1243" s="50"/>
      <c r="M1243" s="51"/>
      <c r="N1243" s="51"/>
      <c r="O1243" s="52"/>
      <c r="P1243" s="51"/>
      <c r="Q1243" s="51"/>
      <c r="R1243" s="51"/>
      <c r="S1243" s="51"/>
      <c r="T1243" s="50" t="s">
        <v>304</v>
      </c>
    </row>
    <row r="1244" spans="1:20" ht="21" customHeight="1" x14ac:dyDescent="0.4">
      <c r="A1244" s="50" t="s">
        <v>147</v>
      </c>
      <c r="B1244" s="50"/>
      <c r="C1244" s="50" t="s">
        <v>588</v>
      </c>
      <c r="D1244" s="50"/>
      <c r="E1244" s="50"/>
      <c r="F1244" s="50"/>
      <c r="G1244" s="50"/>
      <c r="H1244" s="50"/>
      <c r="I1244" s="50"/>
      <c r="J1244" s="50"/>
      <c r="K1244" s="56">
        <v>44942</v>
      </c>
      <c r="L1244" s="50" t="s">
        <v>312</v>
      </c>
      <c r="M1244" s="51">
        <v>20000</v>
      </c>
      <c r="N1244" s="51"/>
      <c r="O1244" s="52">
        <f t="shared" si="174"/>
        <v>20000</v>
      </c>
      <c r="P1244" s="51"/>
      <c r="Q1244" s="51"/>
      <c r="R1244" s="51"/>
      <c r="S1244" s="51"/>
      <c r="T1244" s="50" t="s">
        <v>304</v>
      </c>
    </row>
    <row r="1245" spans="1:20" ht="21" customHeight="1" x14ac:dyDescent="0.4">
      <c r="A1245" s="50" t="s">
        <v>147</v>
      </c>
      <c r="B1245" s="50"/>
      <c r="C1245" s="50"/>
      <c r="D1245" s="50"/>
      <c r="E1245" s="50"/>
      <c r="F1245" s="50"/>
      <c r="G1245" s="50"/>
      <c r="H1245" s="50"/>
      <c r="I1245" s="50"/>
      <c r="J1245" s="50"/>
      <c r="K1245" s="56">
        <v>44950</v>
      </c>
      <c r="L1245" s="50" t="s">
        <v>1192</v>
      </c>
      <c r="M1245" s="51">
        <v>380000</v>
      </c>
      <c r="N1245" s="51"/>
      <c r="O1245" s="52">
        <f t="shared" si="174"/>
        <v>380000</v>
      </c>
      <c r="P1245" s="51"/>
      <c r="Q1245" s="51"/>
      <c r="R1245" s="51"/>
      <c r="S1245" s="51"/>
      <c r="T1245" s="50" t="s">
        <v>304</v>
      </c>
    </row>
    <row r="1246" spans="1:20" ht="21" customHeight="1" x14ac:dyDescent="0.4">
      <c r="A1246" s="50" t="s">
        <v>147</v>
      </c>
      <c r="B1246" s="50"/>
      <c r="C1246" s="50"/>
      <c r="D1246" s="50"/>
      <c r="E1246" s="50"/>
      <c r="F1246" s="50"/>
      <c r="G1246" s="50"/>
      <c r="H1246" s="50"/>
      <c r="I1246" s="50"/>
      <c r="J1246" s="50"/>
      <c r="K1246" s="56">
        <v>45036</v>
      </c>
      <c r="L1246" s="50" t="s">
        <v>9</v>
      </c>
      <c r="M1246" s="51"/>
      <c r="N1246" s="52">
        <v>600000</v>
      </c>
      <c r="O1246" s="52">
        <f t="shared" si="174"/>
        <v>600000</v>
      </c>
      <c r="P1246" s="51"/>
      <c r="Q1246" s="51"/>
      <c r="R1246" s="51"/>
      <c r="S1246" s="51"/>
      <c r="T1246" s="50" t="s">
        <v>304</v>
      </c>
    </row>
    <row r="1247" spans="1:20" ht="21" customHeight="1" x14ac:dyDescent="0.4">
      <c r="A1247" s="50" t="s">
        <v>147</v>
      </c>
      <c r="B1247" s="50"/>
      <c r="C1247" s="50"/>
      <c r="D1247" s="50"/>
      <c r="E1247" s="50"/>
      <c r="F1247" s="50"/>
      <c r="G1247" s="50"/>
      <c r="H1247" s="50"/>
      <c r="I1247" s="50"/>
      <c r="J1247" s="50"/>
      <c r="K1247" s="56">
        <v>45125</v>
      </c>
      <c r="L1247" s="50" t="s">
        <v>9</v>
      </c>
      <c r="M1247" s="51"/>
      <c r="N1247" s="52">
        <v>300000</v>
      </c>
      <c r="O1247" s="52">
        <f t="shared" si="174"/>
        <v>300000</v>
      </c>
      <c r="P1247" s="51"/>
      <c r="Q1247" s="51"/>
      <c r="R1247" s="51"/>
      <c r="S1247" s="51"/>
      <c r="T1247" s="50" t="s">
        <v>304</v>
      </c>
    </row>
    <row r="1248" spans="1:20" ht="21" customHeight="1" x14ac:dyDescent="0.4">
      <c r="A1248" s="50" t="s">
        <v>147</v>
      </c>
      <c r="B1248" s="50"/>
      <c r="C1248" s="50"/>
      <c r="D1248" s="50"/>
      <c r="E1248" s="50"/>
      <c r="F1248" s="50"/>
      <c r="G1248" s="50"/>
      <c r="H1248" s="50"/>
      <c r="I1248" s="50"/>
      <c r="J1248" s="50"/>
      <c r="K1248" s="56">
        <v>45125</v>
      </c>
      <c r="L1248" s="50" t="s">
        <v>1193</v>
      </c>
      <c r="M1248" s="51">
        <v>200000</v>
      </c>
      <c r="N1248" s="51"/>
      <c r="O1248" s="52">
        <f t="shared" si="174"/>
        <v>200000</v>
      </c>
      <c r="P1248" s="51"/>
      <c r="Q1248" s="51"/>
      <c r="R1248" s="51"/>
      <c r="S1248" s="51"/>
      <c r="T1248" s="50" t="s">
        <v>304</v>
      </c>
    </row>
    <row r="1249" spans="1:20" ht="21" customHeight="1" x14ac:dyDescent="0.4">
      <c r="A1249" s="50" t="s">
        <v>147</v>
      </c>
      <c r="B1249" s="50"/>
      <c r="C1249" s="50"/>
      <c r="D1249" s="50"/>
      <c r="E1249" s="50"/>
      <c r="F1249" s="50"/>
      <c r="G1249" s="50"/>
      <c r="H1249" s="50"/>
      <c r="I1249" s="50"/>
      <c r="J1249" s="50"/>
      <c r="K1249" s="56">
        <v>45250</v>
      </c>
      <c r="L1249" s="50" t="s">
        <v>1194</v>
      </c>
      <c r="M1249" s="51">
        <v>214000</v>
      </c>
      <c r="N1249" s="51"/>
      <c r="O1249" s="52">
        <f t="shared" si="174"/>
        <v>214000</v>
      </c>
      <c r="P1249" s="51"/>
      <c r="Q1249" s="51"/>
      <c r="R1249" s="51"/>
      <c r="S1249" s="51"/>
      <c r="T1249" s="50" t="s">
        <v>304</v>
      </c>
    </row>
    <row r="1250" spans="1:20" ht="21" customHeight="1" x14ac:dyDescent="0.4">
      <c r="A1250" s="50" t="s">
        <v>147</v>
      </c>
      <c r="B1250" s="50"/>
      <c r="C1250" s="50"/>
      <c r="D1250" s="50"/>
      <c r="E1250" s="50"/>
      <c r="F1250" s="50"/>
      <c r="G1250" s="50"/>
      <c r="H1250" s="50"/>
      <c r="I1250" s="50"/>
      <c r="J1250" s="50"/>
      <c r="K1250" s="56">
        <v>45255</v>
      </c>
      <c r="L1250" s="50" t="s">
        <v>9</v>
      </c>
      <c r="M1250" s="51"/>
      <c r="N1250" s="52">
        <v>299900</v>
      </c>
      <c r="O1250" s="52">
        <f t="shared" si="174"/>
        <v>299900</v>
      </c>
      <c r="P1250" s="51"/>
      <c r="Q1250" s="51"/>
      <c r="R1250" s="51"/>
      <c r="S1250" s="51"/>
      <c r="T1250" s="50" t="s">
        <v>304</v>
      </c>
    </row>
    <row r="1251" spans="1:20" ht="21" customHeight="1" x14ac:dyDescent="0.4">
      <c r="A1251" s="50" t="s">
        <v>147</v>
      </c>
      <c r="B1251" s="50"/>
      <c r="C1251" s="50"/>
      <c r="D1251" s="50"/>
      <c r="E1251" s="50"/>
      <c r="F1251" s="50"/>
      <c r="G1251" s="50"/>
      <c r="H1251" s="50"/>
      <c r="I1251" s="50"/>
      <c r="J1251" s="50"/>
      <c r="K1251" s="50"/>
      <c r="L1251" s="50"/>
      <c r="M1251" s="51"/>
      <c r="N1251" s="51"/>
      <c r="O1251" s="52">
        <f t="shared" si="174"/>
        <v>0</v>
      </c>
      <c r="P1251" s="51"/>
      <c r="Q1251" s="51"/>
      <c r="R1251" s="51"/>
      <c r="S1251" s="51"/>
      <c r="T1251" s="50" t="s">
        <v>304</v>
      </c>
    </row>
    <row r="1252" spans="1:20" ht="21" customHeight="1" x14ac:dyDescent="0.4">
      <c r="A1252" s="58"/>
      <c r="B1252" s="58"/>
      <c r="C1252" s="58"/>
      <c r="D1252" s="58"/>
      <c r="E1252" s="58"/>
      <c r="F1252" s="58"/>
      <c r="G1252" s="58"/>
      <c r="H1252" s="58"/>
      <c r="I1252" s="58"/>
      <c r="J1252" s="58"/>
      <c r="K1252" s="58"/>
      <c r="L1252" s="58"/>
      <c r="M1252" s="60">
        <f t="shared" ref="M1252:N1252" si="176">SUM(M1244:M1251)</f>
        <v>814000</v>
      </c>
      <c r="N1252" s="60">
        <f t="shared" si="176"/>
        <v>1199900</v>
      </c>
      <c r="O1252" s="60">
        <f>SUM(O1244:O1251)</f>
        <v>2013900</v>
      </c>
      <c r="P1252" s="60">
        <f>+J1243-N1252</f>
        <v>4.9999999997671694</v>
      </c>
      <c r="Q1252" s="60">
        <f>+I1243-M1252</f>
        <v>0</v>
      </c>
      <c r="R1252" s="60">
        <f>+P1252+Q1252</f>
        <v>4.9999999997671694</v>
      </c>
      <c r="S1252" s="60">
        <f>+O1252</f>
        <v>2013900</v>
      </c>
      <c r="T1252" s="58"/>
    </row>
    <row r="1253" spans="1:20" ht="21" customHeight="1" x14ac:dyDescent="0.4">
      <c r="A1253" s="50" t="s">
        <v>148</v>
      </c>
      <c r="B1253" s="50" t="s">
        <v>326</v>
      </c>
      <c r="C1253" s="50" t="s">
        <v>589</v>
      </c>
      <c r="D1253" s="50">
        <v>138.88999999999999</v>
      </c>
      <c r="E1253" s="50">
        <v>14500</v>
      </c>
      <c r="F1253" s="52">
        <f>+D1253*0.8364</f>
        <v>116.16759599999999</v>
      </c>
      <c r="G1253" s="51">
        <v>7000</v>
      </c>
      <c r="H1253" s="51">
        <f>+D1253*E1253</f>
        <v>2013904.9999999998</v>
      </c>
      <c r="I1253" s="52">
        <f>+CEILING(F1253*G1253,1000)</f>
        <v>814000</v>
      </c>
      <c r="J1253" s="52">
        <f>(H1253-I1253)</f>
        <v>1199904.9999999998</v>
      </c>
      <c r="K1253" s="56">
        <v>44942</v>
      </c>
      <c r="L1253" s="50"/>
      <c r="M1253" s="51"/>
      <c r="N1253" s="51"/>
      <c r="O1253" s="52"/>
      <c r="P1253" s="51"/>
      <c r="Q1253" s="51"/>
      <c r="R1253" s="51"/>
      <c r="S1253" s="51"/>
      <c r="T1253" s="50" t="s">
        <v>304</v>
      </c>
    </row>
    <row r="1254" spans="1:20" ht="21" customHeight="1" x14ac:dyDescent="0.4">
      <c r="A1254" s="50" t="s">
        <v>148</v>
      </c>
      <c r="B1254" s="50"/>
      <c r="C1254" s="50"/>
      <c r="D1254" s="50"/>
      <c r="E1254" s="50"/>
      <c r="F1254" s="50"/>
      <c r="G1254" s="50"/>
      <c r="H1254" s="50"/>
      <c r="I1254" s="50"/>
      <c r="J1254" s="50"/>
      <c r="K1254" s="56">
        <v>44950</v>
      </c>
      <c r="L1254" s="50" t="s">
        <v>1195</v>
      </c>
      <c r="M1254" s="51">
        <v>400000</v>
      </c>
      <c r="N1254" s="51"/>
      <c r="O1254" s="52">
        <f t="shared" si="174"/>
        <v>400000</v>
      </c>
      <c r="P1254" s="51"/>
      <c r="Q1254" s="51"/>
      <c r="R1254" s="51"/>
      <c r="S1254" s="51"/>
      <c r="T1254" s="50" t="s">
        <v>304</v>
      </c>
    </row>
    <row r="1255" spans="1:20" ht="21" customHeight="1" x14ac:dyDescent="0.4">
      <c r="A1255" s="50" t="s">
        <v>148</v>
      </c>
      <c r="B1255" s="50"/>
      <c r="C1255" s="50"/>
      <c r="D1255" s="50"/>
      <c r="E1255" s="50"/>
      <c r="F1255" s="50"/>
      <c r="G1255" s="50"/>
      <c r="H1255" s="50"/>
      <c r="I1255" s="50"/>
      <c r="J1255" s="50"/>
      <c r="K1255" s="56">
        <v>45038</v>
      </c>
      <c r="L1255" s="50" t="s">
        <v>9</v>
      </c>
      <c r="M1255" s="51"/>
      <c r="N1255" s="52">
        <v>300000</v>
      </c>
      <c r="O1255" s="52">
        <f t="shared" si="174"/>
        <v>300000</v>
      </c>
      <c r="P1255" s="51"/>
      <c r="Q1255" s="51"/>
      <c r="R1255" s="51"/>
      <c r="S1255" s="51"/>
      <c r="T1255" s="50" t="s">
        <v>304</v>
      </c>
    </row>
    <row r="1256" spans="1:20" ht="21" customHeight="1" x14ac:dyDescent="0.4">
      <c r="A1256" s="50" t="s">
        <v>148</v>
      </c>
      <c r="B1256" s="50"/>
      <c r="C1256" s="50"/>
      <c r="D1256" s="50"/>
      <c r="E1256" s="50"/>
      <c r="F1256" s="50"/>
      <c r="G1256" s="50"/>
      <c r="H1256" s="50"/>
      <c r="I1256" s="50"/>
      <c r="J1256" s="50"/>
      <c r="K1256" s="56">
        <v>45040</v>
      </c>
      <c r="L1256" s="50" t="s">
        <v>9</v>
      </c>
      <c r="M1256" s="51"/>
      <c r="N1256" s="52">
        <v>300000</v>
      </c>
      <c r="O1256" s="52">
        <f t="shared" si="174"/>
        <v>300000</v>
      </c>
      <c r="P1256" s="51"/>
      <c r="Q1256" s="51"/>
      <c r="R1256" s="51"/>
      <c r="S1256" s="51"/>
      <c r="T1256" s="50" t="s">
        <v>304</v>
      </c>
    </row>
    <row r="1257" spans="1:20" ht="21" customHeight="1" x14ac:dyDescent="0.4">
      <c r="A1257" s="50" t="s">
        <v>148</v>
      </c>
      <c r="B1257" s="50"/>
      <c r="C1257" s="50"/>
      <c r="D1257" s="50"/>
      <c r="E1257" s="50"/>
      <c r="F1257" s="50"/>
      <c r="G1257" s="50"/>
      <c r="H1257" s="50"/>
      <c r="I1257" s="50"/>
      <c r="J1257" s="50"/>
      <c r="K1257" s="56">
        <v>45139</v>
      </c>
      <c r="L1257" s="50" t="s">
        <v>9</v>
      </c>
      <c r="M1257" s="51"/>
      <c r="N1257" s="52">
        <v>500000</v>
      </c>
      <c r="O1257" s="52">
        <f t="shared" si="174"/>
        <v>500000</v>
      </c>
      <c r="P1257" s="51"/>
      <c r="Q1257" s="51"/>
      <c r="R1257" s="51"/>
      <c r="S1257" s="51"/>
      <c r="T1257" s="50" t="s">
        <v>304</v>
      </c>
    </row>
    <row r="1258" spans="1:20" ht="21" customHeight="1" x14ac:dyDescent="0.4">
      <c r="A1258" s="50" t="s">
        <v>148</v>
      </c>
      <c r="B1258" s="50"/>
      <c r="C1258" s="50"/>
      <c r="D1258" s="50"/>
      <c r="E1258" s="50"/>
      <c r="F1258" s="50"/>
      <c r="G1258" s="50"/>
      <c r="H1258" s="50"/>
      <c r="I1258" s="50"/>
      <c r="J1258" s="50"/>
      <c r="K1258" s="56">
        <v>45255</v>
      </c>
      <c r="L1258" s="50" t="s">
        <v>1196</v>
      </c>
      <c r="M1258" s="52">
        <v>414000</v>
      </c>
      <c r="N1258" s="51"/>
      <c r="O1258" s="52">
        <f t="shared" si="174"/>
        <v>414000</v>
      </c>
      <c r="P1258" s="51"/>
      <c r="Q1258" s="51"/>
      <c r="R1258" s="51"/>
      <c r="S1258" s="51"/>
      <c r="T1258" s="50" t="s">
        <v>304</v>
      </c>
    </row>
    <row r="1259" spans="1:20" ht="21" customHeight="1" x14ac:dyDescent="0.4">
      <c r="A1259" s="50" t="s">
        <v>148</v>
      </c>
      <c r="B1259" s="50"/>
      <c r="C1259" s="50"/>
      <c r="D1259" s="50"/>
      <c r="E1259" s="50"/>
      <c r="F1259" s="50"/>
      <c r="G1259" s="50"/>
      <c r="H1259" s="50"/>
      <c r="I1259" s="50"/>
      <c r="J1259" s="50"/>
      <c r="K1259" s="56">
        <v>45255</v>
      </c>
      <c r="L1259" s="50" t="s">
        <v>1197</v>
      </c>
      <c r="M1259" s="52">
        <v>400000</v>
      </c>
      <c r="N1259" s="51"/>
      <c r="O1259" s="52">
        <f t="shared" si="174"/>
        <v>400000</v>
      </c>
      <c r="P1259" s="51"/>
      <c r="Q1259" s="51"/>
      <c r="R1259" s="51"/>
      <c r="S1259" s="51"/>
      <c r="T1259" s="50" t="s">
        <v>304</v>
      </c>
    </row>
    <row r="1260" spans="1:20" ht="21" customHeight="1" x14ac:dyDescent="0.4">
      <c r="A1260" s="50" t="s">
        <v>148</v>
      </c>
      <c r="B1260" s="50"/>
      <c r="C1260" s="50"/>
      <c r="D1260" s="50"/>
      <c r="E1260" s="50"/>
      <c r="F1260" s="50"/>
      <c r="G1260" s="50"/>
      <c r="H1260" s="50"/>
      <c r="I1260" s="50"/>
      <c r="J1260" s="50"/>
      <c r="K1260" s="56">
        <v>45258</v>
      </c>
      <c r="L1260" s="50" t="s">
        <v>9</v>
      </c>
      <c r="M1260" s="51"/>
      <c r="N1260" s="52">
        <v>99900</v>
      </c>
      <c r="O1260" s="52">
        <f t="shared" si="174"/>
        <v>99900</v>
      </c>
      <c r="P1260" s="51"/>
      <c r="Q1260" s="51"/>
      <c r="R1260" s="51"/>
      <c r="S1260" s="51"/>
      <c r="T1260" s="50" t="s">
        <v>304</v>
      </c>
    </row>
    <row r="1261" spans="1:20" ht="21" customHeight="1" x14ac:dyDescent="0.4">
      <c r="A1261" s="50" t="s">
        <v>148</v>
      </c>
      <c r="B1261" s="50"/>
      <c r="C1261" s="50"/>
      <c r="D1261" s="50"/>
      <c r="E1261" s="50"/>
      <c r="F1261" s="50"/>
      <c r="G1261" s="50"/>
      <c r="H1261" s="50"/>
      <c r="I1261" s="50"/>
      <c r="J1261" s="50"/>
      <c r="K1261" s="56">
        <v>45259</v>
      </c>
      <c r="L1261" s="50" t="s">
        <v>314</v>
      </c>
      <c r="M1261" s="52">
        <v>-400000</v>
      </c>
      <c r="N1261" s="51"/>
      <c r="O1261" s="52">
        <f t="shared" si="174"/>
        <v>-400000</v>
      </c>
      <c r="P1261" s="51"/>
      <c r="Q1261" s="51"/>
      <c r="R1261" s="51"/>
      <c r="S1261" s="51"/>
      <c r="T1261" s="50" t="s">
        <v>304</v>
      </c>
    </row>
    <row r="1262" spans="1:20" ht="21" customHeight="1" x14ac:dyDescent="0.4">
      <c r="A1262" s="50" t="s">
        <v>148</v>
      </c>
      <c r="B1262" s="50"/>
      <c r="C1262" s="50"/>
      <c r="D1262" s="50"/>
      <c r="E1262" s="50"/>
      <c r="F1262" s="50"/>
      <c r="G1262" s="50"/>
      <c r="H1262" s="50"/>
      <c r="I1262" s="50"/>
      <c r="J1262" s="50"/>
      <c r="K1262" s="50"/>
      <c r="L1262" s="50"/>
      <c r="M1262" s="51"/>
      <c r="N1262" s="51"/>
      <c r="O1262" s="52">
        <f t="shared" si="174"/>
        <v>0</v>
      </c>
      <c r="P1262" s="51"/>
      <c r="Q1262" s="51"/>
      <c r="R1262" s="51"/>
      <c r="S1262" s="51"/>
      <c r="T1262" s="50" t="s">
        <v>304</v>
      </c>
    </row>
    <row r="1263" spans="1:20" ht="21" customHeight="1" x14ac:dyDescent="0.4">
      <c r="A1263" s="58"/>
      <c r="B1263" s="58"/>
      <c r="C1263" s="58"/>
      <c r="D1263" s="58"/>
      <c r="E1263" s="58"/>
      <c r="F1263" s="58"/>
      <c r="G1263" s="58"/>
      <c r="H1263" s="58"/>
      <c r="I1263" s="58"/>
      <c r="J1263" s="58"/>
      <c r="K1263" s="58"/>
      <c r="L1263" s="58"/>
      <c r="M1263" s="60">
        <f t="shared" ref="M1263:N1263" si="177">SUM(M1254:M1262)</f>
        <v>814000</v>
      </c>
      <c r="N1263" s="60">
        <f t="shared" si="177"/>
        <v>1199900</v>
      </c>
      <c r="O1263" s="60">
        <f>SUM(O1254:O1262)</f>
        <v>2013900</v>
      </c>
      <c r="P1263" s="60">
        <f>+J1253-N1263</f>
        <v>4.9999999997671694</v>
      </c>
      <c r="Q1263" s="60">
        <f>+I1253-M1263</f>
        <v>0</v>
      </c>
      <c r="R1263" s="60">
        <f>+P1263+Q1263</f>
        <v>4.9999999997671694</v>
      </c>
      <c r="S1263" s="60">
        <f>+O1263</f>
        <v>2013900</v>
      </c>
      <c r="T1263" s="58"/>
    </row>
    <row r="1264" spans="1:20" ht="21" customHeight="1" x14ac:dyDescent="0.4">
      <c r="A1264" s="50" t="s">
        <v>590</v>
      </c>
      <c r="B1264" s="50" t="s">
        <v>326</v>
      </c>
      <c r="C1264" s="50" t="s">
        <v>591</v>
      </c>
      <c r="D1264" s="50">
        <v>138.88999999999999</v>
      </c>
      <c r="E1264" s="50">
        <v>14500</v>
      </c>
      <c r="F1264" s="52">
        <f>+D1264*0.8364</f>
        <v>116.16759599999999</v>
      </c>
      <c r="G1264" s="51">
        <v>7000</v>
      </c>
      <c r="H1264" s="51">
        <f>+D1264*E1264</f>
        <v>2013904.9999999998</v>
      </c>
      <c r="I1264" s="52">
        <f>+CEILING(F1264*G1264,1000)</f>
        <v>814000</v>
      </c>
      <c r="J1264" s="52">
        <f>(H1264-I1264)</f>
        <v>1199904.9999999998</v>
      </c>
      <c r="K1264" s="56">
        <v>44899</v>
      </c>
      <c r="L1264" s="50"/>
      <c r="M1264" s="51"/>
      <c r="N1264" s="51"/>
      <c r="O1264" s="52"/>
      <c r="P1264" s="51"/>
      <c r="Q1264" s="51"/>
      <c r="R1264" s="51"/>
      <c r="S1264" s="51"/>
      <c r="T1264" s="50" t="s">
        <v>304</v>
      </c>
    </row>
    <row r="1265" spans="1:20" ht="21" customHeight="1" x14ac:dyDescent="0.4">
      <c r="A1265" s="50" t="s">
        <v>590</v>
      </c>
      <c r="B1265" s="50"/>
      <c r="C1265" s="50"/>
      <c r="D1265" s="50"/>
      <c r="E1265" s="50"/>
      <c r="F1265" s="50"/>
      <c r="G1265" s="50"/>
      <c r="H1265" s="50"/>
      <c r="I1265" s="50"/>
      <c r="J1265" s="50"/>
      <c r="K1265" s="56">
        <v>44899</v>
      </c>
      <c r="L1265" s="50" t="s">
        <v>312</v>
      </c>
      <c r="M1265" s="51">
        <v>11001</v>
      </c>
      <c r="N1265" s="51"/>
      <c r="O1265" s="52">
        <f t="shared" si="174"/>
        <v>11001</v>
      </c>
      <c r="P1265" s="51"/>
      <c r="Q1265" s="51"/>
      <c r="R1265" s="51"/>
      <c r="S1265" s="51"/>
      <c r="T1265" s="50" t="s">
        <v>333</v>
      </c>
    </row>
    <row r="1266" spans="1:20" ht="21" customHeight="1" x14ac:dyDescent="0.4">
      <c r="A1266" s="50" t="s">
        <v>590</v>
      </c>
      <c r="B1266" s="50"/>
      <c r="C1266" s="50" t="s">
        <v>592</v>
      </c>
      <c r="D1266" s="50"/>
      <c r="E1266" s="50"/>
      <c r="F1266" s="50"/>
      <c r="G1266" s="50"/>
      <c r="H1266" s="50"/>
      <c r="I1266" s="50"/>
      <c r="J1266" s="50"/>
      <c r="K1266" s="56">
        <v>44944</v>
      </c>
      <c r="L1266" s="50" t="s">
        <v>313</v>
      </c>
      <c r="M1266" s="51">
        <v>10000</v>
      </c>
      <c r="N1266" s="51"/>
      <c r="O1266" s="52">
        <f t="shared" si="174"/>
        <v>10000</v>
      </c>
      <c r="P1266" s="51"/>
      <c r="Q1266" s="51"/>
      <c r="R1266" s="51"/>
      <c r="S1266" s="51"/>
      <c r="T1266" s="50" t="s">
        <v>304</v>
      </c>
    </row>
    <row r="1267" spans="1:20" ht="21" customHeight="1" x14ac:dyDescent="0.4">
      <c r="A1267" s="50" t="s">
        <v>590</v>
      </c>
      <c r="B1267" s="50"/>
      <c r="C1267" s="50"/>
      <c r="D1267" s="50"/>
      <c r="E1267" s="50"/>
      <c r="F1267" s="50"/>
      <c r="G1267" s="50"/>
      <c r="H1267" s="50"/>
      <c r="I1267" s="50"/>
      <c r="J1267" s="50"/>
      <c r="K1267" s="56">
        <v>44970</v>
      </c>
      <c r="L1267" s="50" t="s">
        <v>313</v>
      </c>
      <c r="M1267" s="51">
        <v>25000</v>
      </c>
      <c r="N1267" s="51"/>
      <c r="O1267" s="52">
        <f t="shared" si="174"/>
        <v>25000</v>
      </c>
      <c r="P1267" s="51"/>
      <c r="Q1267" s="51"/>
      <c r="R1267" s="51"/>
      <c r="S1267" s="51"/>
      <c r="T1267" s="50" t="s">
        <v>304</v>
      </c>
    </row>
    <row r="1268" spans="1:20" ht="21" customHeight="1" x14ac:dyDescent="0.4">
      <c r="A1268" s="50" t="s">
        <v>590</v>
      </c>
      <c r="B1268" s="50"/>
      <c r="C1268" s="50"/>
      <c r="D1268" s="50"/>
      <c r="E1268" s="50"/>
      <c r="F1268" s="50"/>
      <c r="G1268" s="50"/>
      <c r="H1268" s="50"/>
      <c r="I1268" s="50"/>
      <c r="J1268" s="50"/>
      <c r="K1268" s="56">
        <v>44971</v>
      </c>
      <c r="L1268" s="50" t="s">
        <v>321</v>
      </c>
      <c r="M1268" s="51">
        <v>50000</v>
      </c>
      <c r="N1268" s="51"/>
      <c r="O1268" s="52">
        <f t="shared" si="174"/>
        <v>50000</v>
      </c>
      <c r="P1268" s="51"/>
      <c r="Q1268" s="51"/>
      <c r="R1268" s="51"/>
      <c r="S1268" s="51"/>
      <c r="T1268" s="50" t="s">
        <v>304</v>
      </c>
    </row>
    <row r="1269" spans="1:20" ht="21" customHeight="1" x14ac:dyDescent="0.4">
      <c r="A1269" s="50" t="s">
        <v>590</v>
      </c>
      <c r="B1269" s="50"/>
      <c r="C1269" s="50"/>
      <c r="D1269" s="50"/>
      <c r="E1269" s="50"/>
      <c r="F1269" s="50"/>
      <c r="G1269" s="50"/>
      <c r="H1269" s="50"/>
      <c r="I1269" s="50"/>
      <c r="J1269" s="50"/>
      <c r="K1269" s="56">
        <v>44971</v>
      </c>
      <c r="L1269" s="50" t="s">
        <v>321</v>
      </c>
      <c r="M1269" s="51">
        <v>15000</v>
      </c>
      <c r="N1269" s="51"/>
      <c r="O1269" s="52">
        <f t="shared" si="174"/>
        <v>15000</v>
      </c>
      <c r="P1269" s="51"/>
      <c r="Q1269" s="51"/>
      <c r="R1269" s="51"/>
      <c r="S1269" s="51"/>
      <c r="T1269" s="50" t="s">
        <v>304</v>
      </c>
    </row>
    <row r="1270" spans="1:20" ht="21" customHeight="1" x14ac:dyDescent="0.4">
      <c r="A1270" s="50" t="s">
        <v>590</v>
      </c>
      <c r="B1270" s="50"/>
      <c r="C1270" s="50"/>
      <c r="D1270" s="50"/>
      <c r="E1270" s="50"/>
      <c r="F1270" s="50"/>
      <c r="G1270" s="50"/>
      <c r="H1270" s="50"/>
      <c r="I1270" s="50"/>
      <c r="J1270" s="50"/>
      <c r="K1270" s="56">
        <v>44972</v>
      </c>
      <c r="L1270" s="50" t="s">
        <v>321</v>
      </c>
      <c r="M1270" s="51">
        <v>100000</v>
      </c>
      <c r="N1270" s="51"/>
      <c r="O1270" s="52">
        <f t="shared" si="174"/>
        <v>100000</v>
      </c>
      <c r="P1270" s="51"/>
      <c r="Q1270" s="51"/>
      <c r="R1270" s="51"/>
      <c r="S1270" s="51"/>
      <c r="T1270" s="50" t="s">
        <v>304</v>
      </c>
    </row>
    <row r="1271" spans="1:20" ht="21" customHeight="1" x14ac:dyDescent="0.4">
      <c r="A1271" s="50" t="s">
        <v>590</v>
      </c>
      <c r="B1271" s="50"/>
      <c r="C1271" s="50"/>
      <c r="D1271" s="50"/>
      <c r="E1271" s="50"/>
      <c r="F1271" s="50"/>
      <c r="G1271" s="50"/>
      <c r="H1271" s="50"/>
      <c r="I1271" s="50"/>
      <c r="J1271" s="50"/>
      <c r="K1271" s="56">
        <v>44972</v>
      </c>
      <c r="L1271" s="50" t="s">
        <v>313</v>
      </c>
      <c r="M1271" s="51">
        <v>200000</v>
      </c>
      <c r="N1271" s="51"/>
      <c r="O1271" s="52">
        <f t="shared" si="174"/>
        <v>200000</v>
      </c>
      <c r="P1271" s="51"/>
      <c r="Q1271" s="51"/>
      <c r="R1271" s="51"/>
      <c r="S1271" s="51"/>
      <c r="T1271" s="50" t="s">
        <v>304</v>
      </c>
    </row>
    <row r="1272" spans="1:20" ht="21" customHeight="1" x14ac:dyDescent="0.4">
      <c r="A1272" s="50" t="s">
        <v>590</v>
      </c>
      <c r="B1272" s="50"/>
      <c r="C1272" s="50"/>
      <c r="D1272" s="50"/>
      <c r="E1272" s="50"/>
      <c r="F1272" s="50"/>
      <c r="G1272" s="50"/>
      <c r="H1272" s="50"/>
      <c r="I1272" s="50"/>
      <c r="J1272" s="50"/>
      <c r="K1272" s="56">
        <v>44973</v>
      </c>
      <c r="L1272" s="50" t="s">
        <v>321</v>
      </c>
      <c r="M1272" s="51">
        <v>100000</v>
      </c>
      <c r="N1272" s="51"/>
      <c r="O1272" s="52">
        <f t="shared" si="174"/>
        <v>100000</v>
      </c>
      <c r="P1272" s="51"/>
      <c r="Q1272" s="51"/>
      <c r="R1272" s="51"/>
      <c r="S1272" s="51"/>
      <c r="T1272" s="50" t="s">
        <v>304</v>
      </c>
    </row>
    <row r="1273" spans="1:20" ht="21" customHeight="1" x14ac:dyDescent="0.4">
      <c r="A1273" s="50" t="s">
        <v>590</v>
      </c>
      <c r="B1273" s="50"/>
      <c r="C1273" s="50"/>
      <c r="D1273" s="50"/>
      <c r="E1273" s="50"/>
      <c r="F1273" s="50"/>
      <c r="G1273" s="50"/>
      <c r="H1273" s="50"/>
      <c r="I1273" s="50"/>
      <c r="J1273" s="50"/>
      <c r="K1273" s="56">
        <v>45027</v>
      </c>
      <c r="L1273" s="50" t="s">
        <v>9</v>
      </c>
      <c r="M1273" s="51"/>
      <c r="N1273" s="52">
        <v>-11000</v>
      </c>
      <c r="O1273" s="52">
        <f t="shared" si="174"/>
        <v>-11000</v>
      </c>
      <c r="P1273" s="51"/>
      <c r="Q1273" s="51"/>
      <c r="R1273" s="51"/>
      <c r="S1273" s="51"/>
      <c r="T1273" s="50" t="s">
        <v>333</v>
      </c>
    </row>
    <row r="1274" spans="1:20" ht="21" customHeight="1" x14ac:dyDescent="0.4">
      <c r="A1274" s="50" t="s">
        <v>590</v>
      </c>
      <c r="B1274" s="50"/>
      <c r="C1274" s="50"/>
      <c r="D1274" s="50"/>
      <c r="E1274" s="50"/>
      <c r="F1274" s="50"/>
      <c r="G1274" s="50"/>
      <c r="H1274" s="50"/>
      <c r="I1274" s="50"/>
      <c r="J1274" s="50"/>
      <c r="K1274" s="56">
        <v>45033</v>
      </c>
      <c r="L1274" s="50" t="s">
        <v>314</v>
      </c>
      <c r="M1274" s="51">
        <v>200000</v>
      </c>
      <c r="N1274" s="51"/>
      <c r="O1274" s="52">
        <f t="shared" si="174"/>
        <v>200000</v>
      </c>
      <c r="P1274" s="51"/>
      <c r="Q1274" s="51"/>
      <c r="R1274" s="51"/>
      <c r="S1274" s="51"/>
      <c r="T1274" s="50" t="s">
        <v>304</v>
      </c>
    </row>
    <row r="1275" spans="1:20" ht="21" customHeight="1" x14ac:dyDescent="0.4">
      <c r="A1275" s="50" t="s">
        <v>590</v>
      </c>
      <c r="B1275" s="50"/>
      <c r="C1275" s="50"/>
      <c r="D1275" s="50"/>
      <c r="E1275" s="50"/>
      <c r="F1275" s="50"/>
      <c r="G1275" s="50"/>
      <c r="H1275" s="50"/>
      <c r="I1275" s="50"/>
      <c r="J1275" s="50"/>
      <c r="K1275" s="56">
        <v>45034</v>
      </c>
      <c r="L1275" s="50" t="s">
        <v>9</v>
      </c>
      <c r="M1275" s="51"/>
      <c r="N1275" s="52">
        <v>300000</v>
      </c>
      <c r="O1275" s="52">
        <f t="shared" si="174"/>
        <v>300000</v>
      </c>
      <c r="P1275" s="51"/>
      <c r="Q1275" s="51"/>
      <c r="R1275" s="51"/>
      <c r="S1275" s="51"/>
      <c r="T1275" s="50" t="s">
        <v>304</v>
      </c>
    </row>
    <row r="1276" spans="1:20" ht="21" customHeight="1" x14ac:dyDescent="0.4">
      <c r="A1276" s="50" t="s">
        <v>590</v>
      </c>
      <c r="B1276" s="50"/>
      <c r="C1276" s="50"/>
      <c r="D1276" s="50"/>
      <c r="E1276" s="50"/>
      <c r="F1276" s="50"/>
      <c r="G1276" s="50"/>
      <c r="H1276" s="50"/>
      <c r="I1276" s="50"/>
      <c r="J1276" s="50"/>
      <c r="K1276" s="56">
        <v>45125</v>
      </c>
      <c r="L1276" s="50" t="s">
        <v>9</v>
      </c>
      <c r="M1276" s="51"/>
      <c r="N1276" s="52">
        <v>200000</v>
      </c>
      <c r="O1276" s="52">
        <f t="shared" si="174"/>
        <v>200000</v>
      </c>
      <c r="P1276" s="51"/>
      <c r="Q1276" s="51"/>
      <c r="R1276" s="51"/>
      <c r="S1276" s="51"/>
      <c r="T1276" s="50" t="s">
        <v>304</v>
      </c>
    </row>
    <row r="1277" spans="1:20" ht="21" customHeight="1" x14ac:dyDescent="0.4">
      <c r="A1277" s="50" t="s">
        <v>590</v>
      </c>
      <c r="B1277" s="50"/>
      <c r="C1277" s="50"/>
      <c r="D1277" s="50"/>
      <c r="E1277" s="50"/>
      <c r="F1277" s="50"/>
      <c r="G1277" s="50"/>
      <c r="H1277" s="50"/>
      <c r="I1277" s="50"/>
      <c r="J1277" s="50"/>
      <c r="K1277" s="56">
        <v>45130</v>
      </c>
      <c r="L1277" s="50" t="s">
        <v>9</v>
      </c>
      <c r="M1277" s="51"/>
      <c r="N1277" s="52">
        <v>300000</v>
      </c>
      <c r="O1277" s="52">
        <f t="shared" si="174"/>
        <v>300000</v>
      </c>
      <c r="P1277" s="51"/>
      <c r="Q1277" s="51"/>
      <c r="R1277" s="51"/>
      <c r="S1277" s="51"/>
      <c r="T1277" s="50" t="s">
        <v>304</v>
      </c>
    </row>
    <row r="1278" spans="1:20" ht="21" customHeight="1" x14ac:dyDescent="0.4">
      <c r="A1278" s="50" t="s">
        <v>590</v>
      </c>
      <c r="B1278" s="50"/>
      <c r="C1278" s="50"/>
      <c r="D1278" s="50"/>
      <c r="E1278" s="50"/>
      <c r="F1278" s="50"/>
      <c r="G1278" s="50"/>
      <c r="H1278" s="50"/>
      <c r="I1278" s="50"/>
      <c r="J1278" s="50"/>
      <c r="K1278" s="56">
        <v>45246</v>
      </c>
      <c r="L1278" s="50" t="s">
        <v>1198</v>
      </c>
      <c r="M1278" s="52">
        <v>114000</v>
      </c>
      <c r="N1278" s="51"/>
      <c r="O1278" s="52">
        <f t="shared" si="174"/>
        <v>114000</v>
      </c>
      <c r="P1278" s="51"/>
      <c r="Q1278" s="51"/>
      <c r="R1278" s="51"/>
      <c r="S1278" s="51"/>
      <c r="T1278" s="50" t="s">
        <v>304</v>
      </c>
    </row>
    <row r="1279" spans="1:20" ht="21" customHeight="1" x14ac:dyDescent="0.4">
      <c r="A1279" s="50" t="s">
        <v>590</v>
      </c>
      <c r="B1279" s="50"/>
      <c r="C1279" s="50"/>
      <c r="D1279" s="50"/>
      <c r="E1279" s="50"/>
      <c r="F1279" s="50"/>
      <c r="G1279" s="50"/>
      <c r="H1279" s="50"/>
      <c r="I1279" s="50"/>
      <c r="J1279" s="50"/>
      <c r="K1279" s="56">
        <v>45246</v>
      </c>
      <c r="L1279" s="50" t="s">
        <v>9</v>
      </c>
      <c r="M1279" s="51"/>
      <c r="N1279" s="52">
        <v>399900</v>
      </c>
      <c r="O1279" s="52">
        <f t="shared" si="174"/>
        <v>399900</v>
      </c>
      <c r="P1279" s="51"/>
      <c r="Q1279" s="51"/>
      <c r="R1279" s="51"/>
      <c r="S1279" s="51"/>
      <c r="T1279" s="50" t="s">
        <v>304</v>
      </c>
    </row>
    <row r="1280" spans="1:20" ht="21" customHeight="1" x14ac:dyDescent="0.4">
      <c r="A1280" s="50" t="s">
        <v>590</v>
      </c>
      <c r="B1280" s="50"/>
      <c r="C1280" s="50"/>
      <c r="D1280" s="50"/>
      <c r="E1280" s="50"/>
      <c r="F1280" s="50"/>
      <c r="G1280" s="50"/>
      <c r="H1280" s="50"/>
      <c r="I1280" s="50"/>
      <c r="J1280" s="50"/>
      <c r="K1280" s="56">
        <v>45258</v>
      </c>
      <c r="L1280" s="50" t="s">
        <v>1199</v>
      </c>
      <c r="M1280" s="52">
        <v>400000</v>
      </c>
      <c r="N1280" s="51"/>
      <c r="O1280" s="52">
        <f t="shared" si="174"/>
        <v>400000</v>
      </c>
      <c r="P1280" s="51"/>
      <c r="Q1280" s="51"/>
      <c r="R1280" s="51"/>
      <c r="S1280" s="51"/>
      <c r="T1280" s="50" t="s">
        <v>304</v>
      </c>
    </row>
    <row r="1281" spans="1:20" ht="21" customHeight="1" x14ac:dyDescent="0.4">
      <c r="A1281" s="50" t="s">
        <v>590</v>
      </c>
      <c r="B1281" s="50"/>
      <c r="C1281" s="50"/>
      <c r="D1281" s="50"/>
      <c r="E1281" s="50"/>
      <c r="F1281" s="50"/>
      <c r="G1281" s="50"/>
      <c r="H1281" s="50"/>
      <c r="I1281" s="50"/>
      <c r="J1281" s="50"/>
      <c r="K1281" s="56">
        <v>45259</v>
      </c>
      <c r="L1281" s="50" t="s">
        <v>321</v>
      </c>
      <c r="M1281" s="52">
        <v>-200000</v>
      </c>
      <c r="N1281" s="51"/>
      <c r="O1281" s="52">
        <f t="shared" si="174"/>
        <v>-200000</v>
      </c>
      <c r="P1281" s="51"/>
      <c r="Q1281" s="51"/>
      <c r="R1281" s="51"/>
      <c r="S1281" s="51"/>
      <c r="T1281" s="50" t="s">
        <v>304</v>
      </c>
    </row>
    <row r="1282" spans="1:20" ht="21" customHeight="1" x14ac:dyDescent="0.4">
      <c r="A1282" s="50" t="s">
        <v>590</v>
      </c>
      <c r="B1282" s="50"/>
      <c r="C1282" s="50"/>
      <c r="D1282" s="50"/>
      <c r="E1282" s="50"/>
      <c r="F1282" s="50"/>
      <c r="G1282" s="50"/>
      <c r="H1282" s="50"/>
      <c r="I1282" s="50"/>
      <c r="J1282" s="50"/>
      <c r="K1282" s="56">
        <v>45259</v>
      </c>
      <c r="L1282" s="50" t="s">
        <v>321</v>
      </c>
      <c r="M1282" s="52">
        <v>-200000</v>
      </c>
      <c r="N1282" s="51"/>
      <c r="O1282" s="52">
        <f t="shared" si="174"/>
        <v>-200000</v>
      </c>
      <c r="P1282" s="51"/>
      <c r="Q1282" s="51"/>
      <c r="R1282" s="51"/>
      <c r="S1282" s="51"/>
      <c r="T1282" s="50" t="s">
        <v>304</v>
      </c>
    </row>
    <row r="1283" spans="1:20" ht="21" customHeight="1" x14ac:dyDescent="0.4">
      <c r="A1283" s="50" t="s">
        <v>590</v>
      </c>
      <c r="B1283" s="50"/>
      <c r="C1283" s="50"/>
      <c r="D1283" s="50"/>
      <c r="E1283" s="50"/>
      <c r="F1283" s="50"/>
      <c r="G1283" s="50"/>
      <c r="H1283" s="50"/>
      <c r="I1283" s="50"/>
      <c r="J1283" s="50"/>
      <c r="K1283" s="50"/>
      <c r="L1283" s="50"/>
      <c r="M1283" s="51"/>
      <c r="N1283" s="51"/>
      <c r="O1283" s="52">
        <f t="shared" si="174"/>
        <v>0</v>
      </c>
      <c r="P1283" s="51"/>
      <c r="Q1283" s="51"/>
      <c r="R1283" s="51"/>
      <c r="S1283" s="51"/>
      <c r="T1283" s="50" t="s">
        <v>304</v>
      </c>
    </row>
    <row r="1284" spans="1:20" ht="21" customHeight="1" x14ac:dyDescent="0.4">
      <c r="A1284" s="58"/>
      <c r="B1284" s="58"/>
      <c r="C1284" s="58"/>
      <c r="D1284" s="58"/>
      <c r="E1284" s="58"/>
      <c r="F1284" s="58"/>
      <c r="G1284" s="58"/>
      <c r="H1284" s="58"/>
      <c r="I1284" s="58"/>
      <c r="J1284" s="58"/>
      <c r="K1284" s="58"/>
      <c r="L1284" s="58"/>
      <c r="M1284" s="60">
        <f t="shared" ref="M1284:N1284" si="178">SUM(M1265:M1283)</f>
        <v>825001</v>
      </c>
      <c r="N1284" s="60">
        <f t="shared" si="178"/>
        <v>1188900</v>
      </c>
      <c r="O1284" s="60">
        <f>SUM(O1265:O1283)</f>
        <v>2013901</v>
      </c>
      <c r="P1284" s="60">
        <f>+J1264-N1284</f>
        <v>11004.999999999767</v>
      </c>
      <c r="Q1284" s="60">
        <f>+I1264-M1284</f>
        <v>-11001</v>
      </c>
      <c r="R1284" s="60">
        <f>+P1284+Q1284</f>
        <v>3.9999999997671694</v>
      </c>
      <c r="S1284" s="60">
        <f>+O1284</f>
        <v>2013901</v>
      </c>
      <c r="T1284" s="58"/>
    </row>
    <row r="1285" spans="1:20" ht="21" customHeight="1" x14ac:dyDescent="0.4">
      <c r="A1285" s="50" t="s">
        <v>593</v>
      </c>
      <c r="B1285" s="50" t="s">
        <v>326</v>
      </c>
      <c r="C1285" s="50" t="s">
        <v>594</v>
      </c>
      <c r="D1285" s="50">
        <v>157.16999999999999</v>
      </c>
      <c r="E1285" s="50">
        <v>15000</v>
      </c>
      <c r="F1285" s="52">
        <f>+D1285*0.8364</f>
        <v>131.456988</v>
      </c>
      <c r="G1285" s="51">
        <v>7000</v>
      </c>
      <c r="H1285" s="51">
        <f>+D1285*E1285</f>
        <v>2357550</v>
      </c>
      <c r="I1285" s="52">
        <f>+CEILING(F1285*G1285,1000)</f>
        <v>921000</v>
      </c>
      <c r="J1285" s="52">
        <f>(H1285-I1285)</f>
        <v>1436550</v>
      </c>
      <c r="K1285" s="56">
        <v>44870</v>
      </c>
      <c r="L1285" s="50"/>
      <c r="M1285" s="51"/>
      <c r="N1285" s="51"/>
      <c r="O1285" s="52"/>
      <c r="P1285" s="51"/>
      <c r="Q1285" s="51"/>
      <c r="R1285" s="51"/>
      <c r="S1285" s="51"/>
      <c r="T1285" s="50" t="s">
        <v>979</v>
      </c>
    </row>
    <row r="1286" spans="1:20" ht="21" customHeight="1" x14ac:dyDescent="0.4">
      <c r="A1286" s="50" t="s">
        <v>593</v>
      </c>
      <c r="B1286" s="50"/>
      <c r="C1286" s="50"/>
      <c r="D1286" s="50"/>
      <c r="E1286" s="50"/>
      <c r="F1286" s="50"/>
      <c r="G1286" s="50"/>
      <c r="H1286" s="50"/>
      <c r="I1286" s="50"/>
      <c r="J1286" s="50"/>
      <c r="K1286" s="56">
        <v>44870</v>
      </c>
      <c r="L1286" s="50" t="s">
        <v>9</v>
      </c>
      <c r="M1286" s="51"/>
      <c r="N1286" s="52">
        <v>50000</v>
      </c>
      <c r="O1286" s="52">
        <f t="shared" si="174"/>
        <v>50000</v>
      </c>
      <c r="P1286" s="51"/>
      <c r="Q1286" s="51"/>
      <c r="R1286" s="51"/>
      <c r="S1286" s="51"/>
      <c r="T1286" s="50" t="s">
        <v>979</v>
      </c>
    </row>
    <row r="1287" spans="1:20" ht="21" customHeight="1" x14ac:dyDescent="0.4">
      <c r="A1287" s="50" t="s">
        <v>593</v>
      </c>
      <c r="B1287" s="50"/>
      <c r="C1287" s="50"/>
      <c r="D1287" s="50"/>
      <c r="E1287" s="50"/>
      <c r="F1287" s="50"/>
      <c r="G1287" s="50"/>
      <c r="H1287" s="50"/>
      <c r="I1287" s="50"/>
      <c r="J1287" s="50"/>
      <c r="K1287" s="56">
        <v>44870</v>
      </c>
      <c r="L1287" s="50" t="s">
        <v>9</v>
      </c>
      <c r="M1287" s="51"/>
      <c r="N1287" s="52">
        <v>25000</v>
      </c>
      <c r="O1287" s="52">
        <f t="shared" si="174"/>
        <v>25000</v>
      </c>
      <c r="P1287" s="51"/>
      <c r="Q1287" s="51"/>
      <c r="R1287" s="51"/>
      <c r="S1287" s="51"/>
      <c r="T1287" s="50" t="s">
        <v>979</v>
      </c>
    </row>
    <row r="1288" spans="1:20" ht="21" customHeight="1" x14ac:dyDescent="0.4">
      <c r="A1288" s="50" t="s">
        <v>593</v>
      </c>
      <c r="B1288" s="50"/>
      <c r="C1288" s="50"/>
      <c r="D1288" s="50"/>
      <c r="E1288" s="50"/>
      <c r="F1288" s="50"/>
      <c r="G1288" s="50"/>
      <c r="H1288" s="50"/>
      <c r="I1288" s="50"/>
      <c r="J1288" s="50"/>
      <c r="K1288" s="56">
        <v>44876</v>
      </c>
      <c r="L1288" s="50" t="s">
        <v>314</v>
      </c>
      <c r="M1288" s="51">
        <v>300000</v>
      </c>
      <c r="N1288" s="51"/>
      <c r="O1288" s="52">
        <f t="shared" si="174"/>
        <v>300000</v>
      </c>
      <c r="P1288" s="51"/>
      <c r="Q1288" s="51"/>
      <c r="R1288" s="51"/>
      <c r="S1288" s="51"/>
      <c r="T1288" s="50" t="s">
        <v>979</v>
      </c>
    </row>
    <row r="1289" spans="1:20" ht="21" customHeight="1" x14ac:dyDescent="0.4">
      <c r="A1289" s="50" t="s">
        <v>593</v>
      </c>
      <c r="B1289" s="50"/>
      <c r="C1289" s="50"/>
      <c r="D1289" s="50"/>
      <c r="E1289" s="50"/>
      <c r="F1289" s="50"/>
      <c r="G1289" s="50"/>
      <c r="H1289" s="50"/>
      <c r="I1289" s="50"/>
      <c r="J1289" s="50"/>
      <c r="K1289" s="56">
        <v>44878</v>
      </c>
      <c r="L1289" s="50" t="s">
        <v>9</v>
      </c>
      <c r="M1289" s="51"/>
      <c r="N1289" s="52">
        <v>225000</v>
      </c>
      <c r="O1289" s="52">
        <f t="shared" si="174"/>
        <v>225000</v>
      </c>
      <c r="P1289" s="51"/>
      <c r="Q1289" s="51"/>
      <c r="R1289" s="51"/>
      <c r="S1289" s="51"/>
      <c r="T1289" s="50" t="s">
        <v>979</v>
      </c>
    </row>
    <row r="1290" spans="1:20" ht="21" customHeight="1" x14ac:dyDescent="0.4">
      <c r="A1290" s="50" t="s">
        <v>593</v>
      </c>
      <c r="B1290" s="50"/>
      <c r="C1290" s="50"/>
      <c r="D1290" s="50"/>
      <c r="E1290" s="50"/>
      <c r="F1290" s="50"/>
      <c r="G1290" s="50"/>
      <c r="H1290" s="50"/>
      <c r="I1290" s="50"/>
      <c r="J1290" s="50"/>
      <c r="K1290" s="56">
        <v>44971</v>
      </c>
      <c r="L1290" s="50" t="s">
        <v>314</v>
      </c>
      <c r="M1290" s="51">
        <v>-300000</v>
      </c>
      <c r="N1290" s="51"/>
      <c r="O1290" s="52">
        <f t="shared" si="174"/>
        <v>-300000</v>
      </c>
      <c r="P1290" s="51"/>
      <c r="Q1290" s="51"/>
      <c r="R1290" s="51"/>
      <c r="S1290" s="51"/>
      <c r="T1290" s="50" t="s">
        <v>979</v>
      </c>
    </row>
    <row r="1291" spans="1:20" ht="21" customHeight="1" x14ac:dyDescent="0.4">
      <c r="A1291" s="50" t="s">
        <v>593</v>
      </c>
      <c r="B1291" s="50"/>
      <c r="C1291" s="50"/>
      <c r="D1291" s="50"/>
      <c r="E1291" s="50"/>
      <c r="F1291" s="50"/>
      <c r="G1291" s="50"/>
      <c r="H1291" s="50"/>
      <c r="I1291" s="50"/>
      <c r="J1291" s="50"/>
      <c r="K1291" s="56">
        <v>44972</v>
      </c>
      <c r="L1291" s="50" t="s">
        <v>9</v>
      </c>
      <c r="M1291" s="51"/>
      <c r="N1291" s="52">
        <v>800000</v>
      </c>
      <c r="O1291" s="52">
        <f t="shared" si="174"/>
        <v>800000</v>
      </c>
      <c r="P1291" s="51"/>
      <c r="Q1291" s="51"/>
      <c r="R1291" s="51"/>
      <c r="S1291" s="51"/>
      <c r="T1291" s="50" t="s">
        <v>979</v>
      </c>
    </row>
    <row r="1292" spans="1:20" ht="21" customHeight="1" x14ac:dyDescent="0.4">
      <c r="A1292" s="50" t="s">
        <v>593</v>
      </c>
      <c r="B1292" s="50"/>
      <c r="C1292" s="50"/>
      <c r="D1292" s="50"/>
      <c r="E1292" s="50"/>
      <c r="F1292" s="50"/>
      <c r="G1292" s="50"/>
      <c r="H1292" s="50"/>
      <c r="I1292" s="50"/>
      <c r="J1292" s="50"/>
      <c r="K1292" s="56">
        <v>44987</v>
      </c>
      <c r="L1292" s="50" t="s">
        <v>9</v>
      </c>
      <c r="M1292" s="51"/>
      <c r="N1292" s="52">
        <v>337500</v>
      </c>
      <c r="O1292" s="52">
        <f t="shared" si="174"/>
        <v>337500</v>
      </c>
      <c r="P1292" s="51"/>
      <c r="Q1292" s="51"/>
      <c r="R1292" s="51"/>
      <c r="S1292" s="51"/>
      <c r="T1292" s="50" t="s">
        <v>979</v>
      </c>
    </row>
    <row r="1293" spans="1:20" ht="21" customHeight="1" x14ac:dyDescent="0.4">
      <c r="A1293" s="50" t="s">
        <v>593</v>
      </c>
      <c r="B1293" s="50"/>
      <c r="C1293" s="50"/>
      <c r="D1293" s="50"/>
      <c r="E1293" s="50"/>
      <c r="F1293" s="50"/>
      <c r="G1293" s="50"/>
      <c r="H1293" s="50"/>
      <c r="I1293" s="50"/>
      <c r="J1293" s="50"/>
      <c r="K1293" s="56">
        <v>44978</v>
      </c>
      <c r="L1293" s="50" t="s">
        <v>314</v>
      </c>
      <c r="M1293" s="51">
        <v>460000</v>
      </c>
      <c r="N1293" s="51"/>
      <c r="O1293" s="52">
        <f t="shared" si="174"/>
        <v>460000</v>
      </c>
      <c r="P1293" s="51"/>
      <c r="Q1293" s="51"/>
      <c r="R1293" s="51"/>
      <c r="S1293" s="51"/>
      <c r="T1293" s="50" t="s">
        <v>979</v>
      </c>
    </row>
    <row r="1294" spans="1:20" ht="21" customHeight="1" x14ac:dyDescent="0.4">
      <c r="A1294" s="50" t="s">
        <v>593</v>
      </c>
      <c r="B1294" s="50"/>
      <c r="C1294" s="50"/>
      <c r="D1294" s="50"/>
      <c r="E1294" s="50"/>
      <c r="F1294" s="50"/>
      <c r="G1294" s="50"/>
      <c r="H1294" s="50"/>
      <c r="I1294" s="50"/>
      <c r="J1294" s="50"/>
      <c r="K1294" s="56">
        <v>44979</v>
      </c>
      <c r="L1294" s="50" t="s">
        <v>314</v>
      </c>
      <c r="M1294" s="51">
        <v>460000</v>
      </c>
      <c r="N1294" s="51"/>
      <c r="O1294" s="52">
        <f t="shared" si="174"/>
        <v>460000</v>
      </c>
      <c r="P1294" s="51"/>
      <c r="Q1294" s="51"/>
      <c r="R1294" s="51"/>
      <c r="S1294" s="51"/>
      <c r="T1294" s="50" t="s">
        <v>979</v>
      </c>
    </row>
    <row r="1295" spans="1:20" ht="21" customHeight="1" x14ac:dyDescent="0.4">
      <c r="A1295" s="50" t="s">
        <v>593</v>
      </c>
      <c r="B1295" s="50"/>
      <c r="C1295" s="50"/>
      <c r="D1295" s="50"/>
      <c r="E1295" s="50"/>
      <c r="F1295" s="50"/>
      <c r="G1295" s="50"/>
      <c r="H1295" s="50"/>
      <c r="I1295" s="50"/>
      <c r="J1295" s="50"/>
      <c r="K1295" s="50"/>
      <c r="L1295" s="50"/>
      <c r="M1295" s="51"/>
      <c r="N1295" s="51"/>
      <c r="O1295" s="52">
        <f t="shared" si="174"/>
        <v>0</v>
      </c>
      <c r="P1295" s="51"/>
      <c r="Q1295" s="51"/>
      <c r="R1295" s="51"/>
      <c r="S1295" s="51"/>
      <c r="T1295" s="50" t="s">
        <v>979</v>
      </c>
    </row>
    <row r="1296" spans="1:20" ht="21" customHeight="1" x14ac:dyDescent="0.4">
      <c r="A1296" s="58"/>
      <c r="B1296" s="58"/>
      <c r="C1296" s="58"/>
      <c r="D1296" s="58"/>
      <c r="E1296" s="58"/>
      <c r="F1296" s="58"/>
      <c r="G1296" s="58"/>
      <c r="H1296" s="58"/>
      <c r="I1296" s="58"/>
      <c r="J1296" s="58"/>
      <c r="K1296" s="58"/>
      <c r="L1296" s="58"/>
      <c r="M1296" s="60">
        <f t="shared" ref="M1296:N1296" si="179">SUM(M1286:M1295)</f>
        <v>920000</v>
      </c>
      <c r="N1296" s="60">
        <f t="shared" si="179"/>
        <v>1437500</v>
      </c>
      <c r="O1296" s="60">
        <f>SUM(O1286:O1295)</f>
        <v>2357500</v>
      </c>
      <c r="P1296" s="60">
        <f>+J1285-N1296</f>
        <v>-950</v>
      </c>
      <c r="Q1296" s="60">
        <f>+I1285-M1296</f>
        <v>1000</v>
      </c>
      <c r="R1296" s="60">
        <f>+P1296+Q1296</f>
        <v>50</v>
      </c>
      <c r="S1296" s="60">
        <f>+O1296</f>
        <v>2357500</v>
      </c>
      <c r="T1296" s="58"/>
    </row>
    <row r="1297" spans="1:20" ht="21" customHeight="1" x14ac:dyDescent="0.4">
      <c r="A1297" s="50" t="s">
        <v>595</v>
      </c>
      <c r="B1297" s="50" t="s">
        <v>326</v>
      </c>
      <c r="C1297" s="50" t="s">
        <v>596</v>
      </c>
      <c r="D1297" s="50">
        <v>157.16999999999999</v>
      </c>
      <c r="E1297" s="50">
        <v>15000</v>
      </c>
      <c r="F1297" s="52">
        <f>+D1297*0.8364</f>
        <v>131.456988</v>
      </c>
      <c r="G1297" s="51">
        <v>7000</v>
      </c>
      <c r="H1297" s="51">
        <f>+D1297*E1297</f>
        <v>2357550</v>
      </c>
      <c r="I1297" s="52">
        <f>+CEILING(F1297*G1297,1000)</f>
        <v>921000</v>
      </c>
      <c r="J1297" s="52">
        <f>(H1297-I1297)</f>
        <v>1436550</v>
      </c>
      <c r="K1297" s="56">
        <v>44803</v>
      </c>
      <c r="L1297" s="50"/>
      <c r="M1297" s="51"/>
      <c r="N1297" s="51"/>
      <c r="O1297" s="52"/>
      <c r="P1297" s="51"/>
      <c r="Q1297" s="51"/>
      <c r="R1297" s="51"/>
      <c r="S1297" s="51"/>
      <c r="T1297" s="50" t="s">
        <v>293</v>
      </c>
    </row>
    <row r="1298" spans="1:20" ht="21" customHeight="1" x14ac:dyDescent="0.4">
      <c r="A1298" s="50" t="s">
        <v>595</v>
      </c>
      <c r="B1298" s="50"/>
      <c r="C1298" s="50"/>
      <c r="D1298" s="50"/>
      <c r="E1298" s="50"/>
      <c r="F1298" s="50"/>
      <c r="G1298" s="50"/>
      <c r="H1298" s="50"/>
      <c r="I1298" s="50"/>
      <c r="J1298" s="50"/>
      <c r="K1298" s="56">
        <v>44803</v>
      </c>
      <c r="L1298" s="50" t="s">
        <v>9</v>
      </c>
      <c r="M1298" s="51"/>
      <c r="N1298" s="52">
        <v>5000</v>
      </c>
      <c r="O1298" s="52">
        <f t="shared" ref="O1298:O1302" si="180">+SUM(M1298:N1298)</f>
        <v>5000</v>
      </c>
      <c r="P1298" s="51"/>
      <c r="Q1298" s="51"/>
      <c r="R1298" s="51"/>
      <c r="S1298" s="51"/>
      <c r="T1298" s="50" t="s">
        <v>293</v>
      </c>
    </row>
    <row r="1299" spans="1:20" ht="21" customHeight="1" x14ac:dyDescent="0.4">
      <c r="A1299" s="50" t="s">
        <v>595</v>
      </c>
      <c r="B1299" s="50"/>
      <c r="C1299" s="50"/>
      <c r="D1299" s="50"/>
      <c r="E1299" s="50"/>
      <c r="F1299" s="50"/>
      <c r="G1299" s="50"/>
      <c r="H1299" s="50"/>
      <c r="I1299" s="50"/>
      <c r="J1299" s="50"/>
      <c r="K1299" s="56">
        <v>44803</v>
      </c>
      <c r="L1299" s="50" t="s">
        <v>1200</v>
      </c>
      <c r="M1299" s="51">
        <v>682000</v>
      </c>
      <c r="N1299" s="51"/>
      <c r="O1299" s="52">
        <f t="shared" si="180"/>
        <v>682000</v>
      </c>
      <c r="P1299" s="51"/>
      <c r="Q1299" s="51"/>
      <c r="R1299" s="51"/>
      <c r="S1299" s="51"/>
      <c r="T1299" s="50" t="s">
        <v>293</v>
      </c>
    </row>
    <row r="1300" spans="1:20" ht="21" customHeight="1" x14ac:dyDescent="0.4">
      <c r="A1300" s="50" t="s">
        <v>595</v>
      </c>
      <c r="B1300" s="50"/>
      <c r="C1300" s="50"/>
      <c r="D1300" s="50"/>
      <c r="E1300" s="50"/>
      <c r="F1300" s="50"/>
      <c r="G1300" s="50"/>
      <c r="H1300" s="50"/>
      <c r="I1300" s="50"/>
      <c r="J1300" s="50"/>
      <c r="K1300" s="56">
        <v>44923</v>
      </c>
      <c r="L1300" s="50" t="s">
        <v>9</v>
      </c>
      <c r="M1300" s="51"/>
      <c r="N1300" s="52">
        <v>1430000</v>
      </c>
      <c r="O1300" s="52">
        <f t="shared" si="180"/>
        <v>1430000</v>
      </c>
      <c r="P1300" s="51"/>
      <c r="Q1300" s="51"/>
      <c r="R1300" s="51"/>
      <c r="S1300" s="51"/>
      <c r="T1300" s="50" t="s">
        <v>293</v>
      </c>
    </row>
    <row r="1301" spans="1:20" ht="21" customHeight="1" x14ac:dyDescent="0.4">
      <c r="A1301" s="50" t="s">
        <v>595</v>
      </c>
      <c r="B1301" s="50"/>
      <c r="C1301" s="50"/>
      <c r="D1301" s="50"/>
      <c r="E1301" s="50"/>
      <c r="F1301" s="50"/>
      <c r="G1301" s="50"/>
      <c r="H1301" s="50"/>
      <c r="I1301" s="50"/>
      <c r="J1301" s="50"/>
      <c r="K1301" s="56">
        <v>44925</v>
      </c>
      <c r="L1301" s="50" t="s">
        <v>1201</v>
      </c>
      <c r="M1301" s="51">
        <v>238000</v>
      </c>
      <c r="N1301" s="51"/>
      <c r="O1301" s="52">
        <f t="shared" si="180"/>
        <v>238000</v>
      </c>
      <c r="P1301" s="51"/>
      <c r="Q1301" s="51"/>
      <c r="R1301" s="51"/>
      <c r="S1301" s="51"/>
      <c r="T1301" s="50" t="s">
        <v>293</v>
      </c>
    </row>
    <row r="1302" spans="1:20" ht="21" customHeight="1" x14ac:dyDescent="0.4">
      <c r="A1302" s="50" t="s">
        <v>595</v>
      </c>
      <c r="B1302" s="50"/>
      <c r="C1302" s="50"/>
      <c r="D1302" s="50"/>
      <c r="E1302" s="50"/>
      <c r="F1302" s="50"/>
      <c r="G1302" s="50"/>
      <c r="H1302" s="50"/>
      <c r="I1302" s="50"/>
      <c r="J1302" s="50"/>
      <c r="K1302" s="50"/>
      <c r="L1302" s="50"/>
      <c r="M1302" s="51"/>
      <c r="N1302" s="51"/>
      <c r="O1302" s="52">
        <f t="shared" si="180"/>
        <v>0</v>
      </c>
      <c r="P1302" s="51"/>
      <c r="Q1302" s="51"/>
      <c r="R1302" s="51"/>
      <c r="S1302" s="51"/>
      <c r="T1302" s="50" t="s">
        <v>293</v>
      </c>
    </row>
    <row r="1303" spans="1:20" ht="21" customHeight="1" x14ac:dyDescent="0.4">
      <c r="A1303" s="58"/>
      <c r="B1303" s="58"/>
      <c r="C1303" s="58"/>
      <c r="D1303" s="58"/>
      <c r="E1303" s="58"/>
      <c r="F1303" s="58"/>
      <c r="G1303" s="58"/>
      <c r="H1303" s="58"/>
      <c r="I1303" s="58"/>
      <c r="J1303" s="58"/>
      <c r="K1303" s="58"/>
      <c r="L1303" s="58"/>
      <c r="M1303" s="60">
        <f t="shared" ref="M1303:N1303" si="181">SUM(M1298:M1302)</f>
        <v>920000</v>
      </c>
      <c r="N1303" s="60">
        <f t="shared" si="181"/>
        <v>1435000</v>
      </c>
      <c r="O1303" s="60">
        <f>SUM(O1298:O1302)</f>
        <v>2355000</v>
      </c>
      <c r="P1303" s="60">
        <f>+J1297-N1303</f>
        <v>1550</v>
      </c>
      <c r="Q1303" s="60">
        <f>+I1297-M1303</f>
        <v>1000</v>
      </c>
      <c r="R1303" s="60">
        <f>+P1303+Q1303</f>
        <v>2550</v>
      </c>
      <c r="S1303" s="60">
        <f>+O1303</f>
        <v>2355000</v>
      </c>
      <c r="T1303" s="58"/>
    </row>
    <row r="1304" spans="1:20" ht="21" customHeight="1" x14ac:dyDescent="0.4">
      <c r="A1304" s="50" t="s">
        <v>597</v>
      </c>
      <c r="B1304" s="50" t="s">
        <v>326</v>
      </c>
      <c r="C1304" s="50"/>
      <c r="D1304" s="50">
        <v>138.88999999999999</v>
      </c>
      <c r="E1304" s="50">
        <v>14500</v>
      </c>
      <c r="F1304" s="52">
        <f>+D1304*0.8364</f>
        <v>116.16759599999999</v>
      </c>
      <c r="G1304" s="51">
        <v>7000</v>
      </c>
      <c r="H1304" s="51">
        <f>+D1304*E1304</f>
        <v>2013904.9999999998</v>
      </c>
      <c r="I1304" s="52">
        <f>+CEILING(F1304*G1304,1000)</f>
        <v>814000</v>
      </c>
      <c r="J1304" s="52">
        <f>(H1304-I1304)</f>
        <v>1199904.9999999998</v>
      </c>
      <c r="K1304" s="53">
        <v>44784</v>
      </c>
      <c r="L1304" s="54"/>
      <c r="M1304" s="51"/>
      <c r="N1304" s="51"/>
      <c r="O1304" s="52"/>
      <c r="P1304" s="51"/>
      <c r="Q1304" s="51"/>
      <c r="R1304" s="51"/>
      <c r="S1304" s="51"/>
      <c r="T1304" s="50" t="s">
        <v>296</v>
      </c>
    </row>
    <row r="1305" spans="1:20" ht="21" customHeight="1" x14ac:dyDescent="0.4">
      <c r="A1305" s="50" t="s">
        <v>597</v>
      </c>
      <c r="B1305" s="50"/>
      <c r="C1305" s="50" t="s">
        <v>476</v>
      </c>
      <c r="D1305" s="50"/>
      <c r="E1305" s="50"/>
      <c r="F1305" s="50"/>
      <c r="G1305" s="50"/>
      <c r="H1305" s="50"/>
      <c r="I1305" s="50"/>
      <c r="J1305" s="50"/>
      <c r="K1305" s="56">
        <v>44784</v>
      </c>
      <c r="L1305" s="50" t="s">
        <v>1202</v>
      </c>
      <c r="M1305" s="51">
        <v>400000</v>
      </c>
      <c r="N1305" s="51"/>
      <c r="O1305" s="52">
        <f t="shared" ref="O1305:O1313" si="182">+SUM(M1305:N1305)</f>
        <v>400000</v>
      </c>
      <c r="P1305" s="51"/>
      <c r="Q1305" s="51"/>
      <c r="R1305" s="51"/>
      <c r="S1305" s="51"/>
      <c r="T1305" s="50" t="s">
        <v>296</v>
      </c>
    </row>
    <row r="1306" spans="1:20" ht="21" customHeight="1" x14ac:dyDescent="0.4">
      <c r="A1306" s="50" t="s">
        <v>597</v>
      </c>
      <c r="B1306" s="50"/>
      <c r="C1306" s="50"/>
      <c r="D1306" s="50"/>
      <c r="E1306" s="50"/>
      <c r="F1306" s="50"/>
      <c r="G1306" s="50"/>
      <c r="H1306" s="50"/>
      <c r="I1306" s="50"/>
      <c r="J1306" s="50"/>
      <c r="K1306" s="56">
        <v>44819</v>
      </c>
      <c r="L1306" s="50" t="s">
        <v>9</v>
      </c>
      <c r="M1306" s="51"/>
      <c r="N1306" s="51">
        <v>50000</v>
      </c>
      <c r="O1306" s="52">
        <f t="shared" si="182"/>
        <v>50000</v>
      </c>
      <c r="P1306" s="51"/>
      <c r="Q1306" s="51"/>
      <c r="R1306" s="51"/>
      <c r="S1306" s="51"/>
      <c r="T1306" s="50" t="s">
        <v>296</v>
      </c>
    </row>
    <row r="1307" spans="1:20" ht="21" customHeight="1" x14ac:dyDescent="0.4">
      <c r="A1307" s="50" t="s">
        <v>597</v>
      </c>
      <c r="B1307" s="50"/>
      <c r="C1307" s="50"/>
      <c r="D1307" s="50"/>
      <c r="E1307" s="50"/>
      <c r="F1307" s="50"/>
      <c r="G1307" s="50"/>
      <c r="H1307" s="50"/>
      <c r="I1307" s="50"/>
      <c r="J1307" s="50"/>
      <c r="K1307" s="56">
        <v>44822</v>
      </c>
      <c r="L1307" s="50" t="s">
        <v>9</v>
      </c>
      <c r="M1307" s="51"/>
      <c r="N1307" s="51">
        <v>30000</v>
      </c>
      <c r="O1307" s="52">
        <f t="shared" si="182"/>
        <v>30000</v>
      </c>
      <c r="P1307" s="51"/>
      <c r="Q1307" s="51"/>
      <c r="R1307" s="51"/>
      <c r="S1307" s="51"/>
      <c r="T1307" s="50" t="s">
        <v>296</v>
      </c>
    </row>
    <row r="1308" spans="1:20" ht="21" customHeight="1" x14ac:dyDescent="0.4">
      <c r="A1308" s="50" t="s">
        <v>597</v>
      </c>
      <c r="B1308" s="50"/>
      <c r="C1308" s="50"/>
      <c r="D1308" s="50"/>
      <c r="E1308" s="50"/>
      <c r="F1308" s="50"/>
      <c r="G1308" s="50"/>
      <c r="H1308" s="50"/>
      <c r="I1308" s="50"/>
      <c r="J1308" s="50"/>
      <c r="K1308" s="56">
        <v>44893</v>
      </c>
      <c r="L1308" s="50" t="s">
        <v>9</v>
      </c>
      <c r="M1308" s="51"/>
      <c r="N1308" s="51">
        <v>475000</v>
      </c>
      <c r="O1308" s="52">
        <f t="shared" si="182"/>
        <v>475000</v>
      </c>
      <c r="P1308" s="51"/>
      <c r="Q1308" s="51"/>
      <c r="R1308" s="51"/>
      <c r="S1308" s="51"/>
      <c r="T1308" s="50" t="s">
        <v>296</v>
      </c>
    </row>
    <row r="1309" spans="1:20" ht="21" customHeight="1" x14ac:dyDescent="0.4">
      <c r="A1309" s="50" t="s">
        <v>597</v>
      </c>
      <c r="B1309" s="50"/>
      <c r="C1309" s="50" t="s">
        <v>476</v>
      </c>
      <c r="D1309" s="50"/>
      <c r="E1309" s="50"/>
      <c r="F1309" s="50"/>
      <c r="G1309" s="50"/>
      <c r="H1309" s="50"/>
      <c r="I1309" s="50"/>
      <c r="J1309" s="50"/>
      <c r="K1309" s="56">
        <v>45131</v>
      </c>
      <c r="L1309" s="50" t="s">
        <v>1203</v>
      </c>
      <c r="M1309" s="51">
        <v>814000</v>
      </c>
      <c r="N1309" s="51"/>
      <c r="O1309" s="52">
        <f t="shared" si="182"/>
        <v>814000</v>
      </c>
      <c r="P1309" s="51"/>
      <c r="Q1309" s="51"/>
      <c r="R1309" s="51"/>
      <c r="S1309" s="51"/>
      <c r="T1309" s="50" t="s">
        <v>296</v>
      </c>
    </row>
    <row r="1310" spans="1:20" ht="21" customHeight="1" x14ac:dyDescent="0.4">
      <c r="A1310" s="50" t="s">
        <v>597</v>
      </c>
      <c r="B1310" s="50"/>
      <c r="C1310" s="50"/>
      <c r="D1310" s="50"/>
      <c r="E1310" s="50"/>
      <c r="F1310" s="50"/>
      <c r="G1310" s="50"/>
      <c r="H1310" s="50"/>
      <c r="I1310" s="50"/>
      <c r="J1310" s="50"/>
      <c r="K1310" s="56">
        <v>45131</v>
      </c>
      <c r="L1310" s="50" t="s">
        <v>9</v>
      </c>
      <c r="M1310" s="51"/>
      <c r="N1310" s="51">
        <v>1199900</v>
      </c>
      <c r="O1310" s="52">
        <f t="shared" si="182"/>
        <v>1199900</v>
      </c>
      <c r="P1310" s="51"/>
      <c r="Q1310" s="51"/>
      <c r="R1310" s="51"/>
      <c r="S1310" s="51"/>
      <c r="T1310" s="50" t="s">
        <v>296</v>
      </c>
    </row>
    <row r="1311" spans="1:20" ht="21" customHeight="1" x14ac:dyDescent="0.4">
      <c r="A1311" s="50" t="s">
        <v>597</v>
      </c>
      <c r="B1311" s="50"/>
      <c r="C1311" s="50"/>
      <c r="D1311" s="50"/>
      <c r="E1311" s="50"/>
      <c r="F1311" s="50"/>
      <c r="G1311" s="50"/>
      <c r="H1311" s="50"/>
      <c r="I1311" s="50"/>
      <c r="J1311" s="50"/>
      <c r="K1311" s="56" t="s">
        <v>1204</v>
      </c>
      <c r="L1311" s="50" t="s">
        <v>598</v>
      </c>
      <c r="M1311" s="51"/>
      <c r="N1311" s="51">
        <v>-555000</v>
      </c>
      <c r="O1311" s="52">
        <f t="shared" si="182"/>
        <v>-555000</v>
      </c>
      <c r="P1311" s="51"/>
      <c r="Q1311" s="51"/>
      <c r="R1311" s="51"/>
      <c r="S1311" s="51"/>
      <c r="T1311" s="50" t="s">
        <v>296</v>
      </c>
    </row>
    <row r="1312" spans="1:20" ht="21" customHeight="1" x14ac:dyDescent="0.4">
      <c r="A1312" s="50" t="s">
        <v>597</v>
      </c>
      <c r="B1312" s="50"/>
      <c r="C1312" s="50"/>
      <c r="D1312" s="50"/>
      <c r="E1312" s="50"/>
      <c r="F1312" s="50"/>
      <c r="G1312" s="50"/>
      <c r="H1312" s="50"/>
      <c r="I1312" s="50"/>
      <c r="J1312" s="50"/>
      <c r="K1312" s="56" t="s">
        <v>1204</v>
      </c>
      <c r="L1312" s="50" t="s">
        <v>598</v>
      </c>
      <c r="M1312" s="51">
        <v>-400000</v>
      </c>
      <c r="N1312" s="51"/>
      <c r="O1312" s="52">
        <f t="shared" si="182"/>
        <v>-400000</v>
      </c>
      <c r="P1312" s="51"/>
      <c r="Q1312" s="51"/>
      <c r="R1312" s="51"/>
      <c r="S1312" s="51"/>
      <c r="T1312" s="50" t="s">
        <v>296</v>
      </c>
    </row>
    <row r="1313" spans="1:20" ht="21" customHeight="1" x14ac:dyDescent="0.4">
      <c r="A1313" s="50" t="s">
        <v>597</v>
      </c>
      <c r="B1313" s="50"/>
      <c r="C1313" s="50"/>
      <c r="D1313" s="50"/>
      <c r="E1313" s="50"/>
      <c r="F1313" s="50"/>
      <c r="G1313" s="50"/>
      <c r="H1313" s="50"/>
      <c r="I1313" s="50"/>
      <c r="J1313" s="50"/>
      <c r="K1313" s="50"/>
      <c r="L1313" s="50"/>
      <c r="M1313" s="51"/>
      <c r="N1313" s="51"/>
      <c r="O1313" s="52">
        <f t="shared" si="182"/>
        <v>0</v>
      </c>
      <c r="P1313" s="51"/>
      <c r="Q1313" s="51"/>
      <c r="R1313" s="51"/>
      <c r="S1313" s="51"/>
      <c r="T1313" s="50" t="s">
        <v>296</v>
      </c>
    </row>
    <row r="1314" spans="1:20" ht="21" customHeight="1" x14ac:dyDescent="0.4">
      <c r="A1314" s="58"/>
      <c r="B1314" s="58"/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60">
        <f t="shared" ref="M1314:N1314" si="183">SUM(M1305:M1313)</f>
        <v>814000</v>
      </c>
      <c r="N1314" s="60">
        <f t="shared" si="183"/>
        <v>1199900</v>
      </c>
      <c r="O1314" s="60">
        <f>SUM(O1305:O1313)</f>
        <v>2013900</v>
      </c>
      <c r="P1314" s="60">
        <f>+J1304-N1314</f>
        <v>4.9999999997671694</v>
      </c>
      <c r="Q1314" s="60">
        <f>+I1304-M1314</f>
        <v>0</v>
      </c>
      <c r="R1314" s="60">
        <f>+P1314+Q1314</f>
        <v>4.9999999997671694</v>
      </c>
      <c r="S1314" s="60">
        <f>+O1314</f>
        <v>2013900</v>
      </c>
      <c r="T1314" s="58"/>
    </row>
    <row r="1315" spans="1:20" ht="21" customHeight="1" x14ac:dyDescent="0.4">
      <c r="A1315" s="50" t="s">
        <v>598</v>
      </c>
      <c r="B1315" s="50" t="s">
        <v>326</v>
      </c>
      <c r="C1315" s="50"/>
      <c r="D1315" s="50">
        <v>138.88999999999999</v>
      </c>
      <c r="E1315" s="50">
        <v>14500</v>
      </c>
      <c r="F1315" s="52">
        <f>+D1315*0.8364</f>
        <v>116.16759599999999</v>
      </c>
      <c r="G1315" s="51">
        <v>7000</v>
      </c>
      <c r="H1315" s="51">
        <f>+D1315*E1315</f>
        <v>2013904.9999999998</v>
      </c>
      <c r="I1315" s="52">
        <f>+CEILING(F1315*G1315,1000)</f>
        <v>814000</v>
      </c>
      <c r="J1315" s="52">
        <f>(H1315-I1315)</f>
        <v>1199904.9999999998</v>
      </c>
      <c r="K1315" s="56">
        <v>44784</v>
      </c>
      <c r="L1315" s="50"/>
      <c r="M1315" s="51"/>
      <c r="N1315" s="51"/>
      <c r="O1315" s="52"/>
      <c r="P1315" s="51"/>
      <c r="Q1315" s="51"/>
      <c r="R1315" s="51"/>
      <c r="S1315" s="51"/>
      <c r="T1315" s="50" t="s">
        <v>296</v>
      </c>
    </row>
    <row r="1316" spans="1:20" ht="21" customHeight="1" x14ac:dyDescent="0.4">
      <c r="A1316" s="50" t="s">
        <v>598</v>
      </c>
      <c r="B1316" s="50"/>
      <c r="C1316" s="50" t="s">
        <v>456</v>
      </c>
      <c r="D1316" s="50"/>
      <c r="E1316" s="50"/>
      <c r="F1316" s="50"/>
      <c r="G1316" s="50"/>
      <c r="H1316" s="50"/>
      <c r="I1316" s="50"/>
      <c r="J1316" s="50"/>
      <c r="K1316" s="56">
        <v>44784</v>
      </c>
      <c r="L1316" s="50" t="s">
        <v>1205</v>
      </c>
      <c r="M1316" s="51">
        <v>400000</v>
      </c>
      <c r="N1316" s="51"/>
      <c r="O1316" s="52">
        <f t="shared" ref="O1316:O1330" si="184">+SUM(M1316:N1316)</f>
        <v>400000</v>
      </c>
      <c r="P1316" s="51"/>
      <c r="Q1316" s="51"/>
      <c r="R1316" s="51"/>
      <c r="S1316" s="51"/>
      <c r="T1316" s="50" t="s">
        <v>296</v>
      </c>
    </row>
    <row r="1317" spans="1:20" ht="21" customHeight="1" x14ac:dyDescent="0.4">
      <c r="A1317" s="50" t="s">
        <v>598</v>
      </c>
      <c r="B1317" s="50"/>
      <c r="C1317" s="50"/>
      <c r="D1317" s="50"/>
      <c r="E1317" s="50"/>
      <c r="F1317" s="50"/>
      <c r="G1317" s="50"/>
      <c r="H1317" s="50"/>
      <c r="I1317" s="50"/>
      <c r="J1317" s="50"/>
      <c r="K1317" s="56">
        <v>44819</v>
      </c>
      <c r="L1317" s="50" t="s">
        <v>9</v>
      </c>
      <c r="M1317" s="51"/>
      <c r="N1317" s="52">
        <v>50000</v>
      </c>
      <c r="O1317" s="52">
        <f t="shared" si="184"/>
        <v>50000</v>
      </c>
      <c r="P1317" s="51"/>
      <c r="Q1317" s="51"/>
      <c r="R1317" s="51"/>
      <c r="S1317" s="51"/>
      <c r="T1317" s="50" t="s">
        <v>296</v>
      </c>
    </row>
    <row r="1318" spans="1:20" ht="21" customHeight="1" x14ac:dyDescent="0.4">
      <c r="A1318" s="50" t="s">
        <v>598</v>
      </c>
      <c r="B1318" s="50"/>
      <c r="C1318" s="50"/>
      <c r="D1318" s="50"/>
      <c r="E1318" s="50"/>
      <c r="F1318" s="50"/>
      <c r="G1318" s="50"/>
      <c r="H1318" s="50"/>
      <c r="I1318" s="50"/>
      <c r="J1318" s="50"/>
      <c r="K1318" s="56">
        <v>44822</v>
      </c>
      <c r="L1318" s="50" t="s">
        <v>9</v>
      </c>
      <c r="M1318" s="51"/>
      <c r="N1318" s="52">
        <v>30000</v>
      </c>
      <c r="O1318" s="52">
        <f t="shared" si="184"/>
        <v>30000</v>
      </c>
      <c r="P1318" s="51"/>
      <c r="Q1318" s="51"/>
      <c r="R1318" s="51"/>
      <c r="S1318" s="51"/>
      <c r="T1318" s="50" t="s">
        <v>296</v>
      </c>
    </row>
    <row r="1319" spans="1:20" ht="21" customHeight="1" x14ac:dyDescent="0.4">
      <c r="A1319" s="50" t="s">
        <v>598</v>
      </c>
      <c r="B1319" s="50"/>
      <c r="C1319" s="50"/>
      <c r="D1319" s="50"/>
      <c r="E1319" s="50"/>
      <c r="F1319" s="50"/>
      <c r="G1319" s="50"/>
      <c r="H1319" s="50"/>
      <c r="I1319" s="50"/>
      <c r="J1319" s="50"/>
      <c r="K1319" s="56">
        <v>44893</v>
      </c>
      <c r="L1319" s="50" t="s">
        <v>9</v>
      </c>
      <c r="M1319" s="51"/>
      <c r="N1319" s="52">
        <v>475000</v>
      </c>
      <c r="O1319" s="52">
        <f t="shared" si="184"/>
        <v>475000</v>
      </c>
      <c r="P1319" s="51"/>
      <c r="Q1319" s="51"/>
      <c r="R1319" s="51"/>
      <c r="S1319" s="51"/>
      <c r="T1319" s="50" t="s">
        <v>296</v>
      </c>
    </row>
    <row r="1320" spans="1:20" ht="21" customHeight="1" x14ac:dyDescent="0.4">
      <c r="A1320" s="50" t="s">
        <v>598</v>
      </c>
      <c r="B1320" s="50"/>
      <c r="C1320" s="50" t="s">
        <v>476</v>
      </c>
      <c r="D1320" s="50"/>
      <c r="E1320" s="50"/>
      <c r="F1320" s="50"/>
      <c r="G1320" s="50"/>
      <c r="H1320" s="50"/>
      <c r="I1320" s="50"/>
      <c r="J1320" s="50"/>
      <c r="K1320" s="56">
        <v>45184</v>
      </c>
      <c r="L1320" s="50" t="s">
        <v>314</v>
      </c>
      <c r="M1320" s="52">
        <v>225000</v>
      </c>
      <c r="N1320" s="51"/>
      <c r="O1320" s="52">
        <f t="shared" si="184"/>
        <v>225000</v>
      </c>
      <c r="P1320" s="51"/>
      <c r="Q1320" s="51"/>
      <c r="R1320" s="51"/>
      <c r="S1320" s="51"/>
      <c r="T1320" s="50" t="s">
        <v>296</v>
      </c>
    </row>
    <row r="1321" spans="1:20" ht="21" customHeight="1" x14ac:dyDescent="0.4">
      <c r="A1321" s="50" t="s">
        <v>598</v>
      </c>
      <c r="B1321" s="50"/>
      <c r="C1321" s="50" t="s">
        <v>476</v>
      </c>
      <c r="D1321" s="50"/>
      <c r="E1321" s="50"/>
      <c r="F1321" s="50"/>
      <c r="G1321" s="50"/>
      <c r="H1321" s="50"/>
      <c r="I1321" s="50"/>
      <c r="J1321" s="50"/>
      <c r="K1321" s="56">
        <v>45219</v>
      </c>
      <c r="L1321" s="50" t="s">
        <v>312</v>
      </c>
      <c r="M1321" s="52">
        <v>39000</v>
      </c>
      <c r="N1321" s="51"/>
      <c r="O1321" s="52">
        <f t="shared" si="184"/>
        <v>39000</v>
      </c>
      <c r="P1321" s="51"/>
      <c r="Q1321" s="51"/>
      <c r="R1321" s="51"/>
      <c r="S1321" s="51"/>
      <c r="T1321" s="50" t="s">
        <v>296</v>
      </c>
    </row>
    <row r="1322" spans="1:20" ht="21" customHeight="1" x14ac:dyDescent="0.4">
      <c r="A1322" s="50" t="s">
        <v>598</v>
      </c>
      <c r="B1322" s="50"/>
      <c r="C1322" s="50"/>
      <c r="D1322" s="50"/>
      <c r="E1322" s="50" t="s">
        <v>599</v>
      </c>
      <c r="F1322" s="50"/>
      <c r="G1322" s="50"/>
      <c r="H1322" s="50"/>
      <c r="I1322" s="50"/>
      <c r="J1322" s="50"/>
      <c r="K1322" s="56">
        <v>45264</v>
      </c>
      <c r="L1322" s="50" t="s">
        <v>1206</v>
      </c>
      <c r="M1322" s="52">
        <v>50000</v>
      </c>
      <c r="N1322" s="51"/>
      <c r="O1322" s="52">
        <f t="shared" si="184"/>
        <v>50000</v>
      </c>
      <c r="P1322" s="51"/>
      <c r="Q1322" s="51"/>
      <c r="R1322" s="51"/>
      <c r="S1322" s="51"/>
      <c r="T1322" s="50" t="s">
        <v>296</v>
      </c>
    </row>
    <row r="1323" spans="1:20" ht="21" customHeight="1" x14ac:dyDescent="0.4">
      <c r="A1323" s="50" t="s">
        <v>598</v>
      </c>
      <c r="B1323" s="50"/>
      <c r="C1323" s="50"/>
      <c r="D1323" s="50"/>
      <c r="E1323" s="50"/>
      <c r="F1323" s="50"/>
      <c r="G1323" s="50"/>
      <c r="H1323" s="50"/>
      <c r="I1323" s="50"/>
      <c r="J1323" s="50"/>
      <c r="K1323" s="56">
        <v>45220</v>
      </c>
      <c r="L1323" s="50" t="s">
        <v>9</v>
      </c>
      <c r="M1323" s="51"/>
      <c r="N1323" s="52">
        <v>89900</v>
      </c>
      <c r="O1323" s="52">
        <f t="shared" si="184"/>
        <v>89900</v>
      </c>
      <c r="P1323" s="51"/>
      <c r="Q1323" s="51"/>
      <c r="R1323" s="51"/>
      <c r="S1323" s="51"/>
      <c r="T1323" s="50" t="s">
        <v>296</v>
      </c>
    </row>
    <row r="1324" spans="1:20" ht="21" customHeight="1" x14ac:dyDescent="0.4">
      <c r="A1324" s="50" t="s">
        <v>598</v>
      </c>
      <c r="B1324" s="50"/>
      <c r="C1324" s="50"/>
      <c r="D1324" s="50"/>
      <c r="E1324" s="50"/>
      <c r="F1324" s="50"/>
      <c r="G1324" s="50"/>
      <c r="H1324" s="50"/>
      <c r="I1324" s="50"/>
      <c r="J1324" s="50"/>
      <c r="K1324" s="56" t="s">
        <v>1204</v>
      </c>
      <c r="L1324" s="50" t="s">
        <v>158</v>
      </c>
      <c r="M1324" s="51">
        <v>-400000</v>
      </c>
      <c r="N1324" s="51"/>
      <c r="O1324" s="52">
        <f t="shared" si="184"/>
        <v>-400000</v>
      </c>
      <c r="P1324" s="51"/>
      <c r="Q1324" s="51"/>
      <c r="R1324" s="51"/>
      <c r="S1324" s="51"/>
      <c r="T1324" s="50" t="s">
        <v>296</v>
      </c>
    </row>
    <row r="1325" spans="1:20" ht="21" customHeight="1" x14ac:dyDescent="0.4">
      <c r="A1325" s="50" t="s">
        <v>598</v>
      </c>
      <c r="B1325" s="50"/>
      <c r="C1325" s="50"/>
      <c r="D1325" s="50"/>
      <c r="E1325" s="50"/>
      <c r="F1325" s="50"/>
      <c r="G1325" s="50"/>
      <c r="H1325" s="50"/>
      <c r="I1325" s="50"/>
      <c r="J1325" s="50"/>
      <c r="K1325" s="56">
        <v>45266</v>
      </c>
      <c r="L1325" s="50" t="s">
        <v>1206</v>
      </c>
      <c r="M1325" s="51">
        <v>-50000</v>
      </c>
      <c r="N1325" s="51"/>
      <c r="O1325" s="52">
        <f t="shared" si="184"/>
        <v>-50000</v>
      </c>
      <c r="P1325" s="51"/>
      <c r="Q1325" s="51"/>
      <c r="R1325" s="51"/>
      <c r="S1325" s="51"/>
      <c r="T1325" s="50" t="s">
        <v>296</v>
      </c>
    </row>
    <row r="1326" spans="1:20" ht="21" customHeight="1" x14ac:dyDescent="0.4">
      <c r="A1326" s="50" t="s">
        <v>598</v>
      </c>
      <c r="B1326" s="50"/>
      <c r="C1326" s="50"/>
      <c r="D1326" s="50"/>
      <c r="E1326" s="50"/>
      <c r="F1326" s="50"/>
      <c r="G1326" s="50"/>
      <c r="H1326" s="50"/>
      <c r="I1326" s="50"/>
      <c r="J1326" s="50"/>
      <c r="K1326" s="56">
        <v>45274</v>
      </c>
      <c r="L1326" s="50" t="s">
        <v>1206</v>
      </c>
      <c r="M1326" s="51">
        <v>50000</v>
      </c>
      <c r="N1326" s="51"/>
      <c r="O1326" s="52">
        <f t="shared" si="184"/>
        <v>50000</v>
      </c>
      <c r="P1326" s="51"/>
      <c r="Q1326" s="51"/>
      <c r="R1326" s="51"/>
      <c r="S1326" s="51"/>
      <c r="T1326" s="50" t="s">
        <v>296</v>
      </c>
    </row>
    <row r="1327" spans="1:20" ht="21" customHeight="1" x14ac:dyDescent="0.4">
      <c r="A1327" s="50" t="s">
        <v>598</v>
      </c>
      <c r="B1327" s="50"/>
      <c r="C1327" s="50"/>
      <c r="D1327" s="50"/>
      <c r="E1327" s="50"/>
      <c r="F1327" s="50"/>
      <c r="G1327" s="50"/>
      <c r="H1327" s="50"/>
      <c r="I1327" s="50"/>
      <c r="J1327" s="50"/>
      <c r="K1327" s="56" t="s">
        <v>1204</v>
      </c>
      <c r="L1327" s="50" t="s">
        <v>597</v>
      </c>
      <c r="M1327" s="51"/>
      <c r="N1327" s="51">
        <v>555000</v>
      </c>
      <c r="O1327" s="52">
        <f t="shared" si="184"/>
        <v>555000</v>
      </c>
      <c r="P1327" s="51"/>
      <c r="Q1327" s="51"/>
      <c r="R1327" s="51"/>
      <c r="S1327" s="51"/>
      <c r="T1327" s="50" t="s">
        <v>296</v>
      </c>
    </row>
    <row r="1328" spans="1:20" ht="21" customHeight="1" x14ac:dyDescent="0.4">
      <c r="A1328" s="50" t="s">
        <v>598</v>
      </c>
      <c r="B1328" s="50"/>
      <c r="C1328" s="50"/>
      <c r="D1328" s="50"/>
      <c r="E1328" s="50"/>
      <c r="F1328" s="50"/>
      <c r="G1328" s="50"/>
      <c r="H1328" s="50"/>
      <c r="I1328" s="50"/>
      <c r="J1328" s="50"/>
      <c r="K1328" s="56" t="s">
        <v>1204</v>
      </c>
      <c r="L1328" s="50" t="s">
        <v>597</v>
      </c>
      <c r="M1328" s="51">
        <v>400000</v>
      </c>
      <c r="N1328" s="51"/>
      <c r="O1328" s="52">
        <f t="shared" si="184"/>
        <v>400000</v>
      </c>
      <c r="P1328" s="51"/>
      <c r="Q1328" s="51"/>
      <c r="R1328" s="51"/>
      <c r="S1328" s="51"/>
      <c r="T1328" s="50" t="s">
        <v>296</v>
      </c>
    </row>
    <row r="1329" spans="1:20" ht="21" customHeight="1" x14ac:dyDescent="0.4">
      <c r="A1329" s="50" t="s">
        <v>598</v>
      </c>
      <c r="B1329" s="50"/>
      <c r="C1329" s="50"/>
      <c r="D1329" s="50"/>
      <c r="E1329" s="50"/>
      <c r="F1329" s="50"/>
      <c r="G1329" s="50"/>
      <c r="H1329" s="50"/>
      <c r="I1329" s="50"/>
      <c r="J1329" s="50"/>
      <c r="K1329" s="56" t="s">
        <v>1204</v>
      </c>
      <c r="L1329" s="50" t="s">
        <v>158</v>
      </c>
      <c r="M1329" s="51">
        <v>100000</v>
      </c>
      <c r="N1329" s="51"/>
      <c r="O1329" s="52">
        <f t="shared" si="184"/>
        <v>100000</v>
      </c>
      <c r="P1329" s="51"/>
      <c r="Q1329" s="51"/>
      <c r="R1329" s="51"/>
      <c r="S1329" s="51"/>
      <c r="T1329" s="50" t="s">
        <v>296</v>
      </c>
    </row>
    <row r="1330" spans="1:20" ht="21" customHeight="1" x14ac:dyDescent="0.4">
      <c r="A1330" s="50" t="s">
        <v>598</v>
      </c>
      <c r="B1330" s="50"/>
      <c r="C1330" s="50"/>
      <c r="D1330" s="50"/>
      <c r="E1330" s="50"/>
      <c r="F1330" s="50"/>
      <c r="G1330" s="50"/>
      <c r="H1330" s="50"/>
      <c r="I1330" s="50"/>
      <c r="J1330" s="50"/>
      <c r="K1330" s="56"/>
      <c r="L1330" s="50"/>
      <c r="M1330" s="51"/>
      <c r="N1330" s="51"/>
      <c r="O1330" s="52">
        <f t="shared" si="184"/>
        <v>0</v>
      </c>
      <c r="P1330" s="51"/>
      <c r="Q1330" s="51"/>
      <c r="R1330" s="51"/>
      <c r="S1330" s="51"/>
      <c r="T1330" s="50" t="s">
        <v>296</v>
      </c>
    </row>
    <row r="1331" spans="1:20" ht="21" customHeight="1" x14ac:dyDescent="0.4">
      <c r="A1331" s="58"/>
      <c r="B1331" s="58"/>
      <c r="C1331" s="58"/>
      <c r="D1331" s="58"/>
      <c r="E1331" s="58"/>
      <c r="F1331" s="58"/>
      <c r="G1331" s="58"/>
      <c r="H1331" s="58"/>
      <c r="I1331" s="58"/>
      <c r="J1331" s="58"/>
      <c r="K1331" s="58"/>
      <c r="L1331" s="58"/>
      <c r="M1331" s="60">
        <f t="shared" ref="M1331:N1331" si="185">SUM(M1316:M1330)</f>
        <v>814000</v>
      </c>
      <c r="N1331" s="60">
        <f t="shared" si="185"/>
        <v>1199900</v>
      </c>
      <c r="O1331" s="60">
        <f>SUM(O1316:O1330)</f>
        <v>2013900</v>
      </c>
      <c r="P1331" s="60">
        <f>+J1315-N1331</f>
        <v>4.9999999997671694</v>
      </c>
      <c r="Q1331" s="60">
        <f>+I1315-M1331</f>
        <v>0</v>
      </c>
      <c r="R1331" s="60">
        <f>+P1331+Q1331</f>
        <v>4.9999999997671694</v>
      </c>
      <c r="S1331" s="60">
        <f>+O1331</f>
        <v>2013900</v>
      </c>
      <c r="T1331" s="58"/>
    </row>
    <row r="1332" spans="1:20" ht="21" customHeight="1" x14ac:dyDescent="0.4">
      <c r="A1332" s="50" t="s">
        <v>600</v>
      </c>
      <c r="B1332" s="50" t="s">
        <v>326</v>
      </c>
      <c r="C1332" s="50"/>
      <c r="D1332" s="50">
        <v>138.88999999999999</v>
      </c>
      <c r="E1332" s="50">
        <v>14500</v>
      </c>
      <c r="F1332" s="52">
        <f>+D1332*0.8364</f>
        <v>116.16759599999999</v>
      </c>
      <c r="G1332" s="51">
        <v>7000</v>
      </c>
      <c r="H1332" s="51">
        <f>+D1332*E1332</f>
        <v>2013904.9999999998</v>
      </c>
      <c r="I1332" s="52">
        <f>+CEILING(F1332*G1332,1000)</f>
        <v>814000</v>
      </c>
      <c r="J1332" s="52">
        <f>(H1332-I1332)</f>
        <v>1199904.9999999998</v>
      </c>
      <c r="K1332" s="56">
        <v>44787</v>
      </c>
      <c r="L1332" s="50"/>
      <c r="M1332" s="51"/>
      <c r="N1332" s="51"/>
      <c r="O1332" s="52"/>
      <c r="P1332" s="51"/>
      <c r="Q1332" s="51"/>
      <c r="R1332" s="51"/>
      <c r="S1332" s="51"/>
      <c r="T1332" s="50" t="s">
        <v>375</v>
      </c>
    </row>
    <row r="1333" spans="1:20" ht="21" customHeight="1" x14ac:dyDescent="0.4">
      <c r="A1333" s="50" t="s">
        <v>600</v>
      </c>
      <c r="B1333" s="50"/>
      <c r="C1333" s="50" t="s">
        <v>601</v>
      </c>
      <c r="D1333" s="50"/>
      <c r="E1333" s="50"/>
      <c r="F1333" s="50"/>
      <c r="G1333" s="50"/>
      <c r="H1333" s="50"/>
      <c r="I1333" s="50"/>
      <c r="J1333" s="50"/>
      <c r="K1333" s="56">
        <v>44787</v>
      </c>
      <c r="L1333" s="50" t="s">
        <v>1207</v>
      </c>
      <c r="M1333" s="51"/>
      <c r="N1333" s="52">
        <v>11000</v>
      </c>
      <c r="O1333" s="52">
        <f t="shared" ref="O1333:O1344" si="186">+SUM(M1333:N1333)</f>
        <v>11000</v>
      </c>
      <c r="P1333" s="51"/>
      <c r="Q1333" s="51"/>
      <c r="R1333" s="51"/>
      <c r="S1333" s="51"/>
      <c r="T1333" s="50" t="s">
        <v>375</v>
      </c>
    </row>
    <row r="1334" spans="1:20" ht="21" customHeight="1" x14ac:dyDescent="0.4">
      <c r="A1334" s="50" t="s">
        <v>600</v>
      </c>
      <c r="B1334" s="50"/>
      <c r="C1334" s="50"/>
      <c r="D1334" s="50"/>
      <c r="E1334" s="50"/>
      <c r="F1334" s="50"/>
      <c r="G1334" s="50"/>
      <c r="H1334" s="50"/>
      <c r="I1334" s="50"/>
      <c r="J1334" s="50"/>
      <c r="K1334" s="56">
        <v>44795</v>
      </c>
      <c r="L1334" s="50" t="s">
        <v>1208</v>
      </c>
      <c r="M1334" s="51">
        <v>280000</v>
      </c>
      <c r="N1334" s="51"/>
      <c r="O1334" s="52">
        <f t="shared" si="186"/>
        <v>280000</v>
      </c>
      <c r="P1334" s="51"/>
      <c r="Q1334" s="51"/>
      <c r="R1334" s="51"/>
      <c r="S1334" s="51"/>
      <c r="T1334" s="50" t="s">
        <v>375</v>
      </c>
    </row>
    <row r="1335" spans="1:20" ht="21" customHeight="1" x14ac:dyDescent="0.4">
      <c r="A1335" s="50" t="s">
        <v>600</v>
      </c>
      <c r="B1335" s="50"/>
      <c r="C1335" s="50"/>
      <c r="D1335" s="50"/>
      <c r="E1335" s="50"/>
      <c r="F1335" s="50"/>
      <c r="G1335" s="50"/>
      <c r="H1335" s="50"/>
      <c r="I1335" s="50"/>
      <c r="J1335" s="50"/>
      <c r="K1335" s="56">
        <v>44795</v>
      </c>
      <c r="L1335" s="50" t="s">
        <v>1209</v>
      </c>
      <c r="M1335" s="51">
        <v>209000</v>
      </c>
      <c r="N1335" s="51"/>
      <c r="O1335" s="52">
        <f t="shared" si="186"/>
        <v>209000</v>
      </c>
      <c r="P1335" s="51"/>
      <c r="Q1335" s="51"/>
      <c r="R1335" s="51"/>
      <c r="S1335" s="51"/>
      <c r="T1335" s="50" t="s">
        <v>375</v>
      </c>
    </row>
    <row r="1336" spans="1:20" ht="21" customHeight="1" x14ac:dyDescent="0.4">
      <c r="A1336" s="50" t="s">
        <v>600</v>
      </c>
      <c r="B1336" s="50"/>
      <c r="C1336" s="50"/>
      <c r="D1336" s="50"/>
      <c r="E1336" s="50"/>
      <c r="F1336" s="50"/>
      <c r="G1336" s="50"/>
      <c r="H1336" s="50"/>
      <c r="I1336" s="50"/>
      <c r="J1336" s="50"/>
      <c r="K1336" s="56">
        <v>44883</v>
      </c>
      <c r="L1336" s="50" t="s">
        <v>1210</v>
      </c>
      <c r="M1336" s="51">
        <v>500000</v>
      </c>
      <c r="N1336" s="51"/>
      <c r="O1336" s="52">
        <f t="shared" si="186"/>
        <v>500000</v>
      </c>
      <c r="P1336" s="51"/>
      <c r="Q1336" s="51"/>
      <c r="R1336" s="51"/>
      <c r="S1336" s="51"/>
      <c r="T1336" s="50" t="s">
        <v>375</v>
      </c>
    </row>
    <row r="1337" spans="1:20" ht="21" customHeight="1" x14ac:dyDescent="0.4">
      <c r="A1337" s="50" t="s">
        <v>600</v>
      </c>
      <c r="B1337" s="50"/>
      <c r="C1337" s="50"/>
      <c r="D1337" s="50"/>
      <c r="E1337" s="50"/>
      <c r="F1337" s="50"/>
      <c r="G1337" s="50"/>
      <c r="H1337" s="50"/>
      <c r="I1337" s="50"/>
      <c r="J1337" s="50"/>
      <c r="K1337" s="56">
        <v>45036</v>
      </c>
      <c r="L1337" s="50" t="s">
        <v>9</v>
      </c>
      <c r="M1337" s="51"/>
      <c r="N1337" s="52">
        <v>500000</v>
      </c>
      <c r="O1337" s="52">
        <f t="shared" si="186"/>
        <v>500000</v>
      </c>
      <c r="P1337" s="51"/>
      <c r="Q1337" s="51"/>
      <c r="R1337" s="51"/>
      <c r="S1337" s="51"/>
      <c r="T1337" s="50" t="s">
        <v>375</v>
      </c>
    </row>
    <row r="1338" spans="1:20" ht="21" customHeight="1" x14ac:dyDescent="0.4">
      <c r="A1338" s="50" t="s">
        <v>600</v>
      </c>
      <c r="B1338" s="50"/>
      <c r="C1338" s="50"/>
      <c r="D1338" s="50"/>
      <c r="E1338" s="50"/>
      <c r="F1338" s="50"/>
      <c r="G1338" s="50"/>
      <c r="H1338" s="50"/>
      <c r="I1338" s="50"/>
      <c r="J1338" s="50"/>
      <c r="K1338" s="56">
        <v>45075</v>
      </c>
      <c r="L1338" s="50" t="s">
        <v>9</v>
      </c>
      <c r="M1338" s="51"/>
      <c r="N1338" s="52">
        <v>209000</v>
      </c>
      <c r="O1338" s="52">
        <f t="shared" si="186"/>
        <v>209000</v>
      </c>
      <c r="P1338" s="51"/>
      <c r="Q1338" s="51"/>
      <c r="R1338" s="51"/>
      <c r="S1338" s="51"/>
      <c r="T1338" s="50" t="s">
        <v>375</v>
      </c>
    </row>
    <row r="1339" spans="1:20" ht="21" customHeight="1" x14ac:dyDescent="0.4">
      <c r="A1339" s="50" t="s">
        <v>600</v>
      </c>
      <c r="B1339" s="50"/>
      <c r="C1339" s="50"/>
      <c r="D1339" s="50"/>
      <c r="E1339" s="50"/>
      <c r="F1339" s="50"/>
      <c r="G1339" s="50"/>
      <c r="H1339" s="50"/>
      <c r="I1339" s="50"/>
      <c r="J1339" s="50"/>
      <c r="K1339" s="56">
        <v>45077</v>
      </c>
      <c r="L1339" s="50" t="s">
        <v>314</v>
      </c>
      <c r="M1339" s="51">
        <v>-280000</v>
      </c>
      <c r="N1339" s="51"/>
      <c r="O1339" s="52">
        <f t="shared" si="186"/>
        <v>-280000</v>
      </c>
      <c r="P1339" s="51"/>
      <c r="Q1339" s="51"/>
      <c r="R1339" s="51"/>
      <c r="S1339" s="51"/>
      <c r="T1339" s="50" t="s">
        <v>375</v>
      </c>
    </row>
    <row r="1340" spans="1:20" ht="21" customHeight="1" x14ac:dyDescent="0.4">
      <c r="A1340" s="50" t="s">
        <v>600</v>
      </c>
      <c r="B1340" s="50"/>
      <c r="C1340" s="50"/>
      <c r="D1340" s="50"/>
      <c r="E1340" s="50"/>
      <c r="F1340" s="50"/>
      <c r="G1340" s="50"/>
      <c r="H1340" s="50"/>
      <c r="I1340" s="50"/>
      <c r="J1340" s="50"/>
      <c r="K1340" s="56">
        <v>45077</v>
      </c>
      <c r="L1340" s="50" t="s">
        <v>314</v>
      </c>
      <c r="M1340" s="51">
        <v>-209000</v>
      </c>
      <c r="N1340" s="51"/>
      <c r="O1340" s="52">
        <f t="shared" si="186"/>
        <v>-209000</v>
      </c>
      <c r="P1340" s="51"/>
      <c r="Q1340" s="51"/>
      <c r="R1340" s="51"/>
      <c r="S1340" s="51"/>
      <c r="T1340" s="50" t="s">
        <v>375</v>
      </c>
    </row>
    <row r="1341" spans="1:20" ht="21" customHeight="1" x14ac:dyDescent="0.4">
      <c r="A1341" s="50" t="s">
        <v>600</v>
      </c>
      <c r="B1341" s="50"/>
      <c r="C1341" s="50"/>
      <c r="D1341" s="50"/>
      <c r="E1341" s="50"/>
      <c r="F1341" s="50"/>
      <c r="G1341" s="50"/>
      <c r="H1341" s="50"/>
      <c r="I1341" s="50"/>
      <c r="J1341" s="50"/>
      <c r="K1341" s="56">
        <v>45080</v>
      </c>
      <c r="L1341" s="50" t="s">
        <v>9</v>
      </c>
      <c r="M1341" s="51"/>
      <c r="N1341" s="52">
        <v>280000</v>
      </c>
      <c r="O1341" s="52">
        <f t="shared" si="186"/>
        <v>280000</v>
      </c>
      <c r="P1341" s="51"/>
      <c r="Q1341" s="51"/>
      <c r="R1341" s="51"/>
      <c r="S1341" s="51"/>
      <c r="T1341" s="50" t="s">
        <v>375</v>
      </c>
    </row>
    <row r="1342" spans="1:20" ht="21" customHeight="1" x14ac:dyDescent="0.4">
      <c r="A1342" s="50" t="s">
        <v>600</v>
      </c>
      <c r="B1342" s="50"/>
      <c r="C1342" s="50"/>
      <c r="D1342" s="50"/>
      <c r="E1342" s="50"/>
      <c r="F1342" s="50"/>
      <c r="G1342" s="50"/>
      <c r="H1342" s="50"/>
      <c r="I1342" s="50"/>
      <c r="J1342" s="50"/>
      <c r="K1342" s="56">
        <v>45084</v>
      </c>
      <c r="L1342" s="50" t="s">
        <v>1211</v>
      </c>
      <c r="M1342" s="51">
        <v>313000</v>
      </c>
      <c r="N1342" s="51"/>
      <c r="O1342" s="52">
        <f t="shared" si="186"/>
        <v>313000</v>
      </c>
      <c r="P1342" s="51"/>
      <c r="Q1342" s="51"/>
      <c r="R1342" s="51"/>
      <c r="S1342" s="51"/>
      <c r="T1342" s="50" t="s">
        <v>375</v>
      </c>
    </row>
    <row r="1343" spans="1:20" ht="21" customHeight="1" x14ac:dyDescent="0.4">
      <c r="A1343" s="50" t="s">
        <v>600</v>
      </c>
      <c r="B1343" s="50"/>
      <c r="C1343" s="50"/>
      <c r="D1343" s="50"/>
      <c r="E1343" s="50"/>
      <c r="F1343" s="50"/>
      <c r="G1343" s="50"/>
      <c r="H1343" s="50"/>
      <c r="I1343" s="50"/>
      <c r="J1343" s="50"/>
      <c r="K1343" s="56">
        <v>45084</v>
      </c>
      <c r="L1343" s="50" t="s">
        <v>9</v>
      </c>
      <c r="M1343" s="51"/>
      <c r="N1343" s="52">
        <v>200900</v>
      </c>
      <c r="O1343" s="52">
        <f t="shared" si="186"/>
        <v>200900</v>
      </c>
      <c r="P1343" s="51"/>
      <c r="Q1343" s="51"/>
      <c r="R1343" s="51"/>
      <c r="S1343" s="51"/>
      <c r="T1343" s="50" t="s">
        <v>375</v>
      </c>
    </row>
    <row r="1344" spans="1:20" ht="21" customHeight="1" x14ac:dyDescent="0.4">
      <c r="A1344" s="50" t="s">
        <v>600</v>
      </c>
      <c r="B1344" s="50"/>
      <c r="C1344" s="50"/>
      <c r="D1344" s="50"/>
      <c r="E1344" s="50"/>
      <c r="F1344" s="50"/>
      <c r="G1344" s="50"/>
      <c r="H1344" s="50"/>
      <c r="I1344" s="50"/>
      <c r="J1344" s="50"/>
      <c r="K1344" s="50"/>
      <c r="L1344" s="50"/>
      <c r="M1344" s="51"/>
      <c r="N1344" s="51"/>
      <c r="O1344" s="52">
        <f t="shared" si="186"/>
        <v>0</v>
      </c>
      <c r="P1344" s="51"/>
      <c r="Q1344" s="51"/>
      <c r="R1344" s="51"/>
      <c r="S1344" s="51"/>
      <c r="T1344" s="50" t="s">
        <v>375</v>
      </c>
    </row>
    <row r="1345" spans="1:20" ht="21" customHeight="1" x14ac:dyDescent="0.4">
      <c r="A1345" s="58"/>
      <c r="B1345" s="58"/>
      <c r="C1345" s="58"/>
      <c r="D1345" s="58"/>
      <c r="E1345" s="58"/>
      <c r="F1345" s="58"/>
      <c r="G1345" s="58"/>
      <c r="H1345" s="58"/>
      <c r="I1345" s="58"/>
      <c r="J1345" s="58"/>
      <c r="K1345" s="58"/>
      <c r="L1345" s="58"/>
      <c r="M1345" s="60">
        <f t="shared" ref="M1345:N1345" si="187">SUM(M1333:M1344)</f>
        <v>813000</v>
      </c>
      <c r="N1345" s="60">
        <f t="shared" si="187"/>
        <v>1200900</v>
      </c>
      <c r="O1345" s="60">
        <f>SUM(O1333:O1344)</f>
        <v>2013900</v>
      </c>
      <c r="P1345" s="60">
        <f>+J1332-N1345</f>
        <v>-995.00000000023283</v>
      </c>
      <c r="Q1345" s="60">
        <f>+I1332-M1345</f>
        <v>1000</v>
      </c>
      <c r="R1345" s="60">
        <f>+P1345+Q1345</f>
        <v>4.9999999997671694</v>
      </c>
      <c r="S1345" s="60">
        <f>+O1345</f>
        <v>2013900</v>
      </c>
      <c r="T1345" s="58"/>
    </row>
    <row r="1346" spans="1:20" ht="21" customHeight="1" x14ac:dyDescent="0.4">
      <c r="A1346" s="50" t="s">
        <v>602</v>
      </c>
      <c r="B1346" s="50" t="s">
        <v>326</v>
      </c>
      <c r="C1346" s="50" t="s">
        <v>550</v>
      </c>
      <c r="D1346" s="50">
        <v>138.88999999999999</v>
      </c>
      <c r="E1346" s="50">
        <v>14500</v>
      </c>
      <c r="F1346" s="52">
        <f>+D1346*0.8364</f>
        <v>116.16759599999999</v>
      </c>
      <c r="G1346" s="51">
        <v>7000</v>
      </c>
      <c r="H1346" s="51">
        <f>+D1346*E1346</f>
        <v>2013904.9999999998</v>
      </c>
      <c r="I1346" s="52">
        <f>+CEILING(F1346*G1346,1000)</f>
        <v>814000</v>
      </c>
      <c r="J1346" s="52">
        <f>(H1346-I1346)</f>
        <v>1199904.9999999998</v>
      </c>
      <c r="K1346" s="56">
        <v>44813</v>
      </c>
      <c r="L1346" s="50"/>
      <c r="M1346" s="51"/>
      <c r="N1346" s="51"/>
      <c r="O1346" s="52"/>
      <c r="P1346" s="51"/>
      <c r="Q1346" s="51"/>
      <c r="R1346" s="51"/>
      <c r="S1346" s="51"/>
      <c r="T1346" s="50" t="s">
        <v>490</v>
      </c>
    </row>
    <row r="1347" spans="1:20" ht="21" customHeight="1" x14ac:dyDescent="0.4">
      <c r="A1347" s="50" t="s">
        <v>602</v>
      </c>
      <c r="B1347" s="50"/>
      <c r="C1347" s="50"/>
      <c r="D1347" s="50"/>
      <c r="E1347" s="50"/>
      <c r="F1347" s="50"/>
      <c r="G1347" s="50"/>
      <c r="H1347" s="50"/>
      <c r="I1347" s="50"/>
      <c r="J1347" s="50"/>
      <c r="K1347" s="56">
        <v>44813</v>
      </c>
      <c r="L1347" s="50" t="s">
        <v>1212</v>
      </c>
      <c r="M1347" s="51">
        <v>50000</v>
      </c>
      <c r="N1347" s="51"/>
      <c r="O1347" s="52">
        <f t="shared" ref="O1347:O1354" si="188">+SUM(M1347:N1347)</f>
        <v>50000</v>
      </c>
      <c r="P1347" s="51"/>
      <c r="Q1347" s="51"/>
      <c r="R1347" s="51"/>
      <c r="S1347" s="51"/>
      <c r="T1347" s="50" t="s">
        <v>490</v>
      </c>
    </row>
    <row r="1348" spans="1:20" ht="21" customHeight="1" x14ac:dyDescent="0.4">
      <c r="A1348" s="50" t="s">
        <v>602</v>
      </c>
      <c r="B1348" s="50"/>
      <c r="C1348" s="50"/>
      <c r="D1348" s="50"/>
      <c r="E1348" s="50"/>
      <c r="F1348" s="50"/>
      <c r="G1348" s="50"/>
      <c r="H1348" s="50"/>
      <c r="I1348" s="50"/>
      <c r="J1348" s="50"/>
      <c r="K1348" s="56">
        <v>44817</v>
      </c>
      <c r="L1348" s="50" t="s">
        <v>321</v>
      </c>
      <c r="M1348" s="51">
        <v>400000</v>
      </c>
      <c r="N1348" s="51"/>
      <c r="O1348" s="52">
        <f t="shared" si="188"/>
        <v>400000</v>
      </c>
      <c r="P1348" s="51"/>
      <c r="Q1348" s="51"/>
      <c r="R1348" s="51"/>
      <c r="S1348" s="51"/>
      <c r="T1348" s="50" t="s">
        <v>490</v>
      </c>
    </row>
    <row r="1349" spans="1:20" ht="21" customHeight="1" x14ac:dyDescent="0.4">
      <c r="A1349" s="50" t="s">
        <v>602</v>
      </c>
      <c r="B1349" s="50"/>
      <c r="C1349" s="50"/>
      <c r="D1349" s="50"/>
      <c r="E1349" s="50"/>
      <c r="F1349" s="50"/>
      <c r="G1349" s="50"/>
      <c r="H1349" s="50"/>
      <c r="I1349" s="50"/>
      <c r="J1349" s="50"/>
      <c r="K1349" s="56">
        <v>44910</v>
      </c>
      <c r="L1349" s="50" t="s">
        <v>321</v>
      </c>
      <c r="M1349" s="51">
        <v>350000</v>
      </c>
      <c r="N1349" s="51"/>
      <c r="O1349" s="52">
        <f t="shared" si="188"/>
        <v>350000</v>
      </c>
      <c r="P1349" s="51"/>
      <c r="Q1349" s="51"/>
      <c r="R1349" s="51"/>
      <c r="S1349" s="51"/>
      <c r="T1349" s="50" t="s">
        <v>490</v>
      </c>
    </row>
    <row r="1350" spans="1:20" ht="21" customHeight="1" x14ac:dyDescent="0.4">
      <c r="A1350" s="50" t="s">
        <v>602</v>
      </c>
      <c r="B1350" s="50"/>
      <c r="C1350" s="50"/>
      <c r="D1350" s="50"/>
      <c r="E1350" s="50"/>
      <c r="F1350" s="50"/>
      <c r="G1350" s="50"/>
      <c r="H1350" s="50"/>
      <c r="I1350" s="50"/>
      <c r="J1350" s="50"/>
      <c r="K1350" s="56">
        <v>44911</v>
      </c>
      <c r="L1350" s="50" t="s">
        <v>9</v>
      </c>
      <c r="M1350" s="51"/>
      <c r="N1350" s="52">
        <v>200000</v>
      </c>
      <c r="O1350" s="52">
        <f t="shared" si="188"/>
        <v>200000</v>
      </c>
      <c r="P1350" s="51"/>
      <c r="Q1350" s="51"/>
      <c r="R1350" s="51"/>
      <c r="S1350" s="51"/>
      <c r="T1350" s="50" t="s">
        <v>490</v>
      </c>
    </row>
    <row r="1351" spans="1:20" ht="21" customHeight="1" x14ac:dyDescent="0.4">
      <c r="A1351" s="50" t="s">
        <v>602</v>
      </c>
      <c r="B1351" s="50"/>
      <c r="C1351" s="50"/>
      <c r="D1351" s="50"/>
      <c r="E1351" s="50"/>
      <c r="F1351" s="50"/>
      <c r="G1351" s="50"/>
      <c r="H1351" s="50"/>
      <c r="I1351" s="50"/>
      <c r="J1351" s="50"/>
      <c r="K1351" s="56">
        <v>45021</v>
      </c>
      <c r="L1351" s="50" t="s">
        <v>9</v>
      </c>
      <c r="M1351" s="51"/>
      <c r="N1351" s="52">
        <v>500000</v>
      </c>
      <c r="O1351" s="52">
        <f t="shared" si="188"/>
        <v>500000</v>
      </c>
      <c r="P1351" s="51"/>
      <c r="Q1351" s="51"/>
      <c r="R1351" s="51"/>
      <c r="S1351" s="51"/>
      <c r="T1351" s="50" t="s">
        <v>490</v>
      </c>
    </row>
    <row r="1352" spans="1:20" ht="21" customHeight="1" x14ac:dyDescent="0.4">
      <c r="A1352" s="50" t="s">
        <v>602</v>
      </c>
      <c r="B1352" s="50"/>
      <c r="C1352" s="50"/>
      <c r="D1352" s="50"/>
      <c r="E1352" s="50"/>
      <c r="F1352" s="50"/>
      <c r="G1352" s="50"/>
      <c r="H1352" s="50"/>
      <c r="I1352" s="50"/>
      <c r="J1352" s="50"/>
      <c r="K1352" s="56">
        <v>45147</v>
      </c>
      <c r="L1352" s="50" t="s">
        <v>9</v>
      </c>
      <c r="M1352" s="51"/>
      <c r="N1352" s="52">
        <v>499900</v>
      </c>
      <c r="O1352" s="52">
        <f t="shared" si="188"/>
        <v>499900</v>
      </c>
      <c r="P1352" s="51"/>
      <c r="Q1352" s="51"/>
      <c r="R1352" s="51"/>
      <c r="S1352" s="51"/>
      <c r="T1352" s="50" t="s">
        <v>490</v>
      </c>
    </row>
    <row r="1353" spans="1:20" ht="21" customHeight="1" x14ac:dyDescent="0.4">
      <c r="A1353" s="50" t="s">
        <v>602</v>
      </c>
      <c r="B1353" s="50"/>
      <c r="C1353" s="50"/>
      <c r="D1353" s="50"/>
      <c r="E1353" s="50"/>
      <c r="F1353" s="50"/>
      <c r="G1353" s="50"/>
      <c r="H1353" s="50"/>
      <c r="I1353" s="50"/>
      <c r="J1353" s="50"/>
      <c r="K1353" s="56">
        <v>45147</v>
      </c>
      <c r="L1353" s="50" t="s">
        <v>1213</v>
      </c>
      <c r="M1353" s="52">
        <v>14000</v>
      </c>
      <c r="N1353" s="51"/>
      <c r="O1353" s="52">
        <f t="shared" si="188"/>
        <v>14000</v>
      </c>
      <c r="P1353" s="51"/>
      <c r="Q1353" s="51"/>
      <c r="R1353" s="51"/>
      <c r="S1353" s="51"/>
      <c r="T1353" s="50" t="s">
        <v>490</v>
      </c>
    </row>
    <row r="1354" spans="1:20" ht="21" customHeight="1" x14ac:dyDescent="0.4">
      <c r="A1354" s="50" t="s">
        <v>602</v>
      </c>
      <c r="B1354" s="50"/>
      <c r="C1354" s="50"/>
      <c r="D1354" s="50"/>
      <c r="E1354" s="50"/>
      <c r="F1354" s="50"/>
      <c r="G1354" s="50"/>
      <c r="H1354" s="50"/>
      <c r="I1354" s="50"/>
      <c r="J1354" s="50"/>
      <c r="K1354" s="50"/>
      <c r="L1354" s="50"/>
      <c r="M1354" s="51"/>
      <c r="N1354" s="51"/>
      <c r="O1354" s="52">
        <f t="shared" si="188"/>
        <v>0</v>
      </c>
      <c r="P1354" s="51"/>
      <c r="Q1354" s="51"/>
      <c r="R1354" s="51"/>
      <c r="S1354" s="51"/>
      <c r="T1354" s="50" t="s">
        <v>490</v>
      </c>
    </row>
    <row r="1355" spans="1:20" ht="21" customHeight="1" x14ac:dyDescent="0.4">
      <c r="A1355" s="58"/>
      <c r="B1355" s="58"/>
      <c r="C1355" s="58"/>
      <c r="D1355" s="58"/>
      <c r="E1355" s="58"/>
      <c r="F1355" s="58"/>
      <c r="G1355" s="58"/>
      <c r="H1355" s="58"/>
      <c r="I1355" s="58"/>
      <c r="J1355" s="58"/>
      <c r="K1355" s="58"/>
      <c r="L1355" s="58"/>
      <c r="M1355" s="60">
        <f t="shared" ref="M1355:N1355" si="189">SUM(M1347:M1354)</f>
        <v>814000</v>
      </c>
      <c r="N1355" s="60">
        <f t="shared" si="189"/>
        <v>1199900</v>
      </c>
      <c r="O1355" s="60">
        <f>SUM(O1347:O1354)</f>
        <v>2013900</v>
      </c>
      <c r="P1355" s="60">
        <f>+J1346-N1355</f>
        <v>4.9999999997671694</v>
      </c>
      <c r="Q1355" s="60">
        <f>+I1346-M1355</f>
        <v>0</v>
      </c>
      <c r="R1355" s="60">
        <f>+P1355+Q1355</f>
        <v>4.9999999997671694</v>
      </c>
      <c r="S1355" s="60">
        <f>+O1355</f>
        <v>2013900</v>
      </c>
      <c r="T1355" s="58"/>
    </row>
    <row r="1356" spans="1:20" ht="21" customHeight="1" x14ac:dyDescent="0.4">
      <c r="A1356" s="50" t="s">
        <v>603</v>
      </c>
      <c r="B1356" s="50" t="s">
        <v>326</v>
      </c>
      <c r="C1356" s="50"/>
      <c r="D1356" s="50">
        <v>138.88999999999999</v>
      </c>
      <c r="E1356" s="50">
        <v>14500</v>
      </c>
      <c r="F1356" s="52">
        <f>+D1356*0.8364</f>
        <v>116.16759599999999</v>
      </c>
      <c r="G1356" s="51">
        <v>7000</v>
      </c>
      <c r="H1356" s="51">
        <f>+D1356*E1356</f>
        <v>2013904.9999999998</v>
      </c>
      <c r="I1356" s="52">
        <f>+CEILING(F1356*G1356,1000)</f>
        <v>814000</v>
      </c>
      <c r="J1356" s="52">
        <f>(H1356-I1356)</f>
        <v>1199904.9999999998</v>
      </c>
      <c r="K1356" s="56">
        <v>44834</v>
      </c>
      <c r="L1356" s="50"/>
      <c r="M1356" s="51"/>
      <c r="N1356" s="51"/>
      <c r="O1356" s="52"/>
      <c r="P1356" s="51"/>
      <c r="Q1356" s="51"/>
      <c r="R1356" s="51"/>
      <c r="S1356" s="51"/>
      <c r="T1356" s="50" t="s">
        <v>490</v>
      </c>
    </row>
    <row r="1357" spans="1:20" ht="21" customHeight="1" x14ac:dyDescent="0.4">
      <c r="A1357" s="50" t="s">
        <v>603</v>
      </c>
      <c r="B1357" s="50"/>
      <c r="C1357" s="50" t="s">
        <v>604</v>
      </c>
      <c r="D1357" s="50"/>
      <c r="E1357" s="50"/>
      <c r="F1357" s="50"/>
      <c r="G1357" s="50"/>
      <c r="H1357" s="50"/>
      <c r="I1357" s="50"/>
      <c r="J1357" s="50"/>
      <c r="K1357" s="56">
        <v>44834</v>
      </c>
      <c r="L1357" s="50" t="s">
        <v>9</v>
      </c>
      <c r="M1357" s="51"/>
      <c r="N1357" s="52">
        <v>500000</v>
      </c>
      <c r="O1357" s="52">
        <f t="shared" ref="O1357:O1364" si="190">+SUM(M1357:N1357)</f>
        <v>500000</v>
      </c>
      <c r="P1357" s="51"/>
      <c r="Q1357" s="51"/>
      <c r="R1357" s="51"/>
      <c r="S1357" s="51"/>
      <c r="T1357" s="50" t="s">
        <v>490</v>
      </c>
    </row>
    <row r="1358" spans="1:20" ht="21" customHeight="1" x14ac:dyDescent="0.4">
      <c r="A1358" s="50" t="s">
        <v>603</v>
      </c>
      <c r="B1358" s="50"/>
      <c r="C1358" s="50"/>
      <c r="D1358" s="50"/>
      <c r="E1358" s="50"/>
      <c r="F1358" s="50"/>
      <c r="G1358" s="50"/>
      <c r="H1358" s="50"/>
      <c r="I1358" s="50"/>
      <c r="J1358" s="50"/>
      <c r="K1358" s="56">
        <v>44919</v>
      </c>
      <c r="L1358" s="50" t="s">
        <v>9</v>
      </c>
      <c r="M1358" s="51"/>
      <c r="N1358" s="52">
        <v>600000</v>
      </c>
      <c r="O1358" s="52">
        <f t="shared" si="190"/>
        <v>600000</v>
      </c>
      <c r="P1358" s="51"/>
      <c r="Q1358" s="51"/>
      <c r="R1358" s="51"/>
      <c r="S1358" s="51"/>
      <c r="T1358" s="50" t="s">
        <v>490</v>
      </c>
    </row>
    <row r="1359" spans="1:20" ht="21" customHeight="1" x14ac:dyDescent="0.4">
      <c r="A1359" s="50" t="s">
        <v>603</v>
      </c>
      <c r="B1359" s="50"/>
      <c r="C1359" s="50"/>
      <c r="D1359" s="50"/>
      <c r="E1359" s="50"/>
      <c r="F1359" s="50"/>
      <c r="G1359" s="50"/>
      <c r="H1359" s="50"/>
      <c r="I1359" s="50"/>
      <c r="J1359" s="50"/>
      <c r="K1359" s="56">
        <v>45052</v>
      </c>
      <c r="L1359" s="50" t="s">
        <v>9</v>
      </c>
      <c r="M1359" s="51"/>
      <c r="N1359" s="52">
        <v>200000</v>
      </c>
      <c r="O1359" s="52">
        <f t="shared" si="190"/>
        <v>200000</v>
      </c>
      <c r="P1359" s="51"/>
      <c r="Q1359" s="51"/>
      <c r="R1359" s="51"/>
      <c r="S1359" s="51"/>
      <c r="T1359" s="50" t="s">
        <v>490</v>
      </c>
    </row>
    <row r="1360" spans="1:20" ht="21" customHeight="1" x14ac:dyDescent="0.4">
      <c r="A1360" s="50" t="s">
        <v>603</v>
      </c>
      <c r="B1360" s="50"/>
      <c r="C1360" s="50"/>
      <c r="D1360" s="50"/>
      <c r="E1360" s="50"/>
      <c r="F1360" s="50"/>
      <c r="G1360" s="50"/>
      <c r="H1360" s="50"/>
      <c r="I1360" s="50"/>
      <c r="J1360" s="50"/>
      <c r="K1360" s="56">
        <v>45240</v>
      </c>
      <c r="L1360" s="50" t="s">
        <v>9</v>
      </c>
      <c r="M1360" s="51"/>
      <c r="N1360" s="52">
        <v>713900</v>
      </c>
      <c r="O1360" s="52">
        <f t="shared" si="190"/>
        <v>713900</v>
      </c>
      <c r="P1360" s="51"/>
      <c r="Q1360" s="51"/>
      <c r="R1360" s="51"/>
      <c r="S1360" s="51"/>
      <c r="T1360" s="50" t="s">
        <v>490</v>
      </c>
    </row>
    <row r="1361" spans="1:20" ht="21" customHeight="1" x14ac:dyDescent="0.4">
      <c r="A1361" s="50" t="s">
        <v>603</v>
      </c>
      <c r="B1361" s="50"/>
      <c r="C1361" s="50" t="s">
        <v>605</v>
      </c>
      <c r="D1361" s="50"/>
      <c r="E1361" s="50"/>
      <c r="F1361" s="50"/>
      <c r="G1361" s="50"/>
      <c r="H1361" s="50"/>
      <c r="I1361" s="50"/>
      <c r="J1361" s="50"/>
      <c r="K1361" s="56">
        <v>45295</v>
      </c>
      <c r="L1361" s="50" t="s">
        <v>1214</v>
      </c>
      <c r="M1361" s="52">
        <v>400000</v>
      </c>
      <c r="N1361" s="51"/>
      <c r="O1361" s="52">
        <f t="shared" si="190"/>
        <v>400000</v>
      </c>
      <c r="P1361" s="51"/>
      <c r="Q1361" s="51"/>
      <c r="R1361" s="51"/>
      <c r="S1361" s="51"/>
      <c r="T1361" s="50" t="s">
        <v>490</v>
      </c>
    </row>
    <row r="1362" spans="1:20" ht="21" customHeight="1" x14ac:dyDescent="0.4">
      <c r="A1362" s="50" t="s">
        <v>603</v>
      </c>
      <c r="B1362" s="50"/>
      <c r="C1362" s="50"/>
      <c r="D1362" s="50"/>
      <c r="E1362" s="50"/>
      <c r="F1362" s="50"/>
      <c r="G1362" s="50"/>
      <c r="H1362" s="50"/>
      <c r="I1362" s="50"/>
      <c r="J1362" s="50"/>
      <c r="K1362" s="56">
        <v>45295</v>
      </c>
      <c r="L1362" s="50" t="s">
        <v>1215</v>
      </c>
      <c r="M1362" s="52">
        <v>414000</v>
      </c>
      <c r="N1362" s="51"/>
      <c r="O1362" s="52">
        <f t="shared" si="190"/>
        <v>414000</v>
      </c>
      <c r="P1362" s="51"/>
      <c r="Q1362" s="51"/>
      <c r="R1362" s="51"/>
      <c r="S1362" s="51"/>
      <c r="T1362" s="50" t="s">
        <v>490</v>
      </c>
    </row>
    <row r="1363" spans="1:20" ht="21" customHeight="1" x14ac:dyDescent="0.4">
      <c r="A1363" s="50" t="s">
        <v>603</v>
      </c>
      <c r="B1363" s="50"/>
      <c r="C1363" s="50"/>
      <c r="D1363" s="50"/>
      <c r="E1363" s="50"/>
      <c r="F1363" s="50"/>
      <c r="G1363" s="50"/>
      <c r="H1363" s="50"/>
      <c r="I1363" s="50"/>
      <c r="J1363" s="50"/>
      <c r="K1363" s="56" t="s">
        <v>1204</v>
      </c>
      <c r="L1363" s="50" t="s">
        <v>185</v>
      </c>
      <c r="M1363" s="51"/>
      <c r="N1363" s="51">
        <v>-814000</v>
      </c>
      <c r="O1363" s="52">
        <f t="shared" si="190"/>
        <v>-814000</v>
      </c>
      <c r="P1363" s="51"/>
      <c r="Q1363" s="51"/>
      <c r="R1363" s="51"/>
      <c r="S1363" s="51"/>
      <c r="T1363" s="50" t="s">
        <v>490</v>
      </c>
    </row>
    <row r="1364" spans="1:20" ht="21" customHeight="1" x14ac:dyDescent="0.4">
      <c r="A1364" s="50" t="s">
        <v>603</v>
      </c>
      <c r="B1364" s="50"/>
      <c r="C1364" s="50"/>
      <c r="D1364" s="50"/>
      <c r="E1364" s="50"/>
      <c r="F1364" s="50"/>
      <c r="G1364" s="50"/>
      <c r="H1364" s="50"/>
      <c r="I1364" s="50"/>
      <c r="J1364" s="50"/>
      <c r="K1364" s="50"/>
      <c r="L1364" s="50"/>
      <c r="M1364" s="51"/>
      <c r="N1364" s="51"/>
      <c r="O1364" s="52">
        <f t="shared" si="190"/>
        <v>0</v>
      </c>
      <c r="P1364" s="51"/>
      <c r="Q1364" s="51"/>
      <c r="R1364" s="51"/>
      <c r="S1364" s="51"/>
      <c r="T1364" s="50" t="s">
        <v>490</v>
      </c>
    </row>
    <row r="1365" spans="1:20" ht="21" customHeight="1" x14ac:dyDescent="0.4">
      <c r="A1365" s="58"/>
      <c r="B1365" s="58"/>
      <c r="C1365" s="58"/>
      <c r="D1365" s="58"/>
      <c r="E1365" s="58"/>
      <c r="F1365" s="58"/>
      <c r="G1365" s="58"/>
      <c r="H1365" s="58"/>
      <c r="I1365" s="58"/>
      <c r="J1365" s="58"/>
      <c r="K1365" s="58"/>
      <c r="L1365" s="58"/>
      <c r="M1365" s="60">
        <f t="shared" ref="M1365:N1365" si="191">SUM(M1357:M1364)</f>
        <v>814000</v>
      </c>
      <c r="N1365" s="60">
        <f t="shared" si="191"/>
        <v>1199900</v>
      </c>
      <c r="O1365" s="60">
        <f>SUM(O1357:O1364)</f>
        <v>2013900</v>
      </c>
      <c r="P1365" s="60">
        <f>+J1356-N1365</f>
        <v>4.9999999997671694</v>
      </c>
      <c r="Q1365" s="60">
        <f>+I1356-M1365</f>
        <v>0</v>
      </c>
      <c r="R1365" s="60">
        <f>+P1365+Q1365</f>
        <v>4.9999999997671694</v>
      </c>
      <c r="S1365" s="60">
        <f>+O1365</f>
        <v>2013900</v>
      </c>
      <c r="T1365" s="58"/>
    </row>
    <row r="1366" spans="1:20" ht="21" customHeight="1" x14ac:dyDescent="0.4">
      <c r="A1366" s="50" t="s">
        <v>606</v>
      </c>
      <c r="B1366" s="50" t="s">
        <v>326</v>
      </c>
      <c r="C1366" s="50" t="s">
        <v>607</v>
      </c>
      <c r="D1366" s="50">
        <v>138.88999999999999</v>
      </c>
      <c r="E1366" s="50">
        <v>14500</v>
      </c>
      <c r="F1366" s="52">
        <f>+D1366*0.8364</f>
        <v>116.16759599999999</v>
      </c>
      <c r="G1366" s="51">
        <v>7000</v>
      </c>
      <c r="H1366" s="51">
        <f>+D1366*E1366</f>
        <v>2013904.9999999998</v>
      </c>
      <c r="I1366" s="52">
        <f>+CEILING(F1366*G1366,1000)</f>
        <v>814000</v>
      </c>
      <c r="J1366" s="52">
        <f>(H1366-I1366)</f>
        <v>1199904.9999999998</v>
      </c>
      <c r="K1366" s="56">
        <v>44811</v>
      </c>
      <c r="L1366" s="50"/>
      <c r="M1366" s="51"/>
      <c r="N1366" s="51"/>
      <c r="O1366" s="52"/>
      <c r="P1366" s="51"/>
      <c r="Q1366" s="51"/>
      <c r="R1366" s="51"/>
      <c r="S1366" s="51"/>
      <c r="T1366" s="50" t="s">
        <v>490</v>
      </c>
    </row>
    <row r="1367" spans="1:20" ht="21" customHeight="1" x14ac:dyDescent="0.4">
      <c r="A1367" s="50" t="s">
        <v>606</v>
      </c>
      <c r="B1367" s="50"/>
      <c r="C1367" s="50"/>
      <c r="D1367" s="50"/>
      <c r="E1367" s="50"/>
      <c r="F1367" s="50"/>
      <c r="G1367" s="50"/>
      <c r="H1367" s="50"/>
      <c r="I1367" s="50"/>
      <c r="J1367" s="50"/>
      <c r="K1367" s="56">
        <v>44811</v>
      </c>
      <c r="L1367" s="50" t="s">
        <v>9</v>
      </c>
      <c r="M1367" s="51"/>
      <c r="N1367" s="52">
        <v>20000</v>
      </c>
      <c r="O1367" s="52">
        <f t="shared" ref="O1367:O1378" si="192">+SUM(M1367:N1367)</f>
        <v>20000</v>
      </c>
      <c r="P1367" s="51"/>
      <c r="Q1367" s="51"/>
      <c r="R1367" s="51"/>
      <c r="S1367" s="51"/>
      <c r="T1367" s="50" t="s">
        <v>490</v>
      </c>
    </row>
    <row r="1368" spans="1:20" ht="21" customHeight="1" x14ac:dyDescent="0.4">
      <c r="A1368" s="50" t="s">
        <v>606</v>
      </c>
      <c r="B1368" s="50"/>
      <c r="C1368" s="50" t="s">
        <v>607</v>
      </c>
      <c r="D1368" s="50"/>
      <c r="E1368" s="50"/>
      <c r="F1368" s="50"/>
      <c r="G1368" s="50"/>
      <c r="H1368" s="50"/>
      <c r="I1368" s="50"/>
      <c r="J1368" s="50"/>
      <c r="K1368" s="56">
        <v>44816</v>
      </c>
      <c r="L1368" s="50" t="s">
        <v>1216</v>
      </c>
      <c r="M1368" s="51">
        <v>230000</v>
      </c>
      <c r="N1368" s="51"/>
      <c r="O1368" s="52">
        <f t="shared" si="192"/>
        <v>230000</v>
      </c>
      <c r="P1368" s="51"/>
      <c r="Q1368" s="51"/>
      <c r="R1368" s="51"/>
      <c r="S1368" s="51"/>
      <c r="T1368" s="50" t="s">
        <v>490</v>
      </c>
    </row>
    <row r="1369" spans="1:20" ht="21" customHeight="1" x14ac:dyDescent="0.4">
      <c r="A1369" s="50" t="s">
        <v>606</v>
      </c>
      <c r="B1369" s="50"/>
      <c r="C1369" s="50" t="s">
        <v>608</v>
      </c>
      <c r="D1369" s="50"/>
      <c r="E1369" s="50"/>
      <c r="F1369" s="50"/>
      <c r="G1369" s="50"/>
      <c r="H1369" s="50"/>
      <c r="I1369" s="50"/>
      <c r="J1369" s="50"/>
      <c r="K1369" s="56">
        <v>44816</v>
      </c>
      <c r="L1369" s="50" t="s">
        <v>1217</v>
      </c>
      <c r="M1369" s="51">
        <v>250000</v>
      </c>
      <c r="N1369" s="51"/>
      <c r="O1369" s="52">
        <f t="shared" si="192"/>
        <v>250000</v>
      </c>
      <c r="P1369" s="51"/>
      <c r="Q1369" s="51"/>
      <c r="R1369" s="51"/>
      <c r="S1369" s="51"/>
      <c r="T1369" s="50" t="s">
        <v>490</v>
      </c>
    </row>
    <row r="1370" spans="1:20" ht="21" customHeight="1" x14ac:dyDescent="0.4">
      <c r="A1370" s="50" t="s">
        <v>606</v>
      </c>
      <c r="B1370" s="50"/>
      <c r="C1370" s="50" t="s">
        <v>607</v>
      </c>
      <c r="D1370" s="50"/>
      <c r="E1370" s="50"/>
      <c r="F1370" s="50"/>
      <c r="G1370" s="50"/>
      <c r="H1370" s="50"/>
      <c r="I1370" s="50"/>
      <c r="J1370" s="50"/>
      <c r="K1370" s="56">
        <v>44902</v>
      </c>
      <c r="L1370" s="50" t="s">
        <v>1218</v>
      </c>
      <c r="M1370" s="51">
        <v>215000</v>
      </c>
      <c r="N1370" s="51"/>
      <c r="O1370" s="52">
        <f t="shared" si="192"/>
        <v>215000</v>
      </c>
      <c r="P1370" s="51"/>
      <c r="Q1370" s="51"/>
      <c r="R1370" s="51"/>
      <c r="S1370" s="51"/>
      <c r="T1370" s="50" t="s">
        <v>490</v>
      </c>
    </row>
    <row r="1371" spans="1:20" ht="21" customHeight="1" x14ac:dyDescent="0.4">
      <c r="A1371" s="50" t="s">
        <v>606</v>
      </c>
      <c r="B1371" s="50"/>
      <c r="C1371" s="50" t="s">
        <v>607</v>
      </c>
      <c r="D1371" s="50"/>
      <c r="E1371" s="50"/>
      <c r="F1371" s="50"/>
      <c r="G1371" s="50"/>
      <c r="H1371" s="50"/>
      <c r="I1371" s="50"/>
      <c r="J1371" s="50"/>
      <c r="K1371" s="56">
        <v>44907</v>
      </c>
      <c r="L1371" s="50" t="s">
        <v>321</v>
      </c>
      <c r="M1371" s="51">
        <v>99995</v>
      </c>
      <c r="N1371" s="51"/>
      <c r="O1371" s="52">
        <f t="shared" si="192"/>
        <v>99995</v>
      </c>
      <c r="P1371" s="51"/>
      <c r="Q1371" s="51"/>
      <c r="R1371" s="51"/>
      <c r="S1371" s="51"/>
      <c r="T1371" s="50" t="s">
        <v>490</v>
      </c>
    </row>
    <row r="1372" spans="1:20" ht="21" customHeight="1" x14ac:dyDescent="0.4">
      <c r="A1372" s="50" t="s">
        <v>606</v>
      </c>
      <c r="B1372" s="50"/>
      <c r="C1372" s="50"/>
      <c r="D1372" s="50"/>
      <c r="E1372" s="50"/>
      <c r="F1372" s="50"/>
      <c r="G1372" s="50"/>
      <c r="H1372" s="50"/>
      <c r="I1372" s="50"/>
      <c r="J1372" s="50"/>
      <c r="K1372" s="56">
        <v>44932</v>
      </c>
      <c r="L1372" s="50" t="s">
        <v>9</v>
      </c>
      <c r="M1372" s="51"/>
      <c r="N1372" s="52">
        <v>85000</v>
      </c>
      <c r="O1372" s="52">
        <f t="shared" si="192"/>
        <v>85000</v>
      </c>
      <c r="P1372" s="51"/>
      <c r="Q1372" s="51"/>
      <c r="R1372" s="51"/>
      <c r="S1372" s="51"/>
      <c r="T1372" s="50" t="s">
        <v>490</v>
      </c>
    </row>
    <row r="1373" spans="1:20" ht="21" customHeight="1" x14ac:dyDescent="0.4">
      <c r="A1373" s="50" t="s">
        <v>606</v>
      </c>
      <c r="B1373" s="50"/>
      <c r="C1373" s="50"/>
      <c r="D1373" s="50"/>
      <c r="E1373" s="50"/>
      <c r="F1373" s="50"/>
      <c r="G1373" s="50"/>
      <c r="H1373" s="50"/>
      <c r="I1373" s="50"/>
      <c r="J1373" s="50"/>
      <c r="K1373" s="56">
        <v>45072</v>
      </c>
      <c r="L1373" s="50" t="s">
        <v>9</v>
      </c>
      <c r="M1373" s="51"/>
      <c r="N1373" s="52">
        <v>300000</v>
      </c>
      <c r="O1373" s="52">
        <f t="shared" si="192"/>
        <v>300000</v>
      </c>
      <c r="P1373" s="51"/>
      <c r="Q1373" s="51"/>
      <c r="R1373" s="51"/>
      <c r="S1373" s="51"/>
      <c r="T1373" s="50" t="s">
        <v>490</v>
      </c>
    </row>
    <row r="1374" spans="1:20" ht="21" customHeight="1" x14ac:dyDescent="0.4">
      <c r="A1374" s="50" t="s">
        <v>606</v>
      </c>
      <c r="B1374" s="50"/>
      <c r="C1374" s="50"/>
      <c r="D1374" s="50"/>
      <c r="E1374" s="50"/>
      <c r="F1374" s="50"/>
      <c r="G1374" s="50"/>
      <c r="H1374" s="50"/>
      <c r="I1374" s="50"/>
      <c r="J1374" s="50"/>
      <c r="K1374" s="56">
        <v>45210</v>
      </c>
      <c r="L1374" s="50" t="s">
        <v>9</v>
      </c>
      <c r="M1374" s="51"/>
      <c r="N1374" s="52">
        <v>794910</v>
      </c>
      <c r="O1374" s="52">
        <f t="shared" si="192"/>
        <v>794910</v>
      </c>
      <c r="P1374" s="51"/>
      <c r="Q1374" s="51"/>
      <c r="R1374" s="51"/>
      <c r="S1374" s="51"/>
      <c r="T1374" s="50" t="s">
        <v>490</v>
      </c>
    </row>
    <row r="1375" spans="1:20" ht="21" customHeight="1" x14ac:dyDescent="0.4">
      <c r="A1375" s="50" t="s">
        <v>606</v>
      </c>
      <c r="B1375" s="50"/>
      <c r="C1375" s="50" t="s">
        <v>607</v>
      </c>
      <c r="D1375" s="50"/>
      <c r="E1375" s="50"/>
      <c r="F1375" s="50"/>
      <c r="G1375" s="50"/>
      <c r="H1375" s="50"/>
      <c r="I1375" s="50"/>
      <c r="J1375" s="50"/>
      <c r="K1375" s="56">
        <v>45210</v>
      </c>
      <c r="L1375" s="50" t="s">
        <v>321</v>
      </c>
      <c r="M1375" s="52">
        <v>19005</v>
      </c>
      <c r="N1375" s="51"/>
      <c r="O1375" s="52">
        <f t="shared" si="192"/>
        <v>19005</v>
      </c>
      <c r="P1375" s="51"/>
      <c r="Q1375" s="51"/>
      <c r="R1375" s="51"/>
      <c r="S1375" s="51"/>
      <c r="T1375" s="50" t="s">
        <v>490</v>
      </c>
    </row>
    <row r="1376" spans="1:20" ht="21" customHeight="1" x14ac:dyDescent="0.4">
      <c r="A1376" s="50" t="s">
        <v>606</v>
      </c>
      <c r="B1376" s="50"/>
      <c r="C1376" s="50"/>
      <c r="D1376" s="50"/>
      <c r="E1376" s="50"/>
      <c r="F1376" s="50"/>
      <c r="G1376" s="50"/>
      <c r="H1376" s="50"/>
      <c r="I1376" s="50"/>
      <c r="J1376" s="50"/>
      <c r="K1376" s="56">
        <v>45217</v>
      </c>
      <c r="L1376" s="50" t="s">
        <v>314</v>
      </c>
      <c r="M1376" s="52">
        <v>-564000</v>
      </c>
      <c r="N1376" s="51"/>
      <c r="O1376" s="52">
        <f t="shared" si="192"/>
        <v>-564000</v>
      </c>
      <c r="P1376" s="51"/>
      <c r="Q1376" s="51"/>
      <c r="R1376" s="51"/>
      <c r="S1376" s="51"/>
      <c r="T1376" s="50" t="s">
        <v>490</v>
      </c>
    </row>
    <row r="1377" spans="1:20" ht="21" customHeight="1" x14ac:dyDescent="0.4">
      <c r="A1377" s="50" t="s">
        <v>606</v>
      </c>
      <c r="B1377" s="50"/>
      <c r="C1377" s="50" t="s">
        <v>608</v>
      </c>
      <c r="D1377" s="50"/>
      <c r="E1377" s="50"/>
      <c r="F1377" s="50"/>
      <c r="G1377" s="50"/>
      <c r="H1377" s="50"/>
      <c r="I1377" s="50"/>
      <c r="J1377" s="50"/>
      <c r="K1377" s="56">
        <v>45218</v>
      </c>
      <c r="L1377" s="50" t="s">
        <v>321</v>
      </c>
      <c r="M1377" s="52">
        <v>564000</v>
      </c>
      <c r="N1377" s="51"/>
      <c r="O1377" s="52">
        <f t="shared" si="192"/>
        <v>564000</v>
      </c>
      <c r="P1377" s="51"/>
      <c r="Q1377" s="51"/>
      <c r="R1377" s="51"/>
      <c r="S1377" s="51"/>
      <c r="T1377" s="50" t="s">
        <v>490</v>
      </c>
    </row>
    <row r="1378" spans="1:20" ht="21" customHeight="1" x14ac:dyDescent="0.4">
      <c r="A1378" s="50" t="s">
        <v>606</v>
      </c>
      <c r="B1378" s="50"/>
      <c r="C1378" s="50"/>
      <c r="D1378" s="50"/>
      <c r="E1378" s="50"/>
      <c r="F1378" s="50"/>
      <c r="G1378" s="50"/>
      <c r="H1378" s="50"/>
      <c r="I1378" s="50"/>
      <c r="J1378" s="50"/>
      <c r="K1378" s="50"/>
      <c r="L1378" s="50"/>
      <c r="M1378" s="51"/>
      <c r="N1378" s="51"/>
      <c r="O1378" s="52">
        <f t="shared" si="192"/>
        <v>0</v>
      </c>
      <c r="P1378" s="51"/>
      <c r="Q1378" s="51"/>
      <c r="R1378" s="51"/>
      <c r="S1378" s="51"/>
      <c r="T1378" s="50" t="s">
        <v>490</v>
      </c>
    </row>
    <row r="1379" spans="1:20" ht="21" customHeight="1" x14ac:dyDescent="0.4">
      <c r="A1379" s="58"/>
      <c r="B1379" s="58"/>
      <c r="C1379" s="58"/>
      <c r="D1379" s="58"/>
      <c r="E1379" s="58"/>
      <c r="F1379" s="58"/>
      <c r="G1379" s="58"/>
      <c r="H1379" s="58"/>
      <c r="I1379" s="58"/>
      <c r="J1379" s="58"/>
      <c r="K1379" s="58"/>
      <c r="L1379" s="58"/>
      <c r="M1379" s="60">
        <f t="shared" ref="M1379:N1379" si="193">SUM(M1367:M1378)</f>
        <v>814000</v>
      </c>
      <c r="N1379" s="60">
        <f t="shared" si="193"/>
        <v>1199910</v>
      </c>
      <c r="O1379" s="60">
        <f>SUM(O1367:O1378)</f>
        <v>2013910</v>
      </c>
      <c r="P1379" s="60">
        <f>+J1366-N1379</f>
        <v>-5.0000000002328306</v>
      </c>
      <c r="Q1379" s="60">
        <f>+I1366-M1379</f>
        <v>0</v>
      </c>
      <c r="R1379" s="60">
        <f>+P1379+Q1379</f>
        <v>-5.0000000002328306</v>
      </c>
      <c r="S1379" s="60">
        <f>+O1379</f>
        <v>2013910</v>
      </c>
      <c r="T1379" s="58"/>
    </row>
    <row r="1380" spans="1:20" ht="21" customHeight="1" x14ac:dyDescent="0.4">
      <c r="A1380" s="50" t="s">
        <v>609</v>
      </c>
      <c r="B1380" s="50" t="s">
        <v>326</v>
      </c>
      <c r="C1380" s="50" t="s">
        <v>610</v>
      </c>
      <c r="D1380" s="50">
        <v>138.88999999999999</v>
      </c>
      <c r="E1380" s="50">
        <v>14500</v>
      </c>
      <c r="F1380" s="52">
        <f>+D1380*0.8364</f>
        <v>116.16759599999999</v>
      </c>
      <c r="G1380" s="51">
        <v>7000</v>
      </c>
      <c r="H1380" s="51">
        <f>+D1380*E1380</f>
        <v>2013904.9999999998</v>
      </c>
      <c r="I1380" s="52">
        <f>+CEILING(F1380*G1380,1000)</f>
        <v>814000</v>
      </c>
      <c r="J1380" s="52">
        <f>(H1380-I1380)</f>
        <v>1199904.9999999998</v>
      </c>
      <c r="K1380" s="56">
        <v>44838</v>
      </c>
      <c r="L1380" s="50"/>
      <c r="M1380" s="51"/>
      <c r="N1380" s="51"/>
      <c r="O1380" s="52"/>
      <c r="P1380" s="51"/>
      <c r="Q1380" s="51"/>
      <c r="R1380" s="51"/>
      <c r="S1380" s="51"/>
      <c r="T1380" s="50" t="s">
        <v>985</v>
      </c>
    </row>
    <row r="1381" spans="1:20" ht="21" customHeight="1" x14ac:dyDescent="0.4">
      <c r="A1381" s="50" t="s">
        <v>609</v>
      </c>
      <c r="B1381" s="50"/>
      <c r="C1381" s="50"/>
      <c r="D1381" s="50"/>
      <c r="E1381" s="50"/>
      <c r="F1381" s="50"/>
      <c r="G1381" s="50"/>
      <c r="H1381" s="50"/>
      <c r="I1381" s="50"/>
      <c r="J1381" s="50"/>
      <c r="K1381" s="56">
        <v>44838</v>
      </c>
      <c r="L1381" s="50" t="s">
        <v>9</v>
      </c>
      <c r="M1381" s="51"/>
      <c r="N1381" s="52">
        <v>500000</v>
      </c>
      <c r="O1381" s="52">
        <f t="shared" ref="O1381:O1392" si="194">+SUM(M1381:N1381)</f>
        <v>500000</v>
      </c>
      <c r="P1381" s="51"/>
      <c r="Q1381" s="51"/>
      <c r="R1381" s="51"/>
      <c r="S1381" s="51"/>
      <c r="T1381" s="50" t="s">
        <v>985</v>
      </c>
    </row>
    <row r="1382" spans="1:20" ht="21" customHeight="1" x14ac:dyDescent="0.4">
      <c r="A1382" s="50" t="s">
        <v>609</v>
      </c>
      <c r="B1382" s="50"/>
      <c r="C1382" s="50"/>
      <c r="D1382" s="50"/>
      <c r="E1382" s="50"/>
      <c r="F1382" s="50"/>
      <c r="G1382" s="50"/>
      <c r="H1382" s="50"/>
      <c r="I1382" s="50"/>
      <c r="J1382" s="50"/>
      <c r="K1382" s="56">
        <v>44924</v>
      </c>
      <c r="L1382" s="50" t="s">
        <v>9</v>
      </c>
      <c r="M1382" s="51"/>
      <c r="N1382" s="52">
        <v>300000</v>
      </c>
      <c r="O1382" s="52">
        <f t="shared" si="194"/>
        <v>300000</v>
      </c>
      <c r="P1382" s="51"/>
      <c r="Q1382" s="51"/>
      <c r="R1382" s="51"/>
      <c r="S1382" s="51"/>
      <c r="T1382" s="50" t="s">
        <v>985</v>
      </c>
    </row>
    <row r="1383" spans="1:20" ht="21" customHeight="1" x14ac:dyDescent="0.4">
      <c r="A1383" s="50" t="s">
        <v>609</v>
      </c>
      <c r="B1383" s="50"/>
      <c r="C1383" s="50"/>
      <c r="D1383" s="50"/>
      <c r="E1383" s="50"/>
      <c r="F1383" s="50"/>
      <c r="G1383" s="50"/>
      <c r="H1383" s="50"/>
      <c r="I1383" s="50"/>
      <c r="J1383" s="50"/>
      <c r="K1383" s="56">
        <v>44979</v>
      </c>
      <c r="L1383" s="50" t="s">
        <v>9</v>
      </c>
      <c r="M1383" s="51"/>
      <c r="N1383" s="52">
        <v>400000</v>
      </c>
      <c r="O1383" s="52">
        <f t="shared" si="194"/>
        <v>400000</v>
      </c>
      <c r="P1383" s="51"/>
      <c r="Q1383" s="51"/>
      <c r="R1383" s="51"/>
      <c r="S1383" s="51"/>
      <c r="T1383" s="50" t="s">
        <v>985</v>
      </c>
    </row>
    <row r="1384" spans="1:20" ht="21" customHeight="1" x14ac:dyDescent="0.4">
      <c r="A1384" s="50" t="s">
        <v>609</v>
      </c>
      <c r="B1384" s="50"/>
      <c r="C1384" s="50"/>
      <c r="D1384" s="50"/>
      <c r="E1384" s="50"/>
      <c r="F1384" s="50"/>
      <c r="G1384" s="50"/>
      <c r="H1384" s="50"/>
      <c r="I1384" s="50"/>
      <c r="J1384" s="50"/>
      <c r="K1384" s="56">
        <v>45097</v>
      </c>
      <c r="L1384" s="50" t="s">
        <v>321</v>
      </c>
      <c r="M1384" s="51">
        <v>100000</v>
      </c>
      <c r="N1384" s="51"/>
      <c r="O1384" s="52">
        <f t="shared" si="194"/>
        <v>100000</v>
      </c>
      <c r="P1384" s="51"/>
      <c r="Q1384" s="51"/>
      <c r="R1384" s="51"/>
      <c r="S1384" s="51"/>
      <c r="T1384" s="50" t="s">
        <v>985</v>
      </c>
    </row>
    <row r="1385" spans="1:20" ht="21" customHeight="1" x14ac:dyDescent="0.4">
      <c r="A1385" s="50" t="s">
        <v>609</v>
      </c>
      <c r="B1385" s="50"/>
      <c r="C1385" s="50"/>
      <c r="D1385" s="50"/>
      <c r="E1385" s="50"/>
      <c r="F1385" s="50"/>
      <c r="G1385" s="50"/>
      <c r="H1385" s="50"/>
      <c r="I1385" s="50"/>
      <c r="J1385" s="50"/>
      <c r="K1385" s="56">
        <v>45210</v>
      </c>
      <c r="L1385" s="50" t="s">
        <v>1219</v>
      </c>
      <c r="M1385" s="51">
        <v>407000</v>
      </c>
      <c r="N1385" s="51"/>
      <c r="O1385" s="52">
        <f t="shared" si="194"/>
        <v>407000</v>
      </c>
      <c r="P1385" s="51"/>
      <c r="Q1385" s="51"/>
      <c r="R1385" s="51"/>
      <c r="S1385" s="51"/>
      <c r="T1385" s="50" t="s">
        <v>985</v>
      </c>
    </row>
    <row r="1386" spans="1:20" ht="21" customHeight="1" x14ac:dyDescent="0.4">
      <c r="A1386" s="50" t="s">
        <v>609</v>
      </c>
      <c r="B1386" s="50"/>
      <c r="C1386" s="50" t="s">
        <v>611</v>
      </c>
      <c r="D1386" s="50"/>
      <c r="E1386" s="50"/>
      <c r="F1386" s="50"/>
      <c r="G1386" s="50"/>
      <c r="H1386" s="50"/>
      <c r="I1386" s="50"/>
      <c r="J1386" s="50"/>
      <c r="K1386" s="56">
        <v>45237</v>
      </c>
      <c r="L1386" s="50" t="s">
        <v>9</v>
      </c>
      <c r="M1386" s="51"/>
      <c r="N1386" s="52">
        <v>107000</v>
      </c>
      <c r="O1386" s="52">
        <f t="shared" si="194"/>
        <v>107000</v>
      </c>
      <c r="P1386" s="51"/>
      <c r="Q1386" s="51"/>
      <c r="R1386" s="51"/>
      <c r="S1386" s="51"/>
      <c r="T1386" s="50" t="s">
        <v>985</v>
      </c>
    </row>
    <row r="1387" spans="1:20" ht="21" customHeight="1" x14ac:dyDescent="0.4">
      <c r="A1387" s="50" t="s">
        <v>609</v>
      </c>
      <c r="B1387" s="50"/>
      <c r="C1387" s="50" t="s">
        <v>612</v>
      </c>
      <c r="D1387" s="50"/>
      <c r="E1387" s="50"/>
      <c r="F1387" s="50"/>
      <c r="G1387" s="50"/>
      <c r="H1387" s="50"/>
      <c r="I1387" s="50"/>
      <c r="J1387" s="50"/>
      <c r="K1387" s="56">
        <v>45290</v>
      </c>
      <c r="L1387" s="50" t="s">
        <v>321</v>
      </c>
      <c r="M1387" s="52">
        <v>207000</v>
      </c>
      <c r="N1387" s="51"/>
      <c r="O1387" s="52">
        <f t="shared" si="194"/>
        <v>207000</v>
      </c>
      <c r="P1387" s="51"/>
      <c r="Q1387" s="51"/>
      <c r="R1387" s="51"/>
      <c r="S1387" s="51"/>
      <c r="T1387" s="50" t="s">
        <v>985</v>
      </c>
    </row>
    <row r="1388" spans="1:20" ht="21" customHeight="1" x14ac:dyDescent="0.4">
      <c r="A1388" s="50" t="s">
        <v>609</v>
      </c>
      <c r="B1388" s="50"/>
      <c r="C1388" s="50" t="s">
        <v>613</v>
      </c>
      <c r="D1388" s="50"/>
      <c r="E1388" s="50"/>
      <c r="F1388" s="50"/>
      <c r="G1388" s="50"/>
      <c r="H1388" s="50"/>
      <c r="I1388" s="50"/>
      <c r="J1388" s="50"/>
      <c r="K1388" s="56">
        <v>45296</v>
      </c>
      <c r="L1388" s="50" t="s">
        <v>321</v>
      </c>
      <c r="M1388" s="52">
        <v>200000</v>
      </c>
      <c r="N1388" s="51"/>
      <c r="O1388" s="52">
        <f t="shared" si="194"/>
        <v>200000</v>
      </c>
      <c r="P1388" s="51"/>
      <c r="Q1388" s="51"/>
      <c r="R1388" s="51"/>
      <c r="S1388" s="51"/>
      <c r="T1388" s="50" t="s">
        <v>985</v>
      </c>
    </row>
    <row r="1389" spans="1:20" ht="21" customHeight="1" x14ac:dyDescent="0.4">
      <c r="A1389" s="50" t="s">
        <v>609</v>
      </c>
      <c r="B1389" s="50"/>
      <c r="C1389" s="50" t="s">
        <v>613</v>
      </c>
      <c r="D1389" s="50"/>
      <c r="E1389" s="50"/>
      <c r="F1389" s="50"/>
      <c r="G1389" s="50"/>
      <c r="H1389" s="50"/>
      <c r="I1389" s="50"/>
      <c r="J1389" s="50"/>
      <c r="K1389" s="56">
        <v>45299</v>
      </c>
      <c r="L1389" s="50" t="s">
        <v>314</v>
      </c>
      <c r="M1389" s="52">
        <v>-300000</v>
      </c>
      <c r="N1389" s="51"/>
      <c r="O1389" s="52">
        <f t="shared" si="194"/>
        <v>-300000</v>
      </c>
      <c r="P1389" s="51"/>
      <c r="Q1389" s="51"/>
      <c r="R1389" s="51"/>
      <c r="S1389" s="51"/>
      <c r="T1389" s="50" t="s">
        <v>985</v>
      </c>
    </row>
    <row r="1390" spans="1:20" ht="21" customHeight="1" x14ac:dyDescent="0.4">
      <c r="A1390" s="50" t="s">
        <v>609</v>
      </c>
      <c r="B1390" s="50"/>
      <c r="C1390" s="50" t="s">
        <v>612</v>
      </c>
      <c r="D1390" s="50"/>
      <c r="E1390" s="50"/>
      <c r="F1390" s="50"/>
      <c r="G1390" s="50"/>
      <c r="H1390" s="50"/>
      <c r="I1390" s="50"/>
      <c r="J1390" s="50"/>
      <c r="K1390" s="56" t="s">
        <v>1204</v>
      </c>
      <c r="L1390" s="50" t="s">
        <v>127</v>
      </c>
      <c r="M1390" s="51"/>
      <c r="N1390" s="51">
        <v>-107000</v>
      </c>
      <c r="O1390" s="52">
        <f t="shared" si="194"/>
        <v>-107000</v>
      </c>
      <c r="P1390" s="51"/>
      <c r="Q1390" s="51"/>
      <c r="R1390" s="51"/>
      <c r="S1390" s="51"/>
      <c r="T1390" s="50" t="s">
        <v>985</v>
      </c>
    </row>
    <row r="1391" spans="1:20" ht="21" customHeight="1" x14ac:dyDescent="0.4">
      <c r="A1391" s="50" t="s">
        <v>609</v>
      </c>
      <c r="B1391" s="50"/>
      <c r="C1391" s="50" t="s">
        <v>612</v>
      </c>
      <c r="D1391" s="50"/>
      <c r="E1391" s="50"/>
      <c r="F1391" s="50"/>
      <c r="G1391" s="50"/>
      <c r="H1391" s="50"/>
      <c r="I1391" s="50"/>
      <c r="J1391" s="50"/>
      <c r="K1391" s="56" t="s">
        <v>1204</v>
      </c>
      <c r="L1391" s="50" t="s">
        <v>614</v>
      </c>
      <c r="M1391" s="51">
        <v>200000</v>
      </c>
      <c r="N1391" s="51"/>
      <c r="O1391" s="52">
        <f t="shared" si="194"/>
        <v>200000</v>
      </c>
      <c r="P1391" s="51"/>
      <c r="Q1391" s="51"/>
      <c r="R1391" s="51"/>
      <c r="S1391" s="51"/>
      <c r="T1391" s="50" t="s">
        <v>985</v>
      </c>
    </row>
    <row r="1392" spans="1:20" ht="21" customHeight="1" x14ac:dyDescent="0.4">
      <c r="A1392" s="50" t="s">
        <v>609</v>
      </c>
      <c r="B1392" s="50"/>
      <c r="C1392" s="50"/>
      <c r="D1392" s="50"/>
      <c r="E1392" s="50"/>
      <c r="F1392" s="50"/>
      <c r="G1392" s="50"/>
      <c r="H1392" s="50"/>
      <c r="I1392" s="50"/>
      <c r="J1392" s="50"/>
      <c r="K1392" s="50"/>
      <c r="L1392" s="50"/>
      <c r="M1392" s="51"/>
      <c r="N1392" s="51"/>
      <c r="O1392" s="52">
        <f t="shared" si="194"/>
        <v>0</v>
      </c>
      <c r="P1392" s="51"/>
      <c r="Q1392" s="51"/>
      <c r="R1392" s="51"/>
      <c r="S1392" s="51"/>
      <c r="T1392" s="50" t="s">
        <v>985</v>
      </c>
    </row>
    <row r="1393" spans="1:20" ht="21" customHeight="1" x14ac:dyDescent="0.4">
      <c r="A1393" s="58"/>
      <c r="B1393" s="58"/>
      <c r="C1393" s="58"/>
      <c r="D1393" s="58"/>
      <c r="E1393" s="58"/>
      <c r="F1393" s="58"/>
      <c r="G1393" s="58"/>
      <c r="H1393" s="58"/>
      <c r="I1393" s="58"/>
      <c r="J1393" s="58"/>
      <c r="K1393" s="58"/>
      <c r="L1393" s="58"/>
      <c r="M1393" s="60">
        <f t="shared" ref="M1393:N1393" si="195">SUM(M1381:M1392)</f>
        <v>814000</v>
      </c>
      <c r="N1393" s="60">
        <f t="shared" si="195"/>
        <v>1200000</v>
      </c>
      <c r="O1393" s="60">
        <f>SUM(O1381:O1392)</f>
        <v>2014000</v>
      </c>
      <c r="P1393" s="60">
        <f>+J1380-N1393</f>
        <v>-95.000000000232831</v>
      </c>
      <c r="Q1393" s="60">
        <f>+I1380-M1393</f>
        <v>0</v>
      </c>
      <c r="R1393" s="60">
        <f>+P1393+Q1393</f>
        <v>-95.000000000232831</v>
      </c>
      <c r="S1393" s="60">
        <f>+O1393</f>
        <v>2014000</v>
      </c>
      <c r="T1393" s="58"/>
    </row>
    <row r="1394" spans="1:20" ht="21" customHeight="1" x14ac:dyDescent="0.4">
      <c r="A1394" s="50" t="s">
        <v>614</v>
      </c>
      <c r="B1394" s="50" t="s">
        <v>326</v>
      </c>
      <c r="C1394" s="50" t="s">
        <v>615</v>
      </c>
      <c r="D1394" s="50">
        <v>138.88999999999999</v>
      </c>
      <c r="E1394" s="50">
        <v>14500</v>
      </c>
      <c r="F1394" s="52">
        <f>+D1394*0.8364</f>
        <v>116.16759599999999</v>
      </c>
      <c r="G1394" s="51">
        <v>7000</v>
      </c>
      <c r="H1394" s="51">
        <f>+D1394*E1394</f>
        <v>2013904.9999999998</v>
      </c>
      <c r="I1394" s="52">
        <f>+CEILING(F1394*G1394,1000)</f>
        <v>814000</v>
      </c>
      <c r="J1394" s="52">
        <f>(H1394-I1394)</f>
        <v>1199904.9999999998</v>
      </c>
      <c r="K1394" s="56">
        <v>44838</v>
      </c>
      <c r="L1394" s="50"/>
      <c r="M1394" s="51"/>
      <c r="N1394" s="51"/>
      <c r="O1394" s="52"/>
      <c r="P1394" s="51"/>
      <c r="Q1394" s="51"/>
      <c r="R1394" s="51"/>
      <c r="S1394" s="51"/>
      <c r="T1394" s="50" t="s">
        <v>985</v>
      </c>
    </row>
    <row r="1395" spans="1:20" ht="21" customHeight="1" x14ac:dyDescent="0.4">
      <c r="A1395" s="50" t="s">
        <v>614</v>
      </c>
      <c r="B1395" s="50"/>
      <c r="C1395" s="50"/>
      <c r="D1395" s="50"/>
      <c r="E1395" s="50"/>
      <c r="F1395" s="50"/>
      <c r="G1395" s="50"/>
      <c r="H1395" s="50"/>
      <c r="I1395" s="50"/>
      <c r="J1395" s="50"/>
      <c r="K1395" s="56">
        <v>44838</v>
      </c>
      <c r="L1395" s="50" t="s">
        <v>9</v>
      </c>
      <c r="M1395" s="51"/>
      <c r="N1395" s="52">
        <v>500000</v>
      </c>
      <c r="O1395" s="52">
        <f t="shared" ref="O1395:O1404" si="196">+SUM(M1395:N1395)</f>
        <v>500000</v>
      </c>
      <c r="P1395" s="51"/>
      <c r="Q1395" s="51"/>
      <c r="R1395" s="51"/>
      <c r="S1395" s="51"/>
      <c r="T1395" s="50" t="s">
        <v>985</v>
      </c>
    </row>
    <row r="1396" spans="1:20" ht="21" customHeight="1" x14ac:dyDescent="0.4">
      <c r="A1396" s="50" t="s">
        <v>614</v>
      </c>
      <c r="B1396" s="50"/>
      <c r="C1396" s="50"/>
      <c r="D1396" s="50"/>
      <c r="E1396" s="50"/>
      <c r="F1396" s="50"/>
      <c r="G1396" s="50"/>
      <c r="H1396" s="50"/>
      <c r="I1396" s="50"/>
      <c r="J1396" s="50"/>
      <c r="K1396" s="56">
        <v>44924</v>
      </c>
      <c r="L1396" s="50" t="s">
        <v>9</v>
      </c>
      <c r="M1396" s="51"/>
      <c r="N1396" s="52">
        <v>300000</v>
      </c>
      <c r="O1396" s="52">
        <f t="shared" si="196"/>
        <v>300000</v>
      </c>
      <c r="P1396" s="51"/>
      <c r="Q1396" s="51"/>
      <c r="R1396" s="51"/>
      <c r="S1396" s="51"/>
      <c r="T1396" s="50" t="s">
        <v>985</v>
      </c>
    </row>
    <row r="1397" spans="1:20" ht="21" customHeight="1" x14ac:dyDescent="0.4">
      <c r="A1397" s="50" t="s">
        <v>614</v>
      </c>
      <c r="B1397" s="50"/>
      <c r="C1397" s="50"/>
      <c r="D1397" s="50"/>
      <c r="E1397" s="50"/>
      <c r="F1397" s="50"/>
      <c r="G1397" s="50"/>
      <c r="H1397" s="50"/>
      <c r="I1397" s="50"/>
      <c r="J1397" s="50"/>
      <c r="K1397" s="56">
        <v>44932</v>
      </c>
      <c r="L1397" s="50" t="s">
        <v>314</v>
      </c>
      <c r="M1397" s="51">
        <v>200000</v>
      </c>
      <c r="N1397" s="51"/>
      <c r="O1397" s="52">
        <f t="shared" si="196"/>
        <v>200000</v>
      </c>
      <c r="P1397" s="51"/>
      <c r="Q1397" s="51"/>
      <c r="R1397" s="51"/>
      <c r="S1397" s="51"/>
      <c r="T1397" s="50" t="s">
        <v>985</v>
      </c>
    </row>
    <row r="1398" spans="1:20" ht="21" customHeight="1" x14ac:dyDescent="0.4">
      <c r="A1398" s="50" t="s">
        <v>614</v>
      </c>
      <c r="B1398" s="50"/>
      <c r="C1398" s="50"/>
      <c r="D1398" s="50"/>
      <c r="E1398" s="50"/>
      <c r="F1398" s="50"/>
      <c r="G1398" s="50"/>
      <c r="H1398" s="50"/>
      <c r="I1398" s="50"/>
      <c r="J1398" s="50"/>
      <c r="K1398" s="56">
        <v>44979</v>
      </c>
      <c r="L1398" s="50" t="s">
        <v>9</v>
      </c>
      <c r="M1398" s="51"/>
      <c r="N1398" s="52">
        <v>200000</v>
      </c>
      <c r="O1398" s="52">
        <f t="shared" si="196"/>
        <v>200000</v>
      </c>
      <c r="P1398" s="51"/>
      <c r="Q1398" s="51"/>
      <c r="R1398" s="51"/>
      <c r="S1398" s="51"/>
      <c r="T1398" s="50" t="s">
        <v>985</v>
      </c>
    </row>
    <row r="1399" spans="1:20" ht="21" customHeight="1" x14ac:dyDescent="0.4">
      <c r="A1399" s="50" t="s">
        <v>614</v>
      </c>
      <c r="B1399" s="50"/>
      <c r="C1399" s="50"/>
      <c r="D1399" s="50"/>
      <c r="E1399" s="50"/>
      <c r="F1399" s="50"/>
      <c r="G1399" s="50"/>
      <c r="H1399" s="50"/>
      <c r="I1399" s="50"/>
      <c r="J1399" s="50"/>
      <c r="K1399" s="56">
        <v>45027</v>
      </c>
      <c r="L1399" s="50" t="s">
        <v>314</v>
      </c>
      <c r="M1399" s="51">
        <v>400000</v>
      </c>
      <c r="N1399" s="51"/>
      <c r="O1399" s="52">
        <f t="shared" si="196"/>
        <v>400000</v>
      </c>
      <c r="P1399" s="51"/>
      <c r="Q1399" s="51"/>
      <c r="R1399" s="51"/>
      <c r="S1399" s="51"/>
      <c r="T1399" s="50" t="s">
        <v>985</v>
      </c>
    </row>
    <row r="1400" spans="1:20" ht="21" customHeight="1" x14ac:dyDescent="0.4">
      <c r="A1400" s="50" t="s">
        <v>614</v>
      </c>
      <c r="B1400" s="50"/>
      <c r="C1400" s="50" t="s">
        <v>475</v>
      </c>
      <c r="D1400" s="50"/>
      <c r="E1400" s="50"/>
      <c r="F1400" s="50"/>
      <c r="G1400" s="50"/>
      <c r="H1400" s="50"/>
      <c r="I1400" s="50"/>
      <c r="J1400" s="50"/>
      <c r="K1400" s="56">
        <v>45096</v>
      </c>
      <c r="L1400" s="50" t="s">
        <v>1220</v>
      </c>
      <c r="M1400" s="51">
        <v>407000</v>
      </c>
      <c r="N1400" s="51"/>
      <c r="O1400" s="52">
        <f t="shared" si="196"/>
        <v>407000</v>
      </c>
      <c r="P1400" s="51"/>
      <c r="Q1400" s="51"/>
      <c r="R1400" s="51"/>
      <c r="S1400" s="51"/>
      <c r="T1400" s="50" t="s">
        <v>985</v>
      </c>
    </row>
    <row r="1401" spans="1:20" ht="21" customHeight="1" x14ac:dyDescent="0.4">
      <c r="A1401" s="50" t="s">
        <v>614</v>
      </c>
      <c r="B1401" s="50"/>
      <c r="C1401" s="50" t="s">
        <v>616</v>
      </c>
      <c r="D1401" s="50"/>
      <c r="E1401" s="50"/>
      <c r="F1401" s="50"/>
      <c r="G1401" s="50"/>
      <c r="H1401" s="50"/>
      <c r="I1401" s="50"/>
      <c r="J1401" s="50"/>
      <c r="K1401" s="56">
        <v>45096</v>
      </c>
      <c r="L1401" s="50" t="s">
        <v>1221</v>
      </c>
      <c r="M1401" s="51">
        <v>7000</v>
      </c>
      <c r="N1401" s="51"/>
      <c r="O1401" s="52">
        <f t="shared" si="196"/>
        <v>7000</v>
      </c>
      <c r="P1401" s="51"/>
      <c r="Q1401" s="51"/>
      <c r="R1401" s="51"/>
      <c r="S1401" s="51"/>
      <c r="T1401" s="50" t="s">
        <v>985</v>
      </c>
    </row>
    <row r="1402" spans="1:20" ht="21" customHeight="1" x14ac:dyDescent="0.4">
      <c r="A1402" s="50" t="s">
        <v>614</v>
      </c>
      <c r="B1402" s="50"/>
      <c r="C1402" s="50"/>
      <c r="D1402" s="50"/>
      <c r="E1402" s="50"/>
      <c r="F1402" s="50"/>
      <c r="G1402" s="50"/>
      <c r="H1402" s="50"/>
      <c r="I1402" s="50"/>
      <c r="J1402" s="50"/>
      <c r="K1402" s="56">
        <v>45096</v>
      </c>
      <c r="L1402" s="50" t="s">
        <v>9</v>
      </c>
      <c r="M1402" s="51"/>
      <c r="N1402" s="52">
        <v>200000</v>
      </c>
      <c r="O1402" s="52">
        <f t="shared" si="196"/>
        <v>200000</v>
      </c>
      <c r="P1402" s="51"/>
      <c r="Q1402" s="51"/>
      <c r="R1402" s="51"/>
      <c r="S1402" s="51"/>
      <c r="T1402" s="50" t="s">
        <v>985</v>
      </c>
    </row>
    <row r="1403" spans="1:20" ht="21" customHeight="1" x14ac:dyDescent="0.4">
      <c r="A1403" s="50" t="s">
        <v>614</v>
      </c>
      <c r="B1403" s="50"/>
      <c r="C1403" s="50"/>
      <c r="D1403" s="50"/>
      <c r="E1403" s="50"/>
      <c r="F1403" s="50"/>
      <c r="G1403" s="50"/>
      <c r="H1403" s="50"/>
      <c r="I1403" s="50"/>
      <c r="J1403" s="50"/>
      <c r="K1403" s="50" t="s">
        <v>1204</v>
      </c>
      <c r="L1403" s="50" t="s">
        <v>609</v>
      </c>
      <c r="M1403" s="51">
        <v>-200000</v>
      </c>
      <c r="N1403" s="51"/>
      <c r="O1403" s="52">
        <f t="shared" si="196"/>
        <v>-200000</v>
      </c>
      <c r="P1403" s="51"/>
      <c r="Q1403" s="51"/>
      <c r="R1403" s="51"/>
      <c r="S1403" s="51"/>
      <c r="T1403" s="50" t="s">
        <v>985</v>
      </c>
    </row>
    <row r="1404" spans="1:20" ht="21" customHeight="1" x14ac:dyDescent="0.4">
      <c r="A1404" s="50" t="s">
        <v>614</v>
      </c>
      <c r="B1404" s="50"/>
      <c r="C1404" s="50"/>
      <c r="D1404" s="50"/>
      <c r="E1404" s="50"/>
      <c r="F1404" s="50"/>
      <c r="G1404" s="50"/>
      <c r="H1404" s="50"/>
      <c r="I1404" s="50"/>
      <c r="J1404" s="50"/>
      <c r="K1404" s="50"/>
      <c r="L1404" s="50"/>
      <c r="M1404" s="51"/>
      <c r="N1404" s="51"/>
      <c r="O1404" s="52">
        <f t="shared" si="196"/>
        <v>0</v>
      </c>
      <c r="P1404" s="51"/>
      <c r="Q1404" s="51"/>
      <c r="R1404" s="51"/>
      <c r="S1404" s="51"/>
      <c r="T1404" s="50" t="s">
        <v>985</v>
      </c>
    </row>
    <row r="1405" spans="1:20" ht="21" customHeight="1" x14ac:dyDescent="0.4">
      <c r="A1405" s="58"/>
      <c r="B1405" s="58"/>
      <c r="C1405" s="58"/>
      <c r="D1405" s="58"/>
      <c r="E1405" s="58"/>
      <c r="F1405" s="58"/>
      <c r="G1405" s="58"/>
      <c r="H1405" s="58"/>
      <c r="I1405" s="58"/>
      <c r="J1405" s="58"/>
      <c r="K1405" s="58"/>
      <c r="L1405" s="58"/>
      <c r="M1405" s="60">
        <f t="shared" ref="M1405:N1405" si="197">SUM(M1395:M1404)</f>
        <v>814000</v>
      </c>
      <c r="N1405" s="60">
        <f t="shared" si="197"/>
        <v>1200000</v>
      </c>
      <c r="O1405" s="60">
        <f>SUM(O1395:O1404)</f>
        <v>2014000</v>
      </c>
      <c r="P1405" s="60">
        <f>+J1394-N1405</f>
        <v>-95.000000000232831</v>
      </c>
      <c r="Q1405" s="60">
        <f>+I1394-M1405</f>
        <v>0</v>
      </c>
      <c r="R1405" s="60">
        <f>+P1405+Q1405</f>
        <v>-95.000000000232831</v>
      </c>
      <c r="S1405" s="60">
        <f>+O1405</f>
        <v>2014000</v>
      </c>
      <c r="T1405" s="58"/>
    </row>
    <row r="1406" spans="1:20" ht="21" customHeight="1" x14ac:dyDescent="0.4">
      <c r="A1406" s="50" t="s">
        <v>617</v>
      </c>
      <c r="B1406" s="50" t="s">
        <v>326</v>
      </c>
      <c r="C1406" s="50" t="s">
        <v>618</v>
      </c>
      <c r="D1406" s="50">
        <v>138.88999999999999</v>
      </c>
      <c r="E1406" s="50">
        <v>15000</v>
      </c>
      <c r="F1406" s="52">
        <f>+D1406*0.8364</f>
        <v>116.16759599999999</v>
      </c>
      <c r="G1406" s="51">
        <v>7000</v>
      </c>
      <c r="H1406" s="51">
        <f>+D1406*E1406</f>
        <v>2083349.9999999998</v>
      </c>
      <c r="I1406" s="52">
        <f>+CEILING(F1406*G1406,1000)</f>
        <v>814000</v>
      </c>
      <c r="J1406" s="52">
        <f>(H1406-I1406)</f>
        <v>1269349.9999999998</v>
      </c>
      <c r="K1406" s="56">
        <v>44813</v>
      </c>
      <c r="L1406" s="50"/>
      <c r="M1406" s="51"/>
      <c r="N1406" s="51"/>
      <c r="O1406" s="52"/>
      <c r="P1406" s="51"/>
      <c r="Q1406" s="51"/>
      <c r="R1406" s="51"/>
      <c r="S1406" s="51"/>
      <c r="T1406" s="50" t="s">
        <v>296</v>
      </c>
    </row>
    <row r="1407" spans="1:20" ht="21" customHeight="1" x14ac:dyDescent="0.4">
      <c r="A1407" s="50" t="s">
        <v>617</v>
      </c>
      <c r="B1407" s="50"/>
      <c r="C1407" s="50" t="s">
        <v>619</v>
      </c>
      <c r="D1407" s="50"/>
      <c r="E1407" s="50"/>
      <c r="F1407" s="50"/>
      <c r="G1407" s="50"/>
      <c r="H1407" s="50"/>
      <c r="I1407" s="50"/>
      <c r="J1407" s="50"/>
      <c r="K1407" s="56">
        <v>44813</v>
      </c>
      <c r="L1407" s="50" t="s">
        <v>1222</v>
      </c>
      <c r="M1407" s="51">
        <v>450000</v>
      </c>
      <c r="N1407" s="51"/>
      <c r="O1407" s="52">
        <f t="shared" ref="O1407:O1420" si="198">+SUM(M1407:N1407)</f>
        <v>450000</v>
      </c>
      <c r="P1407" s="51"/>
      <c r="Q1407" s="51"/>
      <c r="R1407" s="51"/>
      <c r="S1407" s="51"/>
      <c r="T1407" s="50" t="s">
        <v>296</v>
      </c>
    </row>
    <row r="1408" spans="1:20" ht="21" customHeight="1" x14ac:dyDescent="0.4">
      <c r="A1408" s="50" t="s">
        <v>617</v>
      </c>
      <c r="B1408" s="50"/>
      <c r="C1408" s="50" t="s">
        <v>620</v>
      </c>
      <c r="D1408" s="50"/>
      <c r="E1408" s="50"/>
      <c r="F1408" s="50"/>
      <c r="G1408" s="50"/>
      <c r="H1408" s="50"/>
      <c r="I1408" s="50"/>
      <c r="J1408" s="50"/>
      <c r="K1408" s="56">
        <v>44813</v>
      </c>
      <c r="L1408" s="50" t="s">
        <v>1223</v>
      </c>
      <c r="M1408" s="51">
        <v>800000</v>
      </c>
      <c r="N1408" s="51"/>
      <c r="O1408" s="52">
        <f t="shared" si="198"/>
        <v>800000</v>
      </c>
      <c r="P1408" s="51"/>
      <c r="Q1408" s="51"/>
      <c r="R1408" s="51"/>
      <c r="S1408" s="51"/>
      <c r="T1408" s="50" t="s">
        <v>296</v>
      </c>
    </row>
    <row r="1409" spans="1:20" ht="21" customHeight="1" x14ac:dyDescent="0.4">
      <c r="A1409" s="50" t="s">
        <v>617</v>
      </c>
      <c r="B1409" s="50"/>
      <c r="C1409" s="50" t="s">
        <v>619</v>
      </c>
      <c r="D1409" s="50"/>
      <c r="E1409" s="50"/>
      <c r="F1409" s="50"/>
      <c r="G1409" s="50"/>
      <c r="H1409" s="50"/>
      <c r="I1409" s="50"/>
      <c r="J1409" s="50"/>
      <c r="K1409" s="56">
        <v>44907</v>
      </c>
      <c r="L1409" s="50" t="s">
        <v>1224</v>
      </c>
      <c r="M1409" s="51">
        <v>450000</v>
      </c>
      <c r="N1409" s="51"/>
      <c r="O1409" s="52">
        <f t="shared" si="198"/>
        <v>450000</v>
      </c>
      <c r="P1409" s="51"/>
      <c r="Q1409" s="51"/>
      <c r="R1409" s="51"/>
      <c r="S1409" s="51"/>
      <c r="T1409" s="50" t="s">
        <v>296</v>
      </c>
    </row>
    <row r="1410" spans="1:20" ht="21" customHeight="1" x14ac:dyDescent="0.4">
      <c r="A1410" s="50" t="s">
        <v>617</v>
      </c>
      <c r="B1410" s="50"/>
      <c r="C1410" s="50"/>
      <c r="D1410" s="50"/>
      <c r="E1410" s="50"/>
      <c r="F1410" s="50"/>
      <c r="G1410" s="50"/>
      <c r="H1410" s="50"/>
      <c r="I1410" s="50"/>
      <c r="J1410" s="50"/>
      <c r="K1410" s="56">
        <v>45113</v>
      </c>
      <c r="L1410" s="50" t="s">
        <v>9</v>
      </c>
      <c r="M1410" s="51"/>
      <c r="N1410" s="52">
        <v>383000</v>
      </c>
      <c r="O1410" s="52">
        <f t="shared" si="198"/>
        <v>383000</v>
      </c>
      <c r="P1410" s="51"/>
      <c r="Q1410" s="51"/>
      <c r="R1410" s="51"/>
      <c r="S1410" s="51"/>
      <c r="T1410" s="50" t="s">
        <v>296</v>
      </c>
    </row>
    <row r="1411" spans="1:20" ht="21" customHeight="1" x14ac:dyDescent="0.4">
      <c r="A1411" s="50" t="s">
        <v>617</v>
      </c>
      <c r="B1411" s="50"/>
      <c r="C1411" s="50" t="s">
        <v>621</v>
      </c>
      <c r="D1411" s="50"/>
      <c r="E1411" s="50"/>
      <c r="F1411" s="50"/>
      <c r="G1411" s="50"/>
      <c r="H1411" s="50"/>
      <c r="I1411" s="50"/>
      <c r="J1411" s="50"/>
      <c r="K1411" s="56">
        <v>45580</v>
      </c>
      <c r="L1411" s="50" t="s">
        <v>9</v>
      </c>
      <c r="M1411" s="51"/>
      <c r="N1411" s="52">
        <v>200000</v>
      </c>
      <c r="O1411" s="52">
        <f t="shared" si="198"/>
        <v>200000</v>
      </c>
      <c r="P1411" s="51"/>
      <c r="Q1411" s="51"/>
      <c r="R1411" s="51"/>
      <c r="S1411" s="51"/>
      <c r="T1411" s="50" t="s">
        <v>296</v>
      </c>
    </row>
    <row r="1412" spans="1:20" ht="21" customHeight="1" x14ac:dyDescent="0.4">
      <c r="A1412" s="50" t="s">
        <v>617</v>
      </c>
      <c r="B1412" s="50"/>
      <c r="C1412" s="50" t="s">
        <v>622</v>
      </c>
      <c r="D1412" s="50"/>
      <c r="E1412" s="50"/>
      <c r="F1412" s="50"/>
      <c r="G1412" s="50"/>
      <c r="H1412" s="50"/>
      <c r="I1412" s="50"/>
      <c r="J1412" s="50"/>
      <c r="K1412" s="56">
        <v>45580</v>
      </c>
      <c r="L1412" s="50" t="s">
        <v>321</v>
      </c>
      <c r="M1412" s="52">
        <v>-200000</v>
      </c>
      <c r="N1412" s="51"/>
      <c r="O1412" s="52">
        <f t="shared" si="198"/>
        <v>-200000</v>
      </c>
      <c r="P1412" s="51"/>
      <c r="Q1412" s="51"/>
      <c r="R1412" s="51"/>
      <c r="S1412" s="51"/>
      <c r="T1412" s="50" t="s">
        <v>296</v>
      </c>
    </row>
    <row r="1413" spans="1:20" ht="21" customHeight="1" x14ac:dyDescent="0.4">
      <c r="A1413" s="50" t="s">
        <v>617</v>
      </c>
      <c r="B1413" s="50"/>
      <c r="C1413" s="50" t="s">
        <v>556</v>
      </c>
      <c r="D1413" s="50"/>
      <c r="E1413" s="50"/>
      <c r="F1413" s="50"/>
      <c r="G1413" s="50"/>
      <c r="H1413" s="50"/>
      <c r="I1413" s="50"/>
      <c r="J1413" s="50"/>
      <c r="K1413" s="56">
        <v>45635</v>
      </c>
      <c r="L1413" s="50" t="s">
        <v>383</v>
      </c>
      <c r="M1413" s="52">
        <v>300000</v>
      </c>
      <c r="N1413" s="51"/>
      <c r="O1413" s="52">
        <f t="shared" si="198"/>
        <v>300000</v>
      </c>
      <c r="P1413" s="51"/>
      <c r="Q1413" s="51"/>
      <c r="R1413" s="51"/>
      <c r="S1413" s="51"/>
      <c r="T1413" s="50" t="s">
        <v>296</v>
      </c>
    </row>
    <row r="1414" spans="1:20" ht="21" customHeight="1" x14ac:dyDescent="0.4">
      <c r="A1414" s="50" t="s">
        <v>617</v>
      </c>
      <c r="B1414" s="50"/>
      <c r="C1414" s="50" t="s">
        <v>623</v>
      </c>
      <c r="D1414" s="50"/>
      <c r="E1414" s="50"/>
      <c r="F1414" s="50"/>
      <c r="G1414" s="50"/>
      <c r="H1414" s="50"/>
      <c r="I1414" s="50"/>
      <c r="J1414" s="50"/>
      <c r="K1414" s="56">
        <v>45635</v>
      </c>
      <c r="L1414" s="50" t="s">
        <v>383</v>
      </c>
      <c r="M1414" s="52">
        <v>500000</v>
      </c>
      <c r="N1414" s="51"/>
      <c r="O1414" s="52">
        <f t="shared" si="198"/>
        <v>500000</v>
      </c>
      <c r="P1414" s="51"/>
      <c r="Q1414" s="51"/>
      <c r="R1414" s="51"/>
      <c r="S1414" s="51"/>
      <c r="T1414" s="50" t="s">
        <v>296</v>
      </c>
    </row>
    <row r="1415" spans="1:20" ht="21" customHeight="1" x14ac:dyDescent="0.4">
      <c r="A1415" s="50" t="s">
        <v>617</v>
      </c>
      <c r="B1415" s="50"/>
      <c r="C1415" s="50" t="s">
        <v>620</v>
      </c>
      <c r="D1415" s="50"/>
      <c r="E1415" s="50"/>
      <c r="F1415" s="50"/>
      <c r="G1415" s="50"/>
      <c r="H1415" s="50"/>
      <c r="I1415" s="50"/>
      <c r="J1415" s="50"/>
      <c r="K1415" s="56">
        <v>45635</v>
      </c>
      <c r="L1415" s="50" t="s">
        <v>314</v>
      </c>
      <c r="M1415" s="52">
        <v>-800000</v>
      </c>
      <c r="N1415" s="51"/>
      <c r="O1415" s="52">
        <f t="shared" si="198"/>
        <v>-800000</v>
      </c>
      <c r="P1415" s="51"/>
      <c r="Q1415" s="51"/>
      <c r="R1415" s="51"/>
      <c r="S1415" s="51"/>
      <c r="T1415" s="50" t="s">
        <v>296</v>
      </c>
    </row>
    <row r="1416" spans="1:20" ht="21" customHeight="1" x14ac:dyDescent="0.4">
      <c r="A1416" s="50" t="s">
        <v>617</v>
      </c>
      <c r="B1416" s="50"/>
      <c r="C1416" s="50" t="s">
        <v>624</v>
      </c>
      <c r="D1416" s="50"/>
      <c r="E1416" s="50"/>
      <c r="F1416" s="50"/>
      <c r="G1416" s="50"/>
      <c r="H1416" s="50"/>
      <c r="I1416" s="50"/>
      <c r="J1416" s="50"/>
      <c r="K1416" s="56">
        <v>45687</v>
      </c>
      <c r="L1416" s="50" t="s">
        <v>314</v>
      </c>
      <c r="M1416" s="52">
        <v>794000</v>
      </c>
      <c r="N1416" s="51"/>
      <c r="O1416" s="52">
        <f t="shared" si="198"/>
        <v>794000</v>
      </c>
      <c r="P1416" s="51"/>
      <c r="Q1416" s="51"/>
      <c r="R1416" s="51"/>
      <c r="S1416" s="51"/>
      <c r="T1416" s="50" t="s">
        <v>296</v>
      </c>
    </row>
    <row r="1417" spans="1:20" ht="21" customHeight="1" x14ac:dyDescent="0.4">
      <c r="A1417" s="50" t="s">
        <v>617</v>
      </c>
      <c r="B1417" s="50"/>
      <c r="C1417" s="50"/>
      <c r="D1417" s="50"/>
      <c r="E1417" s="50"/>
      <c r="F1417" s="50"/>
      <c r="G1417" s="50"/>
      <c r="H1417" s="50"/>
      <c r="I1417" s="50"/>
      <c r="J1417" s="50"/>
      <c r="K1417" s="56">
        <v>45691</v>
      </c>
      <c r="L1417" s="50" t="s">
        <v>9</v>
      </c>
      <c r="M1417" s="51"/>
      <c r="N1417" s="52">
        <v>706350</v>
      </c>
      <c r="O1417" s="52">
        <f t="shared" si="198"/>
        <v>706350</v>
      </c>
      <c r="P1417" s="51"/>
      <c r="Q1417" s="51"/>
      <c r="R1417" s="51"/>
      <c r="S1417" s="51"/>
      <c r="T1417" s="50" t="s">
        <v>296</v>
      </c>
    </row>
    <row r="1418" spans="1:20" ht="21" customHeight="1" x14ac:dyDescent="0.4">
      <c r="A1418" s="50" t="s">
        <v>617</v>
      </c>
      <c r="B1418" s="50"/>
      <c r="C1418" s="50" t="s">
        <v>556</v>
      </c>
      <c r="D1418" s="50"/>
      <c r="E1418" s="50"/>
      <c r="F1418" s="50"/>
      <c r="G1418" s="50"/>
      <c r="H1418" s="50"/>
      <c r="I1418" s="50"/>
      <c r="J1418" s="50"/>
      <c r="K1418" s="56">
        <v>45706</v>
      </c>
      <c r="L1418" s="50" t="s">
        <v>314</v>
      </c>
      <c r="M1418" s="52">
        <v>-300000</v>
      </c>
      <c r="N1418" s="51"/>
      <c r="O1418" s="52">
        <f t="shared" si="198"/>
        <v>-300000</v>
      </c>
      <c r="P1418" s="51"/>
      <c r="Q1418" s="51"/>
      <c r="R1418" s="51"/>
      <c r="S1418" s="51"/>
      <c r="T1418" s="50" t="s">
        <v>296</v>
      </c>
    </row>
    <row r="1419" spans="1:20" ht="21" customHeight="1" x14ac:dyDescent="0.4">
      <c r="A1419" s="50" t="s">
        <v>617</v>
      </c>
      <c r="B1419" s="50"/>
      <c r="C1419" s="50" t="s">
        <v>623</v>
      </c>
      <c r="D1419" s="50"/>
      <c r="E1419" s="50"/>
      <c r="F1419" s="50"/>
      <c r="G1419" s="50"/>
      <c r="H1419" s="50"/>
      <c r="I1419" s="50"/>
      <c r="J1419" s="50"/>
      <c r="K1419" s="56">
        <v>45706</v>
      </c>
      <c r="L1419" s="50" t="s">
        <v>314</v>
      </c>
      <c r="M1419" s="52">
        <v>-500000</v>
      </c>
      <c r="N1419" s="51"/>
      <c r="O1419" s="52">
        <f t="shared" si="198"/>
        <v>-500000</v>
      </c>
      <c r="P1419" s="51"/>
      <c r="Q1419" s="51"/>
      <c r="R1419" s="51"/>
      <c r="S1419" s="51"/>
      <c r="T1419" s="50" t="s">
        <v>296</v>
      </c>
    </row>
    <row r="1420" spans="1:20" ht="21" customHeight="1" x14ac:dyDescent="0.4">
      <c r="A1420" s="50" t="s">
        <v>617</v>
      </c>
      <c r="B1420" s="50"/>
      <c r="C1420" s="50"/>
      <c r="D1420" s="50"/>
      <c r="E1420" s="50"/>
      <c r="F1420" s="50"/>
      <c r="G1420" s="50"/>
      <c r="H1420" s="50"/>
      <c r="I1420" s="50"/>
      <c r="J1420" s="50"/>
      <c r="K1420" s="50"/>
      <c r="L1420" s="50"/>
      <c r="M1420" s="51"/>
      <c r="N1420" s="51"/>
      <c r="O1420" s="52">
        <f t="shared" si="198"/>
        <v>0</v>
      </c>
      <c r="P1420" s="51"/>
      <c r="Q1420" s="51"/>
      <c r="R1420" s="51"/>
      <c r="S1420" s="51"/>
      <c r="T1420" s="50" t="s">
        <v>296</v>
      </c>
    </row>
    <row r="1421" spans="1:20" ht="21" customHeight="1" x14ac:dyDescent="0.4">
      <c r="A1421" s="58"/>
      <c r="B1421" s="58"/>
      <c r="C1421" s="58"/>
      <c r="D1421" s="58"/>
      <c r="E1421" s="58"/>
      <c r="F1421" s="58"/>
      <c r="G1421" s="58"/>
      <c r="H1421" s="58"/>
      <c r="I1421" s="58"/>
      <c r="J1421" s="58"/>
      <c r="K1421" s="58"/>
      <c r="L1421" s="58"/>
      <c r="M1421" s="60">
        <f t="shared" ref="M1421:N1421" si="199">SUM(M1407:M1420)</f>
        <v>1494000</v>
      </c>
      <c r="N1421" s="60">
        <f t="shared" si="199"/>
        <v>1289350</v>
      </c>
      <c r="O1421" s="60">
        <f>SUM(O1407:O1420)</f>
        <v>2783350</v>
      </c>
      <c r="P1421" s="60">
        <f>+J1406-N1421</f>
        <v>-20000.000000000233</v>
      </c>
      <c r="Q1421" s="60">
        <f>+I1406-M1421</f>
        <v>-680000</v>
      </c>
      <c r="R1421" s="60">
        <f>+P1421+Q1421</f>
        <v>-700000.00000000023</v>
      </c>
      <c r="S1421" s="60">
        <f>+O1421</f>
        <v>2783350</v>
      </c>
      <c r="T1421" s="58"/>
    </row>
    <row r="1422" spans="1:20" ht="21" customHeight="1" x14ac:dyDescent="0.4">
      <c r="A1422" s="50" t="s">
        <v>625</v>
      </c>
      <c r="B1422" s="50" t="s">
        <v>326</v>
      </c>
      <c r="C1422" s="50" t="s">
        <v>626</v>
      </c>
      <c r="D1422" s="50">
        <v>138.88999999999999</v>
      </c>
      <c r="E1422" s="50">
        <v>15000</v>
      </c>
      <c r="F1422" s="52">
        <f>+D1422*0.8364</f>
        <v>116.16759599999999</v>
      </c>
      <c r="G1422" s="51">
        <v>7000</v>
      </c>
      <c r="H1422" s="51">
        <f>+D1422*E1422</f>
        <v>2083349.9999999998</v>
      </c>
      <c r="I1422" s="52">
        <f>+CEILING(F1422*G1422,1000)</f>
        <v>814000</v>
      </c>
      <c r="J1422" s="52">
        <f>(H1422-I1422)</f>
        <v>1269349.9999999998</v>
      </c>
      <c r="K1422" s="56">
        <v>44887</v>
      </c>
      <c r="L1422" s="50"/>
      <c r="M1422" s="51"/>
      <c r="N1422" s="51"/>
      <c r="O1422" s="52"/>
      <c r="P1422" s="51"/>
      <c r="Q1422" s="51"/>
      <c r="R1422" s="51"/>
      <c r="S1422" s="51"/>
      <c r="T1422" s="50" t="s">
        <v>304</v>
      </c>
    </row>
    <row r="1423" spans="1:20" ht="21" customHeight="1" x14ac:dyDescent="0.4">
      <c r="A1423" s="50" t="s">
        <v>625</v>
      </c>
      <c r="B1423" s="50"/>
      <c r="C1423" s="50"/>
      <c r="D1423" s="50"/>
      <c r="E1423" s="50"/>
      <c r="F1423" s="50"/>
      <c r="G1423" s="50"/>
      <c r="H1423" s="50"/>
      <c r="I1423" s="50"/>
      <c r="J1423" s="50"/>
      <c r="K1423" s="56">
        <v>44887</v>
      </c>
      <c r="L1423" s="50" t="s">
        <v>9</v>
      </c>
      <c r="M1423" s="51"/>
      <c r="N1423" s="52">
        <v>50000</v>
      </c>
      <c r="O1423" s="52">
        <f t="shared" ref="O1423:O1437" si="200">+SUM(M1423:N1423)</f>
        <v>50000</v>
      </c>
      <c r="P1423" s="51"/>
      <c r="Q1423" s="51"/>
      <c r="R1423" s="51"/>
      <c r="S1423" s="51"/>
      <c r="T1423" s="50" t="s">
        <v>304</v>
      </c>
    </row>
    <row r="1424" spans="1:20" ht="21" customHeight="1" x14ac:dyDescent="0.4">
      <c r="A1424" s="50" t="s">
        <v>625</v>
      </c>
      <c r="B1424" s="50"/>
      <c r="C1424" s="50"/>
      <c r="D1424" s="50"/>
      <c r="E1424" s="50"/>
      <c r="F1424" s="50"/>
      <c r="G1424" s="50"/>
      <c r="H1424" s="50"/>
      <c r="I1424" s="50"/>
      <c r="J1424" s="50"/>
      <c r="K1424" s="56">
        <v>44896</v>
      </c>
      <c r="L1424" s="50" t="s">
        <v>1167</v>
      </c>
      <c r="M1424" s="51">
        <v>300000</v>
      </c>
      <c r="N1424" s="51"/>
      <c r="O1424" s="52">
        <f t="shared" si="200"/>
        <v>300000</v>
      </c>
      <c r="P1424" s="51"/>
      <c r="Q1424" s="51"/>
      <c r="R1424" s="51"/>
      <c r="S1424" s="51"/>
      <c r="T1424" s="50" t="s">
        <v>304</v>
      </c>
    </row>
    <row r="1425" spans="1:20" ht="21" customHeight="1" x14ac:dyDescent="0.4">
      <c r="A1425" s="50" t="s">
        <v>625</v>
      </c>
      <c r="B1425" s="50"/>
      <c r="C1425" s="50"/>
      <c r="D1425" s="50"/>
      <c r="E1425" s="50"/>
      <c r="F1425" s="50"/>
      <c r="G1425" s="50"/>
      <c r="H1425" s="50"/>
      <c r="I1425" s="50"/>
      <c r="J1425" s="50"/>
      <c r="K1425" s="56">
        <v>44896</v>
      </c>
      <c r="L1425" s="50" t="s">
        <v>1225</v>
      </c>
      <c r="M1425" s="51">
        <v>450000</v>
      </c>
      <c r="N1425" s="51"/>
      <c r="O1425" s="52">
        <f t="shared" si="200"/>
        <v>450000</v>
      </c>
      <c r="P1425" s="51"/>
      <c r="Q1425" s="51"/>
      <c r="R1425" s="51"/>
      <c r="S1425" s="51"/>
      <c r="T1425" s="50" t="s">
        <v>304</v>
      </c>
    </row>
    <row r="1426" spans="1:20" ht="21" customHeight="1" x14ac:dyDescent="0.4">
      <c r="A1426" s="50" t="s">
        <v>625</v>
      </c>
      <c r="B1426" s="50"/>
      <c r="C1426" s="50"/>
      <c r="D1426" s="50"/>
      <c r="E1426" s="50"/>
      <c r="F1426" s="50"/>
      <c r="G1426" s="50"/>
      <c r="H1426" s="50"/>
      <c r="I1426" s="50"/>
      <c r="J1426" s="50"/>
      <c r="K1426" s="56">
        <v>45076</v>
      </c>
      <c r="L1426" s="50" t="s">
        <v>314</v>
      </c>
      <c r="M1426" s="51">
        <v>300000</v>
      </c>
      <c r="N1426" s="51"/>
      <c r="O1426" s="52">
        <f t="shared" si="200"/>
        <v>300000</v>
      </c>
      <c r="P1426" s="51"/>
      <c r="Q1426" s="51"/>
      <c r="R1426" s="51"/>
      <c r="S1426" s="51"/>
      <c r="T1426" s="50" t="s">
        <v>304</v>
      </c>
    </row>
    <row r="1427" spans="1:20" ht="21" customHeight="1" x14ac:dyDescent="0.4">
      <c r="A1427" s="50" t="s">
        <v>625</v>
      </c>
      <c r="B1427" s="50"/>
      <c r="C1427" s="50"/>
      <c r="D1427" s="50"/>
      <c r="E1427" s="50"/>
      <c r="F1427" s="50"/>
      <c r="G1427" s="50"/>
      <c r="H1427" s="50"/>
      <c r="I1427" s="50"/>
      <c r="J1427" s="50"/>
      <c r="K1427" s="56">
        <v>45076</v>
      </c>
      <c r="L1427" s="50" t="s">
        <v>314</v>
      </c>
      <c r="M1427" s="51">
        <v>100000</v>
      </c>
      <c r="N1427" s="51"/>
      <c r="O1427" s="52">
        <f t="shared" si="200"/>
        <v>100000</v>
      </c>
      <c r="P1427" s="51"/>
      <c r="Q1427" s="51"/>
      <c r="R1427" s="51"/>
      <c r="S1427" s="51"/>
      <c r="T1427" s="50" t="s">
        <v>304</v>
      </c>
    </row>
    <row r="1428" spans="1:20" ht="21" customHeight="1" x14ac:dyDescent="0.4">
      <c r="A1428" s="50" t="s">
        <v>625</v>
      </c>
      <c r="B1428" s="50"/>
      <c r="C1428" s="50"/>
      <c r="D1428" s="50"/>
      <c r="E1428" s="50"/>
      <c r="F1428" s="50"/>
      <c r="G1428" s="50"/>
      <c r="H1428" s="50"/>
      <c r="I1428" s="50"/>
      <c r="J1428" s="50"/>
      <c r="K1428" s="56">
        <v>45140</v>
      </c>
      <c r="L1428" s="50" t="s">
        <v>314</v>
      </c>
      <c r="M1428" s="51">
        <v>300000</v>
      </c>
      <c r="N1428" s="51"/>
      <c r="O1428" s="52">
        <f t="shared" si="200"/>
        <v>300000</v>
      </c>
      <c r="P1428" s="51"/>
      <c r="Q1428" s="51"/>
      <c r="R1428" s="51"/>
      <c r="S1428" s="51"/>
      <c r="T1428" s="50" t="s">
        <v>304</v>
      </c>
    </row>
    <row r="1429" spans="1:20" ht="21" customHeight="1" x14ac:dyDescent="0.4">
      <c r="A1429" s="50" t="s">
        <v>625</v>
      </c>
      <c r="B1429" s="50"/>
      <c r="C1429" s="50"/>
      <c r="D1429" s="50"/>
      <c r="E1429" s="50"/>
      <c r="F1429" s="50"/>
      <c r="G1429" s="50"/>
      <c r="H1429" s="50"/>
      <c r="I1429" s="50"/>
      <c r="J1429" s="50"/>
      <c r="K1429" s="56">
        <v>45149</v>
      </c>
      <c r="L1429" s="50" t="s">
        <v>314</v>
      </c>
      <c r="M1429" s="51">
        <v>-300000</v>
      </c>
      <c r="N1429" s="51"/>
      <c r="O1429" s="52">
        <f t="shared" si="200"/>
        <v>-300000</v>
      </c>
      <c r="P1429" s="51"/>
      <c r="Q1429" s="51"/>
      <c r="R1429" s="51"/>
      <c r="S1429" s="51"/>
      <c r="T1429" s="50" t="s">
        <v>304</v>
      </c>
    </row>
    <row r="1430" spans="1:20" ht="21" customHeight="1" x14ac:dyDescent="0.4">
      <c r="A1430" s="50" t="s">
        <v>625</v>
      </c>
      <c r="B1430" s="50"/>
      <c r="C1430" s="50"/>
      <c r="D1430" s="50"/>
      <c r="E1430" s="50"/>
      <c r="F1430" s="50"/>
      <c r="G1430" s="50"/>
      <c r="H1430" s="50"/>
      <c r="I1430" s="50"/>
      <c r="J1430" s="50"/>
      <c r="K1430" s="56">
        <v>45152</v>
      </c>
      <c r="L1430" s="50" t="s">
        <v>1226</v>
      </c>
      <c r="M1430" s="51">
        <v>400000</v>
      </c>
      <c r="N1430" s="51"/>
      <c r="O1430" s="52">
        <f t="shared" si="200"/>
        <v>400000</v>
      </c>
      <c r="P1430" s="51"/>
      <c r="Q1430" s="51"/>
      <c r="R1430" s="51"/>
      <c r="S1430" s="51"/>
      <c r="T1430" s="50" t="s">
        <v>304</v>
      </c>
    </row>
    <row r="1431" spans="1:20" ht="21" customHeight="1" x14ac:dyDescent="0.4">
      <c r="A1431" s="50" t="s">
        <v>625</v>
      </c>
      <c r="B1431" s="50"/>
      <c r="C1431" s="50"/>
      <c r="D1431" s="50"/>
      <c r="E1431" s="50"/>
      <c r="F1431" s="50"/>
      <c r="G1431" s="50"/>
      <c r="H1431" s="50"/>
      <c r="I1431" s="50"/>
      <c r="J1431" s="50"/>
      <c r="K1431" s="56">
        <v>45152</v>
      </c>
      <c r="L1431" s="50" t="s">
        <v>1227</v>
      </c>
      <c r="M1431" s="51">
        <v>414000</v>
      </c>
      <c r="N1431" s="51"/>
      <c r="O1431" s="52">
        <f t="shared" si="200"/>
        <v>414000</v>
      </c>
      <c r="P1431" s="51"/>
      <c r="Q1431" s="51"/>
      <c r="R1431" s="51"/>
      <c r="S1431" s="51"/>
      <c r="T1431" s="50" t="s">
        <v>304</v>
      </c>
    </row>
    <row r="1432" spans="1:20" ht="21" customHeight="1" x14ac:dyDescent="0.4">
      <c r="A1432" s="50" t="s">
        <v>625</v>
      </c>
      <c r="B1432" s="50"/>
      <c r="C1432" s="50"/>
      <c r="D1432" s="50"/>
      <c r="E1432" s="50"/>
      <c r="F1432" s="50"/>
      <c r="G1432" s="50"/>
      <c r="H1432" s="50"/>
      <c r="I1432" s="50"/>
      <c r="J1432" s="50"/>
      <c r="K1432" s="56">
        <v>45152</v>
      </c>
      <c r="L1432" s="50" t="s">
        <v>314</v>
      </c>
      <c r="M1432" s="51">
        <v>-450000</v>
      </c>
      <c r="N1432" s="51"/>
      <c r="O1432" s="52">
        <f t="shared" si="200"/>
        <v>-450000</v>
      </c>
      <c r="P1432" s="51"/>
      <c r="Q1432" s="51"/>
      <c r="R1432" s="51"/>
      <c r="S1432" s="51"/>
      <c r="T1432" s="50" t="s">
        <v>304</v>
      </c>
    </row>
    <row r="1433" spans="1:20" ht="21" customHeight="1" x14ac:dyDescent="0.4">
      <c r="A1433" s="50" t="s">
        <v>625</v>
      </c>
      <c r="B1433" s="50"/>
      <c r="C1433" s="50"/>
      <c r="D1433" s="50"/>
      <c r="E1433" s="50"/>
      <c r="F1433" s="50"/>
      <c r="G1433" s="50"/>
      <c r="H1433" s="50"/>
      <c r="I1433" s="50"/>
      <c r="J1433" s="50"/>
      <c r="K1433" s="56">
        <v>45152</v>
      </c>
      <c r="L1433" s="50" t="s">
        <v>314</v>
      </c>
      <c r="M1433" s="51">
        <v>-300000</v>
      </c>
      <c r="N1433" s="51"/>
      <c r="O1433" s="52">
        <f t="shared" si="200"/>
        <v>-300000</v>
      </c>
      <c r="P1433" s="51"/>
      <c r="Q1433" s="51"/>
      <c r="R1433" s="51"/>
      <c r="S1433" s="51"/>
      <c r="T1433" s="50" t="s">
        <v>304</v>
      </c>
    </row>
    <row r="1434" spans="1:20" ht="21" customHeight="1" x14ac:dyDescent="0.4">
      <c r="A1434" s="50" t="s">
        <v>625</v>
      </c>
      <c r="B1434" s="50"/>
      <c r="C1434" s="50"/>
      <c r="D1434" s="50"/>
      <c r="E1434" s="50"/>
      <c r="F1434" s="50"/>
      <c r="G1434" s="50"/>
      <c r="H1434" s="50"/>
      <c r="I1434" s="50"/>
      <c r="J1434" s="50"/>
      <c r="K1434" s="56">
        <v>45152</v>
      </c>
      <c r="L1434" s="50" t="s">
        <v>314</v>
      </c>
      <c r="M1434" s="51">
        <v>-300000</v>
      </c>
      <c r="N1434" s="51"/>
      <c r="O1434" s="52">
        <f t="shared" si="200"/>
        <v>-300000</v>
      </c>
      <c r="P1434" s="51"/>
      <c r="Q1434" s="51"/>
      <c r="R1434" s="51"/>
      <c r="S1434" s="51"/>
      <c r="T1434" s="50" t="s">
        <v>304</v>
      </c>
    </row>
    <row r="1435" spans="1:20" ht="21" customHeight="1" x14ac:dyDescent="0.4">
      <c r="A1435" s="50" t="s">
        <v>625</v>
      </c>
      <c r="B1435" s="50"/>
      <c r="C1435" s="50"/>
      <c r="D1435" s="50"/>
      <c r="E1435" s="50"/>
      <c r="F1435" s="50"/>
      <c r="G1435" s="50"/>
      <c r="H1435" s="50"/>
      <c r="I1435" s="50"/>
      <c r="J1435" s="50"/>
      <c r="K1435" s="56">
        <v>45152</v>
      </c>
      <c r="L1435" s="50" t="s">
        <v>313</v>
      </c>
      <c r="M1435" s="51">
        <v>-100000</v>
      </c>
      <c r="N1435" s="51"/>
      <c r="O1435" s="52">
        <f t="shared" si="200"/>
        <v>-100000</v>
      </c>
      <c r="P1435" s="51"/>
      <c r="Q1435" s="51"/>
      <c r="R1435" s="51"/>
      <c r="S1435" s="51"/>
      <c r="T1435" s="50" t="s">
        <v>304</v>
      </c>
    </row>
    <row r="1436" spans="1:20" ht="21" customHeight="1" x14ac:dyDescent="0.4">
      <c r="A1436" s="50" t="s">
        <v>625</v>
      </c>
      <c r="B1436" s="50"/>
      <c r="C1436" s="50"/>
      <c r="D1436" s="50"/>
      <c r="E1436" s="50"/>
      <c r="F1436" s="50"/>
      <c r="G1436" s="50"/>
      <c r="H1436" s="50"/>
      <c r="I1436" s="50"/>
      <c r="J1436" s="50"/>
      <c r="K1436" s="56">
        <v>45154</v>
      </c>
      <c r="L1436" s="50" t="s">
        <v>9</v>
      </c>
      <c r="M1436" s="51"/>
      <c r="N1436" s="52">
        <v>1219100</v>
      </c>
      <c r="O1436" s="52">
        <f t="shared" si="200"/>
        <v>1219100</v>
      </c>
      <c r="P1436" s="51"/>
      <c r="Q1436" s="51"/>
      <c r="R1436" s="51"/>
      <c r="S1436" s="51"/>
      <c r="T1436" s="50" t="s">
        <v>304</v>
      </c>
    </row>
    <row r="1437" spans="1:20" ht="21" customHeight="1" x14ac:dyDescent="0.4">
      <c r="A1437" s="50" t="s">
        <v>625</v>
      </c>
      <c r="B1437" s="50"/>
      <c r="C1437" s="50"/>
      <c r="D1437" s="50"/>
      <c r="E1437" s="50"/>
      <c r="F1437" s="50"/>
      <c r="G1437" s="50"/>
      <c r="H1437" s="50"/>
      <c r="I1437" s="50"/>
      <c r="J1437" s="50"/>
      <c r="K1437" s="50"/>
      <c r="L1437" s="50"/>
      <c r="M1437" s="51"/>
      <c r="N1437" s="51"/>
      <c r="O1437" s="52">
        <f t="shared" si="200"/>
        <v>0</v>
      </c>
      <c r="P1437" s="51"/>
      <c r="Q1437" s="51"/>
      <c r="R1437" s="51"/>
      <c r="S1437" s="51"/>
      <c r="T1437" s="50" t="s">
        <v>304</v>
      </c>
    </row>
    <row r="1438" spans="1:20" ht="21" customHeight="1" x14ac:dyDescent="0.4">
      <c r="A1438" s="58"/>
      <c r="B1438" s="58"/>
      <c r="C1438" s="58"/>
      <c r="D1438" s="58"/>
      <c r="E1438" s="58"/>
      <c r="F1438" s="58"/>
      <c r="G1438" s="58"/>
      <c r="H1438" s="58"/>
      <c r="I1438" s="58"/>
      <c r="J1438" s="58"/>
      <c r="K1438" s="58"/>
      <c r="L1438" s="58"/>
      <c r="M1438" s="60">
        <f t="shared" ref="M1438:N1438" si="201">SUM(M1423:M1437)</f>
        <v>814000</v>
      </c>
      <c r="N1438" s="60">
        <f t="shared" si="201"/>
        <v>1269100</v>
      </c>
      <c r="O1438" s="60">
        <f>SUM(O1423:O1437)</f>
        <v>2083100</v>
      </c>
      <c r="P1438" s="60">
        <f>+J1422-N1438</f>
        <v>249.99999999976717</v>
      </c>
      <c r="Q1438" s="60">
        <f>+I1422-M1438</f>
        <v>0</v>
      </c>
      <c r="R1438" s="60">
        <f>+P1438+Q1438</f>
        <v>249.99999999976717</v>
      </c>
      <c r="S1438" s="60">
        <f>+O1438</f>
        <v>2083100</v>
      </c>
      <c r="T1438" s="58"/>
    </row>
    <row r="1439" spans="1:20" ht="21" customHeight="1" x14ac:dyDescent="0.4">
      <c r="A1439" s="50" t="s">
        <v>627</v>
      </c>
      <c r="B1439" s="50" t="s">
        <v>326</v>
      </c>
      <c r="C1439" s="50" t="s">
        <v>628</v>
      </c>
      <c r="D1439" s="50">
        <v>138.88999999999999</v>
      </c>
      <c r="E1439" s="50">
        <v>14500</v>
      </c>
      <c r="F1439" s="52">
        <f>+D1439*0.8364</f>
        <v>116.16759599999999</v>
      </c>
      <c r="G1439" s="51">
        <v>7000</v>
      </c>
      <c r="H1439" s="51">
        <f>+D1439*E1439</f>
        <v>2013904.9999999998</v>
      </c>
      <c r="I1439" s="52">
        <f>+CEILING(F1439*G1439,1000)</f>
        <v>814000</v>
      </c>
      <c r="J1439" s="52">
        <f>(H1439-I1439)</f>
        <v>1199904.9999999998</v>
      </c>
      <c r="K1439" s="56">
        <v>44879</v>
      </c>
      <c r="L1439" s="50"/>
      <c r="M1439" s="51"/>
      <c r="N1439" s="51"/>
      <c r="O1439" s="52"/>
      <c r="P1439" s="51"/>
      <c r="Q1439" s="51"/>
      <c r="R1439" s="51"/>
      <c r="S1439" s="51"/>
      <c r="T1439" s="50" t="s">
        <v>986</v>
      </c>
    </row>
    <row r="1440" spans="1:20" ht="21" customHeight="1" x14ac:dyDescent="0.4">
      <c r="A1440" s="50" t="s">
        <v>627</v>
      </c>
      <c r="B1440" s="50"/>
      <c r="C1440" s="50"/>
      <c r="D1440" s="50"/>
      <c r="E1440" s="50"/>
      <c r="F1440" s="50"/>
      <c r="G1440" s="50"/>
      <c r="H1440" s="50"/>
      <c r="I1440" s="50"/>
      <c r="J1440" s="50"/>
      <c r="K1440" s="56">
        <v>44879</v>
      </c>
      <c r="L1440" s="50" t="s">
        <v>321</v>
      </c>
      <c r="M1440" s="51">
        <v>50000</v>
      </c>
      <c r="N1440" s="51"/>
      <c r="O1440" s="52">
        <f t="shared" ref="O1440:O1447" si="202">+SUM(M1440:N1440)</f>
        <v>50000</v>
      </c>
      <c r="P1440" s="51"/>
      <c r="Q1440" s="51"/>
      <c r="R1440" s="51"/>
      <c r="S1440" s="51"/>
      <c r="T1440" s="50" t="s">
        <v>986</v>
      </c>
    </row>
    <row r="1441" spans="1:20" ht="21" customHeight="1" x14ac:dyDescent="0.4">
      <c r="A1441" s="50" t="s">
        <v>627</v>
      </c>
      <c r="B1441" s="50"/>
      <c r="C1441" s="50"/>
      <c r="D1441" s="50"/>
      <c r="E1441" s="50"/>
      <c r="F1441" s="50"/>
      <c r="G1441" s="50"/>
      <c r="H1441" s="50"/>
      <c r="I1441" s="50"/>
      <c r="J1441" s="50"/>
      <c r="K1441" s="56">
        <v>44901</v>
      </c>
      <c r="L1441" s="50" t="s">
        <v>321</v>
      </c>
      <c r="M1441" s="51">
        <v>450000</v>
      </c>
      <c r="N1441" s="51"/>
      <c r="O1441" s="52">
        <f t="shared" si="202"/>
        <v>450000</v>
      </c>
      <c r="P1441" s="51"/>
      <c r="Q1441" s="51"/>
      <c r="R1441" s="51"/>
      <c r="S1441" s="51"/>
      <c r="T1441" s="50" t="s">
        <v>986</v>
      </c>
    </row>
    <row r="1442" spans="1:20" ht="21" customHeight="1" x14ac:dyDescent="0.4">
      <c r="A1442" s="50" t="s">
        <v>627</v>
      </c>
      <c r="B1442" s="50"/>
      <c r="C1442" s="50"/>
      <c r="D1442" s="50"/>
      <c r="E1442" s="50"/>
      <c r="F1442" s="50"/>
      <c r="G1442" s="50"/>
      <c r="H1442" s="50"/>
      <c r="I1442" s="50"/>
      <c r="J1442" s="50"/>
      <c r="K1442" s="56">
        <v>45088</v>
      </c>
      <c r="L1442" s="50" t="s">
        <v>314</v>
      </c>
      <c r="M1442" s="51">
        <v>500000</v>
      </c>
      <c r="N1442" s="51"/>
      <c r="O1442" s="52">
        <f t="shared" si="202"/>
        <v>500000</v>
      </c>
      <c r="P1442" s="51"/>
      <c r="Q1442" s="51"/>
      <c r="R1442" s="51"/>
      <c r="S1442" s="51"/>
      <c r="T1442" s="50" t="s">
        <v>986</v>
      </c>
    </row>
    <row r="1443" spans="1:20" ht="21" customHeight="1" x14ac:dyDescent="0.4">
      <c r="A1443" s="50" t="s">
        <v>627</v>
      </c>
      <c r="B1443" s="50"/>
      <c r="C1443" s="50"/>
      <c r="D1443" s="50"/>
      <c r="E1443" s="50"/>
      <c r="F1443" s="50"/>
      <c r="G1443" s="50"/>
      <c r="H1443" s="50"/>
      <c r="I1443" s="50"/>
      <c r="J1443" s="50"/>
      <c r="K1443" s="56">
        <v>45282</v>
      </c>
      <c r="L1443" s="50" t="s">
        <v>9</v>
      </c>
      <c r="M1443" s="51"/>
      <c r="N1443" s="52">
        <v>1100000</v>
      </c>
      <c r="O1443" s="52">
        <f t="shared" si="202"/>
        <v>1100000</v>
      </c>
      <c r="P1443" s="51"/>
      <c r="Q1443" s="51"/>
      <c r="R1443" s="51"/>
      <c r="S1443" s="51"/>
      <c r="T1443" s="50" t="s">
        <v>986</v>
      </c>
    </row>
    <row r="1444" spans="1:20" ht="21" customHeight="1" x14ac:dyDescent="0.4">
      <c r="A1444" s="50" t="s">
        <v>627</v>
      </c>
      <c r="B1444" s="50"/>
      <c r="C1444" s="50"/>
      <c r="D1444" s="50"/>
      <c r="E1444" s="50"/>
      <c r="F1444" s="50"/>
      <c r="G1444" s="50"/>
      <c r="H1444" s="50"/>
      <c r="I1444" s="50"/>
      <c r="J1444" s="50"/>
      <c r="K1444" s="56">
        <v>45281</v>
      </c>
      <c r="L1444" s="50" t="s">
        <v>314</v>
      </c>
      <c r="M1444" s="52">
        <v>-450000</v>
      </c>
      <c r="N1444" s="51"/>
      <c r="O1444" s="52">
        <f t="shared" si="202"/>
        <v>-450000</v>
      </c>
      <c r="P1444" s="51"/>
      <c r="Q1444" s="51"/>
      <c r="R1444" s="51"/>
      <c r="S1444" s="51"/>
      <c r="T1444" s="50" t="s">
        <v>986</v>
      </c>
    </row>
    <row r="1445" spans="1:20" ht="21" customHeight="1" x14ac:dyDescent="0.4">
      <c r="A1445" s="50" t="s">
        <v>627</v>
      </c>
      <c r="B1445" s="50"/>
      <c r="C1445" s="50" t="s">
        <v>629</v>
      </c>
      <c r="D1445" s="50"/>
      <c r="E1445" s="50"/>
      <c r="F1445" s="50"/>
      <c r="G1445" s="50"/>
      <c r="H1445" s="50"/>
      <c r="I1445" s="50"/>
      <c r="J1445" s="50"/>
      <c r="K1445" s="56">
        <v>45282</v>
      </c>
      <c r="L1445" s="50" t="s">
        <v>1228</v>
      </c>
      <c r="M1445" s="52">
        <v>264000</v>
      </c>
      <c r="N1445" s="51"/>
      <c r="O1445" s="52">
        <f t="shared" si="202"/>
        <v>264000</v>
      </c>
      <c r="P1445" s="51"/>
      <c r="Q1445" s="51"/>
      <c r="R1445" s="51"/>
      <c r="S1445" s="51"/>
      <c r="T1445" s="50" t="s">
        <v>986</v>
      </c>
    </row>
    <row r="1446" spans="1:20" ht="21" customHeight="1" x14ac:dyDescent="0.4">
      <c r="A1446" s="50" t="s">
        <v>627</v>
      </c>
      <c r="B1446" s="50"/>
      <c r="C1446" s="50"/>
      <c r="D1446" s="50"/>
      <c r="E1446" s="50"/>
      <c r="F1446" s="50"/>
      <c r="G1446" s="50"/>
      <c r="H1446" s="50"/>
      <c r="I1446" s="50"/>
      <c r="J1446" s="50"/>
      <c r="K1446" s="56">
        <v>45282</v>
      </c>
      <c r="L1446" s="50" t="s">
        <v>9</v>
      </c>
      <c r="M1446" s="51"/>
      <c r="N1446" s="52">
        <v>99900</v>
      </c>
      <c r="O1446" s="52">
        <f t="shared" si="202"/>
        <v>99900</v>
      </c>
      <c r="P1446" s="51"/>
      <c r="Q1446" s="51"/>
      <c r="R1446" s="51"/>
      <c r="S1446" s="51"/>
      <c r="T1446" s="50" t="s">
        <v>986</v>
      </c>
    </row>
    <row r="1447" spans="1:20" ht="21" customHeight="1" x14ac:dyDescent="0.4">
      <c r="A1447" s="50" t="s">
        <v>627</v>
      </c>
      <c r="B1447" s="50"/>
      <c r="C1447" s="50"/>
      <c r="D1447" s="50"/>
      <c r="E1447" s="50"/>
      <c r="F1447" s="50"/>
      <c r="G1447" s="50"/>
      <c r="H1447" s="50"/>
      <c r="I1447" s="50"/>
      <c r="J1447" s="50"/>
      <c r="K1447" s="50"/>
      <c r="L1447" s="50"/>
      <c r="M1447" s="51"/>
      <c r="N1447" s="51"/>
      <c r="O1447" s="52">
        <f t="shared" si="202"/>
        <v>0</v>
      </c>
      <c r="P1447" s="51"/>
      <c r="Q1447" s="51"/>
      <c r="R1447" s="51"/>
      <c r="S1447" s="51"/>
      <c r="T1447" s="50" t="s">
        <v>986</v>
      </c>
    </row>
    <row r="1448" spans="1:20" ht="21" customHeight="1" x14ac:dyDescent="0.4">
      <c r="A1448" s="58"/>
      <c r="B1448" s="58"/>
      <c r="C1448" s="58"/>
      <c r="D1448" s="58"/>
      <c r="E1448" s="58"/>
      <c r="F1448" s="58"/>
      <c r="G1448" s="58"/>
      <c r="H1448" s="58"/>
      <c r="I1448" s="58"/>
      <c r="J1448" s="58"/>
      <c r="K1448" s="58"/>
      <c r="L1448" s="58"/>
      <c r="M1448" s="60">
        <f t="shared" ref="M1448:N1448" si="203">SUM(M1440:M1447)</f>
        <v>814000</v>
      </c>
      <c r="N1448" s="60">
        <f t="shared" si="203"/>
        <v>1199900</v>
      </c>
      <c r="O1448" s="60">
        <f>SUM(O1440:O1447)</f>
        <v>2013900</v>
      </c>
      <c r="P1448" s="60">
        <f>+J1439-N1448</f>
        <v>4.9999999997671694</v>
      </c>
      <c r="Q1448" s="60">
        <f>+I1439-M1448</f>
        <v>0</v>
      </c>
      <c r="R1448" s="60">
        <f>+P1448+Q1448</f>
        <v>4.9999999997671694</v>
      </c>
      <c r="S1448" s="60">
        <f>+O1448</f>
        <v>2013900</v>
      </c>
      <c r="T1448" s="58"/>
    </row>
    <row r="1449" spans="1:20" ht="21" customHeight="1" x14ac:dyDescent="0.4">
      <c r="A1449" s="50" t="s">
        <v>630</v>
      </c>
      <c r="B1449" s="50" t="s">
        <v>326</v>
      </c>
      <c r="C1449" s="50" t="s">
        <v>631</v>
      </c>
      <c r="D1449" s="50">
        <v>138.88999999999999</v>
      </c>
      <c r="E1449" s="50">
        <v>14500</v>
      </c>
      <c r="F1449" s="52">
        <f>+D1449*0.8364</f>
        <v>116.16759599999999</v>
      </c>
      <c r="G1449" s="51">
        <v>7000</v>
      </c>
      <c r="H1449" s="51">
        <f>+D1449*E1449</f>
        <v>2013904.9999999998</v>
      </c>
      <c r="I1449" s="52">
        <f>+CEILING(F1449*G1449,1000)</f>
        <v>814000</v>
      </c>
      <c r="J1449" s="52">
        <f>(H1449-I1449)</f>
        <v>1199904.9999999998</v>
      </c>
      <c r="K1449" s="56">
        <v>44921</v>
      </c>
      <c r="L1449" s="50"/>
      <c r="M1449" s="51"/>
      <c r="N1449" s="51"/>
      <c r="O1449" s="52"/>
      <c r="P1449" s="51"/>
      <c r="Q1449" s="51"/>
      <c r="R1449" s="51"/>
      <c r="S1449" s="51"/>
      <c r="T1449" s="50" t="s">
        <v>490</v>
      </c>
    </row>
    <row r="1450" spans="1:20" ht="21" customHeight="1" x14ac:dyDescent="0.4">
      <c r="A1450" s="50" t="s">
        <v>630</v>
      </c>
      <c r="B1450" s="50"/>
      <c r="C1450" s="50"/>
      <c r="D1450" s="50"/>
      <c r="E1450" s="50"/>
      <c r="F1450" s="50"/>
      <c r="G1450" s="50"/>
      <c r="H1450" s="50"/>
      <c r="I1450" s="50"/>
      <c r="J1450" s="50"/>
      <c r="K1450" s="56">
        <v>44921</v>
      </c>
      <c r="L1450" s="50" t="s">
        <v>9</v>
      </c>
      <c r="M1450" s="51"/>
      <c r="N1450" s="52">
        <v>100000</v>
      </c>
      <c r="O1450" s="52">
        <f t="shared" ref="O1450:O1457" si="204">+SUM(M1450:N1450)</f>
        <v>100000</v>
      </c>
      <c r="P1450" s="51"/>
      <c r="Q1450" s="51"/>
      <c r="R1450" s="51"/>
      <c r="S1450" s="51"/>
      <c r="T1450" s="50" t="s">
        <v>490</v>
      </c>
    </row>
    <row r="1451" spans="1:20" ht="21" customHeight="1" x14ac:dyDescent="0.4">
      <c r="A1451" s="50" t="s">
        <v>630</v>
      </c>
      <c r="B1451" s="50"/>
      <c r="C1451" s="50"/>
      <c r="D1451" s="50"/>
      <c r="E1451" s="50"/>
      <c r="F1451" s="50"/>
      <c r="G1451" s="50"/>
      <c r="H1451" s="50"/>
      <c r="I1451" s="50"/>
      <c r="J1451" s="50"/>
      <c r="K1451" s="56">
        <v>44932</v>
      </c>
      <c r="L1451" s="50" t="s">
        <v>9</v>
      </c>
      <c r="M1451" s="51"/>
      <c r="N1451" s="52">
        <v>900000</v>
      </c>
      <c r="O1451" s="52">
        <f t="shared" si="204"/>
        <v>900000</v>
      </c>
      <c r="P1451" s="51"/>
      <c r="Q1451" s="51"/>
      <c r="R1451" s="51"/>
      <c r="S1451" s="51"/>
      <c r="T1451" s="50" t="s">
        <v>490</v>
      </c>
    </row>
    <row r="1452" spans="1:20" ht="21" customHeight="1" x14ac:dyDescent="0.4">
      <c r="A1452" s="50" t="s">
        <v>630</v>
      </c>
      <c r="B1452" s="50"/>
      <c r="C1452" s="50"/>
      <c r="D1452" s="50"/>
      <c r="E1452" s="50"/>
      <c r="F1452" s="50"/>
      <c r="G1452" s="50"/>
      <c r="H1452" s="50"/>
      <c r="I1452" s="50"/>
      <c r="J1452" s="50"/>
      <c r="K1452" s="56">
        <v>45072</v>
      </c>
      <c r="L1452" s="50" t="s">
        <v>9</v>
      </c>
      <c r="M1452" s="51"/>
      <c r="N1452" s="52">
        <v>150000</v>
      </c>
      <c r="O1452" s="52">
        <f t="shared" si="204"/>
        <v>150000</v>
      </c>
      <c r="P1452" s="51"/>
      <c r="Q1452" s="51"/>
      <c r="R1452" s="51"/>
      <c r="S1452" s="51"/>
      <c r="T1452" s="50" t="s">
        <v>490</v>
      </c>
    </row>
    <row r="1453" spans="1:20" ht="21" customHeight="1" x14ac:dyDescent="0.4">
      <c r="A1453" s="50" t="s">
        <v>630</v>
      </c>
      <c r="B1453" s="50"/>
      <c r="C1453" s="50"/>
      <c r="D1453" s="50"/>
      <c r="E1453" s="50"/>
      <c r="F1453" s="50"/>
      <c r="G1453" s="50"/>
      <c r="H1453" s="50"/>
      <c r="I1453" s="50"/>
      <c r="J1453" s="50"/>
      <c r="K1453" s="56">
        <v>45113</v>
      </c>
      <c r="L1453" s="50" t="s">
        <v>314</v>
      </c>
      <c r="M1453" s="51">
        <v>200000</v>
      </c>
      <c r="N1453" s="51"/>
      <c r="O1453" s="52">
        <f t="shared" si="204"/>
        <v>200000</v>
      </c>
      <c r="P1453" s="51"/>
      <c r="Q1453" s="51"/>
      <c r="R1453" s="51"/>
      <c r="S1453" s="51"/>
      <c r="T1453" s="50" t="s">
        <v>490</v>
      </c>
    </row>
    <row r="1454" spans="1:20" ht="21" customHeight="1" x14ac:dyDescent="0.4">
      <c r="A1454" s="50" t="s">
        <v>630</v>
      </c>
      <c r="B1454" s="50"/>
      <c r="C1454" s="50"/>
      <c r="D1454" s="50"/>
      <c r="E1454" s="50"/>
      <c r="F1454" s="50"/>
      <c r="G1454" s="50"/>
      <c r="H1454" s="50"/>
      <c r="I1454" s="50"/>
      <c r="J1454" s="50"/>
      <c r="K1454" s="56">
        <v>45311</v>
      </c>
      <c r="L1454" s="50" t="s">
        <v>321</v>
      </c>
      <c r="M1454" s="52">
        <v>150000</v>
      </c>
      <c r="N1454" s="51"/>
      <c r="O1454" s="52">
        <f t="shared" si="204"/>
        <v>150000</v>
      </c>
      <c r="P1454" s="51"/>
      <c r="Q1454" s="51"/>
      <c r="R1454" s="51"/>
      <c r="S1454" s="51"/>
      <c r="T1454" s="50" t="s">
        <v>490</v>
      </c>
    </row>
    <row r="1455" spans="1:20" ht="21" customHeight="1" x14ac:dyDescent="0.4">
      <c r="A1455" s="50" t="s">
        <v>630</v>
      </c>
      <c r="B1455" s="50"/>
      <c r="C1455" s="50" t="s">
        <v>631</v>
      </c>
      <c r="D1455" s="50"/>
      <c r="E1455" s="50"/>
      <c r="F1455" s="50"/>
      <c r="G1455" s="50"/>
      <c r="H1455" s="50"/>
      <c r="I1455" s="50"/>
      <c r="J1455" s="50"/>
      <c r="K1455" s="56">
        <v>45547</v>
      </c>
      <c r="L1455" s="50" t="s">
        <v>313</v>
      </c>
      <c r="M1455" s="52">
        <v>456000</v>
      </c>
      <c r="N1455" s="51"/>
      <c r="O1455" s="52">
        <f t="shared" si="204"/>
        <v>456000</v>
      </c>
      <c r="P1455" s="51"/>
      <c r="Q1455" s="51"/>
      <c r="R1455" s="51"/>
      <c r="S1455" s="51"/>
      <c r="T1455" s="50" t="s">
        <v>490</v>
      </c>
    </row>
    <row r="1456" spans="1:20" ht="21" customHeight="1" x14ac:dyDescent="0.4">
      <c r="A1456" s="50" t="s">
        <v>630</v>
      </c>
      <c r="B1456" s="50"/>
      <c r="C1456" s="50"/>
      <c r="D1456" s="50"/>
      <c r="E1456" s="50"/>
      <c r="F1456" s="50"/>
      <c r="G1456" s="50"/>
      <c r="H1456" s="50"/>
      <c r="I1456" s="50"/>
      <c r="J1456" s="50"/>
      <c r="K1456" s="56">
        <v>45623</v>
      </c>
      <c r="L1456" s="50" t="s">
        <v>9</v>
      </c>
      <c r="M1456" s="51"/>
      <c r="N1456" s="52">
        <v>57900</v>
      </c>
      <c r="O1456" s="52">
        <f t="shared" si="204"/>
        <v>57900</v>
      </c>
      <c r="P1456" s="51"/>
      <c r="Q1456" s="51"/>
      <c r="R1456" s="51"/>
      <c r="S1456" s="51"/>
      <c r="T1456" s="50" t="s">
        <v>490</v>
      </c>
    </row>
    <row r="1457" spans="1:20" ht="21" customHeight="1" x14ac:dyDescent="0.4">
      <c r="A1457" s="50" t="s">
        <v>630</v>
      </c>
      <c r="B1457" s="50"/>
      <c r="C1457" s="50"/>
      <c r="D1457" s="50"/>
      <c r="E1457" s="50"/>
      <c r="F1457" s="50"/>
      <c r="G1457" s="50"/>
      <c r="H1457" s="50"/>
      <c r="I1457" s="50"/>
      <c r="J1457" s="50"/>
      <c r="K1457" s="50"/>
      <c r="L1457" s="50"/>
      <c r="M1457" s="51"/>
      <c r="N1457" s="51"/>
      <c r="O1457" s="52">
        <f t="shared" si="204"/>
        <v>0</v>
      </c>
      <c r="P1457" s="51"/>
      <c r="Q1457" s="51"/>
      <c r="R1457" s="51"/>
      <c r="S1457" s="51"/>
      <c r="T1457" s="50" t="s">
        <v>490</v>
      </c>
    </row>
    <row r="1458" spans="1:20" ht="21" customHeight="1" x14ac:dyDescent="0.4">
      <c r="A1458" s="58"/>
      <c r="B1458" s="58"/>
      <c r="C1458" s="58"/>
      <c r="D1458" s="58"/>
      <c r="E1458" s="58"/>
      <c r="F1458" s="58"/>
      <c r="G1458" s="58"/>
      <c r="H1458" s="58"/>
      <c r="I1458" s="58"/>
      <c r="J1458" s="58"/>
      <c r="K1458" s="58"/>
      <c r="L1458" s="58"/>
      <c r="M1458" s="60">
        <f t="shared" ref="M1458:N1458" si="205">SUM(M1450:M1457)</f>
        <v>806000</v>
      </c>
      <c r="N1458" s="60">
        <f t="shared" si="205"/>
        <v>1207900</v>
      </c>
      <c r="O1458" s="60">
        <f>SUM(O1450:O1457)</f>
        <v>2013900</v>
      </c>
      <c r="P1458" s="60">
        <f>+J1449-N1458</f>
        <v>-7995.0000000002328</v>
      </c>
      <c r="Q1458" s="60">
        <f>+I1449-M1458</f>
        <v>8000</v>
      </c>
      <c r="R1458" s="60">
        <f>+P1458+Q1458</f>
        <v>4.9999999997671694</v>
      </c>
      <c r="S1458" s="60">
        <f>+O1458</f>
        <v>2013900</v>
      </c>
      <c r="T1458" s="58"/>
    </row>
    <row r="1459" spans="1:20" ht="21" customHeight="1" x14ac:dyDescent="0.4">
      <c r="A1459" s="50" t="s">
        <v>632</v>
      </c>
      <c r="B1459" s="50" t="s">
        <v>326</v>
      </c>
      <c r="C1459" s="50" t="s">
        <v>633</v>
      </c>
      <c r="D1459" s="50">
        <v>138.88999999999999</v>
      </c>
      <c r="E1459" s="50">
        <v>14500</v>
      </c>
      <c r="F1459" s="52">
        <f>+D1459*0.8364</f>
        <v>116.16759599999999</v>
      </c>
      <c r="G1459" s="51">
        <v>7000</v>
      </c>
      <c r="H1459" s="51">
        <f>+D1459*E1459</f>
        <v>2013904.9999999998</v>
      </c>
      <c r="I1459" s="52">
        <f>+CEILING(F1459*G1459,1000)</f>
        <v>814000</v>
      </c>
      <c r="J1459" s="52">
        <f>(H1459-I1459)</f>
        <v>1199904.9999999998</v>
      </c>
      <c r="K1459" s="56">
        <v>44921</v>
      </c>
      <c r="L1459" s="50"/>
      <c r="M1459" s="51"/>
      <c r="N1459" s="51"/>
      <c r="O1459" s="52"/>
      <c r="P1459" s="51"/>
      <c r="Q1459" s="51"/>
      <c r="R1459" s="51"/>
      <c r="S1459" s="51"/>
      <c r="T1459" s="50" t="s">
        <v>490</v>
      </c>
    </row>
    <row r="1460" spans="1:20" ht="21" customHeight="1" x14ac:dyDescent="0.4">
      <c r="A1460" s="50" t="s">
        <v>632</v>
      </c>
      <c r="B1460" s="50"/>
      <c r="C1460" s="50"/>
      <c r="D1460" s="50"/>
      <c r="E1460" s="50"/>
      <c r="F1460" s="50"/>
      <c r="G1460" s="50"/>
      <c r="H1460" s="50"/>
      <c r="I1460" s="50"/>
      <c r="J1460" s="50"/>
      <c r="K1460" s="56">
        <v>44921</v>
      </c>
      <c r="L1460" s="50" t="s">
        <v>9</v>
      </c>
      <c r="M1460" s="51"/>
      <c r="N1460" s="52">
        <v>100000</v>
      </c>
      <c r="O1460" s="52">
        <f t="shared" ref="O1460:O1468" si="206">+SUM(M1460:N1460)</f>
        <v>100000</v>
      </c>
      <c r="P1460" s="51"/>
      <c r="Q1460" s="51"/>
      <c r="R1460" s="51"/>
      <c r="S1460" s="51"/>
      <c r="T1460" s="50" t="s">
        <v>490</v>
      </c>
    </row>
    <row r="1461" spans="1:20" ht="21" customHeight="1" x14ac:dyDescent="0.4">
      <c r="A1461" s="50" t="s">
        <v>632</v>
      </c>
      <c r="B1461" s="50"/>
      <c r="C1461" s="50"/>
      <c r="D1461" s="50"/>
      <c r="E1461" s="50"/>
      <c r="F1461" s="50"/>
      <c r="G1461" s="50"/>
      <c r="H1461" s="50"/>
      <c r="I1461" s="50"/>
      <c r="J1461" s="50"/>
      <c r="K1461" s="56">
        <v>44932</v>
      </c>
      <c r="L1461" s="50" t="s">
        <v>9</v>
      </c>
      <c r="M1461" s="51"/>
      <c r="N1461" s="52">
        <v>400000</v>
      </c>
      <c r="O1461" s="52">
        <f t="shared" si="206"/>
        <v>400000</v>
      </c>
      <c r="P1461" s="51"/>
      <c r="Q1461" s="51"/>
      <c r="R1461" s="51"/>
      <c r="S1461" s="51"/>
      <c r="T1461" s="50" t="s">
        <v>490</v>
      </c>
    </row>
    <row r="1462" spans="1:20" ht="21" customHeight="1" x14ac:dyDescent="0.4">
      <c r="A1462" s="50" t="s">
        <v>632</v>
      </c>
      <c r="B1462" s="50"/>
      <c r="C1462" s="50"/>
      <c r="D1462" s="50"/>
      <c r="E1462" s="50"/>
      <c r="F1462" s="50"/>
      <c r="G1462" s="50"/>
      <c r="H1462" s="50"/>
      <c r="I1462" s="50"/>
      <c r="J1462" s="50"/>
      <c r="K1462" s="56">
        <v>44967</v>
      </c>
      <c r="L1462" s="50" t="s">
        <v>9</v>
      </c>
      <c r="M1462" s="51"/>
      <c r="N1462" s="52">
        <v>200000</v>
      </c>
      <c r="O1462" s="52">
        <f t="shared" si="206"/>
        <v>200000</v>
      </c>
      <c r="P1462" s="51"/>
      <c r="Q1462" s="51"/>
      <c r="R1462" s="51"/>
      <c r="S1462" s="51"/>
      <c r="T1462" s="50" t="s">
        <v>490</v>
      </c>
    </row>
    <row r="1463" spans="1:20" ht="21" customHeight="1" x14ac:dyDescent="0.4">
      <c r="A1463" s="50" t="s">
        <v>632</v>
      </c>
      <c r="B1463" s="50"/>
      <c r="C1463" s="50"/>
      <c r="D1463" s="50"/>
      <c r="E1463" s="50"/>
      <c r="F1463" s="50"/>
      <c r="G1463" s="50"/>
      <c r="H1463" s="50"/>
      <c r="I1463" s="50"/>
      <c r="J1463" s="50"/>
      <c r="K1463" s="56">
        <v>45072</v>
      </c>
      <c r="L1463" s="50" t="s">
        <v>9</v>
      </c>
      <c r="M1463" s="51"/>
      <c r="N1463" s="52">
        <v>200000</v>
      </c>
      <c r="O1463" s="52">
        <f t="shared" si="206"/>
        <v>200000</v>
      </c>
      <c r="P1463" s="51"/>
      <c r="Q1463" s="51"/>
      <c r="R1463" s="51"/>
      <c r="S1463" s="51"/>
      <c r="T1463" s="50" t="s">
        <v>490</v>
      </c>
    </row>
    <row r="1464" spans="1:20" ht="21" customHeight="1" x14ac:dyDescent="0.4">
      <c r="A1464" s="50" t="s">
        <v>632</v>
      </c>
      <c r="B1464" s="50"/>
      <c r="C1464" s="50" t="s">
        <v>633</v>
      </c>
      <c r="D1464" s="50"/>
      <c r="E1464" s="50"/>
      <c r="F1464" s="50"/>
      <c r="G1464" s="50"/>
      <c r="H1464" s="50"/>
      <c r="I1464" s="50"/>
      <c r="J1464" s="50"/>
      <c r="K1464" s="56">
        <v>45311</v>
      </c>
      <c r="L1464" s="50" t="s">
        <v>314</v>
      </c>
      <c r="M1464" s="52">
        <v>407000</v>
      </c>
      <c r="N1464" s="51"/>
      <c r="O1464" s="52">
        <f t="shared" si="206"/>
        <v>407000</v>
      </c>
      <c r="P1464" s="51"/>
      <c r="Q1464" s="51"/>
      <c r="R1464" s="51"/>
      <c r="S1464" s="51"/>
      <c r="T1464" s="50" t="s">
        <v>490</v>
      </c>
    </row>
    <row r="1465" spans="1:20" ht="21" customHeight="1" x14ac:dyDescent="0.4">
      <c r="A1465" s="50" t="s">
        <v>632</v>
      </c>
      <c r="B1465" s="50"/>
      <c r="C1465" s="50"/>
      <c r="D1465" s="50"/>
      <c r="E1465" s="50"/>
      <c r="F1465" s="50"/>
      <c r="G1465" s="50"/>
      <c r="H1465" s="50"/>
      <c r="I1465" s="50"/>
      <c r="J1465" s="50"/>
      <c r="K1465" s="56">
        <v>45358</v>
      </c>
      <c r="L1465" s="50" t="s">
        <v>9</v>
      </c>
      <c r="M1465" s="51"/>
      <c r="N1465" s="52">
        <v>200000</v>
      </c>
      <c r="O1465" s="52">
        <f t="shared" si="206"/>
        <v>200000</v>
      </c>
      <c r="P1465" s="51"/>
      <c r="Q1465" s="51"/>
      <c r="R1465" s="51"/>
      <c r="S1465" s="51"/>
      <c r="T1465" s="50" t="s">
        <v>490</v>
      </c>
    </row>
    <row r="1466" spans="1:20" ht="21" customHeight="1" x14ac:dyDescent="0.4">
      <c r="A1466" s="50" t="s">
        <v>632</v>
      </c>
      <c r="B1466" s="50"/>
      <c r="C1466" s="50"/>
      <c r="D1466" s="50"/>
      <c r="E1466" s="50"/>
      <c r="F1466" s="50"/>
      <c r="G1466" s="50"/>
      <c r="H1466" s="50"/>
      <c r="I1466" s="50"/>
      <c r="J1466" s="50"/>
      <c r="K1466" s="56">
        <v>45417</v>
      </c>
      <c r="L1466" s="50" t="s">
        <v>9</v>
      </c>
      <c r="M1466" s="51"/>
      <c r="N1466" s="52">
        <v>300000</v>
      </c>
      <c r="O1466" s="52">
        <f t="shared" si="206"/>
        <v>300000</v>
      </c>
      <c r="P1466" s="51"/>
      <c r="Q1466" s="51"/>
      <c r="R1466" s="51"/>
      <c r="S1466" s="51"/>
      <c r="T1466" s="50" t="s">
        <v>490</v>
      </c>
    </row>
    <row r="1467" spans="1:20" ht="21" customHeight="1" x14ac:dyDescent="0.4">
      <c r="A1467" s="50" t="s">
        <v>632</v>
      </c>
      <c r="B1467" s="50"/>
      <c r="C1467" s="50"/>
      <c r="D1467" s="50"/>
      <c r="E1467" s="50"/>
      <c r="F1467" s="50"/>
      <c r="G1467" s="50"/>
      <c r="H1467" s="50"/>
      <c r="I1467" s="50"/>
      <c r="J1467" s="50"/>
      <c r="K1467" s="56">
        <v>45623</v>
      </c>
      <c r="L1467" s="50" t="s">
        <v>9</v>
      </c>
      <c r="M1467" s="51"/>
      <c r="N1467" s="52">
        <v>206900</v>
      </c>
      <c r="O1467" s="52">
        <f t="shared" si="206"/>
        <v>206900</v>
      </c>
      <c r="P1467" s="51"/>
      <c r="Q1467" s="51"/>
      <c r="R1467" s="51"/>
      <c r="S1467" s="51"/>
      <c r="T1467" s="50" t="s">
        <v>490</v>
      </c>
    </row>
    <row r="1468" spans="1:20" ht="21" customHeight="1" x14ac:dyDescent="0.4">
      <c r="A1468" s="50" t="s">
        <v>632</v>
      </c>
      <c r="B1468" s="50"/>
      <c r="C1468" s="50"/>
      <c r="D1468" s="50"/>
      <c r="E1468" s="50"/>
      <c r="F1468" s="50"/>
      <c r="G1468" s="50"/>
      <c r="H1468" s="50"/>
      <c r="I1468" s="50"/>
      <c r="J1468" s="50"/>
      <c r="K1468" s="50"/>
      <c r="L1468" s="50"/>
      <c r="M1468" s="51"/>
      <c r="N1468" s="51"/>
      <c r="O1468" s="52">
        <f t="shared" si="206"/>
        <v>0</v>
      </c>
      <c r="P1468" s="51"/>
      <c r="Q1468" s="51"/>
      <c r="R1468" s="51"/>
      <c r="S1468" s="51"/>
      <c r="T1468" s="50" t="s">
        <v>490</v>
      </c>
    </row>
    <row r="1469" spans="1:20" ht="21" customHeight="1" x14ac:dyDescent="0.4">
      <c r="A1469" s="58"/>
      <c r="B1469" s="58"/>
      <c r="C1469" s="58"/>
      <c r="D1469" s="58"/>
      <c r="E1469" s="58"/>
      <c r="F1469" s="58"/>
      <c r="G1469" s="58"/>
      <c r="H1469" s="58"/>
      <c r="I1469" s="58"/>
      <c r="J1469" s="58"/>
      <c r="K1469" s="58"/>
      <c r="L1469" s="58"/>
      <c r="M1469" s="60">
        <f t="shared" ref="M1469:N1469" si="207">SUM(M1460:M1468)</f>
        <v>407000</v>
      </c>
      <c r="N1469" s="60">
        <f t="shared" si="207"/>
        <v>1606900</v>
      </c>
      <c r="O1469" s="60">
        <f>SUM(O1460:O1468)</f>
        <v>2013900</v>
      </c>
      <c r="P1469" s="60">
        <f>+J1459-N1469</f>
        <v>-406995.00000000023</v>
      </c>
      <c r="Q1469" s="60">
        <f>+I1459-M1469</f>
        <v>407000</v>
      </c>
      <c r="R1469" s="60">
        <f>+P1469+Q1469</f>
        <v>4.9999999997671694</v>
      </c>
      <c r="S1469" s="60">
        <f>+O1469</f>
        <v>2013900</v>
      </c>
      <c r="T1469" s="58"/>
    </row>
    <row r="1470" spans="1:20" ht="21" customHeight="1" x14ac:dyDescent="0.4">
      <c r="A1470" s="50" t="s">
        <v>634</v>
      </c>
      <c r="B1470" s="50" t="s">
        <v>326</v>
      </c>
      <c r="C1470" s="50" t="s">
        <v>477</v>
      </c>
      <c r="D1470" s="50">
        <v>138.88999999999999</v>
      </c>
      <c r="E1470" s="50">
        <v>14500</v>
      </c>
      <c r="F1470" s="52">
        <f>+D1470*0.8364</f>
        <v>116.16759599999999</v>
      </c>
      <c r="G1470" s="51">
        <v>7000</v>
      </c>
      <c r="H1470" s="51">
        <f>+D1470*E1470</f>
        <v>2013904.9999999998</v>
      </c>
      <c r="I1470" s="52">
        <f>+CEILING(F1470*G1470,1000)</f>
        <v>814000</v>
      </c>
      <c r="J1470" s="52">
        <f>(H1470-I1470)</f>
        <v>1199904.9999999998</v>
      </c>
      <c r="K1470" s="56">
        <v>44949</v>
      </c>
      <c r="L1470" s="50"/>
      <c r="M1470" s="51"/>
      <c r="N1470" s="51"/>
      <c r="O1470" s="52"/>
      <c r="P1470" s="51"/>
      <c r="Q1470" s="51"/>
      <c r="R1470" s="51"/>
      <c r="S1470" s="51"/>
      <c r="T1470" s="50" t="s">
        <v>490</v>
      </c>
    </row>
    <row r="1471" spans="1:20" ht="21" customHeight="1" x14ac:dyDescent="0.4">
      <c r="A1471" s="50" t="s">
        <v>634</v>
      </c>
      <c r="B1471" s="50"/>
      <c r="C1471" s="50"/>
      <c r="D1471" s="50"/>
      <c r="E1471" s="50"/>
      <c r="F1471" s="50"/>
      <c r="G1471" s="50"/>
      <c r="H1471" s="50"/>
      <c r="I1471" s="50"/>
      <c r="J1471" s="50"/>
      <c r="K1471" s="56">
        <v>44949</v>
      </c>
      <c r="L1471" s="50" t="s">
        <v>312</v>
      </c>
      <c r="M1471" s="51">
        <v>10000</v>
      </c>
      <c r="N1471" s="51"/>
      <c r="O1471" s="52">
        <f t="shared" ref="O1471:O1481" si="208">+SUM(M1471:N1471)</f>
        <v>10000</v>
      </c>
      <c r="P1471" s="51"/>
      <c r="Q1471" s="51"/>
      <c r="R1471" s="51"/>
      <c r="S1471" s="51"/>
      <c r="T1471" s="50" t="s">
        <v>490</v>
      </c>
    </row>
    <row r="1472" spans="1:20" ht="21" customHeight="1" x14ac:dyDescent="0.4">
      <c r="A1472" s="50" t="s">
        <v>634</v>
      </c>
      <c r="B1472" s="50"/>
      <c r="C1472" s="50"/>
      <c r="D1472" s="50"/>
      <c r="E1472" s="50"/>
      <c r="F1472" s="50"/>
      <c r="G1472" s="50"/>
      <c r="H1472" s="50"/>
      <c r="I1472" s="50"/>
      <c r="J1472" s="50"/>
      <c r="K1472" s="56">
        <v>44956</v>
      </c>
      <c r="L1472" s="50" t="s">
        <v>321</v>
      </c>
      <c r="M1472" s="51">
        <v>100000</v>
      </c>
      <c r="N1472" s="51"/>
      <c r="O1472" s="52">
        <f t="shared" si="208"/>
        <v>100000</v>
      </c>
      <c r="P1472" s="51"/>
      <c r="Q1472" s="51"/>
      <c r="R1472" s="51"/>
      <c r="S1472" s="51"/>
      <c r="T1472" s="50" t="s">
        <v>490</v>
      </c>
    </row>
    <row r="1473" spans="1:20" ht="21" customHeight="1" x14ac:dyDescent="0.4">
      <c r="A1473" s="50" t="s">
        <v>634</v>
      </c>
      <c r="B1473" s="50"/>
      <c r="C1473" s="50"/>
      <c r="D1473" s="50"/>
      <c r="E1473" s="50"/>
      <c r="F1473" s="50"/>
      <c r="G1473" s="50"/>
      <c r="H1473" s="50"/>
      <c r="I1473" s="50"/>
      <c r="J1473" s="50"/>
      <c r="K1473" s="56">
        <v>44977</v>
      </c>
      <c r="L1473" s="50" t="s">
        <v>9</v>
      </c>
      <c r="M1473" s="51"/>
      <c r="N1473" s="52">
        <v>300000</v>
      </c>
      <c r="O1473" s="52">
        <f t="shared" si="208"/>
        <v>300000</v>
      </c>
      <c r="P1473" s="51"/>
      <c r="Q1473" s="51"/>
      <c r="R1473" s="51"/>
      <c r="S1473" s="51"/>
      <c r="T1473" s="50" t="s">
        <v>490</v>
      </c>
    </row>
    <row r="1474" spans="1:20" ht="21" customHeight="1" x14ac:dyDescent="0.4">
      <c r="A1474" s="50" t="s">
        <v>634</v>
      </c>
      <c r="B1474" s="50"/>
      <c r="C1474" s="50"/>
      <c r="D1474" s="50"/>
      <c r="E1474" s="50"/>
      <c r="F1474" s="50"/>
      <c r="G1474" s="50"/>
      <c r="H1474" s="50"/>
      <c r="I1474" s="50"/>
      <c r="J1474" s="50"/>
      <c r="K1474" s="56">
        <v>45064</v>
      </c>
      <c r="L1474" s="50" t="s">
        <v>313</v>
      </c>
      <c r="M1474" s="51">
        <v>500000</v>
      </c>
      <c r="N1474" s="51"/>
      <c r="O1474" s="52">
        <f t="shared" si="208"/>
        <v>500000</v>
      </c>
      <c r="P1474" s="51"/>
      <c r="Q1474" s="51"/>
      <c r="R1474" s="51"/>
      <c r="S1474" s="51"/>
      <c r="T1474" s="50" t="s">
        <v>490</v>
      </c>
    </row>
    <row r="1475" spans="1:20" ht="21" customHeight="1" x14ac:dyDescent="0.4">
      <c r="A1475" s="50" t="s">
        <v>634</v>
      </c>
      <c r="B1475" s="50"/>
      <c r="C1475" s="50" t="s">
        <v>265</v>
      </c>
      <c r="D1475" s="50"/>
      <c r="E1475" s="50"/>
      <c r="F1475" s="50"/>
      <c r="G1475" s="50"/>
      <c r="H1475" s="50"/>
      <c r="I1475" s="50"/>
      <c r="J1475" s="50"/>
      <c r="K1475" s="56">
        <v>45191</v>
      </c>
      <c r="L1475" s="50" t="s">
        <v>314</v>
      </c>
      <c r="M1475" s="52">
        <v>204000</v>
      </c>
      <c r="N1475" s="51"/>
      <c r="O1475" s="52">
        <f t="shared" si="208"/>
        <v>204000</v>
      </c>
      <c r="P1475" s="51"/>
      <c r="Q1475" s="51"/>
      <c r="R1475" s="51"/>
      <c r="S1475" s="51"/>
      <c r="T1475" s="50" t="s">
        <v>490</v>
      </c>
    </row>
    <row r="1476" spans="1:20" ht="21" customHeight="1" x14ac:dyDescent="0.4">
      <c r="A1476" s="50" t="s">
        <v>634</v>
      </c>
      <c r="B1476" s="50"/>
      <c r="C1476" s="50"/>
      <c r="D1476" s="50"/>
      <c r="E1476" s="50"/>
      <c r="F1476" s="50"/>
      <c r="G1476" s="50"/>
      <c r="H1476" s="50"/>
      <c r="I1476" s="50"/>
      <c r="J1476" s="50"/>
      <c r="K1476" s="56">
        <v>45208</v>
      </c>
      <c r="L1476" s="50" t="s">
        <v>9</v>
      </c>
      <c r="M1476" s="51"/>
      <c r="N1476" s="52">
        <v>300000</v>
      </c>
      <c r="O1476" s="52">
        <f t="shared" si="208"/>
        <v>300000</v>
      </c>
      <c r="P1476" s="51"/>
      <c r="Q1476" s="51"/>
      <c r="R1476" s="51"/>
      <c r="S1476" s="51"/>
      <c r="T1476" s="50" t="s">
        <v>490</v>
      </c>
    </row>
    <row r="1477" spans="1:20" ht="21" customHeight="1" x14ac:dyDescent="0.4">
      <c r="A1477" s="50" t="s">
        <v>634</v>
      </c>
      <c r="B1477" s="50"/>
      <c r="C1477" s="50"/>
      <c r="D1477" s="50"/>
      <c r="E1477" s="50"/>
      <c r="F1477" s="50"/>
      <c r="G1477" s="50"/>
      <c r="H1477" s="50"/>
      <c r="I1477" s="50"/>
      <c r="J1477" s="50"/>
      <c r="K1477" s="56">
        <v>45305</v>
      </c>
      <c r="L1477" s="50" t="s">
        <v>9</v>
      </c>
      <c r="M1477" s="51"/>
      <c r="N1477" s="52">
        <v>550000</v>
      </c>
      <c r="O1477" s="52">
        <f t="shared" si="208"/>
        <v>550000</v>
      </c>
      <c r="P1477" s="51"/>
      <c r="Q1477" s="51"/>
      <c r="R1477" s="51"/>
      <c r="S1477" s="51"/>
      <c r="T1477" s="50" t="s">
        <v>490</v>
      </c>
    </row>
    <row r="1478" spans="1:20" ht="21" customHeight="1" x14ac:dyDescent="0.4">
      <c r="A1478" s="50" t="s">
        <v>634</v>
      </c>
      <c r="B1478" s="50"/>
      <c r="C1478" s="50" t="s">
        <v>477</v>
      </c>
      <c r="D1478" s="50"/>
      <c r="E1478" s="50"/>
      <c r="F1478" s="50"/>
      <c r="G1478" s="50"/>
      <c r="H1478" s="50"/>
      <c r="I1478" s="50"/>
      <c r="J1478" s="50"/>
      <c r="K1478" s="56">
        <v>45618</v>
      </c>
      <c r="L1478" s="50" t="s">
        <v>312</v>
      </c>
      <c r="M1478" s="52">
        <v>49905</v>
      </c>
      <c r="N1478" s="51"/>
      <c r="O1478" s="52">
        <f t="shared" si="208"/>
        <v>49905</v>
      </c>
      <c r="P1478" s="51"/>
      <c r="Q1478" s="51"/>
      <c r="R1478" s="51"/>
      <c r="S1478" s="51"/>
      <c r="T1478" s="50" t="s">
        <v>490</v>
      </c>
    </row>
    <row r="1479" spans="1:20" ht="21" customHeight="1" x14ac:dyDescent="0.4">
      <c r="A1479" s="50" t="s">
        <v>634</v>
      </c>
      <c r="B1479" s="50"/>
      <c r="C1479" s="50" t="s">
        <v>477</v>
      </c>
      <c r="D1479" s="50"/>
      <c r="E1479" s="50"/>
      <c r="F1479" s="50"/>
      <c r="G1479" s="50"/>
      <c r="H1479" s="50"/>
      <c r="I1479" s="50"/>
      <c r="J1479" s="50"/>
      <c r="K1479" s="56">
        <v>45722</v>
      </c>
      <c r="L1479" s="50" t="s">
        <v>313</v>
      </c>
      <c r="M1479" s="52">
        <v>-49905</v>
      </c>
      <c r="N1479" s="51"/>
      <c r="O1479" s="52">
        <f t="shared" si="208"/>
        <v>-49905</v>
      </c>
      <c r="P1479" s="51"/>
      <c r="Q1479" s="51"/>
      <c r="R1479" s="51"/>
      <c r="S1479" s="51"/>
      <c r="T1479" s="50" t="s">
        <v>490</v>
      </c>
    </row>
    <row r="1480" spans="1:20" ht="21" customHeight="1" x14ac:dyDescent="0.4">
      <c r="A1480" s="50" t="s">
        <v>634</v>
      </c>
      <c r="B1480" s="50"/>
      <c r="C1480" s="50"/>
      <c r="D1480" s="50"/>
      <c r="E1480" s="50"/>
      <c r="F1480" s="50"/>
      <c r="G1480" s="50"/>
      <c r="H1480" s="50"/>
      <c r="I1480" s="50"/>
      <c r="J1480" s="50"/>
      <c r="K1480" s="56">
        <v>45723</v>
      </c>
      <c r="L1480" s="50" t="s">
        <v>9</v>
      </c>
      <c r="M1480" s="51"/>
      <c r="N1480" s="52">
        <v>49900</v>
      </c>
      <c r="O1480" s="52">
        <f t="shared" si="208"/>
        <v>49900</v>
      </c>
      <c r="P1480" s="51"/>
      <c r="Q1480" s="51"/>
      <c r="R1480" s="51"/>
      <c r="S1480" s="51"/>
      <c r="T1480" s="50" t="s">
        <v>490</v>
      </c>
    </row>
    <row r="1481" spans="1:20" ht="21" customHeight="1" x14ac:dyDescent="0.4">
      <c r="A1481" s="50" t="s">
        <v>634</v>
      </c>
      <c r="B1481" s="50"/>
      <c r="C1481" s="50"/>
      <c r="D1481" s="50"/>
      <c r="E1481" s="50"/>
      <c r="F1481" s="50"/>
      <c r="G1481" s="50"/>
      <c r="H1481" s="50"/>
      <c r="I1481" s="50"/>
      <c r="J1481" s="50"/>
      <c r="K1481" s="50"/>
      <c r="L1481" s="50"/>
      <c r="M1481" s="51"/>
      <c r="N1481" s="51"/>
      <c r="O1481" s="52">
        <f t="shared" si="208"/>
        <v>0</v>
      </c>
      <c r="P1481" s="51"/>
      <c r="Q1481" s="51"/>
      <c r="R1481" s="51"/>
      <c r="S1481" s="51"/>
      <c r="T1481" s="50" t="s">
        <v>490</v>
      </c>
    </row>
    <row r="1482" spans="1:20" ht="21" customHeight="1" x14ac:dyDescent="0.4">
      <c r="A1482" s="58"/>
      <c r="B1482" s="58"/>
      <c r="C1482" s="58"/>
      <c r="D1482" s="58"/>
      <c r="E1482" s="58"/>
      <c r="F1482" s="58"/>
      <c r="G1482" s="58"/>
      <c r="H1482" s="58"/>
      <c r="I1482" s="58"/>
      <c r="J1482" s="58"/>
      <c r="K1482" s="58"/>
      <c r="L1482" s="58"/>
      <c r="M1482" s="60">
        <f t="shared" ref="M1482:N1482" si="209">SUM(M1471:M1481)</f>
        <v>814000</v>
      </c>
      <c r="N1482" s="60">
        <f t="shared" si="209"/>
        <v>1199900</v>
      </c>
      <c r="O1482" s="60">
        <f>SUM(O1471:O1481)</f>
        <v>2013900</v>
      </c>
      <c r="P1482" s="60">
        <f>+J1470-N1482</f>
        <v>4.9999999997671694</v>
      </c>
      <c r="Q1482" s="60">
        <f>+I1470-M1482</f>
        <v>0</v>
      </c>
      <c r="R1482" s="60">
        <f>+P1482+Q1482</f>
        <v>4.9999999997671694</v>
      </c>
      <c r="S1482" s="60">
        <f>+O1482</f>
        <v>2013900</v>
      </c>
      <c r="T1482" s="58"/>
    </row>
    <row r="1483" spans="1:20" ht="21" customHeight="1" x14ac:dyDescent="0.4">
      <c r="A1483" s="50" t="s">
        <v>635</v>
      </c>
      <c r="B1483" s="50" t="s">
        <v>326</v>
      </c>
      <c r="C1483" s="50" t="s">
        <v>636</v>
      </c>
      <c r="D1483" s="50">
        <v>138.88999999999999</v>
      </c>
      <c r="E1483" s="50">
        <v>14500</v>
      </c>
      <c r="F1483" s="52">
        <f>+D1483*0.8364</f>
        <v>116.16759599999999</v>
      </c>
      <c r="G1483" s="51">
        <v>7000</v>
      </c>
      <c r="H1483" s="51">
        <f>+D1483*E1483</f>
        <v>2013904.9999999998</v>
      </c>
      <c r="I1483" s="52">
        <f>+CEILING(F1483*G1483,1000)</f>
        <v>814000</v>
      </c>
      <c r="J1483" s="52">
        <f>(H1483-I1483)</f>
        <v>1199904.9999999998</v>
      </c>
      <c r="K1483" s="56">
        <v>44931</v>
      </c>
      <c r="L1483" s="50"/>
      <c r="M1483" s="51"/>
      <c r="N1483" s="51"/>
      <c r="O1483" s="52"/>
      <c r="P1483" s="51"/>
      <c r="Q1483" s="51"/>
      <c r="R1483" s="51"/>
      <c r="S1483" s="51"/>
      <c r="T1483" s="50" t="s">
        <v>987</v>
      </c>
    </row>
    <row r="1484" spans="1:20" ht="21" customHeight="1" x14ac:dyDescent="0.4">
      <c r="A1484" s="50" t="s">
        <v>635</v>
      </c>
      <c r="B1484" s="50"/>
      <c r="C1484" s="50" t="s">
        <v>637</v>
      </c>
      <c r="D1484" s="50"/>
      <c r="E1484" s="50"/>
      <c r="F1484" s="50"/>
      <c r="G1484" s="50"/>
      <c r="H1484" s="50"/>
      <c r="I1484" s="50"/>
      <c r="J1484" s="50"/>
      <c r="K1484" s="56">
        <v>44931</v>
      </c>
      <c r="L1484" s="50" t="s">
        <v>1229</v>
      </c>
      <c r="M1484" s="51">
        <v>600000</v>
      </c>
      <c r="N1484" s="51"/>
      <c r="O1484" s="52">
        <f t="shared" ref="O1484:O1493" si="210">+SUM(M1484:N1484)</f>
        <v>600000</v>
      </c>
      <c r="P1484" s="51"/>
      <c r="Q1484" s="51"/>
      <c r="R1484" s="51"/>
      <c r="S1484" s="51"/>
      <c r="T1484" s="50" t="s">
        <v>987</v>
      </c>
    </row>
    <row r="1485" spans="1:20" ht="21" customHeight="1" x14ac:dyDescent="0.4">
      <c r="A1485" s="50" t="s">
        <v>635</v>
      </c>
      <c r="B1485" s="50"/>
      <c r="C1485" s="50"/>
      <c r="D1485" s="50"/>
      <c r="E1485" s="50"/>
      <c r="F1485" s="50"/>
      <c r="G1485" s="50"/>
      <c r="H1485" s="50"/>
      <c r="I1485" s="50"/>
      <c r="J1485" s="50"/>
      <c r="K1485" s="56">
        <v>45023</v>
      </c>
      <c r="L1485" s="50" t="s">
        <v>9</v>
      </c>
      <c r="M1485" s="51"/>
      <c r="N1485" s="52">
        <v>200000</v>
      </c>
      <c r="O1485" s="52">
        <f t="shared" si="210"/>
        <v>200000</v>
      </c>
      <c r="P1485" s="51"/>
      <c r="Q1485" s="51"/>
      <c r="R1485" s="51"/>
      <c r="S1485" s="51"/>
      <c r="T1485" s="50" t="s">
        <v>987</v>
      </c>
    </row>
    <row r="1486" spans="1:20" ht="21" customHeight="1" x14ac:dyDescent="0.4">
      <c r="A1486" s="50" t="s">
        <v>635</v>
      </c>
      <c r="B1486" s="50"/>
      <c r="C1486" s="50"/>
      <c r="D1486" s="50"/>
      <c r="E1486" s="50"/>
      <c r="F1486" s="50"/>
      <c r="G1486" s="50"/>
      <c r="H1486" s="50"/>
      <c r="I1486" s="50"/>
      <c r="J1486" s="50"/>
      <c r="K1486" s="56">
        <v>45023</v>
      </c>
      <c r="L1486" s="50" t="s">
        <v>1230</v>
      </c>
      <c r="M1486" s="51">
        <v>300000</v>
      </c>
      <c r="N1486" s="51"/>
      <c r="O1486" s="52">
        <f t="shared" si="210"/>
        <v>300000</v>
      </c>
      <c r="P1486" s="51"/>
      <c r="Q1486" s="51"/>
      <c r="R1486" s="51"/>
      <c r="S1486" s="51"/>
      <c r="T1486" s="50" t="s">
        <v>987</v>
      </c>
    </row>
    <row r="1487" spans="1:20" ht="21" customHeight="1" x14ac:dyDescent="0.4">
      <c r="A1487" s="50" t="s">
        <v>635</v>
      </c>
      <c r="B1487" s="50"/>
      <c r="C1487" s="50" t="s">
        <v>637</v>
      </c>
      <c r="D1487" s="50"/>
      <c r="E1487" s="50"/>
      <c r="F1487" s="50"/>
      <c r="G1487" s="50"/>
      <c r="H1487" s="50"/>
      <c r="I1487" s="50"/>
      <c r="J1487" s="50"/>
      <c r="K1487" s="56">
        <v>45114</v>
      </c>
      <c r="L1487" s="50" t="s">
        <v>9</v>
      </c>
      <c r="M1487" s="51"/>
      <c r="N1487" s="52">
        <v>500000</v>
      </c>
      <c r="O1487" s="52">
        <f t="shared" si="210"/>
        <v>500000</v>
      </c>
      <c r="P1487" s="51"/>
      <c r="Q1487" s="51"/>
      <c r="R1487" s="51"/>
      <c r="S1487" s="51"/>
      <c r="T1487" s="50" t="s">
        <v>987</v>
      </c>
    </row>
    <row r="1488" spans="1:20" ht="21" customHeight="1" x14ac:dyDescent="0.4">
      <c r="A1488" s="50" t="s">
        <v>635</v>
      </c>
      <c r="B1488" s="50"/>
      <c r="C1488" s="50"/>
      <c r="D1488" s="50"/>
      <c r="E1488" s="50"/>
      <c r="F1488" s="50"/>
      <c r="G1488" s="50"/>
      <c r="H1488" s="50"/>
      <c r="I1488" s="50"/>
      <c r="J1488" s="50"/>
      <c r="K1488" s="56">
        <v>45216</v>
      </c>
      <c r="L1488" s="50" t="s">
        <v>1231</v>
      </c>
      <c r="M1488" s="52">
        <v>214000</v>
      </c>
      <c r="N1488" s="51"/>
      <c r="O1488" s="52">
        <f t="shared" si="210"/>
        <v>214000</v>
      </c>
      <c r="P1488" s="51"/>
      <c r="Q1488" s="51"/>
      <c r="R1488" s="51"/>
      <c r="S1488" s="51"/>
      <c r="T1488" s="50" t="s">
        <v>987</v>
      </c>
    </row>
    <row r="1489" spans="1:20" ht="21" customHeight="1" x14ac:dyDescent="0.4">
      <c r="A1489" s="50" t="s">
        <v>635</v>
      </c>
      <c r="B1489" s="50"/>
      <c r="C1489" s="50"/>
      <c r="D1489" s="50"/>
      <c r="E1489" s="50"/>
      <c r="F1489" s="50"/>
      <c r="G1489" s="50"/>
      <c r="H1489" s="50"/>
      <c r="I1489" s="50"/>
      <c r="J1489" s="50"/>
      <c r="K1489" s="56">
        <v>45216</v>
      </c>
      <c r="L1489" s="50" t="s">
        <v>9</v>
      </c>
      <c r="M1489" s="51"/>
      <c r="N1489" s="52">
        <v>499900</v>
      </c>
      <c r="O1489" s="52">
        <f t="shared" si="210"/>
        <v>499900</v>
      </c>
      <c r="P1489" s="51"/>
      <c r="Q1489" s="51"/>
      <c r="R1489" s="51"/>
      <c r="S1489" s="51"/>
      <c r="T1489" s="50" t="s">
        <v>987</v>
      </c>
    </row>
    <row r="1490" spans="1:20" ht="21" customHeight="1" x14ac:dyDescent="0.4">
      <c r="A1490" s="50" t="s">
        <v>635</v>
      </c>
      <c r="B1490" s="50"/>
      <c r="C1490" s="50"/>
      <c r="D1490" s="50"/>
      <c r="E1490" s="50"/>
      <c r="F1490" s="50"/>
      <c r="G1490" s="50"/>
      <c r="H1490" s="50"/>
      <c r="I1490" s="50"/>
      <c r="J1490" s="50"/>
      <c r="K1490" s="56">
        <v>45217</v>
      </c>
      <c r="L1490" s="50" t="s">
        <v>314</v>
      </c>
      <c r="M1490" s="52">
        <v>-300000</v>
      </c>
      <c r="N1490" s="51"/>
      <c r="O1490" s="52">
        <f t="shared" si="210"/>
        <v>-300000</v>
      </c>
      <c r="P1490" s="51"/>
      <c r="Q1490" s="51"/>
      <c r="R1490" s="51"/>
      <c r="S1490" s="51"/>
      <c r="T1490" s="50" t="s">
        <v>987</v>
      </c>
    </row>
    <row r="1491" spans="1:20" ht="21" customHeight="1" x14ac:dyDescent="0.4">
      <c r="A1491" s="50" t="s">
        <v>635</v>
      </c>
      <c r="B1491" s="50"/>
      <c r="C1491" s="50"/>
      <c r="D1491" s="50"/>
      <c r="E1491" s="50"/>
      <c r="F1491" s="50"/>
      <c r="G1491" s="50"/>
      <c r="H1491" s="50"/>
      <c r="I1491" s="50"/>
      <c r="J1491" s="50"/>
      <c r="K1491" s="56" t="s">
        <v>1204</v>
      </c>
      <c r="L1491" s="50" t="s">
        <v>184</v>
      </c>
      <c r="M1491" s="51">
        <v>-100000</v>
      </c>
      <c r="N1491" s="51"/>
      <c r="O1491" s="52">
        <f t="shared" si="210"/>
        <v>-100000</v>
      </c>
      <c r="P1491" s="51"/>
      <c r="Q1491" s="51"/>
      <c r="R1491" s="51"/>
      <c r="S1491" s="51"/>
      <c r="T1491" s="50" t="s">
        <v>987</v>
      </c>
    </row>
    <row r="1492" spans="1:20" ht="21" customHeight="1" x14ac:dyDescent="0.4">
      <c r="A1492" s="50" t="s">
        <v>635</v>
      </c>
      <c r="B1492" s="50"/>
      <c r="C1492" s="50"/>
      <c r="D1492" s="50"/>
      <c r="E1492" s="50"/>
      <c r="F1492" s="50"/>
      <c r="G1492" s="50"/>
      <c r="H1492" s="50"/>
      <c r="I1492" s="50"/>
      <c r="J1492" s="50"/>
      <c r="K1492" s="56" t="s">
        <v>1204</v>
      </c>
      <c r="L1492" s="50" t="s">
        <v>184</v>
      </c>
      <c r="M1492" s="51">
        <v>100000</v>
      </c>
      <c r="N1492" s="51"/>
      <c r="O1492" s="52">
        <f t="shared" si="210"/>
        <v>100000</v>
      </c>
      <c r="P1492" s="51"/>
      <c r="Q1492" s="51"/>
      <c r="R1492" s="51"/>
      <c r="S1492" s="51"/>
      <c r="T1492" s="50" t="s">
        <v>987</v>
      </c>
    </row>
    <row r="1493" spans="1:20" ht="21" customHeight="1" x14ac:dyDescent="0.4">
      <c r="A1493" s="50" t="s">
        <v>635</v>
      </c>
      <c r="B1493" s="50"/>
      <c r="C1493" s="50"/>
      <c r="D1493" s="50"/>
      <c r="E1493" s="50"/>
      <c r="F1493" s="50"/>
      <c r="G1493" s="50"/>
      <c r="H1493" s="50"/>
      <c r="I1493" s="50"/>
      <c r="J1493" s="50"/>
      <c r="K1493" s="50"/>
      <c r="L1493" s="50"/>
      <c r="M1493" s="51"/>
      <c r="N1493" s="51"/>
      <c r="O1493" s="52">
        <f t="shared" si="210"/>
        <v>0</v>
      </c>
      <c r="P1493" s="51"/>
      <c r="Q1493" s="51"/>
      <c r="R1493" s="51"/>
      <c r="S1493" s="51"/>
      <c r="T1493" s="50" t="s">
        <v>987</v>
      </c>
    </row>
    <row r="1494" spans="1:20" ht="21" customHeight="1" x14ac:dyDescent="0.4">
      <c r="A1494" s="58"/>
      <c r="B1494" s="58"/>
      <c r="C1494" s="58"/>
      <c r="D1494" s="58"/>
      <c r="E1494" s="58"/>
      <c r="F1494" s="58"/>
      <c r="G1494" s="58"/>
      <c r="H1494" s="58"/>
      <c r="I1494" s="58"/>
      <c r="J1494" s="58"/>
      <c r="K1494" s="58"/>
      <c r="L1494" s="58"/>
      <c r="M1494" s="60">
        <f t="shared" ref="M1494:N1494" si="211">SUM(M1484:M1493)</f>
        <v>814000</v>
      </c>
      <c r="N1494" s="60">
        <f t="shared" si="211"/>
        <v>1199900</v>
      </c>
      <c r="O1494" s="60">
        <f>SUM(O1484:O1493)</f>
        <v>2013900</v>
      </c>
      <c r="P1494" s="60">
        <f>+J1483-N1494</f>
        <v>4.9999999997671694</v>
      </c>
      <c r="Q1494" s="60">
        <f>+I1483-M1494</f>
        <v>0</v>
      </c>
      <c r="R1494" s="60">
        <f>+P1494+Q1494</f>
        <v>4.9999999997671694</v>
      </c>
      <c r="S1494" s="60">
        <f>+O1494</f>
        <v>2013900</v>
      </c>
      <c r="T1494" s="58"/>
    </row>
    <row r="1495" spans="1:20" ht="21" customHeight="1" x14ac:dyDescent="0.4">
      <c r="A1495" s="50" t="s">
        <v>638</v>
      </c>
      <c r="B1495" s="50" t="s">
        <v>326</v>
      </c>
      <c r="C1495" s="50" t="s">
        <v>582</v>
      </c>
      <c r="D1495" s="50">
        <v>138.88999999999999</v>
      </c>
      <c r="E1495" s="50">
        <v>14500</v>
      </c>
      <c r="F1495" s="52">
        <f>+D1495*0.8364</f>
        <v>116.16759599999999</v>
      </c>
      <c r="G1495" s="51">
        <v>7000</v>
      </c>
      <c r="H1495" s="51">
        <f>+D1495*E1495</f>
        <v>2013904.9999999998</v>
      </c>
      <c r="I1495" s="52">
        <f>+CEILING(F1495*G1495,1000)</f>
        <v>814000</v>
      </c>
      <c r="J1495" s="52">
        <f>(H1495-I1495)</f>
        <v>1199904.9999999998</v>
      </c>
      <c r="K1495" s="56">
        <v>44931</v>
      </c>
      <c r="L1495" s="50"/>
      <c r="M1495" s="51"/>
      <c r="N1495" s="51"/>
      <c r="O1495" s="52"/>
      <c r="P1495" s="51"/>
      <c r="Q1495" s="51"/>
      <c r="R1495" s="51"/>
      <c r="S1495" s="51"/>
      <c r="T1495" s="50" t="s">
        <v>987</v>
      </c>
    </row>
    <row r="1496" spans="1:20" ht="21" customHeight="1" x14ac:dyDescent="0.4">
      <c r="A1496" s="50" t="s">
        <v>638</v>
      </c>
      <c r="B1496" s="50"/>
      <c r="C1496" s="50"/>
      <c r="D1496" s="50"/>
      <c r="E1496" s="50"/>
      <c r="F1496" s="50"/>
      <c r="G1496" s="50"/>
      <c r="H1496" s="50"/>
      <c r="I1496" s="50"/>
      <c r="J1496" s="50"/>
      <c r="K1496" s="56">
        <v>44931</v>
      </c>
      <c r="L1496" s="50" t="s">
        <v>1232</v>
      </c>
      <c r="M1496" s="51">
        <v>250000</v>
      </c>
      <c r="N1496" s="51"/>
      <c r="O1496" s="52">
        <f t="shared" ref="O1496:O1517" si="212">+SUM(M1496:N1496)</f>
        <v>250000</v>
      </c>
      <c r="P1496" s="51"/>
      <c r="Q1496" s="51"/>
      <c r="R1496" s="51"/>
      <c r="S1496" s="51"/>
      <c r="T1496" s="50" t="s">
        <v>987</v>
      </c>
    </row>
    <row r="1497" spans="1:20" ht="21" customHeight="1" x14ac:dyDescent="0.4">
      <c r="A1497" s="50" t="s">
        <v>638</v>
      </c>
      <c r="B1497" s="50"/>
      <c r="C1497" s="50"/>
      <c r="D1497" s="50"/>
      <c r="E1497" s="50"/>
      <c r="F1497" s="50"/>
      <c r="G1497" s="50"/>
      <c r="H1497" s="50"/>
      <c r="I1497" s="50"/>
      <c r="J1497" s="50"/>
      <c r="K1497" s="56">
        <v>44972</v>
      </c>
      <c r="L1497" s="50" t="s">
        <v>1232</v>
      </c>
      <c r="M1497" s="51">
        <v>-250000</v>
      </c>
      <c r="N1497" s="51"/>
      <c r="O1497" s="52">
        <f t="shared" si="212"/>
        <v>-250000</v>
      </c>
      <c r="P1497" s="51"/>
      <c r="Q1497" s="51"/>
      <c r="R1497" s="51"/>
      <c r="S1497" s="51"/>
      <c r="T1497" s="50" t="s">
        <v>987</v>
      </c>
    </row>
    <row r="1498" spans="1:20" ht="21" customHeight="1" x14ac:dyDescent="0.4">
      <c r="A1498" s="50" t="s">
        <v>638</v>
      </c>
      <c r="B1498" s="50"/>
      <c r="C1498" s="50"/>
      <c r="D1498" s="50"/>
      <c r="E1498" s="50"/>
      <c r="F1498" s="50"/>
      <c r="G1498" s="50"/>
      <c r="H1498" s="50"/>
      <c r="I1498" s="50"/>
      <c r="J1498" s="50"/>
      <c r="K1498" s="56">
        <v>44973</v>
      </c>
      <c r="L1498" s="50" t="s">
        <v>313</v>
      </c>
      <c r="M1498" s="51">
        <v>1</v>
      </c>
      <c r="N1498" s="51"/>
      <c r="O1498" s="52">
        <f t="shared" si="212"/>
        <v>1</v>
      </c>
      <c r="P1498" s="51"/>
      <c r="Q1498" s="51"/>
      <c r="R1498" s="51"/>
      <c r="S1498" s="51"/>
      <c r="T1498" s="50" t="s">
        <v>987</v>
      </c>
    </row>
    <row r="1499" spans="1:20" ht="21" customHeight="1" x14ac:dyDescent="0.4">
      <c r="A1499" s="50" t="s">
        <v>638</v>
      </c>
      <c r="B1499" s="50"/>
      <c r="C1499" s="50"/>
      <c r="D1499" s="50"/>
      <c r="E1499" s="50"/>
      <c r="F1499" s="50"/>
      <c r="G1499" s="50"/>
      <c r="H1499" s="50"/>
      <c r="I1499" s="50"/>
      <c r="J1499" s="50"/>
      <c r="K1499" s="56">
        <v>44974</v>
      </c>
      <c r="L1499" s="50" t="s">
        <v>321</v>
      </c>
      <c r="M1499" s="51">
        <v>674999</v>
      </c>
      <c r="N1499" s="51"/>
      <c r="O1499" s="52">
        <f t="shared" si="212"/>
        <v>674999</v>
      </c>
      <c r="P1499" s="51"/>
      <c r="Q1499" s="51"/>
      <c r="R1499" s="51"/>
      <c r="S1499" s="51"/>
      <c r="T1499" s="50" t="s">
        <v>987</v>
      </c>
    </row>
    <row r="1500" spans="1:20" ht="21" customHeight="1" x14ac:dyDescent="0.4">
      <c r="A1500" s="50" t="s">
        <v>638</v>
      </c>
      <c r="B1500" s="50"/>
      <c r="C1500" s="50"/>
      <c r="D1500" s="50"/>
      <c r="E1500" s="50"/>
      <c r="F1500" s="50"/>
      <c r="G1500" s="50"/>
      <c r="H1500" s="50"/>
      <c r="I1500" s="50"/>
      <c r="J1500" s="50"/>
      <c r="K1500" s="50" t="s">
        <v>1233</v>
      </c>
      <c r="L1500" s="50" t="s">
        <v>718</v>
      </c>
      <c r="M1500" s="51">
        <v>-175000</v>
      </c>
      <c r="N1500" s="51"/>
      <c r="O1500" s="52">
        <f t="shared" si="212"/>
        <v>-175000</v>
      </c>
      <c r="P1500" s="51"/>
      <c r="Q1500" s="51"/>
      <c r="R1500" s="51"/>
      <c r="S1500" s="51"/>
      <c r="T1500" s="50" t="s">
        <v>987</v>
      </c>
    </row>
    <row r="1501" spans="1:20" ht="21" customHeight="1" x14ac:dyDescent="0.4">
      <c r="A1501" s="50" t="s">
        <v>638</v>
      </c>
      <c r="B1501" s="50"/>
      <c r="C1501" s="50"/>
      <c r="D1501" s="50"/>
      <c r="E1501" s="50"/>
      <c r="F1501" s="50"/>
      <c r="G1501" s="50"/>
      <c r="H1501" s="50"/>
      <c r="I1501" s="50"/>
      <c r="J1501" s="50"/>
      <c r="K1501" s="56">
        <v>45137</v>
      </c>
      <c r="L1501" s="50" t="s">
        <v>312</v>
      </c>
      <c r="M1501" s="51">
        <v>50000</v>
      </c>
      <c r="N1501" s="51"/>
      <c r="O1501" s="52">
        <f t="shared" si="212"/>
        <v>50000</v>
      </c>
      <c r="P1501" s="51"/>
      <c r="Q1501" s="51"/>
      <c r="R1501" s="51"/>
      <c r="S1501" s="51"/>
      <c r="T1501" s="50" t="s">
        <v>987</v>
      </c>
    </row>
    <row r="1502" spans="1:20" ht="21" customHeight="1" x14ac:dyDescent="0.4">
      <c r="A1502" s="50" t="s">
        <v>638</v>
      </c>
      <c r="B1502" s="50"/>
      <c r="C1502" s="50"/>
      <c r="D1502" s="50"/>
      <c r="E1502" s="50"/>
      <c r="F1502" s="50"/>
      <c r="G1502" s="50"/>
      <c r="H1502" s="50"/>
      <c r="I1502" s="50"/>
      <c r="J1502" s="50"/>
      <c r="K1502" s="56">
        <v>45137</v>
      </c>
      <c r="L1502" s="50" t="s">
        <v>312</v>
      </c>
      <c r="M1502" s="51">
        <v>49000</v>
      </c>
      <c r="N1502" s="51"/>
      <c r="O1502" s="52">
        <f t="shared" si="212"/>
        <v>49000</v>
      </c>
      <c r="P1502" s="51"/>
      <c r="Q1502" s="51"/>
      <c r="R1502" s="51"/>
      <c r="S1502" s="51"/>
      <c r="T1502" s="50" t="s">
        <v>987</v>
      </c>
    </row>
    <row r="1503" spans="1:20" ht="21" customHeight="1" x14ac:dyDescent="0.4">
      <c r="A1503" s="50" t="s">
        <v>638</v>
      </c>
      <c r="B1503" s="50"/>
      <c r="C1503" s="50"/>
      <c r="D1503" s="50"/>
      <c r="E1503" s="50"/>
      <c r="F1503" s="50"/>
      <c r="G1503" s="50"/>
      <c r="H1503" s="50"/>
      <c r="I1503" s="50"/>
      <c r="J1503" s="50"/>
      <c r="K1503" s="56">
        <v>45138</v>
      </c>
      <c r="L1503" s="50" t="s">
        <v>312</v>
      </c>
      <c r="M1503" s="51">
        <v>50000</v>
      </c>
      <c r="N1503" s="51"/>
      <c r="O1503" s="52">
        <f t="shared" si="212"/>
        <v>50000</v>
      </c>
      <c r="P1503" s="51"/>
      <c r="Q1503" s="51"/>
      <c r="R1503" s="51"/>
      <c r="S1503" s="51"/>
      <c r="T1503" s="50" t="s">
        <v>987</v>
      </c>
    </row>
    <row r="1504" spans="1:20" ht="21" customHeight="1" x14ac:dyDescent="0.4">
      <c r="A1504" s="50" t="s">
        <v>638</v>
      </c>
      <c r="B1504" s="50"/>
      <c r="C1504" s="50"/>
      <c r="D1504" s="50"/>
      <c r="E1504" s="50"/>
      <c r="F1504" s="50"/>
      <c r="G1504" s="50"/>
      <c r="H1504" s="50"/>
      <c r="I1504" s="50"/>
      <c r="J1504" s="50"/>
      <c r="K1504" s="56">
        <v>45138</v>
      </c>
      <c r="L1504" s="50" t="s">
        <v>312</v>
      </c>
      <c r="M1504" s="51">
        <v>49000</v>
      </c>
      <c r="N1504" s="51"/>
      <c r="O1504" s="52">
        <f t="shared" si="212"/>
        <v>49000</v>
      </c>
      <c r="P1504" s="51"/>
      <c r="Q1504" s="51"/>
      <c r="R1504" s="51"/>
      <c r="S1504" s="51"/>
      <c r="T1504" s="50" t="s">
        <v>987</v>
      </c>
    </row>
    <row r="1505" spans="1:20" ht="21" customHeight="1" x14ac:dyDescent="0.4">
      <c r="A1505" s="50" t="s">
        <v>638</v>
      </c>
      <c r="B1505" s="50"/>
      <c r="C1505" s="50"/>
      <c r="D1505" s="50"/>
      <c r="E1505" s="50"/>
      <c r="F1505" s="50"/>
      <c r="G1505" s="50"/>
      <c r="H1505" s="50"/>
      <c r="I1505" s="50"/>
      <c r="J1505" s="50"/>
      <c r="K1505" s="56">
        <v>45143</v>
      </c>
      <c r="L1505" s="50" t="s">
        <v>321</v>
      </c>
      <c r="M1505" s="51">
        <v>102000</v>
      </c>
      <c r="N1505" s="51"/>
      <c r="O1505" s="52">
        <f t="shared" si="212"/>
        <v>102000</v>
      </c>
      <c r="P1505" s="51"/>
      <c r="Q1505" s="51"/>
      <c r="R1505" s="51"/>
      <c r="S1505" s="51"/>
      <c r="T1505" s="50" t="s">
        <v>987</v>
      </c>
    </row>
    <row r="1506" spans="1:20" ht="21" customHeight="1" x14ac:dyDescent="0.4">
      <c r="A1506" s="50" t="s">
        <v>638</v>
      </c>
      <c r="B1506" s="50"/>
      <c r="C1506" s="50" t="s">
        <v>639</v>
      </c>
      <c r="D1506" s="50"/>
      <c r="E1506" s="50"/>
      <c r="F1506" s="50"/>
      <c r="G1506" s="50"/>
      <c r="H1506" s="50"/>
      <c r="I1506" s="50"/>
      <c r="J1506" s="50"/>
      <c r="K1506" s="56">
        <v>45164</v>
      </c>
      <c r="L1506" s="50" t="s">
        <v>321</v>
      </c>
      <c r="M1506" s="51">
        <v>100000</v>
      </c>
      <c r="N1506" s="51"/>
      <c r="O1506" s="52">
        <f t="shared" si="212"/>
        <v>100000</v>
      </c>
      <c r="P1506" s="51"/>
      <c r="Q1506" s="51"/>
      <c r="R1506" s="51"/>
      <c r="S1506" s="51"/>
      <c r="T1506" s="50" t="s">
        <v>987</v>
      </c>
    </row>
    <row r="1507" spans="1:20" ht="21" customHeight="1" x14ac:dyDescent="0.4">
      <c r="A1507" s="50" t="s">
        <v>638</v>
      </c>
      <c r="B1507" s="50"/>
      <c r="C1507" s="50"/>
      <c r="D1507" s="50"/>
      <c r="E1507" s="50"/>
      <c r="F1507" s="50"/>
      <c r="G1507" s="50"/>
      <c r="H1507" s="50"/>
      <c r="I1507" s="50"/>
      <c r="J1507" s="50"/>
      <c r="K1507" s="56">
        <v>45164</v>
      </c>
      <c r="L1507" s="50" t="s">
        <v>321</v>
      </c>
      <c r="M1507" s="51">
        <v>100000</v>
      </c>
      <c r="N1507" s="51"/>
      <c r="O1507" s="52">
        <f t="shared" si="212"/>
        <v>100000</v>
      </c>
      <c r="P1507" s="51"/>
      <c r="Q1507" s="51"/>
      <c r="R1507" s="51"/>
      <c r="S1507" s="51"/>
      <c r="T1507" s="50" t="s">
        <v>987</v>
      </c>
    </row>
    <row r="1508" spans="1:20" ht="21" customHeight="1" x14ac:dyDescent="0.4">
      <c r="A1508" s="50" t="s">
        <v>638</v>
      </c>
      <c r="B1508" s="50"/>
      <c r="C1508" s="50"/>
      <c r="D1508" s="50"/>
      <c r="E1508" s="50"/>
      <c r="F1508" s="50"/>
      <c r="G1508" s="50"/>
      <c r="H1508" s="50"/>
      <c r="I1508" s="50"/>
      <c r="J1508" s="50"/>
      <c r="K1508" s="56">
        <v>45287</v>
      </c>
      <c r="L1508" s="50" t="s">
        <v>9</v>
      </c>
      <c r="M1508" s="51"/>
      <c r="N1508" s="52">
        <v>5550</v>
      </c>
      <c r="O1508" s="52">
        <f t="shared" si="212"/>
        <v>5550</v>
      </c>
      <c r="P1508" s="51"/>
      <c r="Q1508" s="51"/>
      <c r="R1508" s="51"/>
      <c r="S1508" s="51"/>
      <c r="T1508" s="50" t="s">
        <v>987</v>
      </c>
    </row>
    <row r="1509" spans="1:20" ht="21" customHeight="1" x14ac:dyDescent="0.4">
      <c r="A1509" s="50" t="s">
        <v>638</v>
      </c>
      <c r="B1509" s="50"/>
      <c r="C1509" s="50"/>
      <c r="D1509" s="50"/>
      <c r="E1509" s="50"/>
      <c r="F1509" s="50"/>
      <c r="G1509" s="50"/>
      <c r="H1509" s="50"/>
      <c r="I1509" s="50"/>
      <c r="J1509" s="50"/>
      <c r="K1509" s="56">
        <v>45381</v>
      </c>
      <c r="L1509" s="50" t="s">
        <v>9</v>
      </c>
      <c r="M1509" s="51"/>
      <c r="N1509" s="52">
        <v>260000</v>
      </c>
      <c r="O1509" s="52">
        <f t="shared" si="212"/>
        <v>260000</v>
      </c>
      <c r="P1509" s="51"/>
      <c r="Q1509" s="51"/>
      <c r="R1509" s="51"/>
      <c r="S1509" s="51"/>
      <c r="T1509" s="50" t="s">
        <v>987</v>
      </c>
    </row>
    <row r="1510" spans="1:20" ht="21" customHeight="1" x14ac:dyDescent="0.4">
      <c r="A1510" s="50" t="s">
        <v>638</v>
      </c>
      <c r="B1510" s="50"/>
      <c r="C1510" s="50" t="s">
        <v>640</v>
      </c>
      <c r="D1510" s="50"/>
      <c r="E1510" s="50"/>
      <c r="F1510" s="50"/>
      <c r="G1510" s="50"/>
      <c r="H1510" s="50"/>
      <c r="I1510" s="50"/>
      <c r="J1510" s="50"/>
      <c r="K1510" s="56">
        <v>45414</v>
      </c>
      <c r="L1510" s="50" t="s">
        <v>9</v>
      </c>
      <c r="M1510" s="51"/>
      <c r="N1510" s="52">
        <v>400000</v>
      </c>
      <c r="O1510" s="52">
        <f t="shared" si="212"/>
        <v>400000</v>
      </c>
      <c r="P1510" s="51"/>
      <c r="Q1510" s="51"/>
      <c r="R1510" s="51"/>
      <c r="S1510" s="51"/>
      <c r="T1510" s="50" t="s">
        <v>987</v>
      </c>
    </row>
    <row r="1511" spans="1:20" ht="21" customHeight="1" x14ac:dyDescent="0.4">
      <c r="A1511" s="50" t="s">
        <v>638</v>
      </c>
      <c r="B1511" s="50"/>
      <c r="C1511" s="50"/>
      <c r="D1511" s="50"/>
      <c r="E1511" s="50"/>
      <c r="F1511" s="50"/>
      <c r="G1511" s="50"/>
      <c r="H1511" s="50"/>
      <c r="I1511" s="50"/>
      <c r="J1511" s="50"/>
      <c r="K1511" s="56">
        <v>45420</v>
      </c>
      <c r="L1511" s="50" t="s">
        <v>9</v>
      </c>
      <c r="M1511" s="51"/>
      <c r="N1511" s="52">
        <v>100000</v>
      </c>
      <c r="O1511" s="52">
        <f t="shared" si="212"/>
        <v>100000</v>
      </c>
      <c r="P1511" s="51"/>
      <c r="Q1511" s="51"/>
      <c r="R1511" s="51"/>
      <c r="S1511" s="51"/>
      <c r="T1511" s="50" t="s">
        <v>987</v>
      </c>
    </row>
    <row r="1512" spans="1:20" ht="21" customHeight="1" x14ac:dyDescent="0.4">
      <c r="A1512" s="50" t="s">
        <v>638</v>
      </c>
      <c r="B1512" s="50"/>
      <c r="C1512" s="50"/>
      <c r="D1512" s="50"/>
      <c r="E1512" s="50"/>
      <c r="F1512" s="50"/>
      <c r="G1512" s="50"/>
      <c r="H1512" s="50"/>
      <c r="I1512" s="50"/>
      <c r="J1512" s="50"/>
      <c r="K1512" s="56">
        <v>45461</v>
      </c>
      <c r="L1512" s="50" t="s">
        <v>9</v>
      </c>
      <c r="M1512" s="51"/>
      <c r="N1512" s="52">
        <v>154900</v>
      </c>
      <c r="O1512" s="52">
        <f t="shared" si="212"/>
        <v>154900</v>
      </c>
      <c r="P1512" s="51"/>
      <c r="Q1512" s="51"/>
      <c r="R1512" s="51"/>
      <c r="S1512" s="51"/>
      <c r="T1512" s="50" t="s">
        <v>987</v>
      </c>
    </row>
    <row r="1513" spans="1:20" ht="21" customHeight="1" x14ac:dyDescent="0.4">
      <c r="A1513" s="50" t="s">
        <v>638</v>
      </c>
      <c r="B1513" s="50"/>
      <c r="C1513" s="50"/>
      <c r="D1513" s="50"/>
      <c r="E1513" s="50"/>
      <c r="F1513" s="50"/>
      <c r="G1513" s="50"/>
      <c r="H1513" s="50"/>
      <c r="I1513" s="50"/>
      <c r="J1513" s="50"/>
      <c r="K1513" s="56">
        <v>45463</v>
      </c>
      <c r="L1513" s="50" t="s">
        <v>9</v>
      </c>
      <c r="M1513" s="51"/>
      <c r="N1513" s="52">
        <v>120000</v>
      </c>
      <c r="O1513" s="52">
        <f t="shared" si="212"/>
        <v>120000</v>
      </c>
      <c r="P1513" s="51"/>
      <c r="Q1513" s="51"/>
      <c r="R1513" s="51"/>
      <c r="S1513" s="51"/>
      <c r="T1513" s="50" t="s">
        <v>987</v>
      </c>
    </row>
    <row r="1514" spans="1:20" ht="21" customHeight="1" x14ac:dyDescent="0.4">
      <c r="A1514" s="50" t="s">
        <v>638</v>
      </c>
      <c r="B1514" s="50"/>
      <c r="C1514" s="50"/>
      <c r="D1514" s="50"/>
      <c r="E1514" s="50"/>
      <c r="F1514" s="50"/>
      <c r="G1514" s="50"/>
      <c r="H1514" s="50"/>
      <c r="I1514" s="50"/>
      <c r="J1514" s="50"/>
      <c r="K1514" s="56">
        <v>45468</v>
      </c>
      <c r="L1514" s="50" t="s">
        <v>9</v>
      </c>
      <c r="M1514" s="51"/>
      <c r="N1514" s="52">
        <v>13000</v>
      </c>
      <c r="O1514" s="52">
        <f t="shared" si="212"/>
        <v>13000</v>
      </c>
      <c r="P1514" s="51"/>
      <c r="Q1514" s="51"/>
      <c r="R1514" s="51"/>
      <c r="S1514" s="51"/>
      <c r="T1514" s="50" t="s">
        <v>987</v>
      </c>
    </row>
    <row r="1515" spans="1:20" ht="21" customHeight="1" x14ac:dyDescent="0.4">
      <c r="A1515" s="50" t="s">
        <v>638</v>
      </c>
      <c r="B1515" s="50"/>
      <c r="C1515" s="50"/>
      <c r="D1515" s="50"/>
      <c r="E1515" s="50"/>
      <c r="F1515" s="50"/>
      <c r="G1515" s="50"/>
      <c r="H1515" s="50"/>
      <c r="I1515" s="50"/>
      <c r="J1515" s="50"/>
      <c r="K1515" s="56" t="s">
        <v>1204</v>
      </c>
      <c r="L1515" s="50" t="s">
        <v>11</v>
      </c>
      <c r="M1515" s="51">
        <v>-500000</v>
      </c>
      <c r="N1515" s="51"/>
      <c r="O1515" s="52">
        <f t="shared" si="212"/>
        <v>-500000</v>
      </c>
      <c r="P1515" s="51"/>
      <c r="Q1515" s="51"/>
      <c r="R1515" s="51"/>
      <c r="S1515" s="51"/>
      <c r="T1515" s="50" t="s">
        <v>987</v>
      </c>
    </row>
    <row r="1516" spans="1:20" ht="21" customHeight="1" x14ac:dyDescent="0.4">
      <c r="A1516" s="50" t="s">
        <v>638</v>
      </c>
      <c r="B1516" s="50"/>
      <c r="C1516" s="50"/>
      <c r="D1516" s="50"/>
      <c r="E1516" s="50"/>
      <c r="F1516" s="50"/>
      <c r="G1516" s="50"/>
      <c r="H1516" s="50"/>
      <c r="I1516" s="50"/>
      <c r="J1516" s="56" t="s">
        <v>1944</v>
      </c>
      <c r="K1516" s="56" t="s">
        <v>1204</v>
      </c>
      <c r="L1516" s="56" t="s">
        <v>102</v>
      </c>
      <c r="M1516" s="51">
        <v>180095</v>
      </c>
      <c r="N1516" s="51"/>
      <c r="O1516" s="52">
        <f t="shared" si="212"/>
        <v>180095</v>
      </c>
      <c r="P1516" s="51"/>
      <c r="Q1516" s="51"/>
      <c r="R1516" s="51"/>
      <c r="S1516" s="51"/>
      <c r="T1516" s="50"/>
    </row>
    <row r="1517" spans="1:20" ht="21" customHeight="1" x14ac:dyDescent="0.4">
      <c r="A1517" s="50" t="s">
        <v>638</v>
      </c>
      <c r="B1517" s="50"/>
      <c r="C1517" s="50"/>
      <c r="D1517" s="50"/>
      <c r="E1517" s="50"/>
      <c r="F1517" s="50"/>
      <c r="G1517" s="50"/>
      <c r="H1517" s="50"/>
      <c r="I1517" s="50"/>
      <c r="J1517" s="50"/>
      <c r="K1517" s="56"/>
      <c r="L1517" s="50"/>
      <c r="M1517" s="51"/>
      <c r="N1517" s="51"/>
      <c r="O1517" s="52">
        <f t="shared" si="212"/>
        <v>0</v>
      </c>
      <c r="P1517" s="51"/>
      <c r="Q1517" s="51"/>
      <c r="R1517" s="51"/>
      <c r="S1517" s="51"/>
      <c r="T1517" s="50" t="s">
        <v>987</v>
      </c>
    </row>
    <row r="1518" spans="1:20" ht="21" customHeight="1" x14ac:dyDescent="0.4">
      <c r="A1518" s="58"/>
      <c r="B1518" s="58"/>
      <c r="C1518" s="58"/>
      <c r="D1518" s="58"/>
      <c r="E1518" s="58"/>
      <c r="F1518" s="58"/>
      <c r="G1518" s="58"/>
      <c r="H1518" s="58"/>
      <c r="I1518" s="58"/>
      <c r="J1518" s="58"/>
      <c r="K1518" s="58"/>
      <c r="L1518" s="58"/>
      <c r="M1518" s="60">
        <f>SUM(M1496:M1517)</f>
        <v>680095</v>
      </c>
      <c r="N1518" s="60">
        <f t="shared" ref="N1518" si="213">SUM(N1496:N1517)</f>
        <v>1053450</v>
      </c>
      <c r="O1518" s="60">
        <f>SUM(O1496:O1517)</f>
        <v>1733545</v>
      </c>
      <c r="P1518" s="60">
        <f>+J1495-N1518</f>
        <v>146454.99999999977</v>
      </c>
      <c r="Q1518" s="60">
        <f>+I1495-M1518</f>
        <v>133905</v>
      </c>
      <c r="R1518" s="60">
        <f>+P1518+Q1518</f>
        <v>280359.99999999977</v>
      </c>
      <c r="S1518" s="60">
        <f>+O1518</f>
        <v>1733545</v>
      </c>
      <c r="T1518" s="58"/>
    </row>
    <row r="1519" spans="1:20" ht="21" customHeight="1" x14ac:dyDescent="0.4">
      <c r="A1519" s="50" t="s">
        <v>641</v>
      </c>
      <c r="B1519" s="50" t="s">
        <v>326</v>
      </c>
      <c r="C1519" s="50" t="s">
        <v>642</v>
      </c>
      <c r="D1519" s="50">
        <v>138.88999999999999</v>
      </c>
      <c r="E1519" s="50">
        <v>15000</v>
      </c>
      <c r="F1519" s="52">
        <f>+D1519*0.8364</f>
        <v>116.16759599999999</v>
      </c>
      <c r="G1519" s="51">
        <v>7000</v>
      </c>
      <c r="H1519" s="51">
        <f>+D1519*E1519</f>
        <v>2083349.9999999998</v>
      </c>
      <c r="I1519" s="52">
        <f>+CEILING(F1519*G1519,1000)</f>
        <v>814000</v>
      </c>
      <c r="J1519" s="52">
        <f>(H1519-I1519)</f>
        <v>1269349.9999999998</v>
      </c>
      <c r="K1519" s="56">
        <v>44904</v>
      </c>
      <c r="L1519" s="50"/>
      <c r="M1519" s="51"/>
      <c r="N1519" s="51"/>
      <c r="O1519" s="52"/>
      <c r="P1519" s="51"/>
      <c r="Q1519" s="51"/>
      <c r="R1519" s="51"/>
      <c r="S1519" s="51"/>
      <c r="T1519" s="50" t="s">
        <v>982</v>
      </c>
    </row>
    <row r="1520" spans="1:20" ht="21" customHeight="1" x14ac:dyDescent="0.4">
      <c r="A1520" s="50" t="s">
        <v>641</v>
      </c>
      <c r="B1520" s="50"/>
      <c r="C1520" s="50"/>
      <c r="D1520" s="50"/>
      <c r="E1520" s="50"/>
      <c r="F1520" s="50"/>
      <c r="G1520" s="50"/>
      <c r="H1520" s="50"/>
      <c r="I1520" s="50"/>
      <c r="J1520" s="50"/>
      <c r="K1520" s="56">
        <v>44913</v>
      </c>
      <c r="L1520" s="50" t="s">
        <v>9</v>
      </c>
      <c r="M1520" s="51"/>
      <c r="N1520" s="52">
        <v>1041675</v>
      </c>
      <c r="O1520" s="52">
        <f t="shared" ref="O1520:O1524" si="214">+SUM(M1520:N1520)</f>
        <v>1041675</v>
      </c>
      <c r="P1520" s="51"/>
      <c r="Q1520" s="51"/>
      <c r="R1520" s="51"/>
      <c r="S1520" s="51"/>
      <c r="T1520" s="50" t="s">
        <v>982</v>
      </c>
    </row>
    <row r="1521" spans="1:20" ht="21" customHeight="1" x14ac:dyDescent="0.4">
      <c r="A1521" s="50" t="s">
        <v>641</v>
      </c>
      <c r="B1521" s="50"/>
      <c r="C1521" s="50"/>
      <c r="D1521" s="50"/>
      <c r="E1521" s="50"/>
      <c r="F1521" s="50"/>
      <c r="G1521" s="50"/>
      <c r="H1521" s="50"/>
      <c r="I1521" s="50"/>
      <c r="J1521" s="50"/>
      <c r="K1521" s="56">
        <v>45125</v>
      </c>
      <c r="L1521" s="50" t="s">
        <v>9</v>
      </c>
      <c r="M1521" s="51"/>
      <c r="N1521" s="52">
        <v>1041675</v>
      </c>
      <c r="O1521" s="52">
        <f t="shared" si="214"/>
        <v>1041675</v>
      </c>
      <c r="P1521" s="51"/>
      <c r="Q1521" s="51"/>
      <c r="R1521" s="51"/>
      <c r="S1521" s="51"/>
      <c r="T1521" s="50" t="s">
        <v>982</v>
      </c>
    </row>
    <row r="1522" spans="1:20" ht="21" customHeight="1" x14ac:dyDescent="0.4">
      <c r="A1522" s="50" t="s">
        <v>641</v>
      </c>
      <c r="B1522" s="50"/>
      <c r="C1522" s="50"/>
      <c r="D1522" s="50"/>
      <c r="E1522" s="50"/>
      <c r="F1522" s="50"/>
      <c r="G1522" s="50"/>
      <c r="H1522" s="50"/>
      <c r="I1522" s="50"/>
      <c r="J1522" s="50"/>
      <c r="K1522" s="56">
        <v>45732</v>
      </c>
      <c r="L1522" s="50" t="s">
        <v>9</v>
      </c>
      <c r="M1522" s="51"/>
      <c r="N1522" s="52">
        <v>-794000</v>
      </c>
      <c r="O1522" s="52">
        <f t="shared" si="214"/>
        <v>-794000</v>
      </c>
      <c r="P1522" s="51"/>
      <c r="Q1522" s="51"/>
      <c r="R1522" s="51"/>
      <c r="S1522" s="51"/>
      <c r="T1522" s="50" t="s">
        <v>982</v>
      </c>
    </row>
    <row r="1523" spans="1:20" ht="21" customHeight="1" x14ac:dyDescent="0.4">
      <c r="A1523" s="50" t="s">
        <v>641</v>
      </c>
      <c r="B1523" s="50"/>
      <c r="C1523" s="50"/>
      <c r="D1523" s="50"/>
      <c r="E1523" s="50"/>
      <c r="F1523" s="50"/>
      <c r="G1523" s="50"/>
      <c r="H1523" s="50"/>
      <c r="I1523" s="50"/>
      <c r="J1523" s="50"/>
      <c r="K1523" s="56">
        <v>45732</v>
      </c>
      <c r="L1523" s="50" t="s">
        <v>1234</v>
      </c>
      <c r="M1523" s="52">
        <v>794000</v>
      </c>
      <c r="N1523" s="51"/>
      <c r="O1523" s="52">
        <f t="shared" si="214"/>
        <v>794000</v>
      </c>
      <c r="P1523" s="51"/>
      <c r="Q1523" s="51"/>
      <c r="R1523" s="51"/>
      <c r="S1523" s="51"/>
      <c r="T1523" s="50" t="s">
        <v>982</v>
      </c>
    </row>
    <row r="1524" spans="1:20" ht="21" customHeight="1" x14ac:dyDescent="0.4">
      <c r="A1524" s="50" t="s">
        <v>641</v>
      </c>
      <c r="B1524" s="50"/>
      <c r="C1524" s="50"/>
      <c r="D1524" s="50"/>
      <c r="E1524" s="50"/>
      <c r="F1524" s="50"/>
      <c r="G1524" s="50"/>
      <c r="H1524" s="50"/>
      <c r="I1524" s="50"/>
      <c r="J1524" s="50"/>
      <c r="K1524" s="50"/>
      <c r="L1524" s="50"/>
      <c r="M1524" s="51"/>
      <c r="N1524" s="51"/>
      <c r="O1524" s="52">
        <f t="shared" si="214"/>
        <v>0</v>
      </c>
      <c r="P1524" s="51"/>
      <c r="Q1524" s="51"/>
      <c r="R1524" s="51"/>
      <c r="S1524" s="51"/>
      <c r="T1524" s="50" t="s">
        <v>982</v>
      </c>
    </row>
    <row r="1525" spans="1:20" ht="21" customHeight="1" x14ac:dyDescent="0.4">
      <c r="A1525" s="58"/>
      <c r="B1525" s="58"/>
      <c r="C1525" s="58"/>
      <c r="D1525" s="58"/>
      <c r="E1525" s="58"/>
      <c r="F1525" s="58"/>
      <c r="G1525" s="58"/>
      <c r="H1525" s="58"/>
      <c r="I1525" s="58"/>
      <c r="J1525" s="58"/>
      <c r="K1525" s="58"/>
      <c r="L1525" s="58"/>
      <c r="M1525" s="60">
        <f t="shared" ref="M1525:N1525" si="215">SUM(M1520:M1524)</f>
        <v>794000</v>
      </c>
      <c r="N1525" s="60">
        <f t="shared" si="215"/>
        <v>1289350</v>
      </c>
      <c r="O1525" s="60">
        <f>SUM(O1520:O1524)</f>
        <v>2083350</v>
      </c>
      <c r="P1525" s="60">
        <f>+J1519-N1525</f>
        <v>-20000.000000000233</v>
      </c>
      <c r="Q1525" s="60">
        <f>+I1519-M1525</f>
        <v>20000</v>
      </c>
      <c r="R1525" s="60">
        <f>+P1525+Q1525</f>
        <v>-2.3283064365386963E-10</v>
      </c>
      <c r="S1525" s="60">
        <f>+O1525</f>
        <v>2083350</v>
      </c>
      <c r="T1525" s="58"/>
    </row>
    <row r="1526" spans="1:20" ht="21" customHeight="1" x14ac:dyDescent="0.4">
      <c r="A1526" s="50" t="s">
        <v>643</v>
      </c>
      <c r="B1526" s="50" t="s">
        <v>326</v>
      </c>
      <c r="C1526" s="50" t="s">
        <v>644</v>
      </c>
      <c r="D1526" s="50">
        <v>138.88999999999999</v>
      </c>
      <c r="E1526" s="50">
        <v>16000</v>
      </c>
      <c r="F1526" s="52">
        <f>+D1526*0.8364</f>
        <v>116.16759599999999</v>
      </c>
      <c r="G1526" s="51">
        <v>7000</v>
      </c>
      <c r="H1526" s="51">
        <f>+D1526*E1526</f>
        <v>2222240</v>
      </c>
      <c r="I1526" s="52">
        <f>+CEILING(F1526*G1526,1000)</f>
        <v>814000</v>
      </c>
      <c r="J1526" s="52">
        <f>(H1526-I1526)</f>
        <v>1408240</v>
      </c>
      <c r="K1526" s="56">
        <v>44994</v>
      </c>
      <c r="L1526" s="50"/>
      <c r="M1526" s="51"/>
      <c r="N1526" s="51"/>
      <c r="O1526" s="52"/>
      <c r="P1526" s="51"/>
      <c r="Q1526" s="51"/>
      <c r="R1526" s="51"/>
      <c r="S1526" s="51"/>
      <c r="T1526" s="50" t="s">
        <v>293</v>
      </c>
    </row>
    <row r="1527" spans="1:20" ht="21" customHeight="1" x14ac:dyDescent="0.4">
      <c r="A1527" s="50" t="s">
        <v>643</v>
      </c>
      <c r="B1527" s="50"/>
      <c r="C1527" s="50"/>
      <c r="D1527" s="50"/>
      <c r="E1527" s="50"/>
      <c r="F1527" s="50"/>
      <c r="G1527" s="50"/>
      <c r="H1527" s="50"/>
      <c r="I1527" s="50"/>
      <c r="J1527" s="50"/>
      <c r="K1527" s="56">
        <v>44994</v>
      </c>
      <c r="L1527" s="50" t="s">
        <v>1235</v>
      </c>
      <c r="M1527" s="51">
        <v>50000</v>
      </c>
      <c r="N1527" s="51"/>
      <c r="O1527" s="52">
        <f t="shared" ref="O1527:O1533" si="216">+SUM(M1527:N1527)</f>
        <v>50000</v>
      </c>
      <c r="P1527" s="51"/>
      <c r="Q1527" s="51"/>
      <c r="R1527" s="51"/>
      <c r="S1527" s="51"/>
      <c r="T1527" s="50" t="s">
        <v>293</v>
      </c>
    </row>
    <row r="1528" spans="1:20" ht="21" customHeight="1" x14ac:dyDescent="0.4">
      <c r="A1528" s="50" t="s">
        <v>643</v>
      </c>
      <c r="B1528" s="50"/>
      <c r="C1528" s="50"/>
      <c r="D1528" s="50"/>
      <c r="E1528" s="50"/>
      <c r="F1528" s="50"/>
      <c r="G1528" s="50"/>
      <c r="H1528" s="50"/>
      <c r="I1528" s="50"/>
      <c r="J1528" s="50"/>
      <c r="K1528" s="56">
        <v>45019</v>
      </c>
      <c r="L1528" s="50" t="s">
        <v>1236</v>
      </c>
      <c r="M1528" s="51">
        <v>1061120</v>
      </c>
      <c r="N1528" s="51"/>
      <c r="O1528" s="52">
        <f t="shared" si="216"/>
        <v>1061120</v>
      </c>
      <c r="P1528" s="51"/>
      <c r="Q1528" s="51"/>
      <c r="R1528" s="51"/>
      <c r="S1528" s="51"/>
      <c r="T1528" s="50" t="s">
        <v>293</v>
      </c>
    </row>
    <row r="1529" spans="1:20" ht="21" customHeight="1" x14ac:dyDescent="0.4">
      <c r="A1529" s="50" t="s">
        <v>643</v>
      </c>
      <c r="B1529" s="50"/>
      <c r="C1529" s="50"/>
      <c r="D1529" s="50"/>
      <c r="E1529" s="50"/>
      <c r="F1529" s="50"/>
      <c r="G1529" s="50"/>
      <c r="H1529" s="50"/>
      <c r="I1529" s="50"/>
      <c r="J1529" s="50"/>
      <c r="K1529" s="56">
        <v>45102</v>
      </c>
      <c r="L1529" s="50" t="s">
        <v>9</v>
      </c>
      <c r="M1529" s="51"/>
      <c r="N1529" s="52">
        <v>450000</v>
      </c>
      <c r="O1529" s="52">
        <f t="shared" si="216"/>
        <v>450000</v>
      </c>
      <c r="P1529" s="51"/>
      <c r="Q1529" s="51"/>
      <c r="R1529" s="51"/>
      <c r="S1529" s="51"/>
      <c r="T1529" s="50" t="s">
        <v>293</v>
      </c>
    </row>
    <row r="1530" spans="1:20" ht="21" customHeight="1" x14ac:dyDescent="0.4">
      <c r="A1530" s="50" t="s">
        <v>643</v>
      </c>
      <c r="B1530" s="50"/>
      <c r="C1530" s="50"/>
      <c r="D1530" s="50"/>
      <c r="E1530" s="50"/>
      <c r="F1530" s="50"/>
      <c r="G1530" s="50"/>
      <c r="H1530" s="50"/>
      <c r="I1530" s="50"/>
      <c r="J1530" s="50"/>
      <c r="K1530" s="56">
        <v>45217</v>
      </c>
      <c r="L1530" s="50" t="s">
        <v>314</v>
      </c>
      <c r="M1530" s="52">
        <v>-1061120</v>
      </c>
      <c r="N1530" s="51"/>
      <c r="O1530" s="52">
        <f t="shared" si="216"/>
        <v>-1061120</v>
      </c>
      <c r="P1530" s="51"/>
      <c r="Q1530" s="51"/>
      <c r="R1530" s="51"/>
      <c r="S1530" s="51"/>
      <c r="T1530" s="50" t="s">
        <v>293</v>
      </c>
    </row>
    <row r="1531" spans="1:20" ht="21" customHeight="1" x14ac:dyDescent="0.4">
      <c r="A1531" s="50" t="s">
        <v>643</v>
      </c>
      <c r="B1531" s="50"/>
      <c r="C1531" s="50"/>
      <c r="D1531" s="50"/>
      <c r="E1531" s="50"/>
      <c r="F1531" s="50"/>
      <c r="G1531" s="50"/>
      <c r="H1531" s="50"/>
      <c r="I1531" s="50"/>
      <c r="J1531" s="50"/>
      <c r="K1531" s="56">
        <v>45218</v>
      </c>
      <c r="L1531" s="50" t="s">
        <v>1237</v>
      </c>
      <c r="M1531" s="52">
        <v>764000</v>
      </c>
      <c r="N1531" s="51"/>
      <c r="O1531" s="52">
        <f t="shared" si="216"/>
        <v>764000</v>
      </c>
      <c r="P1531" s="51"/>
      <c r="Q1531" s="51"/>
      <c r="R1531" s="51"/>
      <c r="S1531" s="51"/>
      <c r="T1531" s="50" t="s">
        <v>293</v>
      </c>
    </row>
    <row r="1532" spans="1:20" ht="21" customHeight="1" x14ac:dyDescent="0.4">
      <c r="A1532" s="50" t="s">
        <v>643</v>
      </c>
      <c r="B1532" s="50"/>
      <c r="C1532" s="50"/>
      <c r="D1532" s="50"/>
      <c r="E1532" s="50"/>
      <c r="F1532" s="50"/>
      <c r="G1532" s="50"/>
      <c r="H1532" s="50"/>
      <c r="I1532" s="50"/>
      <c r="J1532" s="50"/>
      <c r="K1532" s="56">
        <v>45218</v>
      </c>
      <c r="L1532" s="50" t="s">
        <v>9</v>
      </c>
      <c r="M1532" s="51"/>
      <c r="N1532" s="52">
        <v>958240</v>
      </c>
      <c r="O1532" s="52">
        <f t="shared" si="216"/>
        <v>958240</v>
      </c>
      <c r="P1532" s="51"/>
      <c r="Q1532" s="51"/>
      <c r="R1532" s="51"/>
      <c r="S1532" s="51"/>
      <c r="T1532" s="50" t="s">
        <v>293</v>
      </c>
    </row>
    <row r="1533" spans="1:20" ht="21" customHeight="1" x14ac:dyDescent="0.4">
      <c r="A1533" s="50" t="s">
        <v>643</v>
      </c>
      <c r="B1533" s="50"/>
      <c r="C1533" s="50"/>
      <c r="D1533" s="50"/>
      <c r="E1533" s="50"/>
      <c r="F1533" s="50"/>
      <c r="G1533" s="50"/>
      <c r="H1533" s="50"/>
      <c r="I1533" s="50"/>
      <c r="J1533" s="50"/>
      <c r="K1533" s="50"/>
      <c r="L1533" s="50"/>
      <c r="M1533" s="51"/>
      <c r="N1533" s="51"/>
      <c r="O1533" s="52">
        <f t="shared" si="216"/>
        <v>0</v>
      </c>
      <c r="P1533" s="51"/>
      <c r="Q1533" s="51"/>
      <c r="R1533" s="51"/>
      <c r="S1533" s="51"/>
      <c r="T1533" s="50" t="s">
        <v>293</v>
      </c>
    </row>
    <row r="1534" spans="1:20" ht="21" customHeight="1" x14ac:dyDescent="0.4">
      <c r="A1534" s="58"/>
      <c r="B1534" s="58"/>
      <c r="C1534" s="58"/>
      <c r="D1534" s="58"/>
      <c r="E1534" s="58"/>
      <c r="F1534" s="58"/>
      <c r="G1534" s="58"/>
      <c r="H1534" s="58"/>
      <c r="I1534" s="58"/>
      <c r="J1534" s="58"/>
      <c r="K1534" s="58"/>
      <c r="L1534" s="58"/>
      <c r="M1534" s="60">
        <f t="shared" ref="M1534:N1534" si="217">SUM(M1527:M1533)</f>
        <v>814000</v>
      </c>
      <c r="N1534" s="60">
        <f t="shared" si="217"/>
        <v>1408240</v>
      </c>
      <c r="O1534" s="60">
        <f>SUM(O1527:O1533)</f>
        <v>2222240</v>
      </c>
      <c r="P1534" s="60">
        <f>+J1526-N1534</f>
        <v>0</v>
      </c>
      <c r="Q1534" s="60">
        <f>+I1526-M1534</f>
        <v>0</v>
      </c>
      <c r="R1534" s="60">
        <f>+P1534+Q1534</f>
        <v>0</v>
      </c>
      <c r="S1534" s="60">
        <f>+O1534</f>
        <v>2222240</v>
      </c>
      <c r="T1534" s="58"/>
    </row>
    <row r="1535" spans="1:20" ht="21" customHeight="1" x14ac:dyDescent="0.4">
      <c r="A1535" s="50" t="s">
        <v>645</v>
      </c>
      <c r="B1535" s="50" t="s">
        <v>326</v>
      </c>
      <c r="C1535" s="50"/>
      <c r="D1535" s="50">
        <v>138.88999999999999</v>
      </c>
      <c r="E1535" s="50">
        <v>17500</v>
      </c>
      <c r="F1535" s="52">
        <f>+D1535*0.8364</f>
        <v>116.16759599999999</v>
      </c>
      <c r="G1535" s="51">
        <v>7000</v>
      </c>
      <c r="H1535" s="51">
        <f>+D1535*E1535</f>
        <v>2430574.9999999995</v>
      </c>
      <c r="I1535" s="52">
        <f>+CEILING(F1535*G1535,1000)</f>
        <v>814000</v>
      </c>
      <c r="J1535" s="52">
        <f>(H1535-I1535)</f>
        <v>1616574.9999999995</v>
      </c>
      <c r="K1535" s="53">
        <v>45237</v>
      </c>
      <c r="L1535" s="54"/>
      <c r="M1535" s="51"/>
      <c r="N1535" s="51"/>
      <c r="O1535" s="52"/>
      <c r="P1535" s="51"/>
      <c r="Q1535" s="51"/>
      <c r="R1535" s="51"/>
      <c r="S1535" s="51"/>
      <c r="T1535" s="50" t="s">
        <v>301</v>
      </c>
    </row>
    <row r="1536" spans="1:20" ht="21" customHeight="1" x14ac:dyDescent="0.4">
      <c r="A1536" s="50" t="s">
        <v>645</v>
      </c>
      <c r="B1536" s="50"/>
      <c r="C1536" s="50" t="s">
        <v>646</v>
      </c>
      <c r="D1536" s="50"/>
      <c r="E1536" s="50"/>
      <c r="F1536" s="50"/>
      <c r="G1536" s="50"/>
      <c r="H1536" s="50"/>
      <c r="I1536" s="50"/>
      <c r="J1536" s="50"/>
      <c r="K1536" s="56">
        <v>45262</v>
      </c>
      <c r="L1536" s="50" t="s">
        <v>321</v>
      </c>
      <c r="M1536" s="52">
        <v>614588</v>
      </c>
      <c r="N1536" s="51"/>
      <c r="O1536" s="52">
        <f t="shared" ref="O1536:O1543" si="218">+SUM(M1536:N1536)</f>
        <v>614588</v>
      </c>
      <c r="P1536" s="51"/>
      <c r="Q1536" s="51"/>
      <c r="R1536" s="51"/>
      <c r="S1536" s="51"/>
      <c r="T1536" s="50" t="s">
        <v>301</v>
      </c>
    </row>
    <row r="1537" spans="1:20" ht="21" customHeight="1" x14ac:dyDescent="0.4">
      <c r="A1537" s="50" t="s">
        <v>645</v>
      </c>
      <c r="B1537" s="50"/>
      <c r="C1537" s="50"/>
      <c r="D1537" s="50"/>
      <c r="E1537" s="50"/>
      <c r="F1537" s="50"/>
      <c r="G1537" s="50"/>
      <c r="H1537" s="50"/>
      <c r="I1537" s="50"/>
      <c r="J1537" s="50"/>
      <c r="K1537" s="56">
        <v>45363</v>
      </c>
      <c r="L1537" s="50" t="s">
        <v>9</v>
      </c>
      <c r="M1537" s="51"/>
      <c r="N1537" s="52">
        <v>300000</v>
      </c>
      <c r="O1537" s="52">
        <f t="shared" si="218"/>
        <v>300000</v>
      </c>
      <c r="P1537" s="51"/>
      <c r="Q1537" s="51"/>
      <c r="R1537" s="51"/>
      <c r="S1537" s="51"/>
      <c r="T1537" s="50" t="s">
        <v>301</v>
      </c>
    </row>
    <row r="1538" spans="1:20" ht="21" customHeight="1" x14ac:dyDescent="0.4">
      <c r="A1538" s="50" t="s">
        <v>645</v>
      </c>
      <c r="B1538" s="50"/>
      <c r="C1538" s="50" t="s">
        <v>646</v>
      </c>
      <c r="D1538" s="50"/>
      <c r="E1538" s="50"/>
      <c r="F1538" s="50"/>
      <c r="G1538" s="50"/>
      <c r="H1538" s="50"/>
      <c r="I1538" s="50"/>
      <c r="J1538" s="50"/>
      <c r="K1538" s="56">
        <v>45365</v>
      </c>
      <c r="L1538" s="50" t="s">
        <v>321</v>
      </c>
      <c r="M1538" s="52">
        <v>200000</v>
      </c>
      <c r="N1538" s="51"/>
      <c r="O1538" s="52">
        <f t="shared" si="218"/>
        <v>200000</v>
      </c>
      <c r="P1538" s="51"/>
      <c r="Q1538" s="51"/>
      <c r="R1538" s="51"/>
      <c r="S1538" s="51"/>
      <c r="T1538" s="50" t="s">
        <v>301</v>
      </c>
    </row>
    <row r="1539" spans="1:20" ht="21" customHeight="1" x14ac:dyDescent="0.4">
      <c r="A1539" s="50" t="s">
        <v>645</v>
      </c>
      <c r="B1539" s="50"/>
      <c r="C1539" s="50"/>
      <c r="D1539" s="50"/>
      <c r="E1539" s="50"/>
      <c r="F1539" s="50"/>
      <c r="G1539" s="50"/>
      <c r="H1539" s="50"/>
      <c r="I1539" s="50"/>
      <c r="J1539" s="50"/>
      <c r="K1539" s="56">
        <v>45458</v>
      </c>
      <c r="L1539" s="50" t="s">
        <v>9</v>
      </c>
      <c r="M1539" s="51"/>
      <c r="N1539" s="52">
        <v>400000</v>
      </c>
      <c r="O1539" s="52">
        <f t="shared" si="218"/>
        <v>400000</v>
      </c>
      <c r="P1539" s="51"/>
      <c r="Q1539" s="51"/>
      <c r="R1539" s="51"/>
      <c r="S1539" s="51"/>
      <c r="T1539" s="50" t="s">
        <v>301</v>
      </c>
    </row>
    <row r="1540" spans="1:20" ht="21" customHeight="1" x14ac:dyDescent="0.4">
      <c r="A1540" s="50" t="s">
        <v>645</v>
      </c>
      <c r="B1540" s="50"/>
      <c r="C1540" s="50"/>
      <c r="D1540" s="50"/>
      <c r="E1540" s="50"/>
      <c r="F1540" s="50"/>
      <c r="G1540" s="50"/>
      <c r="H1540" s="50"/>
      <c r="I1540" s="50"/>
      <c r="J1540" s="50"/>
      <c r="K1540" s="56">
        <v>45488</v>
      </c>
      <c r="L1540" s="50" t="s">
        <v>9</v>
      </c>
      <c r="M1540" s="51"/>
      <c r="N1540" s="52">
        <v>86000</v>
      </c>
      <c r="O1540" s="52">
        <f t="shared" si="218"/>
        <v>86000</v>
      </c>
      <c r="P1540" s="51"/>
      <c r="Q1540" s="51"/>
      <c r="R1540" s="51"/>
      <c r="S1540" s="51"/>
      <c r="T1540" s="50" t="s">
        <v>301</v>
      </c>
    </row>
    <row r="1541" spans="1:20" ht="21" customHeight="1" x14ac:dyDescent="0.4">
      <c r="A1541" s="50" t="s">
        <v>645</v>
      </c>
      <c r="B1541" s="50"/>
      <c r="C1541" s="50"/>
      <c r="D1541" s="50"/>
      <c r="E1541" s="50"/>
      <c r="F1541" s="50"/>
      <c r="G1541" s="50"/>
      <c r="H1541" s="50"/>
      <c r="I1541" s="50"/>
      <c r="J1541" s="50"/>
      <c r="K1541" s="56">
        <v>45488</v>
      </c>
      <c r="L1541" s="50" t="s">
        <v>9</v>
      </c>
      <c r="M1541" s="51"/>
      <c r="N1541" s="52">
        <v>100000</v>
      </c>
      <c r="O1541" s="52">
        <f t="shared" si="218"/>
        <v>100000</v>
      </c>
      <c r="P1541" s="51"/>
      <c r="Q1541" s="51"/>
      <c r="R1541" s="51"/>
      <c r="S1541" s="51"/>
      <c r="T1541" s="50" t="s">
        <v>301</v>
      </c>
    </row>
    <row r="1542" spans="1:20" ht="21" customHeight="1" x14ac:dyDescent="0.4">
      <c r="A1542" s="50" t="s">
        <v>645</v>
      </c>
      <c r="B1542" s="50"/>
      <c r="C1542" s="50"/>
      <c r="D1542" s="50"/>
      <c r="E1542" s="50"/>
      <c r="F1542" s="50"/>
      <c r="G1542" s="50"/>
      <c r="H1542" s="50"/>
      <c r="I1542" s="50"/>
      <c r="J1542" s="50"/>
      <c r="K1542" s="56">
        <v>45513</v>
      </c>
      <c r="L1542" s="50" t="s">
        <v>9</v>
      </c>
      <c r="M1542" s="51"/>
      <c r="N1542" s="52">
        <v>729800</v>
      </c>
      <c r="O1542" s="52">
        <f t="shared" si="218"/>
        <v>729800</v>
      </c>
      <c r="P1542" s="51"/>
      <c r="Q1542" s="51"/>
      <c r="R1542" s="51"/>
      <c r="S1542" s="51"/>
      <c r="T1542" s="50" t="s">
        <v>301</v>
      </c>
    </row>
    <row r="1543" spans="1:20" ht="21" customHeight="1" x14ac:dyDescent="0.4">
      <c r="A1543" s="50" t="s">
        <v>645</v>
      </c>
      <c r="B1543" s="50"/>
      <c r="C1543" s="50"/>
      <c r="D1543" s="50"/>
      <c r="E1543" s="50"/>
      <c r="F1543" s="50"/>
      <c r="G1543" s="50"/>
      <c r="H1543" s="50"/>
      <c r="I1543" s="50"/>
      <c r="J1543" s="50"/>
      <c r="K1543" s="50"/>
      <c r="L1543" s="50"/>
      <c r="M1543" s="51"/>
      <c r="N1543" s="51"/>
      <c r="O1543" s="52">
        <f t="shared" si="218"/>
        <v>0</v>
      </c>
      <c r="P1543" s="51"/>
      <c r="Q1543" s="51"/>
      <c r="R1543" s="51"/>
      <c r="S1543" s="51"/>
      <c r="T1543" s="50" t="s">
        <v>301</v>
      </c>
    </row>
    <row r="1544" spans="1:20" ht="21" customHeight="1" x14ac:dyDescent="0.4">
      <c r="A1544" s="58"/>
      <c r="B1544" s="58"/>
      <c r="C1544" s="58"/>
      <c r="D1544" s="58"/>
      <c r="E1544" s="58"/>
      <c r="F1544" s="58"/>
      <c r="G1544" s="58"/>
      <c r="H1544" s="58"/>
      <c r="I1544" s="58"/>
      <c r="J1544" s="58"/>
      <c r="K1544" s="58"/>
      <c r="L1544" s="58"/>
      <c r="M1544" s="60">
        <f t="shared" ref="M1544:N1544" si="219">SUM(M1536:M1543)</f>
        <v>814588</v>
      </c>
      <c r="N1544" s="60">
        <f t="shared" si="219"/>
        <v>1615800</v>
      </c>
      <c r="O1544" s="60">
        <f>SUM(O1536:O1543)</f>
        <v>2430388</v>
      </c>
      <c r="P1544" s="60">
        <f>+J1535-N1544</f>
        <v>774.99999999953434</v>
      </c>
      <c r="Q1544" s="60">
        <f>+I1535-M1544</f>
        <v>-588</v>
      </c>
      <c r="R1544" s="60">
        <f>+P1544+Q1544</f>
        <v>186.99999999953434</v>
      </c>
      <c r="S1544" s="60">
        <f>+O1544</f>
        <v>2430388</v>
      </c>
      <c r="T1544" s="58"/>
    </row>
    <row r="1545" spans="1:20" ht="21" customHeight="1" x14ac:dyDescent="0.4">
      <c r="A1545" s="50" t="s">
        <v>647</v>
      </c>
      <c r="B1545" s="50" t="s">
        <v>326</v>
      </c>
      <c r="C1545" s="50"/>
      <c r="D1545" s="50">
        <v>138.88999999999999</v>
      </c>
      <c r="E1545" s="50">
        <v>17500</v>
      </c>
      <c r="F1545" s="52">
        <f>+D1545*0.8364</f>
        <v>116.16759599999999</v>
      </c>
      <c r="G1545" s="51">
        <v>7000</v>
      </c>
      <c r="H1545" s="51">
        <f>+D1545*E1545</f>
        <v>2430574.9999999995</v>
      </c>
      <c r="I1545" s="52">
        <f>+CEILING(F1545*G1545,1000)</f>
        <v>814000</v>
      </c>
      <c r="J1545" s="52">
        <f>(H1545-I1545)</f>
        <v>1616574.9999999995</v>
      </c>
      <c r="K1545" s="56">
        <v>45237</v>
      </c>
      <c r="L1545" s="50"/>
      <c r="M1545" s="51"/>
      <c r="N1545" s="51"/>
      <c r="O1545" s="52"/>
      <c r="P1545" s="51"/>
      <c r="Q1545" s="51"/>
      <c r="R1545" s="51"/>
      <c r="S1545" s="51"/>
      <c r="T1545" s="50" t="s">
        <v>293</v>
      </c>
    </row>
    <row r="1546" spans="1:20" ht="21" customHeight="1" x14ac:dyDescent="0.4">
      <c r="A1546" s="50" t="s">
        <v>647</v>
      </c>
      <c r="B1546" s="50"/>
      <c r="C1546" s="50"/>
      <c r="D1546" s="50"/>
      <c r="E1546" s="50"/>
      <c r="F1546" s="50"/>
      <c r="G1546" s="50"/>
      <c r="H1546" s="50"/>
      <c r="I1546" s="50"/>
      <c r="J1546" s="50"/>
      <c r="K1546" s="56">
        <v>45237</v>
      </c>
      <c r="L1546" s="50" t="s">
        <v>9</v>
      </c>
      <c r="M1546" s="51"/>
      <c r="N1546" s="52">
        <v>5000</v>
      </c>
      <c r="O1546" s="52">
        <f t="shared" ref="O1546:O1555" si="220">+SUM(M1546:N1546)</f>
        <v>5000</v>
      </c>
      <c r="P1546" s="51"/>
      <c r="Q1546" s="51"/>
      <c r="R1546" s="51"/>
      <c r="S1546" s="51"/>
      <c r="T1546" s="50" t="s">
        <v>293</v>
      </c>
    </row>
    <row r="1547" spans="1:20" ht="21" customHeight="1" x14ac:dyDescent="0.4">
      <c r="A1547" s="50" t="s">
        <v>647</v>
      </c>
      <c r="B1547" s="50"/>
      <c r="C1547" s="50" t="s">
        <v>648</v>
      </c>
      <c r="D1547" s="50"/>
      <c r="E1547" s="50"/>
      <c r="F1547" s="50"/>
      <c r="G1547" s="50"/>
      <c r="H1547" s="50"/>
      <c r="I1547" s="50"/>
      <c r="J1547" s="50"/>
      <c r="K1547" s="56">
        <v>45295</v>
      </c>
      <c r="L1547" s="50" t="s">
        <v>1238</v>
      </c>
      <c r="M1547" s="52">
        <v>650000</v>
      </c>
      <c r="N1547" s="51"/>
      <c r="O1547" s="52">
        <f t="shared" si="220"/>
        <v>650000</v>
      </c>
      <c r="P1547" s="51"/>
      <c r="Q1547" s="51"/>
      <c r="R1547" s="51"/>
      <c r="S1547" s="51"/>
      <c r="T1547" s="50" t="s">
        <v>293</v>
      </c>
    </row>
    <row r="1548" spans="1:20" ht="21" customHeight="1" x14ac:dyDescent="0.4">
      <c r="A1548" s="50" t="s">
        <v>647</v>
      </c>
      <c r="B1548" s="50"/>
      <c r="C1548" s="50" t="s">
        <v>648</v>
      </c>
      <c r="D1548" s="50" t="s">
        <v>471</v>
      </c>
      <c r="E1548" s="50"/>
      <c r="F1548" s="50"/>
      <c r="G1548" s="50"/>
      <c r="H1548" s="50"/>
      <c r="I1548" s="50"/>
      <c r="J1548" s="50"/>
      <c r="K1548" s="56">
        <v>45301</v>
      </c>
      <c r="L1548" s="50" t="s">
        <v>313</v>
      </c>
      <c r="M1548" s="52">
        <v>200000</v>
      </c>
      <c r="N1548" s="51"/>
      <c r="O1548" s="52">
        <f t="shared" si="220"/>
        <v>200000</v>
      </c>
      <c r="P1548" s="51"/>
      <c r="Q1548" s="51"/>
      <c r="R1548" s="51"/>
      <c r="S1548" s="51"/>
      <c r="T1548" s="50" t="s">
        <v>293</v>
      </c>
    </row>
    <row r="1549" spans="1:20" ht="21" customHeight="1" x14ac:dyDescent="0.4">
      <c r="A1549" s="50" t="s">
        <v>647</v>
      </c>
      <c r="B1549" s="50"/>
      <c r="C1549" s="50" t="s">
        <v>648</v>
      </c>
      <c r="D1549" s="50" t="s">
        <v>471</v>
      </c>
      <c r="E1549" s="50"/>
      <c r="F1549" s="50"/>
      <c r="G1549" s="50"/>
      <c r="H1549" s="50"/>
      <c r="I1549" s="50"/>
      <c r="J1549" s="50"/>
      <c r="K1549" s="56">
        <v>45301</v>
      </c>
      <c r="L1549" s="50" t="s">
        <v>313</v>
      </c>
      <c r="M1549" s="52">
        <v>200000</v>
      </c>
      <c r="N1549" s="51"/>
      <c r="O1549" s="52">
        <f t="shared" si="220"/>
        <v>200000</v>
      </c>
      <c r="P1549" s="51"/>
      <c r="Q1549" s="51"/>
      <c r="R1549" s="51"/>
      <c r="S1549" s="51"/>
      <c r="T1549" s="50" t="s">
        <v>293</v>
      </c>
    </row>
    <row r="1550" spans="1:20" ht="21" customHeight="1" x14ac:dyDescent="0.4">
      <c r="A1550" s="50" t="s">
        <v>647</v>
      </c>
      <c r="B1550" s="50"/>
      <c r="C1550" s="50"/>
      <c r="D1550" s="50"/>
      <c r="E1550" s="50"/>
      <c r="F1550" s="50"/>
      <c r="G1550" s="50"/>
      <c r="H1550" s="50"/>
      <c r="I1550" s="50"/>
      <c r="J1550" s="50"/>
      <c r="K1550" s="56">
        <v>45301</v>
      </c>
      <c r="L1550" s="50" t="s">
        <v>1238</v>
      </c>
      <c r="M1550" s="52">
        <v>-650000</v>
      </c>
      <c r="N1550" s="51"/>
      <c r="O1550" s="52">
        <f t="shared" si="220"/>
        <v>-650000</v>
      </c>
      <c r="P1550" s="51"/>
      <c r="Q1550" s="51"/>
      <c r="R1550" s="51"/>
      <c r="S1550" s="51"/>
      <c r="T1550" s="50" t="s">
        <v>293</v>
      </c>
    </row>
    <row r="1551" spans="1:20" ht="21" customHeight="1" x14ac:dyDescent="0.4">
      <c r="A1551" s="50" t="s">
        <v>647</v>
      </c>
      <c r="B1551" s="50"/>
      <c r="C1551" s="50" t="s">
        <v>648</v>
      </c>
      <c r="D1551" s="50" t="s">
        <v>471</v>
      </c>
      <c r="E1551" s="50"/>
      <c r="F1551" s="50"/>
      <c r="G1551" s="50"/>
      <c r="H1551" s="50"/>
      <c r="I1551" s="50"/>
      <c r="J1551" s="50"/>
      <c r="K1551" s="56">
        <v>45649</v>
      </c>
      <c r="L1551" s="50" t="s">
        <v>314</v>
      </c>
      <c r="M1551" s="52">
        <v>500000</v>
      </c>
      <c r="N1551" s="51"/>
      <c r="O1551" s="52">
        <f t="shared" si="220"/>
        <v>500000</v>
      </c>
      <c r="P1551" s="51"/>
      <c r="Q1551" s="51"/>
      <c r="R1551" s="51"/>
      <c r="S1551" s="51"/>
      <c r="T1551" s="50" t="s">
        <v>293</v>
      </c>
    </row>
    <row r="1552" spans="1:20" ht="21" customHeight="1" x14ac:dyDescent="0.4">
      <c r="A1552" s="50" t="s">
        <v>647</v>
      </c>
      <c r="B1552" s="50"/>
      <c r="C1552" s="50" t="s">
        <v>648</v>
      </c>
      <c r="D1552" s="50"/>
      <c r="E1552" s="50" t="s">
        <v>649</v>
      </c>
      <c r="F1552" s="50"/>
      <c r="G1552" s="50"/>
      <c r="H1552" s="50"/>
      <c r="I1552" s="50"/>
      <c r="J1552" s="50"/>
      <c r="K1552" s="56">
        <v>45702</v>
      </c>
      <c r="L1552" s="50" t="s">
        <v>313</v>
      </c>
      <c r="M1552" s="52">
        <v>150000</v>
      </c>
      <c r="N1552" s="51"/>
      <c r="O1552" s="52">
        <f t="shared" si="220"/>
        <v>150000</v>
      </c>
      <c r="P1552" s="51"/>
      <c r="Q1552" s="51"/>
      <c r="R1552" s="51"/>
      <c r="S1552" s="51"/>
      <c r="T1552" s="50" t="s">
        <v>293</v>
      </c>
    </row>
    <row r="1553" spans="1:20" ht="21" customHeight="1" x14ac:dyDescent="0.4">
      <c r="A1553" s="50" t="s">
        <v>647</v>
      </c>
      <c r="B1553" s="50"/>
      <c r="C1553" s="50"/>
      <c r="D1553" s="50"/>
      <c r="E1553" s="50"/>
      <c r="F1553" s="50"/>
      <c r="G1553" s="50"/>
      <c r="H1553" s="50"/>
      <c r="I1553" s="50"/>
      <c r="J1553" s="50"/>
      <c r="K1553" s="56">
        <v>45702</v>
      </c>
      <c r="L1553" s="50" t="s">
        <v>312</v>
      </c>
      <c r="M1553" s="52">
        <v>94000</v>
      </c>
      <c r="N1553" s="51"/>
      <c r="O1553" s="52">
        <f t="shared" si="220"/>
        <v>94000</v>
      </c>
      <c r="P1553" s="51"/>
      <c r="Q1553" s="51"/>
      <c r="R1553" s="51"/>
      <c r="S1553" s="51"/>
      <c r="T1553" s="50" t="s">
        <v>293</v>
      </c>
    </row>
    <row r="1554" spans="1:20" ht="21" customHeight="1" x14ac:dyDescent="0.4">
      <c r="A1554" s="50" t="s">
        <v>647</v>
      </c>
      <c r="B1554" s="50"/>
      <c r="C1554" s="50"/>
      <c r="D1554" s="50"/>
      <c r="E1554" s="50"/>
      <c r="F1554" s="50"/>
      <c r="G1554" s="50"/>
      <c r="H1554" s="50"/>
      <c r="I1554" s="50"/>
      <c r="J1554" s="50"/>
      <c r="K1554" s="56">
        <v>45704</v>
      </c>
      <c r="L1554" s="50" t="s">
        <v>9</v>
      </c>
      <c r="M1554" s="51"/>
      <c r="N1554" s="52">
        <v>1281575</v>
      </c>
      <c r="O1554" s="52">
        <f t="shared" si="220"/>
        <v>1281575</v>
      </c>
      <c r="P1554" s="51"/>
      <c r="Q1554" s="51"/>
      <c r="R1554" s="51"/>
      <c r="S1554" s="51"/>
      <c r="T1554" s="50" t="s">
        <v>293</v>
      </c>
    </row>
    <row r="1555" spans="1:20" ht="21" customHeight="1" x14ac:dyDescent="0.4">
      <c r="A1555" s="50" t="s">
        <v>647</v>
      </c>
      <c r="B1555" s="50"/>
      <c r="C1555" s="50"/>
      <c r="D1555" s="50"/>
      <c r="E1555" s="50"/>
      <c r="F1555" s="50"/>
      <c r="G1555" s="50"/>
      <c r="H1555" s="50"/>
      <c r="I1555" s="50"/>
      <c r="J1555" s="50"/>
      <c r="K1555" s="50"/>
      <c r="L1555" s="50"/>
      <c r="M1555" s="51"/>
      <c r="N1555" s="51"/>
      <c r="O1555" s="52">
        <f t="shared" si="220"/>
        <v>0</v>
      </c>
      <c r="P1555" s="51"/>
      <c r="Q1555" s="51"/>
      <c r="R1555" s="51"/>
      <c r="S1555" s="51"/>
      <c r="T1555" s="50" t="s">
        <v>293</v>
      </c>
    </row>
    <row r="1556" spans="1:20" ht="21" customHeight="1" x14ac:dyDescent="0.4">
      <c r="A1556" s="58"/>
      <c r="B1556" s="58"/>
      <c r="C1556" s="58"/>
      <c r="D1556" s="58"/>
      <c r="E1556" s="58"/>
      <c r="F1556" s="58"/>
      <c r="G1556" s="58"/>
      <c r="H1556" s="58"/>
      <c r="I1556" s="58"/>
      <c r="J1556" s="58"/>
      <c r="K1556" s="58"/>
      <c r="L1556" s="58"/>
      <c r="M1556" s="60">
        <f t="shared" ref="M1556:N1556" si="221">SUM(M1546:M1555)</f>
        <v>1144000</v>
      </c>
      <c r="N1556" s="60">
        <f t="shared" si="221"/>
        <v>1286575</v>
      </c>
      <c r="O1556" s="60">
        <f>SUM(O1546:O1555)</f>
        <v>2430575</v>
      </c>
      <c r="P1556" s="60">
        <f>+J1545-N1556</f>
        <v>329999.99999999953</v>
      </c>
      <c r="Q1556" s="60">
        <f>+I1545-M1556</f>
        <v>-330000</v>
      </c>
      <c r="R1556" s="60">
        <f>+P1556+Q1556</f>
        <v>-4.6566128730773926E-10</v>
      </c>
      <c r="S1556" s="60">
        <f>+O1556</f>
        <v>2430575</v>
      </c>
      <c r="T1556" s="58"/>
    </row>
    <row r="1557" spans="1:20" ht="21" customHeight="1" x14ac:dyDescent="0.4">
      <c r="A1557" s="50" t="s">
        <v>650</v>
      </c>
      <c r="B1557" s="50" t="s">
        <v>326</v>
      </c>
      <c r="C1557" s="50"/>
      <c r="D1557" s="50">
        <v>138.88999999999999</v>
      </c>
      <c r="E1557" s="50">
        <v>17500</v>
      </c>
      <c r="F1557" s="52">
        <f>+D1557*0.8364</f>
        <v>116.16759599999999</v>
      </c>
      <c r="G1557" s="51">
        <v>7000</v>
      </c>
      <c r="H1557" s="51">
        <f>+D1557*E1557</f>
        <v>2430574.9999999995</v>
      </c>
      <c r="I1557" s="52">
        <f>+CEILING(F1557*G1557,1000)</f>
        <v>814000</v>
      </c>
      <c r="J1557" s="52">
        <f>(H1557-I1557)</f>
        <v>1616574.9999999995</v>
      </c>
      <c r="K1557" s="53">
        <v>45236</v>
      </c>
      <c r="L1557" s="54"/>
      <c r="M1557" s="51"/>
      <c r="N1557" s="51"/>
      <c r="O1557" s="52"/>
      <c r="P1557" s="51"/>
      <c r="Q1557" s="51"/>
      <c r="R1557" s="51"/>
      <c r="S1557" s="51"/>
      <c r="T1557" s="50" t="s">
        <v>984</v>
      </c>
    </row>
    <row r="1558" spans="1:20" ht="21" customHeight="1" x14ac:dyDescent="0.4">
      <c r="A1558" s="50" t="s">
        <v>650</v>
      </c>
      <c r="B1558" s="50"/>
      <c r="C1558" s="50" t="s">
        <v>242</v>
      </c>
      <c r="D1558" s="50"/>
      <c r="E1558" s="50"/>
      <c r="F1558" s="50"/>
      <c r="G1558" s="50"/>
      <c r="H1558" s="50"/>
      <c r="I1558" s="50"/>
      <c r="J1558" s="50"/>
      <c r="K1558" s="56">
        <v>45237</v>
      </c>
      <c r="L1558" s="50" t="s">
        <v>9</v>
      </c>
      <c r="M1558" s="51"/>
      <c r="N1558" s="52">
        <v>50000</v>
      </c>
      <c r="O1558" s="52">
        <f t="shared" ref="O1558:O1569" si="222">+SUM(M1558:N1558)</f>
        <v>50000</v>
      </c>
      <c r="P1558" s="51"/>
      <c r="Q1558" s="51"/>
      <c r="R1558" s="51"/>
      <c r="S1558" s="51"/>
      <c r="T1558" s="50" t="s">
        <v>984</v>
      </c>
    </row>
    <row r="1559" spans="1:20" ht="21" customHeight="1" x14ac:dyDescent="0.4">
      <c r="A1559" s="50" t="s">
        <v>650</v>
      </c>
      <c r="B1559" s="50"/>
      <c r="C1559" s="50"/>
      <c r="D1559" s="50"/>
      <c r="E1559" s="50"/>
      <c r="F1559" s="50"/>
      <c r="G1559" s="50"/>
      <c r="H1559" s="50"/>
      <c r="I1559" s="50"/>
      <c r="J1559" s="50"/>
      <c r="K1559" s="56">
        <v>45260</v>
      </c>
      <c r="L1559" s="50" t="s">
        <v>9</v>
      </c>
      <c r="M1559" s="51"/>
      <c r="N1559" s="52">
        <v>200000</v>
      </c>
      <c r="O1559" s="52">
        <f t="shared" si="222"/>
        <v>200000</v>
      </c>
      <c r="P1559" s="51"/>
      <c r="Q1559" s="51"/>
      <c r="R1559" s="51"/>
      <c r="S1559" s="51"/>
      <c r="T1559" s="50" t="s">
        <v>984</v>
      </c>
    </row>
    <row r="1560" spans="1:20" ht="21" customHeight="1" x14ac:dyDescent="0.4">
      <c r="A1560" s="50" t="s">
        <v>650</v>
      </c>
      <c r="B1560" s="50"/>
      <c r="C1560" s="50" t="s">
        <v>651</v>
      </c>
      <c r="D1560" s="50"/>
      <c r="E1560" s="50"/>
      <c r="F1560" s="50"/>
      <c r="G1560" s="50"/>
      <c r="H1560" s="50"/>
      <c r="I1560" s="50"/>
      <c r="J1560" s="50"/>
      <c r="K1560" s="56">
        <v>45260</v>
      </c>
      <c r="L1560" s="50" t="s">
        <v>1239</v>
      </c>
      <c r="M1560" s="52">
        <v>300000</v>
      </c>
      <c r="N1560" s="51"/>
      <c r="O1560" s="52">
        <f t="shared" si="222"/>
        <v>300000</v>
      </c>
      <c r="P1560" s="51"/>
      <c r="Q1560" s="51"/>
      <c r="R1560" s="51"/>
      <c r="S1560" s="51"/>
      <c r="T1560" s="50" t="s">
        <v>984</v>
      </c>
    </row>
    <row r="1561" spans="1:20" ht="21" customHeight="1" x14ac:dyDescent="0.4">
      <c r="A1561" s="50" t="s">
        <v>650</v>
      </c>
      <c r="B1561" s="50"/>
      <c r="C1561" s="50" t="s">
        <v>648</v>
      </c>
      <c r="D1561" s="50"/>
      <c r="E1561" s="50"/>
      <c r="F1561" s="50"/>
      <c r="G1561" s="50"/>
      <c r="H1561" s="50"/>
      <c r="I1561" s="50"/>
      <c r="J1561" s="50"/>
      <c r="K1561" s="56">
        <v>45288</v>
      </c>
      <c r="L1561" s="50" t="s">
        <v>313</v>
      </c>
      <c r="M1561" s="52">
        <v>500000</v>
      </c>
      <c r="N1561" s="51"/>
      <c r="O1561" s="52">
        <f t="shared" si="222"/>
        <v>500000</v>
      </c>
      <c r="P1561" s="51"/>
      <c r="Q1561" s="51"/>
      <c r="R1561" s="51"/>
      <c r="S1561" s="51"/>
      <c r="T1561" s="50" t="s">
        <v>984</v>
      </c>
    </row>
    <row r="1562" spans="1:20" ht="21" customHeight="1" x14ac:dyDescent="0.4">
      <c r="A1562" s="50" t="s">
        <v>650</v>
      </c>
      <c r="B1562" s="50"/>
      <c r="C1562" s="50" t="s">
        <v>648</v>
      </c>
      <c r="D1562" s="50"/>
      <c r="E1562" s="50"/>
      <c r="F1562" s="50"/>
      <c r="G1562" s="50"/>
      <c r="H1562" s="50"/>
      <c r="I1562" s="50"/>
      <c r="J1562" s="50"/>
      <c r="K1562" s="56">
        <v>45289</v>
      </c>
      <c r="L1562" s="50" t="s">
        <v>313</v>
      </c>
      <c r="M1562" s="52"/>
      <c r="N1562" s="51"/>
      <c r="O1562" s="52">
        <f t="shared" si="222"/>
        <v>0</v>
      </c>
      <c r="P1562" s="51"/>
      <c r="Q1562" s="51"/>
      <c r="R1562" s="51"/>
      <c r="S1562" s="51"/>
      <c r="T1562" s="50" t="s">
        <v>984</v>
      </c>
    </row>
    <row r="1563" spans="1:20" ht="21" customHeight="1" x14ac:dyDescent="0.4">
      <c r="A1563" s="50" t="s">
        <v>650</v>
      </c>
      <c r="B1563" s="50"/>
      <c r="C1563" s="50" t="s">
        <v>242</v>
      </c>
      <c r="D1563" s="50"/>
      <c r="E1563" s="50"/>
      <c r="F1563" s="50"/>
      <c r="G1563" s="50"/>
      <c r="H1563" s="50"/>
      <c r="I1563" s="50"/>
      <c r="J1563" s="50"/>
      <c r="K1563" s="56">
        <v>45297</v>
      </c>
      <c r="L1563" s="50" t="s">
        <v>9</v>
      </c>
      <c r="M1563" s="51"/>
      <c r="N1563" s="52">
        <v>-250000</v>
      </c>
      <c r="O1563" s="52">
        <f t="shared" si="222"/>
        <v>-250000</v>
      </c>
      <c r="P1563" s="51"/>
      <c r="Q1563" s="51"/>
      <c r="R1563" s="51"/>
      <c r="S1563" s="51"/>
      <c r="T1563" s="50" t="s">
        <v>984</v>
      </c>
    </row>
    <row r="1564" spans="1:20" ht="21" customHeight="1" x14ac:dyDescent="0.4">
      <c r="A1564" s="50" t="s">
        <v>650</v>
      </c>
      <c r="B1564" s="50"/>
      <c r="C1564" s="50" t="s">
        <v>651</v>
      </c>
      <c r="D1564" s="50"/>
      <c r="E1564" s="50"/>
      <c r="F1564" s="50"/>
      <c r="G1564" s="50"/>
      <c r="H1564" s="50"/>
      <c r="I1564" s="50"/>
      <c r="J1564" s="50"/>
      <c r="K1564" s="56">
        <v>45299</v>
      </c>
      <c r="L1564" s="50" t="s">
        <v>314</v>
      </c>
      <c r="M1564" s="52">
        <v>-300000</v>
      </c>
      <c r="N1564" s="51"/>
      <c r="O1564" s="52">
        <f t="shared" si="222"/>
        <v>-300000</v>
      </c>
      <c r="P1564" s="51"/>
      <c r="Q1564" s="51"/>
      <c r="R1564" s="51"/>
      <c r="S1564" s="51"/>
      <c r="T1564" s="50" t="s">
        <v>984</v>
      </c>
    </row>
    <row r="1565" spans="1:20" ht="21" customHeight="1" x14ac:dyDescent="0.4">
      <c r="A1565" s="50" t="s">
        <v>650</v>
      </c>
      <c r="B1565" s="50"/>
      <c r="C1565" s="50" t="s">
        <v>648</v>
      </c>
      <c r="D1565" s="50"/>
      <c r="E1565" s="50"/>
      <c r="F1565" s="50"/>
      <c r="G1565" s="50"/>
      <c r="H1565" s="50"/>
      <c r="I1565" s="50"/>
      <c r="J1565" s="50"/>
      <c r="K1565" s="56">
        <v>45306</v>
      </c>
      <c r="L1565" s="50" t="s">
        <v>313</v>
      </c>
      <c r="M1565" s="52">
        <v>250000</v>
      </c>
      <c r="N1565" s="51"/>
      <c r="O1565" s="52">
        <f t="shared" si="222"/>
        <v>250000</v>
      </c>
      <c r="P1565" s="51"/>
      <c r="Q1565" s="51"/>
      <c r="R1565" s="51"/>
      <c r="S1565" s="51"/>
      <c r="T1565" s="50" t="s">
        <v>984</v>
      </c>
    </row>
    <row r="1566" spans="1:20" ht="21" customHeight="1" x14ac:dyDescent="0.4">
      <c r="A1566" s="50" t="s">
        <v>650</v>
      </c>
      <c r="B1566" s="50"/>
      <c r="C1566" s="50"/>
      <c r="D1566" s="50"/>
      <c r="E1566" s="50"/>
      <c r="F1566" s="50"/>
      <c r="G1566" s="50"/>
      <c r="H1566" s="50"/>
      <c r="I1566" s="50"/>
      <c r="J1566" s="50"/>
      <c r="K1566" s="56">
        <v>45624</v>
      </c>
      <c r="L1566" s="50" t="s">
        <v>313</v>
      </c>
      <c r="M1566" s="52">
        <v>49000</v>
      </c>
      <c r="N1566" s="51"/>
      <c r="O1566" s="52">
        <f t="shared" si="222"/>
        <v>49000</v>
      </c>
      <c r="P1566" s="51"/>
      <c r="Q1566" s="51"/>
      <c r="R1566" s="51"/>
      <c r="S1566" s="51"/>
      <c r="T1566" s="50" t="s">
        <v>984</v>
      </c>
    </row>
    <row r="1567" spans="1:20" ht="21" customHeight="1" x14ac:dyDescent="0.4">
      <c r="A1567" s="50" t="s">
        <v>650</v>
      </c>
      <c r="B1567" s="50"/>
      <c r="C1567" s="50"/>
      <c r="D1567" s="50"/>
      <c r="E1567" s="50"/>
      <c r="F1567" s="50"/>
      <c r="G1567" s="50"/>
      <c r="H1567" s="50"/>
      <c r="I1567" s="50"/>
      <c r="J1567" s="50"/>
      <c r="K1567" s="56">
        <v>45624</v>
      </c>
      <c r="L1567" s="50" t="s">
        <v>313</v>
      </c>
      <c r="M1567" s="52">
        <v>15000</v>
      </c>
      <c r="N1567" s="51"/>
      <c r="O1567" s="52">
        <f t="shared" si="222"/>
        <v>15000</v>
      </c>
      <c r="P1567" s="51"/>
      <c r="Q1567" s="51"/>
      <c r="R1567" s="51"/>
      <c r="S1567" s="51"/>
      <c r="T1567" s="50" t="s">
        <v>984</v>
      </c>
    </row>
    <row r="1568" spans="1:20" ht="21" customHeight="1" x14ac:dyDescent="0.4">
      <c r="A1568" s="50" t="s">
        <v>650</v>
      </c>
      <c r="B1568" s="50"/>
      <c r="C1568" s="50"/>
      <c r="D1568" s="50"/>
      <c r="E1568" s="50"/>
      <c r="F1568" s="50"/>
      <c r="G1568" s="50"/>
      <c r="H1568" s="50"/>
      <c r="I1568" s="50"/>
      <c r="J1568" s="50"/>
      <c r="K1568" s="56">
        <v>45626</v>
      </c>
      <c r="L1568" s="50" t="s">
        <v>9</v>
      </c>
      <c r="M1568" s="51"/>
      <c r="N1568" s="52">
        <v>1616575</v>
      </c>
      <c r="O1568" s="52">
        <f t="shared" si="222"/>
        <v>1616575</v>
      </c>
      <c r="P1568" s="51"/>
      <c r="Q1568" s="51"/>
      <c r="R1568" s="51"/>
      <c r="S1568" s="51"/>
      <c r="T1568" s="50" t="s">
        <v>984</v>
      </c>
    </row>
    <row r="1569" spans="1:20" ht="21" customHeight="1" x14ac:dyDescent="0.4">
      <c r="A1569" s="50" t="s">
        <v>650</v>
      </c>
      <c r="B1569" s="50"/>
      <c r="C1569" s="50"/>
      <c r="D1569" s="50"/>
      <c r="E1569" s="50"/>
      <c r="F1569" s="50"/>
      <c r="G1569" s="50"/>
      <c r="H1569" s="50"/>
      <c r="I1569" s="50"/>
      <c r="J1569" s="50"/>
      <c r="K1569" s="50"/>
      <c r="L1569" s="50"/>
      <c r="M1569" s="51"/>
      <c r="N1569" s="51"/>
      <c r="O1569" s="52">
        <f t="shared" si="222"/>
        <v>0</v>
      </c>
      <c r="P1569" s="51"/>
      <c r="Q1569" s="51"/>
      <c r="R1569" s="51"/>
      <c r="S1569" s="51"/>
      <c r="T1569" s="50" t="s">
        <v>984</v>
      </c>
    </row>
    <row r="1570" spans="1:20" ht="21" customHeight="1" x14ac:dyDescent="0.4">
      <c r="A1570" s="58"/>
      <c r="B1570" s="58"/>
      <c r="C1570" s="58"/>
      <c r="D1570" s="58"/>
      <c r="E1570" s="58"/>
      <c r="F1570" s="58"/>
      <c r="G1570" s="58"/>
      <c r="H1570" s="58"/>
      <c r="I1570" s="58"/>
      <c r="J1570" s="58"/>
      <c r="K1570" s="58"/>
      <c r="L1570" s="58"/>
      <c r="M1570" s="60">
        <f t="shared" ref="M1570:N1570" si="223">SUM(M1558:M1569)</f>
        <v>814000</v>
      </c>
      <c r="N1570" s="60">
        <f t="shared" si="223"/>
        <v>1616575</v>
      </c>
      <c r="O1570" s="60">
        <f>SUM(O1558:O1569)</f>
        <v>2430575</v>
      </c>
      <c r="P1570" s="60">
        <f>+J1557-N1570</f>
        <v>0</v>
      </c>
      <c r="Q1570" s="60">
        <f>+I1557-M1570</f>
        <v>0</v>
      </c>
      <c r="R1570" s="60">
        <f>+P1570+Q1570</f>
        <v>0</v>
      </c>
      <c r="S1570" s="60">
        <f>+O1570</f>
        <v>2430575</v>
      </c>
      <c r="T1570" s="58"/>
    </row>
    <row r="1571" spans="1:20" ht="21" customHeight="1" x14ac:dyDescent="0.4">
      <c r="A1571" s="50" t="s">
        <v>652</v>
      </c>
      <c r="B1571" s="50" t="s">
        <v>326</v>
      </c>
      <c r="C1571" s="50" t="s">
        <v>469</v>
      </c>
      <c r="D1571" s="50">
        <v>138.88999999999999</v>
      </c>
      <c r="E1571" s="50">
        <v>17500</v>
      </c>
      <c r="F1571" s="52">
        <f>+D1571*0.8364</f>
        <v>116.16759599999999</v>
      </c>
      <c r="G1571" s="51">
        <v>7000</v>
      </c>
      <c r="H1571" s="51">
        <f>+D1571*E1571</f>
        <v>2430574.9999999995</v>
      </c>
      <c r="I1571" s="52">
        <f>+CEILING(F1571*G1571,1000)</f>
        <v>814000</v>
      </c>
      <c r="J1571" s="52">
        <f>(H1571-I1571)</f>
        <v>1616574.9999999995</v>
      </c>
      <c r="K1571" s="56">
        <v>45221</v>
      </c>
      <c r="L1571" s="50"/>
      <c r="M1571" s="51"/>
      <c r="N1571" s="51"/>
      <c r="O1571" s="52"/>
      <c r="P1571" s="51"/>
      <c r="Q1571" s="51"/>
      <c r="R1571" s="51"/>
      <c r="S1571" s="51"/>
      <c r="T1571" s="50" t="s">
        <v>293</v>
      </c>
    </row>
    <row r="1572" spans="1:20" ht="21" customHeight="1" x14ac:dyDescent="0.4">
      <c r="A1572" s="50" t="s">
        <v>652</v>
      </c>
      <c r="B1572" s="50"/>
      <c r="C1572" s="50" t="s">
        <v>653</v>
      </c>
      <c r="D1572" s="50"/>
      <c r="E1572" s="50"/>
      <c r="F1572" s="50"/>
      <c r="G1572" s="50"/>
      <c r="H1572" s="50"/>
      <c r="I1572" s="50"/>
      <c r="J1572" s="50"/>
      <c r="K1572" s="56">
        <v>45221</v>
      </c>
      <c r="L1572" s="50" t="s">
        <v>9</v>
      </c>
      <c r="M1572" s="51"/>
      <c r="N1572" s="52">
        <v>5000</v>
      </c>
      <c r="O1572" s="52">
        <f t="shared" ref="O1572:O1583" si="224">+SUM(M1572:N1572)</f>
        <v>5000</v>
      </c>
      <c r="P1572" s="51"/>
      <c r="Q1572" s="51"/>
      <c r="R1572" s="51"/>
      <c r="S1572" s="51"/>
      <c r="T1572" s="50" t="s">
        <v>293</v>
      </c>
    </row>
    <row r="1573" spans="1:20" ht="21" customHeight="1" x14ac:dyDescent="0.4">
      <c r="A1573" s="50" t="s">
        <v>652</v>
      </c>
      <c r="B1573" s="50"/>
      <c r="C1573" s="50" t="s">
        <v>654</v>
      </c>
      <c r="D1573" s="50" t="s">
        <v>440</v>
      </c>
      <c r="E1573" s="50"/>
      <c r="F1573" s="50"/>
      <c r="G1573" s="50"/>
      <c r="H1573" s="50"/>
      <c r="I1573" s="50"/>
      <c r="J1573" s="50"/>
      <c r="K1573" s="56">
        <v>45286</v>
      </c>
      <c r="L1573" s="50" t="s">
        <v>1240</v>
      </c>
      <c r="M1573" s="52">
        <v>650000</v>
      </c>
      <c r="N1573" s="51"/>
      <c r="O1573" s="52">
        <f t="shared" si="224"/>
        <v>650000</v>
      </c>
      <c r="P1573" s="51"/>
      <c r="Q1573" s="51"/>
      <c r="R1573" s="51"/>
      <c r="S1573" s="51"/>
      <c r="T1573" s="50" t="s">
        <v>293</v>
      </c>
    </row>
    <row r="1574" spans="1:20" ht="21" customHeight="1" x14ac:dyDescent="0.4">
      <c r="A1574" s="50" t="s">
        <v>652</v>
      </c>
      <c r="B1574" s="50"/>
      <c r="C1574" s="50"/>
      <c r="D1574" s="50"/>
      <c r="E1574" s="50"/>
      <c r="F1574" s="50"/>
      <c r="G1574" s="50"/>
      <c r="H1574" s="50"/>
      <c r="I1574" s="50"/>
      <c r="J1574" s="50"/>
      <c r="K1574" s="56">
        <v>45569</v>
      </c>
      <c r="L1574" s="50" t="s">
        <v>314</v>
      </c>
      <c r="M1574" s="52">
        <v>650000</v>
      </c>
      <c r="N1574" s="51"/>
      <c r="O1574" s="52">
        <f t="shared" si="224"/>
        <v>650000</v>
      </c>
      <c r="P1574" s="51"/>
      <c r="Q1574" s="51"/>
      <c r="R1574" s="51"/>
      <c r="S1574" s="51"/>
      <c r="T1574" s="50" t="s">
        <v>293</v>
      </c>
    </row>
    <row r="1575" spans="1:20" ht="21" customHeight="1" x14ac:dyDescent="0.4">
      <c r="A1575" s="50" t="s">
        <v>652</v>
      </c>
      <c r="B1575" s="50"/>
      <c r="C1575" s="50"/>
      <c r="D1575" s="50"/>
      <c r="E1575" s="50"/>
      <c r="F1575" s="50"/>
      <c r="G1575" s="50"/>
      <c r="H1575" s="50"/>
      <c r="I1575" s="50"/>
      <c r="J1575" s="50"/>
      <c r="K1575" s="56">
        <v>45570</v>
      </c>
      <c r="L1575" s="50" t="s">
        <v>9</v>
      </c>
      <c r="M1575" s="51"/>
      <c r="N1575" s="52">
        <v>1222300</v>
      </c>
      <c r="O1575" s="52">
        <f t="shared" si="224"/>
        <v>1222300</v>
      </c>
      <c r="P1575" s="51"/>
      <c r="Q1575" s="51"/>
      <c r="R1575" s="51"/>
      <c r="S1575" s="51"/>
      <c r="T1575" s="50" t="s">
        <v>293</v>
      </c>
    </row>
    <row r="1576" spans="1:20" ht="21" customHeight="1" x14ac:dyDescent="0.4">
      <c r="A1576" s="50" t="s">
        <v>652</v>
      </c>
      <c r="B1576" s="50"/>
      <c r="C1576" s="50" t="s">
        <v>655</v>
      </c>
      <c r="D1576" s="50" t="s">
        <v>440</v>
      </c>
      <c r="E1576" s="50"/>
      <c r="F1576" s="50"/>
      <c r="G1576" s="50"/>
      <c r="H1576" s="50"/>
      <c r="I1576" s="50"/>
      <c r="J1576" s="50"/>
      <c r="K1576" s="56">
        <v>45570</v>
      </c>
      <c r="L1576" s="50" t="s">
        <v>383</v>
      </c>
      <c r="M1576" s="52">
        <v>-650000</v>
      </c>
      <c r="N1576" s="51"/>
      <c r="O1576" s="52">
        <f t="shared" si="224"/>
        <v>-650000</v>
      </c>
      <c r="P1576" s="51"/>
      <c r="Q1576" s="51"/>
      <c r="R1576" s="51"/>
      <c r="S1576" s="51"/>
      <c r="T1576" s="50" t="s">
        <v>293</v>
      </c>
    </row>
    <row r="1577" spans="1:20" ht="21" customHeight="1" x14ac:dyDescent="0.4">
      <c r="A1577" s="50" t="s">
        <v>652</v>
      </c>
      <c r="B1577" s="50"/>
      <c r="C1577" s="50"/>
      <c r="D1577" s="50"/>
      <c r="E1577" s="50"/>
      <c r="F1577" s="50"/>
      <c r="G1577" s="50"/>
      <c r="H1577" s="50"/>
      <c r="I1577" s="50"/>
      <c r="J1577" s="50"/>
      <c r="K1577" s="56">
        <v>45572</v>
      </c>
      <c r="L1577" s="50" t="s">
        <v>313</v>
      </c>
      <c r="M1577" s="52">
        <v>164000</v>
      </c>
      <c r="N1577" s="51"/>
      <c r="O1577" s="52">
        <f t="shared" si="224"/>
        <v>164000</v>
      </c>
      <c r="P1577" s="51"/>
      <c r="Q1577" s="51"/>
      <c r="R1577" s="51"/>
      <c r="S1577" s="51"/>
      <c r="T1577" s="50" t="s">
        <v>293</v>
      </c>
    </row>
    <row r="1578" spans="1:20" ht="21" customHeight="1" x14ac:dyDescent="0.4">
      <c r="A1578" s="50" t="s">
        <v>652</v>
      </c>
      <c r="B1578" s="50"/>
      <c r="C1578" s="50"/>
      <c r="D1578" s="50"/>
      <c r="E1578" s="50"/>
      <c r="F1578" s="50"/>
      <c r="G1578" s="50"/>
      <c r="H1578" s="50"/>
      <c r="I1578" s="50"/>
      <c r="J1578" s="50"/>
      <c r="K1578" s="56">
        <v>45575</v>
      </c>
      <c r="L1578" s="50" t="s">
        <v>9</v>
      </c>
      <c r="M1578" s="51"/>
      <c r="N1578" s="52">
        <v>394200</v>
      </c>
      <c r="O1578" s="52">
        <f t="shared" si="224"/>
        <v>394200</v>
      </c>
      <c r="P1578" s="51"/>
      <c r="Q1578" s="51"/>
      <c r="R1578" s="51"/>
      <c r="S1578" s="51"/>
      <c r="T1578" s="50" t="s">
        <v>293</v>
      </c>
    </row>
    <row r="1579" spans="1:20" ht="21" customHeight="1" x14ac:dyDescent="0.4">
      <c r="A1579" s="50" t="s">
        <v>652</v>
      </c>
      <c r="B1579" s="50"/>
      <c r="C1579" s="50" t="s">
        <v>654</v>
      </c>
      <c r="D1579" s="50"/>
      <c r="E1579" s="50"/>
      <c r="F1579" s="50"/>
      <c r="G1579" s="50"/>
      <c r="H1579" s="50"/>
      <c r="I1579" s="50"/>
      <c r="J1579" s="50"/>
      <c r="K1579" s="56" t="s">
        <v>1204</v>
      </c>
      <c r="L1579" s="50" t="s">
        <v>30</v>
      </c>
      <c r="M1579" s="51">
        <v>455000</v>
      </c>
      <c r="N1579" s="51"/>
      <c r="O1579" s="52">
        <f t="shared" si="224"/>
        <v>455000</v>
      </c>
      <c r="P1579" s="51"/>
      <c r="Q1579" s="51"/>
      <c r="R1579" s="51"/>
      <c r="S1579" s="51"/>
      <c r="T1579" s="50" t="s">
        <v>293</v>
      </c>
    </row>
    <row r="1580" spans="1:20" ht="21" customHeight="1" x14ac:dyDescent="0.4">
      <c r="A1580" s="50" t="s">
        <v>652</v>
      </c>
      <c r="B1580" s="50"/>
      <c r="C1580" s="50" t="s">
        <v>655</v>
      </c>
      <c r="D1580" s="50" t="s">
        <v>440</v>
      </c>
      <c r="E1580" s="50"/>
      <c r="F1580" s="50"/>
      <c r="G1580" s="50"/>
      <c r="H1580" s="50"/>
      <c r="I1580" s="50"/>
      <c r="J1580" s="50"/>
      <c r="K1580" s="56" t="s">
        <v>1204</v>
      </c>
      <c r="L1580" s="50" t="s">
        <v>1911</v>
      </c>
      <c r="M1580" s="51">
        <v>-650000</v>
      </c>
      <c r="N1580" s="51"/>
      <c r="O1580" s="52">
        <f t="shared" si="224"/>
        <v>-650000</v>
      </c>
      <c r="P1580" s="51"/>
      <c r="Q1580" s="51"/>
      <c r="R1580" s="51"/>
      <c r="S1580" s="51"/>
      <c r="T1580" s="50" t="s">
        <v>293</v>
      </c>
    </row>
    <row r="1581" spans="1:20" ht="21" customHeight="1" x14ac:dyDescent="0.4">
      <c r="A1581" s="50" t="s">
        <v>652</v>
      </c>
      <c r="B1581" s="50"/>
      <c r="C1581" s="50"/>
      <c r="D1581" s="50"/>
      <c r="E1581" s="50"/>
      <c r="F1581" s="50"/>
      <c r="G1581" s="50"/>
      <c r="H1581" s="50"/>
      <c r="I1581" s="50"/>
      <c r="J1581" s="50"/>
      <c r="K1581" s="56" t="s">
        <v>1204</v>
      </c>
      <c r="L1581" s="50" t="s">
        <v>1911</v>
      </c>
      <c r="M1581" s="51">
        <v>650000</v>
      </c>
      <c r="N1581" s="51"/>
      <c r="O1581" s="52">
        <f t="shared" si="224"/>
        <v>650000</v>
      </c>
      <c r="P1581" s="51"/>
      <c r="Q1581" s="51"/>
      <c r="R1581" s="51"/>
      <c r="S1581" s="51"/>
      <c r="T1581" s="50" t="s">
        <v>293</v>
      </c>
    </row>
    <row r="1582" spans="1:20" ht="21" customHeight="1" x14ac:dyDescent="0.4">
      <c r="A1582" s="50" t="s">
        <v>652</v>
      </c>
      <c r="B1582" s="50"/>
      <c r="C1582" s="50"/>
      <c r="D1582" s="50"/>
      <c r="E1582" s="50"/>
      <c r="F1582" s="50"/>
      <c r="G1582" s="50"/>
      <c r="H1582" s="50"/>
      <c r="I1582" s="50"/>
      <c r="J1582" s="50"/>
      <c r="K1582" s="56" t="s">
        <v>1204</v>
      </c>
      <c r="L1582" s="50" t="s">
        <v>929</v>
      </c>
      <c r="M1582" s="51">
        <v>-455000</v>
      </c>
      <c r="N1582" s="51"/>
      <c r="O1582" s="52">
        <f t="shared" si="224"/>
        <v>-455000</v>
      </c>
      <c r="P1582" s="51"/>
      <c r="Q1582" s="51"/>
      <c r="R1582" s="51"/>
      <c r="S1582" s="51"/>
      <c r="T1582" s="50" t="s">
        <v>293</v>
      </c>
    </row>
    <row r="1583" spans="1:20" ht="21" customHeight="1" x14ac:dyDescent="0.4">
      <c r="A1583" s="50" t="s">
        <v>652</v>
      </c>
      <c r="B1583" s="50"/>
      <c r="C1583" s="50"/>
      <c r="D1583" s="50"/>
      <c r="E1583" s="50"/>
      <c r="F1583" s="50"/>
      <c r="G1583" s="50"/>
      <c r="H1583" s="50"/>
      <c r="I1583" s="50"/>
      <c r="J1583" s="50"/>
      <c r="K1583" s="50"/>
      <c r="L1583" s="50"/>
      <c r="M1583" s="51"/>
      <c r="N1583" s="51"/>
      <c r="O1583" s="52">
        <f t="shared" si="224"/>
        <v>0</v>
      </c>
      <c r="P1583" s="51"/>
      <c r="Q1583" s="51"/>
      <c r="R1583" s="51"/>
      <c r="S1583" s="51"/>
      <c r="T1583" s="50" t="s">
        <v>293</v>
      </c>
    </row>
    <row r="1584" spans="1:20" ht="21" customHeight="1" x14ac:dyDescent="0.4">
      <c r="A1584" s="58"/>
      <c r="B1584" s="58"/>
      <c r="C1584" s="58"/>
      <c r="D1584" s="58"/>
      <c r="E1584" s="58"/>
      <c r="F1584" s="58"/>
      <c r="G1584" s="58"/>
      <c r="H1584" s="58"/>
      <c r="I1584" s="58"/>
      <c r="J1584" s="58"/>
      <c r="K1584" s="58"/>
      <c r="L1584" s="58"/>
      <c r="M1584" s="60">
        <f t="shared" ref="M1584:N1584" si="225">SUM(M1572:M1583)</f>
        <v>814000</v>
      </c>
      <c r="N1584" s="60">
        <f t="shared" si="225"/>
        <v>1621500</v>
      </c>
      <c r="O1584" s="60">
        <f>SUM(O1572:O1583)</f>
        <v>2435500</v>
      </c>
      <c r="P1584" s="60">
        <f>+J1571-N1584</f>
        <v>-4925.0000000004657</v>
      </c>
      <c r="Q1584" s="60">
        <f>+I1571-M1584</f>
        <v>0</v>
      </c>
      <c r="R1584" s="60">
        <f>+P1584+Q1584</f>
        <v>-4925.0000000004657</v>
      </c>
      <c r="S1584" s="60">
        <f>+O1584</f>
        <v>2435500</v>
      </c>
      <c r="T1584" s="58"/>
    </row>
    <row r="1585" spans="1:20" ht="21" customHeight="1" x14ac:dyDescent="0.4">
      <c r="A1585" s="50" t="s">
        <v>656</v>
      </c>
      <c r="B1585" s="50" t="s">
        <v>326</v>
      </c>
      <c r="C1585" s="50"/>
      <c r="D1585" s="50">
        <v>138.88999999999999</v>
      </c>
      <c r="E1585" s="50">
        <v>17500</v>
      </c>
      <c r="F1585" s="52">
        <f>+D1585*0.8364</f>
        <v>116.16759599999999</v>
      </c>
      <c r="G1585" s="51">
        <v>7000</v>
      </c>
      <c r="H1585" s="51">
        <f>+D1585*E1585</f>
        <v>2430574.9999999995</v>
      </c>
      <c r="I1585" s="52">
        <f>+CEILING(F1585*G1585,1000)</f>
        <v>814000</v>
      </c>
      <c r="J1585" s="52">
        <f>(H1585-I1585)</f>
        <v>1616574.9999999995</v>
      </c>
      <c r="K1585" s="56">
        <v>45220</v>
      </c>
      <c r="L1585" s="50"/>
      <c r="M1585" s="51"/>
      <c r="N1585" s="51"/>
      <c r="O1585" s="52"/>
      <c r="P1585" s="51"/>
      <c r="Q1585" s="51"/>
      <c r="R1585" s="51"/>
      <c r="S1585" s="51"/>
      <c r="T1585" s="50" t="s">
        <v>293</v>
      </c>
    </row>
    <row r="1586" spans="1:20" ht="21" customHeight="1" x14ac:dyDescent="0.4">
      <c r="A1586" s="50" t="s">
        <v>656</v>
      </c>
      <c r="B1586" s="50"/>
      <c r="C1586" s="50"/>
      <c r="D1586" s="50"/>
      <c r="E1586" s="50"/>
      <c r="F1586" s="50"/>
      <c r="G1586" s="50"/>
      <c r="H1586" s="50"/>
      <c r="I1586" s="50"/>
      <c r="J1586" s="50"/>
      <c r="K1586" s="56">
        <v>45220</v>
      </c>
      <c r="L1586" s="50" t="s">
        <v>9</v>
      </c>
      <c r="M1586" s="51"/>
      <c r="N1586" s="52">
        <v>5000</v>
      </c>
      <c r="O1586" s="52">
        <f t="shared" ref="O1586:O1590" si="226">+SUM(M1586:N1586)</f>
        <v>5000</v>
      </c>
      <c r="P1586" s="51"/>
      <c r="Q1586" s="51"/>
      <c r="R1586" s="51"/>
      <c r="S1586" s="51"/>
      <c r="T1586" s="50" t="s">
        <v>293</v>
      </c>
    </row>
    <row r="1587" spans="1:20" ht="21" customHeight="1" x14ac:dyDescent="0.4">
      <c r="A1587" s="50" t="s">
        <v>656</v>
      </c>
      <c r="B1587" s="50"/>
      <c r="C1587" s="50" t="s">
        <v>657</v>
      </c>
      <c r="D1587" s="50"/>
      <c r="E1587" s="50"/>
      <c r="F1587" s="50"/>
      <c r="G1587" s="50"/>
      <c r="H1587" s="50"/>
      <c r="I1587" s="50"/>
      <c r="J1587" s="50"/>
      <c r="K1587" s="56">
        <v>45254</v>
      </c>
      <c r="L1587" s="50" t="s">
        <v>427</v>
      </c>
      <c r="M1587" s="52">
        <v>500000</v>
      </c>
      <c r="N1587" s="51"/>
      <c r="O1587" s="52">
        <f t="shared" si="226"/>
        <v>500000</v>
      </c>
      <c r="P1587" s="51"/>
      <c r="Q1587" s="51"/>
      <c r="R1587" s="51"/>
      <c r="S1587" s="51"/>
      <c r="T1587" s="50" t="s">
        <v>293</v>
      </c>
    </row>
    <row r="1588" spans="1:20" ht="21" customHeight="1" x14ac:dyDescent="0.4">
      <c r="A1588" s="50" t="s">
        <v>656</v>
      </c>
      <c r="B1588" s="50"/>
      <c r="C1588" s="50" t="s">
        <v>657</v>
      </c>
      <c r="D1588" s="50"/>
      <c r="E1588" s="50"/>
      <c r="F1588" s="50"/>
      <c r="G1588" s="50"/>
      <c r="H1588" s="50"/>
      <c r="I1588" s="50"/>
      <c r="J1588" s="50"/>
      <c r="K1588" s="56">
        <v>45398</v>
      </c>
      <c r="L1588" s="50" t="s">
        <v>1044</v>
      </c>
      <c r="M1588" s="52">
        <v>314000</v>
      </c>
      <c r="N1588" s="51"/>
      <c r="O1588" s="52">
        <f t="shared" si="226"/>
        <v>314000</v>
      </c>
      <c r="P1588" s="51"/>
      <c r="Q1588" s="51"/>
      <c r="R1588" s="51"/>
      <c r="S1588" s="51"/>
      <c r="T1588" s="50" t="s">
        <v>293</v>
      </c>
    </row>
    <row r="1589" spans="1:20" ht="21" customHeight="1" x14ac:dyDescent="0.4">
      <c r="A1589" s="50" t="s">
        <v>656</v>
      </c>
      <c r="B1589" s="50"/>
      <c r="C1589" s="50"/>
      <c r="D1589" s="50"/>
      <c r="E1589" s="50"/>
      <c r="F1589" s="50"/>
      <c r="G1589" s="50"/>
      <c r="H1589" s="50"/>
      <c r="I1589" s="50"/>
      <c r="J1589" s="50"/>
      <c r="K1589" s="56">
        <v>45467</v>
      </c>
      <c r="L1589" s="50" t="s">
        <v>9</v>
      </c>
      <c r="M1589" s="51"/>
      <c r="N1589" s="52">
        <v>1611500</v>
      </c>
      <c r="O1589" s="52">
        <f t="shared" si="226"/>
        <v>1611500</v>
      </c>
      <c r="P1589" s="51"/>
      <c r="Q1589" s="51"/>
      <c r="R1589" s="51"/>
      <c r="S1589" s="51"/>
      <c r="T1589" s="50" t="s">
        <v>293</v>
      </c>
    </row>
    <row r="1590" spans="1:20" ht="21" customHeight="1" x14ac:dyDescent="0.4">
      <c r="A1590" s="50" t="s">
        <v>656</v>
      </c>
      <c r="B1590" s="50"/>
      <c r="C1590" s="50"/>
      <c r="D1590" s="50"/>
      <c r="E1590" s="50"/>
      <c r="F1590" s="50"/>
      <c r="G1590" s="50"/>
      <c r="H1590" s="50"/>
      <c r="I1590" s="50"/>
      <c r="J1590" s="50"/>
      <c r="K1590" s="50"/>
      <c r="L1590" s="50"/>
      <c r="M1590" s="51"/>
      <c r="N1590" s="51"/>
      <c r="O1590" s="52">
        <f t="shared" si="226"/>
        <v>0</v>
      </c>
      <c r="P1590" s="51"/>
      <c r="Q1590" s="51"/>
      <c r="R1590" s="51"/>
      <c r="S1590" s="51"/>
      <c r="T1590" s="50" t="s">
        <v>293</v>
      </c>
    </row>
    <row r="1591" spans="1:20" ht="21" customHeight="1" x14ac:dyDescent="0.4">
      <c r="A1591" s="58"/>
      <c r="B1591" s="58"/>
      <c r="C1591" s="58"/>
      <c r="D1591" s="58"/>
      <c r="E1591" s="58"/>
      <c r="F1591" s="58"/>
      <c r="G1591" s="58"/>
      <c r="H1591" s="58"/>
      <c r="I1591" s="58"/>
      <c r="J1591" s="58"/>
      <c r="K1591" s="58"/>
      <c r="L1591" s="58"/>
      <c r="M1591" s="60">
        <f t="shared" ref="M1591:N1591" si="227">SUM(M1586:M1590)</f>
        <v>814000</v>
      </c>
      <c r="N1591" s="60">
        <f t="shared" si="227"/>
        <v>1616500</v>
      </c>
      <c r="O1591" s="60">
        <f>SUM(O1586:O1590)</f>
        <v>2430500</v>
      </c>
      <c r="P1591" s="60">
        <f>+J1585-N1591</f>
        <v>74.999999999534339</v>
      </c>
      <c r="Q1591" s="60">
        <f>+I1585-M1591</f>
        <v>0</v>
      </c>
      <c r="R1591" s="60">
        <f>+P1591+Q1591</f>
        <v>74.999999999534339</v>
      </c>
      <c r="S1591" s="60">
        <f>+O1591</f>
        <v>2430500</v>
      </c>
      <c r="T1591" s="58"/>
    </row>
    <row r="1592" spans="1:20" ht="21" customHeight="1" x14ac:dyDescent="0.4">
      <c r="A1592" s="50" t="s">
        <v>658</v>
      </c>
      <c r="B1592" s="50" t="s">
        <v>326</v>
      </c>
      <c r="C1592" s="50"/>
      <c r="D1592" s="50">
        <v>138.88999999999999</v>
      </c>
      <c r="E1592" s="50">
        <v>16500</v>
      </c>
      <c r="F1592" s="52">
        <f>+D1592*0.8364</f>
        <v>116.16759599999999</v>
      </c>
      <c r="G1592" s="51">
        <v>7000</v>
      </c>
      <c r="H1592" s="51">
        <f>+D1592*E1592</f>
        <v>2291685</v>
      </c>
      <c r="I1592" s="52">
        <f>+CEILING(F1592*G1592,1000)</f>
        <v>814000</v>
      </c>
      <c r="J1592" s="52">
        <f>(H1592-I1592)</f>
        <v>1477685</v>
      </c>
      <c r="K1592" s="56">
        <v>45184</v>
      </c>
      <c r="L1592" s="50"/>
      <c r="M1592" s="51"/>
      <c r="N1592" s="51"/>
      <c r="O1592" s="52"/>
      <c r="P1592" s="51"/>
      <c r="Q1592" s="51"/>
      <c r="R1592" s="51"/>
      <c r="S1592" s="51"/>
      <c r="T1592" s="50" t="s">
        <v>293</v>
      </c>
    </row>
    <row r="1593" spans="1:20" ht="21" customHeight="1" x14ac:dyDescent="0.4">
      <c r="A1593" s="50" t="s">
        <v>658</v>
      </c>
      <c r="B1593" s="50"/>
      <c r="C1593" s="50" t="s">
        <v>659</v>
      </c>
      <c r="D1593" s="50"/>
      <c r="E1593" s="50"/>
      <c r="F1593" s="50"/>
      <c r="G1593" s="50"/>
      <c r="H1593" s="50"/>
      <c r="I1593" s="50"/>
      <c r="J1593" s="50"/>
      <c r="K1593" s="56">
        <v>45220</v>
      </c>
      <c r="L1593" s="50" t="s">
        <v>9</v>
      </c>
      <c r="M1593" s="51"/>
      <c r="N1593" s="52">
        <v>5000</v>
      </c>
      <c r="O1593" s="52">
        <f t="shared" ref="O1593:O1599" si="228">+SUM(M1593:N1593)</f>
        <v>5000</v>
      </c>
      <c r="P1593" s="51"/>
      <c r="Q1593" s="51"/>
      <c r="R1593" s="51"/>
      <c r="S1593" s="51"/>
      <c r="T1593" s="50" t="s">
        <v>293</v>
      </c>
    </row>
    <row r="1594" spans="1:20" ht="21" customHeight="1" x14ac:dyDescent="0.4">
      <c r="A1594" s="50" t="s">
        <v>658</v>
      </c>
      <c r="B1594" s="50"/>
      <c r="C1594" s="50"/>
      <c r="D1594" s="50"/>
      <c r="E1594" s="50"/>
      <c r="F1594" s="50"/>
      <c r="G1594" s="50"/>
      <c r="H1594" s="50"/>
      <c r="I1594" s="50"/>
      <c r="J1594" s="50"/>
      <c r="K1594" s="56">
        <v>45241</v>
      </c>
      <c r="L1594" s="50" t="s">
        <v>1241</v>
      </c>
      <c r="M1594" s="52">
        <v>500000</v>
      </c>
      <c r="N1594" s="51"/>
      <c r="O1594" s="52">
        <f t="shared" si="228"/>
        <v>500000</v>
      </c>
      <c r="P1594" s="51"/>
      <c r="Q1594" s="51"/>
      <c r="R1594" s="51"/>
      <c r="S1594" s="51"/>
      <c r="T1594" s="50" t="s">
        <v>293</v>
      </c>
    </row>
    <row r="1595" spans="1:20" ht="21" customHeight="1" x14ac:dyDescent="0.4">
      <c r="A1595" s="50" t="s">
        <v>658</v>
      </c>
      <c r="B1595" s="50"/>
      <c r="C1595" s="50" t="s">
        <v>660</v>
      </c>
      <c r="D1595" s="50"/>
      <c r="E1595" s="50"/>
      <c r="F1595" s="50"/>
      <c r="G1595" s="50"/>
      <c r="H1595" s="50"/>
      <c r="I1595" s="50"/>
      <c r="J1595" s="50"/>
      <c r="K1595" s="56">
        <v>45411</v>
      </c>
      <c r="L1595" s="50" t="s">
        <v>1242</v>
      </c>
      <c r="M1595" s="52">
        <v>314000</v>
      </c>
      <c r="N1595" s="51"/>
      <c r="O1595" s="52">
        <f t="shared" si="228"/>
        <v>314000</v>
      </c>
      <c r="P1595" s="51"/>
      <c r="Q1595" s="51"/>
      <c r="R1595" s="51"/>
      <c r="S1595" s="51"/>
      <c r="T1595" s="50" t="s">
        <v>293</v>
      </c>
    </row>
    <row r="1596" spans="1:20" ht="21" customHeight="1" x14ac:dyDescent="0.4">
      <c r="A1596" s="50" t="s">
        <v>658</v>
      </c>
      <c r="B1596" s="50"/>
      <c r="C1596" s="50"/>
      <c r="D1596" s="50"/>
      <c r="E1596" s="50"/>
      <c r="F1596" s="50"/>
      <c r="G1596" s="50"/>
      <c r="H1596" s="50"/>
      <c r="I1596" s="50"/>
      <c r="J1596" s="50"/>
      <c r="K1596" s="56">
        <v>45467</v>
      </c>
      <c r="L1596" s="50" t="s">
        <v>9</v>
      </c>
      <c r="M1596" s="51"/>
      <c r="N1596" s="52">
        <v>1467600</v>
      </c>
      <c r="O1596" s="52">
        <f t="shared" si="228"/>
        <v>1467600</v>
      </c>
      <c r="P1596" s="51"/>
      <c r="Q1596" s="51"/>
      <c r="R1596" s="51"/>
      <c r="S1596" s="51"/>
      <c r="T1596" s="50" t="s">
        <v>293</v>
      </c>
    </row>
    <row r="1597" spans="1:20" ht="21" customHeight="1" x14ac:dyDescent="0.4">
      <c r="A1597" s="50" t="s">
        <v>658</v>
      </c>
      <c r="B1597" s="50"/>
      <c r="C1597" s="50"/>
      <c r="D1597" s="50"/>
      <c r="E1597" s="50"/>
      <c r="F1597" s="50"/>
      <c r="G1597" s="50"/>
      <c r="H1597" s="50"/>
      <c r="I1597" s="50"/>
      <c r="J1597" s="50"/>
      <c r="K1597" s="56">
        <v>45517</v>
      </c>
      <c r="L1597" s="50" t="s">
        <v>314</v>
      </c>
      <c r="M1597" s="52">
        <v>-300000</v>
      </c>
      <c r="N1597" s="51"/>
      <c r="O1597" s="52">
        <f t="shared" si="228"/>
        <v>-300000</v>
      </c>
      <c r="P1597" s="51"/>
      <c r="Q1597" s="51"/>
      <c r="R1597" s="51"/>
      <c r="S1597" s="51"/>
      <c r="T1597" s="50" t="s">
        <v>293</v>
      </c>
    </row>
    <row r="1598" spans="1:20" ht="21" customHeight="1" x14ac:dyDescent="0.4">
      <c r="A1598" s="50" t="s">
        <v>658</v>
      </c>
      <c r="B1598" s="50"/>
      <c r="C1598" s="50"/>
      <c r="D1598" s="50"/>
      <c r="E1598" s="50"/>
      <c r="F1598" s="50"/>
      <c r="G1598" s="50"/>
      <c r="H1598" s="50"/>
      <c r="I1598" s="50"/>
      <c r="J1598" s="50"/>
      <c r="K1598" s="56" t="s">
        <v>1204</v>
      </c>
      <c r="L1598" s="50" t="s">
        <v>105</v>
      </c>
      <c r="M1598" s="51">
        <v>300000</v>
      </c>
      <c r="N1598" s="51"/>
      <c r="O1598" s="52">
        <f t="shared" si="228"/>
        <v>300000</v>
      </c>
      <c r="P1598" s="51"/>
      <c r="Q1598" s="51"/>
      <c r="R1598" s="51"/>
      <c r="S1598" s="51"/>
      <c r="T1598" s="50" t="s">
        <v>293</v>
      </c>
    </row>
    <row r="1599" spans="1:20" ht="21" customHeight="1" x14ac:dyDescent="0.4">
      <c r="A1599" s="50" t="s">
        <v>658</v>
      </c>
      <c r="B1599" s="50"/>
      <c r="C1599" s="50"/>
      <c r="D1599" s="50"/>
      <c r="E1599" s="50"/>
      <c r="F1599" s="50"/>
      <c r="G1599" s="50"/>
      <c r="H1599" s="50"/>
      <c r="I1599" s="50"/>
      <c r="J1599" s="50"/>
      <c r="K1599" s="50"/>
      <c r="L1599" s="50"/>
      <c r="M1599" s="51"/>
      <c r="N1599" s="51"/>
      <c r="O1599" s="52">
        <f t="shared" si="228"/>
        <v>0</v>
      </c>
      <c r="P1599" s="51"/>
      <c r="Q1599" s="51"/>
      <c r="R1599" s="51"/>
      <c r="S1599" s="51"/>
      <c r="T1599" s="50" t="s">
        <v>293</v>
      </c>
    </row>
    <row r="1600" spans="1:20" ht="21" customHeight="1" x14ac:dyDescent="0.4">
      <c r="A1600" s="58"/>
      <c r="B1600" s="58"/>
      <c r="C1600" s="58"/>
      <c r="D1600" s="58"/>
      <c r="E1600" s="58"/>
      <c r="F1600" s="58"/>
      <c r="G1600" s="58"/>
      <c r="H1600" s="58"/>
      <c r="I1600" s="58"/>
      <c r="J1600" s="58"/>
      <c r="K1600" s="58"/>
      <c r="L1600" s="58"/>
      <c r="M1600" s="60">
        <f t="shared" ref="M1600:N1600" si="229">SUM(M1593:M1599)</f>
        <v>814000</v>
      </c>
      <c r="N1600" s="60">
        <f t="shared" si="229"/>
        <v>1472600</v>
      </c>
      <c r="O1600" s="60">
        <f>SUM(O1593:O1599)</f>
        <v>2286600</v>
      </c>
      <c r="P1600" s="60">
        <f>+J1592-N1600</f>
        <v>5085</v>
      </c>
      <c r="Q1600" s="60">
        <f>+I1592-M1600</f>
        <v>0</v>
      </c>
      <c r="R1600" s="60">
        <f>+P1600+Q1600</f>
        <v>5085</v>
      </c>
      <c r="S1600" s="60">
        <f>+O1600</f>
        <v>2286600</v>
      </c>
      <c r="T1600" s="58"/>
    </row>
    <row r="1601" spans="1:20" ht="21" customHeight="1" x14ac:dyDescent="0.4">
      <c r="A1601" s="50" t="s">
        <v>661</v>
      </c>
      <c r="B1601" s="50" t="s">
        <v>326</v>
      </c>
      <c r="C1601" s="50" t="s">
        <v>662</v>
      </c>
      <c r="D1601" s="50">
        <v>138.88999999999999</v>
      </c>
      <c r="E1601" s="50">
        <v>15000</v>
      </c>
      <c r="F1601" s="52">
        <f>+D1601*0.8364</f>
        <v>116.16759599999999</v>
      </c>
      <c r="G1601" s="51">
        <v>7000</v>
      </c>
      <c r="H1601" s="51">
        <f>+D1601*E1601</f>
        <v>2083349.9999999998</v>
      </c>
      <c r="I1601" s="52">
        <f>+CEILING(F1601*G1601,1000)</f>
        <v>814000</v>
      </c>
      <c r="J1601" s="52">
        <f>(H1601-I1601)</f>
        <v>1269349.9999999998</v>
      </c>
      <c r="K1601" s="53">
        <v>44902</v>
      </c>
      <c r="L1601" s="54"/>
      <c r="M1601" s="51"/>
      <c r="N1601" s="51"/>
      <c r="O1601" s="52"/>
      <c r="P1601" s="51"/>
      <c r="Q1601" s="51"/>
      <c r="R1601" s="51"/>
      <c r="S1601" s="51"/>
      <c r="T1601" s="50" t="s">
        <v>304</v>
      </c>
    </row>
    <row r="1602" spans="1:20" ht="21" customHeight="1" x14ac:dyDescent="0.4">
      <c r="A1602" s="50" t="s">
        <v>661</v>
      </c>
      <c r="B1602" s="50"/>
      <c r="C1602" s="50"/>
      <c r="D1602" s="50"/>
      <c r="E1602" s="50"/>
      <c r="F1602" s="50"/>
      <c r="G1602" s="50"/>
      <c r="H1602" s="50"/>
      <c r="I1602" s="50"/>
      <c r="J1602" s="50"/>
      <c r="K1602" s="56">
        <v>44907</v>
      </c>
      <c r="L1602" s="50" t="s">
        <v>1243</v>
      </c>
      <c r="M1602" s="51">
        <v>100000</v>
      </c>
      <c r="N1602" s="51"/>
      <c r="O1602" s="52">
        <f t="shared" ref="O1602:O1609" si="230">+SUM(M1602:N1602)</f>
        <v>100000</v>
      </c>
      <c r="P1602" s="51"/>
      <c r="Q1602" s="51"/>
      <c r="R1602" s="51"/>
      <c r="S1602" s="51"/>
      <c r="T1602" s="50" t="s">
        <v>304</v>
      </c>
    </row>
    <row r="1603" spans="1:20" ht="21" customHeight="1" x14ac:dyDescent="0.4">
      <c r="A1603" s="50" t="s">
        <v>661</v>
      </c>
      <c r="B1603" s="50"/>
      <c r="C1603" s="50"/>
      <c r="D1603" s="50"/>
      <c r="E1603" s="50"/>
      <c r="F1603" s="50"/>
      <c r="G1603" s="50"/>
      <c r="H1603" s="50"/>
      <c r="I1603" s="50"/>
      <c r="J1603" s="50"/>
      <c r="K1603" s="56">
        <v>44573</v>
      </c>
      <c r="L1603" s="50" t="s">
        <v>9</v>
      </c>
      <c r="M1603" s="51"/>
      <c r="N1603" s="52">
        <v>1170000</v>
      </c>
      <c r="O1603" s="52">
        <f t="shared" si="230"/>
        <v>1170000</v>
      </c>
      <c r="P1603" s="51"/>
      <c r="Q1603" s="51"/>
      <c r="R1603" s="51"/>
      <c r="S1603" s="51"/>
      <c r="T1603" s="50" t="s">
        <v>304</v>
      </c>
    </row>
    <row r="1604" spans="1:20" ht="21" customHeight="1" x14ac:dyDescent="0.4">
      <c r="A1604" s="50" t="s">
        <v>661</v>
      </c>
      <c r="B1604" s="50"/>
      <c r="C1604" s="50"/>
      <c r="D1604" s="50"/>
      <c r="E1604" s="50"/>
      <c r="F1604" s="50"/>
      <c r="G1604" s="50"/>
      <c r="H1604" s="50"/>
      <c r="I1604" s="50"/>
      <c r="J1604" s="50"/>
      <c r="K1604" s="56">
        <v>45000</v>
      </c>
      <c r="L1604" s="50" t="s">
        <v>1244</v>
      </c>
      <c r="M1604" s="51">
        <v>271000</v>
      </c>
      <c r="N1604" s="51"/>
      <c r="O1604" s="52">
        <f t="shared" si="230"/>
        <v>271000</v>
      </c>
      <c r="P1604" s="51"/>
      <c r="Q1604" s="51"/>
      <c r="R1604" s="51"/>
      <c r="S1604" s="51"/>
      <c r="T1604" s="50" t="s">
        <v>304</v>
      </c>
    </row>
    <row r="1605" spans="1:20" ht="21" customHeight="1" x14ac:dyDescent="0.4">
      <c r="A1605" s="50" t="s">
        <v>661</v>
      </c>
      <c r="B1605" s="50"/>
      <c r="C1605" s="50"/>
      <c r="D1605" s="50"/>
      <c r="E1605" s="50"/>
      <c r="F1605" s="50"/>
      <c r="G1605" s="50"/>
      <c r="H1605" s="50"/>
      <c r="I1605" s="50"/>
      <c r="J1605" s="50"/>
      <c r="K1605" s="56">
        <v>45092</v>
      </c>
      <c r="L1605" s="50" t="s">
        <v>1245</v>
      </c>
      <c r="M1605" s="51">
        <v>271000</v>
      </c>
      <c r="N1605" s="51"/>
      <c r="O1605" s="52">
        <f t="shared" si="230"/>
        <v>271000</v>
      </c>
      <c r="P1605" s="51"/>
      <c r="Q1605" s="51"/>
      <c r="R1605" s="51"/>
      <c r="S1605" s="51"/>
      <c r="T1605" s="50" t="s">
        <v>304</v>
      </c>
    </row>
    <row r="1606" spans="1:20" ht="21" customHeight="1" x14ac:dyDescent="0.4">
      <c r="A1606" s="50" t="s">
        <v>661</v>
      </c>
      <c r="B1606" s="50"/>
      <c r="C1606" s="50"/>
      <c r="D1606" s="50"/>
      <c r="E1606" s="50"/>
      <c r="F1606" s="50"/>
      <c r="G1606" s="50"/>
      <c r="H1606" s="50"/>
      <c r="I1606" s="50"/>
      <c r="J1606" s="50"/>
      <c r="K1606" s="56">
        <v>45184</v>
      </c>
      <c r="L1606" s="50" t="s">
        <v>1246</v>
      </c>
      <c r="M1606" s="51">
        <v>271000</v>
      </c>
      <c r="N1606" s="51"/>
      <c r="O1606" s="52">
        <f t="shared" si="230"/>
        <v>271000</v>
      </c>
      <c r="P1606" s="51"/>
      <c r="Q1606" s="51"/>
      <c r="R1606" s="51"/>
      <c r="S1606" s="51"/>
      <c r="T1606" s="50" t="s">
        <v>304</v>
      </c>
    </row>
    <row r="1607" spans="1:20" ht="21" customHeight="1" x14ac:dyDescent="0.4">
      <c r="A1607" s="50" t="s">
        <v>661</v>
      </c>
      <c r="B1607" s="50"/>
      <c r="C1607" s="50"/>
      <c r="D1607" s="50"/>
      <c r="E1607" s="50"/>
      <c r="F1607" s="50"/>
      <c r="G1607" s="50"/>
      <c r="H1607" s="50"/>
      <c r="I1607" s="50"/>
      <c r="J1607" s="50"/>
      <c r="K1607" s="56">
        <v>45097</v>
      </c>
      <c r="L1607" s="50" t="s">
        <v>1245</v>
      </c>
      <c r="M1607" s="51">
        <v>-271000</v>
      </c>
      <c r="N1607" s="51"/>
      <c r="O1607" s="52">
        <f t="shared" si="230"/>
        <v>-271000</v>
      </c>
      <c r="P1607" s="51"/>
      <c r="Q1607" s="51"/>
      <c r="R1607" s="51"/>
      <c r="S1607" s="51"/>
      <c r="T1607" s="50" t="s">
        <v>304</v>
      </c>
    </row>
    <row r="1608" spans="1:20" ht="21" customHeight="1" x14ac:dyDescent="0.4">
      <c r="A1608" s="50" t="s">
        <v>661</v>
      </c>
      <c r="B1608" s="50"/>
      <c r="C1608" s="50"/>
      <c r="D1608" s="50"/>
      <c r="E1608" s="50"/>
      <c r="F1608" s="50"/>
      <c r="G1608" s="50"/>
      <c r="H1608" s="50"/>
      <c r="I1608" s="50"/>
      <c r="J1608" s="50"/>
      <c r="K1608" s="56">
        <v>45102</v>
      </c>
      <c r="L1608" s="50" t="s">
        <v>1247</v>
      </c>
      <c r="M1608" s="51">
        <v>271000</v>
      </c>
      <c r="N1608" s="51"/>
      <c r="O1608" s="52">
        <f t="shared" si="230"/>
        <v>271000</v>
      </c>
      <c r="P1608" s="51"/>
      <c r="Q1608" s="51"/>
      <c r="R1608" s="51"/>
      <c r="S1608" s="51"/>
      <c r="T1608" s="50" t="s">
        <v>304</v>
      </c>
    </row>
    <row r="1609" spans="1:20" ht="21" customHeight="1" x14ac:dyDescent="0.4">
      <c r="A1609" s="50" t="s">
        <v>661</v>
      </c>
      <c r="B1609" s="50"/>
      <c r="C1609" s="50"/>
      <c r="D1609" s="50"/>
      <c r="E1609" s="50"/>
      <c r="F1609" s="50"/>
      <c r="G1609" s="50"/>
      <c r="H1609" s="50"/>
      <c r="I1609" s="50"/>
      <c r="J1609" s="50"/>
      <c r="K1609" s="50"/>
      <c r="L1609" s="50"/>
      <c r="M1609" s="51"/>
      <c r="N1609" s="51"/>
      <c r="O1609" s="52">
        <f t="shared" si="230"/>
        <v>0</v>
      </c>
      <c r="P1609" s="51"/>
      <c r="Q1609" s="51"/>
      <c r="R1609" s="51"/>
      <c r="S1609" s="51"/>
      <c r="T1609" s="50" t="s">
        <v>304</v>
      </c>
    </row>
    <row r="1610" spans="1:20" ht="21" customHeight="1" x14ac:dyDescent="0.4">
      <c r="A1610" s="58"/>
      <c r="B1610" s="58"/>
      <c r="C1610" s="58"/>
      <c r="D1610" s="58"/>
      <c r="E1610" s="58"/>
      <c r="F1610" s="58"/>
      <c r="G1610" s="58"/>
      <c r="H1610" s="58"/>
      <c r="I1610" s="58"/>
      <c r="J1610" s="58"/>
      <c r="K1610" s="58"/>
      <c r="L1610" s="58"/>
      <c r="M1610" s="60">
        <f t="shared" ref="M1610:N1610" si="231">SUM(M1602:M1609)</f>
        <v>913000</v>
      </c>
      <c r="N1610" s="60">
        <f t="shared" si="231"/>
        <v>1170000</v>
      </c>
      <c r="O1610" s="60">
        <f>SUM(O1602:O1609)</f>
        <v>2083000</v>
      </c>
      <c r="P1610" s="60">
        <f>+J1601-N1610</f>
        <v>99349.999999999767</v>
      </c>
      <c r="Q1610" s="60">
        <f>+I1601-M1610</f>
        <v>-99000</v>
      </c>
      <c r="R1610" s="60">
        <f>+P1610+Q1610</f>
        <v>349.99999999976717</v>
      </c>
      <c r="S1610" s="60">
        <f>+O1610</f>
        <v>2083000</v>
      </c>
      <c r="T1610" s="58"/>
    </row>
    <row r="1611" spans="1:20" ht="21" customHeight="1" x14ac:dyDescent="0.4">
      <c r="A1611" s="50" t="s">
        <v>663</v>
      </c>
      <c r="B1611" s="50" t="s">
        <v>326</v>
      </c>
      <c r="C1611" s="50" t="s">
        <v>664</v>
      </c>
      <c r="D1611" s="50">
        <v>138.88999999999999</v>
      </c>
      <c r="E1611" s="50">
        <v>15000</v>
      </c>
      <c r="F1611" s="52">
        <f>+D1611*0.8364</f>
        <v>116.16759599999999</v>
      </c>
      <c r="G1611" s="51">
        <v>7000</v>
      </c>
      <c r="H1611" s="51">
        <f>+D1611*E1611</f>
        <v>2083349.9999999998</v>
      </c>
      <c r="I1611" s="52">
        <f>+CEILING(F1611*G1611,1000)</f>
        <v>814000</v>
      </c>
      <c r="J1611" s="52">
        <f>(H1611-I1611)</f>
        <v>1269349.9999999998</v>
      </c>
      <c r="K1611" s="56">
        <v>44957</v>
      </c>
      <c r="L1611" s="50"/>
      <c r="M1611" s="51"/>
      <c r="N1611" s="51"/>
      <c r="O1611" s="52"/>
      <c r="P1611" s="51"/>
      <c r="Q1611" s="51"/>
      <c r="R1611" s="51"/>
      <c r="S1611" s="51"/>
      <c r="T1611" s="50" t="s">
        <v>304</v>
      </c>
    </row>
    <row r="1612" spans="1:20" ht="21" customHeight="1" x14ac:dyDescent="0.4">
      <c r="A1612" s="50" t="s">
        <v>663</v>
      </c>
      <c r="B1612" s="50"/>
      <c r="C1612" s="50"/>
      <c r="D1612" s="50"/>
      <c r="E1612" s="50"/>
      <c r="F1612" s="50"/>
      <c r="G1612" s="50"/>
      <c r="H1612" s="50"/>
      <c r="I1612" s="50"/>
      <c r="J1612" s="50"/>
      <c r="K1612" s="56">
        <v>44957</v>
      </c>
      <c r="L1612" s="50" t="s">
        <v>321</v>
      </c>
      <c r="M1612" s="51">
        <v>50000</v>
      </c>
      <c r="N1612" s="51"/>
      <c r="O1612" s="52">
        <f t="shared" ref="O1612:O1624" si="232">+SUM(M1612:N1612)</f>
        <v>50000</v>
      </c>
      <c r="P1612" s="51"/>
      <c r="Q1612" s="51"/>
      <c r="R1612" s="51"/>
      <c r="S1612" s="51"/>
      <c r="T1612" s="50" t="s">
        <v>304</v>
      </c>
    </row>
    <row r="1613" spans="1:20" ht="21" customHeight="1" x14ac:dyDescent="0.4">
      <c r="A1613" s="50" t="s">
        <v>663</v>
      </c>
      <c r="B1613" s="50"/>
      <c r="C1613" s="50"/>
      <c r="D1613" s="50"/>
      <c r="E1613" s="50"/>
      <c r="F1613" s="50"/>
      <c r="G1613" s="50"/>
      <c r="H1613" s="50"/>
      <c r="I1613" s="50"/>
      <c r="J1613" s="50"/>
      <c r="K1613" s="56">
        <v>45023</v>
      </c>
      <c r="L1613" s="50" t="s">
        <v>313</v>
      </c>
      <c r="M1613" s="51">
        <v>31000</v>
      </c>
      <c r="N1613" s="51"/>
      <c r="O1613" s="52">
        <f t="shared" si="232"/>
        <v>31000</v>
      </c>
      <c r="P1613" s="51"/>
      <c r="Q1613" s="51"/>
      <c r="R1613" s="51"/>
      <c r="S1613" s="51"/>
      <c r="T1613" s="50" t="s">
        <v>304</v>
      </c>
    </row>
    <row r="1614" spans="1:20" ht="21" customHeight="1" x14ac:dyDescent="0.4">
      <c r="A1614" s="50" t="s">
        <v>663</v>
      </c>
      <c r="B1614" s="50"/>
      <c r="C1614" s="50"/>
      <c r="D1614" s="50"/>
      <c r="E1614" s="50"/>
      <c r="F1614" s="50"/>
      <c r="G1614" s="50"/>
      <c r="H1614" s="50"/>
      <c r="I1614" s="50"/>
      <c r="J1614" s="50"/>
      <c r="K1614" s="56">
        <v>45025</v>
      </c>
      <c r="L1614" s="50" t="s">
        <v>9</v>
      </c>
      <c r="M1614" s="51"/>
      <c r="N1614" s="52">
        <v>19000</v>
      </c>
      <c r="O1614" s="52">
        <f t="shared" si="232"/>
        <v>19000</v>
      </c>
      <c r="P1614" s="51"/>
      <c r="Q1614" s="51"/>
      <c r="R1614" s="51"/>
      <c r="S1614" s="51"/>
      <c r="T1614" s="50" t="s">
        <v>304</v>
      </c>
    </row>
    <row r="1615" spans="1:20" ht="21" customHeight="1" x14ac:dyDescent="0.4">
      <c r="A1615" s="50" t="s">
        <v>663</v>
      </c>
      <c r="B1615" s="50"/>
      <c r="C1615" s="50" t="s">
        <v>665</v>
      </c>
      <c r="D1615" s="50"/>
      <c r="E1615" s="50"/>
      <c r="F1615" s="50"/>
      <c r="G1615" s="50"/>
      <c r="H1615" s="50"/>
      <c r="I1615" s="50"/>
      <c r="J1615" s="50"/>
      <c r="K1615" s="56">
        <v>45057</v>
      </c>
      <c r="L1615" s="50" t="s">
        <v>9</v>
      </c>
      <c r="M1615" s="51"/>
      <c r="N1615" s="52">
        <v>200000</v>
      </c>
      <c r="O1615" s="52">
        <f t="shared" si="232"/>
        <v>200000</v>
      </c>
      <c r="P1615" s="51"/>
      <c r="Q1615" s="51"/>
      <c r="R1615" s="51"/>
      <c r="S1615" s="51"/>
      <c r="T1615" s="50" t="s">
        <v>304</v>
      </c>
    </row>
    <row r="1616" spans="1:20" ht="21" customHeight="1" x14ac:dyDescent="0.4">
      <c r="A1616" s="50" t="s">
        <v>663</v>
      </c>
      <c r="B1616" s="50"/>
      <c r="C1616" s="50"/>
      <c r="D1616" s="50"/>
      <c r="E1616" s="50"/>
      <c r="F1616" s="50"/>
      <c r="G1616" s="50"/>
      <c r="H1616" s="50"/>
      <c r="I1616" s="50"/>
      <c r="J1616" s="50"/>
      <c r="K1616" s="56">
        <v>45063</v>
      </c>
      <c r="L1616" s="50" t="s">
        <v>313</v>
      </c>
      <c r="M1616" s="51">
        <v>-81000</v>
      </c>
      <c r="N1616" s="51"/>
      <c r="O1616" s="52">
        <f t="shared" si="232"/>
        <v>-81000</v>
      </c>
      <c r="P1616" s="51"/>
      <c r="Q1616" s="51"/>
      <c r="R1616" s="51"/>
      <c r="S1616" s="51"/>
      <c r="T1616" s="50" t="s">
        <v>304</v>
      </c>
    </row>
    <row r="1617" spans="1:20" ht="21" customHeight="1" x14ac:dyDescent="0.4">
      <c r="A1617" s="50" t="s">
        <v>663</v>
      </c>
      <c r="B1617" s="50"/>
      <c r="C1617" s="50" t="s">
        <v>665</v>
      </c>
      <c r="D1617" s="50"/>
      <c r="E1617" s="50"/>
      <c r="F1617" s="50"/>
      <c r="G1617" s="50"/>
      <c r="H1617" s="50"/>
      <c r="I1617" s="50"/>
      <c r="J1617" s="50"/>
      <c r="K1617" s="56">
        <v>45066</v>
      </c>
      <c r="L1617" s="50" t="s">
        <v>1248</v>
      </c>
      <c r="M1617" s="51">
        <v>300000</v>
      </c>
      <c r="N1617" s="51"/>
      <c r="O1617" s="52">
        <f t="shared" si="232"/>
        <v>300000</v>
      </c>
      <c r="P1617" s="51"/>
      <c r="Q1617" s="51"/>
      <c r="R1617" s="51"/>
      <c r="S1617" s="51"/>
      <c r="T1617" s="50" t="s">
        <v>304</v>
      </c>
    </row>
    <row r="1618" spans="1:20" ht="21" customHeight="1" x14ac:dyDescent="0.4">
      <c r="A1618" s="50" t="s">
        <v>663</v>
      </c>
      <c r="B1618" s="50"/>
      <c r="C1618" s="50" t="s">
        <v>665</v>
      </c>
      <c r="D1618" s="50"/>
      <c r="E1618" s="50"/>
      <c r="F1618" s="50"/>
      <c r="G1618" s="50"/>
      <c r="H1618" s="50"/>
      <c r="I1618" s="50"/>
      <c r="J1618" s="50"/>
      <c r="K1618" s="56">
        <v>45066</v>
      </c>
      <c r="L1618" s="50" t="s">
        <v>1249</v>
      </c>
      <c r="M1618" s="51">
        <v>300000</v>
      </c>
      <c r="N1618" s="51"/>
      <c r="O1618" s="52">
        <f t="shared" si="232"/>
        <v>300000</v>
      </c>
      <c r="P1618" s="51"/>
      <c r="Q1618" s="51"/>
      <c r="R1618" s="51"/>
      <c r="S1618" s="51"/>
      <c r="T1618" s="50" t="s">
        <v>304</v>
      </c>
    </row>
    <row r="1619" spans="1:20" ht="21" customHeight="1" x14ac:dyDescent="0.4">
      <c r="A1619" s="50" t="s">
        <v>663</v>
      </c>
      <c r="B1619" s="50"/>
      <c r="C1619" s="50"/>
      <c r="D1619" s="50"/>
      <c r="E1619" s="50"/>
      <c r="F1619" s="50"/>
      <c r="G1619" s="50"/>
      <c r="H1619" s="50"/>
      <c r="I1619" s="50"/>
      <c r="J1619" s="50"/>
      <c r="K1619" s="56">
        <v>45071</v>
      </c>
      <c r="L1619" s="50" t="s">
        <v>9</v>
      </c>
      <c r="M1619" s="51"/>
      <c r="N1619" s="52">
        <v>-19000</v>
      </c>
      <c r="O1619" s="52">
        <f t="shared" si="232"/>
        <v>-19000</v>
      </c>
      <c r="P1619" s="51"/>
      <c r="Q1619" s="51"/>
      <c r="R1619" s="51"/>
      <c r="S1619" s="51"/>
      <c r="T1619" s="50" t="s">
        <v>304</v>
      </c>
    </row>
    <row r="1620" spans="1:20" ht="21" customHeight="1" x14ac:dyDescent="0.4">
      <c r="A1620" s="50" t="s">
        <v>663</v>
      </c>
      <c r="B1620" s="50"/>
      <c r="C1620" s="50"/>
      <c r="D1620" s="50"/>
      <c r="E1620" s="50"/>
      <c r="F1620" s="50"/>
      <c r="G1620" s="50"/>
      <c r="H1620" s="50"/>
      <c r="I1620" s="50"/>
      <c r="J1620" s="50"/>
      <c r="K1620" s="56">
        <v>45101</v>
      </c>
      <c r="L1620" s="50" t="s">
        <v>9</v>
      </c>
      <c r="M1620" s="51"/>
      <c r="N1620" s="52">
        <v>261000</v>
      </c>
      <c r="O1620" s="52">
        <f t="shared" si="232"/>
        <v>261000</v>
      </c>
      <c r="P1620" s="51"/>
      <c r="Q1620" s="51"/>
      <c r="R1620" s="51"/>
      <c r="S1620" s="51"/>
      <c r="T1620" s="50" t="s">
        <v>304</v>
      </c>
    </row>
    <row r="1621" spans="1:20" ht="21" customHeight="1" x14ac:dyDescent="0.4">
      <c r="A1621" s="50" t="s">
        <v>663</v>
      </c>
      <c r="B1621" s="50"/>
      <c r="C1621" s="50"/>
      <c r="D1621" s="50"/>
      <c r="E1621" s="50"/>
      <c r="F1621" s="50"/>
      <c r="G1621" s="50"/>
      <c r="H1621" s="50"/>
      <c r="I1621" s="50"/>
      <c r="J1621" s="50"/>
      <c r="K1621" s="56">
        <v>45216</v>
      </c>
      <c r="L1621" s="50" t="s">
        <v>1250</v>
      </c>
      <c r="M1621" s="52">
        <v>214000</v>
      </c>
      <c r="N1621" s="51"/>
      <c r="O1621" s="52">
        <f t="shared" si="232"/>
        <v>214000</v>
      </c>
      <c r="P1621" s="51"/>
      <c r="Q1621" s="51"/>
      <c r="R1621" s="51"/>
      <c r="S1621" s="51"/>
      <c r="T1621" s="50" t="s">
        <v>304</v>
      </c>
    </row>
    <row r="1622" spans="1:20" ht="21" customHeight="1" x14ac:dyDescent="0.4">
      <c r="A1622" s="50" t="s">
        <v>663</v>
      </c>
      <c r="B1622" s="50"/>
      <c r="C1622" s="50"/>
      <c r="D1622" s="50"/>
      <c r="E1622" s="50"/>
      <c r="F1622" s="50"/>
      <c r="G1622" s="50"/>
      <c r="H1622" s="50"/>
      <c r="I1622" s="50"/>
      <c r="J1622" s="50"/>
      <c r="K1622" s="56">
        <v>45216</v>
      </c>
      <c r="L1622" s="50" t="s">
        <v>9</v>
      </c>
      <c r="M1622" s="51"/>
      <c r="N1622" s="52">
        <v>740000</v>
      </c>
      <c r="O1622" s="52">
        <f t="shared" si="232"/>
        <v>740000</v>
      </c>
      <c r="P1622" s="51"/>
      <c r="Q1622" s="51"/>
      <c r="R1622" s="51"/>
      <c r="S1622" s="51"/>
      <c r="T1622" s="50" t="s">
        <v>304</v>
      </c>
    </row>
    <row r="1623" spans="1:20" ht="21" customHeight="1" x14ac:dyDescent="0.4">
      <c r="A1623" s="50" t="s">
        <v>663</v>
      </c>
      <c r="B1623" s="50"/>
      <c r="C1623" s="50"/>
      <c r="D1623" s="50"/>
      <c r="E1623" s="50"/>
      <c r="F1623" s="50"/>
      <c r="G1623" s="50"/>
      <c r="H1623" s="50"/>
      <c r="I1623" s="50"/>
      <c r="J1623" s="50"/>
      <c r="K1623" s="56">
        <v>45217</v>
      </c>
      <c r="L1623" s="50" t="s">
        <v>9</v>
      </c>
      <c r="M1623" s="51"/>
      <c r="N1623" s="52">
        <v>68350</v>
      </c>
      <c r="O1623" s="52">
        <f t="shared" si="232"/>
        <v>68350</v>
      </c>
      <c r="P1623" s="51"/>
      <c r="Q1623" s="51"/>
      <c r="R1623" s="51"/>
      <c r="S1623" s="51"/>
      <c r="T1623" s="50" t="s">
        <v>304</v>
      </c>
    </row>
    <row r="1624" spans="1:20" ht="21" customHeight="1" x14ac:dyDescent="0.4">
      <c r="A1624" s="50" t="s">
        <v>663</v>
      </c>
      <c r="B1624" s="50"/>
      <c r="C1624" s="50"/>
      <c r="D1624" s="50"/>
      <c r="E1624" s="50"/>
      <c r="F1624" s="50"/>
      <c r="G1624" s="50"/>
      <c r="H1624" s="50"/>
      <c r="I1624" s="50"/>
      <c r="J1624" s="50"/>
      <c r="K1624" s="50"/>
      <c r="L1624" s="50"/>
      <c r="M1624" s="51"/>
      <c r="N1624" s="51"/>
      <c r="O1624" s="52">
        <f t="shared" si="232"/>
        <v>0</v>
      </c>
      <c r="P1624" s="51"/>
      <c r="Q1624" s="51"/>
      <c r="R1624" s="51"/>
      <c r="S1624" s="51"/>
      <c r="T1624" s="50" t="s">
        <v>304</v>
      </c>
    </row>
    <row r="1625" spans="1:20" ht="21" customHeight="1" x14ac:dyDescent="0.4">
      <c r="A1625" s="58"/>
      <c r="B1625" s="58"/>
      <c r="C1625" s="58"/>
      <c r="D1625" s="58"/>
      <c r="E1625" s="58"/>
      <c r="F1625" s="58"/>
      <c r="G1625" s="58"/>
      <c r="H1625" s="58"/>
      <c r="I1625" s="58"/>
      <c r="J1625" s="58"/>
      <c r="K1625" s="58"/>
      <c r="L1625" s="58"/>
      <c r="M1625" s="60">
        <f t="shared" ref="M1625:N1625" si="233">SUM(M1612:M1624)</f>
        <v>814000</v>
      </c>
      <c r="N1625" s="60">
        <f t="shared" si="233"/>
        <v>1269350</v>
      </c>
      <c r="O1625" s="60">
        <f>SUM(O1612:O1624)</f>
        <v>2083350</v>
      </c>
      <c r="P1625" s="60">
        <f>+J1611-N1625</f>
        <v>0</v>
      </c>
      <c r="Q1625" s="60">
        <f>+I1611-M1625</f>
        <v>0</v>
      </c>
      <c r="R1625" s="60">
        <f>+P1625+Q1625</f>
        <v>0</v>
      </c>
      <c r="S1625" s="60">
        <f>+O1625</f>
        <v>2083350</v>
      </c>
      <c r="T1625" s="58"/>
    </row>
    <row r="1626" spans="1:20" ht="21" customHeight="1" x14ac:dyDescent="0.4">
      <c r="A1626" s="50" t="s">
        <v>666</v>
      </c>
      <c r="B1626" s="50" t="s">
        <v>326</v>
      </c>
      <c r="C1626" s="50"/>
      <c r="D1626" s="50">
        <v>138.88999999999999</v>
      </c>
      <c r="E1626" s="50">
        <v>16500</v>
      </c>
      <c r="F1626" s="52">
        <f>+D1626*0.8364</f>
        <v>116.16759599999999</v>
      </c>
      <c r="G1626" s="51">
        <v>7000</v>
      </c>
      <c r="H1626" s="51">
        <f>+D1626*E1626</f>
        <v>2291685</v>
      </c>
      <c r="I1626" s="52">
        <f>+CEILING(F1626*G1626,1000)</f>
        <v>814000</v>
      </c>
      <c r="J1626" s="52">
        <f>(H1626-I1626)</f>
        <v>1477685</v>
      </c>
      <c r="K1626" s="56">
        <v>45178</v>
      </c>
      <c r="L1626" s="50"/>
      <c r="M1626" s="51"/>
      <c r="N1626" s="51"/>
      <c r="O1626" s="52"/>
      <c r="P1626" s="51"/>
      <c r="Q1626" s="51"/>
      <c r="R1626" s="51"/>
      <c r="S1626" s="51"/>
      <c r="T1626" s="50" t="s">
        <v>289</v>
      </c>
    </row>
    <row r="1627" spans="1:20" ht="21" customHeight="1" x14ac:dyDescent="0.4">
      <c r="A1627" s="50" t="s">
        <v>666</v>
      </c>
      <c r="B1627" s="50"/>
      <c r="C1627" s="50"/>
      <c r="D1627" s="50"/>
      <c r="E1627" s="50"/>
      <c r="F1627" s="50"/>
      <c r="G1627" s="50"/>
      <c r="H1627" s="50"/>
      <c r="I1627" s="50"/>
      <c r="J1627" s="50"/>
      <c r="K1627" s="56">
        <v>44991</v>
      </c>
      <c r="L1627" s="50" t="s">
        <v>312</v>
      </c>
      <c r="M1627" s="51">
        <v>11000</v>
      </c>
      <c r="N1627" s="51"/>
      <c r="O1627" s="52">
        <f t="shared" ref="O1627:O1637" si="234">+SUM(M1627:N1627)</f>
        <v>11000</v>
      </c>
      <c r="P1627" s="51"/>
      <c r="Q1627" s="51"/>
      <c r="R1627" s="51"/>
      <c r="S1627" s="51"/>
      <c r="T1627" s="50" t="s">
        <v>981</v>
      </c>
    </row>
    <row r="1628" spans="1:20" ht="21" customHeight="1" x14ac:dyDescent="0.4">
      <c r="A1628" s="50" t="s">
        <v>666</v>
      </c>
      <c r="B1628" s="50"/>
      <c r="C1628" s="50"/>
      <c r="D1628" s="50"/>
      <c r="E1628" s="50"/>
      <c r="F1628" s="50"/>
      <c r="G1628" s="50"/>
      <c r="H1628" s="50"/>
      <c r="I1628" s="50"/>
      <c r="J1628" s="50"/>
      <c r="K1628" s="56">
        <v>45027</v>
      </c>
      <c r="L1628" s="50" t="s">
        <v>321</v>
      </c>
      <c r="M1628" s="51">
        <v>-11000</v>
      </c>
      <c r="N1628" s="51"/>
      <c r="O1628" s="52">
        <f t="shared" si="234"/>
        <v>-11000</v>
      </c>
      <c r="P1628" s="51"/>
      <c r="Q1628" s="51"/>
      <c r="R1628" s="51"/>
      <c r="S1628" s="51"/>
      <c r="T1628" s="50" t="s">
        <v>981</v>
      </c>
    </row>
    <row r="1629" spans="1:20" ht="21" customHeight="1" x14ac:dyDescent="0.4">
      <c r="A1629" s="50" t="s">
        <v>666</v>
      </c>
      <c r="B1629" s="50"/>
      <c r="C1629" s="50" t="s">
        <v>667</v>
      </c>
      <c r="D1629" s="50"/>
      <c r="E1629" s="50"/>
      <c r="F1629" s="50"/>
      <c r="G1629" s="50"/>
      <c r="H1629" s="50"/>
      <c r="I1629" s="50"/>
      <c r="J1629" s="50"/>
      <c r="K1629" s="56">
        <v>45178</v>
      </c>
      <c r="L1629" s="50" t="s">
        <v>9</v>
      </c>
      <c r="M1629" s="51"/>
      <c r="N1629" s="51">
        <v>50000</v>
      </c>
      <c r="O1629" s="52">
        <f t="shared" si="234"/>
        <v>50000</v>
      </c>
      <c r="P1629" s="51"/>
      <c r="Q1629" s="51"/>
      <c r="R1629" s="51"/>
      <c r="S1629" s="51"/>
      <c r="T1629" s="50" t="s">
        <v>289</v>
      </c>
    </row>
    <row r="1630" spans="1:20" ht="21" customHeight="1" x14ac:dyDescent="0.4">
      <c r="A1630" s="50" t="s">
        <v>666</v>
      </c>
      <c r="B1630" s="50"/>
      <c r="C1630" s="50" t="s">
        <v>667</v>
      </c>
      <c r="D1630" s="50"/>
      <c r="E1630" s="50"/>
      <c r="F1630" s="50"/>
      <c r="G1630" s="50"/>
      <c r="H1630" s="50"/>
      <c r="I1630" s="50"/>
      <c r="J1630" s="50"/>
      <c r="K1630" s="56">
        <v>45187</v>
      </c>
      <c r="L1630" s="50" t="s">
        <v>1251</v>
      </c>
      <c r="M1630" s="52">
        <v>500000</v>
      </c>
      <c r="N1630" s="51"/>
      <c r="O1630" s="52">
        <f t="shared" si="234"/>
        <v>500000</v>
      </c>
      <c r="P1630" s="51"/>
      <c r="Q1630" s="51"/>
      <c r="R1630" s="51"/>
      <c r="S1630" s="51"/>
      <c r="T1630" s="50" t="s">
        <v>289</v>
      </c>
    </row>
    <row r="1631" spans="1:20" ht="21" customHeight="1" x14ac:dyDescent="0.4">
      <c r="A1631" s="50" t="s">
        <v>666</v>
      </c>
      <c r="B1631" s="50"/>
      <c r="C1631" s="50" t="s">
        <v>667</v>
      </c>
      <c r="D1631" s="50"/>
      <c r="E1631" s="50"/>
      <c r="F1631" s="50"/>
      <c r="G1631" s="50"/>
      <c r="H1631" s="50"/>
      <c r="I1631" s="50"/>
      <c r="J1631" s="50"/>
      <c r="K1631" s="56">
        <v>45296</v>
      </c>
      <c r="L1631" s="50" t="s">
        <v>9</v>
      </c>
      <c r="M1631" s="51"/>
      <c r="N1631" s="52">
        <v>500000</v>
      </c>
      <c r="O1631" s="52">
        <f t="shared" si="234"/>
        <v>500000</v>
      </c>
      <c r="P1631" s="51"/>
      <c r="Q1631" s="51"/>
      <c r="R1631" s="51"/>
      <c r="S1631" s="51"/>
      <c r="T1631" s="50" t="s">
        <v>289</v>
      </c>
    </row>
    <row r="1632" spans="1:20" ht="21" customHeight="1" x14ac:dyDescent="0.4">
      <c r="A1632" s="50" t="s">
        <v>666</v>
      </c>
      <c r="B1632" s="50"/>
      <c r="C1632" s="50"/>
      <c r="D1632" s="50"/>
      <c r="E1632" s="50"/>
      <c r="F1632" s="50"/>
      <c r="G1632" s="50"/>
      <c r="H1632" s="50"/>
      <c r="I1632" s="50"/>
      <c r="J1632" s="50"/>
      <c r="K1632" s="56">
        <v>45451</v>
      </c>
      <c r="L1632" s="50" t="s">
        <v>9</v>
      </c>
      <c r="M1632" s="51"/>
      <c r="N1632" s="52">
        <v>200000</v>
      </c>
      <c r="O1632" s="52">
        <f t="shared" si="234"/>
        <v>200000</v>
      </c>
      <c r="P1632" s="51"/>
      <c r="Q1632" s="51"/>
      <c r="R1632" s="51"/>
      <c r="S1632" s="51"/>
      <c r="T1632" s="50" t="s">
        <v>289</v>
      </c>
    </row>
    <row r="1633" spans="1:20" ht="21" customHeight="1" x14ac:dyDescent="0.4">
      <c r="A1633" s="50" t="s">
        <v>666</v>
      </c>
      <c r="B1633" s="50"/>
      <c r="C1633" s="50" t="s">
        <v>668</v>
      </c>
      <c r="D1633" s="50"/>
      <c r="E1633" s="50"/>
      <c r="F1633" s="50"/>
      <c r="G1633" s="50"/>
      <c r="H1633" s="50"/>
      <c r="I1633" s="50"/>
      <c r="J1633" s="50"/>
      <c r="K1633" s="56">
        <v>45451</v>
      </c>
      <c r="L1633" s="50" t="s">
        <v>1167</v>
      </c>
      <c r="M1633" s="52">
        <v>407000</v>
      </c>
      <c r="N1633" s="51"/>
      <c r="O1633" s="52">
        <f t="shared" si="234"/>
        <v>407000</v>
      </c>
      <c r="P1633" s="51"/>
      <c r="Q1633" s="51"/>
      <c r="R1633" s="51"/>
      <c r="S1633" s="51"/>
      <c r="T1633" s="50" t="s">
        <v>289</v>
      </c>
    </row>
    <row r="1634" spans="1:20" ht="21" customHeight="1" x14ac:dyDescent="0.4">
      <c r="A1634" s="50" t="s">
        <v>666</v>
      </c>
      <c r="B1634" s="50"/>
      <c r="C1634" s="50" t="s">
        <v>669</v>
      </c>
      <c r="D1634" s="50"/>
      <c r="E1634" s="50"/>
      <c r="F1634" s="50"/>
      <c r="G1634" s="50"/>
      <c r="H1634" s="50"/>
      <c r="I1634" s="50"/>
      <c r="J1634" s="50"/>
      <c r="K1634" s="56">
        <v>45454</v>
      </c>
      <c r="L1634" s="50" t="s">
        <v>1252</v>
      </c>
      <c r="M1634" s="52">
        <v>407000</v>
      </c>
      <c r="N1634" s="51"/>
      <c r="O1634" s="52">
        <f t="shared" si="234"/>
        <v>407000</v>
      </c>
      <c r="P1634" s="51"/>
      <c r="Q1634" s="51"/>
      <c r="R1634" s="51"/>
      <c r="S1634" s="51"/>
      <c r="T1634" s="50" t="s">
        <v>289</v>
      </c>
    </row>
    <row r="1635" spans="1:20" ht="21" customHeight="1" x14ac:dyDescent="0.4">
      <c r="A1635" s="50" t="s">
        <v>666</v>
      </c>
      <c r="B1635" s="50"/>
      <c r="C1635" s="50" t="s">
        <v>667</v>
      </c>
      <c r="D1635" s="50"/>
      <c r="E1635" s="50"/>
      <c r="F1635" s="50"/>
      <c r="G1635" s="50"/>
      <c r="H1635" s="50"/>
      <c r="I1635" s="50"/>
      <c r="J1635" s="50"/>
      <c r="K1635" s="56">
        <v>45455</v>
      </c>
      <c r="L1635" s="50" t="s">
        <v>314</v>
      </c>
      <c r="M1635" s="52">
        <v>-500000</v>
      </c>
      <c r="N1635" s="51"/>
      <c r="O1635" s="52">
        <f t="shared" si="234"/>
        <v>-500000</v>
      </c>
      <c r="P1635" s="51"/>
      <c r="Q1635" s="51"/>
      <c r="R1635" s="51"/>
      <c r="S1635" s="51"/>
      <c r="T1635" s="50" t="s">
        <v>289</v>
      </c>
    </row>
    <row r="1636" spans="1:20" ht="21" customHeight="1" x14ac:dyDescent="0.4">
      <c r="A1636" s="50" t="s">
        <v>666</v>
      </c>
      <c r="B1636" s="50"/>
      <c r="C1636" s="50"/>
      <c r="D1636" s="50"/>
      <c r="E1636" s="50"/>
      <c r="F1636" s="50"/>
      <c r="G1636" s="50"/>
      <c r="H1636" s="50"/>
      <c r="I1636" s="50"/>
      <c r="J1636" s="50"/>
      <c r="K1636" s="56">
        <v>45456</v>
      </c>
      <c r="L1636" s="50" t="s">
        <v>9</v>
      </c>
      <c r="M1636" s="51"/>
      <c r="N1636" s="52">
        <v>727600</v>
      </c>
      <c r="O1636" s="52">
        <f t="shared" si="234"/>
        <v>727600</v>
      </c>
      <c r="P1636" s="51"/>
      <c r="Q1636" s="51"/>
      <c r="R1636" s="51"/>
      <c r="S1636" s="51"/>
      <c r="T1636" s="50" t="s">
        <v>289</v>
      </c>
    </row>
    <row r="1637" spans="1:20" ht="21" customHeight="1" x14ac:dyDescent="0.4">
      <c r="A1637" s="50" t="s">
        <v>666</v>
      </c>
      <c r="B1637" s="50"/>
      <c r="C1637" s="50"/>
      <c r="D1637" s="50"/>
      <c r="E1637" s="50"/>
      <c r="F1637" s="50"/>
      <c r="G1637" s="50"/>
      <c r="H1637" s="50"/>
      <c r="I1637" s="50"/>
      <c r="J1637" s="50"/>
      <c r="K1637" s="50"/>
      <c r="L1637" s="50"/>
      <c r="M1637" s="51"/>
      <c r="N1637" s="51"/>
      <c r="O1637" s="52">
        <f t="shared" si="234"/>
        <v>0</v>
      </c>
      <c r="P1637" s="51"/>
      <c r="Q1637" s="51"/>
      <c r="R1637" s="51"/>
      <c r="S1637" s="51"/>
      <c r="T1637" s="50" t="s">
        <v>289</v>
      </c>
    </row>
    <row r="1638" spans="1:20" ht="21" customHeight="1" x14ac:dyDescent="0.4">
      <c r="A1638" s="58"/>
      <c r="B1638" s="58"/>
      <c r="C1638" s="58"/>
      <c r="D1638" s="58"/>
      <c r="E1638" s="58"/>
      <c r="F1638" s="58"/>
      <c r="G1638" s="58"/>
      <c r="H1638" s="58"/>
      <c r="I1638" s="58"/>
      <c r="J1638" s="58"/>
      <c r="K1638" s="58"/>
      <c r="L1638" s="58"/>
      <c r="M1638" s="60">
        <f t="shared" ref="M1638:N1638" si="235">SUM(M1627:M1637)</f>
        <v>814000</v>
      </c>
      <c r="N1638" s="60">
        <f t="shared" si="235"/>
        <v>1477600</v>
      </c>
      <c r="O1638" s="60">
        <f>SUM(O1627:O1637)</f>
        <v>2291600</v>
      </c>
      <c r="P1638" s="60">
        <f>+J1626-N1638</f>
        <v>85</v>
      </c>
      <c r="Q1638" s="60">
        <f>+I1626-M1638</f>
        <v>0</v>
      </c>
      <c r="R1638" s="60">
        <f>+P1638+Q1638</f>
        <v>85</v>
      </c>
      <c r="S1638" s="60">
        <f>+O1638</f>
        <v>2291600</v>
      </c>
      <c r="T1638" s="58"/>
    </row>
    <row r="1639" spans="1:20" ht="21" customHeight="1" x14ac:dyDescent="0.4">
      <c r="A1639" s="50" t="s">
        <v>670</v>
      </c>
      <c r="B1639" s="50" t="s">
        <v>326</v>
      </c>
      <c r="C1639" s="50"/>
      <c r="D1639" s="50">
        <v>138.88999999999999</v>
      </c>
      <c r="E1639" s="50">
        <v>16500</v>
      </c>
      <c r="F1639" s="52">
        <f>+D1639*0.8364</f>
        <v>116.16759599999999</v>
      </c>
      <c r="G1639" s="51">
        <v>7000</v>
      </c>
      <c r="H1639" s="51">
        <f>+D1639*E1639</f>
        <v>2291685</v>
      </c>
      <c r="I1639" s="52">
        <f>+CEILING(F1639*G1639,1000)</f>
        <v>814000</v>
      </c>
      <c r="J1639" s="52">
        <f>(H1639-I1639)</f>
        <v>1477685</v>
      </c>
      <c r="K1639" s="56">
        <v>45184</v>
      </c>
      <c r="L1639" s="50"/>
      <c r="M1639" s="51"/>
      <c r="N1639" s="51"/>
      <c r="O1639" s="52"/>
      <c r="P1639" s="51"/>
      <c r="Q1639" s="51"/>
      <c r="R1639" s="51"/>
      <c r="S1639" s="51"/>
      <c r="T1639" s="50" t="s">
        <v>333</v>
      </c>
    </row>
    <row r="1640" spans="1:20" ht="21" customHeight="1" x14ac:dyDescent="0.4">
      <c r="A1640" s="50" t="s">
        <v>670</v>
      </c>
      <c r="B1640" s="50"/>
      <c r="C1640" s="50" t="s">
        <v>671</v>
      </c>
      <c r="D1640" s="50"/>
      <c r="E1640" s="50"/>
      <c r="F1640" s="50"/>
      <c r="G1640" s="50"/>
      <c r="H1640" s="50"/>
      <c r="I1640" s="50"/>
      <c r="J1640" s="50"/>
      <c r="K1640" s="56">
        <v>45195</v>
      </c>
      <c r="L1640" s="50" t="s">
        <v>312</v>
      </c>
      <c r="M1640" s="52">
        <v>10000</v>
      </c>
      <c r="N1640" s="51"/>
      <c r="O1640" s="52">
        <f t="shared" ref="O1640:O1652" si="236">+SUM(M1640:N1640)</f>
        <v>10000</v>
      </c>
      <c r="P1640" s="51"/>
      <c r="Q1640" s="51"/>
      <c r="R1640" s="51"/>
      <c r="S1640" s="51"/>
      <c r="T1640" s="50" t="s">
        <v>333</v>
      </c>
    </row>
    <row r="1641" spans="1:20" ht="21" customHeight="1" x14ac:dyDescent="0.4">
      <c r="A1641" s="50" t="s">
        <v>670</v>
      </c>
      <c r="B1641" s="50"/>
      <c r="C1641" s="50" t="s">
        <v>672</v>
      </c>
      <c r="D1641" s="50"/>
      <c r="E1641" s="50"/>
      <c r="F1641" s="50"/>
      <c r="G1641" s="50"/>
      <c r="H1641" s="50"/>
      <c r="I1641" s="50"/>
      <c r="J1641" s="50"/>
      <c r="K1641" s="56">
        <v>45197</v>
      </c>
      <c r="L1641" s="50" t="s">
        <v>1253</v>
      </c>
      <c r="M1641" s="52">
        <v>562923</v>
      </c>
      <c r="N1641" s="51"/>
      <c r="O1641" s="52">
        <f t="shared" si="236"/>
        <v>562923</v>
      </c>
      <c r="P1641" s="51"/>
      <c r="Q1641" s="51"/>
      <c r="R1641" s="51"/>
      <c r="S1641" s="51"/>
      <c r="T1641" s="50" t="s">
        <v>333</v>
      </c>
    </row>
    <row r="1642" spans="1:20" ht="21" customHeight="1" x14ac:dyDescent="0.4">
      <c r="A1642" s="50" t="s">
        <v>670</v>
      </c>
      <c r="B1642" s="50"/>
      <c r="C1642" s="50"/>
      <c r="D1642" s="50"/>
      <c r="E1642" s="50"/>
      <c r="F1642" s="50"/>
      <c r="G1642" s="50"/>
      <c r="H1642" s="50"/>
      <c r="I1642" s="50"/>
      <c r="J1642" s="50"/>
      <c r="K1642" s="56">
        <v>45303</v>
      </c>
      <c r="L1642" s="50" t="s">
        <v>1254</v>
      </c>
      <c r="M1642" s="52">
        <v>251077</v>
      </c>
      <c r="N1642" s="51"/>
      <c r="O1642" s="52">
        <f t="shared" si="236"/>
        <v>251077</v>
      </c>
      <c r="P1642" s="51"/>
      <c r="Q1642" s="51"/>
      <c r="R1642" s="51"/>
      <c r="S1642" s="51"/>
      <c r="T1642" s="50" t="s">
        <v>333</v>
      </c>
    </row>
    <row r="1643" spans="1:20" ht="21" customHeight="1" x14ac:dyDescent="0.4">
      <c r="A1643" s="50" t="s">
        <v>670</v>
      </c>
      <c r="B1643" s="50"/>
      <c r="C1643" s="50"/>
      <c r="D1643" s="50"/>
      <c r="E1643" s="50"/>
      <c r="F1643" s="50"/>
      <c r="G1643" s="50"/>
      <c r="H1643" s="50"/>
      <c r="I1643" s="50"/>
      <c r="J1643" s="50"/>
      <c r="K1643" s="56">
        <v>45308</v>
      </c>
      <c r="L1643" s="50" t="s">
        <v>1254</v>
      </c>
      <c r="M1643" s="52">
        <v>-251077</v>
      </c>
      <c r="N1643" s="51"/>
      <c r="O1643" s="52">
        <f t="shared" si="236"/>
        <v>-251077</v>
      </c>
      <c r="P1643" s="51"/>
      <c r="Q1643" s="51"/>
      <c r="R1643" s="51"/>
      <c r="S1643" s="51"/>
      <c r="T1643" s="50" t="s">
        <v>333</v>
      </c>
    </row>
    <row r="1644" spans="1:20" ht="21" customHeight="1" x14ac:dyDescent="0.4">
      <c r="A1644" s="50" t="s">
        <v>670</v>
      </c>
      <c r="B1644" s="50"/>
      <c r="C1644" s="50"/>
      <c r="D1644" s="50"/>
      <c r="E1644" s="50"/>
      <c r="F1644" s="50"/>
      <c r="G1644" s="50"/>
      <c r="H1644" s="50"/>
      <c r="I1644" s="50"/>
      <c r="J1644" s="50"/>
      <c r="K1644" s="56">
        <v>45388</v>
      </c>
      <c r="L1644" s="50" t="s">
        <v>1255</v>
      </c>
      <c r="M1644" s="52">
        <v>251077</v>
      </c>
      <c r="N1644" s="51"/>
      <c r="O1644" s="52">
        <f t="shared" si="236"/>
        <v>251077</v>
      </c>
      <c r="P1644" s="51"/>
      <c r="Q1644" s="51"/>
      <c r="R1644" s="51"/>
      <c r="S1644" s="51"/>
      <c r="T1644" s="50" t="s">
        <v>333</v>
      </c>
    </row>
    <row r="1645" spans="1:20" ht="21" customHeight="1" x14ac:dyDescent="0.4">
      <c r="A1645" s="50" t="s">
        <v>670</v>
      </c>
      <c r="B1645" s="50"/>
      <c r="C1645" s="50"/>
      <c r="D1645" s="50"/>
      <c r="E1645" s="50"/>
      <c r="F1645" s="50"/>
      <c r="G1645" s="50"/>
      <c r="H1645" s="50"/>
      <c r="I1645" s="50"/>
      <c r="J1645" s="50"/>
      <c r="K1645" s="56">
        <v>45433</v>
      </c>
      <c r="L1645" s="50" t="s">
        <v>9</v>
      </c>
      <c r="M1645" s="51"/>
      <c r="N1645" s="52">
        <v>400000</v>
      </c>
      <c r="O1645" s="52">
        <f t="shared" si="236"/>
        <v>400000</v>
      </c>
      <c r="P1645" s="51"/>
      <c r="Q1645" s="51"/>
      <c r="R1645" s="51"/>
      <c r="S1645" s="51"/>
      <c r="T1645" s="50" t="s">
        <v>333</v>
      </c>
    </row>
    <row r="1646" spans="1:20" ht="21" customHeight="1" x14ac:dyDescent="0.4">
      <c r="A1646" s="50" t="s">
        <v>670</v>
      </c>
      <c r="B1646" s="50"/>
      <c r="C1646" s="50"/>
      <c r="D1646" s="50"/>
      <c r="E1646" s="50"/>
      <c r="F1646" s="50"/>
      <c r="G1646" s="50"/>
      <c r="H1646" s="50"/>
      <c r="I1646" s="50"/>
      <c r="J1646" s="50"/>
      <c r="K1646" s="56">
        <v>45546</v>
      </c>
      <c r="L1646" s="50" t="s">
        <v>9</v>
      </c>
      <c r="M1646" s="51"/>
      <c r="N1646" s="52">
        <v>200000</v>
      </c>
      <c r="O1646" s="52">
        <f t="shared" si="236"/>
        <v>200000</v>
      </c>
      <c r="P1646" s="51"/>
      <c r="Q1646" s="51"/>
      <c r="R1646" s="51"/>
      <c r="S1646" s="51"/>
      <c r="T1646" s="50" t="s">
        <v>333</v>
      </c>
    </row>
    <row r="1647" spans="1:20" ht="21" customHeight="1" x14ac:dyDescent="0.4">
      <c r="A1647" s="50" t="s">
        <v>670</v>
      </c>
      <c r="B1647" s="50"/>
      <c r="C1647" s="50"/>
      <c r="D1647" s="50"/>
      <c r="E1647" s="50"/>
      <c r="F1647" s="50"/>
      <c r="G1647" s="50"/>
      <c r="H1647" s="50"/>
      <c r="I1647" s="50"/>
      <c r="J1647" s="50"/>
      <c r="K1647" s="56">
        <v>45553</v>
      </c>
      <c r="L1647" s="50" t="s">
        <v>9</v>
      </c>
      <c r="M1647" s="51"/>
      <c r="N1647" s="52">
        <v>400000</v>
      </c>
      <c r="O1647" s="52">
        <f t="shared" si="236"/>
        <v>400000</v>
      </c>
      <c r="P1647" s="51"/>
      <c r="Q1647" s="51"/>
      <c r="R1647" s="51"/>
      <c r="S1647" s="51"/>
      <c r="T1647" s="50" t="s">
        <v>333</v>
      </c>
    </row>
    <row r="1648" spans="1:20" ht="21" customHeight="1" x14ac:dyDescent="0.4">
      <c r="A1648" s="50" t="s">
        <v>670</v>
      </c>
      <c r="B1648" s="50"/>
      <c r="C1648" s="50"/>
      <c r="D1648" s="50"/>
      <c r="E1648" s="50"/>
      <c r="F1648" s="50"/>
      <c r="G1648" s="50"/>
      <c r="H1648" s="50"/>
      <c r="I1648" s="50"/>
      <c r="J1648" s="50"/>
      <c r="K1648" s="56">
        <v>45601</v>
      </c>
      <c r="L1648" s="50" t="s">
        <v>9</v>
      </c>
      <c r="M1648" s="51"/>
      <c r="N1648" s="52">
        <v>280000</v>
      </c>
      <c r="O1648" s="52">
        <f t="shared" si="236"/>
        <v>280000</v>
      </c>
      <c r="P1648" s="51"/>
      <c r="Q1648" s="51"/>
      <c r="R1648" s="51"/>
      <c r="S1648" s="51"/>
      <c r="T1648" s="50" t="s">
        <v>333</v>
      </c>
    </row>
    <row r="1649" spans="1:20" ht="21" customHeight="1" x14ac:dyDescent="0.4">
      <c r="A1649" s="50" t="s">
        <v>670</v>
      </c>
      <c r="B1649" s="50"/>
      <c r="C1649" s="50"/>
      <c r="D1649" s="50"/>
      <c r="E1649" s="50"/>
      <c r="F1649" s="50"/>
      <c r="G1649" s="50"/>
      <c r="H1649" s="50"/>
      <c r="I1649" s="50"/>
      <c r="J1649" s="50"/>
      <c r="K1649" s="56">
        <v>45642</v>
      </c>
      <c r="L1649" s="50" t="s">
        <v>9</v>
      </c>
      <c r="M1649" s="51"/>
      <c r="N1649" s="52">
        <v>157600</v>
      </c>
      <c r="O1649" s="52">
        <f t="shared" si="236"/>
        <v>157600</v>
      </c>
      <c r="P1649" s="51"/>
      <c r="Q1649" s="51"/>
      <c r="R1649" s="51"/>
      <c r="S1649" s="51"/>
      <c r="T1649" s="50" t="s">
        <v>333</v>
      </c>
    </row>
    <row r="1650" spans="1:20" ht="21" customHeight="1" x14ac:dyDescent="0.4">
      <c r="A1650" s="50" t="s">
        <v>670</v>
      </c>
      <c r="B1650" s="50"/>
      <c r="C1650" s="50"/>
      <c r="D1650" s="50"/>
      <c r="E1650" s="50"/>
      <c r="F1650" s="50"/>
      <c r="G1650" s="50"/>
      <c r="H1650" s="50"/>
      <c r="I1650" s="50"/>
      <c r="J1650" s="50"/>
      <c r="K1650" s="56">
        <v>45645</v>
      </c>
      <c r="L1650" s="50" t="s">
        <v>9</v>
      </c>
      <c r="M1650" s="51"/>
      <c r="N1650" s="52">
        <v>25000</v>
      </c>
      <c r="O1650" s="52">
        <f t="shared" si="236"/>
        <v>25000</v>
      </c>
      <c r="P1650" s="51"/>
      <c r="Q1650" s="51"/>
      <c r="R1650" s="51"/>
      <c r="S1650" s="51"/>
      <c r="T1650" s="50" t="s">
        <v>333</v>
      </c>
    </row>
    <row r="1651" spans="1:20" ht="21" customHeight="1" x14ac:dyDescent="0.4">
      <c r="A1651" s="50" t="s">
        <v>670</v>
      </c>
      <c r="B1651" s="50"/>
      <c r="C1651" s="50"/>
      <c r="D1651" s="50"/>
      <c r="E1651" s="50"/>
      <c r="F1651" s="50"/>
      <c r="G1651" s="50"/>
      <c r="H1651" s="50"/>
      <c r="I1651" s="50"/>
      <c r="J1651" s="50"/>
      <c r="K1651" s="56">
        <v>45679</v>
      </c>
      <c r="L1651" s="50" t="s">
        <v>9</v>
      </c>
      <c r="M1651" s="51"/>
      <c r="N1651" s="52">
        <v>5000</v>
      </c>
      <c r="O1651" s="52">
        <f t="shared" si="236"/>
        <v>5000</v>
      </c>
      <c r="P1651" s="51"/>
      <c r="Q1651" s="51"/>
      <c r="R1651" s="51"/>
      <c r="S1651" s="51"/>
      <c r="T1651" s="50" t="s">
        <v>333</v>
      </c>
    </row>
    <row r="1652" spans="1:20" ht="21" customHeight="1" x14ac:dyDescent="0.4">
      <c r="A1652" s="50" t="s">
        <v>670</v>
      </c>
      <c r="B1652" s="50"/>
      <c r="C1652" s="50"/>
      <c r="D1652" s="50"/>
      <c r="E1652" s="50"/>
      <c r="F1652" s="50"/>
      <c r="G1652" s="50"/>
      <c r="H1652" s="50"/>
      <c r="I1652" s="50"/>
      <c r="J1652" s="50"/>
      <c r="K1652" s="50"/>
      <c r="L1652" s="50"/>
      <c r="M1652" s="51"/>
      <c r="N1652" s="51"/>
      <c r="O1652" s="52">
        <f t="shared" si="236"/>
        <v>0</v>
      </c>
      <c r="P1652" s="51"/>
      <c r="Q1652" s="51"/>
      <c r="R1652" s="51"/>
      <c r="S1652" s="51"/>
      <c r="T1652" s="50" t="s">
        <v>333</v>
      </c>
    </row>
    <row r="1653" spans="1:20" ht="21" customHeight="1" x14ac:dyDescent="0.4">
      <c r="A1653" s="58"/>
      <c r="B1653" s="58"/>
      <c r="C1653" s="58"/>
      <c r="D1653" s="58"/>
      <c r="E1653" s="58"/>
      <c r="F1653" s="58"/>
      <c r="G1653" s="58"/>
      <c r="H1653" s="58"/>
      <c r="I1653" s="58"/>
      <c r="J1653" s="58"/>
      <c r="K1653" s="58"/>
      <c r="L1653" s="58"/>
      <c r="M1653" s="60">
        <f t="shared" ref="M1653:N1653" si="237">SUM(M1640:M1652)</f>
        <v>824000</v>
      </c>
      <c r="N1653" s="60">
        <f t="shared" si="237"/>
        <v>1467600</v>
      </c>
      <c r="O1653" s="60">
        <f>SUM(O1640:O1652)</f>
        <v>2291600</v>
      </c>
      <c r="P1653" s="60">
        <f>+J1639-N1653</f>
        <v>10085</v>
      </c>
      <c r="Q1653" s="60">
        <f>+I1639-M1653</f>
        <v>-10000</v>
      </c>
      <c r="R1653" s="60">
        <f>+P1653+Q1653</f>
        <v>85</v>
      </c>
      <c r="S1653" s="60">
        <f>+O1653</f>
        <v>2291600</v>
      </c>
      <c r="T1653" s="58"/>
    </row>
    <row r="1654" spans="1:20" ht="21" customHeight="1" x14ac:dyDescent="0.4">
      <c r="A1654" s="50" t="s">
        <v>673</v>
      </c>
      <c r="B1654" s="50" t="s">
        <v>326</v>
      </c>
      <c r="C1654" s="50" t="s">
        <v>241</v>
      </c>
      <c r="D1654" s="50">
        <v>138.88999999999999</v>
      </c>
      <c r="E1654" s="50">
        <v>16500</v>
      </c>
      <c r="F1654" s="52">
        <f>+D1654*0.8364</f>
        <v>116.16759599999999</v>
      </c>
      <c r="G1654" s="51">
        <v>7000</v>
      </c>
      <c r="H1654" s="51">
        <f>+D1654*E1654</f>
        <v>2291685</v>
      </c>
      <c r="I1654" s="52">
        <f>+CEILING(F1654*G1654,1000)</f>
        <v>814000</v>
      </c>
      <c r="J1654" s="52">
        <f>(H1654-I1654)</f>
        <v>1477685</v>
      </c>
      <c r="K1654" s="56">
        <v>45184</v>
      </c>
      <c r="L1654" s="50"/>
      <c r="M1654" s="51"/>
      <c r="N1654" s="51"/>
      <c r="O1654" s="52"/>
      <c r="P1654" s="51"/>
      <c r="Q1654" s="51"/>
      <c r="R1654" s="51"/>
      <c r="S1654" s="51"/>
      <c r="T1654" s="50" t="s">
        <v>293</v>
      </c>
    </row>
    <row r="1655" spans="1:20" ht="21" customHeight="1" x14ac:dyDescent="0.4">
      <c r="A1655" s="50" t="s">
        <v>673</v>
      </c>
      <c r="B1655" s="50"/>
      <c r="C1655" s="50"/>
      <c r="D1655" s="50"/>
      <c r="E1655" s="50"/>
      <c r="F1655" s="50"/>
      <c r="G1655" s="50"/>
      <c r="H1655" s="50"/>
      <c r="I1655" s="50"/>
      <c r="J1655" s="50"/>
      <c r="K1655" s="56">
        <v>45189</v>
      </c>
      <c r="L1655" s="50" t="s">
        <v>9</v>
      </c>
      <c r="M1655" s="51"/>
      <c r="N1655" s="52">
        <v>50000</v>
      </c>
      <c r="O1655" s="52">
        <f t="shared" ref="O1655:O1664" si="238">+SUM(M1655:N1655)</f>
        <v>50000</v>
      </c>
      <c r="P1655" s="51"/>
      <c r="Q1655" s="51"/>
      <c r="R1655" s="51"/>
      <c r="S1655" s="51"/>
      <c r="T1655" s="50" t="s">
        <v>293</v>
      </c>
    </row>
    <row r="1656" spans="1:20" ht="21" customHeight="1" x14ac:dyDescent="0.4">
      <c r="A1656" s="50" t="s">
        <v>673</v>
      </c>
      <c r="B1656" s="50"/>
      <c r="C1656" s="50"/>
      <c r="D1656" s="50"/>
      <c r="E1656" s="50"/>
      <c r="F1656" s="50"/>
      <c r="G1656" s="50"/>
      <c r="H1656" s="50"/>
      <c r="I1656" s="50"/>
      <c r="J1656" s="50"/>
      <c r="K1656" s="56">
        <v>45222</v>
      </c>
      <c r="L1656" s="50" t="s">
        <v>1256</v>
      </c>
      <c r="M1656" s="52">
        <v>600000</v>
      </c>
      <c r="N1656" s="51"/>
      <c r="O1656" s="52">
        <f t="shared" si="238"/>
        <v>600000</v>
      </c>
      <c r="P1656" s="51"/>
      <c r="Q1656" s="51"/>
      <c r="R1656" s="51"/>
      <c r="S1656" s="51"/>
      <c r="T1656" s="50" t="s">
        <v>293</v>
      </c>
    </row>
    <row r="1657" spans="1:20" ht="21" customHeight="1" x14ac:dyDescent="0.4">
      <c r="A1657" s="50" t="s">
        <v>673</v>
      </c>
      <c r="B1657" s="50"/>
      <c r="C1657" s="50" t="s">
        <v>674</v>
      </c>
      <c r="D1657" s="50"/>
      <c r="E1657" s="50"/>
      <c r="F1657" s="50"/>
      <c r="G1657" s="50"/>
      <c r="H1657" s="50"/>
      <c r="I1657" s="50"/>
      <c r="J1657" s="50"/>
      <c r="K1657" s="56">
        <v>45701</v>
      </c>
      <c r="L1657" s="50" t="s">
        <v>312</v>
      </c>
      <c r="M1657" s="52">
        <v>50000</v>
      </c>
      <c r="N1657" s="51"/>
      <c r="O1657" s="52">
        <f t="shared" si="238"/>
        <v>50000</v>
      </c>
      <c r="P1657" s="51"/>
      <c r="Q1657" s="51"/>
      <c r="R1657" s="51"/>
      <c r="S1657" s="51"/>
      <c r="T1657" s="50" t="s">
        <v>293</v>
      </c>
    </row>
    <row r="1658" spans="1:20" ht="21" customHeight="1" x14ac:dyDescent="0.4">
      <c r="A1658" s="50" t="s">
        <v>673</v>
      </c>
      <c r="B1658" s="50"/>
      <c r="C1658" s="50"/>
      <c r="D1658" s="50"/>
      <c r="E1658" s="50"/>
      <c r="F1658" s="50"/>
      <c r="G1658" s="50"/>
      <c r="H1658" s="50"/>
      <c r="I1658" s="50"/>
      <c r="J1658" s="50"/>
      <c r="K1658" s="56">
        <v>45934</v>
      </c>
      <c r="L1658" s="50" t="s">
        <v>313</v>
      </c>
      <c r="M1658" s="52">
        <v>-50000</v>
      </c>
      <c r="N1658" s="51"/>
      <c r="O1658" s="52">
        <f t="shared" si="238"/>
        <v>-50000</v>
      </c>
      <c r="P1658" s="51"/>
      <c r="Q1658" s="51"/>
      <c r="R1658" s="51"/>
      <c r="S1658" s="51"/>
      <c r="T1658" s="50"/>
    </row>
    <row r="1659" spans="1:20" ht="21" customHeight="1" x14ac:dyDescent="0.4">
      <c r="A1659" s="50" t="s">
        <v>673</v>
      </c>
      <c r="B1659" s="50"/>
      <c r="C1659" s="50"/>
      <c r="D1659" s="50"/>
      <c r="E1659" s="50"/>
      <c r="F1659" s="50"/>
      <c r="G1659" s="50"/>
      <c r="H1659" s="50"/>
      <c r="I1659" s="50"/>
      <c r="J1659" s="50"/>
      <c r="K1659" s="56" t="s">
        <v>1926</v>
      </c>
      <c r="L1659" s="50" t="s">
        <v>1947</v>
      </c>
      <c r="M1659" s="52">
        <v>398000</v>
      </c>
      <c r="N1659" s="51"/>
      <c r="O1659" s="52">
        <f t="shared" si="238"/>
        <v>398000</v>
      </c>
      <c r="P1659" s="51"/>
      <c r="Q1659" s="51"/>
      <c r="R1659" s="51"/>
      <c r="S1659" s="51"/>
      <c r="T1659" s="50"/>
    </row>
    <row r="1660" spans="1:20" ht="21" customHeight="1" x14ac:dyDescent="0.4">
      <c r="A1660" s="50" t="s">
        <v>673</v>
      </c>
      <c r="B1660" s="50"/>
      <c r="C1660" s="50"/>
      <c r="D1660" s="50"/>
      <c r="E1660" s="50"/>
      <c r="F1660" s="50"/>
      <c r="G1660" s="50"/>
      <c r="H1660" s="50"/>
      <c r="I1660" s="50"/>
      <c r="J1660" s="50"/>
      <c r="K1660" s="56" t="s">
        <v>1926</v>
      </c>
      <c r="L1660" s="50" t="s">
        <v>1948</v>
      </c>
      <c r="M1660" s="52">
        <v>398000</v>
      </c>
      <c r="N1660" s="51"/>
      <c r="O1660" s="52">
        <f t="shared" si="238"/>
        <v>398000</v>
      </c>
      <c r="P1660" s="51"/>
      <c r="Q1660" s="51"/>
      <c r="R1660" s="51"/>
      <c r="S1660" s="51"/>
      <c r="T1660" s="50"/>
    </row>
    <row r="1661" spans="1:20" ht="21" customHeight="1" x14ac:dyDescent="0.4">
      <c r="A1661" s="50" t="s">
        <v>673</v>
      </c>
      <c r="B1661" s="50"/>
      <c r="C1661" s="50"/>
      <c r="D1661" s="50"/>
      <c r="E1661" s="50"/>
      <c r="F1661" s="50"/>
      <c r="G1661" s="50"/>
      <c r="H1661" s="50"/>
      <c r="I1661" s="50"/>
      <c r="J1661" s="50"/>
      <c r="K1661" s="56" t="s">
        <v>1946</v>
      </c>
      <c r="L1661" s="50" t="s">
        <v>9</v>
      </c>
      <c r="M1661" s="52"/>
      <c r="N1661" s="51">
        <v>1495600</v>
      </c>
      <c r="O1661" s="52">
        <f t="shared" si="238"/>
        <v>1495600</v>
      </c>
      <c r="P1661" s="51"/>
      <c r="Q1661" s="51"/>
      <c r="R1661" s="51"/>
      <c r="S1661" s="51"/>
      <c r="T1661" s="50"/>
    </row>
    <row r="1662" spans="1:20" ht="21" customHeight="1" x14ac:dyDescent="0.4">
      <c r="A1662" s="50" t="s">
        <v>673</v>
      </c>
      <c r="B1662" s="50"/>
      <c r="C1662" s="50"/>
      <c r="D1662" s="50"/>
      <c r="E1662" s="50"/>
      <c r="F1662" s="50"/>
      <c r="G1662" s="50"/>
      <c r="H1662" s="50"/>
      <c r="I1662" s="50"/>
      <c r="J1662" s="50"/>
      <c r="K1662" s="56">
        <v>45874</v>
      </c>
      <c r="L1662" s="50" t="s">
        <v>314</v>
      </c>
      <c r="M1662" s="52">
        <v>-600000</v>
      </c>
      <c r="N1662" s="51"/>
      <c r="O1662" s="52">
        <f t="shared" si="238"/>
        <v>-600000</v>
      </c>
      <c r="P1662" s="51"/>
      <c r="Q1662" s="51"/>
      <c r="R1662" s="51"/>
      <c r="S1662" s="51"/>
      <c r="T1662" s="50"/>
    </row>
    <row r="1663" spans="1:20" ht="21" customHeight="1" x14ac:dyDescent="0.4">
      <c r="A1663" s="50" t="s">
        <v>673</v>
      </c>
      <c r="B1663" s="50"/>
      <c r="C1663" s="50"/>
      <c r="D1663" s="50"/>
      <c r="E1663" s="50"/>
      <c r="F1663" s="50"/>
      <c r="G1663" s="50"/>
      <c r="H1663" s="50"/>
      <c r="I1663" s="50"/>
      <c r="J1663" s="50"/>
      <c r="K1663" s="56">
        <v>45874</v>
      </c>
      <c r="L1663" s="50" t="s">
        <v>9</v>
      </c>
      <c r="M1663" s="52"/>
      <c r="N1663" s="51">
        <v>-50000</v>
      </c>
      <c r="O1663" s="52">
        <f t="shared" si="238"/>
        <v>-50000</v>
      </c>
      <c r="P1663" s="51"/>
      <c r="Q1663" s="51"/>
      <c r="R1663" s="51"/>
      <c r="S1663" s="51"/>
      <c r="T1663" s="50"/>
    </row>
    <row r="1664" spans="1:20" ht="21" customHeight="1" x14ac:dyDescent="0.4">
      <c r="A1664" s="50" t="s">
        <v>673</v>
      </c>
      <c r="B1664" s="50"/>
      <c r="C1664" s="50"/>
      <c r="D1664" s="50"/>
      <c r="E1664" s="50"/>
      <c r="F1664" s="50"/>
      <c r="G1664" s="50"/>
      <c r="H1664" s="50"/>
      <c r="I1664" s="50"/>
      <c r="J1664" s="50"/>
      <c r="K1664" s="50"/>
      <c r="L1664" s="50"/>
      <c r="M1664" s="51"/>
      <c r="N1664" s="51"/>
      <c r="O1664" s="52">
        <f t="shared" si="238"/>
        <v>0</v>
      </c>
      <c r="P1664" s="51"/>
      <c r="Q1664" s="51"/>
      <c r="R1664" s="51"/>
      <c r="S1664" s="51"/>
      <c r="T1664" s="50" t="s">
        <v>293</v>
      </c>
    </row>
    <row r="1665" spans="1:20" ht="21" customHeight="1" x14ac:dyDescent="0.4">
      <c r="A1665" s="58"/>
      <c r="B1665" s="58"/>
      <c r="C1665" s="58"/>
      <c r="D1665" s="58"/>
      <c r="E1665" s="58"/>
      <c r="F1665" s="58"/>
      <c r="G1665" s="58"/>
      <c r="H1665" s="58"/>
      <c r="I1665" s="58"/>
      <c r="J1665" s="58"/>
      <c r="K1665" s="58"/>
      <c r="L1665" s="58"/>
      <c r="M1665" s="60">
        <f t="shared" ref="M1665:N1665" si="239">SUM(M1655:M1664)</f>
        <v>796000</v>
      </c>
      <c r="N1665" s="60">
        <f t="shared" si="239"/>
        <v>1495600</v>
      </c>
      <c r="O1665" s="60">
        <f>SUM(O1655:O1664)</f>
        <v>2291600</v>
      </c>
      <c r="P1665" s="60">
        <f>+J1654-N1665</f>
        <v>-17915</v>
      </c>
      <c r="Q1665" s="60">
        <f>+I1654-M1665</f>
        <v>18000</v>
      </c>
      <c r="R1665" s="60">
        <f>+P1665+Q1665</f>
        <v>85</v>
      </c>
      <c r="S1665" s="60">
        <f>+O1665</f>
        <v>2291600</v>
      </c>
      <c r="T1665" s="58"/>
    </row>
    <row r="1666" spans="1:20" ht="21" customHeight="1" x14ac:dyDescent="0.4">
      <c r="A1666" s="50" t="s">
        <v>675</v>
      </c>
      <c r="B1666" s="50" t="s">
        <v>326</v>
      </c>
      <c r="C1666" s="50"/>
      <c r="D1666" s="50">
        <v>138.88999999999999</v>
      </c>
      <c r="E1666" s="50">
        <v>41050</v>
      </c>
      <c r="F1666" s="52">
        <f>+D1666*0.8364</f>
        <v>116.16759599999999</v>
      </c>
      <c r="G1666" s="51">
        <v>27500</v>
      </c>
      <c r="H1666" s="51">
        <f>+D1666*E1666</f>
        <v>5701434.4999999991</v>
      </c>
      <c r="I1666" s="52">
        <f>+CEILING(F1666*G1666,1000)</f>
        <v>3195000</v>
      </c>
      <c r="J1666" s="52">
        <f>(H1666-I1666)</f>
        <v>2506434.4999999991</v>
      </c>
      <c r="K1666" s="56">
        <v>45403</v>
      </c>
      <c r="L1666" s="50" t="s">
        <v>1170</v>
      </c>
      <c r="M1666" s="51"/>
      <c r="N1666" s="51"/>
      <c r="O1666" s="52"/>
      <c r="P1666" s="51"/>
      <c r="Q1666" s="51"/>
      <c r="R1666" s="51"/>
      <c r="S1666" s="51"/>
      <c r="T1666" s="50" t="s">
        <v>295</v>
      </c>
    </row>
    <row r="1667" spans="1:20" ht="21" customHeight="1" x14ac:dyDescent="0.4">
      <c r="A1667" s="50" t="s">
        <v>675</v>
      </c>
      <c r="B1667" s="50"/>
      <c r="C1667" s="50"/>
      <c r="D1667" s="50"/>
      <c r="E1667" s="50"/>
      <c r="F1667" s="50"/>
      <c r="G1667" s="50"/>
      <c r="H1667" s="50"/>
      <c r="I1667" s="50"/>
      <c r="J1667" s="50"/>
      <c r="K1667" s="56">
        <v>45403</v>
      </c>
      <c r="L1667" s="50" t="s">
        <v>9</v>
      </c>
      <c r="M1667" s="51"/>
      <c r="N1667" s="52">
        <v>200000</v>
      </c>
      <c r="O1667" s="52">
        <f t="shared" ref="O1667:O1673" si="240">+SUM(M1667:N1667)</f>
        <v>200000</v>
      </c>
      <c r="P1667" s="51"/>
      <c r="Q1667" s="51"/>
      <c r="R1667" s="51"/>
      <c r="S1667" s="51"/>
      <c r="T1667" s="50" t="s">
        <v>293</v>
      </c>
    </row>
    <row r="1668" spans="1:20" ht="21" customHeight="1" x14ac:dyDescent="0.4">
      <c r="A1668" s="50" t="s">
        <v>675</v>
      </c>
      <c r="B1668" s="50"/>
      <c r="C1668" s="50"/>
      <c r="D1668" s="50"/>
      <c r="E1668" s="50"/>
      <c r="F1668" s="50"/>
      <c r="G1668" s="50"/>
      <c r="H1668" s="50"/>
      <c r="I1668" s="50"/>
      <c r="J1668" s="50"/>
      <c r="K1668" s="56">
        <v>45411</v>
      </c>
      <c r="L1668" s="50" t="s">
        <v>9</v>
      </c>
      <c r="M1668" s="51"/>
      <c r="N1668" s="52">
        <v>300000</v>
      </c>
      <c r="O1668" s="52">
        <f t="shared" si="240"/>
        <v>300000</v>
      </c>
      <c r="P1668" s="51"/>
      <c r="Q1668" s="51"/>
      <c r="R1668" s="51"/>
      <c r="S1668" s="51"/>
      <c r="T1668" s="50" t="s">
        <v>293</v>
      </c>
    </row>
    <row r="1669" spans="1:20" ht="21" customHeight="1" x14ac:dyDescent="0.4">
      <c r="A1669" s="50" t="s">
        <v>675</v>
      </c>
      <c r="B1669" s="50"/>
      <c r="C1669" s="50"/>
      <c r="D1669" s="50"/>
      <c r="E1669" s="50"/>
      <c r="F1669" s="50"/>
      <c r="G1669" s="50"/>
      <c r="H1669" s="50"/>
      <c r="I1669" s="50"/>
      <c r="J1669" s="50"/>
      <c r="K1669" s="56">
        <v>45428</v>
      </c>
      <c r="L1669" s="50" t="s">
        <v>9</v>
      </c>
      <c r="M1669" s="51"/>
      <c r="N1669" s="52">
        <v>150000</v>
      </c>
      <c r="O1669" s="52">
        <f t="shared" si="240"/>
        <v>150000</v>
      </c>
      <c r="P1669" s="51"/>
      <c r="Q1669" s="51"/>
      <c r="R1669" s="51"/>
      <c r="S1669" s="51"/>
      <c r="T1669" s="50" t="s">
        <v>293</v>
      </c>
    </row>
    <row r="1670" spans="1:20" ht="21" customHeight="1" x14ac:dyDescent="0.4">
      <c r="A1670" s="50" t="s">
        <v>675</v>
      </c>
      <c r="B1670" s="50"/>
      <c r="C1670" s="50"/>
      <c r="D1670" s="50"/>
      <c r="E1670" s="50"/>
      <c r="F1670" s="50"/>
      <c r="G1670" s="50"/>
      <c r="H1670" s="50"/>
      <c r="I1670" s="50"/>
      <c r="J1670" s="50"/>
      <c r="K1670" s="56">
        <v>45441</v>
      </c>
      <c r="L1670" s="50" t="s">
        <v>9</v>
      </c>
      <c r="M1670" s="51"/>
      <c r="N1670" s="52">
        <v>350000</v>
      </c>
      <c r="O1670" s="52">
        <f t="shared" si="240"/>
        <v>350000</v>
      </c>
      <c r="P1670" s="51"/>
      <c r="Q1670" s="51"/>
      <c r="R1670" s="51"/>
      <c r="S1670" s="51"/>
      <c r="T1670" s="50" t="s">
        <v>293</v>
      </c>
    </row>
    <row r="1671" spans="1:20" ht="21" customHeight="1" x14ac:dyDescent="0.4">
      <c r="A1671" s="50" t="s">
        <v>675</v>
      </c>
      <c r="B1671" s="50"/>
      <c r="C1671" s="50"/>
      <c r="D1671" s="50"/>
      <c r="E1671" s="50"/>
      <c r="F1671" s="50"/>
      <c r="G1671" s="50"/>
      <c r="H1671" s="50"/>
      <c r="I1671" s="50"/>
      <c r="J1671" s="50"/>
      <c r="K1671" s="56" t="s">
        <v>1944</v>
      </c>
      <c r="L1671" s="50" t="s">
        <v>1949</v>
      </c>
      <c r="M1671" s="51"/>
      <c r="N1671" s="52">
        <v>-1000000</v>
      </c>
      <c r="O1671" s="52">
        <f t="shared" si="240"/>
        <v>-1000000</v>
      </c>
      <c r="P1671" s="51"/>
      <c r="Q1671" s="51"/>
      <c r="R1671" s="51"/>
      <c r="S1671" s="51"/>
      <c r="T1671" s="50"/>
    </row>
    <row r="1672" spans="1:20" ht="21" customHeight="1" x14ac:dyDescent="0.4">
      <c r="A1672" s="50" t="s">
        <v>675</v>
      </c>
      <c r="B1672" s="50"/>
      <c r="C1672" s="50"/>
      <c r="D1672" s="50"/>
      <c r="E1672" s="50"/>
      <c r="F1672" s="50"/>
      <c r="G1672" s="50"/>
      <c r="H1672" s="50"/>
      <c r="I1672" s="50"/>
      <c r="J1672" s="50"/>
      <c r="K1672" s="56" t="s">
        <v>1950</v>
      </c>
      <c r="L1672" s="50" t="s">
        <v>9</v>
      </c>
      <c r="M1672" s="51"/>
      <c r="N1672" s="52">
        <v>50000</v>
      </c>
      <c r="O1672" s="52">
        <f t="shared" si="240"/>
        <v>50000</v>
      </c>
      <c r="P1672" s="51"/>
      <c r="Q1672" s="51"/>
      <c r="R1672" s="51"/>
      <c r="S1672" s="51"/>
      <c r="T1672" s="50"/>
    </row>
    <row r="1673" spans="1:20" ht="21" customHeight="1" x14ac:dyDescent="0.4">
      <c r="A1673" s="50" t="s">
        <v>675</v>
      </c>
      <c r="B1673" s="50"/>
      <c r="C1673" s="50"/>
      <c r="D1673" s="50"/>
      <c r="E1673" s="50"/>
      <c r="F1673" s="50"/>
      <c r="G1673" s="50"/>
      <c r="H1673" s="50"/>
      <c r="I1673" s="50"/>
      <c r="J1673" s="50"/>
      <c r="K1673" s="50"/>
      <c r="L1673" s="50"/>
      <c r="M1673" s="51"/>
      <c r="N1673" s="51"/>
      <c r="O1673" s="52">
        <f t="shared" si="240"/>
        <v>0</v>
      </c>
      <c r="P1673" s="51"/>
      <c r="Q1673" s="51"/>
      <c r="R1673" s="51"/>
      <c r="S1673" s="51"/>
      <c r="T1673" s="50" t="s">
        <v>295</v>
      </c>
    </row>
    <row r="1674" spans="1:20" ht="21" customHeight="1" x14ac:dyDescent="0.4">
      <c r="A1674" s="58"/>
      <c r="B1674" s="58"/>
      <c r="C1674" s="58"/>
      <c r="D1674" s="58"/>
      <c r="E1674" s="58"/>
      <c r="F1674" s="58"/>
      <c r="G1674" s="58"/>
      <c r="H1674" s="58"/>
      <c r="I1674" s="58"/>
      <c r="J1674" s="58"/>
      <c r="K1674" s="58"/>
      <c r="L1674" s="58"/>
      <c r="M1674" s="60">
        <f t="shared" ref="M1674:N1674" si="241">SUM(M1667:M1673)</f>
        <v>0</v>
      </c>
      <c r="N1674" s="60">
        <f t="shared" si="241"/>
        <v>50000</v>
      </c>
      <c r="O1674" s="60">
        <f>SUM(O1667:O1673)</f>
        <v>50000</v>
      </c>
      <c r="P1674" s="60">
        <f>+J1666-N1674</f>
        <v>2456434.4999999991</v>
      </c>
      <c r="Q1674" s="60">
        <f>+I1666-M1674</f>
        <v>3195000</v>
      </c>
      <c r="R1674" s="60">
        <f>+P1674+Q1674</f>
        <v>5651434.4999999991</v>
      </c>
      <c r="S1674" s="60">
        <f>+O1674</f>
        <v>50000</v>
      </c>
      <c r="T1674" s="58"/>
    </row>
    <row r="1675" spans="1:20" ht="21" customHeight="1" x14ac:dyDescent="0.4">
      <c r="A1675" s="50" t="s">
        <v>676</v>
      </c>
      <c r="B1675" s="50" t="s">
        <v>326</v>
      </c>
      <c r="C1675" s="50" t="s">
        <v>403</v>
      </c>
      <c r="D1675" s="50">
        <v>138.88999999999999</v>
      </c>
      <c r="E1675" s="50">
        <v>16500</v>
      </c>
      <c r="F1675" s="52">
        <f>+D1675*0.8364</f>
        <v>116.16759599999999</v>
      </c>
      <c r="G1675" s="51">
        <v>7000</v>
      </c>
      <c r="H1675" s="51">
        <f>+D1675*E1675</f>
        <v>2291685</v>
      </c>
      <c r="I1675" s="52">
        <f>+CEILING(F1675*G1675,1000)</f>
        <v>814000</v>
      </c>
      <c r="J1675" s="52">
        <f>(H1675-I1675)</f>
        <v>1477685</v>
      </c>
      <c r="K1675" s="53">
        <v>45105</v>
      </c>
      <c r="L1675" s="54"/>
      <c r="M1675" s="51"/>
      <c r="N1675" s="51"/>
      <c r="O1675" s="52"/>
      <c r="P1675" s="51"/>
      <c r="Q1675" s="51"/>
      <c r="R1675" s="51"/>
      <c r="S1675" s="51"/>
      <c r="T1675" s="50" t="s">
        <v>304</v>
      </c>
    </row>
    <row r="1676" spans="1:20" ht="21" customHeight="1" x14ac:dyDescent="0.4">
      <c r="A1676" s="50" t="s">
        <v>676</v>
      </c>
      <c r="B1676" s="50"/>
      <c r="C1676" s="50"/>
      <c r="D1676" s="50"/>
      <c r="E1676" s="50"/>
      <c r="F1676" s="50"/>
      <c r="G1676" s="50"/>
      <c r="H1676" s="50"/>
      <c r="I1676" s="50"/>
      <c r="J1676" s="50"/>
      <c r="K1676" s="56">
        <v>45105</v>
      </c>
      <c r="L1676" s="50" t="s">
        <v>313</v>
      </c>
      <c r="M1676" s="51">
        <v>1</v>
      </c>
      <c r="N1676" s="51"/>
      <c r="O1676" s="52">
        <f t="shared" ref="O1676:O1683" si="242">+SUM(M1676:N1676)</f>
        <v>1</v>
      </c>
      <c r="P1676" s="51"/>
      <c r="Q1676" s="51"/>
      <c r="R1676" s="51"/>
      <c r="S1676" s="51"/>
      <c r="T1676" s="50" t="s">
        <v>304</v>
      </c>
    </row>
    <row r="1677" spans="1:20" ht="21" customHeight="1" x14ac:dyDescent="0.4">
      <c r="A1677" s="50" t="s">
        <v>676</v>
      </c>
      <c r="B1677" s="50"/>
      <c r="C1677" s="50"/>
      <c r="D1677" s="50"/>
      <c r="E1677" s="50"/>
      <c r="F1677" s="50"/>
      <c r="G1677" s="50"/>
      <c r="H1677" s="50"/>
      <c r="I1677" s="50"/>
      <c r="J1677" s="50"/>
      <c r="K1677" s="56">
        <v>45105</v>
      </c>
      <c r="L1677" s="50" t="s">
        <v>313</v>
      </c>
      <c r="M1677" s="51">
        <v>49000</v>
      </c>
      <c r="N1677" s="51"/>
      <c r="O1677" s="52">
        <f t="shared" si="242"/>
        <v>49000</v>
      </c>
      <c r="P1677" s="51"/>
      <c r="Q1677" s="51"/>
      <c r="R1677" s="51"/>
      <c r="S1677" s="51"/>
      <c r="T1677" s="50" t="s">
        <v>304</v>
      </c>
    </row>
    <row r="1678" spans="1:20" ht="21" customHeight="1" x14ac:dyDescent="0.4">
      <c r="A1678" s="50" t="s">
        <v>676</v>
      </c>
      <c r="B1678" s="50"/>
      <c r="C1678" s="50"/>
      <c r="D1678" s="50"/>
      <c r="E1678" s="50"/>
      <c r="F1678" s="50"/>
      <c r="G1678" s="50"/>
      <c r="H1678" s="50"/>
      <c r="I1678" s="50"/>
      <c r="J1678" s="50"/>
      <c r="K1678" s="56">
        <v>45113</v>
      </c>
      <c r="L1678" s="50" t="s">
        <v>314</v>
      </c>
      <c r="M1678" s="51">
        <v>523921</v>
      </c>
      <c r="N1678" s="51"/>
      <c r="O1678" s="52">
        <f t="shared" si="242"/>
        <v>523921</v>
      </c>
      <c r="P1678" s="51"/>
      <c r="Q1678" s="51"/>
      <c r="R1678" s="51"/>
      <c r="S1678" s="51"/>
      <c r="T1678" s="50" t="s">
        <v>304</v>
      </c>
    </row>
    <row r="1679" spans="1:20" ht="21" customHeight="1" x14ac:dyDescent="0.4">
      <c r="A1679" s="50" t="s">
        <v>676</v>
      </c>
      <c r="B1679" s="50"/>
      <c r="C1679" s="50"/>
      <c r="D1679" s="50"/>
      <c r="E1679" s="50"/>
      <c r="F1679" s="50"/>
      <c r="G1679" s="50"/>
      <c r="H1679" s="50"/>
      <c r="I1679" s="50"/>
      <c r="J1679" s="50"/>
      <c r="K1679" s="56">
        <v>45196</v>
      </c>
      <c r="L1679" s="50" t="s">
        <v>314</v>
      </c>
      <c r="M1679" s="51">
        <v>239979</v>
      </c>
      <c r="N1679" s="51"/>
      <c r="O1679" s="52">
        <f t="shared" si="242"/>
        <v>239979</v>
      </c>
      <c r="P1679" s="51"/>
      <c r="Q1679" s="51"/>
      <c r="R1679" s="51"/>
      <c r="S1679" s="51"/>
      <c r="T1679" s="50" t="s">
        <v>304</v>
      </c>
    </row>
    <row r="1680" spans="1:20" ht="21" customHeight="1" x14ac:dyDescent="0.4">
      <c r="A1680" s="50" t="s">
        <v>676</v>
      </c>
      <c r="B1680" s="50"/>
      <c r="C1680" s="50"/>
      <c r="D1680" s="50"/>
      <c r="E1680" s="50"/>
      <c r="F1680" s="50"/>
      <c r="G1680" s="50"/>
      <c r="H1680" s="50"/>
      <c r="I1680" s="50"/>
      <c r="J1680" s="50"/>
      <c r="K1680" s="56">
        <v>45196</v>
      </c>
      <c r="L1680" s="50" t="s">
        <v>9</v>
      </c>
      <c r="M1680" s="51"/>
      <c r="N1680" s="52">
        <v>333000</v>
      </c>
      <c r="O1680" s="52">
        <f t="shared" si="242"/>
        <v>333000</v>
      </c>
      <c r="P1680" s="51"/>
      <c r="Q1680" s="51"/>
      <c r="R1680" s="51"/>
      <c r="S1680" s="51"/>
      <c r="T1680" s="50" t="s">
        <v>304</v>
      </c>
    </row>
    <row r="1681" spans="1:20" ht="21" customHeight="1" x14ac:dyDescent="0.4">
      <c r="A1681" s="50" t="s">
        <v>676</v>
      </c>
      <c r="B1681" s="50"/>
      <c r="C1681" s="50"/>
      <c r="D1681" s="50"/>
      <c r="E1681" s="50"/>
      <c r="F1681" s="50"/>
      <c r="G1681" s="50"/>
      <c r="H1681" s="50"/>
      <c r="I1681" s="50"/>
      <c r="J1681" s="50"/>
      <c r="K1681" s="56">
        <v>45299</v>
      </c>
      <c r="L1681" s="50" t="s">
        <v>312</v>
      </c>
      <c r="M1681" s="52">
        <v>1100</v>
      </c>
      <c r="N1681" s="51"/>
      <c r="O1681" s="52">
        <f t="shared" si="242"/>
        <v>1100</v>
      </c>
      <c r="P1681" s="51"/>
      <c r="Q1681" s="51"/>
      <c r="R1681" s="51"/>
      <c r="S1681" s="51"/>
      <c r="T1681" s="50" t="s">
        <v>304</v>
      </c>
    </row>
    <row r="1682" spans="1:20" ht="21" customHeight="1" x14ac:dyDescent="0.4">
      <c r="A1682" s="50" t="s">
        <v>676</v>
      </c>
      <c r="B1682" s="50"/>
      <c r="C1682" s="50"/>
      <c r="D1682" s="50"/>
      <c r="E1682" s="50"/>
      <c r="F1682" s="50"/>
      <c r="G1682" s="50"/>
      <c r="H1682" s="50"/>
      <c r="I1682" s="50"/>
      <c r="J1682" s="50"/>
      <c r="K1682" s="56">
        <v>45299</v>
      </c>
      <c r="L1682" s="50" t="s">
        <v>9</v>
      </c>
      <c r="M1682" s="51"/>
      <c r="N1682" s="52">
        <v>1144680</v>
      </c>
      <c r="O1682" s="52">
        <f t="shared" si="242"/>
        <v>1144680</v>
      </c>
      <c r="P1682" s="51"/>
      <c r="Q1682" s="51"/>
      <c r="R1682" s="51"/>
      <c r="S1682" s="51"/>
      <c r="T1682" s="50" t="s">
        <v>304</v>
      </c>
    </row>
    <row r="1683" spans="1:20" ht="21" customHeight="1" x14ac:dyDescent="0.4">
      <c r="A1683" s="50" t="s">
        <v>676</v>
      </c>
      <c r="B1683" s="50"/>
      <c r="C1683" s="50"/>
      <c r="D1683" s="50"/>
      <c r="E1683" s="50"/>
      <c r="F1683" s="50"/>
      <c r="G1683" s="50"/>
      <c r="H1683" s="50"/>
      <c r="I1683" s="50"/>
      <c r="J1683" s="50"/>
      <c r="K1683" s="50"/>
      <c r="L1683" s="50"/>
      <c r="M1683" s="51"/>
      <c r="N1683" s="51"/>
      <c r="O1683" s="52">
        <f t="shared" si="242"/>
        <v>0</v>
      </c>
      <c r="P1683" s="51"/>
      <c r="Q1683" s="51"/>
      <c r="R1683" s="51"/>
      <c r="S1683" s="51"/>
      <c r="T1683" s="50" t="s">
        <v>304</v>
      </c>
    </row>
    <row r="1684" spans="1:20" ht="21" customHeight="1" x14ac:dyDescent="0.4">
      <c r="A1684" s="58"/>
      <c r="B1684" s="58"/>
      <c r="C1684" s="58"/>
      <c r="D1684" s="58"/>
      <c r="E1684" s="58"/>
      <c r="F1684" s="58"/>
      <c r="G1684" s="58"/>
      <c r="H1684" s="58"/>
      <c r="I1684" s="58"/>
      <c r="J1684" s="58"/>
      <c r="K1684" s="58"/>
      <c r="L1684" s="58"/>
      <c r="M1684" s="60">
        <f t="shared" ref="M1684:N1684" si="243">SUM(M1676:M1683)</f>
        <v>814001</v>
      </c>
      <c r="N1684" s="60">
        <f t="shared" si="243"/>
        <v>1477680</v>
      </c>
      <c r="O1684" s="60">
        <f>SUM(O1676:O1683)</f>
        <v>2291681</v>
      </c>
      <c r="P1684" s="60">
        <f>+J1675-N1684</f>
        <v>5</v>
      </c>
      <c r="Q1684" s="60">
        <f>+I1675-M1684</f>
        <v>-1</v>
      </c>
      <c r="R1684" s="60">
        <f>+P1684+Q1684</f>
        <v>4</v>
      </c>
      <c r="S1684" s="60">
        <f>+O1684</f>
        <v>2291681</v>
      </c>
      <c r="T1684" s="58"/>
    </row>
    <row r="1685" spans="1:20" ht="21" customHeight="1" x14ac:dyDescent="0.4">
      <c r="A1685" s="50" t="s">
        <v>677</v>
      </c>
      <c r="B1685" s="50" t="s">
        <v>326</v>
      </c>
      <c r="C1685" s="50"/>
      <c r="D1685" s="50">
        <v>138.88999999999999</v>
      </c>
      <c r="E1685" s="50">
        <v>16500</v>
      </c>
      <c r="F1685" s="52">
        <f>+D1685*0.8364</f>
        <v>116.16759599999999</v>
      </c>
      <c r="G1685" s="51">
        <v>7000</v>
      </c>
      <c r="H1685" s="51">
        <f>+D1685*E1685</f>
        <v>2291685</v>
      </c>
      <c r="I1685" s="52">
        <f>+CEILING(F1685*G1685,1000)</f>
        <v>814000</v>
      </c>
      <c r="J1685" s="52">
        <f>(H1685-I1685)</f>
        <v>1477685</v>
      </c>
      <c r="K1685" s="56">
        <v>45061</v>
      </c>
      <c r="L1685" s="50"/>
      <c r="M1685" s="51"/>
      <c r="N1685" s="51"/>
      <c r="O1685" s="52"/>
      <c r="P1685" s="51"/>
      <c r="Q1685" s="51"/>
      <c r="R1685" s="51"/>
      <c r="S1685" s="51"/>
      <c r="T1685" s="50" t="s">
        <v>294</v>
      </c>
    </row>
    <row r="1686" spans="1:20" ht="21" customHeight="1" x14ac:dyDescent="0.4">
      <c r="A1686" s="50" t="s">
        <v>677</v>
      </c>
      <c r="B1686" s="50"/>
      <c r="C1686" s="50" t="s">
        <v>260</v>
      </c>
      <c r="D1686" s="50"/>
      <c r="E1686" s="50"/>
      <c r="F1686" s="50"/>
      <c r="G1686" s="50"/>
      <c r="H1686" s="50"/>
      <c r="I1686" s="50"/>
      <c r="J1686" s="50"/>
      <c r="K1686" s="56">
        <v>45067</v>
      </c>
      <c r="L1686" s="50" t="s">
        <v>312</v>
      </c>
      <c r="M1686" s="51">
        <v>99100</v>
      </c>
      <c r="N1686" s="51"/>
      <c r="O1686" s="52">
        <f t="shared" ref="O1686:O1698" si="244">+SUM(M1686:N1686)</f>
        <v>99100</v>
      </c>
      <c r="P1686" s="51"/>
      <c r="Q1686" s="51"/>
      <c r="R1686" s="51"/>
      <c r="S1686" s="51"/>
      <c r="T1686" s="50" t="s">
        <v>294</v>
      </c>
    </row>
    <row r="1687" spans="1:20" ht="21" customHeight="1" x14ac:dyDescent="0.4">
      <c r="A1687" s="50" t="s">
        <v>677</v>
      </c>
      <c r="B1687" s="50"/>
      <c r="C1687" s="50" t="s">
        <v>260</v>
      </c>
      <c r="D1687" s="50"/>
      <c r="E1687" s="50"/>
      <c r="F1687" s="50"/>
      <c r="G1687" s="50"/>
      <c r="H1687" s="50"/>
      <c r="I1687" s="50"/>
      <c r="J1687" s="50"/>
      <c r="K1687" s="56">
        <v>45112</v>
      </c>
      <c r="L1687" s="50" t="s">
        <v>312</v>
      </c>
      <c r="M1687" s="51">
        <v>99000</v>
      </c>
      <c r="N1687" s="51"/>
      <c r="O1687" s="52">
        <f t="shared" si="244"/>
        <v>99000</v>
      </c>
      <c r="P1687" s="51"/>
      <c r="Q1687" s="51"/>
      <c r="R1687" s="51"/>
      <c r="S1687" s="51"/>
      <c r="T1687" s="50" t="s">
        <v>294</v>
      </c>
    </row>
    <row r="1688" spans="1:20" ht="21" customHeight="1" x14ac:dyDescent="0.4">
      <c r="A1688" s="50" t="s">
        <v>677</v>
      </c>
      <c r="B1688" s="50"/>
      <c r="C1688" s="50"/>
      <c r="D1688" s="50"/>
      <c r="E1688" s="50"/>
      <c r="F1688" s="50"/>
      <c r="G1688" s="50"/>
      <c r="H1688" s="50"/>
      <c r="I1688" s="50"/>
      <c r="J1688" s="50"/>
      <c r="K1688" s="56">
        <v>45128</v>
      </c>
      <c r="L1688" s="50" t="s">
        <v>312</v>
      </c>
      <c r="M1688" s="51">
        <v>100000</v>
      </c>
      <c r="N1688" s="51"/>
      <c r="O1688" s="52">
        <f t="shared" si="244"/>
        <v>100000</v>
      </c>
      <c r="P1688" s="51"/>
      <c r="Q1688" s="51"/>
      <c r="R1688" s="51"/>
      <c r="S1688" s="51"/>
      <c r="T1688" s="50" t="s">
        <v>294</v>
      </c>
    </row>
    <row r="1689" spans="1:20" ht="21" customHeight="1" x14ac:dyDescent="0.4">
      <c r="A1689" s="50" t="s">
        <v>677</v>
      </c>
      <c r="B1689" s="50"/>
      <c r="C1689" s="50"/>
      <c r="D1689" s="50"/>
      <c r="E1689" s="50"/>
      <c r="F1689" s="50"/>
      <c r="G1689" s="50"/>
      <c r="H1689" s="50"/>
      <c r="I1689" s="50"/>
      <c r="J1689" s="50"/>
      <c r="K1689" s="56">
        <v>45134</v>
      </c>
      <c r="L1689" s="50" t="s">
        <v>312</v>
      </c>
      <c r="M1689" s="51">
        <v>100000</v>
      </c>
      <c r="N1689" s="51"/>
      <c r="O1689" s="52">
        <f t="shared" si="244"/>
        <v>100000</v>
      </c>
      <c r="P1689" s="51"/>
      <c r="Q1689" s="51"/>
      <c r="R1689" s="51"/>
      <c r="S1689" s="51"/>
      <c r="T1689" s="50" t="s">
        <v>294</v>
      </c>
    </row>
    <row r="1690" spans="1:20" ht="21" customHeight="1" x14ac:dyDescent="0.4">
      <c r="A1690" s="50" t="s">
        <v>677</v>
      </c>
      <c r="B1690" s="50"/>
      <c r="C1690" s="50"/>
      <c r="D1690" s="50"/>
      <c r="E1690" s="50"/>
      <c r="F1690" s="50"/>
      <c r="G1690" s="50"/>
      <c r="H1690" s="50"/>
      <c r="I1690" s="50"/>
      <c r="J1690" s="50"/>
      <c r="K1690" s="56">
        <v>45235</v>
      </c>
      <c r="L1690" s="50" t="s">
        <v>1257</v>
      </c>
      <c r="M1690" s="51">
        <v>300000</v>
      </c>
      <c r="N1690" s="51"/>
      <c r="O1690" s="52">
        <f t="shared" si="244"/>
        <v>300000</v>
      </c>
      <c r="P1690" s="51"/>
      <c r="Q1690" s="51"/>
      <c r="R1690" s="51"/>
      <c r="S1690" s="51"/>
      <c r="T1690" s="50" t="s">
        <v>294</v>
      </c>
    </row>
    <row r="1691" spans="1:20" ht="21" customHeight="1" x14ac:dyDescent="0.4">
      <c r="A1691" s="50" t="s">
        <v>677</v>
      </c>
      <c r="B1691" s="50"/>
      <c r="C1691" s="50"/>
      <c r="D1691" s="50"/>
      <c r="E1691" s="50"/>
      <c r="F1691" s="50"/>
      <c r="G1691" s="50"/>
      <c r="H1691" s="50"/>
      <c r="I1691" s="50"/>
      <c r="J1691" s="50"/>
      <c r="K1691" s="56">
        <v>45422</v>
      </c>
      <c r="L1691" s="50" t="s">
        <v>1258</v>
      </c>
      <c r="M1691" s="51">
        <v>500000</v>
      </c>
      <c r="N1691" s="51"/>
      <c r="O1691" s="52">
        <f t="shared" si="244"/>
        <v>500000</v>
      </c>
      <c r="P1691" s="51"/>
      <c r="Q1691" s="51"/>
      <c r="R1691" s="51"/>
      <c r="S1691" s="51"/>
      <c r="T1691" s="50" t="s">
        <v>294</v>
      </c>
    </row>
    <row r="1692" spans="1:20" ht="21" customHeight="1" x14ac:dyDescent="0.4">
      <c r="A1692" s="50" t="s">
        <v>677</v>
      </c>
      <c r="B1692" s="50"/>
      <c r="C1692" s="50" t="s">
        <v>260</v>
      </c>
      <c r="D1692" s="50"/>
      <c r="E1692" s="50"/>
      <c r="F1692" s="50"/>
      <c r="G1692" s="50"/>
      <c r="H1692" s="50"/>
      <c r="I1692" s="50"/>
      <c r="J1692" s="50"/>
      <c r="K1692" s="56">
        <v>45521</v>
      </c>
      <c r="L1692" s="50" t="s">
        <v>1259</v>
      </c>
      <c r="M1692" s="51">
        <v>14000</v>
      </c>
      <c r="N1692" s="51"/>
      <c r="O1692" s="52">
        <f t="shared" si="244"/>
        <v>14000</v>
      </c>
      <c r="P1692" s="51"/>
      <c r="Q1692" s="51"/>
      <c r="R1692" s="51"/>
      <c r="S1692" s="51"/>
      <c r="T1692" s="50" t="s">
        <v>294</v>
      </c>
    </row>
    <row r="1693" spans="1:20" ht="21" customHeight="1" x14ac:dyDescent="0.4">
      <c r="A1693" s="50" t="s">
        <v>677</v>
      </c>
      <c r="B1693" s="50"/>
      <c r="C1693" s="50"/>
      <c r="D1693" s="50"/>
      <c r="E1693" s="50"/>
      <c r="F1693" s="50"/>
      <c r="G1693" s="50"/>
      <c r="H1693" s="50"/>
      <c r="I1693" s="50"/>
      <c r="J1693" s="50"/>
      <c r="K1693" s="56">
        <v>45521</v>
      </c>
      <c r="L1693" s="50" t="s">
        <v>9</v>
      </c>
      <c r="M1693" s="51"/>
      <c r="N1693" s="52">
        <v>500000</v>
      </c>
      <c r="O1693" s="52">
        <f t="shared" si="244"/>
        <v>500000</v>
      </c>
      <c r="P1693" s="51"/>
      <c r="Q1693" s="51"/>
      <c r="R1693" s="51"/>
      <c r="S1693" s="51"/>
      <c r="T1693" s="50" t="s">
        <v>294</v>
      </c>
    </row>
    <row r="1694" spans="1:20" ht="21" customHeight="1" x14ac:dyDescent="0.4">
      <c r="A1694" s="50" t="s">
        <v>677</v>
      </c>
      <c r="B1694" s="50"/>
      <c r="C1694" s="50" t="s">
        <v>260</v>
      </c>
      <c r="D1694" s="50"/>
      <c r="E1694" s="50"/>
      <c r="F1694" s="50"/>
      <c r="G1694" s="50"/>
      <c r="H1694" s="50"/>
      <c r="I1694" s="50"/>
      <c r="J1694" s="50"/>
      <c r="K1694" s="56">
        <v>45526</v>
      </c>
      <c r="L1694" s="50" t="s">
        <v>314</v>
      </c>
      <c r="M1694" s="52">
        <v>-398100</v>
      </c>
      <c r="N1694" s="51"/>
      <c r="O1694" s="52">
        <f t="shared" si="244"/>
        <v>-398100</v>
      </c>
      <c r="P1694" s="51"/>
      <c r="Q1694" s="51"/>
      <c r="R1694" s="51"/>
      <c r="S1694" s="51"/>
      <c r="T1694" s="50" t="s">
        <v>294</v>
      </c>
    </row>
    <row r="1695" spans="1:20" ht="21" customHeight="1" x14ac:dyDescent="0.4">
      <c r="A1695" s="50" t="s">
        <v>677</v>
      </c>
      <c r="B1695" s="50"/>
      <c r="C1695" s="50"/>
      <c r="D1695" s="50"/>
      <c r="E1695" s="50"/>
      <c r="F1695" s="50"/>
      <c r="G1695" s="50"/>
      <c r="H1695" s="50"/>
      <c r="I1695" s="50"/>
      <c r="J1695" s="50"/>
      <c r="K1695" s="56">
        <v>45546</v>
      </c>
      <c r="L1695" s="50" t="s">
        <v>9</v>
      </c>
      <c r="M1695" s="51"/>
      <c r="N1695" s="52">
        <v>500000</v>
      </c>
      <c r="O1695" s="52">
        <f t="shared" si="244"/>
        <v>500000</v>
      </c>
      <c r="P1695" s="51"/>
      <c r="Q1695" s="51"/>
      <c r="R1695" s="51"/>
      <c r="S1695" s="51"/>
      <c r="T1695" s="50" t="s">
        <v>294</v>
      </c>
    </row>
    <row r="1696" spans="1:20" ht="21" customHeight="1" x14ac:dyDescent="0.4">
      <c r="A1696" s="50" t="s">
        <v>677</v>
      </c>
      <c r="B1696" s="50"/>
      <c r="C1696" s="50"/>
      <c r="D1696" s="50"/>
      <c r="E1696" s="50"/>
      <c r="F1696" s="50"/>
      <c r="G1696" s="50"/>
      <c r="H1696" s="50"/>
      <c r="I1696" s="50"/>
      <c r="J1696" s="50"/>
      <c r="K1696" s="56">
        <v>45547</v>
      </c>
      <c r="L1696" s="50" t="s">
        <v>9</v>
      </c>
      <c r="M1696" s="51"/>
      <c r="N1696" s="52">
        <v>449900</v>
      </c>
      <c r="O1696" s="52">
        <f t="shared" si="244"/>
        <v>449900</v>
      </c>
      <c r="P1696" s="51"/>
      <c r="Q1696" s="51"/>
      <c r="R1696" s="51"/>
      <c r="S1696" s="51"/>
      <c r="T1696" s="50" t="s">
        <v>294</v>
      </c>
    </row>
    <row r="1697" spans="1:20" ht="21" customHeight="1" x14ac:dyDescent="0.4">
      <c r="A1697" s="50" t="s">
        <v>677</v>
      </c>
      <c r="B1697" s="50"/>
      <c r="C1697" s="50"/>
      <c r="D1697" s="50"/>
      <c r="E1697" s="50"/>
      <c r="F1697" s="50"/>
      <c r="G1697" s="50"/>
      <c r="H1697" s="50"/>
      <c r="I1697" s="50"/>
      <c r="J1697" s="50"/>
      <c r="K1697" s="56">
        <v>45547</v>
      </c>
      <c r="L1697" s="50" t="s">
        <v>9</v>
      </c>
      <c r="M1697" s="51"/>
      <c r="N1697" s="52">
        <v>27780</v>
      </c>
      <c r="O1697" s="52">
        <f t="shared" si="244"/>
        <v>27780</v>
      </c>
      <c r="P1697" s="51"/>
      <c r="Q1697" s="51"/>
      <c r="R1697" s="51"/>
      <c r="S1697" s="51"/>
      <c r="T1697" s="50" t="s">
        <v>294</v>
      </c>
    </row>
    <row r="1698" spans="1:20" ht="21" customHeight="1" x14ac:dyDescent="0.4">
      <c r="A1698" s="50" t="s">
        <v>677</v>
      </c>
      <c r="B1698" s="50"/>
      <c r="C1698" s="50"/>
      <c r="D1698" s="50"/>
      <c r="E1698" s="50"/>
      <c r="F1698" s="50"/>
      <c r="G1698" s="50"/>
      <c r="H1698" s="50"/>
      <c r="I1698" s="50"/>
      <c r="J1698" s="50"/>
      <c r="K1698" s="50"/>
      <c r="L1698" s="50"/>
      <c r="M1698" s="51"/>
      <c r="N1698" s="51"/>
      <c r="O1698" s="52">
        <f t="shared" si="244"/>
        <v>0</v>
      </c>
      <c r="P1698" s="51"/>
      <c r="Q1698" s="51"/>
      <c r="R1698" s="51"/>
      <c r="S1698" s="51"/>
      <c r="T1698" s="50" t="s">
        <v>294</v>
      </c>
    </row>
    <row r="1699" spans="1:20" ht="21" customHeight="1" x14ac:dyDescent="0.4">
      <c r="A1699" s="58"/>
      <c r="B1699" s="58"/>
      <c r="C1699" s="58"/>
      <c r="D1699" s="58"/>
      <c r="E1699" s="58"/>
      <c r="F1699" s="58"/>
      <c r="G1699" s="58"/>
      <c r="H1699" s="58"/>
      <c r="I1699" s="58"/>
      <c r="J1699" s="58"/>
      <c r="K1699" s="58"/>
      <c r="L1699" s="58"/>
      <c r="M1699" s="60">
        <f t="shared" ref="M1699:N1699" si="245">SUM(M1686:M1698)</f>
        <v>814000</v>
      </c>
      <c r="N1699" s="60">
        <f t="shared" si="245"/>
        <v>1477680</v>
      </c>
      <c r="O1699" s="60">
        <f>SUM(O1686:O1698)</f>
        <v>2291680</v>
      </c>
      <c r="P1699" s="60">
        <f>+J1685-N1699</f>
        <v>5</v>
      </c>
      <c r="Q1699" s="60">
        <f>+I1685-M1699</f>
        <v>0</v>
      </c>
      <c r="R1699" s="60">
        <f>+P1699+Q1699</f>
        <v>5</v>
      </c>
      <c r="S1699" s="60">
        <f>+O1699</f>
        <v>2291680</v>
      </c>
      <c r="T1699" s="58"/>
    </row>
    <row r="1700" spans="1:20" ht="21" customHeight="1" x14ac:dyDescent="0.4">
      <c r="A1700" s="50" t="s">
        <v>678</v>
      </c>
      <c r="B1700" s="50" t="s">
        <v>326</v>
      </c>
      <c r="C1700" s="50"/>
      <c r="D1700" s="50">
        <v>138.88999999999999</v>
      </c>
      <c r="E1700" s="50">
        <v>16500</v>
      </c>
      <c r="F1700" s="52">
        <f>+D1700*0.8364</f>
        <v>116.16759599999999</v>
      </c>
      <c r="G1700" s="51">
        <v>7000</v>
      </c>
      <c r="H1700" s="51">
        <f>+D1700*E1700</f>
        <v>2291685</v>
      </c>
      <c r="I1700" s="52">
        <f>+CEILING(F1700*G1700,1000)</f>
        <v>814000</v>
      </c>
      <c r="J1700" s="52">
        <f>(H1700-I1700)</f>
        <v>1477685</v>
      </c>
      <c r="K1700" s="56">
        <v>45061</v>
      </c>
      <c r="L1700" s="50"/>
      <c r="M1700" s="51"/>
      <c r="N1700" s="51"/>
      <c r="O1700" s="52"/>
      <c r="P1700" s="51"/>
      <c r="Q1700" s="51"/>
      <c r="R1700" s="51"/>
      <c r="S1700" s="51"/>
      <c r="T1700" s="50" t="s">
        <v>294</v>
      </c>
    </row>
    <row r="1701" spans="1:20" ht="21" customHeight="1" x14ac:dyDescent="0.4">
      <c r="A1701" s="50" t="s">
        <v>678</v>
      </c>
      <c r="B1701" s="50"/>
      <c r="C1701" s="50" t="s">
        <v>679</v>
      </c>
      <c r="D1701" s="50"/>
      <c r="E1701" s="50">
        <v>16300</v>
      </c>
      <c r="F1701" s="50"/>
      <c r="G1701" s="50"/>
      <c r="H1701" s="50"/>
      <c r="I1701" s="50"/>
      <c r="J1701" s="50"/>
      <c r="K1701" s="56">
        <v>45002</v>
      </c>
      <c r="L1701" s="50" t="s">
        <v>9</v>
      </c>
      <c r="M1701" s="51"/>
      <c r="N1701" s="52">
        <v>5000</v>
      </c>
      <c r="O1701" s="52">
        <f t="shared" ref="O1701:O1720" si="246">+SUM(M1701:N1701)</f>
        <v>5000</v>
      </c>
      <c r="P1701" s="51"/>
      <c r="Q1701" s="51"/>
      <c r="R1701" s="51"/>
      <c r="S1701" s="51"/>
      <c r="T1701" s="50" t="s">
        <v>988</v>
      </c>
    </row>
    <row r="1702" spans="1:20" ht="21" customHeight="1" x14ac:dyDescent="0.4">
      <c r="A1702" s="50" t="s">
        <v>678</v>
      </c>
      <c r="B1702" s="50"/>
      <c r="C1702" s="50" t="s">
        <v>680</v>
      </c>
      <c r="D1702" s="50"/>
      <c r="E1702" s="50"/>
      <c r="F1702" s="50"/>
      <c r="G1702" s="50"/>
      <c r="H1702" s="50"/>
      <c r="I1702" s="50"/>
      <c r="J1702" s="50"/>
      <c r="K1702" s="56">
        <v>45067</v>
      </c>
      <c r="L1702" s="50" t="s">
        <v>9</v>
      </c>
      <c r="M1702" s="51"/>
      <c r="N1702" s="52">
        <v>200000</v>
      </c>
      <c r="O1702" s="52">
        <f t="shared" si="246"/>
        <v>200000</v>
      </c>
      <c r="P1702" s="51"/>
      <c r="Q1702" s="51"/>
      <c r="R1702" s="51"/>
      <c r="S1702" s="51"/>
      <c r="T1702" s="50" t="s">
        <v>294</v>
      </c>
    </row>
    <row r="1703" spans="1:20" ht="21" customHeight="1" x14ac:dyDescent="0.4">
      <c r="A1703" s="50" t="s">
        <v>678</v>
      </c>
      <c r="B1703" s="50"/>
      <c r="C1703" s="50"/>
      <c r="D1703" s="50"/>
      <c r="E1703" s="50"/>
      <c r="F1703" s="50"/>
      <c r="G1703" s="50"/>
      <c r="H1703" s="50"/>
      <c r="I1703" s="50"/>
      <c r="J1703" s="50"/>
      <c r="K1703" s="56">
        <v>45134</v>
      </c>
      <c r="L1703" s="50" t="s">
        <v>9</v>
      </c>
      <c r="M1703" s="51"/>
      <c r="N1703" s="52">
        <v>195000</v>
      </c>
      <c r="O1703" s="52">
        <f t="shared" si="246"/>
        <v>195000</v>
      </c>
      <c r="P1703" s="51"/>
      <c r="Q1703" s="51"/>
      <c r="R1703" s="51"/>
      <c r="S1703" s="51"/>
      <c r="T1703" s="50" t="s">
        <v>294</v>
      </c>
    </row>
    <row r="1704" spans="1:20" ht="21" customHeight="1" x14ac:dyDescent="0.4">
      <c r="A1704" s="50" t="s">
        <v>678</v>
      </c>
      <c r="B1704" s="50"/>
      <c r="C1704" s="50" t="s">
        <v>681</v>
      </c>
      <c r="D1704" s="50"/>
      <c r="E1704" s="50"/>
      <c r="F1704" s="50"/>
      <c r="G1704" s="50"/>
      <c r="H1704" s="50"/>
      <c r="I1704" s="50"/>
      <c r="J1704" s="50"/>
      <c r="K1704" s="56">
        <v>45216</v>
      </c>
      <c r="L1704" s="50" t="s">
        <v>9</v>
      </c>
      <c r="M1704" s="51"/>
      <c r="N1704" s="52">
        <v>-5000</v>
      </c>
      <c r="O1704" s="52">
        <f t="shared" si="246"/>
        <v>-5000</v>
      </c>
      <c r="P1704" s="51"/>
      <c r="Q1704" s="51"/>
      <c r="R1704" s="51"/>
      <c r="S1704" s="51"/>
      <c r="T1704" s="50" t="s">
        <v>294</v>
      </c>
    </row>
    <row r="1705" spans="1:20" ht="21" customHeight="1" x14ac:dyDescent="0.4">
      <c r="A1705" s="50" t="s">
        <v>678</v>
      </c>
      <c r="B1705" s="50"/>
      <c r="C1705" s="50" t="s">
        <v>679</v>
      </c>
      <c r="D1705" s="50"/>
      <c r="E1705" s="50"/>
      <c r="F1705" s="50"/>
      <c r="G1705" s="50"/>
      <c r="H1705" s="50"/>
      <c r="I1705" s="50"/>
      <c r="J1705" s="50"/>
      <c r="K1705" s="56">
        <v>45235</v>
      </c>
      <c r="L1705" s="74" t="s">
        <v>1260</v>
      </c>
      <c r="M1705" s="52">
        <v>300000</v>
      </c>
      <c r="N1705" s="51"/>
      <c r="O1705" s="52">
        <f t="shared" si="246"/>
        <v>300000</v>
      </c>
      <c r="P1705" s="51"/>
      <c r="Q1705" s="51"/>
      <c r="R1705" s="51"/>
      <c r="S1705" s="51"/>
      <c r="T1705" s="50" t="s">
        <v>988</v>
      </c>
    </row>
    <row r="1706" spans="1:20" ht="21" customHeight="1" x14ac:dyDescent="0.4">
      <c r="A1706" s="50" t="s">
        <v>678</v>
      </c>
      <c r="B1706" s="50"/>
      <c r="C1706" s="50" t="s">
        <v>682</v>
      </c>
      <c r="D1706" s="50"/>
      <c r="E1706" s="50"/>
      <c r="F1706" s="50"/>
      <c r="G1706" s="50"/>
      <c r="H1706" s="50"/>
      <c r="I1706" s="50"/>
      <c r="J1706" s="50"/>
      <c r="K1706" s="56">
        <v>45330</v>
      </c>
      <c r="L1706" s="50" t="s">
        <v>9</v>
      </c>
      <c r="M1706" s="51"/>
      <c r="N1706" s="52">
        <v>200000</v>
      </c>
      <c r="O1706" s="52">
        <f t="shared" si="246"/>
        <v>200000</v>
      </c>
      <c r="P1706" s="51"/>
      <c r="Q1706" s="51"/>
      <c r="R1706" s="51"/>
      <c r="S1706" s="51"/>
      <c r="T1706" s="50" t="s">
        <v>294</v>
      </c>
    </row>
    <row r="1707" spans="1:20" ht="21" customHeight="1" x14ac:dyDescent="0.4">
      <c r="A1707" s="50" t="s">
        <v>678</v>
      </c>
      <c r="B1707" s="50"/>
      <c r="C1707" s="50"/>
      <c r="D1707" s="50"/>
      <c r="E1707" s="50"/>
      <c r="F1707" s="50"/>
      <c r="G1707" s="50"/>
      <c r="H1707" s="50"/>
      <c r="I1707" s="50"/>
      <c r="J1707" s="50"/>
      <c r="K1707" s="56">
        <v>45333</v>
      </c>
      <c r="L1707" s="50" t="s">
        <v>9</v>
      </c>
      <c r="M1707" s="51"/>
      <c r="N1707" s="52">
        <v>200000</v>
      </c>
      <c r="O1707" s="52">
        <f t="shared" si="246"/>
        <v>200000</v>
      </c>
      <c r="P1707" s="51"/>
      <c r="Q1707" s="51"/>
      <c r="R1707" s="51"/>
      <c r="S1707" s="51"/>
      <c r="T1707" s="50" t="s">
        <v>294</v>
      </c>
    </row>
    <row r="1708" spans="1:20" ht="21" customHeight="1" x14ac:dyDescent="0.4">
      <c r="A1708" s="50" t="s">
        <v>678</v>
      </c>
      <c r="B1708" s="50"/>
      <c r="C1708" s="50"/>
      <c r="D1708" s="50"/>
      <c r="E1708" s="50"/>
      <c r="F1708" s="50"/>
      <c r="G1708" s="50"/>
      <c r="H1708" s="50"/>
      <c r="I1708" s="50"/>
      <c r="J1708" s="50"/>
      <c r="K1708" s="56">
        <v>45422</v>
      </c>
      <c r="L1708" s="74" t="s">
        <v>1261</v>
      </c>
      <c r="M1708" s="52">
        <v>100000</v>
      </c>
      <c r="N1708" s="51"/>
      <c r="O1708" s="52">
        <f t="shared" si="246"/>
        <v>100000</v>
      </c>
      <c r="P1708" s="51"/>
      <c r="Q1708" s="51"/>
      <c r="R1708" s="51"/>
      <c r="S1708" s="51"/>
      <c r="T1708" s="50" t="s">
        <v>294</v>
      </c>
    </row>
    <row r="1709" spans="1:20" ht="21" customHeight="1" x14ac:dyDescent="0.4">
      <c r="A1709" s="50" t="s">
        <v>678</v>
      </c>
      <c r="B1709" s="50"/>
      <c r="C1709" s="50" t="s">
        <v>682</v>
      </c>
      <c r="D1709" s="50"/>
      <c r="E1709" s="50"/>
      <c r="F1709" s="50"/>
      <c r="G1709" s="50"/>
      <c r="H1709" s="50"/>
      <c r="I1709" s="50"/>
      <c r="J1709" s="50"/>
      <c r="K1709" s="56">
        <v>45496</v>
      </c>
      <c r="L1709" s="50" t="s">
        <v>9</v>
      </c>
      <c r="M1709" s="51"/>
      <c r="N1709" s="52">
        <v>99000</v>
      </c>
      <c r="O1709" s="52">
        <f t="shared" si="246"/>
        <v>99000</v>
      </c>
      <c r="P1709" s="51"/>
      <c r="Q1709" s="51"/>
      <c r="R1709" s="51"/>
      <c r="S1709" s="51"/>
      <c r="T1709" s="50" t="s">
        <v>294</v>
      </c>
    </row>
    <row r="1710" spans="1:20" ht="21" customHeight="1" x14ac:dyDescent="0.4">
      <c r="A1710" s="50" t="s">
        <v>678</v>
      </c>
      <c r="B1710" s="50"/>
      <c r="C1710" s="50" t="s">
        <v>683</v>
      </c>
      <c r="D1710" s="50"/>
      <c r="E1710" s="50"/>
      <c r="F1710" s="50"/>
      <c r="G1710" s="50"/>
      <c r="H1710" s="50"/>
      <c r="I1710" s="50"/>
      <c r="J1710" s="50"/>
      <c r="K1710" s="56">
        <v>45521</v>
      </c>
      <c r="L1710" s="74" t="s">
        <v>1262</v>
      </c>
      <c r="M1710" s="52">
        <v>171334</v>
      </c>
      <c r="N1710" s="51"/>
      <c r="O1710" s="52">
        <f t="shared" si="246"/>
        <v>171334</v>
      </c>
      <c r="P1710" s="51"/>
      <c r="Q1710" s="51"/>
      <c r="R1710" s="51"/>
      <c r="S1710" s="51"/>
      <c r="T1710" s="50" t="s">
        <v>294</v>
      </c>
    </row>
    <row r="1711" spans="1:20" ht="21" customHeight="1" x14ac:dyDescent="0.4">
      <c r="A1711" s="50" t="s">
        <v>678</v>
      </c>
      <c r="B1711" s="50"/>
      <c r="C1711" s="50" t="s">
        <v>682</v>
      </c>
      <c r="D1711" s="50"/>
      <c r="E1711" s="50"/>
      <c r="F1711" s="50"/>
      <c r="G1711" s="50"/>
      <c r="H1711" s="50"/>
      <c r="I1711" s="50"/>
      <c r="J1711" s="50"/>
      <c r="K1711" s="56">
        <v>45526</v>
      </c>
      <c r="L1711" s="50" t="s">
        <v>314</v>
      </c>
      <c r="M1711" s="52">
        <v>-300000</v>
      </c>
      <c r="N1711" s="51"/>
      <c r="O1711" s="52">
        <f t="shared" si="246"/>
        <v>-300000</v>
      </c>
      <c r="P1711" s="51"/>
      <c r="Q1711" s="51"/>
      <c r="R1711" s="51"/>
      <c r="S1711" s="51"/>
      <c r="T1711" s="50" t="s">
        <v>294</v>
      </c>
    </row>
    <row r="1712" spans="1:20" ht="21" customHeight="1" x14ac:dyDescent="0.4">
      <c r="A1712" s="50" t="s">
        <v>678</v>
      </c>
      <c r="B1712" s="50"/>
      <c r="C1712" s="50" t="s">
        <v>260</v>
      </c>
      <c r="D1712" s="50"/>
      <c r="E1712" s="50"/>
      <c r="F1712" s="50"/>
      <c r="G1712" s="50"/>
      <c r="H1712" s="50"/>
      <c r="I1712" s="50"/>
      <c r="J1712" s="50"/>
      <c r="K1712" s="56">
        <v>45533</v>
      </c>
      <c r="L1712" s="50" t="s">
        <v>9</v>
      </c>
      <c r="M1712" s="51"/>
      <c r="N1712" s="52">
        <v>447600</v>
      </c>
      <c r="O1712" s="52">
        <f t="shared" si="246"/>
        <v>447600</v>
      </c>
      <c r="P1712" s="51"/>
      <c r="Q1712" s="51"/>
      <c r="R1712" s="51"/>
      <c r="S1712" s="51"/>
      <c r="T1712" s="50" t="s">
        <v>294</v>
      </c>
    </row>
    <row r="1713" spans="1:20" ht="21" customHeight="1" x14ac:dyDescent="0.4">
      <c r="A1713" s="50" t="s">
        <v>678</v>
      </c>
      <c r="B1713" s="50"/>
      <c r="C1713" s="50"/>
      <c r="D1713" s="50"/>
      <c r="E1713" s="50"/>
      <c r="F1713" s="50"/>
      <c r="G1713" s="50"/>
      <c r="H1713" s="50"/>
      <c r="I1713" s="50"/>
      <c r="J1713" s="50"/>
      <c r="K1713" s="56">
        <v>45533</v>
      </c>
      <c r="L1713" s="50" t="s">
        <v>1263</v>
      </c>
      <c r="M1713" s="52">
        <v>271333</v>
      </c>
      <c r="N1713" s="51"/>
      <c r="O1713" s="52">
        <f t="shared" si="246"/>
        <v>271333</v>
      </c>
      <c r="P1713" s="51"/>
      <c r="Q1713" s="51"/>
      <c r="R1713" s="51"/>
      <c r="S1713" s="51"/>
      <c r="T1713" s="50" t="s">
        <v>294</v>
      </c>
    </row>
    <row r="1714" spans="1:20" ht="21" customHeight="1" x14ac:dyDescent="0.4">
      <c r="A1714" s="50" t="s">
        <v>678</v>
      </c>
      <c r="B1714" s="50"/>
      <c r="C1714" s="50" t="s">
        <v>684</v>
      </c>
      <c r="D1714" s="50"/>
      <c r="E1714" s="50"/>
      <c r="F1714" s="50"/>
      <c r="G1714" s="50"/>
      <c r="H1714" s="50"/>
      <c r="I1714" s="50"/>
      <c r="J1714" s="50"/>
      <c r="K1714" s="56">
        <v>45533</v>
      </c>
      <c r="L1714" s="50" t="s">
        <v>1264</v>
      </c>
      <c r="M1714" s="52">
        <v>271333</v>
      </c>
      <c r="N1714" s="51"/>
      <c r="O1714" s="52">
        <f t="shared" si="246"/>
        <v>271333</v>
      </c>
      <c r="P1714" s="51"/>
      <c r="Q1714" s="51"/>
      <c r="R1714" s="51"/>
      <c r="S1714" s="51"/>
      <c r="T1714" s="50" t="s">
        <v>294</v>
      </c>
    </row>
    <row r="1715" spans="1:20" ht="21" customHeight="1" x14ac:dyDescent="0.4">
      <c r="A1715" s="50" t="s">
        <v>678</v>
      </c>
      <c r="B1715" s="50"/>
      <c r="C1715" s="50" t="s">
        <v>685</v>
      </c>
      <c r="D1715" s="50"/>
      <c r="E1715" s="50"/>
      <c r="F1715" s="50"/>
      <c r="G1715" s="50"/>
      <c r="H1715" s="50"/>
      <c r="I1715" s="50"/>
      <c r="J1715" s="50"/>
      <c r="K1715" s="56">
        <v>45533</v>
      </c>
      <c r="L1715" s="50" t="s">
        <v>9</v>
      </c>
      <c r="M1715" s="51"/>
      <c r="N1715" s="52">
        <v>103300</v>
      </c>
      <c r="O1715" s="52">
        <f t="shared" si="246"/>
        <v>103300</v>
      </c>
      <c r="P1715" s="51"/>
      <c r="Q1715" s="51"/>
      <c r="R1715" s="51"/>
      <c r="S1715" s="51"/>
      <c r="T1715" s="50" t="s">
        <v>294</v>
      </c>
    </row>
    <row r="1716" spans="1:20" ht="21" customHeight="1" x14ac:dyDescent="0.4">
      <c r="A1716" s="50" t="s">
        <v>678</v>
      </c>
      <c r="B1716" s="50"/>
      <c r="C1716" s="50"/>
      <c r="D1716" s="50"/>
      <c r="E1716" s="50"/>
      <c r="F1716" s="50"/>
      <c r="G1716" s="50"/>
      <c r="H1716" s="50"/>
      <c r="I1716" s="50"/>
      <c r="J1716" s="50"/>
      <c r="K1716" s="56">
        <v>45533</v>
      </c>
      <c r="L1716" s="50" t="s">
        <v>9</v>
      </c>
      <c r="M1716" s="51"/>
      <c r="N1716" s="52">
        <v>27780</v>
      </c>
      <c r="O1716" s="52">
        <f t="shared" si="246"/>
        <v>27780</v>
      </c>
      <c r="P1716" s="51"/>
      <c r="Q1716" s="51"/>
      <c r="R1716" s="51"/>
      <c r="S1716" s="51"/>
      <c r="T1716" s="50" t="s">
        <v>294</v>
      </c>
    </row>
    <row r="1717" spans="1:20" ht="21" customHeight="1" x14ac:dyDescent="0.4">
      <c r="A1717" s="50" t="s">
        <v>678</v>
      </c>
      <c r="B1717" s="50"/>
      <c r="C1717" s="50"/>
      <c r="D1717" s="50"/>
      <c r="E1717" s="50"/>
      <c r="F1717" s="50"/>
      <c r="G1717" s="50"/>
      <c r="H1717" s="50"/>
      <c r="I1717" s="50"/>
      <c r="J1717" s="50"/>
      <c r="K1717" s="56">
        <v>45535</v>
      </c>
      <c r="L1717" s="50" t="s">
        <v>1264</v>
      </c>
      <c r="M1717" s="52">
        <v>-271333</v>
      </c>
      <c r="N1717" s="51"/>
      <c r="O1717" s="52">
        <f t="shared" si="246"/>
        <v>-271333</v>
      </c>
      <c r="P1717" s="51"/>
      <c r="Q1717" s="51"/>
      <c r="R1717" s="51"/>
      <c r="S1717" s="51"/>
      <c r="T1717" s="50" t="s">
        <v>294</v>
      </c>
    </row>
    <row r="1718" spans="1:20" ht="21" customHeight="1" x14ac:dyDescent="0.4">
      <c r="A1718" s="50" t="s">
        <v>678</v>
      </c>
      <c r="B1718" s="50"/>
      <c r="C1718" s="50" t="s">
        <v>685</v>
      </c>
      <c r="D1718" s="50"/>
      <c r="E1718" s="50"/>
      <c r="F1718" s="50"/>
      <c r="G1718" s="50"/>
      <c r="H1718" s="50"/>
      <c r="I1718" s="50"/>
      <c r="J1718" s="50"/>
      <c r="K1718" s="56">
        <v>45593</v>
      </c>
      <c r="L1718" s="50" t="s">
        <v>1264</v>
      </c>
      <c r="M1718" s="52">
        <v>271333</v>
      </c>
      <c r="N1718" s="51"/>
      <c r="O1718" s="52">
        <f t="shared" si="246"/>
        <v>271333</v>
      </c>
      <c r="P1718" s="51"/>
      <c r="Q1718" s="51"/>
      <c r="R1718" s="51"/>
      <c r="S1718" s="51"/>
      <c r="T1718" s="50" t="s">
        <v>294</v>
      </c>
    </row>
    <row r="1719" spans="1:20" ht="21" customHeight="1" x14ac:dyDescent="0.4">
      <c r="A1719" s="50" t="s">
        <v>678</v>
      </c>
      <c r="B1719" s="50"/>
      <c r="C1719" s="50" t="s">
        <v>685</v>
      </c>
      <c r="D1719" s="50"/>
      <c r="E1719" s="50"/>
      <c r="F1719" s="50"/>
      <c r="G1719" s="50"/>
      <c r="H1719" s="50"/>
      <c r="I1719" s="50"/>
      <c r="J1719" s="50"/>
      <c r="K1719" s="56" t="s">
        <v>1204</v>
      </c>
      <c r="L1719" s="50" t="s">
        <v>49</v>
      </c>
      <c r="M1719" s="51"/>
      <c r="N1719" s="51">
        <v>5000</v>
      </c>
      <c r="O1719" s="52">
        <f t="shared" si="246"/>
        <v>5000</v>
      </c>
      <c r="P1719" s="51"/>
      <c r="Q1719" s="51"/>
      <c r="R1719" s="51"/>
      <c r="S1719" s="51"/>
      <c r="T1719" s="50" t="s">
        <v>294</v>
      </c>
    </row>
    <row r="1720" spans="1:20" ht="21" customHeight="1" x14ac:dyDescent="0.4">
      <c r="A1720" s="50" t="s">
        <v>678</v>
      </c>
      <c r="B1720" s="50"/>
      <c r="C1720" s="50"/>
      <c r="D1720" s="50"/>
      <c r="E1720" s="50"/>
      <c r="F1720" s="50"/>
      <c r="G1720" s="50"/>
      <c r="H1720" s="50"/>
      <c r="I1720" s="50"/>
      <c r="J1720" s="50"/>
      <c r="K1720" s="50"/>
      <c r="L1720" s="50"/>
      <c r="M1720" s="51"/>
      <c r="N1720" s="51"/>
      <c r="O1720" s="52">
        <f t="shared" si="246"/>
        <v>0</v>
      </c>
      <c r="P1720" s="51"/>
      <c r="Q1720" s="51"/>
      <c r="R1720" s="51"/>
      <c r="S1720" s="51"/>
      <c r="T1720" s="50" t="s">
        <v>294</v>
      </c>
    </row>
    <row r="1721" spans="1:20" ht="21" customHeight="1" x14ac:dyDescent="0.4">
      <c r="A1721" s="58"/>
      <c r="B1721" s="58"/>
      <c r="C1721" s="58"/>
      <c r="D1721" s="58"/>
      <c r="E1721" s="58"/>
      <c r="F1721" s="58"/>
      <c r="G1721" s="58"/>
      <c r="H1721" s="58"/>
      <c r="I1721" s="58"/>
      <c r="J1721" s="58"/>
      <c r="K1721" s="58"/>
      <c r="L1721" s="58"/>
      <c r="M1721" s="60">
        <f t="shared" ref="M1721:N1721" si="247">SUM(M1701:M1720)</f>
        <v>814000</v>
      </c>
      <c r="N1721" s="60">
        <f t="shared" si="247"/>
        <v>1477680</v>
      </c>
      <c r="O1721" s="60">
        <f>SUM(O1701:O1720)</f>
        <v>2291680</v>
      </c>
      <c r="P1721" s="60">
        <f>+J1700-N1721</f>
        <v>5</v>
      </c>
      <c r="Q1721" s="60">
        <f>+I1700-M1721</f>
        <v>0</v>
      </c>
      <c r="R1721" s="60">
        <f>+P1721+Q1721</f>
        <v>5</v>
      </c>
      <c r="S1721" s="60">
        <f>+O1721</f>
        <v>2291680</v>
      </c>
      <c r="T1721" s="58"/>
    </row>
    <row r="1722" spans="1:20" ht="21" customHeight="1" x14ac:dyDescent="0.4">
      <c r="A1722" s="50" t="s">
        <v>686</v>
      </c>
      <c r="B1722" s="50" t="s">
        <v>326</v>
      </c>
      <c r="C1722" s="50"/>
      <c r="D1722" s="50">
        <v>138.88999999999999</v>
      </c>
      <c r="E1722" s="50">
        <v>15500</v>
      </c>
      <c r="F1722" s="52">
        <f>+D1722*0.8364</f>
        <v>116.16759599999999</v>
      </c>
      <c r="G1722" s="51">
        <v>7000</v>
      </c>
      <c r="H1722" s="51">
        <f>+D1722*E1722</f>
        <v>2152795</v>
      </c>
      <c r="I1722" s="52">
        <f>+CEILING(F1722*G1722,1000)</f>
        <v>814000</v>
      </c>
      <c r="J1722" s="52">
        <f>(H1722-I1722)</f>
        <v>1338795</v>
      </c>
      <c r="K1722" s="56">
        <v>44987</v>
      </c>
      <c r="L1722" s="50"/>
      <c r="M1722" s="51"/>
      <c r="N1722" s="51"/>
      <c r="O1722" s="52"/>
      <c r="P1722" s="51"/>
      <c r="Q1722" s="51"/>
      <c r="R1722" s="51"/>
      <c r="S1722" s="51"/>
      <c r="T1722" s="50" t="s">
        <v>981</v>
      </c>
    </row>
    <row r="1723" spans="1:20" ht="21" customHeight="1" x14ac:dyDescent="0.4">
      <c r="A1723" s="50" t="s">
        <v>686</v>
      </c>
      <c r="B1723" s="50"/>
      <c r="C1723" s="50" t="s">
        <v>687</v>
      </c>
      <c r="D1723" s="50"/>
      <c r="E1723" s="50"/>
      <c r="F1723" s="50"/>
      <c r="G1723" s="50"/>
      <c r="H1723" s="50"/>
      <c r="I1723" s="50"/>
      <c r="J1723" s="50"/>
      <c r="K1723" s="56">
        <v>44958</v>
      </c>
      <c r="L1723" s="50" t="s">
        <v>313</v>
      </c>
      <c r="M1723" s="51">
        <v>5000</v>
      </c>
      <c r="N1723" s="51"/>
      <c r="O1723" s="52">
        <f t="shared" ref="O1723:O1741" si="248">+SUM(M1723:N1723)</f>
        <v>5000</v>
      </c>
      <c r="P1723" s="51"/>
      <c r="Q1723" s="51"/>
      <c r="R1723" s="51"/>
      <c r="S1723" s="51"/>
      <c r="T1723" s="50" t="s">
        <v>989</v>
      </c>
    </row>
    <row r="1724" spans="1:20" ht="21" customHeight="1" x14ac:dyDescent="0.4">
      <c r="A1724" s="50" t="s">
        <v>686</v>
      </c>
      <c r="B1724" s="50"/>
      <c r="C1724" s="50" t="s">
        <v>688</v>
      </c>
      <c r="D1724" s="50"/>
      <c r="E1724" s="50"/>
      <c r="F1724" s="50"/>
      <c r="G1724" s="50"/>
      <c r="H1724" s="50"/>
      <c r="I1724" s="50"/>
      <c r="J1724" s="50"/>
      <c r="K1724" s="56">
        <v>44987</v>
      </c>
      <c r="L1724" s="50" t="s">
        <v>312</v>
      </c>
      <c r="M1724" s="51">
        <v>11000</v>
      </c>
      <c r="N1724" s="51"/>
      <c r="O1724" s="52">
        <f t="shared" si="248"/>
        <v>11000</v>
      </c>
      <c r="P1724" s="51"/>
      <c r="Q1724" s="51"/>
      <c r="R1724" s="51"/>
      <c r="S1724" s="51"/>
      <c r="T1724" s="50" t="s">
        <v>981</v>
      </c>
    </row>
    <row r="1725" spans="1:20" ht="21" customHeight="1" x14ac:dyDescent="0.4">
      <c r="A1725" s="50" t="s">
        <v>686</v>
      </c>
      <c r="B1725" s="50"/>
      <c r="C1725" s="50" t="s">
        <v>441</v>
      </c>
      <c r="D1725" s="50"/>
      <c r="E1725" s="50"/>
      <c r="F1725" s="50"/>
      <c r="G1725" s="50"/>
      <c r="H1725" s="50"/>
      <c r="I1725" s="50"/>
      <c r="J1725" s="50"/>
      <c r="K1725" s="56">
        <v>44999</v>
      </c>
      <c r="L1725" s="50" t="s">
        <v>312</v>
      </c>
      <c r="M1725" s="51">
        <v>1</v>
      </c>
      <c r="N1725" s="51"/>
      <c r="O1725" s="52">
        <f t="shared" si="248"/>
        <v>1</v>
      </c>
      <c r="P1725" s="51"/>
      <c r="Q1725" s="51"/>
      <c r="R1725" s="51"/>
      <c r="S1725" s="51"/>
      <c r="T1725" s="50" t="s">
        <v>981</v>
      </c>
    </row>
    <row r="1726" spans="1:20" ht="21" customHeight="1" x14ac:dyDescent="0.4">
      <c r="A1726" s="50" t="s">
        <v>686</v>
      </c>
      <c r="B1726" s="50"/>
      <c r="C1726" s="50" t="s">
        <v>441</v>
      </c>
      <c r="D1726" s="50"/>
      <c r="E1726" s="50"/>
      <c r="F1726" s="50"/>
      <c r="G1726" s="50"/>
      <c r="H1726" s="50"/>
      <c r="I1726" s="50"/>
      <c r="J1726" s="50"/>
      <c r="K1726" s="56">
        <v>44999</v>
      </c>
      <c r="L1726" s="50" t="s">
        <v>312</v>
      </c>
      <c r="M1726" s="51">
        <v>50000</v>
      </c>
      <c r="N1726" s="51"/>
      <c r="O1726" s="52">
        <f t="shared" si="248"/>
        <v>50000</v>
      </c>
      <c r="P1726" s="51"/>
      <c r="Q1726" s="51"/>
      <c r="R1726" s="51"/>
      <c r="S1726" s="51"/>
      <c r="T1726" s="50" t="s">
        <v>981</v>
      </c>
    </row>
    <row r="1727" spans="1:20" ht="21" customHeight="1" x14ac:dyDescent="0.4">
      <c r="A1727" s="50" t="s">
        <v>686</v>
      </c>
      <c r="B1727" s="50"/>
      <c r="C1727" s="50" t="s">
        <v>689</v>
      </c>
      <c r="D1727" s="50"/>
      <c r="E1727" s="50"/>
      <c r="F1727" s="50"/>
      <c r="G1727" s="50"/>
      <c r="H1727" s="50"/>
      <c r="I1727" s="50"/>
      <c r="J1727" s="50"/>
      <c r="K1727" s="56">
        <v>44999</v>
      </c>
      <c r="L1727" s="50" t="s">
        <v>312</v>
      </c>
      <c r="M1727" s="51">
        <v>100000</v>
      </c>
      <c r="N1727" s="51"/>
      <c r="O1727" s="52">
        <f t="shared" si="248"/>
        <v>100000</v>
      </c>
      <c r="P1727" s="51"/>
      <c r="Q1727" s="51"/>
      <c r="R1727" s="51"/>
      <c r="S1727" s="51"/>
      <c r="T1727" s="50" t="s">
        <v>981</v>
      </c>
    </row>
    <row r="1728" spans="1:20" ht="21" customHeight="1" x14ac:dyDescent="0.4">
      <c r="A1728" s="50" t="s">
        <v>686</v>
      </c>
      <c r="B1728" s="50"/>
      <c r="C1728" s="50" t="s">
        <v>441</v>
      </c>
      <c r="D1728" s="50"/>
      <c r="E1728" s="50"/>
      <c r="F1728" s="50"/>
      <c r="G1728" s="50"/>
      <c r="H1728" s="50"/>
      <c r="I1728" s="50"/>
      <c r="J1728" s="50"/>
      <c r="K1728" s="56">
        <v>45000</v>
      </c>
      <c r="L1728" s="50" t="s">
        <v>312</v>
      </c>
      <c r="M1728" s="51">
        <v>50000</v>
      </c>
      <c r="N1728" s="51"/>
      <c r="O1728" s="52">
        <f t="shared" si="248"/>
        <v>50000</v>
      </c>
      <c r="P1728" s="51"/>
      <c r="Q1728" s="51"/>
      <c r="R1728" s="51"/>
      <c r="S1728" s="51"/>
      <c r="T1728" s="50" t="s">
        <v>981</v>
      </c>
    </row>
    <row r="1729" spans="1:20" ht="21" customHeight="1" x14ac:dyDescent="0.4">
      <c r="A1729" s="50" t="s">
        <v>686</v>
      </c>
      <c r="B1729" s="50"/>
      <c r="C1729" s="50" t="s">
        <v>689</v>
      </c>
      <c r="D1729" s="50"/>
      <c r="E1729" s="50"/>
      <c r="F1729" s="50"/>
      <c r="G1729" s="50"/>
      <c r="H1729" s="50"/>
      <c r="I1729" s="50"/>
      <c r="J1729" s="50"/>
      <c r="K1729" s="56">
        <v>45000</v>
      </c>
      <c r="L1729" s="50" t="s">
        <v>312</v>
      </c>
      <c r="M1729" s="51">
        <v>100000</v>
      </c>
      <c r="N1729" s="51"/>
      <c r="O1729" s="52">
        <f t="shared" si="248"/>
        <v>100000</v>
      </c>
      <c r="P1729" s="51"/>
      <c r="Q1729" s="51"/>
      <c r="R1729" s="51"/>
      <c r="S1729" s="51"/>
      <c r="T1729" s="50" t="s">
        <v>981</v>
      </c>
    </row>
    <row r="1730" spans="1:20" ht="21" customHeight="1" x14ac:dyDescent="0.4">
      <c r="A1730" s="50" t="s">
        <v>686</v>
      </c>
      <c r="B1730" s="50"/>
      <c r="C1730" s="50" t="s">
        <v>441</v>
      </c>
      <c r="D1730" s="50"/>
      <c r="E1730" s="50"/>
      <c r="F1730" s="50"/>
      <c r="G1730" s="50"/>
      <c r="H1730" s="50"/>
      <c r="I1730" s="50"/>
      <c r="J1730" s="50"/>
      <c r="K1730" s="56">
        <v>45001</v>
      </c>
      <c r="L1730" s="50" t="s">
        <v>312</v>
      </c>
      <c r="M1730" s="51">
        <v>50000</v>
      </c>
      <c r="N1730" s="51"/>
      <c r="O1730" s="52">
        <f t="shared" si="248"/>
        <v>50000</v>
      </c>
      <c r="P1730" s="51"/>
      <c r="Q1730" s="51"/>
      <c r="R1730" s="51"/>
      <c r="S1730" s="51"/>
      <c r="T1730" s="50" t="s">
        <v>981</v>
      </c>
    </row>
    <row r="1731" spans="1:20" ht="21" customHeight="1" x14ac:dyDescent="0.4">
      <c r="A1731" s="50" t="s">
        <v>686</v>
      </c>
      <c r="B1731" s="50"/>
      <c r="C1731" s="50" t="s">
        <v>689</v>
      </c>
      <c r="D1731" s="50"/>
      <c r="E1731" s="50"/>
      <c r="F1731" s="50"/>
      <c r="G1731" s="50"/>
      <c r="H1731" s="50"/>
      <c r="I1731" s="50"/>
      <c r="J1731" s="50"/>
      <c r="K1731" s="56">
        <v>45002</v>
      </c>
      <c r="L1731" s="50" t="s">
        <v>312</v>
      </c>
      <c r="M1731" s="51">
        <v>50000</v>
      </c>
      <c r="N1731" s="51"/>
      <c r="O1731" s="52">
        <f t="shared" si="248"/>
        <v>50000</v>
      </c>
      <c r="P1731" s="51"/>
      <c r="Q1731" s="51"/>
      <c r="R1731" s="51"/>
      <c r="S1731" s="51"/>
      <c r="T1731" s="50" t="s">
        <v>981</v>
      </c>
    </row>
    <row r="1732" spans="1:20" ht="21" customHeight="1" x14ac:dyDescent="0.4">
      <c r="A1732" s="50" t="s">
        <v>686</v>
      </c>
      <c r="B1732" s="50"/>
      <c r="C1732" s="50" t="s">
        <v>441</v>
      </c>
      <c r="D1732" s="50"/>
      <c r="E1732" s="50"/>
      <c r="F1732" s="50"/>
      <c r="G1732" s="50"/>
      <c r="H1732" s="50"/>
      <c r="I1732" s="50"/>
      <c r="J1732" s="50"/>
      <c r="K1732" s="56">
        <v>45002</v>
      </c>
      <c r="L1732" s="50" t="s">
        <v>312</v>
      </c>
      <c r="M1732" s="51">
        <v>50000</v>
      </c>
      <c r="N1732" s="51"/>
      <c r="O1732" s="52">
        <f t="shared" si="248"/>
        <v>50000</v>
      </c>
      <c r="P1732" s="51"/>
      <c r="Q1732" s="51"/>
      <c r="R1732" s="51"/>
      <c r="S1732" s="51"/>
      <c r="T1732" s="50" t="s">
        <v>981</v>
      </c>
    </row>
    <row r="1733" spans="1:20" ht="21" customHeight="1" x14ac:dyDescent="0.4">
      <c r="A1733" s="50" t="s">
        <v>686</v>
      </c>
      <c r="B1733" s="50"/>
      <c r="C1733" s="50" t="s">
        <v>441</v>
      </c>
      <c r="D1733" s="50"/>
      <c r="E1733" s="50"/>
      <c r="F1733" s="50"/>
      <c r="G1733" s="50"/>
      <c r="H1733" s="50"/>
      <c r="I1733" s="50"/>
      <c r="J1733" s="50"/>
      <c r="K1733" s="56">
        <v>45003</v>
      </c>
      <c r="L1733" s="50" t="s">
        <v>312</v>
      </c>
      <c r="M1733" s="51">
        <v>50000</v>
      </c>
      <c r="N1733" s="51"/>
      <c r="O1733" s="52">
        <f t="shared" si="248"/>
        <v>50000</v>
      </c>
      <c r="P1733" s="51"/>
      <c r="Q1733" s="51"/>
      <c r="R1733" s="51"/>
      <c r="S1733" s="51"/>
      <c r="T1733" s="50" t="s">
        <v>981</v>
      </c>
    </row>
    <row r="1734" spans="1:20" ht="21" customHeight="1" x14ac:dyDescent="0.4">
      <c r="A1734" s="50" t="s">
        <v>686</v>
      </c>
      <c r="B1734" s="50"/>
      <c r="C1734" s="50" t="s">
        <v>687</v>
      </c>
      <c r="D1734" s="50"/>
      <c r="E1734" s="50"/>
      <c r="F1734" s="50"/>
      <c r="G1734" s="50"/>
      <c r="H1734" s="50"/>
      <c r="I1734" s="50"/>
      <c r="J1734" s="50"/>
      <c r="K1734" s="56">
        <v>45018</v>
      </c>
      <c r="L1734" s="50" t="s">
        <v>9</v>
      </c>
      <c r="M1734" s="51"/>
      <c r="N1734" s="52">
        <v>-5000</v>
      </c>
      <c r="O1734" s="52">
        <f t="shared" si="248"/>
        <v>-5000</v>
      </c>
      <c r="P1734" s="51"/>
      <c r="Q1734" s="51"/>
      <c r="R1734" s="51"/>
      <c r="S1734" s="51"/>
      <c r="T1734" s="50" t="s">
        <v>989</v>
      </c>
    </row>
    <row r="1735" spans="1:20" ht="21" customHeight="1" x14ac:dyDescent="0.4">
      <c r="A1735" s="50" t="s">
        <v>686</v>
      </c>
      <c r="B1735" s="50"/>
      <c r="C1735" s="50"/>
      <c r="D1735" s="50"/>
      <c r="E1735" s="50"/>
      <c r="F1735" s="50"/>
      <c r="G1735" s="50"/>
      <c r="H1735" s="50"/>
      <c r="I1735" s="50"/>
      <c r="J1735" s="50"/>
      <c r="K1735" s="56">
        <v>45094</v>
      </c>
      <c r="L1735" s="50" t="s">
        <v>9</v>
      </c>
      <c r="M1735" s="51"/>
      <c r="N1735" s="52">
        <v>400000</v>
      </c>
      <c r="O1735" s="52">
        <f t="shared" si="248"/>
        <v>400000</v>
      </c>
      <c r="P1735" s="51"/>
      <c r="Q1735" s="51"/>
      <c r="R1735" s="51"/>
      <c r="S1735" s="51"/>
      <c r="T1735" s="50" t="s">
        <v>981</v>
      </c>
    </row>
    <row r="1736" spans="1:20" ht="21" customHeight="1" x14ac:dyDescent="0.4">
      <c r="A1736" s="50" t="s">
        <v>686</v>
      </c>
      <c r="B1736" s="50"/>
      <c r="C1736" s="50"/>
      <c r="D1736" s="50"/>
      <c r="E1736" s="50"/>
      <c r="F1736" s="50"/>
      <c r="G1736" s="50"/>
      <c r="H1736" s="50"/>
      <c r="I1736" s="50"/>
      <c r="J1736" s="50"/>
      <c r="K1736" s="56">
        <v>45276</v>
      </c>
      <c r="L1736" s="50" t="s">
        <v>9</v>
      </c>
      <c r="M1736" s="51"/>
      <c r="N1736" s="52">
        <v>500000</v>
      </c>
      <c r="O1736" s="52">
        <f t="shared" si="248"/>
        <v>500000</v>
      </c>
      <c r="P1736" s="51"/>
      <c r="Q1736" s="51"/>
      <c r="R1736" s="51"/>
      <c r="S1736" s="51"/>
      <c r="T1736" s="50" t="s">
        <v>981</v>
      </c>
    </row>
    <row r="1737" spans="1:20" ht="21" customHeight="1" x14ac:dyDescent="0.4">
      <c r="A1737" s="50" t="s">
        <v>686</v>
      </c>
      <c r="B1737" s="50"/>
      <c r="C1737" s="50"/>
      <c r="D1737" s="50"/>
      <c r="E1737" s="50"/>
      <c r="F1737" s="50"/>
      <c r="G1737" s="50"/>
      <c r="H1737" s="50"/>
      <c r="I1737" s="50"/>
      <c r="J1737" s="50"/>
      <c r="K1737" s="56">
        <v>45423</v>
      </c>
      <c r="L1737" s="50" t="s">
        <v>9</v>
      </c>
      <c r="M1737" s="51"/>
      <c r="N1737" s="52">
        <v>427795</v>
      </c>
      <c r="O1737" s="52">
        <f t="shared" si="248"/>
        <v>427795</v>
      </c>
      <c r="P1737" s="51"/>
      <c r="Q1737" s="51"/>
      <c r="R1737" s="51"/>
      <c r="S1737" s="51"/>
      <c r="T1737" s="50" t="s">
        <v>981</v>
      </c>
    </row>
    <row r="1738" spans="1:20" ht="21" customHeight="1" x14ac:dyDescent="0.4">
      <c r="A1738" s="50" t="s">
        <v>686</v>
      </c>
      <c r="B1738" s="50"/>
      <c r="C1738" s="50" t="s">
        <v>690</v>
      </c>
      <c r="D1738" s="50"/>
      <c r="E1738" s="50"/>
      <c r="F1738" s="50"/>
      <c r="G1738" s="50"/>
      <c r="H1738" s="50"/>
      <c r="I1738" s="50"/>
      <c r="J1738" s="50"/>
      <c r="K1738" s="56">
        <v>45461</v>
      </c>
      <c r="L1738" s="50" t="s">
        <v>321</v>
      </c>
      <c r="M1738" s="52">
        <v>257000</v>
      </c>
      <c r="N1738" s="51"/>
      <c r="O1738" s="52">
        <f t="shared" si="248"/>
        <v>257000</v>
      </c>
      <c r="P1738" s="51"/>
      <c r="Q1738" s="51"/>
      <c r="R1738" s="51"/>
      <c r="S1738" s="51"/>
      <c r="T1738" s="50" t="s">
        <v>981</v>
      </c>
    </row>
    <row r="1739" spans="1:20" ht="21" customHeight="1" x14ac:dyDescent="0.4">
      <c r="A1739" s="50" t="s">
        <v>686</v>
      </c>
      <c r="B1739" s="50"/>
      <c r="C1739" s="50" t="s">
        <v>441</v>
      </c>
      <c r="D1739" s="50"/>
      <c r="E1739" s="50"/>
      <c r="F1739" s="50"/>
      <c r="G1739" s="50"/>
      <c r="H1739" s="50"/>
      <c r="I1739" s="50"/>
      <c r="J1739" s="50"/>
      <c r="K1739" s="56">
        <v>45469</v>
      </c>
      <c r="L1739" s="50" t="s">
        <v>313</v>
      </c>
      <c r="M1739" s="52">
        <v>-100000</v>
      </c>
      <c r="N1739" s="51"/>
      <c r="O1739" s="52">
        <f t="shared" si="248"/>
        <v>-100000</v>
      </c>
      <c r="P1739" s="51"/>
      <c r="Q1739" s="51"/>
      <c r="R1739" s="51"/>
      <c r="S1739" s="51"/>
      <c r="T1739" s="50" t="s">
        <v>981</v>
      </c>
    </row>
    <row r="1740" spans="1:20" ht="21" customHeight="1" x14ac:dyDescent="0.4">
      <c r="A1740" s="50" t="s">
        <v>686</v>
      </c>
      <c r="B1740" s="50"/>
      <c r="C1740" s="50" t="s">
        <v>689</v>
      </c>
      <c r="D1740" s="50"/>
      <c r="E1740" s="50"/>
      <c r="F1740" s="50"/>
      <c r="G1740" s="50"/>
      <c r="H1740" s="50"/>
      <c r="I1740" s="50"/>
      <c r="J1740" s="50"/>
      <c r="K1740" s="56">
        <v>45472</v>
      </c>
      <c r="L1740" s="50" t="s">
        <v>313</v>
      </c>
      <c r="M1740" s="52">
        <v>157000</v>
      </c>
      <c r="N1740" s="51"/>
      <c r="O1740" s="52">
        <f t="shared" si="248"/>
        <v>157000</v>
      </c>
      <c r="P1740" s="51"/>
      <c r="Q1740" s="51"/>
      <c r="R1740" s="51"/>
      <c r="S1740" s="51"/>
      <c r="T1740" s="50" t="s">
        <v>981</v>
      </c>
    </row>
    <row r="1741" spans="1:20" ht="21" customHeight="1" x14ac:dyDescent="0.4">
      <c r="A1741" s="50" t="s">
        <v>686</v>
      </c>
      <c r="B1741" s="50"/>
      <c r="C1741" s="50"/>
      <c r="D1741" s="50"/>
      <c r="E1741" s="50"/>
      <c r="F1741" s="50"/>
      <c r="G1741" s="50"/>
      <c r="H1741" s="50"/>
      <c r="I1741" s="50"/>
      <c r="J1741" s="50"/>
      <c r="K1741" s="50"/>
      <c r="L1741" s="50"/>
      <c r="M1741" s="51"/>
      <c r="N1741" s="51"/>
      <c r="O1741" s="52">
        <f t="shared" si="248"/>
        <v>0</v>
      </c>
      <c r="P1741" s="51"/>
      <c r="Q1741" s="51"/>
      <c r="R1741" s="51"/>
      <c r="S1741" s="51"/>
      <c r="T1741" s="50" t="s">
        <v>981</v>
      </c>
    </row>
    <row r="1742" spans="1:20" ht="21" customHeight="1" x14ac:dyDescent="0.4">
      <c r="A1742" s="58"/>
      <c r="B1742" s="58"/>
      <c r="C1742" s="58"/>
      <c r="D1742" s="58"/>
      <c r="E1742" s="58"/>
      <c r="F1742" s="58"/>
      <c r="G1742" s="58"/>
      <c r="H1742" s="58"/>
      <c r="I1742" s="58"/>
      <c r="J1742" s="58"/>
      <c r="K1742" s="58"/>
      <c r="L1742" s="58"/>
      <c r="M1742" s="60">
        <f t="shared" ref="M1742:N1742" si="249">SUM(M1723:M1741)</f>
        <v>830001</v>
      </c>
      <c r="N1742" s="60">
        <f t="shared" si="249"/>
        <v>1322795</v>
      </c>
      <c r="O1742" s="60">
        <f>SUM(O1723:O1741)</f>
        <v>2152796</v>
      </c>
      <c r="P1742" s="60">
        <f>+J1722-N1742</f>
        <v>16000</v>
      </c>
      <c r="Q1742" s="60">
        <f>+I1722-M1742</f>
        <v>-16001</v>
      </c>
      <c r="R1742" s="60">
        <f>+P1742+Q1742</f>
        <v>-1</v>
      </c>
      <c r="S1742" s="60">
        <f>+O1742</f>
        <v>2152796</v>
      </c>
      <c r="T1742" s="58"/>
    </row>
    <row r="1743" spans="1:20" ht="21" customHeight="1" x14ac:dyDescent="0.4">
      <c r="A1743" s="50" t="s">
        <v>691</v>
      </c>
      <c r="B1743" s="50" t="s">
        <v>326</v>
      </c>
      <c r="C1743" s="50" t="s">
        <v>692</v>
      </c>
      <c r="D1743" s="50">
        <v>157.16999999999999</v>
      </c>
      <c r="E1743" s="50">
        <v>15000</v>
      </c>
      <c r="F1743" s="52">
        <f>+D1743*0.8364</f>
        <v>131.456988</v>
      </c>
      <c r="G1743" s="51">
        <v>7000</v>
      </c>
      <c r="H1743" s="51">
        <f>+D1743*E1743</f>
        <v>2357550</v>
      </c>
      <c r="I1743" s="52">
        <f>+CEILING(F1743*G1743,1000)</f>
        <v>921000</v>
      </c>
      <c r="J1743" s="52">
        <f>(H1743-I1743)</f>
        <v>1436550</v>
      </c>
      <c r="K1743" s="56">
        <v>44872</v>
      </c>
      <c r="L1743" s="50"/>
      <c r="M1743" s="51"/>
      <c r="N1743" s="51"/>
      <c r="O1743" s="52"/>
      <c r="P1743" s="51"/>
      <c r="Q1743" s="51"/>
      <c r="R1743" s="51"/>
      <c r="S1743" s="51"/>
      <c r="T1743" s="50" t="s">
        <v>293</v>
      </c>
    </row>
    <row r="1744" spans="1:20" ht="21" customHeight="1" x14ac:dyDescent="0.4">
      <c r="A1744" s="50" t="s">
        <v>691</v>
      </c>
      <c r="B1744" s="50"/>
      <c r="C1744" s="50"/>
      <c r="D1744" s="50"/>
      <c r="E1744" s="50"/>
      <c r="F1744" s="50"/>
      <c r="G1744" s="50"/>
      <c r="H1744" s="50"/>
      <c r="I1744" s="50"/>
      <c r="J1744" s="50"/>
      <c r="K1744" s="56">
        <v>44872</v>
      </c>
      <c r="L1744" s="50" t="s">
        <v>312</v>
      </c>
      <c r="M1744" s="51">
        <v>100000</v>
      </c>
      <c r="N1744" s="51"/>
      <c r="O1744" s="52">
        <f t="shared" ref="O1744:O1807" si="250">+SUM(M1744:N1744)</f>
        <v>100000</v>
      </c>
      <c r="P1744" s="51"/>
      <c r="Q1744" s="51"/>
      <c r="R1744" s="51"/>
      <c r="S1744" s="51"/>
      <c r="T1744" s="50" t="s">
        <v>293</v>
      </c>
    </row>
    <row r="1745" spans="1:20" ht="21" customHeight="1" x14ac:dyDescent="0.4">
      <c r="A1745" s="50" t="s">
        <v>691</v>
      </c>
      <c r="B1745" s="50"/>
      <c r="C1745" s="50"/>
      <c r="D1745" s="50"/>
      <c r="E1745" s="50"/>
      <c r="F1745" s="50"/>
      <c r="G1745" s="50"/>
      <c r="H1745" s="50"/>
      <c r="I1745" s="50"/>
      <c r="J1745" s="50"/>
      <c r="K1745" s="56">
        <v>44888</v>
      </c>
      <c r="L1745" s="50" t="s">
        <v>383</v>
      </c>
      <c r="M1745" s="51">
        <v>1078325</v>
      </c>
      <c r="N1745" s="51"/>
      <c r="O1745" s="52">
        <f t="shared" si="250"/>
        <v>1078325</v>
      </c>
      <c r="P1745" s="51"/>
      <c r="Q1745" s="51"/>
      <c r="R1745" s="51"/>
      <c r="S1745" s="51"/>
      <c r="T1745" s="50" t="s">
        <v>293</v>
      </c>
    </row>
    <row r="1746" spans="1:20" ht="21" customHeight="1" x14ac:dyDescent="0.4">
      <c r="A1746" s="50" t="s">
        <v>691</v>
      </c>
      <c r="B1746" s="50"/>
      <c r="C1746" s="50"/>
      <c r="D1746" s="50"/>
      <c r="E1746" s="50"/>
      <c r="F1746" s="50"/>
      <c r="G1746" s="50"/>
      <c r="H1746" s="50"/>
      <c r="I1746" s="50"/>
      <c r="J1746" s="50"/>
      <c r="K1746" s="56">
        <v>45000</v>
      </c>
      <c r="L1746" s="50" t="s">
        <v>9</v>
      </c>
      <c r="M1746" s="51"/>
      <c r="N1746" s="52">
        <v>471500</v>
      </c>
      <c r="O1746" s="52">
        <f t="shared" si="250"/>
        <v>471500</v>
      </c>
      <c r="P1746" s="51"/>
      <c r="Q1746" s="51"/>
      <c r="R1746" s="51"/>
      <c r="S1746" s="51"/>
      <c r="T1746" s="50" t="s">
        <v>293</v>
      </c>
    </row>
    <row r="1747" spans="1:20" ht="21" customHeight="1" x14ac:dyDescent="0.4">
      <c r="A1747" s="50" t="s">
        <v>691</v>
      </c>
      <c r="B1747" s="50"/>
      <c r="C1747" s="50"/>
      <c r="D1747" s="50"/>
      <c r="E1747" s="50"/>
      <c r="F1747" s="50"/>
      <c r="G1747" s="50"/>
      <c r="H1747" s="50"/>
      <c r="I1747" s="50"/>
      <c r="J1747" s="50"/>
      <c r="K1747" s="56">
        <v>45047</v>
      </c>
      <c r="L1747" s="50" t="s">
        <v>314</v>
      </c>
      <c r="M1747" s="51">
        <v>-1078325</v>
      </c>
      <c r="N1747" s="51"/>
      <c r="O1747" s="52">
        <f t="shared" si="250"/>
        <v>-1078325</v>
      </c>
      <c r="P1747" s="51"/>
      <c r="Q1747" s="51"/>
      <c r="R1747" s="51"/>
      <c r="S1747" s="51"/>
      <c r="T1747" s="50" t="s">
        <v>293</v>
      </c>
    </row>
    <row r="1748" spans="1:20" ht="21" customHeight="1" x14ac:dyDescent="0.4">
      <c r="A1748" s="50" t="s">
        <v>691</v>
      </c>
      <c r="B1748" s="50"/>
      <c r="C1748" s="50"/>
      <c r="D1748" s="50"/>
      <c r="E1748" s="50"/>
      <c r="F1748" s="50"/>
      <c r="G1748" s="50"/>
      <c r="H1748" s="50"/>
      <c r="I1748" s="50"/>
      <c r="J1748" s="50"/>
      <c r="K1748" s="56">
        <v>45048</v>
      </c>
      <c r="L1748" s="50" t="s">
        <v>383</v>
      </c>
      <c r="M1748" s="51">
        <v>820000</v>
      </c>
      <c r="N1748" s="51"/>
      <c r="O1748" s="52">
        <f t="shared" si="250"/>
        <v>820000</v>
      </c>
      <c r="P1748" s="51"/>
      <c r="Q1748" s="51"/>
      <c r="R1748" s="51"/>
      <c r="S1748" s="51"/>
      <c r="T1748" s="50" t="s">
        <v>293</v>
      </c>
    </row>
    <row r="1749" spans="1:20" ht="21" customHeight="1" x14ac:dyDescent="0.4">
      <c r="A1749" s="50" t="s">
        <v>691</v>
      </c>
      <c r="B1749" s="50"/>
      <c r="C1749" s="50"/>
      <c r="D1749" s="50"/>
      <c r="E1749" s="50"/>
      <c r="F1749" s="50"/>
      <c r="G1749" s="50"/>
      <c r="H1749" s="50"/>
      <c r="I1749" s="50"/>
      <c r="J1749" s="50"/>
      <c r="K1749" s="56">
        <v>45055</v>
      </c>
      <c r="L1749" s="50" t="s">
        <v>9</v>
      </c>
      <c r="M1749" s="51"/>
      <c r="N1749" s="52">
        <v>966000</v>
      </c>
      <c r="O1749" s="52">
        <f t="shared" si="250"/>
        <v>966000</v>
      </c>
      <c r="P1749" s="51"/>
      <c r="Q1749" s="51"/>
      <c r="R1749" s="51"/>
      <c r="S1749" s="51"/>
      <c r="T1749" s="50" t="s">
        <v>293</v>
      </c>
    </row>
    <row r="1750" spans="1:20" ht="21" customHeight="1" x14ac:dyDescent="0.4">
      <c r="A1750" s="50" t="s">
        <v>691</v>
      </c>
      <c r="B1750" s="50"/>
      <c r="C1750" s="50"/>
      <c r="D1750" s="50"/>
      <c r="E1750" s="50"/>
      <c r="F1750" s="50"/>
      <c r="G1750" s="50"/>
      <c r="H1750" s="50"/>
      <c r="I1750" s="50"/>
      <c r="J1750" s="50"/>
      <c r="K1750" s="50"/>
      <c r="L1750" s="50"/>
      <c r="M1750" s="51"/>
      <c r="N1750" s="51"/>
      <c r="O1750" s="52">
        <f t="shared" si="250"/>
        <v>0</v>
      </c>
      <c r="P1750" s="51"/>
      <c r="Q1750" s="51"/>
      <c r="R1750" s="51"/>
      <c r="S1750" s="51"/>
      <c r="T1750" s="50" t="s">
        <v>293</v>
      </c>
    </row>
    <row r="1751" spans="1:20" ht="21" customHeight="1" x14ac:dyDescent="0.4">
      <c r="A1751" s="58"/>
      <c r="B1751" s="58"/>
      <c r="C1751" s="58"/>
      <c r="D1751" s="58"/>
      <c r="E1751" s="58"/>
      <c r="F1751" s="58"/>
      <c r="G1751" s="58"/>
      <c r="H1751" s="58"/>
      <c r="I1751" s="58"/>
      <c r="J1751" s="58"/>
      <c r="K1751" s="58"/>
      <c r="L1751" s="58"/>
      <c r="M1751" s="60">
        <f t="shared" ref="M1751:N1751" si="251">SUM(M1744:M1750)</f>
        <v>920000</v>
      </c>
      <c r="N1751" s="60">
        <f t="shared" si="251"/>
        <v>1437500</v>
      </c>
      <c r="O1751" s="60">
        <f>SUM(O1744:O1750)</f>
        <v>2357500</v>
      </c>
      <c r="P1751" s="60">
        <f>+J1743-N1751</f>
        <v>-950</v>
      </c>
      <c r="Q1751" s="60">
        <f>+I1743-M1751</f>
        <v>1000</v>
      </c>
      <c r="R1751" s="60">
        <f>+P1751+Q1751</f>
        <v>50</v>
      </c>
      <c r="S1751" s="60">
        <f>+O1751</f>
        <v>2357500</v>
      </c>
      <c r="T1751" s="58"/>
    </row>
    <row r="1752" spans="1:20" ht="21" customHeight="1" x14ac:dyDescent="0.4">
      <c r="A1752" s="50" t="s">
        <v>693</v>
      </c>
      <c r="B1752" s="50" t="s">
        <v>326</v>
      </c>
      <c r="C1752" s="50" t="s">
        <v>694</v>
      </c>
      <c r="D1752" s="50">
        <v>157.16999999999999</v>
      </c>
      <c r="E1752" s="50">
        <v>15000</v>
      </c>
      <c r="F1752" s="52">
        <f>+D1752*0.8364</f>
        <v>131.456988</v>
      </c>
      <c r="G1752" s="51">
        <v>7000</v>
      </c>
      <c r="H1752" s="51">
        <f>+D1752*E1752</f>
        <v>2357550</v>
      </c>
      <c r="I1752" s="52">
        <f>+CEILING(F1752*G1752,1000)</f>
        <v>921000</v>
      </c>
      <c r="J1752" s="52">
        <f>(H1752-I1752)</f>
        <v>1436550</v>
      </c>
      <c r="K1752" s="56">
        <v>44874</v>
      </c>
      <c r="L1752" s="50"/>
      <c r="M1752" s="51"/>
      <c r="N1752" s="51"/>
      <c r="O1752" s="52"/>
      <c r="P1752" s="51"/>
      <c r="Q1752" s="51"/>
      <c r="R1752" s="51"/>
      <c r="S1752" s="51"/>
      <c r="T1752" s="50" t="s">
        <v>293</v>
      </c>
    </row>
    <row r="1753" spans="1:20" ht="21" customHeight="1" x14ac:dyDescent="0.4">
      <c r="A1753" s="50" t="s">
        <v>693</v>
      </c>
      <c r="B1753" s="50"/>
      <c r="C1753" s="50"/>
      <c r="D1753" s="50"/>
      <c r="E1753" s="50"/>
      <c r="F1753" s="50"/>
      <c r="G1753" s="50"/>
      <c r="H1753" s="50"/>
      <c r="I1753" s="50"/>
      <c r="J1753" s="50"/>
      <c r="K1753" s="56">
        <v>44874</v>
      </c>
      <c r="L1753" s="50" t="s">
        <v>321</v>
      </c>
      <c r="M1753" s="51">
        <v>100000</v>
      </c>
      <c r="N1753" s="51"/>
      <c r="O1753" s="52">
        <f t="shared" si="250"/>
        <v>100000</v>
      </c>
      <c r="P1753" s="51"/>
      <c r="Q1753" s="51"/>
      <c r="R1753" s="51"/>
      <c r="S1753" s="51"/>
      <c r="T1753" s="50" t="s">
        <v>293</v>
      </c>
    </row>
    <row r="1754" spans="1:20" ht="21" customHeight="1" x14ac:dyDescent="0.4">
      <c r="A1754" s="50" t="s">
        <v>693</v>
      </c>
      <c r="B1754" s="50"/>
      <c r="C1754" s="50"/>
      <c r="D1754" s="50"/>
      <c r="E1754" s="50"/>
      <c r="F1754" s="50"/>
      <c r="G1754" s="50"/>
      <c r="H1754" s="50"/>
      <c r="I1754" s="50"/>
      <c r="J1754" s="50"/>
      <c r="K1754" s="56">
        <v>44902</v>
      </c>
      <c r="L1754" s="50" t="s">
        <v>1265</v>
      </c>
      <c r="M1754" s="51">
        <v>500000</v>
      </c>
      <c r="N1754" s="51"/>
      <c r="O1754" s="52">
        <f t="shared" si="250"/>
        <v>500000</v>
      </c>
      <c r="P1754" s="51"/>
      <c r="Q1754" s="51"/>
      <c r="R1754" s="51"/>
      <c r="S1754" s="51"/>
      <c r="T1754" s="50" t="s">
        <v>293</v>
      </c>
    </row>
    <row r="1755" spans="1:20" ht="21" customHeight="1" x14ac:dyDescent="0.4">
      <c r="A1755" s="50" t="s">
        <v>693</v>
      </c>
      <c r="B1755" s="50"/>
      <c r="C1755" s="50"/>
      <c r="D1755" s="50"/>
      <c r="E1755" s="50"/>
      <c r="F1755" s="50"/>
      <c r="G1755" s="50"/>
      <c r="H1755" s="50"/>
      <c r="I1755" s="50"/>
      <c r="J1755" s="50"/>
      <c r="K1755" s="56">
        <v>44902</v>
      </c>
      <c r="L1755" s="50" t="s">
        <v>1266</v>
      </c>
      <c r="M1755" s="51">
        <v>578325</v>
      </c>
      <c r="N1755" s="51"/>
      <c r="O1755" s="52">
        <f t="shared" si="250"/>
        <v>578325</v>
      </c>
      <c r="P1755" s="51"/>
      <c r="Q1755" s="51"/>
      <c r="R1755" s="51"/>
      <c r="S1755" s="51"/>
      <c r="T1755" s="50" t="s">
        <v>293</v>
      </c>
    </row>
    <row r="1756" spans="1:20" ht="21" customHeight="1" x14ac:dyDescent="0.4">
      <c r="A1756" s="50" t="s">
        <v>693</v>
      </c>
      <c r="B1756" s="50"/>
      <c r="C1756" s="50"/>
      <c r="D1756" s="50"/>
      <c r="E1756" s="50"/>
      <c r="F1756" s="50"/>
      <c r="G1756" s="50"/>
      <c r="H1756" s="50"/>
      <c r="I1756" s="50"/>
      <c r="J1756" s="50"/>
      <c r="K1756" s="56">
        <v>44895</v>
      </c>
      <c r="L1756" s="50" t="s">
        <v>1265</v>
      </c>
      <c r="M1756" s="51">
        <v>-500000</v>
      </c>
      <c r="N1756" s="51"/>
      <c r="O1756" s="52">
        <f t="shared" si="250"/>
        <v>-500000</v>
      </c>
      <c r="P1756" s="51"/>
      <c r="Q1756" s="51"/>
      <c r="R1756" s="51"/>
      <c r="S1756" s="51"/>
      <c r="T1756" s="50" t="s">
        <v>293</v>
      </c>
    </row>
    <row r="1757" spans="1:20" ht="21" customHeight="1" x14ac:dyDescent="0.4">
      <c r="A1757" s="50" t="s">
        <v>693</v>
      </c>
      <c r="B1757" s="50"/>
      <c r="C1757" s="50"/>
      <c r="D1757" s="50"/>
      <c r="E1757" s="50"/>
      <c r="F1757" s="50"/>
      <c r="G1757" s="50"/>
      <c r="H1757" s="50"/>
      <c r="I1757" s="50"/>
      <c r="J1757" s="50"/>
      <c r="K1757" s="56">
        <v>44902</v>
      </c>
      <c r="L1757" s="50" t="s">
        <v>1266</v>
      </c>
      <c r="M1757" s="51">
        <v>-578325</v>
      </c>
      <c r="N1757" s="51"/>
      <c r="O1757" s="52">
        <f t="shared" si="250"/>
        <v>-578325</v>
      </c>
      <c r="P1757" s="51"/>
      <c r="Q1757" s="51"/>
      <c r="R1757" s="51"/>
      <c r="S1757" s="51"/>
      <c r="T1757" s="50" t="s">
        <v>293</v>
      </c>
    </row>
    <row r="1758" spans="1:20" ht="21" customHeight="1" x14ac:dyDescent="0.4">
      <c r="A1758" s="50" t="s">
        <v>693</v>
      </c>
      <c r="B1758" s="50"/>
      <c r="C1758" s="50"/>
      <c r="D1758" s="50"/>
      <c r="E1758" s="50"/>
      <c r="F1758" s="50"/>
      <c r="G1758" s="50"/>
      <c r="H1758" s="50"/>
      <c r="I1758" s="50"/>
      <c r="J1758" s="50"/>
      <c r="K1758" s="56">
        <v>44895</v>
      </c>
      <c r="L1758" s="50" t="s">
        <v>314</v>
      </c>
      <c r="M1758" s="51">
        <v>500000</v>
      </c>
      <c r="N1758" s="51"/>
      <c r="O1758" s="52">
        <f t="shared" si="250"/>
        <v>500000</v>
      </c>
      <c r="P1758" s="51"/>
      <c r="Q1758" s="51"/>
      <c r="R1758" s="51"/>
      <c r="S1758" s="51"/>
      <c r="T1758" s="50" t="s">
        <v>293</v>
      </c>
    </row>
    <row r="1759" spans="1:20" ht="21" customHeight="1" x14ac:dyDescent="0.4">
      <c r="A1759" s="50" t="s">
        <v>693</v>
      </c>
      <c r="B1759" s="50"/>
      <c r="C1759" s="50"/>
      <c r="D1759" s="50"/>
      <c r="E1759" s="50"/>
      <c r="F1759" s="50"/>
      <c r="G1759" s="50"/>
      <c r="H1759" s="50"/>
      <c r="I1759" s="50"/>
      <c r="J1759" s="50"/>
      <c r="K1759" s="56">
        <v>44901</v>
      </c>
      <c r="L1759" s="50" t="s">
        <v>321</v>
      </c>
      <c r="M1759" s="51">
        <v>200000</v>
      </c>
      <c r="N1759" s="51"/>
      <c r="O1759" s="52">
        <f t="shared" si="250"/>
        <v>200000</v>
      </c>
      <c r="P1759" s="51"/>
      <c r="Q1759" s="51"/>
      <c r="R1759" s="51"/>
      <c r="S1759" s="51"/>
      <c r="T1759" s="50" t="s">
        <v>293</v>
      </c>
    </row>
    <row r="1760" spans="1:20" ht="21" customHeight="1" x14ac:dyDescent="0.4">
      <c r="A1760" s="50" t="s">
        <v>693</v>
      </c>
      <c r="B1760" s="50"/>
      <c r="C1760" s="50"/>
      <c r="D1760" s="50"/>
      <c r="E1760" s="50"/>
      <c r="F1760" s="50"/>
      <c r="G1760" s="50"/>
      <c r="H1760" s="50"/>
      <c r="I1760" s="50"/>
      <c r="J1760" s="50"/>
      <c r="K1760" s="56">
        <v>44910</v>
      </c>
      <c r="L1760" s="50" t="s">
        <v>321</v>
      </c>
      <c r="M1760" s="51">
        <v>378325</v>
      </c>
      <c r="N1760" s="51"/>
      <c r="O1760" s="52">
        <f t="shared" si="250"/>
        <v>378325</v>
      </c>
      <c r="P1760" s="51"/>
      <c r="Q1760" s="51"/>
      <c r="R1760" s="51"/>
      <c r="S1760" s="51"/>
      <c r="T1760" s="50" t="s">
        <v>293</v>
      </c>
    </row>
    <row r="1761" spans="1:20" ht="21" customHeight="1" x14ac:dyDescent="0.4">
      <c r="A1761" s="50" t="s">
        <v>693</v>
      </c>
      <c r="B1761" s="50"/>
      <c r="C1761" s="50"/>
      <c r="D1761" s="50"/>
      <c r="E1761" s="50"/>
      <c r="F1761" s="50"/>
      <c r="G1761" s="50"/>
      <c r="H1761" s="50"/>
      <c r="I1761" s="50"/>
      <c r="J1761" s="50"/>
      <c r="K1761" s="56">
        <v>45070</v>
      </c>
      <c r="L1761" s="50" t="s">
        <v>9</v>
      </c>
      <c r="M1761" s="51"/>
      <c r="N1761" s="52">
        <v>200000</v>
      </c>
      <c r="O1761" s="52">
        <f t="shared" si="250"/>
        <v>200000</v>
      </c>
      <c r="P1761" s="51"/>
      <c r="Q1761" s="51"/>
      <c r="R1761" s="51"/>
      <c r="S1761" s="51"/>
      <c r="T1761" s="50" t="s">
        <v>293</v>
      </c>
    </row>
    <row r="1762" spans="1:20" ht="21" customHeight="1" x14ac:dyDescent="0.4">
      <c r="A1762" s="50" t="s">
        <v>693</v>
      </c>
      <c r="B1762" s="50"/>
      <c r="C1762" s="50"/>
      <c r="D1762" s="50"/>
      <c r="E1762" s="50"/>
      <c r="F1762" s="50"/>
      <c r="G1762" s="50"/>
      <c r="H1762" s="50"/>
      <c r="I1762" s="50"/>
      <c r="J1762" s="50"/>
      <c r="K1762" s="56">
        <v>45089</v>
      </c>
      <c r="L1762" s="50" t="s">
        <v>9</v>
      </c>
      <c r="M1762" s="51"/>
      <c r="N1762" s="52">
        <v>200000</v>
      </c>
      <c r="O1762" s="52">
        <f t="shared" si="250"/>
        <v>200000</v>
      </c>
      <c r="P1762" s="51"/>
      <c r="Q1762" s="51"/>
      <c r="R1762" s="51"/>
      <c r="S1762" s="51"/>
      <c r="T1762" s="50" t="s">
        <v>293</v>
      </c>
    </row>
    <row r="1763" spans="1:20" ht="21" customHeight="1" x14ac:dyDescent="0.4">
      <c r="A1763" s="50" t="s">
        <v>693</v>
      </c>
      <c r="B1763" s="50"/>
      <c r="C1763" s="50"/>
      <c r="D1763" s="50"/>
      <c r="E1763" s="50"/>
      <c r="F1763" s="50"/>
      <c r="G1763" s="50"/>
      <c r="H1763" s="50"/>
      <c r="I1763" s="50"/>
      <c r="J1763" s="50"/>
      <c r="K1763" s="56">
        <v>45125</v>
      </c>
      <c r="L1763" s="50" t="s">
        <v>9</v>
      </c>
      <c r="M1763" s="51"/>
      <c r="N1763" s="52">
        <v>150000</v>
      </c>
      <c r="O1763" s="52">
        <f t="shared" si="250"/>
        <v>150000</v>
      </c>
      <c r="P1763" s="51"/>
      <c r="Q1763" s="51"/>
      <c r="R1763" s="51"/>
      <c r="S1763" s="51"/>
      <c r="T1763" s="50" t="s">
        <v>293</v>
      </c>
    </row>
    <row r="1764" spans="1:20" ht="21" customHeight="1" x14ac:dyDescent="0.4">
      <c r="A1764" s="50" t="s">
        <v>693</v>
      </c>
      <c r="B1764" s="50"/>
      <c r="C1764" s="50"/>
      <c r="D1764" s="50"/>
      <c r="E1764" s="50"/>
      <c r="F1764" s="50"/>
      <c r="G1764" s="50"/>
      <c r="H1764" s="50"/>
      <c r="I1764" s="50"/>
      <c r="J1764" s="50"/>
      <c r="K1764" s="56">
        <v>45152</v>
      </c>
      <c r="L1764" s="50" t="s">
        <v>9</v>
      </c>
      <c r="M1764" s="51"/>
      <c r="N1764" s="52">
        <v>100000</v>
      </c>
      <c r="O1764" s="52">
        <f t="shared" si="250"/>
        <v>100000</v>
      </c>
      <c r="P1764" s="51"/>
      <c r="Q1764" s="51"/>
      <c r="R1764" s="51"/>
      <c r="S1764" s="51"/>
      <c r="T1764" s="50" t="s">
        <v>293</v>
      </c>
    </row>
    <row r="1765" spans="1:20" ht="21" customHeight="1" x14ac:dyDescent="0.4">
      <c r="A1765" s="50" t="s">
        <v>693</v>
      </c>
      <c r="B1765" s="50"/>
      <c r="C1765" s="50"/>
      <c r="D1765" s="50"/>
      <c r="E1765" s="50"/>
      <c r="F1765" s="50"/>
      <c r="G1765" s="50"/>
      <c r="H1765" s="50"/>
      <c r="I1765" s="50"/>
      <c r="J1765" s="50"/>
      <c r="K1765" s="56">
        <v>45162</v>
      </c>
      <c r="L1765" s="50" t="s">
        <v>9</v>
      </c>
      <c r="M1765" s="51"/>
      <c r="N1765" s="52">
        <v>150000</v>
      </c>
      <c r="O1765" s="52">
        <f t="shared" si="250"/>
        <v>150000</v>
      </c>
      <c r="P1765" s="51"/>
      <c r="Q1765" s="51"/>
      <c r="R1765" s="51"/>
      <c r="S1765" s="51"/>
      <c r="T1765" s="50" t="s">
        <v>293</v>
      </c>
    </row>
    <row r="1766" spans="1:20" ht="21" customHeight="1" x14ac:dyDescent="0.4">
      <c r="A1766" s="50" t="s">
        <v>693</v>
      </c>
      <c r="B1766" s="50"/>
      <c r="C1766" s="50"/>
      <c r="D1766" s="50"/>
      <c r="E1766" s="50"/>
      <c r="F1766" s="50"/>
      <c r="G1766" s="50"/>
      <c r="H1766" s="50"/>
      <c r="I1766" s="50"/>
      <c r="J1766" s="50"/>
      <c r="K1766" s="56">
        <v>45179</v>
      </c>
      <c r="L1766" s="50" t="s">
        <v>314</v>
      </c>
      <c r="M1766" s="52">
        <v>-1178325</v>
      </c>
      <c r="N1766" s="51"/>
      <c r="O1766" s="52">
        <f t="shared" si="250"/>
        <v>-1178325</v>
      </c>
      <c r="P1766" s="51"/>
      <c r="Q1766" s="51"/>
      <c r="R1766" s="51"/>
      <c r="S1766" s="51"/>
      <c r="T1766" s="50" t="s">
        <v>293</v>
      </c>
    </row>
    <row r="1767" spans="1:20" ht="21" customHeight="1" x14ac:dyDescent="0.4">
      <c r="A1767" s="50" t="s">
        <v>693</v>
      </c>
      <c r="B1767" s="50"/>
      <c r="C1767" s="50"/>
      <c r="D1767" s="50"/>
      <c r="E1767" s="50"/>
      <c r="F1767" s="50"/>
      <c r="G1767" s="50"/>
      <c r="H1767" s="50"/>
      <c r="I1767" s="50"/>
      <c r="J1767" s="50"/>
      <c r="K1767" s="56">
        <v>45180</v>
      </c>
      <c r="L1767" s="50" t="s">
        <v>314</v>
      </c>
      <c r="M1767" s="52">
        <v>921000</v>
      </c>
      <c r="N1767" s="51"/>
      <c r="O1767" s="52">
        <f t="shared" si="250"/>
        <v>921000</v>
      </c>
      <c r="P1767" s="51"/>
      <c r="Q1767" s="51"/>
      <c r="R1767" s="51"/>
      <c r="S1767" s="51"/>
      <c r="T1767" s="50" t="s">
        <v>293</v>
      </c>
    </row>
    <row r="1768" spans="1:20" ht="21" customHeight="1" x14ac:dyDescent="0.4">
      <c r="A1768" s="50" t="s">
        <v>693</v>
      </c>
      <c r="B1768" s="50"/>
      <c r="C1768" s="50"/>
      <c r="D1768" s="50"/>
      <c r="E1768" s="50"/>
      <c r="F1768" s="50"/>
      <c r="G1768" s="50"/>
      <c r="H1768" s="50"/>
      <c r="I1768" s="50"/>
      <c r="J1768" s="50"/>
      <c r="K1768" s="56">
        <v>45180</v>
      </c>
      <c r="L1768" s="50" t="s">
        <v>9</v>
      </c>
      <c r="M1768" s="51"/>
      <c r="N1768" s="52">
        <v>636500</v>
      </c>
      <c r="O1768" s="52">
        <f t="shared" si="250"/>
        <v>636500</v>
      </c>
      <c r="P1768" s="51"/>
      <c r="Q1768" s="51"/>
      <c r="R1768" s="51"/>
      <c r="S1768" s="51"/>
      <c r="T1768" s="50" t="s">
        <v>293</v>
      </c>
    </row>
    <row r="1769" spans="1:20" ht="21" customHeight="1" x14ac:dyDescent="0.4">
      <c r="A1769" s="50" t="s">
        <v>693</v>
      </c>
      <c r="B1769" s="50"/>
      <c r="C1769" s="50"/>
      <c r="D1769" s="50"/>
      <c r="E1769" s="50"/>
      <c r="F1769" s="50"/>
      <c r="G1769" s="50"/>
      <c r="H1769" s="50"/>
      <c r="I1769" s="50"/>
      <c r="J1769" s="50"/>
      <c r="K1769" s="50"/>
      <c r="L1769" s="50"/>
      <c r="M1769" s="51"/>
      <c r="N1769" s="51"/>
      <c r="O1769" s="52">
        <f t="shared" si="250"/>
        <v>0</v>
      </c>
      <c r="P1769" s="51"/>
      <c r="Q1769" s="51"/>
      <c r="R1769" s="51"/>
      <c r="S1769" s="51"/>
      <c r="T1769" s="50" t="s">
        <v>293</v>
      </c>
    </row>
    <row r="1770" spans="1:20" ht="21" customHeight="1" x14ac:dyDescent="0.4">
      <c r="A1770" s="58"/>
      <c r="B1770" s="58"/>
      <c r="C1770" s="58"/>
      <c r="D1770" s="58"/>
      <c r="E1770" s="58"/>
      <c r="F1770" s="58"/>
      <c r="G1770" s="58"/>
      <c r="H1770" s="58"/>
      <c r="I1770" s="58"/>
      <c r="J1770" s="58"/>
      <c r="K1770" s="58"/>
      <c r="L1770" s="58"/>
      <c r="M1770" s="60">
        <f t="shared" ref="M1770:N1770" si="252">SUM(M1753:M1769)</f>
        <v>921000</v>
      </c>
      <c r="N1770" s="60">
        <f t="shared" si="252"/>
        <v>1436500</v>
      </c>
      <c r="O1770" s="60">
        <f>SUM(O1753:O1769)</f>
        <v>2357500</v>
      </c>
      <c r="P1770" s="60">
        <f>+J1752-N1770</f>
        <v>50</v>
      </c>
      <c r="Q1770" s="60">
        <f>+I1752-M1770</f>
        <v>0</v>
      </c>
      <c r="R1770" s="60">
        <f>+P1770+Q1770</f>
        <v>50</v>
      </c>
      <c r="S1770" s="60">
        <f>+O1770</f>
        <v>2357500</v>
      </c>
      <c r="T1770" s="58"/>
    </row>
    <row r="1771" spans="1:20" ht="21" customHeight="1" x14ac:dyDescent="0.4">
      <c r="A1771" s="50" t="s">
        <v>695</v>
      </c>
      <c r="B1771" s="50" t="s">
        <v>326</v>
      </c>
      <c r="C1771" s="50" t="s">
        <v>696</v>
      </c>
      <c r="D1771" s="50">
        <v>138.88999999999999</v>
      </c>
      <c r="E1771" s="50">
        <v>14500</v>
      </c>
      <c r="F1771" s="52">
        <f>+D1771*0.8364</f>
        <v>116.16759599999999</v>
      </c>
      <c r="G1771" s="51">
        <v>7000</v>
      </c>
      <c r="H1771" s="51">
        <f>+D1771*E1771</f>
        <v>2013904.9999999998</v>
      </c>
      <c r="I1771" s="52">
        <f>+CEILING(F1771*G1771,1000)</f>
        <v>814000</v>
      </c>
      <c r="J1771" s="52">
        <f>(H1771-I1771)</f>
        <v>1199904.9999999998</v>
      </c>
      <c r="K1771" s="53">
        <v>44916</v>
      </c>
      <c r="L1771" s="54"/>
      <c r="M1771" s="51"/>
      <c r="N1771" s="51"/>
      <c r="O1771" s="52"/>
      <c r="P1771" s="51"/>
      <c r="Q1771" s="51"/>
      <c r="R1771" s="51"/>
      <c r="S1771" s="51"/>
      <c r="T1771" s="50" t="s">
        <v>983</v>
      </c>
    </row>
    <row r="1772" spans="1:20" ht="21" customHeight="1" x14ac:dyDescent="0.4">
      <c r="A1772" s="50" t="s">
        <v>695</v>
      </c>
      <c r="B1772" s="50"/>
      <c r="C1772" s="50"/>
      <c r="D1772" s="50"/>
      <c r="E1772" s="50"/>
      <c r="F1772" s="50"/>
      <c r="G1772" s="50"/>
      <c r="H1772" s="50"/>
      <c r="I1772" s="50"/>
      <c r="J1772" s="50"/>
      <c r="K1772" s="56">
        <v>44916</v>
      </c>
      <c r="L1772" s="50" t="s">
        <v>1267</v>
      </c>
      <c r="M1772" s="51">
        <v>500000</v>
      </c>
      <c r="N1772" s="51"/>
      <c r="O1772" s="52">
        <f t="shared" si="250"/>
        <v>500000</v>
      </c>
      <c r="P1772" s="51"/>
      <c r="Q1772" s="51"/>
      <c r="R1772" s="51"/>
      <c r="S1772" s="51"/>
      <c r="T1772" s="50" t="s">
        <v>983</v>
      </c>
    </row>
    <row r="1773" spans="1:20" ht="21" customHeight="1" x14ac:dyDescent="0.4">
      <c r="A1773" s="50" t="s">
        <v>695</v>
      </c>
      <c r="B1773" s="50"/>
      <c r="C1773" s="50"/>
      <c r="D1773" s="50"/>
      <c r="E1773" s="50"/>
      <c r="F1773" s="50"/>
      <c r="G1773" s="50"/>
      <c r="H1773" s="50"/>
      <c r="I1773" s="50"/>
      <c r="J1773" s="50"/>
      <c r="K1773" s="56">
        <v>45048</v>
      </c>
      <c r="L1773" s="50" t="s">
        <v>1268</v>
      </c>
      <c r="M1773" s="51">
        <v>313000</v>
      </c>
      <c r="N1773" s="51"/>
      <c r="O1773" s="52">
        <f t="shared" si="250"/>
        <v>313000</v>
      </c>
      <c r="P1773" s="51"/>
      <c r="Q1773" s="51"/>
      <c r="R1773" s="51"/>
      <c r="S1773" s="51"/>
      <c r="T1773" s="50" t="s">
        <v>983</v>
      </c>
    </row>
    <row r="1774" spans="1:20" ht="21" customHeight="1" x14ac:dyDescent="0.4">
      <c r="A1774" s="50" t="s">
        <v>695</v>
      </c>
      <c r="B1774" s="50"/>
      <c r="C1774" s="50"/>
      <c r="D1774" s="50"/>
      <c r="E1774" s="50"/>
      <c r="F1774" s="50"/>
      <c r="G1774" s="50"/>
      <c r="H1774" s="50"/>
      <c r="I1774" s="50"/>
      <c r="J1774" s="50"/>
      <c r="K1774" s="56">
        <v>45048</v>
      </c>
      <c r="L1774" s="50" t="s">
        <v>9</v>
      </c>
      <c r="M1774" s="51"/>
      <c r="N1774" s="52">
        <v>1200900</v>
      </c>
      <c r="O1774" s="52">
        <f t="shared" si="250"/>
        <v>1200900</v>
      </c>
      <c r="P1774" s="51"/>
      <c r="Q1774" s="51"/>
      <c r="R1774" s="51"/>
      <c r="S1774" s="51"/>
      <c r="T1774" s="50" t="s">
        <v>983</v>
      </c>
    </row>
    <row r="1775" spans="1:20" ht="21" customHeight="1" x14ac:dyDescent="0.4">
      <c r="A1775" s="50" t="s">
        <v>695</v>
      </c>
      <c r="B1775" s="50"/>
      <c r="C1775" s="50"/>
      <c r="D1775" s="50"/>
      <c r="E1775" s="50"/>
      <c r="F1775" s="50"/>
      <c r="G1775" s="50"/>
      <c r="H1775" s="50"/>
      <c r="I1775" s="50"/>
      <c r="J1775" s="50"/>
      <c r="K1775" s="50"/>
      <c r="L1775" s="50"/>
      <c r="M1775" s="51"/>
      <c r="N1775" s="51"/>
      <c r="O1775" s="52">
        <f t="shared" si="250"/>
        <v>0</v>
      </c>
      <c r="P1775" s="51"/>
      <c r="Q1775" s="51"/>
      <c r="R1775" s="51"/>
      <c r="S1775" s="51"/>
      <c r="T1775" s="50" t="s">
        <v>983</v>
      </c>
    </row>
    <row r="1776" spans="1:20" ht="21" customHeight="1" x14ac:dyDescent="0.4">
      <c r="A1776" s="58"/>
      <c r="B1776" s="58"/>
      <c r="C1776" s="58"/>
      <c r="D1776" s="58"/>
      <c r="E1776" s="58"/>
      <c r="F1776" s="58"/>
      <c r="G1776" s="58"/>
      <c r="H1776" s="58"/>
      <c r="I1776" s="58"/>
      <c r="J1776" s="58"/>
      <c r="K1776" s="58"/>
      <c r="L1776" s="58"/>
      <c r="M1776" s="60">
        <f t="shared" ref="M1776:N1776" si="253">SUM(M1772:M1775)</f>
        <v>813000</v>
      </c>
      <c r="N1776" s="60">
        <f t="shared" si="253"/>
        <v>1200900</v>
      </c>
      <c r="O1776" s="60">
        <f>SUM(O1772:O1775)</f>
        <v>2013900</v>
      </c>
      <c r="P1776" s="60">
        <f>+J1771-N1776</f>
        <v>-995.00000000023283</v>
      </c>
      <c r="Q1776" s="60">
        <f>+I1771-M1776</f>
        <v>1000</v>
      </c>
      <c r="R1776" s="60">
        <f>+P1776+Q1776</f>
        <v>4.9999999997671694</v>
      </c>
      <c r="S1776" s="60">
        <f>+O1776</f>
        <v>2013900</v>
      </c>
      <c r="T1776" s="58"/>
    </row>
    <row r="1777" spans="1:20" ht="21" customHeight="1" x14ac:dyDescent="0.4">
      <c r="A1777" s="50" t="s">
        <v>697</v>
      </c>
      <c r="B1777" s="50" t="s">
        <v>326</v>
      </c>
      <c r="C1777" s="50" t="s">
        <v>698</v>
      </c>
      <c r="D1777" s="50">
        <v>138.88999999999999</v>
      </c>
      <c r="E1777" s="50">
        <v>14500</v>
      </c>
      <c r="F1777" s="52">
        <f>+D1777*0.8364</f>
        <v>116.16759599999999</v>
      </c>
      <c r="G1777" s="51">
        <v>7000</v>
      </c>
      <c r="H1777" s="51">
        <f>+D1777*E1777</f>
        <v>2013904.9999999998</v>
      </c>
      <c r="I1777" s="52">
        <f>+CEILING(F1777*G1777,1000)</f>
        <v>814000</v>
      </c>
      <c r="J1777" s="52">
        <f>(H1777-I1777)</f>
        <v>1199904.9999999998</v>
      </c>
      <c r="K1777" s="56">
        <v>44920</v>
      </c>
      <c r="L1777" s="50"/>
      <c r="M1777" s="51"/>
      <c r="N1777" s="51"/>
      <c r="O1777" s="52"/>
      <c r="P1777" s="51"/>
      <c r="Q1777" s="51"/>
      <c r="R1777" s="51"/>
      <c r="S1777" s="51"/>
      <c r="T1777" s="50" t="s">
        <v>293</v>
      </c>
    </row>
    <row r="1778" spans="1:20" ht="21" customHeight="1" x14ac:dyDescent="0.4">
      <c r="A1778" s="50" t="s">
        <v>697</v>
      </c>
      <c r="B1778" s="50"/>
      <c r="C1778" s="50"/>
      <c r="D1778" s="50"/>
      <c r="E1778" s="50"/>
      <c r="F1778" s="50"/>
      <c r="G1778" s="50"/>
      <c r="H1778" s="50"/>
      <c r="I1778" s="50"/>
      <c r="J1778" s="50"/>
      <c r="K1778" s="56">
        <v>44920</v>
      </c>
      <c r="L1778" s="50" t="s">
        <v>9</v>
      </c>
      <c r="M1778" s="51"/>
      <c r="N1778" s="52">
        <v>500000</v>
      </c>
      <c r="O1778" s="52">
        <f t="shared" si="250"/>
        <v>500000</v>
      </c>
      <c r="P1778" s="51"/>
      <c r="Q1778" s="51"/>
      <c r="R1778" s="51"/>
      <c r="S1778" s="51"/>
      <c r="T1778" s="50" t="s">
        <v>293</v>
      </c>
    </row>
    <row r="1779" spans="1:20" ht="21" customHeight="1" x14ac:dyDescent="0.4">
      <c r="A1779" s="50" t="s">
        <v>697</v>
      </c>
      <c r="B1779" s="50"/>
      <c r="C1779" s="50"/>
      <c r="D1779" s="50"/>
      <c r="E1779" s="50"/>
      <c r="F1779" s="50"/>
      <c r="G1779" s="50"/>
      <c r="H1779" s="50"/>
      <c r="I1779" s="50"/>
      <c r="J1779" s="50"/>
      <c r="K1779" s="56">
        <v>45022</v>
      </c>
      <c r="L1779" s="50" t="s">
        <v>9</v>
      </c>
      <c r="M1779" s="51"/>
      <c r="N1779" s="52">
        <v>500000</v>
      </c>
      <c r="O1779" s="52">
        <f t="shared" si="250"/>
        <v>500000</v>
      </c>
      <c r="P1779" s="51"/>
      <c r="Q1779" s="51"/>
      <c r="R1779" s="51"/>
      <c r="S1779" s="51"/>
      <c r="T1779" s="50" t="s">
        <v>293</v>
      </c>
    </row>
    <row r="1780" spans="1:20" ht="21" customHeight="1" x14ac:dyDescent="0.4">
      <c r="A1780" s="50" t="s">
        <v>697</v>
      </c>
      <c r="B1780" s="50"/>
      <c r="C1780" s="50"/>
      <c r="D1780" s="50"/>
      <c r="E1780" s="50"/>
      <c r="F1780" s="50"/>
      <c r="G1780" s="50"/>
      <c r="H1780" s="50"/>
      <c r="I1780" s="50"/>
      <c r="J1780" s="50"/>
      <c r="K1780" s="56">
        <v>45196</v>
      </c>
      <c r="L1780" s="50" t="s">
        <v>1269</v>
      </c>
      <c r="M1780" s="52">
        <v>400000</v>
      </c>
      <c r="N1780" s="51"/>
      <c r="O1780" s="52">
        <f t="shared" si="250"/>
        <v>400000</v>
      </c>
      <c r="P1780" s="51"/>
      <c r="Q1780" s="51"/>
      <c r="R1780" s="51"/>
      <c r="S1780" s="51"/>
      <c r="T1780" s="50" t="s">
        <v>293</v>
      </c>
    </row>
    <row r="1781" spans="1:20" ht="21" customHeight="1" x14ac:dyDescent="0.4">
      <c r="A1781" s="50" t="s">
        <v>697</v>
      </c>
      <c r="B1781" s="50"/>
      <c r="C1781" s="50"/>
      <c r="D1781" s="50"/>
      <c r="E1781" s="50"/>
      <c r="F1781" s="50"/>
      <c r="G1781" s="50"/>
      <c r="H1781" s="50"/>
      <c r="I1781" s="50"/>
      <c r="J1781" s="50"/>
      <c r="K1781" s="56">
        <v>45196</v>
      </c>
      <c r="L1781" s="50" t="s">
        <v>1270</v>
      </c>
      <c r="M1781" s="52">
        <v>414000</v>
      </c>
      <c r="N1781" s="51"/>
      <c r="O1781" s="52">
        <f t="shared" si="250"/>
        <v>414000</v>
      </c>
      <c r="P1781" s="51"/>
      <c r="Q1781" s="51"/>
      <c r="R1781" s="51"/>
      <c r="S1781" s="51"/>
      <c r="T1781" s="50" t="s">
        <v>293</v>
      </c>
    </row>
    <row r="1782" spans="1:20" ht="21" customHeight="1" x14ac:dyDescent="0.4">
      <c r="A1782" s="50" t="s">
        <v>697</v>
      </c>
      <c r="B1782" s="50"/>
      <c r="C1782" s="50"/>
      <c r="D1782" s="50"/>
      <c r="E1782" s="50"/>
      <c r="F1782" s="50"/>
      <c r="G1782" s="50"/>
      <c r="H1782" s="50"/>
      <c r="I1782" s="50"/>
      <c r="J1782" s="50"/>
      <c r="K1782" s="56">
        <v>45255</v>
      </c>
      <c r="L1782" s="50" t="s">
        <v>9</v>
      </c>
      <c r="M1782" s="51"/>
      <c r="N1782" s="52">
        <v>199900</v>
      </c>
      <c r="O1782" s="52">
        <f t="shared" si="250"/>
        <v>199900</v>
      </c>
      <c r="P1782" s="51"/>
      <c r="Q1782" s="51"/>
      <c r="R1782" s="51"/>
      <c r="S1782" s="51"/>
      <c r="T1782" s="50" t="s">
        <v>293</v>
      </c>
    </row>
    <row r="1783" spans="1:20" ht="21" customHeight="1" x14ac:dyDescent="0.4">
      <c r="A1783" s="50" t="s">
        <v>697</v>
      </c>
      <c r="B1783" s="50"/>
      <c r="C1783" s="50"/>
      <c r="D1783" s="50"/>
      <c r="E1783" s="50"/>
      <c r="F1783" s="50"/>
      <c r="G1783" s="50"/>
      <c r="H1783" s="50"/>
      <c r="I1783" s="50"/>
      <c r="J1783" s="50"/>
      <c r="K1783" s="50"/>
      <c r="L1783" s="50"/>
      <c r="M1783" s="51"/>
      <c r="N1783" s="51"/>
      <c r="O1783" s="52">
        <f t="shared" si="250"/>
        <v>0</v>
      </c>
      <c r="P1783" s="51"/>
      <c r="Q1783" s="51"/>
      <c r="R1783" s="51"/>
      <c r="S1783" s="51"/>
      <c r="T1783" s="50" t="s">
        <v>293</v>
      </c>
    </row>
    <row r="1784" spans="1:20" ht="21" customHeight="1" x14ac:dyDescent="0.4">
      <c r="A1784" s="58"/>
      <c r="B1784" s="58"/>
      <c r="C1784" s="58"/>
      <c r="D1784" s="58"/>
      <c r="E1784" s="58"/>
      <c r="F1784" s="58"/>
      <c r="G1784" s="58"/>
      <c r="H1784" s="58"/>
      <c r="I1784" s="58"/>
      <c r="J1784" s="58"/>
      <c r="K1784" s="58"/>
      <c r="L1784" s="58"/>
      <c r="M1784" s="60">
        <f t="shared" ref="M1784:N1784" si="254">SUM(M1778:M1783)</f>
        <v>814000</v>
      </c>
      <c r="N1784" s="60">
        <f t="shared" si="254"/>
        <v>1199900</v>
      </c>
      <c r="O1784" s="60">
        <f>SUM(O1778:O1783)</f>
        <v>2013900</v>
      </c>
      <c r="P1784" s="60">
        <f>+J1777-N1784</f>
        <v>4.9999999997671694</v>
      </c>
      <c r="Q1784" s="60">
        <f>+I1777-M1784</f>
        <v>0</v>
      </c>
      <c r="R1784" s="60">
        <f>+P1784+Q1784</f>
        <v>4.9999999997671694</v>
      </c>
      <c r="S1784" s="60">
        <f>+O1784</f>
        <v>2013900</v>
      </c>
      <c r="T1784" s="58"/>
    </row>
    <row r="1785" spans="1:20" ht="21" customHeight="1" x14ac:dyDescent="0.4">
      <c r="A1785" s="50" t="s">
        <v>699</v>
      </c>
      <c r="B1785" s="50" t="s">
        <v>326</v>
      </c>
      <c r="C1785" s="50" t="s">
        <v>700</v>
      </c>
      <c r="D1785" s="50">
        <v>138.88999999999999</v>
      </c>
      <c r="E1785" s="50">
        <v>14500</v>
      </c>
      <c r="F1785" s="52">
        <f>+D1785*0.8364</f>
        <v>116.16759599999999</v>
      </c>
      <c r="G1785" s="51">
        <v>7000</v>
      </c>
      <c r="H1785" s="51">
        <f>+D1785*E1785</f>
        <v>2013904.9999999998</v>
      </c>
      <c r="I1785" s="52">
        <f>+CEILING(F1785*G1785,1000)</f>
        <v>814000</v>
      </c>
      <c r="J1785" s="52">
        <f>(H1785-I1785)</f>
        <v>1199904.9999999998</v>
      </c>
      <c r="K1785" s="53">
        <v>44922</v>
      </c>
      <c r="L1785" s="54"/>
      <c r="M1785" s="51"/>
      <c r="N1785" s="51"/>
      <c r="O1785" s="52"/>
      <c r="P1785" s="51"/>
      <c r="Q1785" s="51"/>
      <c r="R1785" s="51"/>
      <c r="S1785" s="51"/>
      <c r="T1785" s="50" t="s">
        <v>490</v>
      </c>
    </row>
    <row r="1786" spans="1:20" ht="21" customHeight="1" x14ac:dyDescent="0.4">
      <c r="A1786" s="50" t="s">
        <v>699</v>
      </c>
      <c r="B1786" s="50"/>
      <c r="C1786" s="50"/>
      <c r="D1786" s="50"/>
      <c r="E1786" s="50"/>
      <c r="F1786" s="50"/>
      <c r="G1786" s="50"/>
      <c r="H1786" s="50"/>
      <c r="I1786" s="50"/>
      <c r="J1786" s="50"/>
      <c r="K1786" s="56">
        <v>44922</v>
      </c>
      <c r="L1786" s="50" t="s">
        <v>312</v>
      </c>
      <c r="M1786" s="51">
        <v>20000</v>
      </c>
      <c r="N1786" s="51"/>
      <c r="O1786" s="52">
        <f t="shared" si="250"/>
        <v>20000</v>
      </c>
      <c r="P1786" s="51"/>
      <c r="Q1786" s="51"/>
      <c r="R1786" s="51"/>
      <c r="S1786" s="51"/>
      <c r="T1786" s="50" t="s">
        <v>490</v>
      </c>
    </row>
    <row r="1787" spans="1:20" ht="21" customHeight="1" x14ac:dyDescent="0.4">
      <c r="A1787" s="50" t="s">
        <v>699</v>
      </c>
      <c r="B1787" s="50"/>
      <c r="C1787" s="50"/>
      <c r="D1787" s="50"/>
      <c r="E1787" s="50"/>
      <c r="F1787" s="50"/>
      <c r="G1787" s="50"/>
      <c r="H1787" s="50"/>
      <c r="I1787" s="50"/>
      <c r="J1787" s="50"/>
      <c r="K1787" s="56">
        <v>44925</v>
      </c>
      <c r="L1787" s="50" t="s">
        <v>1271</v>
      </c>
      <c r="M1787" s="51">
        <v>500000</v>
      </c>
      <c r="N1787" s="51"/>
      <c r="O1787" s="52">
        <f t="shared" si="250"/>
        <v>500000</v>
      </c>
      <c r="P1787" s="51"/>
      <c r="Q1787" s="51"/>
      <c r="R1787" s="51"/>
      <c r="S1787" s="51"/>
      <c r="T1787" s="50" t="s">
        <v>490</v>
      </c>
    </row>
    <row r="1788" spans="1:20" ht="21" customHeight="1" x14ac:dyDescent="0.4">
      <c r="A1788" s="50" t="s">
        <v>699</v>
      </c>
      <c r="B1788" s="50"/>
      <c r="C1788" s="50"/>
      <c r="D1788" s="50"/>
      <c r="E1788" s="50"/>
      <c r="F1788" s="50"/>
      <c r="G1788" s="50"/>
      <c r="H1788" s="50"/>
      <c r="I1788" s="50"/>
      <c r="J1788" s="50"/>
      <c r="K1788" s="56">
        <v>45027</v>
      </c>
      <c r="L1788" s="50" t="s">
        <v>9</v>
      </c>
      <c r="M1788" s="51"/>
      <c r="N1788" s="52">
        <v>500000</v>
      </c>
      <c r="O1788" s="52">
        <f t="shared" si="250"/>
        <v>500000</v>
      </c>
      <c r="P1788" s="51"/>
      <c r="Q1788" s="51"/>
      <c r="R1788" s="51"/>
      <c r="S1788" s="51"/>
      <c r="T1788" s="50" t="s">
        <v>490</v>
      </c>
    </row>
    <row r="1789" spans="1:20" ht="21" customHeight="1" x14ac:dyDescent="0.4">
      <c r="A1789" s="50" t="s">
        <v>699</v>
      </c>
      <c r="B1789" s="50"/>
      <c r="C1789" s="50"/>
      <c r="D1789" s="50"/>
      <c r="E1789" s="50"/>
      <c r="F1789" s="50"/>
      <c r="G1789" s="50"/>
      <c r="H1789" s="50"/>
      <c r="I1789" s="50"/>
      <c r="J1789" s="50"/>
      <c r="K1789" s="56">
        <v>45110</v>
      </c>
      <c r="L1789" s="50" t="s">
        <v>9</v>
      </c>
      <c r="M1789" s="51"/>
      <c r="N1789" s="52">
        <v>200000</v>
      </c>
      <c r="O1789" s="52">
        <f t="shared" si="250"/>
        <v>200000</v>
      </c>
      <c r="P1789" s="51"/>
      <c r="Q1789" s="51"/>
      <c r="R1789" s="51"/>
      <c r="S1789" s="51"/>
      <c r="T1789" s="50" t="s">
        <v>490</v>
      </c>
    </row>
    <row r="1790" spans="1:20" ht="21" customHeight="1" x14ac:dyDescent="0.4">
      <c r="A1790" s="50" t="s">
        <v>699</v>
      </c>
      <c r="B1790" s="50"/>
      <c r="C1790" s="50"/>
      <c r="D1790" s="50"/>
      <c r="E1790" s="50"/>
      <c r="F1790" s="50"/>
      <c r="G1790" s="50"/>
      <c r="H1790" s="50"/>
      <c r="I1790" s="50"/>
      <c r="J1790" s="50"/>
      <c r="K1790" s="56">
        <v>45117</v>
      </c>
      <c r="L1790" s="50" t="s">
        <v>314</v>
      </c>
      <c r="M1790" s="51">
        <v>314000</v>
      </c>
      <c r="N1790" s="51"/>
      <c r="O1790" s="52">
        <f t="shared" si="250"/>
        <v>314000</v>
      </c>
      <c r="P1790" s="51"/>
      <c r="Q1790" s="51"/>
      <c r="R1790" s="51"/>
      <c r="S1790" s="51"/>
      <c r="T1790" s="50" t="s">
        <v>490</v>
      </c>
    </row>
    <row r="1791" spans="1:20" ht="21" customHeight="1" x14ac:dyDescent="0.4">
      <c r="A1791" s="50" t="s">
        <v>699</v>
      </c>
      <c r="B1791" s="50"/>
      <c r="C1791" s="50"/>
      <c r="D1791" s="50"/>
      <c r="E1791" s="50"/>
      <c r="F1791" s="50"/>
      <c r="G1791" s="50"/>
      <c r="H1791" s="50"/>
      <c r="I1791" s="50"/>
      <c r="J1791" s="50"/>
      <c r="K1791" s="56">
        <v>45126</v>
      </c>
      <c r="L1791" s="50" t="s">
        <v>314</v>
      </c>
      <c r="M1791" s="51">
        <v>500000</v>
      </c>
      <c r="N1791" s="51"/>
      <c r="O1791" s="52">
        <f t="shared" si="250"/>
        <v>500000</v>
      </c>
      <c r="P1791" s="51"/>
      <c r="Q1791" s="51"/>
      <c r="R1791" s="51"/>
      <c r="S1791" s="51"/>
      <c r="T1791" s="50" t="s">
        <v>490</v>
      </c>
    </row>
    <row r="1792" spans="1:20" ht="21" customHeight="1" x14ac:dyDescent="0.4">
      <c r="A1792" s="50" t="s">
        <v>699</v>
      </c>
      <c r="B1792" s="50"/>
      <c r="C1792" s="50"/>
      <c r="D1792" s="50"/>
      <c r="E1792" s="50"/>
      <c r="F1792" s="50"/>
      <c r="G1792" s="50"/>
      <c r="H1792" s="50"/>
      <c r="I1792" s="50"/>
      <c r="J1792" s="50"/>
      <c r="K1792" s="56">
        <v>45125</v>
      </c>
      <c r="L1792" s="50" t="s">
        <v>314</v>
      </c>
      <c r="M1792" s="51">
        <v>-520000</v>
      </c>
      <c r="N1792" s="51"/>
      <c r="O1792" s="52">
        <f t="shared" si="250"/>
        <v>-520000</v>
      </c>
      <c r="P1792" s="51"/>
      <c r="Q1792" s="51"/>
      <c r="R1792" s="51"/>
      <c r="S1792" s="51"/>
      <c r="T1792" s="50" t="s">
        <v>490</v>
      </c>
    </row>
    <row r="1793" spans="1:20" ht="21" customHeight="1" x14ac:dyDescent="0.4">
      <c r="A1793" s="50" t="s">
        <v>699</v>
      </c>
      <c r="B1793" s="50"/>
      <c r="C1793" s="50"/>
      <c r="D1793" s="50"/>
      <c r="E1793" s="50"/>
      <c r="F1793" s="50"/>
      <c r="G1793" s="50"/>
      <c r="H1793" s="50"/>
      <c r="I1793" s="50"/>
      <c r="J1793" s="50"/>
      <c r="K1793" s="56">
        <v>45128</v>
      </c>
      <c r="L1793" s="50" t="s">
        <v>9</v>
      </c>
      <c r="M1793" s="51"/>
      <c r="N1793" s="52">
        <v>499900</v>
      </c>
      <c r="O1793" s="52">
        <f t="shared" si="250"/>
        <v>499900</v>
      </c>
      <c r="P1793" s="51"/>
      <c r="Q1793" s="51"/>
      <c r="R1793" s="51"/>
      <c r="S1793" s="51"/>
      <c r="T1793" s="50" t="s">
        <v>490</v>
      </c>
    </row>
    <row r="1794" spans="1:20" ht="21" customHeight="1" x14ac:dyDescent="0.4">
      <c r="A1794" s="50" t="s">
        <v>699</v>
      </c>
      <c r="B1794" s="50"/>
      <c r="C1794" s="50"/>
      <c r="D1794" s="50"/>
      <c r="E1794" s="50"/>
      <c r="F1794" s="50"/>
      <c r="G1794" s="50"/>
      <c r="H1794" s="50"/>
      <c r="I1794" s="50"/>
      <c r="J1794" s="50"/>
      <c r="K1794" s="50"/>
      <c r="L1794" s="50"/>
      <c r="M1794" s="51"/>
      <c r="N1794" s="51"/>
      <c r="O1794" s="52">
        <f t="shared" si="250"/>
        <v>0</v>
      </c>
      <c r="P1794" s="51"/>
      <c r="Q1794" s="51"/>
      <c r="R1794" s="51"/>
      <c r="S1794" s="51"/>
      <c r="T1794" s="50" t="s">
        <v>490</v>
      </c>
    </row>
    <row r="1795" spans="1:20" ht="21" customHeight="1" x14ac:dyDescent="0.4">
      <c r="A1795" s="58"/>
      <c r="B1795" s="58"/>
      <c r="C1795" s="58"/>
      <c r="D1795" s="58"/>
      <c r="E1795" s="58"/>
      <c r="F1795" s="58"/>
      <c r="G1795" s="58"/>
      <c r="H1795" s="58"/>
      <c r="I1795" s="58"/>
      <c r="J1795" s="58"/>
      <c r="K1795" s="58"/>
      <c r="L1795" s="58"/>
      <c r="M1795" s="60">
        <f t="shared" ref="M1795:N1795" si="255">SUM(M1786:M1794)</f>
        <v>814000</v>
      </c>
      <c r="N1795" s="60">
        <f t="shared" si="255"/>
        <v>1199900</v>
      </c>
      <c r="O1795" s="60">
        <f>SUM(O1786:O1794)</f>
        <v>2013900</v>
      </c>
      <c r="P1795" s="60">
        <f>+J1785-N1795</f>
        <v>4.9999999997671694</v>
      </c>
      <c r="Q1795" s="60">
        <f>+I1785-M1795</f>
        <v>0</v>
      </c>
      <c r="R1795" s="60">
        <f>+P1795+Q1795</f>
        <v>4.9999999997671694</v>
      </c>
      <c r="S1795" s="60">
        <f>+O1795</f>
        <v>2013900</v>
      </c>
      <c r="T1795" s="58"/>
    </row>
    <row r="1796" spans="1:20" ht="21" customHeight="1" x14ac:dyDescent="0.4">
      <c r="A1796" s="50" t="s">
        <v>701</v>
      </c>
      <c r="B1796" s="50" t="s">
        <v>326</v>
      </c>
      <c r="C1796" s="50"/>
      <c r="D1796" s="50">
        <v>138.88999999999999</v>
      </c>
      <c r="E1796" s="50">
        <v>14500</v>
      </c>
      <c r="F1796" s="52">
        <f>+D1796*0.8364</f>
        <v>116.16759599999999</v>
      </c>
      <c r="G1796" s="51">
        <v>7000</v>
      </c>
      <c r="H1796" s="51">
        <f>+D1796*E1796</f>
        <v>2013904.9999999998</v>
      </c>
      <c r="I1796" s="52">
        <f>+CEILING(F1796*G1796,1000)</f>
        <v>814000</v>
      </c>
      <c r="J1796" s="52">
        <f>(H1796-I1796)</f>
        <v>1199904.9999999998</v>
      </c>
      <c r="K1796" s="56">
        <v>44935</v>
      </c>
      <c r="L1796" s="50"/>
      <c r="M1796" s="51"/>
      <c r="N1796" s="51"/>
      <c r="O1796" s="52"/>
      <c r="P1796" s="51"/>
      <c r="Q1796" s="51"/>
      <c r="R1796" s="51"/>
      <c r="S1796" s="51"/>
      <c r="T1796" s="50" t="s">
        <v>979</v>
      </c>
    </row>
    <row r="1797" spans="1:20" ht="21" customHeight="1" x14ac:dyDescent="0.4">
      <c r="A1797" s="50" t="s">
        <v>701</v>
      </c>
      <c r="B1797" s="50"/>
      <c r="C1797" s="50" t="s">
        <v>539</v>
      </c>
      <c r="D1797" s="50"/>
      <c r="E1797" s="50"/>
      <c r="F1797" s="50"/>
      <c r="G1797" s="50"/>
      <c r="H1797" s="50"/>
      <c r="I1797" s="50"/>
      <c r="J1797" s="50"/>
      <c r="K1797" s="56">
        <v>44935</v>
      </c>
      <c r="L1797" s="50" t="s">
        <v>312</v>
      </c>
      <c r="M1797" s="51">
        <v>20000</v>
      </c>
      <c r="N1797" s="51"/>
      <c r="O1797" s="52">
        <f t="shared" si="250"/>
        <v>20000</v>
      </c>
      <c r="P1797" s="51"/>
      <c r="Q1797" s="51"/>
      <c r="R1797" s="51"/>
      <c r="S1797" s="51"/>
      <c r="T1797" s="50" t="s">
        <v>979</v>
      </c>
    </row>
    <row r="1798" spans="1:20" ht="21" customHeight="1" x14ac:dyDescent="0.4">
      <c r="A1798" s="50" t="s">
        <v>701</v>
      </c>
      <c r="B1798" s="50"/>
      <c r="C1798" s="50" t="s">
        <v>702</v>
      </c>
      <c r="D1798" s="50"/>
      <c r="E1798" s="50"/>
      <c r="F1798" s="50"/>
      <c r="G1798" s="50"/>
      <c r="H1798" s="50"/>
      <c r="I1798" s="50"/>
      <c r="J1798" s="50"/>
      <c r="K1798" s="56">
        <v>44942</v>
      </c>
      <c r="L1798" s="50" t="s">
        <v>1272</v>
      </c>
      <c r="M1798" s="51">
        <v>480000</v>
      </c>
      <c r="N1798" s="51"/>
      <c r="O1798" s="52">
        <f t="shared" si="250"/>
        <v>480000</v>
      </c>
      <c r="P1798" s="51"/>
      <c r="Q1798" s="51"/>
      <c r="R1798" s="51"/>
      <c r="S1798" s="51"/>
      <c r="T1798" s="50" t="s">
        <v>979</v>
      </c>
    </row>
    <row r="1799" spans="1:20" ht="21" customHeight="1" x14ac:dyDescent="0.4">
      <c r="A1799" s="50" t="s">
        <v>701</v>
      </c>
      <c r="B1799" s="50"/>
      <c r="C1799" s="50"/>
      <c r="D1799" s="50"/>
      <c r="E1799" s="50"/>
      <c r="F1799" s="50"/>
      <c r="G1799" s="50"/>
      <c r="H1799" s="50"/>
      <c r="I1799" s="50"/>
      <c r="J1799" s="50"/>
      <c r="K1799" s="56">
        <v>45056</v>
      </c>
      <c r="L1799" s="50" t="s">
        <v>9</v>
      </c>
      <c r="M1799" s="51"/>
      <c r="N1799" s="52">
        <v>500000</v>
      </c>
      <c r="O1799" s="52">
        <f t="shared" si="250"/>
        <v>500000</v>
      </c>
      <c r="P1799" s="51"/>
      <c r="Q1799" s="51"/>
      <c r="R1799" s="51"/>
      <c r="S1799" s="51"/>
      <c r="T1799" s="50" t="s">
        <v>979</v>
      </c>
    </row>
    <row r="1800" spans="1:20" ht="21" customHeight="1" x14ac:dyDescent="0.4">
      <c r="A1800" s="50" t="s">
        <v>701</v>
      </c>
      <c r="B1800" s="50"/>
      <c r="C1800" s="50"/>
      <c r="D1800" s="50"/>
      <c r="E1800" s="50"/>
      <c r="F1800" s="50"/>
      <c r="G1800" s="50"/>
      <c r="H1800" s="50"/>
      <c r="I1800" s="50"/>
      <c r="J1800" s="50"/>
      <c r="K1800" s="56">
        <v>45148</v>
      </c>
      <c r="L1800" s="50" t="s">
        <v>9</v>
      </c>
      <c r="M1800" s="51"/>
      <c r="N1800" s="52">
        <v>250000</v>
      </c>
      <c r="O1800" s="52">
        <f t="shared" si="250"/>
        <v>250000</v>
      </c>
      <c r="P1800" s="51"/>
      <c r="Q1800" s="51"/>
      <c r="R1800" s="51"/>
      <c r="S1800" s="51"/>
      <c r="T1800" s="50" t="s">
        <v>979</v>
      </c>
    </row>
    <row r="1801" spans="1:20" ht="21" customHeight="1" x14ac:dyDescent="0.4">
      <c r="A1801" s="50" t="s">
        <v>701</v>
      </c>
      <c r="B1801" s="50"/>
      <c r="C1801" s="50"/>
      <c r="D1801" s="50"/>
      <c r="E1801" s="50"/>
      <c r="F1801" s="50"/>
      <c r="G1801" s="50"/>
      <c r="H1801" s="50"/>
      <c r="I1801" s="50"/>
      <c r="J1801" s="50"/>
      <c r="K1801" s="56">
        <v>45205</v>
      </c>
      <c r="L1801" s="50" t="s">
        <v>9</v>
      </c>
      <c r="M1801" s="51"/>
      <c r="N1801" s="52">
        <v>250000</v>
      </c>
      <c r="O1801" s="52">
        <f t="shared" si="250"/>
        <v>250000</v>
      </c>
      <c r="P1801" s="51"/>
      <c r="Q1801" s="51"/>
      <c r="R1801" s="51"/>
      <c r="S1801" s="51"/>
      <c r="T1801" s="50" t="s">
        <v>979</v>
      </c>
    </row>
    <row r="1802" spans="1:20" ht="21" customHeight="1" x14ac:dyDescent="0.4">
      <c r="A1802" s="50" t="s">
        <v>701</v>
      </c>
      <c r="B1802" s="50"/>
      <c r="C1802" s="50" t="s">
        <v>702</v>
      </c>
      <c r="D1802" s="50"/>
      <c r="E1802" s="50"/>
      <c r="F1802" s="50"/>
      <c r="G1802" s="50"/>
      <c r="H1802" s="50"/>
      <c r="I1802" s="50"/>
      <c r="J1802" s="50"/>
      <c r="K1802" s="56">
        <v>45270</v>
      </c>
      <c r="L1802" s="50" t="s">
        <v>1273</v>
      </c>
      <c r="M1802" s="52">
        <v>334000</v>
      </c>
      <c r="N1802" s="51"/>
      <c r="O1802" s="52">
        <f t="shared" si="250"/>
        <v>334000</v>
      </c>
      <c r="P1802" s="51"/>
      <c r="Q1802" s="51"/>
      <c r="R1802" s="51"/>
      <c r="S1802" s="51"/>
      <c r="T1802" s="50" t="s">
        <v>979</v>
      </c>
    </row>
    <row r="1803" spans="1:20" ht="21" customHeight="1" x14ac:dyDescent="0.4">
      <c r="A1803" s="50" t="s">
        <v>701</v>
      </c>
      <c r="B1803" s="50"/>
      <c r="C1803" s="50"/>
      <c r="D1803" s="50"/>
      <c r="E1803" s="50"/>
      <c r="F1803" s="50"/>
      <c r="G1803" s="50"/>
      <c r="H1803" s="50"/>
      <c r="I1803" s="50"/>
      <c r="J1803" s="50"/>
      <c r="K1803" s="56">
        <v>45274</v>
      </c>
      <c r="L1803" s="50" t="s">
        <v>9</v>
      </c>
      <c r="M1803" s="51"/>
      <c r="N1803" s="52">
        <v>179900</v>
      </c>
      <c r="O1803" s="52">
        <f t="shared" si="250"/>
        <v>179900</v>
      </c>
      <c r="P1803" s="51"/>
      <c r="Q1803" s="51"/>
      <c r="R1803" s="51"/>
      <c r="S1803" s="51"/>
      <c r="T1803" s="50" t="s">
        <v>979</v>
      </c>
    </row>
    <row r="1804" spans="1:20" ht="21" customHeight="1" x14ac:dyDescent="0.4">
      <c r="A1804" s="50" t="s">
        <v>701</v>
      </c>
      <c r="B1804" s="50"/>
      <c r="C1804" s="50"/>
      <c r="D1804" s="50"/>
      <c r="E1804" s="50"/>
      <c r="F1804" s="50"/>
      <c r="G1804" s="50"/>
      <c r="H1804" s="50"/>
      <c r="I1804" s="50"/>
      <c r="J1804" s="50"/>
      <c r="K1804" s="50"/>
      <c r="L1804" s="50"/>
      <c r="M1804" s="51"/>
      <c r="N1804" s="51"/>
      <c r="O1804" s="52">
        <f t="shared" si="250"/>
        <v>0</v>
      </c>
      <c r="P1804" s="51"/>
      <c r="Q1804" s="51"/>
      <c r="R1804" s="51"/>
      <c r="S1804" s="51"/>
      <c r="T1804" s="50" t="s">
        <v>979</v>
      </c>
    </row>
    <row r="1805" spans="1:20" ht="21" customHeight="1" x14ac:dyDescent="0.4">
      <c r="A1805" s="58"/>
      <c r="B1805" s="58"/>
      <c r="C1805" s="58"/>
      <c r="D1805" s="58"/>
      <c r="E1805" s="58"/>
      <c r="F1805" s="58"/>
      <c r="G1805" s="58"/>
      <c r="H1805" s="58"/>
      <c r="I1805" s="58"/>
      <c r="J1805" s="58"/>
      <c r="K1805" s="58"/>
      <c r="L1805" s="58"/>
      <c r="M1805" s="60">
        <f t="shared" ref="M1805:N1805" si="256">SUM(M1797:M1804)</f>
        <v>834000</v>
      </c>
      <c r="N1805" s="60">
        <f t="shared" si="256"/>
        <v>1179900</v>
      </c>
      <c r="O1805" s="60">
        <f>SUM(O1797:O1804)</f>
        <v>2013900</v>
      </c>
      <c r="P1805" s="60">
        <f>+J1796-N1805</f>
        <v>20004.999999999767</v>
      </c>
      <c r="Q1805" s="60">
        <f>+I1796-M1805</f>
        <v>-20000</v>
      </c>
      <c r="R1805" s="60">
        <f>+P1805+Q1805</f>
        <v>4.9999999997671694</v>
      </c>
      <c r="S1805" s="60">
        <f>+O1805</f>
        <v>2013900</v>
      </c>
      <c r="T1805" s="58"/>
    </row>
    <row r="1806" spans="1:20" ht="21" customHeight="1" x14ac:dyDescent="0.4">
      <c r="A1806" s="50" t="s">
        <v>703</v>
      </c>
      <c r="B1806" s="50" t="s">
        <v>326</v>
      </c>
      <c r="C1806" s="50" t="s">
        <v>242</v>
      </c>
      <c r="D1806" s="50">
        <v>138.88999999999999</v>
      </c>
      <c r="E1806" s="50">
        <v>14500</v>
      </c>
      <c r="F1806" s="52">
        <f>+D1806*0.8364</f>
        <v>116.16759599999999</v>
      </c>
      <c r="G1806" s="51">
        <v>7000</v>
      </c>
      <c r="H1806" s="51">
        <f>+D1806*E1806</f>
        <v>2013904.9999999998</v>
      </c>
      <c r="I1806" s="52">
        <f>+CEILING(F1806*G1806,1000)</f>
        <v>814000</v>
      </c>
      <c r="J1806" s="52">
        <f>(H1806-I1806)</f>
        <v>1199904.9999999998</v>
      </c>
      <c r="K1806" s="56">
        <v>44942</v>
      </c>
      <c r="L1806" s="50"/>
      <c r="M1806" s="51"/>
      <c r="N1806" s="51"/>
      <c r="O1806" s="52"/>
      <c r="P1806" s="51"/>
      <c r="Q1806" s="51"/>
      <c r="R1806" s="51"/>
      <c r="S1806" s="51"/>
      <c r="T1806" s="50" t="s">
        <v>979</v>
      </c>
    </row>
    <row r="1807" spans="1:20" ht="21" customHeight="1" x14ac:dyDescent="0.4">
      <c r="A1807" s="50" t="s">
        <v>703</v>
      </c>
      <c r="B1807" s="50"/>
      <c r="C1807" s="50"/>
      <c r="D1807" s="50"/>
      <c r="E1807" s="50"/>
      <c r="F1807" s="50"/>
      <c r="G1807" s="50"/>
      <c r="H1807" s="50"/>
      <c r="I1807" s="50"/>
      <c r="J1807" s="50"/>
      <c r="K1807" s="56">
        <v>44942</v>
      </c>
      <c r="L1807" s="50" t="s">
        <v>1274</v>
      </c>
      <c r="M1807" s="51">
        <v>500000</v>
      </c>
      <c r="N1807" s="51"/>
      <c r="O1807" s="52">
        <f t="shared" si="250"/>
        <v>500000</v>
      </c>
      <c r="P1807" s="51"/>
      <c r="Q1807" s="51"/>
      <c r="R1807" s="51"/>
      <c r="S1807" s="51"/>
      <c r="T1807" s="50" t="s">
        <v>979</v>
      </c>
    </row>
    <row r="1808" spans="1:20" ht="21" customHeight="1" x14ac:dyDescent="0.4">
      <c r="A1808" s="50" t="s">
        <v>703</v>
      </c>
      <c r="B1808" s="50"/>
      <c r="C1808" s="50"/>
      <c r="D1808" s="50"/>
      <c r="E1808" s="50"/>
      <c r="F1808" s="50"/>
      <c r="G1808" s="50"/>
      <c r="H1808" s="50"/>
      <c r="I1808" s="50"/>
      <c r="J1808" s="50"/>
      <c r="K1808" s="56">
        <v>45067</v>
      </c>
      <c r="L1808" s="50" t="s">
        <v>9</v>
      </c>
      <c r="M1808" s="51"/>
      <c r="N1808" s="52">
        <v>500000</v>
      </c>
      <c r="O1808" s="52">
        <f t="shared" ref="O1808:O1815" si="257">+SUM(M1808:N1808)</f>
        <v>500000</v>
      </c>
      <c r="P1808" s="51"/>
      <c r="Q1808" s="51"/>
      <c r="R1808" s="51"/>
      <c r="S1808" s="51"/>
      <c r="T1808" s="50" t="s">
        <v>979</v>
      </c>
    </row>
    <row r="1809" spans="1:20" ht="21" customHeight="1" x14ac:dyDescent="0.4">
      <c r="A1809" s="50" t="s">
        <v>703</v>
      </c>
      <c r="B1809" s="50"/>
      <c r="C1809" s="50"/>
      <c r="D1809" s="50"/>
      <c r="E1809" s="50"/>
      <c r="F1809" s="50"/>
      <c r="G1809" s="50"/>
      <c r="H1809" s="50"/>
      <c r="I1809" s="50"/>
      <c r="J1809" s="50"/>
      <c r="K1809" s="56">
        <v>45148</v>
      </c>
      <c r="L1809" s="50" t="s">
        <v>9</v>
      </c>
      <c r="M1809" s="51"/>
      <c r="N1809" s="52">
        <v>250000</v>
      </c>
      <c r="O1809" s="52">
        <f t="shared" si="257"/>
        <v>250000</v>
      </c>
      <c r="P1809" s="51"/>
      <c r="Q1809" s="51"/>
      <c r="R1809" s="51"/>
      <c r="S1809" s="51"/>
      <c r="T1809" s="50" t="s">
        <v>979</v>
      </c>
    </row>
    <row r="1810" spans="1:20" ht="21" customHeight="1" x14ac:dyDescent="0.4">
      <c r="A1810" s="50" t="s">
        <v>703</v>
      </c>
      <c r="B1810" s="50"/>
      <c r="C1810" s="50"/>
      <c r="D1810" s="50"/>
      <c r="E1810" s="50"/>
      <c r="F1810" s="50"/>
      <c r="G1810" s="50"/>
      <c r="H1810" s="50"/>
      <c r="I1810" s="50"/>
      <c r="J1810" s="50"/>
      <c r="K1810" s="56">
        <v>45205</v>
      </c>
      <c r="L1810" s="50" t="s">
        <v>9</v>
      </c>
      <c r="M1810" s="51"/>
      <c r="N1810" s="52">
        <v>250000</v>
      </c>
      <c r="O1810" s="52">
        <f t="shared" si="257"/>
        <v>250000</v>
      </c>
      <c r="P1810" s="51"/>
      <c r="Q1810" s="51"/>
      <c r="R1810" s="51"/>
      <c r="S1810" s="51"/>
      <c r="T1810" s="50" t="s">
        <v>979</v>
      </c>
    </row>
    <row r="1811" spans="1:20" ht="21" customHeight="1" x14ac:dyDescent="0.4">
      <c r="A1811" s="50" t="s">
        <v>703</v>
      </c>
      <c r="B1811" s="50"/>
      <c r="C1811" s="50" t="s">
        <v>242</v>
      </c>
      <c r="D1811" s="50"/>
      <c r="E1811" s="50"/>
      <c r="F1811" s="50"/>
      <c r="G1811" s="50"/>
      <c r="H1811" s="50"/>
      <c r="I1811" s="50"/>
      <c r="J1811" s="50"/>
      <c r="K1811" s="56">
        <v>45270</v>
      </c>
      <c r="L1811" s="50" t="s">
        <v>1275</v>
      </c>
      <c r="M1811" s="52">
        <v>314000</v>
      </c>
      <c r="N1811" s="51"/>
      <c r="O1811" s="52">
        <f t="shared" si="257"/>
        <v>314000</v>
      </c>
      <c r="P1811" s="51"/>
      <c r="Q1811" s="51"/>
      <c r="R1811" s="51"/>
      <c r="S1811" s="51"/>
      <c r="T1811" s="50" t="s">
        <v>979</v>
      </c>
    </row>
    <row r="1812" spans="1:20" ht="21" customHeight="1" x14ac:dyDescent="0.4">
      <c r="A1812" s="50" t="s">
        <v>703</v>
      </c>
      <c r="B1812" s="50"/>
      <c r="C1812" s="50" t="s">
        <v>242</v>
      </c>
      <c r="D1812" s="50"/>
      <c r="E1812" s="50"/>
      <c r="F1812" s="50"/>
      <c r="G1812" s="50"/>
      <c r="H1812" s="50"/>
      <c r="I1812" s="50"/>
      <c r="J1812" s="50"/>
      <c r="K1812" s="56">
        <v>45272</v>
      </c>
      <c r="L1812" s="50" t="s">
        <v>1275</v>
      </c>
      <c r="M1812" s="52">
        <v>-314000</v>
      </c>
      <c r="N1812" s="51"/>
      <c r="O1812" s="52">
        <f t="shared" si="257"/>
        <v>-314000</v>
      </c>
      <c r="P1812" s="51"/>
      <c r="Q1812" s="51"/>
      <c r="R1812" s="51"/>
      <c r="S1812" s="51"/>
      <c r="T1812" s="50" t="s">
        <v>979</v>
      </c>
    </row>
    <row r="1813" spans="1:20" ht="21" customHeight="1" x14ac:dyDescent="0.4">
      <c r="A1813" s="50" t="s">
        <v>703</v>
      </c>
      <c r="B1813" s="50"/>
      <c r="C1813" s="50" t="s">
        <v>242</v>
      </c>
      <c r="D1813" s="50"/>
      <c r="E1813" s="50"/>
      <c r="F1813" s="50"/>
      <c r="G1813" s="50"/>
      <c r="H1813" s="50"/>
      <c r="I1813" s="50"/>
      <c r="J1813" s="50"/>
      <c r="K1813" s="56">
        <v>45273</v>
      </c>
      <c r="L1813" s="50" t="s">
        <v>314</v>
      </c>
      <c r="M1813" s="52">
        <v>314000</v>
      </c>
      <c r="N1813" s="51"/>
      <c r="O1813" s="52">
        <f t="shared" si="257"/>
        <v>314000</v>
      </c>
      <c r="P1813" s="51"/>
      <c r="Q1813" s="51"/>
      <c r="R1813" s="51"/>
      <c r="S1813" s="51"/>
      <c r="T1813" s="50" t="s">
        <v>979</v>
      </c>
    </row>
    <row r="1814" spans="1:20" ht="21" customHeight="1" x14ac:dyDescent="0.4">
      <c r="A1814" s="50" t="s">
        <v>703</v>
      </c>
      <c r="B1814" s="50"/>
      <c r="C1814" s="50"/>
      <c r="D1814" s="50"/>
      <c r="E1814" s="50"/>
      <c r="F1814" s="50"/>
      <c r="G1814" s="50"/>
      <c r="H1814" s="50"/>
      <c r="I1814" s="50"/>
      <c r="J1814" s="50"/>
      <c r="K1814" s="56">
        <v>45274</v>
      </c>
      <c r="L1814" s="50" t="s">
        <v>9</v>
      </c>
      <c r="M1814" s="51"/>
      <c r="N1814" s="52">
        <v>199900</v>
      </c>
      <c r="O1814" s="52">
        <f t="shared" si="257"/>
        <v>199900</v>
      </c>
      <c r="P1814" s="51"/>
      <c r="Q1814" s="51"/>
      <c r="R1814" s="51"/>
      <c r="S1814" s="51"/>
      <c r="T1814" s="50" t="s">
        <v>979</v>
      </c>
    </row>
    <row r="1815" spans="1:20" ht="21" customHeight="1" x14ac:dyDescent="0.4">
      <c r="A1815" s="50" t="s">
        <v>703</v>
      </c>
      <c r="B1815" s="50"/>
      <c r="C1815" s="50"/>
      <c r="D1815" s="50"/>
      <c r="E1815" s="50"/>
      <c r="F1815" s="50"/>
      <c r="G1815" s="50"/>
      <c r="H1815" s="50"/>
      <c r="I1815" s="50"/>
      <c r="J1815" s="50"/>
      <c r="K1815" s="50"/>
      <c r="L1815" s="50"/>
      <c r="M1815" s="51"/>
      <c r="N1815" s="51"/>
      <c r="O1815" s="52">
        <f t="shared" si="257"/>
        <v>0</v>
      </c>
      <c r="P1815" s="51"/>
      <c r="Q1815" s="51"/>
      <c r="R1815" s="51"/>
      <c r="S1815" s="51"/>
      <c r="T1815" s="50" t="s">
        <v>979</v>
      </c>
    </row>
    <row r="1816" spans="1:20" ht="21" customHeight="1" x14ac:dyDescent="0.4">
      <c r="A1816" s="58"/>
      <c r="B1816" s="58"/>
      <c r="C1816" s="58"/>
      <c r="D1816" s="58"/>
      <c r="E1816" s="58"/>
      <c r="F1816" s="58"/>
      <c r="G1816" s="58"/>
      <c r="H1816" s="58"/>
      <c r="I1816" s="58"/>
      <c r="J1816" s="58"/>
      <c r="K1816" s="58"/>
      <c r="L1816" s="58"/>
      <c r="M1816" s="60">
        <f t="shared" ref="M1816:N1816" si="258">SUM(M1807:M1815)</f>
        <v>814000</v>
      </c>
      <c r="N1816" s="60">
        <f t="shared" si="258"/>
        <v>1199900</v>
      </c>
      <c r="O1816" s="60">
        <f>SUM(O1807:O1815)</f>
        <v>2013900</v>
      </c>
      <c r="P1816" s="60">
        <f>+J1806-N1816</f>
        <v>4.9999999997671694</v>
      </c>
      <c r="Q1816" s="60">
        <f>+I1806-M1816</f>
        <v>0</v>
      </c>
      <c r="R1816" s="60">
        <f>+P1816+Q1816</f>
        <v>4.9999999997671694</v>
      </c>
      <c r="S1816" s="60">
        <f>+O1816</f>
        <v>2013900</v>
      </c>
      <c r="T1816" s="58"/>
    </row>
    <row r="1817" spans="1:20" ht="21" customHeight="1" x14ac:dyDescent="0.4">
      <c r="A1817" s="50" t="s">
        <v>704</v>
      </c>
      <c r="B1817" s="50" t="s">
        <v>326</v>
      </c>
      <c r="C1817" s="50"/>
      <c r="D1817" s="50">
        <v>138.88999999999999</v>
      </c>
      <c r="E1817" s="50">
        <v>14500</v>
      </c>
      <c r="F1817" s="52">
        <f>+D1817*0.8364</f>
        <v>116.16759599999999</v>
      </c>
      <c r="G1817" s="51">
        <v>7000</v>
      </c>
      <c r="H1817" s="51">
        <f>+D1817*E1817</f>
        <v>2013904.9999999998</v>
      </c>
      <c r="I1817" s="52">
        <f>+CEILING(F1817*G1817,1000)</f>
        <v>814000</v>
      </c>
      <c r="J1817" s="52">
        <f>(H1817-I1817)</f>
        <v>1199904.9999999998</v>
      </c>
      <c r="K1817" s="56">
        <v>44942</v>
      </c>
      <c r="L1817" s="50"/>
      <c r="M1817" s="51"/>
      <c r="N1817" s="51"/>
      <c r="O1817" s="52"/>
      <c r="P1817" s="51"/>
      <c r="Q1817" s="51"/>
      <c r="R1817" s="51"/>
      <c r="S1817" s="51"/>
      <c r="T1817" s="50" t="s">
        <v>979</v>
      </c>
    </row>
    <row r="1818" spans="1:20" ht="21" customHeight="1" x14ac:dyDescent="0.4">
      <c r="A1818" s="50" t="s">
        <v>704</v>
      </c>
      <c r="B1818" s="50"/>
      <c r="C1818" s="50" t="s">
        <v>705</v>
      </c>
      <c r="D1818" s="50"/>
      <c r="E1818" s="50"/>
      <c r="F1818" s="50"/>
      <c r="G1818" s="50"/>
      <c r="H1818" s="50"/>
      <c r="I1818" s="50"/>
      <c r="J1818" s="50"/>
      <c r="K1818" s="56">
        <v>44942</v>
      </c>
      <c r="L1818" s="50" t="s">
        <v>312</v>
      </c>
      <c r="M1818" s="51">
        <v>10000</v>
      </c>
      <c r="N1818" s="51"/>
      <c r="O1818" s="52">
        <f t="shared" ref="O1818:O1826" si="259">+SUM(M1818:N1818)</f>
        <v>10000</v>
      </c>
      <c r="P1818" s="51"/>
      <c r="Q1818" s="51"/>
      <c r="R1818" s="51"/>
      <c r="S1818" s="51"/>
      <c r="T1818" s="50" t="s">
        <v>979</v>
      </c>
    </row>
    <row r="1819" spans="1:20" ht="21" customHeight="1" x14ac:dyDescent="0.4">
      <c r="A1819" s="50" t="s">
        <v>704</v>
      </c>
      <c r="B1819" s="50"/>
      <c r="C1819" s="50" t="s">
        <v>706</v>
      </c>
      <c r="D1819" s="50"/>
      <c r="E1819" s="50"/>
      <c r="F1819" s="50"/>
      <c r="G1819" s="50"/>
      <c r="H1819" s="50"/>
      <c r="I1819" s="50"/>
      <c r="J1819" s="50"/>
      <c r="K1819" s="56">
        <v>44949</v>
      </c>
      <c r="L1819" s="50" t="s">
        <v>1276</v>
      </c>
      <c r="M1819" s="51">
        <v>490000</v>
      </c>
      <c r="N1819" s="51"/>
      <c r="O1819" s="52">
        <f t="shared" si="259"/>
        <v>490000</v>
      </c>
      <c r="P1819" s="51"/>
      <c r="Q1819" s="51"/>
      <c r="R1819" s="51"/>
      <c r="S1819" s="51"/>
      <c r="T1819" s="50" t="s">
        <v>979</v>
      </c>
    </row>
    <row r="1820" spans="1:20" ht="21" customHeight="1" x14ac:dyDescent="0.4">
      <c r="A1820" s="50" t="s">
        <v>704</v>
      </c>
      <c r="B1820" s="50"/>
      <c r="C1820" s="50"/>
      <c r="D1820" s="50"/>
      <c r="E1820" s="50"/>
      <c r="F1820" s="50"/>
      <c r="G1820" s="50"/>
      <c r="H1820" s="50"/>
      <c r="I1820" s="50"/>
      <c r="J1820" s="50"/>
      <c r="K1820" s="56">
        <v>45111</v>
      </c>
      <c r="L1820" s="50" t="s">
        <v>9</v>
      </c>
      <c r="M1820" s="51"/>
      <c r="N1820" s="52">
        <v>500000</v>
      </c>
      <c r="O1820" s="52">
        <f t="shared" si="259"/>
        <v>500000</v>
      </c>
      <c r="P1820" s="51"/>
      <c r="Q1820" s="51"/>
      <c r="R1820" s="51"/>
      <c r="S1820" s="51"/>
      <c r="T1820" s="50" t="s">
        <v>979</v>
      </c>
    </row>
    <row r="1821" spans="1:20" ht="21" customHeight="1" x14ac:dyDescent="0.4">
      <c r="A1821" s="50" t="s">
        <v>704</v>
      </c>
      <c r="B1821" s="50"/>
      <c r="C1821" s="50"/>
      <c r="D1821" s="50"/>
      <c r="E1821" s="50"/>
      <c r="F1821" s="50"/>
      <c r="G1821" s="50"/>
      <c r="H1821" s="50"/>
      <c r="I1821" s="50"/>
      <c r="J1821" s="50"/>
      <c r="K1821" s="56">
        <v>45182</v>
      </c>
      <c r="L1821" s="50" t="s">
        <v>9</v>
      </c>
      <c r="M1821" s="51"/>
      <c r="N1821" s="52">
        <v>300000</v>
      </c>
      <c r="O1821" s="52">
        <f t="shared" si="259"/>
        <v>300000</v>
      </c>
      <c r="P1821" s="51"/>
      <c r="Q1821" s="51"/>
      <c r="R1821" s="51"/>
      <c r="S1821" s="51"/>
      <c r="T1821" s="50" t="s">
        <v>979</v>
      </c>
    </row>
    <row r="1822" spans="1:20" ht="21" customHeight="1" x14ac:dyDescent="0.4">
      <c r="A1822" s="50" t="s">
        <v>704</v>
      </c>
      <c r="B1822" s="50"/>
      <c r="C1822" s="50"/>
      <c r="D1822" s="50"/>
      <c r="E1822" s="50"/>
      <c r="F1822" s="50"/>
      <c r="G1822" s="50"/>
      <c r="H1822" s="50"/>
      <c r="I1822" s="50"/>
      <c r="J1822" s="50"/>
      <c r="K1822" s="56">
        <v>45248</v>
      </c>
      <c r="L1822" s="50" t="s">
        <v>9</v>
      </c>
      <c r="M1822" s="51"/>
      <c r="N1822" s="52">
        <v>200000</v>
      </c>
      <c r="O1822" s="52">
        <f t="shared" si="259"/>
        <v>200000</v>
      </c>
      <c r="P1822" s="51"/>
      <c r="Q1822" s="51"/>
      <c r="R1822" s="51"/>
      <c r="S1822" s="51"/>
      <c r="T1822" s="50" t="s">
        <v>979</v>
      </c>
    </row>
    <row r="1823" spans="1:20" ht="21" customHeight="1" x14ac:dyDescent="0.4">
      <c r="A1823" s="50" t="s">
        <v>704</v>
      </c>
      <c r="B1823" s="50"/>
      <c r="C1823" s="50" t="s">
        <v>706</v>
      </c>
      <c r="D1823" s="50"/>
      <c r="E1823" s="50"/>
      <c r="F1823" s="50"/>
      <c r="G1823" s="50"/>
      <c r="H1823" s="50"/>
      <c r="I1823" s="50"/>
      <c r="J1823" s="50"/>
      <c r="K1823" s="56">
        <v>45270</v>
      </c>
      <c r="L1823" s="50" t="s">
        <v>1277</v>
      </c>
      <c r="M1823" s="52">
        <v>314000</v>
      </c>
      <c r="N1823" s="51"/>
      <c r="O1823" s="52">
        <f t="shared" si="259"/>
        <v>314000</v>
      </c>
      <c r="P1823" s="51"/>
      <c r="Q1823" s="51"/>
      <c r="R1823" s="51"/>
      <c r="S1823" s="51"/>
      <c r="T1823" s="50" t="s">
        <v>979</v>
      </c>
    </row>
    <row r="1824" spans="1:20" ht="21" customHeight="1" x14ac:dyDescent="0.4">
      <c r="A1824" s="50" t="s">
        <v>704</v>
      </c>
      <c r="B1824" s="50"/>
      <c r="C1824" s="50" t="s">
        <v>706</v>
      </c>
      <c r="D1824" s="50"/>
      <c r="E1824" s="50"/>
      <c r="F1824" s="50"/>
      <c r="G1824" s="50"/>
      <c r="H1824" s="50"/>
      <c r="I1824" s="50"/>
      <c r="J1824" s="50"/>
      <c r="K1824" s="56">
        <v>45270</v>
      </c>
      <c r="L1824" s="50" t="s">
        <v>312</v>
      </c>
      <c r="M1824" s="52">
        <v>10000</v>
      </c>
      <c r="N1824" s="51"/>
      <c r="O1824" s="52">
        <f t="shared" si="259"/>
        <v>10000</v>
      </c>
      <c r="P1824" s="51"/>
      <c r="Q1824" s="51"/>
      <c r="R1824" s="51"/>
      <c r="S1824" s="51"/>
      <c r="T1824" s="50" t="s">
        <v>979</v>
      </c>
    </row>
    <row r="1825" spans="1:20" ht="21" customHeight="1" x14ac:dyDescent="0.4">
      <c r="A1825" s="50" t="s">
        <v>704</v>
      </c>
      <c r="B1825" s="50"/>
      <c r="C1825" s="50"/>
      <c r="D1825" s="50"/>
      <c r="E1825" s="50"/>
      <c r="F1825" s="50"/>
      <c r="G1825" s="50"/>
      <c r="H1825" s="50"/>
      <c r="I1825" s="50"/>
      <c r="J1825" s="50"/>
      <c r="K1825" s="56">
        <v>45274</v>
      </c>
      <c r="L1825" s="50" t="s">
        <v>9</v>
      </c>
      <c r="M1825" s="51"/>
      <c r="N1825" s="52">
        <v>189900</v>
      </c>
      <c r="O1825" s="52">
        <f t="shared" si="259"/>
        <v>189900</v>
      </c>
      <c r="P1825" s="51"/>
      <c r="Q1825" s="51"/>
      <c r="R1825" s="51"/>
      <c r="S1825" s="51"/>
      <c r="T1825" s="50" t="s">
        <v>979</v>
      </c>
    </row>
    <row r="1826" spans="1:20" ht="21" customHeight="1" x14ac:dyDescent="0.4">
      <c r="A1826" s="50" t="s">
        <v>704</v>
      </c>
      <c r="B1826" s="50"/>
      <c r="C1826" s="50"/>
      <c r="D1826" s="50"/>
      <c r="E1826" s="50"/>
      <c r="F1826" s="50"/>
      <c r="G1826" s="50"/>
      <c r="H1826" s="50"/>
      <c r="I1826" s="50"/>
      <c r="J1826" s="50"/>
      <c r="K1826" s="50"/>
      <c r="L1826" s="50"/>
      <c r="M1826" s="51"/>
      <c r="N1826" s="51"/>
      <c r="O1826" s="52">
        <f t="shared" si="259"/>
        <v>0</v>
      </c>
      <c r="P1826" s="51"/>
      <c r="Q1826" s="51"/>
      <c r="R1826" s="51"/>
      <c r="S1826" s="51"/>
      <c r="T1826" s="50" t="s">
        <v>979</v>
      </c>
    </row>
    <row r="1827" spans="1:20" ht="21" customHeight="1" x14ac:dyDescent="0.4">
      <c r="A1827" s="58"/>
      <c r="B1827" s="58"/>
      <c r="C1827" s="58"/>
      <c r="D1827" s="58"/>
      <c r="E1827" s="58"/>
      <c r="F1827" s="58"/>
      <c r="G1827" s="58"/>
      <c r="H1827" s="58"/>
      <c r="I1827" s="58"/>
      <c r="J1827" s="58"/>
      <c r="K1827" s="58"/>
      <c r="L1827" s="58"/>
      <c r="M1827" s="60">
        <f t="shared" ref="M1827:N1827" si="260">SUM(M1818:M1826)</f>
        <v>824000</v>
      </c>
      <c r="N1827" s="60">
        <f t="shared" si="260"/>
        <v>1189900</v>
      </c>
      <c r="O1827" s="60">
        <f>SUM(O1818:O1826)</f>
        <v>2013900</v>
      </c>
      <c r="P1827" s="60">
        <f>+J1817-N1827</f>
        <v>10004.999999999767</v>
      </c>
      <c r="Q1827" s="60">
        <f>+I1817-M1827</f>
        <v>-10000</v>
      </c>
      <c r="R1827" s="60">
        <f>+P1827+Q1827</f>
        <v>4.9999999997671694</v>
      </c>
      <c r="S1827" s="60">
        <f>+O1827</f>
        <v>2013900</v>
      </c>
      <c r="T1827" s="58"/>
    </row>
    <row r="1828" spans="1:20" ht="21" customHeight="1" x14ac:dyDescent="0.4">
      <c r="A1828" s="50" t="s">
        <v>707</v>
      </c>
      <c r="B1828" s="50" t="s">
        <v>326</v>
      </c>
      <c r="C1828" s="50"/>
      <c r="D1828" s="50">
        <v>138.88999999999999</v>
      </c>
      <c r="E1828" s="50">
        <v>14500</v>
      </c>
      <c r="F1828" s="52">
        <f>+D1828*0.8364</f>
        <v>116.16759599999999</v>
      </c>
      <c r="G1828" s="51">
        <v>7000</v>
      </c>
      <c r="H1828" s="51">
        <f>+D1828*E1828</f>
        <v>2013904.9999999998</v>
      </c>
      <c r="I1828" s="52">
        <f>+CEILING(F1828*G1828,1000)</f>
        <v>814000</v>
      </c>
      <c r="J1828" s="52">
        <f>(H1828-I1828)</f>
        <v>1199904.9999999998</v>
      </c>
      <c r="K1828" s="56">
        <v>44948</v>
      </c>
      <c r="L1828" s="50"/>
      <c r="M1828" s="51"/>
      <c r="N1828" s="51"/>
      <c r="O1828" s="52"/>
      <c r="P1828" s="51"/>
      <c r="Q1828" s="51"/>
      <c r="R1828" s="51"/>
      <c r="S1828" s="51"/>
      <c r="T1828" s="50" t="s">
        <v>376</v>
      </c>
    </row>
    <row r="1829" spans="1:20" ht="21" customHeight="1" x14ac:dyDescent="0.4">
      <c r="A1829" s="50" t="s">
        <v>707</v>
      </c>
      <c r="B1829" s="50"/>
      <c r="C1829" s="50"/>
      <c r="D1829" s="50"/>
      <c r="E1829" s="50"/>
      <c r="F1829" s="50"/>
      <c r="G1829" s="50"/>
      <c r="H1829" s="50"/>
      <c r="I1829" s="50"/>
      <c r="J1829" s="50"/>
      <c r="K1829" s="56">
        <v>44948</v>
      </c>
      <c r="L1829" s="50" t="s">
        <v>312</v>
      </c>
      <c r="M1829" s="51">
        <v>10000</v>
      </c>
      <c r="N1829" s="51"/>
      <c r="O1829" s="52">
        <f t="shared" ref="O1829:O1838" si="261">+SUM(M1829:N1829)</f>
        <v>10000</v>
      </c>
      <c r="P1829" s="51"/>
      <c r="Q1829" s="51"/>
      <c r="R1829" s="51"/>
      <c r="S1829" s="51"/>
      <c r="T1829" s="50" t="s">
        <v>376</v>
      </c>
    </row>
    <row r="1830" spans="1:20" ht="21" customHeight="1" x14ac:dyDescent="0.4">
      <c r="A1830" s="50" t="s">
        <v>707</v>
      </c>
      <c r="B1830" s="50"/>
      <c r="C1830" s="50"/>
      <c r="D1830" s="50"/>
      <c r="E1830" s="50"/>
      <c r="F1830" s="50"/>
      <c r="G1830" s="50"/>
      <c r="H1830" s="50"/>
      <c r="I1830" s="50"/>
      <c r="J1830" s="50"/>
      <c r="K1830" s="56">
        <v>44956</v>
      </c>
      <c r="L1830" s="50" t="s">
        <v>313</v>
      </c>
      <c r="M1830" s="51">
        <v>-10000</v>
      </c>
      <c r="N1830" s="51"/>
      <c r="O1830" s="52">
        <f t="shared" si="261"/>
        <v>-10000</v>
      </c>
      <c r="P1830" s="51"/>
      <c r="Q1830" s="51"/>
      <c r="R1830" s="51"/>
      <c r="S1830" s="51"/>
      <c r="T1830" s="50" t="s">
        <v>376</v>
      </c>
    </row>
    <row r="1831" spans="1:20" ht="21" customHeight="1" x14ac:dyDescent="0.4">
      <c r="A1831" s="50" t="s">
        <v>707</v>
      </c>
      <c r="B1831" s="50"/>
      <c r="C1831" s="50" t="s">
        <v>708</v>
      </c>
      <c r="D1831" s="50"/>
      <c r="E1831" s="50"/>
      <c r="F1831" s="50"/>
      <c r="G1831" s="50"/>
      <c r="H1831" s="50"/>
      <c r="I1831" s="50"/>
      <c r="J1831" s="50"/>
      <c r="K1831" s="56">
        <v>44972</v>
      </c>
      <c r="L1831" s="50" t="s">
        <v>1278</v>
      </c>
      <c r="M1831" s="51">
        <v>500000</v>
      </c>
      <c r="N1831" s="51"/>
      <c r="O1831" s="52">
        <f t="shared" si="261"/>
        <v>500000</v>
      </c>
      <c r="P1831" s="51"/>
      <c r="Q1831" s="51"/>
      <c r="R1831" s="51"/>
      <c r="S1831" s="51"/>
      <c r="T1831" s="50" t="s">
        <v>376</v>
      </c>
    </row>
    <row r="1832" spans="1:20" ht="21" customHeight="1" x14ac:dyDescent="0.4">
      <c r="A1832" s="50" t="s">
        <v>707</v>
      </c>
      <c r="B1832" s="50"/>
      <c r="C1832" s="50"/>
      <c r="D1832" s="50"/>
      <c r="E1832" s="50"/>
      <c r="F1832" s="50"/>
      <c r="G1832" s="50"/>
      <c r="H1832" s="50"/>
      <c r="I1832" s="50"/>
      <c r="J1832" s="50"/>
      <c r="K1832" s="56">
        <v>45100</v>
      </c>
      <c r="L1832" s="50" t="s">
        <v>9</v>
      </c>
      <c r="M1832" s="51"/>
      <c r="N1832" s="52">
        <v>500000</v>
      </c>
      <c r="O1832" s="52">
        <f t="shared" si="261"/>
        <v>500000</v>
      </c>
      <c r="P1832" s="51"/>
      <c r="Q1832" s="51"/>
      <c r="R1832" s="51"/>
      <c r="S1832" s="51"/>
      <c r="T1832" s="50" t="s">
        <v>376</v>
      </c>
    </row>
    <row r="1833" spans="1:20" ht="21" customHeight="1" x14ac:dyDescent="0.4">
      <c r="A1833" s="50" t="s">
        <v>707</v>
      </c>
      <c r="B1833" s="50"/>
      <c r="C1833" s="50"/>
      <c r="D1833" s="50"/>
      <c r="E1833" s="50"/>
      <c r="F1833" s="50"/>
      <c r="G1833" s="50"/>
      <c r="H1833" s="50"/>
      <c r="I1833" s="50"/>
      <c r="J1833" s="50"/>
      <c r="K1833" s="56">
        <v>45287</v>
      </c>
      <c r="L1833" s="50" t="s">
        <v>9</v>
      </c>
      <c r="M1833" s="51"/>
      <c r="N1833" s="52">
        <v>90000</v>
      </c>
      <c r="O1833" s="52">
        <f t="shared" si="261"/>
        <v>90000</v>
      </c>
      <c r="P1833" s="51"/>
      <c r="Q1833" s="51"/>
      <c r="R1833" s="51"/>
      <c r="S1833" s="51"/>
      <c r="T1833" s="50" t="s">
        <v>376</v>
      </c>
    </row>
    <row r="1834" spans="1:20" ht="21" customHeight="1" x14ac:dyDescent="0.4">
      <c r="A1834" s="50" t="s">
        <v>707</v>
      </c>
      <c r="B1834" s="50"/>
      <c r="C1834" s="50"/>
      <c r="D1834" s="50"/>
      <c r="E1834" s="50"/>
      <c r="F1834" s="50"/>
      <c r="G1834" s="50"/>
      <c r="H1834" s="50"/>
      <c r="I1834" s="50"/>
      <c r="J1834" s="50"/>
      <c r="K1834" s="56">
        <v>45288</v>
      </c>
      <c r="L1834" s="50" t="s">
        <v>9</v>
      </c>
      <c r="M1834" s="51"/>
      <c r="N1834" s="52">
        <v>410000</v>
      </c>
      <c r="O1834" s="52">
        <f t="shared" si="261"/>
        <v>410000</v>
      </c>
      <c r="P1834" s="51"/>
      <c r="Q1834" s="51"/>
      <c r="R1834" s="51"/>
      <c r="S1834" s="51"/>
      <c r="T1834" s="50" t="s">
        <v>376</v>
      </c>
    </row>
    <row r="1835" spans="1:20" ht="21" customHeight="1" x14ac:dyDescent="0.4">
      <c r="A1835" s="50" t="s">
        <v>707</v>
      </c>
      <c r="B1835" s="50"/>
      <c r="C1835" s="50"/>
      <c r="D1835" s="50"/>
      <c r="E1835" s="50"/>
      <c r="F1835" s="50"/>
      <c r="G1835" s="50"/>
      <c r="H1835" s="50"/>
      <c r="I1835" s="50"/>
      <c r="J1835" s="50"/>
      <c r="K1835" s="56">
        <v>45288</v>
      </c>
      <c r="L1835" s="50" t="s">
        <v>9</v>
      </c>
      <c r="M1835" s="51"/>
      <c r="N1835" s="52">
        <v>190000</v>
      </c>
      <c r="O1835" s="52">
        <f t="shared" si="261"/>
        <v>190000</v>
      </c>
      <c r="P1835" s="51"/>
      <c r="Q1835" s="51"/>
      <c r="R1835" s="51"/>
      <c r="S1835" s="51"/>
      <c r="T1835" s="50" t="s">
        <v>376</v>
      </c>
    </row>
    <row r="1836" spans="1:20" ht="21" customHeight="1" x14ac:dyDescent="0.4">
      <c r="A1836" s="50" t="s">
        <v>707</v>
      </c>
      <c r="B1836" s="50"/>
      <c r="C1836" s="50" t="s">
        <v>708</v>
      </c>
      <c r="D1836" s="50"/>
      <c r="E1836" s="50"/>
      <c r="F1836" s="50"/>
      <c r="G1836" s="50"/>
      <c r="H1836" s="50"/>
      <c r="I1836" s="50"/>
      <c r="J1836" s="50"/>
      <c r="K1836" s="56">
        <v>45288</v>
      </c>
      <c r="L1836" s="50" t="s">
        <v>1279</v>
      </c>
      <c r="M1836" s="52">
        <v>314000</v>
      </c>
      <c r="N1836" s="51"/>
      <c r="O1836" s="52">
        <f t="shared" si="261"/>
        <v>314000</v>
      </c>
      <c r="P1836" s="51"/>
      <c r="Q1836" s="51"/>
      <c r="R1836" s="51"/>
      <c r="S1836" s="51"/>
      <c r="T1836" s="50" t="s">
        <v>376</v>
      </c>
    </row>
    <row r="1837" spans="1:20" ht="21" customHeight="1" x14ac:dyDescent="0.4">
      <c r="A1837" s="50" t="s">
        <v>707</v>
      </c>
      <c r="B1837" s="50"/>
      <c r="C1837" s="50"/>
      <c r="D1837" s="50"/>
      <c r="E1837" s="50"/>
      <c r="F1837" s="50"/>
      <c r="G1837" s="50"/>
      <c r="H1837" s="50"/>
      <c r="I1837" s="50"/>
      <c r="J1837" s="50"/>
      <c r="K1837" s="56">
        <v>45296</v>
      </c>
      <c r="L1837" s="50" t="s">
        <v>9</v>
      </c>
      <c r="M1837" s="51"/>
      <c r="N1837" s="52">
        <v>10000</v>
      </c>
      <c r="O1837" s="52">
        <f t="shared" si="261"/>
        <v>10000</v>
      </c>
      <c r="P1837" s="51"/>
      <c r="Q1837" s="51"/>
      <c r="R1837" s="51"/>
      <c r="S1837" s="51"/>
      <c r="T1837" s="50" t="s">
        <v>376</v>
      </c>
    </row>
    <row r="1838" spans="1:20" ht="21" customHeight="1" x14ac:dyDescent="0.4">
      <c r="A1838" s="50" t="s">
        <v>707</v>
      </c>
      <c r="B1838" s="50"/>
      <c r="C1838" s="50"/>
      <c r="D1838" s="50"/>
      <c r="E1838" s="50"/>
      <c r="F1838" s="50"/>
      <c r="G1838" s="50"/>
      <c r="H1838" s="50"/>
      <c r="I1838" s="50"/>
      <c r="J1838" s="50"/>
      <c r="K1838" s="50"/>
      <c r="L1838" s="50"/>
      <c r="M1838" s="51"/>
      <c r="N1838" s="51"/>
      <c r="O1838" s="52">
        <f t="shared" si="261"/>
        <v>0</v>
      </c>
      <c r="P1838" s="51"/>
      <c r="Q1838" s="51"/>
      <c r="R1838" s="51"/>
      <c r="S1838" s="51"/>
      <c r="T1838" s="50" t="s">
        <v>376</v>
      </c>
    </row>
    <row r="1839" spans="1:20" ht="21" customHeight="1" x14ac:dyDescent="0.4">
      <c r="A1839" s="58"/>
      <c r="B1839" s="58"/>
      <c r="C1839" s="58"/>
      <c r="D1839" s="58"/>
      <c r="E1839" s="58"/>
      <c r="F1839" s="58"/>
      <c r="G1839" s="58"/>
      <c r="H1839" s="58"/>
      <c r="I1839" s="58"/>
      <c r="J1839" s="58"/>
      <c r="K1839" s="58"/>
      <c r="L1839" s="58"/>
      <c r="M1839" s="60">
        <f t="shared" ref="M1839:N1839" si="262">SUM(M1829:M1838)</f>
        <v>814000</v>
      </c>
      <c r="N1839" s="60">
        <f t="shared" si="262"/>
        <v>1200000</v>
      </c>
      <c r="O1839" s="60">
        <f>SUM(O1829:O1838)</f>
        <v>2014000</v>
      </c>
      <c r="P1839" s="60">
        <f>+J1828-N1839</f>
        <v>-95.000000000232831</v>
      </c>
      <c r="Q1839" s="60">
        <f>+I1828-M1839</f>
        <v>0</v>
      </c>
      <c r="R1839" s="60">
        <f>+P1839+Q1839</f>
        <v>-95.000000000232831</v>
      </c>
      <c r="S1839" s="60">
        <f>+O1839</f>
        <v>2014000</v>
      </c>
      <c r="T1839" s="58"/>
    </row>
    <row r="1840" spans="1:20" ht="21" customHeight="1" x14ac:dyDescent="0.4">
      <c r="A1840" s="50" t="s">
        <v>709</v>
      </c>
      <c r="B1840" s="50" t="s">
        <v>326</v>
      </c>
      <c r="C1840" s="50" t="s">
        <v>710</v>
      </c>
      <c r="D1840" s="50">
        <v>138.88999999999999</v>
      </c>
      <c r="E1840" s="50">
        <v>14500</v>
      </c>
      <c r="F1840" s="52">
        <f>+D1840*0.8364</f>
        <v>116.16759599999999</v>
      </c>
      <c r="G1840" s="51">
        <v>7000</v>
      </c>
      <c r="H1840" s="51">
        <f>+D1840*E1840</f>
        <v>2013904.9999999998</v>
      </c>
      <c r="I1840" s="52">
        <f>+CEILING(F1840*G1840,1000)</f>
        <v>814000</v>
      </c>
      <c r="J1840" s="52">
        <f>(H1840-I1840)</f>
        <v>1199904.9999999998</v>
      </c>
      <c r="K1840" s="56">
        <v>44952</v>
      </c>
      <c r="L1840" s="50"/>
      <c r="M1840" s="51"/>
      <c r="N1840" s="51"/>
      <c r="O1840" s="52"/>
      <c r="P1840" s="51"/>
      <c r="Q1840" s="51"/>
      <c r="R1840" s="51"/>
      <c r="S1840" s="51"/>
      <c r="T1840" s="50" t="s">
        <v>988</v>
      </c>
    </row>
    <row r="1841" spans="1:20" ht="21" customHeight="1" x14ac:dyDescent="0.4">
      <c r="A1841" s="50" t="s">
        <v>709</v>
      </c>
      <c r="B1841" s="50"/>
      <c r="C1841" s="50"/>
      <c r="D1841" s="50"/>
      <c r="E1841" s="50"/>
      <c r="F1841" s="50"/>
      <c r="G1841" s="50"/>
      <c r="H1841" s="50"/>
      <c r="I1841" s="50"/>
      <c r="J1841" s="50"/>
      <c r="K1841" s="56">
        <v>44952</v>
      </c>
      <c r="L1841" s="50" t="s">
        <v>9</v>
      </c>
      <c r="M1841" s="51"/>
      <c r="N1841" s="52">
        <v>5000</v>
      </c>
      <c r="O1841" s="52">
        <f t="shared" ref="O1841:O1856" si="263">+SUM(M1841:N1841)</f>
        <v>5000</v>
      </c>
      <c r="P1841" s="51"/>
      <c r="Q1841" s="51"/>
      <c r="R1841" s="51"/>
      <c r="S1841" s="51"/>
      <c r="T1841" s="50" t="s">
        <v>988</v>
      </c>
    </row>
    <row r="1842" spans="1:20" ht="21" customHeight="1" x14ac:dyDescent="0.4">
      <c r="A1842" s="50" t="s">
        <v>709</v>
      </c>
      <c r="B1842" s="50"/>
      <c r="C1842" s="50"/>
      <c r="D1842" s="50"/>
      <c r="E1842" s="50"/>
      <c r="F1842" s="50"/>
      <c r="G1842" s="50"/>
      <c r="H1842" s="50"/>
      <c r="I1842" s="50"/>
      <c r="J1842" s="50"/>
      <c r="K1842" s="56">
        <v>44980</v>
      </c>
      <c r="L1842" s="50" t="s">
        <v>1280</v>
      </c>
      <c r="M1842" s="51">
        <v>500000</v>
      </c>
      <c r="N1842" s="51"/>
      <c r="O1842" s="52">
        <f t="shared" si="263"/>
        <v>500000</v>
      </c>
      <c r="P1842" s="51"/>
      <c r="Q1842" s="51"/>
      <c r="R1842" s="51"/>
      <c r="S1842" s="51"/>
      <c r="T1842" s="50" t="s">
        <v>988</v>
      </c>
    </row>
    <row r="1843" spans="1:20" ht="21" customHeight="1" x14ac:dyDescent="0.4">
      <c r="A1843" s="50" t="s">
        <v>709</v>
      </c>
      <c r="B1843" s="50"/>
      <c r="C1843" s="50" t="s">
        <v>564</v>
      </c>
      <c r="D1843" s="50"/>
      <c r="E1843" s="50"/>
      <c r="F1843" s="50"/>
      <c r="G1843" s="50"/>
      <c r="H1843" s="50"/>
      <c r="I1843" s="50"/>
      <c r="J1843" s="50"/>
      <c r="K1843" s="56">
        <v>45093</v>
      </c>
      <c r="L1843" s="50" t="s">
        <v>1281</v>
      </c>
      <c r="M1843" s="51">
        <v>300000</v>
      </c>
      <c r="N1843" s="51"/>
      <c r="O1843" s="52">
        <f t="shared" si="263"/>
        <v>300000</v>
      </c>
      <c r="P1843" s="51"/>
      <c r="Q1843" s="51"/>
      <c r="R1843" s="51"/>
      <c r="S1843" s="51"/>
      <c r="T1843" s="50" t="s">
        <v>988</v>
      </c>
    </row>
    <row r="1844" spans="1:20" ht="21" customHeight="1" x14ac:dyDescent="0.4">
      <c r="A1844" s="50" t="s">
        <v>709</v>
      </c>
      <c r="B1844" s="50"/>
      <c r="C1844" s="50"/>
      <c r="D1844" s="50"/>
      <c r="E1844" s="50"/>
      <c r="F1844" s="50"/>
      <c r="G1844" s="50"/>
      <c r="H1844" s="50"/>
      <c r="I1844" s="50"/>
      <c r="J1844" s="50"/>
      <c r="K1844" s="56">
        <v>45093</v>
      </c>
      <c r="L1844" s="50" t="s">
        <v>9</v>
      </c>
      <c r="M1844" s="51"/>
      <c r="N1844" s="52">
        <v>195000</v>
      </c>
      <c r="O1844" s="52">
        <f t="shared" si="263"/>
        <v>195000</v>
      </c>
      <c r="P1844" s="51"/>
      <c r="Q1844" s="51"/>
      <c r="R1844" s="51"/>
      <c r="S1844" s="51"/>
      <c r="T1844" s="50" t="s">
        <v>988</v>
      </c>
    </row>
    <row r="1845" spans="1:20" ht="21" customHeight="1" x14ac:dyDescent="0.4">
      <c r="A1845" s="50" t="s">
        <v>709</v>
      </c>
      <c r="B1845" s="50"/>
      <c r="C1845" s="50"/>
      <c r="D1845" s="50"/>
      <c r="E1845" s="50"/>
      <c r="F1845" s="50"/>
      <c r="G1845" s="50"/>
      <c r="H1845" s="50"/>
      <c r="I1845" s="50"/>
      <c r="J1845" s="50"/>
      <c r="K1845" s="56">
        <v>45140</v>
      </c>
      <c r="L1845" s="50" t="s">
        <v>1280</v>
      </c>
      <c r="M1845" s="51">
        <v>-500000</v>
      </c>
      <c r="N1845" s="51"/>
      <c r="O1845" s="52">
        <f t="shared" si="263"/>
        <v>-500000</v>
      </c>
      <c r="P1845" s="51"/>
      <c r="Q1845" s="51"/>
      <c r="R1845" s="51"/>
      <c r="S1845" s="51"/>
      <c r="T1845" s="50" t="s">
        <v>988</v>
      </c>
    </row>
    <row r="1846" spans="1:20" ht="21" customHeight="1" x14ac:dyDescent="0.4">
      <c r="A1846" s="50" t="s">
        <v>709</v>
      </c>
      <c r="B1846" s="50"/>
      <c r="C1846" s="50" t="s">
        <v>564</v>
      </c>
      <c r="D1846" s="50"/>
      <c r="E1846" s="50"/>
      <c r="F1846" s="50"/>
      <c r="G1846" s="50"/>
      <c r="H1846" s="50"/>
      <c r="I1846" s="50"/>
      <c r="J1846" s="50"/>
      <c r="K1846" s="56">
        <v>45143</v>
      </c>
      <c r="L1846" s="50" t="s">
        <v>1282</v>
      </c>
      <c r="M1846" s="51">
        <v>250000</v>
      </c>
      <c r="N1846" s="51"/>
      <c r="O1846" s="52">
        <f t="shared" si="263"/>
        <v>250000</v>
      </c>
      <c r="P1846" s="51"/>
      <c r="Q1846" s="51"/>
      <c r="R1846" s="51"/>
      <c r="S1846" s="51"/>
      <c r="T1846" s="50" t="s">
        <v>988</v>
      </c>
    </row>
    <row r="1847" spans="1:20" ht="21" customHeight="1" x14ac:dyDescent="0.4">
      <c r="A1847" s="50" t="s">
        <v>709</v>
      </c>
      <c r="B1847" s="50"/>
      <c r="C1847" s="50"/>
      <c r="D1847" s="50"/>
      <c r="E1847" s="50"/>
      <c r="F1847" s="50"/>
      <c r="G1847" s="50"/>
      <c r="H1847" s="50"/>
      <c r="I1847" s="50"/>
      <c r="J1847" s="50"/>
      <c r="K1847" s="56">
        <v>45198</v>
      </c>
      <c r="L1847" s="50" t="s">
        <v>9</v>
      </c>
      <c r="M1847" s="51"/>
      <c r="N1847" s="52">
        <v>250000</v>
      </c>
      <c r="O1847" s="52">
        <f t="shared" si="263"/>
        <v>250000</v>
      </c>
      <c r="P1847" s="51"/>
      <c r="Q1847" s="51"/>
      <c r="R1847" s="51"/>
      <c r="S1847" s="51"/>
      <c r="T1847" s="50" t="s">
        <v>988</v>
      </c>
    </row>
    <row r="1848" spans="1:20" ht="21" customHeight="1" x14ac:dyDescent="0.4">
      <c r="A1848" s="50" t="s">
        <v>709</v>
      </c>
      <c r="B1848" s="50"/>
      <c r="C1848" s="50" t="s">
        <v>564</v>
      </c>
      <c r="D1848" s="50"/>
      <c r="E1848" s="50"/>
      <c r="F1848" s="50"/>
      <c r="G1848" s="50"/>
      <c r="H1848" s="50"/>
      <c r="I1848" s="50"/>
      <c r="J1848" s="50"/>
      <c r="K1848" s="56">
        <v>45272</v>
      </c>
      <c r="L1848" s="50" t="s">
        <v>1283</v>
      </c>
      <c r="M1848" s="52">
        <v>264000</v>
      </c>
      <c r="N1848" s="51"/>
      <c r="O1848" s="52">
        <f t="shared" si="263"/>
        <v>264000</v>
      </c>
      <c r="P1848" s="51"/>
      <c r="Q1848" s="51"/>
      <c r="R1848" s="51"/>
      <c r="S1848" s="51"/>
      <c r="T1848" s="50" t="s">
        <v>988</v>
      </c>
    </row>
    <row r="1849" spans="1:20" ht="21" customHeight="1" x14ac:dyDescent="0.4">
      <c r="A1849" s="50" t="s">
        <v>709</v>
      </c>
      <c r="B1849" s="50"/>
      <c r="C1849" s="50" t="s">
        <v>564</v>
      </c>
      <c r="D1849" s="50"/>
      <c r="E1849" s="50"/>
      <c r="F1849" s="50"/>
      <c r="G1849" s="50"/>
      <c r="H1849" s="50"/>
      <c r="I1849" s="50"/>
      <c r="J1849" s="50"/>
      <c r="K1849" s="56">
        <v>45278</v>
      </c>
      <c r="L1849" s="50" t="s">
        <v>1283</v>
      </c>
      <c r="M1849" s="52">
        <v>-264000</v>
      </c>
      <c r="N1849" s="51"/>
      <c r="O1849" s="52">
        <f t="shared" si="263"/>
        <v>-264000</v>
      </c>
      <c r="P1849" s="51"/>
      <c r="Q1849" s="51"/>
      <c r="R1849" s="51"/>
      <c r="S1849" s="51"/>
      <c r="T1849" s="50" t="s">
        <v>988</v>
      </c>
    </row>
    <row r="1850" spans="1:20" ht="21" customHeight="1" x14ac:dyDescent="0.4">
      <c r="A1850" s="50" t="s">
        <v>709</v>
      </c>
      <c r="B1850" s="50"/>
      <c r="C1850" s="50" t="s">
        <v>564</v>
      </c>
      <c r="D1850" s="50"/>
      <c r="E1850" s="50"/>
      <c r="F1850" s="50"/>
      <c r="G1850" s="50"/>
      <c r="H1850" s="50"/>
      <c r="I1850" s="50"/>
      <c r="J1850" s="50"/>
      <c r="K1850" s="56">
        <v>45286</v>
      </c>
      <c r="L1850" s="50" t="s">
        <v>1283</v>
      </c>
      <c r="M1850" s="52">
        <v>264000</v>
      </c>
      <c r="N1850" s="51"/>
      <c r="O1850" s="52">
        <f t="shared" si="263"/>
        <v>264000</v>
      </c>
      <c r="P1850" s="51"/>
      <c r="Q1850" s="51"/>
      <c r="R1850" s="51"/>
      <c r="S1850" s="51"/>
      <c r="T1850" s="50" t="s">
        <v>988</v>
      </c>
    </row>
    <row r="1851" spans="1:20" ht="21" customHeight="1" x14ac:dyDescent="0.4">
      <c r="A1851" s="50" t="s">
        <v>709</v>
      </c>
      <c r="B1851" s="50"/>
      <c r="C1851" s="50" t="s">
        <v>564</v>
      </c>
      <c r="D1851" s="50"/>
      <c r="E1851" s="50"/>
      <c r="F1851" s="50"/>
      <c r="G1851" s="50"/>
      <c r="H1851" s="50"/>
      <c r="I1851" s="50"/>
      <c r="J1851" s="50"/>
      <c r="K1851" s="56">
        <v>45288</v>
      </c>
      <c r="L1851" s="50" t="s">
        <v>1283</v>
      </c>
      <c r="M1851" s="52">
        <v>-264000</v>
      </c>
      <c r="N1851" s="51"/>
      <c r="O1851" s="52">
        <f t="shared" si="263"/>
        <v>-264000</v>
      </c>
      <c r="P1851" s="51"/>
      <c r="Q1851" s="51"/>
      <c r="R1851" s="51"/>
      <c r="S1851" s="51"/>
      <c r="T1851" s="50" t="s">
        <v>988</v>
      </c>
    </row>
    <row r="1852" spans="1:20" ht="21" customHeight="1" x14ac:dyDescent="0.4">
      <c r="A1852" s="50" t="s">
        <v>709</v>
      </c>
      <c r="B1852" s="50"/>
      <c r="C1852" s="50" t="s">
        <v>564</v>
      </c>
      <c r="D1852" s="50"/>
      <c r="E1852" s="50"/>
      <c r="F1852" s="50"/>
      <c r="G1852" s="50"/>
      <c r="H1852" s="50"/>
      <c r="I1852" s="50"/>
      <c r="J1852" s="50"/>
      <c r="K1852" s="56">
        <v>45292</v>
      </c>
      <c r="L1852" s="50" t="s">
        <v>1283</v>
      </c>
      <c r="M1852" s="52">
        <v>264000</v>
      </c>
      <c r="N1852" s="51"/>
      <c r="O1852" s="52">
        <f t="shared" si="263"/>
        <v>264000</v>
      </c>
      <c r="P1852" s="51"/>
      <c r="Q1852" s="51"/>
      <c r="R1852" s="51"/>
      <c r="S1852" s="51"/>
      <c r="T1852" s="50" t="s">
        <v>988</v>
      </c>
    </row>
    <row r="1853" spans="1:20" ht="21" customHeight="1" x14ac:dyDescent="0.4">
      <c r="A1853" s="50" t="s">
        <v>709</v>
      </c>
      <c r="B1853" s="50"/>
      <c r="C1853" s="50"/>
      <c r="D1853" s="50"/>
      <c r="E1853" s="50"/>
      <c r="F1853" s="50"/>
      <c r="G1853" s="50"/>
      <c r="H1853" s="50"/>
      <c r="I1853" s="50"/>
      <c r="J1853" s="50"/>
      <c r="K1853" s="56">
        <v>45372</v>
      </c>
      <c r="L1853" s="50" t="s">
        <v>9</v>
      </c>
      <c r="M1853" s="51"/>
      <c r="N1853" s="52">
        <v>150000</v>
      </c>
      <c r="O1853" s="52">
        <f t="shared" si="263"/>
        <v>150000</v>
      </c>
      <c r="P1853" s="51"/>
      <c r="Q1853" s="51"/>
      <c r="R1853" s="51"/>
      <c r="S1853" s="51"/>
      <c r="T1853" s="50" t="s">
        <v>988</v>
      </c>
    </row>
    <row r="1854" spans="1:20" ht="21" customHeight="1" x14ac:dyDescent="0.4">
      <c r="A1854" s="50" t="s">
        <v>709</v>
      </c>
      <c r="B1854" s="50"/>
      <c r="C1854" s="50"/>
      <c r="D1854" s="50"/>
      <c r="E1854" s="50"/>
      <c r="F1854" s="50"/>
      <c r="G1854" s="50"/>
      <c r="H1854" s="50"/>
      <c r="I1854" s="50"/>
      <c r="J1854" s="50"/>
      <c r="K1854" s="56">
        <v>45398</v>
      </c>
      <c r="L1854" s="50" t="s">
        <v>9</v>
      </c>
      <c r="M1854" s="51"/>
      <c r="N1854" s="52">
        <v>335000</v>
      </c>
      <c r="O1854" s="52">
        <f t="shared" si="263"/>
        <v>335000</v>
      </c>
      <c r="P1854" s="51"/>
      <c r="Q1854" s="51"/>
      <c r="R1854" s="51"/>
      <c r="S1854" s="51"/>
      <c r="T1854" s="50" t="s">
        <v>988</v>
      </c>
    </row>
    <row r="1855" spans="1:20" ht="21" customHeight="1" x14ac:dyDescent="0.4">
      <c r="A1855" s="50" t="s">
        <v>709</v>
      </c>
      <c r="B1855" s="50"/>
      <c r="C1855" s="50"/>
      <c r="D1855" s="50"/>
      <c r="E1855" s="50"/>
      <c r="F1855" s="50"/>
      <c r="G1855" s="50"/>
      <c r="H1855" s="50"/>
      <c r="I1855" s="50"/>
      <c r="J1855" s="50"/>
      <c r="K1855" s="56">
        <v>45409</v>
      </c>
      <c r="L1855" s="50" t="s">
        <v>9</v>
      </c>
      <c r="M1855" s="51"/>
      <c r="N1855" s="52">
        <v>265000</v>
      </c>
      <c r="O1855" s="52">
        <f t="shared" si="263"/>
        <v>265000</v>
      </c>
      <c r="P1855" s="51"/>
      <c r="Q1855" s="51"/>
      <c r="R1855" s="51"/>
      <c r="S1855" s="51"/>
      <c r="T1855" s="50" t="s">
        <v>988</v>
      </c>
    </row>
    <row r="1856" spans="1:20" ht="21" customHeight="1" x14ac:dyDescent="0.4">
      <c r="A1856" s="50" t="s">
        <v>709</v>
      </c>
      <c r="B1856" s="50"/>
      <c r="C1856" s="50"/>
      <c r="D1856" s="50"/>
      <c r="E1856" s="50"/>
      <c r="F1856" s="50"/>
      <c r="G1856" s="50"/>
      <c r="H1856" s="50"/>
      <c r="I1856" s="50"/>
      <c r="J1856" s="50"/>
      <c r="K1856" s="50"/>
      <c r="L1856" s="50"/>
      <c r="M1856" s="51"/>
      <c r="N1856" s="51"/>
      <c r="O1856" s="52">
        <f t="shared" si="263"/>
        <v>0</v>
      </c>
      <c r="P1856" s="51"/>
      <c r="Q1856" s="51"/>
      <c r="R1856" s="51"/>
      <c r="S1856" s="51"/>
      <c r="T1856" s="50" t="s">
        <v>988</v>
      </c>
    </row>
    <row r="1857" spans="1:20" ht="21" customHeight="1" x14ac:dyDescent="0.4">
      <c r="A1857" s="58"/>
      <c r="B1857" s="58"/>
      <c r="C1857" s="58"/>
      <c r="D1857" s="58"/>
      <c r="E1857" s="58"/>
      <c r="F1857" s="58"/>
      <c r="G1857" s="58"/>
      <c r="H1857" s="58"/>
      <c r="I1857" s="58"/>
      <c r="J1857" s="58"/>
      <c r="K1857" s="58"/>
      <c r="L1857" s="58"/>
      <c r="M1857" s="60">
        <f t="shared" ref="M1857:N1857" si="264">SUM(M1841:M1856)</f>
        <v>814000</v>
      </c>
      <c r="N1857" s="60">
        <f t="shared" si="264"/>
        <v>1200000</v>
      </c>
      <c r="O1857" s="60">
        <f>SUM(O1841:O1856)</f>
        <v>2014000</v>
      </c>
      <c r="P1857" s="60">
        <f>+J1840-N1857</f>
        <v>-95.000000000232831</v>
      </c>
      <c r="Q1857" s="60">
        <f>+I1840-M1857</f>
        <v>0</v>
      </c>
      <c r="R1857" s="60">
        <f>+P1857+Q1857</f>
        <v>-95.000000000232831</v>
      </c>
      <c r="S1857" s="60">
        <f>+O1857</f>
        <v>2014000</v>
      </c>
      <c r="T1857" s="58"/>
    </row>
    <row r="1858" spans="1:20" ht="21" customHeight="1" x14ac:dyDescent="0.4">
      <c r="A1858" s="50" t="s">
        <v>711</v>
      </c>
      <c r="B1858" s="50" t="s">
        <v>326</v>
      </c>
      <c r="C1858" s="50" t="s">
        <v>712</v>
      </c>
      <c r="D1858" s="50">
        <v>138.88999999999999</v>
      </c>
      <c r="E1858" s="50">
        <v>15000</v>
      </c>
      <c r="F1858" s="52">
        <f>+D1858*0.8364</f>
        <v>116.16759599999999</v>
      </c>
      <c r="G1858" s="51">
        <v>7000</v>
      </c>
      <c r="H1858" s="51">
        <f>+D1858*E1858</f>
        <v>2083349.9999999998</v>
      </c>
      <c r="I1858" s="52">
        <f>+CEILING(F1858*G1858,1000)</f>
        <v>814000</v>
      </c>
      <c r="J1858" s="52">
        <f>(H1858-I1858)</f>
        <v>1269349.9999999998</v>
      </c>
      <c r="K1858" s="56">
        <v>44810</v>
      </c>
      <c r="L1858" s="50"/>
      <c r="M1858" s="51"/>
      <c r="N1858" s="51"/>
      <c r="O1858" s="52"/>
      <c r="P1858" s="51"/>
      <c r="Q1858" s="51"/>
      <c r="R1858" s="51"/>
      <c r="S1858" s="51"/>
      <c r="T1858" s="50" t="s">
        <v>294</v>
      </c>
    </row>
    <row r="1859" spans="1:20" ht="21" customHeight="1" x14ac:dyDescent="0.4">
      <c r="A1859" s="50" t="s">
        <v>711</v>
      </c>
      <c r="B1859" s="50"/>
      <c r="C1859" s="50"/>
      <c r="D1859" s="50"/>
      <c r="E1859" s="50"/>
      <c r="F1859" s="50"/>
      <c r="G1859" s="50"/>
      <c r="H1859" s="50"/>
      <c r="I1859" s="50"/>
      <c r="J1859" s="50"/>
      <c r="K1859" s="56">
        <v>44810</v>
      </c>
      <c r="L1859" s="50" t="s">
        <v>9</v>
      </c>
      <c r="M1859" s="51"/>
      <c r="N1859" s="52">
        <v>5000</v>
      </c>
      <c r="O1859" s="52">
        <f t="shared" ref="O1859:O1866" si="265">+SUM(M1859:N1859)</f>
        <v>5000</v>
      </c>
      <c r="P1859" s="51"/>
      <c r="Q1859" s="51"/>
      <c r="R1859" s="51"/>
      <c r="S1859" s="51"/>
      <c r="T1859" s="50" t="s">
        <v>294</v>
      </c>
    </row>
    <row r="1860" spans="1:20" ht="21" customHeight="1" x14ac:dyDescent="0.4">
      <c r="A1860" s="50" t="s">
        <v>711</v>
      </c>
      <c r="B1860" s="50"/>
      <c r="C1860" s="50"/>
      <c r="D1860" s="50"/>
      <c r="E1860" s="50"/>
      <c r="F1860" s="50"/>
      <c r="G1860" s="50"/>
      <c r="H1860" s="50"/>
      <c r="I1860" s="50"/>
      <c r="J1860" s="50"/>
      <c r="K1860" s="56">
        <v>44845</v>
      </c>
      <c r="L1860" s="50" t="s">
        <v>1284</v>
      </c>
      <c r="M1860" s="51">
        <v>500000</v>
      </c>
      <c r="N1860" s="51"/>
      <c r="O1860" s="52">
        <f t="shared" si="265"/>
        <v>500000</v>
      </c>
      <c r="P1860" s="51"/>
      <c r="Q1860" s="51"/>
      <c r="R1860" s="51"/>
      <c r="S1860" s="51"/>
      <c r="T1860" s="50" t="s">
        <v>294</v>
      </c>
    </row>
    <row r="1861" spans="1:20" ht="21" customHeight="1" x14ac:dyDescent="0.4">
      <c r="A1861" s="50" t="s">
        <v>711</v>
      </c>
      <c r="B1861" s="50"/>
      <c r="C1861" s="50"/>
      <c r="D1861" s="50"/>
      <c r="E1861" s="50"/>
      <c r="F1861" s="50"/>
      <c r="G1861" s="50"/>
      <c r="H1861" s="50"/>
      <c r="I1861" s="50"/>
      <c r="J1861" s="50"/>
      <c r="K1861" s="56">
        <v>44896</v>
      </c>
      <c r="L1861" s="50" t="s">
        <v>1285</v>
      </c>
      <c r="M1861" s="51">
        <v>500000</v>
      </c>
      <c r="N1861" s="51"/>
      <c r="O1861" s="52">
        <f t="shared" si="265"/>
        <v>500000</v>
      </c>
      <c r="P1861" s="51"/>
      <c r="Q1861" s="51"/>
      <c r="R1861" s="51"/>
      <c r="S1861" s="51"/>
      <c r="T1861" s="50" t="s">
        <v>294</v>
      </c>
    </row>
    <row r="1862" spans="1:20" ht="21" customHeight="1" x14ac:dyDescent="0.4">
      <c r="A1862" s="50" t="s">
        <v>711</v>
      </c>
      <c r="B1862" s="50"/>
      <c r="C1862" s="50"/>
      <c r="D1862" s="50"/>
      <c r="E1862" s="50"/>
      <c r="F1862" s="50"/>
      <c r="G1862" s="50"/>
      <c r="H1862" s="50"/>
      <c r="I1862" s="50"/>
      <c r="J1862" s="50"/>
      <c r="K1862" s="56">
        <v>45083</v>
      </c>
      <c r="L1862" s="50" t="s">
        <v>9</v>
      </c>
      <c r="M1862" s="51"/>
      <c r="N1862" s="52">
        <v>500000</v>
      </c>
      <c r="O1862" s="52">
        <f t="shared" si="265"/>
        <v>500000</v>
      </c>
      <c r="P1862" s="51"/>
      <c r="Q1862" s="51"/>
      <c r="R1862" s="51"/>
      <c r="S1862" s="51"/>
      <c r="T1862" s="50" t="s">
        <v>294</v>
      </c>
    </row>
    <row r="1863" spans="1:20" ht="21" customHeight="1" x14ac:dyDescent="0.4">
      <c r="A1863" s="50" t="s">
        <v>711</v>
      </c>
      <c r="B1863" s="50"/>
      <c r="C1863" s="50"/>
      <c r="D1863" s="50"/>
      <c r="E1863" s="50"/>
      <c r="F1863" s="50"/>
      <c r="G1863" s="50"/>
      <c r="H1863" s="50"/>
      <c r="I1863" s="50"/>
      <c r="J1863" s="50"/>
      <c r="K1863" s="56">
        <v>45237</v>
      </c>
      <c r="L1863" s="50" t="s">
        <v>314</v>
      </c>
      <c r="M1863" s="52">
        <v>-500000</v>
      </c>
      <c r="N1863" s="51"/>
      <c r="O1863" s="52">
        <f t="shared" si="265"/>
        <v>-500000</v>
      </c>
      <c r="P1863" s="51"/>
      <c r="Q1863" s="51"/>
      <c r="R1863" s="51"/>
      <c r="S1863" s="51"/>
      <c r="T1863" s="50" t="s">
        <v>294</v>
      </c>
    </row>
    <row r="1864" spans="1:20" ht="21" customHeight="1" x14ac:dyDescent="0.4">
      <c r="A1864" s="50" t="s">
        <v>711</v>
      </c>
      <c r="B1864" s="50"/>
      <c r="C1864" s="50"/>
      <c r="D1864" s="50"/>
      <c r="E1864" s="50"/>
      <c r="F1864" s="50"/>
      <c r="G1864" s="50"/>
      <c r="H1864" s="50"/>
      <c r="I1864" s="50"/>
      <c r="J1864" s="50"/>
      <c r="K1864" s="56">
        <v>45238</v>
      </c>
      <c r="L1864" s="50" t="s">
        <v>9</v>
      </c>
      <c r="M1864" s="51"/>
      <c r="N1864" s="52">
        <v>764100</v>
      </c>
      <c r="O1864" s="52">
        <f t="shared" si="265"/>
        <v>764100</v>
      </c>
      <c r="P1864" s="51"/>
      <c r="Q1864" s="51"/>
      <c r="R1864" s="51"/>
      <c r="S1864" s="51"/>
      <c r="T1864" s="50" t="s">
        <v>294</v>
      </c>
    </row>
    <row r="1865" spans="1:20" ht="21" customHeight="1" x14ac:dyDescent="0.4">
      <c r="A1865" s="50" t="s">
        <v>711</v>
      </c>
      <c r="B1865" s="50"/>
      <c r="C1865" s="50"/>
      <c r="D1865" s="50"/>
      <c r="E1865" s="50"/>
      <c r="F1865" s="50"/>
      <c r="G1865" s="50"/>
      <c r="H1865" s="50"/>
      <c r="I1865" s="50"/>
      <c r="J1865" s="50"/>
      <c r="K1865" s="56">
        <v>45238</v>
      </c>
      <c r="L1865" s="50" t="s">
        <v>1286</v>
      </c>
      <c r="M1865" s="52">
        <v>314000</v>
      </c>
      <c r="N1865" s="51"/>
      <c r="O1865" s="52">
        <f t="shared" si="265"/>
        <v>314000</v>
      </c>
      <c r="P1865" s="51"/>
      <c r="Q1865" s="51"/>
      <c r="R1865" s="51"/>
      <c r="S1865" s="51"/>
      <c r="T1865" s="50" t="s">
        <v>294</v>
      </c>
    </row>
    <row r="1866" spans="1:20" ht="21" customHeight="1" x14ac:dyDescent="0.4">
      <c r="A1866" s="50" t="s">
        <v>711</v>
      </c>
      <c r="B1866" s="50"/>
      <c r="C1866" s="50"/>
      <c r="D1866" s="50"/>
      <c r="E1866" s="50"/>
      <c r="F1866" s="50"/>
      <c r="G1866" s="50"/>
      <c r="H1866" s="50"/>
      <c r="I1866" s="50"/>
      <c r="J1866" s="50"/>
      <c r="K1866" s="50"/>
      <c r="L1866" s="50"/>
      <c r="M1866" s="51"/>
      <c r="N1866" s="51"/>
      <c r="O1866" s="52">
        <f t="shared" si="265"/>
        <v>0</v>
      </c>
      <c r="P1866" s="51"/>
      <c r="Q1866" s="51"/>
      <c r="R1866" s="51"/>
      <c r="S1866" s="51"/>
      <c r="T1866" s="50" t="s">
        <v>294</v>
      </c>
    </row>
    <row r="1867" spans="1:20" ht="21" customHeight="1" x14ac:dyDescent="0.4">
      <c r="A1867" s="58"/>
      <c r="B1867" s="58"/>
      <c r="C1867" s="58"/>
      <c r="D1867" s="58"/>
      <c r="E1867" s="58"/>
      <c r="F1867" s="58"/>
      <c r="G1867" s="58"/>
      <c r="H1867" s="58"/>
      <c r="I1867" s="58"/>
      <c r="J1867" s="58"/>
      <c r="K1867" s="58"/>
      <c r="L1867" s="58"/>
      <c r="M1867" s="60">
        <f t="shared" ref="M1867:N1867" si="266">SUM(M1859:M1866)</f>
        <v>814000</v>
      </c>
      <c r="N1867" s="60">
        <f t="shared" si="266"/>
        <v>1269100</v>
      </c>
      <c r="O1867" s="60">
        <f>SUM(O1859:O1866)</f>
        <v>2083100</v>
      </c>
      <c r="P1867" s="60">
        <f>+J1858-N1867</f>
        <v>249.99999999976717</v>
      </c>
      <c r="Q1867" s="60">
        <f>+I1858-M1867</f>
        <v>0</v>
      </c>
      <c r="R1867" s="60">
        <f>+P1867+Q1867</f>
        <v>249.99999999976717</v>
      </c>
      <c r="S1867" s="60">
        <f>+O1867</f>
        <v>2083100</v>
      </c>
      <c r="T1867" s="58"/>
    </row>
    <row r="1868" spans="1:20" ht="21" customHeight="1" x14ac:dyDescent="0.4">
      <c r="A1868" s="50" t="s">
        <v>713</v>
      </c>
      <c r="B1868" s="50" t="s">
        <v>326</v>
      </c>
      <c r="C1868" s="50" t="s">
        <v>259</v>
      </c>
      <c r="D1868" s="50">
        <v>138.88999999999999</v>
      </c>
      <c r="E1868" s="50">
        <v>15000</v>
      </c>
      <c r="F1868" s="52">
        <f>+D1868*0.8364</f>
        <v>116.16759599999999</v>
      </c>
      <c r="G1868" s="51">
        <v>7000</v>
      </c>
      <c r="H1868" s="51">
        <f>+D1868*E1868</f>
        <v>2083349.9999999998</v>
      </c>
      <c r="I1868" s="52">
        <f>+CEILING(F1868*G1868,1000)</f>
        <v>814000</v>
      </c>
      <c r="J1868" s="52">
        <f>(H1868-I1868)</f>
        <v>1269349.9999999998</v>
      </c>
      <c r="K1868" s="56">
        <v>44892</v>
      </c>
      <c r="L1868" s="50"/>
      <c r="M1868" s="51"/>
      <c r="N1868" s="51"/>
      <c r="O1868" s="52"/>
      <c r="P1868" s="51"/>
      <c r="Q1868" s="51"/>
      <c r="R1868" s="51"/>
      <c r="S1868" s="51"/>
      <c r="T1868" s="50" t="s">
        <v>298</v>
      </c>
    </row>
    <row r="1869" spans="1:20" ht="21" customHeight="1" x14ac:dyDescent="0.4">
      <c r="A1869" s="50" t="s">
        <v>713</v>
      </c>
      <c r="B1869" s="50"/>
      <c r="C1869" s="50"/>
      <c r="D1869" s="50"/>
      <c r="E1869" s="50"/>
      <c r="F1869" s="50"/>
      <c r="G1869" s="50"/>
      <c r="H1869" s="50"/>
      <c r="I1869" s="50"/>
      <c r="J1869" s="50"/>
      <c r="K1869" s="56">
        <v>44892</v>
      </c>
      <c r="L1869" s="50" t="s">
        <v>9</v>
      </c>
      <c r="M1869" s="51"/>
      <c r="N1869" s="52">
        <v>50000</v>
      </c>
      <c r="O1869" s="52">
        <f t="shared" ref="O1869:O1876" si="267">+SUM(M1869:N1869)</f>
        <v>50000</v>
      </c>
      <c r="P1869" s="51"/>
      <c r="Q1869" s="51"/>
      <c r="R1869" s="51"/>
      <c r="S1869" s="51"/>
      <c r="T1869" s="50" t="s">
        <v>298</v>
      </c>
    </row>
    <row r="1870" spans="1:20" ht="21" customHeight="1" x14ac:dyDescent="0.4">
      <c r="A1870" s="50" t="s">
        <v>713</v>
      </c>
      <c r="B1870" s="50"/>
      <c r="C1870" s="50"/>
      <c r="D1870" s="50"/>
      <c r="E1870" s="50"/>
      <c r="F1870" s="50"/>
      <c r="G1870" s="50"/>
      <c r="H1870" s="50"/>
      <c r="I1870" s="50"/>
      <c r="J1870" s="50"/>
      <c r="K1870" s="56">
        <v>44898</v>
      </c>
      <c r="L1870" s="50" t="s">
        <v>9</v>
      </c>
      <c r="M1870" s="51"/>
      <c r="N1870" s="52">
        <v>977780</v>
      </c>
      <c r="O1870" s="52">
        <f t="shared" si="267"/>
        <v>977780</v>
      </c>
      <c r="P1870" s="51"/>
      <c r="Q1870" s="51"/>
      <c r="R1870" s="51"/>
      <c r="S1870" s="51"/>
      <c r="T1870" s="50" t="s">
        <v>298</v>
      </c>
    </row>
    <row r="1871" spans="1:20" ht="21" customHeight="1" x14ac:dyDescent="0.4">
      <c r="A1871" s="50" t="s">
        <v>713</v>
      </c>
      <c r="B1871" s="50"/>
      <c r="C1871" s="50"/>
      <c r="D1871" s="50"/>
      <c r="E1871" s="50"/>
      <c r="F1871" s="50"/>
      <c r="G1871" s="50"/>
      <c r="H1871" s="50"/>
      <c r="I1871" s="50"/>
      <c r="J1871" s="50"/>
      <c r="K1871" s="56">
        <v>44951</v>
      </c>
      <c r="L1871" s="50" t="s">
        <v>9</v>
      </c>
      <c r="M1871" s="51"/>
      <c r="N1871" s="52">
        <v>214792</v>
      </c>
      <c r="O1871" s="52">
        <f t="shared" si="267"/>
        <v>214792</v>
      </c>
      <c r="P1871" s="51"/>
      <c r="Q1871" s="51"/>
      <c r="R1871" s="51"/>
      <c r="S1871" s="51"/>
      <c r="T1871" s="50" t="s">
        <v>298</v>
      </c>
    </row>
    <row r="1872" spans="1:20" ht="21" customHeight="1" x14ac:dyDescent="0.4">
      <c r="A1872" s="50" t="s">
        <v>713</v>
      </c>
      <c r="B1872" s="50"/>
      <c r="C1872" s="50"/>
      <c r="D1872" s="50"/>
      <c r="E1872" s="50"/>
      <c r="F1872" s="50"/>
      <c r="G1872" s="50"/>
      <c r="H1872" s="50"/>
      <c r="I1872" s="50"/>
      <c r="J1872" s="50"/>
      <c r="K1872" s="56">
        <v>44953</v>
      </c>
      <c r="L1872" s="50" t="s">
        <v>1102</v>
      </c>
      <c r="M1872" s="51">
        <v>300000</v>
      </c>
      <c r="N1872" s="51"/>
      <c r="O1872" s="52">
        <f t="shared" si="267"/>
        <v>300000</v>
      </c>
      <c r="P1872" s="51"/>
      <c r="Q1872" s="51"/>
      <c r="R1872" s="51"/>
      <c r="S1872" s="51"/>
      <c r="T1872" s="50" t="s">
        <v>298</v>
      </c>
    </row>
    <row r="1873" spans="1:20" ht="21" customHeight="1" x14ac:dyDescent="0.4">
      <c r="A1873" s="50" t="s">
        <v>713</v>
      </c>
      <c r="B1873" s="50"/>
      <c r="C1873" s="50"/>
      <c r="D1873" s="50"/>
      <c r="E1873" s="50"/>
      <c r="F1873" s="50"/>
      <c r="G1873" s="50"/>
      <c r="H1873" s="50"/>
      <c r="I1873" s="50"/>
      <c r="J1873" s="50"/>
      <c r="K1873" s="56">
        <v>44963</v>
      </c>
      <c r="L1873" s="50" t="s">
        <v>1232</v>
      </c>
      <c r="M1873" s="51">
        <v>213000</v>
      </c>
      <c r="N1873" s="51"/>
      <c r="O1873" s="52">
        <f t="shared" si="267"/>
        <v>213000</v>
      </c>
      <c r="P1873" s="51"/>
      <c r="Q1873" s="51"/>
      <c r="R1873" s="51"/>
      <c r="S1873" s="51"/>
      <c r="T1873" s="50" t="s">
        <v>298</v>
      </c>
    </row>
    <row r="1874" spans="1:20" ht="21" customHeight="1" x14ac:dyDescent="0.4">
      <c r="A1874" s="50" t="s">
        <v>713</v>
      </c>
      <c r="B1874" s="50"/>
      <c r="C1874" s="50"/>
      <c r="D1874" s="50"/>
      <c r="E1874" s="50"/>
      <c r="F1874" s="50"/>
      <c r="G1874" s="50"/>
      <c r="H1874" s="50"/>
      <c r="I1874" s="50"/>
      <c r="J1874" s="50"/>
      <c r="K1874" s="56">
        <v>45024</v>
      </c>
      <c r="L1874" s="50" t="s">
        <v>1287</v>
      </c>
      <c r="M1874" s="51">
        <v>300000</v>
      </c>
      <c r="N1874" s="51"/>
      <c r="O1874" s="52">
        <f t="shared" si="267"/>
        <v>300000</v>
      </c>
      <c r="P1874" s="51"/>
      <c r="Q1874" s="51"/>
      <c r="R1874" s="51"/>
      <c r="S1874" s="51"/>
      <c r="T1874" s="50" t="s">
        <v>298</v>
      </c>
    </row>
    <row r="1875" spans="1:20" ht="21" customHeight="1" x14ac:dyDescent="0.4">
      <c r="A1875" s="50" t="s">
        <v>713</v>
      </c>
      <c r="B1875" s="50"/>
      <c r="C1875" s="50"/>
      <c r="D1875" s="50"/>
      <c r="E1875" s="50"/>
      <c r="F1875" s="50"/>
      <c r="G1875" s="50"/>
      <c r="H1875" s="50"/>
      <c r="I1875" s="50"/>
      <c r="J1875" s="50"/>
      <c r="K1875" s="56">
        <v>45057</v>
      </c>
      <c r="L1875" s="50" t="s">
        <v>9</v>
      </c>
      <c r="M1875" s="51"/>
      <c r="N1875" s="52">
        <v>27778</v>
      </c>
      <c r="O1875" s="52">
        <f t="shared" si="267"/>
        <v>27778</v>
      </c>
      <c r="P1875" s="51"/>
      <c r="Q1875" s="51"/>
      <c r="R1875" s="51"/>
      <c r="S1875" s="51"/>
      <c r="T1875" s="50" t="s">
        <v>298</v>
      </c>
    </row>
    <row r="1876" spans="1:20" ht="21" customHeight="1" x14ac:dyDescent="0.4">
      <c r="A1876" s="50" t="s">
        <v>713</v>
      </c>
      <c r="B1876" s="50"/>
      <c r="C1876" s="50"/>
      <c r="D1876" s="50"/>
      <c r="E1876" s="50"/>
      <c r="F1876" s="50"/>
      <c r="G1876" s="50"/>
      <c r="H1876" s="50"/>
      <c r="I1876" s="50"/>
      <c r="J1876" s="50"/>
      <c r="K1876" s="50"/>
      <c r="L1876" s="50"/>
      <c r="M1876" s="51"/>
      <c r="N1876" s="51"/>
      <c r="O1876" s="52">
        <f t="shared" si="267"/>
        <v>0</v>
      </c>
      <c r="P1876" s="51"/>
      <c r="Q1876" s="51"/>
      <c r="R1876" s="51"/>
      <c r="S1876" s="51"/>
      <c r="T1876" s="50" t="s">
        <v>298</v>
      </c>
    </row>
    <row r="1877" spans="1:20" ht="21" customHeight="1" x14ac:dyDescent="0.4">
      <c r="A1877" s="58"/>
      <c r="B1877" s="58"/>
      <c r="C1877" s="58"/>
      <c r="D1877" s="58"/>
      <c r="E1877" s="58"/>
      <c r="F1877" s="58"/>
      <c r="G1877" s="58"/>
      <c r="H1877" s="58"/>
      <c r="I1877" s="58"/>
      <c r="J1877" s="58"/>
      <c r="K1877" s="58"/>
      <c r="L1877" s="58"/>
      <c r="M1877" s="60">
        <f t="shared" ref="M1877:N1877" si="268">SUM(M1869:M1876)</f>
        <v>813000</v>
      </c>
      <c r="N1877" s="60">
        <f t="shared" si="268"/>
        <v>1270350</v>
      </c>
      <c r="O1877" s="60">
        <f>SUM(O1869:O1876)</f>
        <v>2083350</v>
      </c>
      <c r="P1877" s="60">
        <f>+J1868-N1877</f>
        <v>-1000.0000000002328</v>
      </c>
      <c r="Q1877" s="60">
        <f>+I1868-M1877</f>
        <v>1000</v>
      </c>
      <c r="R1877" s="60">
        <f>+P1877+Q1877</f>
        <v>-2.3283064365386963E-10</v>
      </c>
      <c r="S1877" s="60">
        <f>+O1877</f>
        <v>2083350</v>
      </c>
      <c r="T1877" s="58"/>
    </row>
    <row r="1878" spans="1:20" ht="21" customHeight="1" x14ac:dyDescent="0.4">
      <c r="A1878" s="50" t="s">
        <v>714</v>
      </c>
      <c r="B1878" s="50" t="s">
        <v>326</v>
      </c>
      <c r="C1878" s="50"/>
      <c r="D1878" s="50">
        <v>138.88999999999999</v>
      </c>
      <c r="E1878" s="50">
        <v>14500</v>
      </c>
      <c r="F1878" s="52">
        <f>+D1878*0.8364</f>
        <v>116.16759599999999</v>
      </c>
      <c r="G1878" s="51">
        <v>7000</v>
      </c>
      <c r="H1878" s="51">
        <f>+D1878*E1878</f>
        <v>2013904.9999999998</v>
      </c>
      <c r="I1878" s="52">
        <f>+CEILING(F1878*G1878,1000)</f>
        <v>814000</v>
      </c>
      <c r="J1878" s="52">
        <f>(H1878-I1878)</f>
        <v>1199904.9999999998</v>
      </c>
      <c r="K1878" s="56">
        <v>44972</v>
      </c>
      <c r="L1878" s="50"/>
      <c r="M1878" s="51"/>
      <c r="N1878" s="51"/>
      <c r="O1878" s="52"/>
      <c r="P1878" s="51"/>
      <c r="Q1878" s="51"/>
      <c r="R1878" s="51"/>
      <c r="S1878" s="51"/>
      <c r="T1878" s="50" t="s">
        <v>293</v>
      </c>
    </row>
    <row r="1879" spans="1:20" ht="21" customHeight="1" x14ac:dyDescent="0.4">
      <c r="A1879" s="50" t="s">
        <v>714</v>
      </c>
      <c r="B1879" s="50"/>
      <c r="C1879" s="50"/>
      <c r="D1879" s="50"/>
      <c r="E1879" s="50"/>
      <c r="F1879" s="50"/>
      <c r="G1879" s="50"/>
      <c r="H1879" s="50"/>
      <c r="I1879" s="50"/>
      <c r="J1879" s="50"/>
      <c r="K1879" s="56">
        <v>45183</v>
      </c>
      <c r="L1879" s="50" t="s">
        <v>9</v>
      </c>
      <c r="M1879" s="51"/>
      <c r="N1879" s="52">
        <v>550000</v>
      </c>
      <c r="O1879" s="52">
        <f t="shared" ref="O1879:O1885" si="269">+SUM(M1879:N1879)</f>
        <v>550000</v>
      </c>
      <c r="P1879" s="51"/>
      <c r="Q1879" s="51"/>
      <c r="R1879" s="51"/>
      <c r="S1879" s="51"/>
      <c r="T1879" s="50" t="s">
        <v>293</v>
      </c>
    </row>
    <row r="1880" spans="1:20" ht="21" customHeight="1" x14ac:dyDescent="0.4">
      <c r="A1880" s="50" t="s">
        <v>714</v>
      </c>
      <c r="B1880" s="50"/>
      <c r="C1880" s="50" t="s">
        <v>715</v>
      </c>
      <c r="D1880" s="50"/>
      <c r="E1880" s="50"/>
      <c r="F1880" s="50"/>
      <c r="G1880" s="50"/>
      <c r="H1880" s="50"/>
      <c r="I1880" s="50"/>
      <c r="J1880" s="50"/>
      <c r="K1880" s="56">
        <v>45387</v>
      </c>
      <c r="L1880" s="50" t="s">
        <v>1288</v>
      </c>
      <c r="M1880" s="52">
        <v>400000</v>
      </c>
      <c r="N1880" s="51"/>
      <c r="O1880" s="52">
        <f t="shared" si="269"/>
        <v>400000</v>
      </c>
      <c r="P1880" s="51"/>
      <c r="Q1880" s="51"/>
      <c r="R1880" s="51"/>
      <c r="S1880" s="51"/>
      <c r="T1880" s="50" t="s">
        <v>293</v>
      </c>
    </row>
    <row r="1881" spans="1:20" ht="21" customHeight="1" x14ac:dyDescent="0.4">
      <c r="A1881" s="50" t="s">
        <v>714</v>
      </c>
      <c r="B1881" s="50"/>
      <c r="C1881" s="50"/>
      <c r="D1881" s="50"/>
      <c r="E1881" s="50"/>
      <c r="F1881" s="50"/>
      <c r="G1881" s="50"/>
      <c r="H1881" s="50"/>
      <c r="I1881" s="50"/>
      <c r="J1881" s="50"/>
      <c r="K1881" s="56">
        <v>45387</v>
      </c>
      <c r="L1881" s="50" t="s">
        <v>1289</v>
      </c>
      <c r="M1881" s="52">
        <v>414000</v>
      </c>
      <c r="N1881" s="51"/>
      <c r="O1881" s="52">
        <f t="shared" si="269"/>
        <v>414000</v>
      </c>
      <c r="P1881" s="51"/>
      <c r="Q1881" s="51"/>
      <c r="R1881" s="51"/>
      <c r="S1881" s="51"/>
      <c r="T1881" s="50" t="s">
        <v>293</v>
      </c>
    </row>
    <row r="1882" spans="1:20" ht="21" customHeight="1" x14ac:dyDescent="0.4">
      <c r="A1882" s="50" t="s">
        <v>714</v>
      </c>
      <c r="B1882" s="50"/>
      <c r="C1882" s="50" t="s">
        <v>716</v>
      </c>
      <c r="D1882" s="50"/>
      <c r="E1882" s="50"/>
      <c r="F1882" s="50"/>
      <c r="G1882" s="50"/>
      <c r="H1882" s="50"/>
      <c r="I1882" s="50"/>
      <c r="J1882" s="50"/>
      <c r="K1882" s="56">
        <v>45387</v>
      </c>
      <c r="L1882" s="50" t="s">
        <v>9</v>
      </c>
      <c r="M1882" s="51"/>
      <c r="N1882" s="52">
        <v>649900</v>
      </c>
      <c r="O1882" s="52">
        <f t="shared" si="269"/>
        <v>649900</v>
      </c>
      <c r="P1882" s="51"/>
      <c r="Q1882" s="51"/>
      <c r="R1882" s="51"/>
      <c r="S1882" s="51"/>
      <c r="T1882" s="50" t="s">
        <v>293</v>
      </c>
    </row>
    <row r="1883" spans="1:20" ht="21" customHeight="1" x14ac:dyDescent="0.4">
      <c r="A1883" s="50" t="s">
        <v>714</v>
      </c>
      <c r="B1883" s="50"/>
      <c r="C1883" s="50" t="s">
        <v>717</v>
      </c>
      <c r="D1883" s="50"/>
      <c r="E1883" s="50"/>
      <c r="F1883" s="50"/>
      <c r="G1883" s="50"/>
      <c r="H1883" s="50"/>
      <c r="I1883" s="50"/>
      <c r="J1883" s="50"/>
      <c r="K1883" s="56" t="s">
        <v>1204</v>
      </c>
      <c r="L1883" s="50" t="s">
        <v>11</v>
      </c>
      <c r="M1883" s="51">
        <v>-300000</v>
      </c>
      <c r="N1883" s="51"/>
      <c r="O1883" s="52">
        <f t="shared" si="269"/>
        <v>-300000</v>
      </c>
      <c r="P1883" s="51"/>
      <c r="Q1883" s="51"/>
      <c r="R1883" s="51"/>
      <c r="S1883" s="51"/>
      <c r="T1883" s="50" t="s">
        <v>293</v>
      </c>
    </row>
    <row r="1884" spans="1:20" ht="21" customHeight="1" x14ac:dyDescent="0.4">
      <c r="A1884" s="50" t="s">
        <v>714</v>
      </c>
      <c r="B1884" s="50"/>
      <c r="C1884" s="50"/>
      <c r="D1884" s="50"/>
      <c r="E1884" s="50"/>
      <c r="F1884" s="50"/>
      <c r="G1884" s="50"/>
      <c r="H1884" s="50"/>
      <c r="I1884" s="50"/>
      <c r="J1884" s="50"/>
      <c r="K1884" s="56" t="s">
        <v>1204</v>
      </c>
      <c r="L1884" s="50" t="s">
        <v>103</v>
      </c>
      <c r="M1884" s="51">
        <v>300000</v>
      </c>
      <c r="N1884" s="51"/>
      <c r="O1884" s="52">
        <f t="shared" si="269"/>
        <v>300000</v>
      </c>
      <c r="P1884" s="51"/>
      <c r="Q1884" s="51"/>
      <c r="R1884" s="51"/>
      <c r="S1884" s="51"/>
      <c r="T1884" s="50" t="s">
        <v>293</v>
      </c>
    </row>
    <row r="1885" spans="1:20" ht="21" customHeight="1" x14ac:dyDescent="0.4">
      <c r="A1885" s="50" t="s">
        <v>714</v>
      </c>
      <c r="B1885" s="50"/>
      <c r="C1885" s="50"/>
      <c r="D1885" s="50"/>
      <c r="E1885" s="50"/>
      <c r="F1885" s="50"/>
      <c r="G1885" s="50"/>
      <c r="H1885" s="50"/>
      <c r="I1885" s="50"/>
      <c r="J1885" s="50"/>
      <c r="K1885" s="50"/>
      <c r="L1885" s="50"/>
      <c r="M1885" s="51"/>
      <c r="N1885" s="51"/>
      <c r="O1885" s="52">
        <f t="shared" si="269"/>
        <v>0</v>
      </c>
      <c r="P1885" s="51"/>
      <c r="Q1885" s="51"/>
      <c r="R1885" s="51"/>
      <c r="S1885" s="51"/>
      <c r="T1885" s="50" t="s">
        <v>293</v>
      </c>
    </row>
    <row r="1886" spans="1:20" ht="21" customHeight="1" x14ac:dyDescent="0.4">
      <c r="A1886" s="58"/>
      <c r="B1886" s="58"/>
      <c r="C1886" s="58"/>
      <c r="D1886" s="58"/>
      <c r="E1886" s="58"/>
      <c r="F1886" s="58"/>
      <c r="G1886" s="58"/>
      <c r="H1886" s="58"/>
      <c r="I1886" s="58"/>
      <c r="J1886" s="58"/>
      <c r="K1886" s="58"/>
      <c r="L1886" s="58"/>
      <c r="M1886" s="60">
        <f t="shared" ref="M1886:N1886" si="270">SUM(M1879:M1885)</f>
        <v>814000</v>
      </c>
      <c r="N1886" s="60">
        <f t="shared" si="270"/>
        <v>1199900</v>
      </c>
      <c r="O1886" s="60">
        <f>SUM(O1879:O1885)</f>
        <v>2013900</v>
      </c>
      <c r="P1886" s="60">
        <f>+J1878-N1886</f>
        <v>4.9999999997671694</v>
      </c>
      <c r="Q1886" s="60">
        <f>+I1878-M1886</f>
        <v>0</v>
      </c>
      <c r="R1886" s="60">
        <f>+P1886+Q1886</f>
        <v>4.9999999997671694</v>
      </c>
      <c r="S1886" s="60">
        <f>+O1886</f>
        <v>2013900</v>
      </c>
      <c r="T1886" s="58"/>
    </row>
    <row r="1887" spans="1:20" ht="21" customHeight="1" x14ac:dyDescent="0.4">
      <c r="A1887" s="50" t="s">
        <v>718</v>
      </c>
      <c r="B1887" s="50" t="s">
        <v>326</v>
      </c>
      <c r="C1887" s="50"/>
      <c r="D1887" s="50">
        <v>138.88999999999999</v>
      </c>
      <c r="E1887" s="50">
        <v>14500</v>
      </c>
      <c r="F1887" s="52">
        <f>+D1887*0.8364</f>
        <v>116.16759599999999</v>
      </c>
      <c r="G1887" s="51">
        <v>7000</v>
      </c>
      <c r="H1887" s="51">
        <f>+D1887*E1887</f>
        <v>2013904.9999999998</v>
      </c>
      <c r="I1887" s="52">
        <f>+CEILING(F1887*G1887,1000)</f>
        <v>814000</v>
      </c>
      <c r="J1887" s="52">
        <f>(H1887-I1887)</f>
        <v>1199904.9999999998</v>
      </c>
      <c r="K1887" s="56">
        <v>44972</v>
      </c>
      <c r="L1887" s="50"/>
      <c r="M1887" s="51"/>
      <c r="N1887" s="51"/>
      <c r="O1887" s="52"/>
      <c r="P1887" s="51"/>
      <c r="Q1887" s="51"/>
      <c r="R1887" s="51"/>
      <c r="S1887" s="51"/>
      <c r="T1887" s="50" t="s">
        <v>293</v>
      </c>
    </row>
    <row r="1888" spans="1:20" ht="21" customHeight="1" x14ac:dyDescent="0.4">
      <c r="A1888" s="50" t="s">
        <v>718</v>
      </c>
      <c r="B1888" s="50"/>
      <c r="C1888" s="50"/>
      <c r="D1888" s="50"/>
      <c r="E1888" s="50"/>
      <c r="F1888" s="50"/>
      <c r="G1888" s="50"/>
      <c r="H1888" s="50"/>
      <c r="I1888" s="50"/>
      <c r="J1888" s="50"/>
      <c r="K1888" s="56">
        <v>44974</v>
      </c>
      <c r="L1888" s="50" t="s">
        <v>313</v>
      </c>
      <c r="M1888" s="51">
        <v>25000</v>
      </c>
      <c r="N1888" s="51"/>
      <c r="O1888" s="52">
        <f t="shared" ref="O1888:O1897" si="271">+SUM(M1888:N1888)</f>
        <v>25000</v>
      </c>
      <c r="P1888" s="51"/>
      <c r="Q1888" s="51"/>
      <c r="R1888" s="51"/>
      <c r="S1888" s="51"/>
      <c r="T1888" s="50" t="s">
        <v>293</v>
      </c>
    </row>
    <row r="1889" spans="1:20" ht="21" customHeight="1" x14ac:dyDescent="0.4">
      <c r="A1889" s="50" t="s">
        <v>718</v>
      </c>
      <c r="B1889" s="50"/>
      <c r="C1889" s="50"/>
      <c r="D1889" s="50"/>
      <c r="E1889" s="50"/>
      <c r="F1889" s="50"/>
      <c r="G1889" s="50"/>
      <c r="H1889" s="50"/>
      <c r="I1889" s="50"/>
      <c r="J1889" s="50"/>
      <c r="K1889" s="56">
        <v>45239</v>
      </c>
      <c r="L1889" s="50" t="s">
        <v>9</v>
      </c>
      <c r="M1889" s="51"/>
      <c r="N1889" s="52">
        <v>25000</v>
      </c>
      <c r="O1889" s="52">
        <f t="shared" si="271"/>
        <v>25000</v>
      </c>
      <c r="P1889" s="51"/>
      <c r="Q1889" s="51"/>
      <c r="R1889" s="51"/>
      <c r="S1889" s="51"/>
      <c r="T1889" s="50" t="s">
        <v>293</v>
      </c>
    </row>
    <row r="1890" spans="1:20" ht="21" customHeight="1" x14ac:dyDescent="0.4">
      <c r="A1890" s="50" t="s">
        <v>718</v>
      </c>
      <c r="B1890" s="50"/>
      <c r="C1890" s="50"/>
      <c r="D1890" s="50"/>
      <c r="E1890" s="50"/>
      <c r="F1890" s="50"/>
      <c r="G1890" s="50"/>
      <c r="H1890" s="50"/>
      <c r="I1890" s="50"/>
      <c r="J1890" s="50"/>
      <c r="K1890" s="56">
        <v>45258</v>
      </c>
      <c r="L1890" s="50" t="s">
        <v>9</v>
      </c>
      <c r="M1890" s="51"/>
      <c r="N1890" s="52">
        <v>500000</v>
      </c>
      <c r="O1890" s="52">
        <f t="shared" si="271"/>
        <v>500000</v>
      </c>
      <c r="P1890" s="51"/>
      <c r="Q1890" s="51"/>
      <c r="R1890" s="51"/>
      <c r="S1890" s="51"/>
      <c r="T1890" s="50" t="s">
        <v>293</v>
      </c>
    </row>
    <row r="1891" spans="1:20" ht="21" customHeight="1" x14ac:dyDescent="0.4">
      <c r="A1891" s="50" t="s">
        <v>718</v>
      </c>
      <c r="B1891" s="50"/>
      <c r="C1891" s="50" t="s">
        <v>242</v>
      </c>
      <c r="D1891" s="50"/>
      <c r="E1891" s="50"/>
      <c r="F1891" s="50"/>
      <c r="G1891" s="50"/>
      <c r="H1891" s="50"/>
      <c r="I1891" s="50"/>
      <c r="J1891" s="50"/>
      <c r="K1891" s="56">
        <v>45338</v>
      </c>
      <c r="L1891" s="50" t="s">
        <v>1290</v>
      </c>
      <c r="M1891" s="52">
        <v>250000</v>
      </c>
      <c r="N1891" s="51"/>
      <c r="O1891" s="52">
        <f t="shared" si="271"/>
        <v>250000</v>
      </c>
      <c r="P1891" s="51"/>
      <c r="Q1891" s="51"/>
      <c r="R1891" s="51"/>
      <c r="S1891" s="51"/>
      <c r="T1891" s="50" t="s">
        <v>293</v>
      </c>
    </row>
    <row r="1892" spans="1:20" ht="21" customHeight="1" x14ac:dyDescent="0.4">
      <c r="A1892" s="50" t="s">
        <v>718</v>
      </c>
      <c r="B1892" s="50"/>
      <c r="C1892" s="50"/>
      <c r="D1892" s="50"/>
      <c r="E1892" s="50"/>
      <c r="F1892" s="50"/>
      <c r="G1892" s="50"/>
      <c r="H1892" s="50"/>
      <c r="I1892" s="50"/>
      <c r="J1892" s="50"/>
      <c r="K1892" s="56">
        <v>45363</v>
      </c>
      <c r="L1892" s="50" t="s">
        <v>9</v>
      </c>
      <c r="M1892" s="51"/>
      <c r="N1892" s="52">
        <v>250000</v>
      </c>
      <c r="O1892" s="52">
        <f t="shared" si="271"/>
        <v>250000</v>
      </c>
      <c r="P1892" s="51"/>
      <c r="Q1892" s="51"/>
      <c r="R1892" s="51"/>
      <c r="S1892" s="51"/>
      <c r="T1892" s="50" t="s">
        <v>293</v>
      </c>
    </row>
    <row r="1893" spans="1:20" ht="21" customHeight="1" x14ac:dyDescent="0.4">
      <c r="A1893" s="50" t="s">
        <v>718</v>
      </c>
      <c r="B1893" s="50"/>
      <c r="C1893" s="50" t="s">
        <v>719</v>
      </c>
      <c r="D1893" s="50"/>
      <c r="E1893" s="50"/>
      <c r="F1893" s="50"/>
      <c r="G1893" s="50"/>
      <c r="H1893" s="50"/>
      <c r="I1893" s="50"/>
      <c r="J1893" s="50"/>
      <c r="K1893" s="56">
        <v>45522</v>
      </c>
      <c r="L1893" s="50" t="s">
        <v>9</v>
      </c>
      <c r="M1893" s="51"/>
      <c r="N1893" s="52">
        <v>583300</v>
      </c>
      <c r="O1893" s="52">
        <f t="shared" si="271"/>
        <v>583300</v>
      </c>
      <c r="P1893" s="51"/>
      <c r="Q1893" s="51"/>
      <c r="R1893" s="51"/>
      <c r="S1893" s="51"/>
      <c r="T1893" s="50" t="s">
        <v>293</v>
      </c>
    </row>
    <row r="1894" spans="1:20" ht="21" customHeight="1" x14ac:dyDescent="0.4">
      <c r="A1894" s="50" t="s">
        <v>718</v>
      </c>
      <c r="B1894" s="50"/>
      <c r="C1894" s="50"/>
      <c r="D1894" s="50"/>
      <c r="E1894" s="50"/>
      <c r="F1894" s="50"/>
      <c r="G1894" s="50"/>
      <c r="H1894" s="50"/>
      <c r="I1894" s="50"/>
      <c r="J1894" s="50"/>
      <c r="K1894" s="56">
        <v>45538</v>
      </c>
      <c r="L1894" s="50" t="s">
        <v>314</v>
      </c>
      <c r="M1894" s="52">
        <v>-300000</v>
      </c>
      <c r="N1894" s="51"/>
      <c r="O1894" s="52">
        <f t="shared" si="271"/>
        <v>-300000</v>
      </c>
      <c r="P1894" s="51"/>
      <c r="Q1894" s="51"/>
      <c r="R1894" s="51"/>
      <c r="S1894" s="51"/>
      <c r="T1894" s="50" t="s">
        <v>293</v>
      </c>
    </row>
    <row r="1895" spans="1:20" ht="21" customHeight="1" x14ac:dyDescent="0.4">
      <c r="A1895" s="50" t="s">
        <v>718</v>
      </c>
      <c r="B1895" s="50"/>
      <c r="C1895" s="50"/>
      <c r="D1895" s="50"/>
      <c r="E1895" s="50"/>
      <c r="F1895" s="50"/>
      <c r="G1895" s="50"/>
      <c r="H1895" s="50"/>
      <c r="I1895" s="50"/>
      <c r="J1895" s="50"/>
      <c r="K1895" s="56" t="s">
        <v>1204</v>
      </c>
      <c r="L1895" s="50" t="s">
        <v>99</v>
      </c>
      <c r="M1895" s="51">
        <v>100000</v>
      </c>
      <c r="N1895" s="51"/>
      <c r="O1895" s="52">
        <f t="shared" si="271"/>
        <v>100000</v>
      </c>
      <c r="P1895" s="51"/>
      <c r="Q1895" s="51"/>
      <c r="R1895" s="51"/>
      <c r="S1895" s="51"/>
      <c r="T1895" s="50" t="s">
        <v>293</v>
      </c>
    </row>
    <row r="1896" spans="1:20" ht="21" customHeight="1" x14ac:dyDescent="0.4">
      <c r="A1896" s="50" t="s">
        <v>718</v>
      </c>
      <c r="B1896" s="50"/>
      <c r="C1896" s="50" t="s">
        <v>720</v>
      </c>
      <c r="D1896" s="50"/>
      <c r="E1896" s="50"/>
      <c r="F1896" s="50"/>
      <c r="G1896" s="50"/>
      <c r="H1896" s="50"/>
      <c r="I1896" s="50"/>
      <c r="J1896" s="50"/>
      <c r="K1896" s="56" t="s">
        <v>1204</v>
      </c>
      <c r="L1896" s="50" t="s">
        <v>638</v>
      </c>
      <c r="M1896" s="51">
        <v>175000</v>
      </c>
      <c r="N1896" s="51"/>
      <c r="O1896" s="52">
        <f t="shared" si="271"/>
        <v>175000</v>
      </c>
      <c r="P1896" s="51"/>
      <c r="Q1896" s="51"/>
      <c r="R1896" s="51"/>
      <c r="S1896" s="51"/>
      <c r="T1896" s="50" t="s">
        <v>293</v>
      </c>
    </row>
    <row r="1897" spans="1:20" ht="21" customHeight="1" x14ac:dyDescent="0.4">
      <c r="A1897" s="50" t="s">
        <v>718</v>
      </c>
      <c r="B1897" s="50"/>
      <c r="C1897" s="50"/>
      <c r="D1897" s="50"/>
      <c r="E1897" s="50"/>
      <c r="F1897" s="50"/>
      <c r="G1897" s="50"/>
      <c r="H1897" s="50"/>
      <c r="I1897" s="50"/>
      <c r="J1897" s="50"/>
      <c r="K1897" s="50"/>
      <c r="L1897" s="50"/>
      <c r="M1897" s="51"/>
      <c r="N1897" s="51"/>
      <c r="O1897" s="52">
        <f t="shared" si="271"/>
        <v>0</v>
      </c>
      <c r="P1897" s="51"/>
      <c r="Q1897" s="51"/>
      <c r="R1897" s="51"/>
      <c r="S1897" s="51"/>
      <c r="T1897" s="50" t="s">
        <v>293</v>
      </c>
    </row>
    <row r="1898" spans="1:20" ht="21" customHeight="1" x14ac:dyDescent="0.4">
      <c r="A1898" s="58"/>
      <c r="B1898" s="58"/>
      <c r="C1898" s="58"/>
      <c r="D1898" s="58"/>
      <c r="E1898" s="58"/>
      <c r="F1898" s="58"/>
      <c r="G1898" s="58"/>
      <c r="H1898" s="58"/>
      <c r="I1898" s="58"/>
      <c r="J1898" s="58"/>
      <c r="K1898" s="58"/>
      <c r="L1898" s="58"/>
      <c r="M1898" s="60">
        <f t="shared" ref="M1898:N1898" si="272">SUM(M1888:M1897)</f>
        <v>250000</v>
      </c>
      <c r="N1898" s="60">
        <f t="shared" si="272"/>
        <v>1358300</v>
      </c>
      <c r="O1898" s="60">
        <f>SUM(O1888:O1897)</f>
        <v>1608300</v>
      </c>
      <c r="P1898" s="60">
        <f>+J1887-N1898</f>
        <v>-158395.00000000023</v>
      </c>
      <c r="Q1898" s="60">
        <f>+I1887-M1898</f>
        <v>564000</v>
      </c>
      <c r="R1898" s="60">
        <f>+P1898+Q1898</f>
        <v>405604.99999999977</v>
      </c>
      <c r="S1898" s="60">
        <f>+O1898</f>
        <v>1608300</v>
      </c>
      <c r="T1898" s="58"/>
    </row>
    <row r="1899" spans="1:20" ht="21" customHeight="1" x14ac:dyDescent="0.4">
      <c r="A1899" s="50" t="s">
        <v>721</v>
      </c>
      <c r="B1899" s="50" t="s">
        <v>326</v>
      </c>
      <c r="C1899" s="50" t="s">
        <v>722</v>
      </c>
      <c r="D1899" s="50">
        <v>138.88999999999999</v>
      </c>
      <c r="E1899" s="50">
        <v>15500</v>
      </c>
      <c r="F1899" s="52">
        <f>+D1899*0.8364</f>
        <v>116.16759599999999</v>
      </c>
      <c r="G1899" s="51">
        <v>7000</v>
      </c>
      <c r="H1899" s="51">
        <f>+D1899*E1899</f>
        <v>2152795</v>
      </c>
      <c r="I1899" s="52">
        <f>+CEILING(F1899*G1899,1000)</f>
        <v>814000</v>
      </c>
      <c r="J1899" s="52">
        <f>(H1899-I1899)</f>
        <v>1338795</v>
      </c>
      <c r="K1899" s="53">
        <v>45000</v>
      </c>
      <c r="L1899" s="54"/>
      <c r="M1899" s="51"/>
      <c r="N1899" s="51"/>
      <c r="O1899" s="52"/>
      <c r="P1899" s="51"/>
      <c r="Q1899" s="51"/>
      <c r="R1899" s="51"/>
      <c r="S1899" s="51"/>
      <c r="T1899" s="50" t="s">
        <v>376</v>
      </c>
    </row>
    <row r="1900" spans="1:20" ht="21" customHeight="1" x14ac:dyDescent="0.4">
      <c r="A1900" s="50" t="s">
        <v>721</v>
      </c>
      <c r="B1900" s="50"/>
      <c r="C1900" s="50"/>
      <c r="D1900" s="50"/>
      <c r="E1900" s="50"/>
      <c r="F1900" s="50"/>
      <c r="G1900" s="50"/>
      <c r="H1900" s="50"/>
      <c r="I1900" s="50"/>
      <c r="J1900" s="50"/>
      <c r="K1900" s="56">
        <v>44957</v>
      </c>
      <c r="L1900" s="50" t="s">
        <v>9</v>
      </c>
      <c r="M1900" s="51"/>
      <c r="N1900" s="52">
        <v>10000</v>
      </c>
      <c r="O1900" s="52">
        <f t="shared" ref="O1900:O1909" si="273">+SUM(M1900:N1900)</f>
        <v>10000</v>
      </c>
      <c r="P1900" s="51"/>
      <c r="Q1900" s="51"/>
      <c r="R1900" s="51"/>
      <c r="S1900" s="51"/>
      <c r="T1900" s="50" t="s">
        <v>376</v>
      </c>
    </row>
    <row r="1901" spans="1:20" ht="21" customHeight="1" x14ac:dyDescent="0.4">
      <c r="A1901" s="50" t="s">
        <v>721</v>
      </c>
      <c r="B1901" s="50"/>
      <c r="C1901" s="50" t="s">
        <v>562</v>
      </c>
      <c r="D1901" s="50"/>
      <c r="E1901" s="50"/>
      <c r="F1901" s="50"/>
      <c r="G1901" s="50"/>
      <c r="H1901" s="50"/>
      <c r="I1901" s="50"/>
      <c r="J1901" s="50"/>
      <c r="K1901" s="56">
        <v>45000</v>
      </c>
      <c r="L1901" s="50" t="s">
        <v>9</v>
      </c>
      <c r="M1901" s="51"/>
      <c r="N1901" s="52">
        <v>5000</v>
      </c>
      <c r="O1901" s="52">
        <f t="shared" si="273"/>
        <v>5000</v>
      </c>
      <c r="P1901" s="51"/>
      <c r="Q1901" s="51"/>
      <c r="R1901" s="51"/>
      <c r="S1901" s="51"/>
      <c r="T1901" s="50" t="s">
        <v>376</v>
      </c>
    </row>
    <row r="1902" spans="1:20" ht="21" customHeight="1" x14ac:dyDescent="0.4">
      <c r="A1902" s="50" t="s">
        <v>721</v>
      </c>
      <c r="B1902" s="50"/>
      <c r="C1902" s="50"/>
      <c r="D1902" s="50"/>
      <c r="E1902" s="50"/>
      <c r="F1902" s="50"/>
      <c r="G1902" s="50"/>
      <c r="H1902" s="50"/>
      <c r="I1902" s="50"/>
      <c r="J1902" s="50"/>
      <c r="K1902" s="56">
        <v>45017</v>
      </c>
      <c r="L1902" s="50" t="s">
        <v>9</v>
      </c>
      <c r="M1902" s="51"/>
      <c r="N1902" s="52">
        <v>495000</v>
      </c>
      <c r="O1902" s="52">
        <f t="shared" si="273"/>
        <v>495000</v>
      </c>
      <c r="P1902" s="51"/>
      <c r="Q1902" s="51"/>
      <c r="R1902" s="51"/>
      <c r="S1902" s="51"/>
      <c r="T1902" s="50" t="s">
        <v>376</v>
      </c>
    </row>
    <row r="1903" spans="1:20" ht="21" customHeight="1" x14ac:dyDescent="0.4">
      <c r="A1903" s="50" t="s">
        <v>721</v>
      </c>
      <c r="B1903" s="50"/>
      <c r="C1903" s="50"/>
      <c r="D1903" s="50"/>
      <c r="E1903" s="50"/>
      <c r="F1903" s="50"/>
      <c r="G1903" s="50"/>
      <c r="H1903" s="50"/>
      <c r="I1903" s="50"/>
      <c r="J1903" s="50"/>
      <c r="K1903" s="56">
        <v>45067</v>
      </c>
      <c r="L1903" s="50" t="s">
        <v>9</v>
      </c>
      <c r="M1903" s="51"/>
      <c r="N1903" s="52">
        <v>500000</v>
      </c>
      <c r="O1903" s="52">
        <f t="shared" si="273"/>
        <v>500000</v>
      </c>
      <c r="P1903" s="51"/>
      <c r="Q1903" s="51"/>
      <c r="R1903" s="51"/>
      <c r="S1903" s="51"/>
      <c r="T1903" s="50" t="s">
        <v>376</v>
      </c>
    </row>
    <row r="1904" spans="1:20" ht="21" customHeight="1" x14ac:dyDescent="0.4">
      <c r="A1904" s="50" t="s">
        <v>721</v>
      </c>
      <c r="B1904" s="50"/>
      <c r="C1904" s="50"/>
      <c r="D1904" s="50"/>
      <c r="E1904" s="50"/>
      <c r="F1904" s="50"/>
      <c r="G1904" s="50"/>
      <c r="H1904" s="50"/>
      <c r="I1904" s="50"/>
      <c r="J1904" s="50"/>
      <c r="K1904" s="56">
        <v>45086</v>
      </c>
      <c r="L1904" s="50" t="s">
        <v>9</v>
      </c>
      <c r="M1904" s="51"/>
      <c r="N1904" s="52">
        <v>300000</v>
      </c>
      <c r="O1904" s="52">
        <f t="shared" si="273"/>
        <v>300000</v>
      </c>
      <c r="P1904" s="51"/>
      <c r="Q1904" s="51"/>
      <c r="R1904" s="51"/>
      <c r="S1904" s="51"/>
      <c r="T1904" s="50" t="s">
        <v>376</v>
      </c>
    </row>
    <row r="1905" spans="1:20" ht="21" customHeight="1" x14ac:dyDescent="0.4">
      <c r="A1905" s="50" t="s">
        <v>721</v>
      </c>
      <c r="B1905" s="50"/>
      <c r="C1905" s="50"/>
      <c r="D1905" s="50"/>
      <c r="E1905" s="50"/>
      <c r="F1905" s="50"/>
      <c r="G1905" s="50"/>
      <c r="H1905" s="50"/>
      <c r="I1905" s="50"/>
      <c r="J1905" s="50"/>
      <c r="K1905" s="56">
        <v>45086</v>
      </c>
      <c r="L1905" s="50" t="s">
        <v>1291</v>
      </c>
      <c r="M1905" s="51">
        <v>400000</v>
      </c>
      <c r="N1905" s="51"/>
      <c r="O1905" s="52">
        <f t="shared" si="273"/>
        <v>400000</v>
      </c>
      <c r="P1905" s="51"/>
      <c r="Q1905" s="51"/>
      <c r="R1905" s="51"/>
      <c r="S1905" s="51"/>
      <c r="T1905" s="50" t="s">
        <v>376</v>
      </c>
    </row>
    <row r="1906" spans="1:20" ht="21" customHeight="1" x14ac:dyDescent="0.4">
      <c r="A1906" s="50" t="s">
        <v>721</v>
      </c>
      <c r="B1906" s="50"/>
      <c r="C1906" s="50"/>
      <c r="D1906" s="50"/>
      <c r="E1906" s="50"/>
      <c r="F1906" s="50"/>
      <c r="G1906" s="50"/>
      <c r="H1906" s="50"/>
      <c r="I1906" s="50"/>
      <c r="J1906" s="50"/>
      <c r="K1906" s="56">
        <v>45086</v>
      </c>
      <c r="L1906" s="50" t="s">
        <v>1292</v>
      </c>
      <c r="M1906" s="51">
        <v>414000</v>
      </c>
      <c r="N1906" s="51"/>
      <c r="O1906" s="52">
        <f t="shared" si="273"/>
        <v>414000</v>
      </c>
      <c r="P1906" s="51"/>
      <c r="Q1906" s="51"/>
      <c r="R1906" s="51"/>
      <c r="S1906" s="51"/>
      <c r="T1906" s="50" t="s">
        <v>376</v>
      </c>
    </row>
    <row r="1907" spans="1:20" ht="21" customHeight="1" x14ac:dyDescent="0.4">
      <c r="A1907" s="50" t="s">
        <v>721</v>
      </c>
      <c r="B1907" s="50"/>
      <c r="C1907" s="50"/>
      <c r="D1907" s="50"/>
      <c r="E1907" s="50"/>
      <c r="F1907" s="50"/>
      <c r="G1907" s="50"/>
      <c r="H1907" s="50"/>
      <c r="I1907" s="50"/>
      <c r="J1907" s="50"/>
      <c r="K1907" s="56">
        <v>45089</v>
      </c>
      <c r="L1907" s="50" t="s">
        <v>9</v>
      </c>
      <c r="M1907" s="51"/>
      <c r="N1907" s="52">
        <v>38000</v>
      </c>
      <c r="O1907" s="52">
        <f t="shared" si="273"/>
        <v>38000</v>
      </c>
      <c r="P1907" s="51"/>
      <c r="Q1907" s="51"/>
      <c r="R1907" s="51"/>
      <c r="S1907" s="51"/>
      <c r="T1907" s="50" t="s">
        <v>376</v>
      </c>
    </row>
    <row r="1908" spans="1:20" ht="21" customHeight="1" x14ac:dyDescent="0.4">
      <c r="A1908" s="50" t="s">
        <v>721</v>
      </c>
      <c r="B1908" s="50"/>
      <c r="C1908" s="50"/>
      <c r="D1908" s="50"/>
      <c r="E1908" s="50"/>
      <c r="F1908" s="50"/>
      <c r="G1908" s="50"/>
      <c r="H1908" s="50"/>
      <c r="I1908" s="50"/>
      <c r="J1908" s="50"/>
      <c r="K1908" s="56">
        <v>45057</v>
      </c>
      <c r="L1908" s="50" t="s">
        <v>9</v>
      </c>
      <c r="M1908" s="51"/>
      <c r="N1908" s="52">
        <v>-10000</v>
      </c>
      <c r="O1908" s="52">
        <f t="shared" si="273"/>
        <v>-10000</v>
      </c>
      <c r="P1908" s="51"/>
      <c r="Q1908" s="51"/>
      <c r="R1908" s="51"/>
      <c r="S1908" s="51"/>
      <c r="T1908" s="50" t="s">
        <v>376</v>
      </c>
    </row>
    <row r="1909" spans="1:20" ht="21" customHeight="1" x14ac:dyDescent="0.4">
      <c r="A1909" s="50" t="s">
        <v>721</v>
      </c>
      <c r="B1909" s="50"/>
      <c r="C1909" s="50"/>
      <c r="D1909" s="50"/>
      <c r="E1909" s="50"/>
      <c r="F1909" s="50"/>
      <c r="G1909" s="50"/>
      <c r="H1909" s="50"/>
      <c r="I1909" s="50"/>
      <c r="J1909" s="50"/>
      <c r="K1909" s="50"/>
      <c r="L1909" s="50"/>
      <c r="M1909" s="51"/>
      <c r="N1909" s="51"/>
      <c r="O1909" s="52">
        <f t="shared" si="273"/>
        <v>0</v>
      </c>
      <c r="P1909" s="51"/>
      <c r="Q1909" s="51"/>
      <c r="R1909" s="51"/>
      <c r="S1909" s="51"/>
      <c r="T1909" s="50" t="s">
        <v>376</v>
      </c>
    </row>
    <row r="1910" spans="1:20" ht="21" customHeight="1" x14ac:dyDescent="0.4">
      <c r="A1910" s="58"/>
      <c r="B1910" s="58"/>
      <c r="C1910" s="58"/>
      <c r="D1910" s="58"/>
      <c r="E1910" s="58"/>
      <c r="F1910" s="58"/>
      <c r="G1910" s="58"/>
      <c r="H1910" s="58"/>
      <c r="I1910" s="58"/>
      <c r="J1910" s="58"/>
      <c r="K1910" s="58"/>
      <c r="L1910" s="58"/>
      <c r="M1910" s="60">
        <f t="shared" ref="M1910:N1910" si="274">SUM(M1900:M1909)</f>
        <v>814000</v>
      </c>
      <c r="N1910" s="60">
        <f t="shared" si="274"/>
        <v>1338000</v>
      </c>
      <c r="O1910" s="60">
        <f>SUM(O1900:O1909)</f>
        <v>2152000</v>
      </c>
      <c r="P1910" s="60">
        <f>+J1899-N1910</f>
        <v>795</v>
      </c>
      <c r="Q1910" s="60">
        <f>+I1899-M1910</f>
        <v>0</v>
      </c>
      <c r="R1910" s="60">
        <f>+P1910+Q1910</f>
        <v>795</v>
      </c>
      <c r="S1910" s="60">
        <f>+O1910</f>
        <v>2152000</v>
      </c>
      <c r="T1910" s="58"/>
    </row>
    <row r="1911" spans="1:20" ht="21" customHeight="1" x14ac:dyDescent="0.4">
      <c r="A1911" s="50" t="s">
        <v>723</v>
      </c>
      <c r="B1911" s="50" t="s">
        <v>326</v>
      </c>
      <c r="C1911" s="50"/>
      <c r="D1911" s="50">
        <v>138.88999999999999</v>
      </c>
      <c r="E1911" s="50">
        <v>15500</v>
      </c>
      <c r="F1911" s="52">
        <f>+D1911*0.8364</f>
        <v>116.16759599999999</v>
      </c>
      <c r="G1911" s="51">
        <v>7000</v>
      </c>
      <c r="H1911" s="51">
        <f>+D1911*E1911</f>
        <v>2152795</v>
      </c>
      <c r="I1911" s="52">
        <f>+CEILING(F1911*G1911,1000)</f>
        <v>814000</v>
      </c>
      <c r="J1911" s="52">
        <f>(H1911-I1911)</f>
        <v>1338795</v>
      </c>
      <c r="K1911" s="56">
        <v>45002</v>
      </c>
      <c r="L1911" s="50"/>
      <c r="M1911" s="51"/>
      <c r="N1911" s="51"/>
      <c r="O1911" s="52"/>
      <c r="P1911" s="51"/>
      <c r="Q1911" s="51"/>
      <c r="R1911" s="51"/>
      <c r="S1911" s="51"/>
      <c r="T1911" s="50" t="s">
        <v>376</v>
      </c>
    </row>
    <row r="1912" spans="1:20" ht="21" customHeight="1" x14ac:dyDescent="0.4">
      <c r="A1912" s="50" t="s">
        <v>723</v>
      </c>
      <c r="B1912" s="50"/>
      <c r="C1912" s="50" t="s">
        <v>724</v>
      </c>
      <c r="D1912" s="50"/>
      <c r="E1912" s="50"/>
      <c r="F1912" s="50"/>
      <c r="G1912" s="50"/>
      <c r="H1912" s="50"/>
      <c r="I1912" s="50"/>
      <c r="J1912" s="50"/>
      <c r="K1912" s="56">
        <v>45002</v>
      </c>
      <c r="L1912" s="50" t="s">
        <v>312</v>
      </c>
      <c r="M1912" s="51">
        <v>10000</v>
      </c>
      <c r="N1912" s="51"/>
      <c r="O1912" s="52">
        <f t="shared" ref="O1912:O1918" si="275">+SUM(M1912:N1912)</f>
        <v>10000</v>
      </c>
      <c r="P1912" s="51"/>
      <c r="Q1912" s="51"/>
      <c r="R1912" s="51"/>
      <c r="S1912" s="51"/>
      <c r="T1912" s="50" t="s">
        <v>376</v>
      </c>
    </row>
    <row r="1913" spans="1:20" ht="21" customHeight="1" x14ac:dyDescent="0.4">
      <c r="A1913" s="50" t="s">
        <v>723</v>
      </c>
      <c r="B1913" s="50"/>
      <c r="C1913" s="50"/>
      <c r="D1913" s="50"/>
      <c r="E1913" s="50"/>
      <c r="F1913" s="50"/>
      <c r="G1913" s="50"/>
      <c r="H1913" s="50"/>
      <c r="I1913" s="50"/>
      <c r="J1913" s="50"/>
      <c r="K1913" s="56">
        <v>45024</v>
      </c>
      <c r="L1913" s="50" t="s">
        <v>314</v>
      </c>
      <c r="M1913" s="51">
        <v>245000</v>
      </c>
      <c r="N1913" s="51"/>
      <c r="O1913" s="52">
        <f t="shared" si="275"/>
        <v>245000</v>
      </c>
      <c r="P1913" s="51"/>
      <c r="Q1913" s="51"/>
      <c r="R1913" s="51"/>
      <c r="S1913" s="51"/>
      <c r="T1913" s="50" t="s">
        <v>376</v>
      </c>
    </row>
    <row r="1914" spans="1:20" ht="21" customHeight="1" x14ac:dyDescent="0.4">
      <c r="A1914" s="50" t="s">
        <v>723</v>
      </c>
      <c r="B1914" s="50"/>
      <c r="C1914" s="50" t="s">
        <v>725</v>
      </c>
      <c r="D1914" s="50"/>
      <c r="E1914" s="50"/>
      <c r="F1914" s="50"/>
      <c r="G1914" s="50"/>
      <c r="H1914" s="50"/>
      <c r="I1914" s="50"/>
      <c r="J1914" s="50"/>
      <c r="K1914" s="56">
        <v>45023</v>
      </c>
      <c r="L1914" s="50" t="s">
        <v>314</v>
      </c>
      <c r="M1914" s="51">
        <v>255000</v>
      </c>
      <c r="N1914" s="51"/>
      <c r="O1914" s="52">
        <f t="shared" si="275"/>
        <v>255000</v>
      </c>
      <c r="P1914" s="51"/>
      <c r="Q1914" s="51"/>
      <c r="R1914" s="51"/>
      <c r="S1914" s="51"/>
      <c r="T1914" s="50" t="s">
        <v>376</v>
      </c>
    </row>
    <row r="1915" spans="1:20" ht="21" customHeight="1" x14ac:dyDescent="0.4">
      <c r="A1915" s="50" t="s">
        <v>723</v>
      </c>
      <c r="B1915" s="50"/>
      <c r="C1915" s="50" t="s">
        <v>726</v>
      </c>
      <c r="D1915" s="50"/>
      <c r="E1915" s="50"/>
      <c r="F1915" s="50"/>
      <c r="G1915" s="50"/>
      <c r="H1915" s="50"/>
      <c r="I1915" s="50"/>
      <c r="J1915" s="50"/>
      <c r="K1915" s="56">
        <v>45204</v>
      </c>
      <c r="L1915" s="50" t="s">
        <v>9</v>
      </c>
      <c r="M1915" s="51"/>
      <c r="N1915" s="52">
        <v>100000</v>
      </c>
      <c r="O1915" s="52">
        <f t="shared" si="275"/>
        <v>100000</v>
      </c>
      <c r="P1915" s="51"/>
      <c r="Q1915" s="51"/>
      <c r="R1915" s="51"/>
      <c r="S1915" s="51"/>
      <c r="T1915" s="50" t="s">
        <v>376</v>
      </c>
    </row>
    <row r="1916" spans="1:20" ht="21" customHeight="1" x14ac:dyDescent="0.4">
      <c r="A1916" s="50" t="s">
        <v>723</v>
      </c>
      <c r="B1916" s="50"/>
      <c r="C1916" s="50" t="s">
        <v>726</v>
      </c>
      <c r="D1916" s="50"/>
      <c r="E1916" s="50"/>
      <c r="F1916" s="50"/>
      <c r="G1916" s="50"/>
      <c r="H1916" s="50"/>
      <c r="I1916" s="50"/>
      <c r="J1916" s="50"/>
      <c r="K1916" s="56">
        <v>45394</v>
      </c>
      <c r="L1916" s="50" t="s">
        <v>321</v>
      </c>
      <c r="M1916" s="52">
        <v>814000</v>
      </c>
      <c r="N1916" s="51"/>
      <c r="O1916" s="52">
        <f t="shared" si="275"/>
        <v>814000</v>
      </c>
      <c r="P1916" s="51"/>
      <c r="Q1916" s="51"/>
      <c r="R1916" s="51"/>
      <c r="S1916" s="51"/>
      <c r="T1916" s="50" t="s">
        <v>376</v>
      </c>
    </row>
    <row r="1917" spans="1:20" ht="21" customHeight="1" x14ac:dyDescent="0.4">
      <c r="A1917" s="50" t="s">
        <v>723</v>
      </c>
      <c r="B1917" s="50"/>
      <c r="C1917" s="50"/>
      <c r="D1917" s="50"/>
      <c r="E1917" s="50"/>
      <c r="F1917" s="50"/>
      <c r="G1917" s="50"/>
      <c r="H1917" s="50"/>
      <c r="I1917" s="50"/>
      <c r="J1917" s="50"/>
      <c r="K1917" s="56">
        <v>45396</v>
      </c>
      <c r="L1917" s="50" t="s">
        <v>9</v>
      </c>
      <c r="M1917" s="51"/>
      <c r="N1917" s="52">
        <v>728795</v>
      </c>
      <c r="O1917" s="52">
        <f t="shared" si="275"/>
        <v>728795</v>
      </c>
      <c r="P1917" s="51"/>
      <c r="Q1917" s="51"/>
      <c r="R1917" s="51"/>
      <c r="S1917" s="51"/>
      <c r="T1917" s="50" t="s">
        <v>376</v>
      </c>
    </row>
    <row r="1918" spans="1:20" ht="21" customHeight="1" x14ac:dyDescent="0.4">
      <c r="A1918" s="50" t="s">
        <v>723</v>
      </c>
      <c r="B1918" s="50"/>
      <c r="C1918" s="50"/>
      <c r="D1918" s="50"/>
      <c r="E1918" s="50"/>
      <c r="F1918" s="50"/>
      <c r="G1918" s="50"/>
      <c r="H1918" s="50"/>
      <c r="I1918" s="50"/>
      <c r="J1918" s="50"/>
      <c r="K1918" s="50"/>
      <c r="L1918" s="50"/>
      <c r="M1918" s="51"/>
      <c r="N1918" s="51"/>
      <c r="O1918" s="52">
        <f t="shared" si="275"/>
        <v>0</v>
      </c>
      <c r="P1918" s="51"/>
      <c r="Q1918" s="51"/>
      <c r="R1918" s="51"/>
      <c r="S1918" s="51"/>
      <c r="T1918" s="50" t="s">
        <v>376</v>
      </c>
    </row>
    <row r="1919" spans="1:20" ht="21" customHeight="1" x14ac:dyDescent="0.4">
      <c r="A1919" s="58"/>
      <c r="B1919" s="58"/>
      <c r="C1919" s="58"/>
      <c r="D1919" s="58"/>
      <c r="E1919" s="58"/>
      <c r="F1919" s="58"/>
      <c r="G1919" s="58"/>
      <c r="H1919" s="58"/>
      <c r="I1919" s="58"/>
      <c r="J1919" s="58"/>
      <c r="K1919" s="58"/>
      <c r="L1919" s="58"/>
      <c r="M1919" s="60">
        <f t="shared" ref="M1919:N1919" si="276">SUM(M1912:M1918)</f>
        <v>1324000</v>
      </c>
      <c r="N1919" s="60">
        <f t="shared" si="276"/>
        <v>828795</v>
      </c>
      <c r="O1919" s="60">
        <f>SUM(O1912:O1918)</f>
        <v>2152795</v>
      </c>
      <c r="P1919" s="60">
        <f>+J1911-N1919</f>
        <v>510000</v>
      </c>
      <c r="Q1919" s="60">
        <f>+I1911-M1919</f>
        <v>-510000</v>
      </c>
      <c r="R1919" s="60">
        <f>+P1919+Q1919</f>
        <v>0</v>
      </c>
      <c r="S1919" s="60">
        <f>+O1919</f>
        <v>2152795</v>
      </c>
      <c r="T1919" s="58"/>
    </row>
    <row r="1920" spans="1:20" ht="21" customHeight="1" x14ac:dyDescent="0.4">
      <c r="A1920" s="50" t="s">
        <v>727</v>
      </c>
      <c r="B1920" s="50" t="s">
        <v>326</v>
      </c>
      <c r="C1920" s="50"/>
      <c r="D1920" s="50">
        <v>138.88999999999999</v>
      </c>
      <c r="E1920" s="50">
        <v>16500</v>
      </c>
      <c r="F1920" s="52">
        <f>+D1920*0.8364</f>
        <v>116.16759599999999</v>
      </c>
      <c r="G1920" s="51">
        <v>7000</v>
      </c>
      <c r="H1920" s="51">
        <f>+D1920*E1920</f>
        <v>2291685</v>
      </c>
      <c r="I1920" s="52">
        <f>+CEILING(F1920*G1920,1000)</f>
        <v>814000</v>
      </c>
      <c r="J1920" s="52">
        <f>(H1920-I1920)</f>
        <v>1477685</v>
      </c>
      <c r="K1920" s="56">
        <v>45102</v>
      </c>
      <c r="L1920" s="50"/>
      <c r="M1920" s="51"/>
      <c r="N1920" s="51"/>
      <c r="O1920" s="52"/>
      <c r="P1920" s="51"/>
      <c r="Q1920" s="51"/>
      <c r="R1920" s="51"/>
      <c r="S1920" s="51"/>
      <c r="T1920" s="50" t="s">
        <v>298</v>
      </c>
    </row>
    <row r="1921" spans="1:20" ht="21" customHeight="1" x14ac:dyDescent="0.4">
      <c r="A1921" s="50" t="s">
        <v>727</v>
      </c>
      <c r="B1921" s="50"/>
      <c r="C1921" s="50" t="s">
        <v>728</v>
      </c>
      <c r="D1921" s="50"/>
      <c r="E1921" s="50"/>
      <c r="F1921" s="50"/>
      <c r="G1921" s="50"/>
      <c r="H1921" s="50"/>
      <c r="I1921" s="50"/>
      <c r="J1921" s="50"/>
      <c r="K1921" s="56">
        <v>45102</v>
      </c>
      <c r="L1921" s="50" t="s">
        <v>313</v>
      </c>
      <c r="M1921" s="51">
        <v>5000</v>
      </c>
      <c r="N1921" s="51"/>
      <c r="O1921" s="52">
        <f t="shared" ref="O1921:O1932" si="277">+SUM(M1921:N1921)</f>
        <v>5000</v>
      </c>
      <c r="P1921" s="51"/>
      <c r="Q1921" s="51"/>
      <c r="R1921" s="51"/>
      <c r="S1921" s="51"/>
      <c r="T1921" s="50" t="s">
        <v>298</v>
      </c>
    </row>
    <row r="1922" spans="1:20" ht="21" customHeight="1" x14ac:dyDescent="0.4">
      <c r="A1922" s="50" t="s">
        <v>727</v>
      </c>
      <c r="B1922" s="50"/>
      <c r="C1922" s="50"/>
      <c r="D1922" s="50"/>
      <c r="E1922" s="50"/>
      <c r="F1922" s="50"/>
      <c r="G1922" s="50"/>
      <c r="H1922" s="50"/>
      <c r="I1922" s="50"/>
      <c r="J1922" s="50"/>
      <c r="K1922" s="56">
        <v>45103</v>
      </c>
      <c r="L1922" s="50" t="s">
        <v>1293</v>
      </c>
      <c r="M1922" s="51">
        <v>490000</v>
      </c>
      <c r="N1922" s="51"/>
      <c r="O1922" s="52">
        <f t="shared" si="277"/>
        <v>490000</v>
      </c>
      <c r="P1922" s="51"/>
      <c r="Q1922" s="51"/>
      <c r="R1922" s="51"/>
      <c r="S1922" s="51"/>
      <c r="T1922" s="50" t="s">
        <v>298</v>
      </c>
    </row>
    <row r="1923" spans="1:20" ht="21" customHeight="1" x14ac:dyDescent="0.4">
      <c r="A1923" s="50" t="s">
        <v>727</v>
      </c>
      <c r="B1923" s="50"/>
      <c r="C1923" s="50"/>
      <c r="D1923" s="50"/>
      <c r="E1923" s="50"/>
      <c r="F1923" s="50"/>
      <c r="G1923" s="50"/>
      <c r="H1923" s="50"/>
      <c r="I1923" s="50"/>
      <c r="J1923" s="50"/>
      <c r="K1923" s="56">
        <v>45103</v>
      </c>
      <c r="L1923" s="50" t="s">
        <v>1294</v>
      </c>
      <c r="M1923" s="51">
        <v>67500</v>
      </c>
      <c r="N1923" s="51"/>
      <c r="O1923" s="52">
        <f t="shared" si="277"/>
        <v>67500</v>
      </c>
      <c r="P1923" s="51"/>
      <c r="Q1923" s="51"/>
      <c r="R1923" s="51"/>
      <c r="S1923" s="51"/>
      <c r="T1923" s="50" t="s">
        <v>298</v>
      </c>
    </row>
    <row r="1924" spans="1:20" ht="21" customHeight="1" x14ac:dyDescent="0.4">
      <c r="A1924" s="50" t="s">
        <v>727</v>
      </c>
      <c r="B1924" s="50"/>
      <c r="C1924" s="50"/>
      <c r="D1924" s="50"/>
      <c r="E1924" s="50"/>
      <c r="F1924" s="50"/>
      <c r="G1924" s="50"/>
      <c r="H1924" s="50"/>
      <c r="I1924" s="50"/>
      <c r="J1924" s="50"/>
      <c r="K1924" s="56">
        <v>45196</v>
      </c>
      <c r="L1924" s="50" t="s">
        <v>313</v>
      </c>
      <c r="M1924" s="51">
        <v>162500</v>
      </c>
      <c r="N1924" s="51"/>
      <c r="O1924" s="52">
        <f t="shared" si="277"/>
        <v>162500</v>
      </c>
      <c r="P1924" s="51"/>
      <c r="Q1924" s="51"/>
      <c r="R1924" s="51"/>
      <c r="S1924" s="51"/>
      <c r="T1924" s="50" t="s">
        <v>298</v>
      </c>
    </row>
    <row r="1925" spans="1:20" ht="21" customHeight="1" x14ac:dyDescent="0.4">
      <c r="A1925" s="50" t="s">
        <v>727</v>
      </c>
      <c r="B1925" s="50"/>
      <c r="C1925" s="50"/>
      <c r="D1925" s="50"/>
      <c r="E1925" s="50"/>
      <c r="F1925" s="50"/>
      <c r="G1925" s="50"/>
      <c r="H1925" s="50"/>
      <c r="I1925" s="50"/>
      <c r="J1925" s="50"/>
      <c r="K1925" s="56">
        <v>45194</v>
      </c>
      <c r="L1925" s="50" t="s">
        <v>9</v>
      </c>
      <c r="M1925" s="51"/>
      <c r="N1925" s="52">
        <v>400000</v>
      </c>
      <c r="O1925" s="52">
        <f t="shared" si="277"/>
        <v>400000</v>
      </c>
      <c r="P1925" s="51"/>
      <c r="Q1925" s="51"/>
      <c r="R1925" s="51"/>
      <c r="S1925" s="51"/>
      <c r="T1925" s="50" t="s">
        <v>298</v>
      </c>
    </row>
    <row r="1926" spans="1:20" ht="21" customHeight="1" x14ac:dyDescent="0.4">
      <c r="A1926" s="50" t="s">
        <v>727</v>
      </c>
      <c r="B1926" s="50"/>
      <c r="C1926" s="50" t="s">
        <v>512</v>
      </c>
      <c r="D1926" s="50"/>
      <c r="E1926" s="50"/>
      <c r="F1926" s="50"/>
      <c r="G1926" s="50"/>
      <c r="H1926" s="50"/>
      <c r="I1926" s="50"/>
      <c r="J1926" s="50"/>
      <c r="K1926" s="56">
        <v>45324</v>
      </c>
      <c r="L1926" s="50" t="s">
        <v>9</v>
      </c>
      <c r="M1926" s="51"/>
      <c r="N1926" s="52">
        <v>500000</v>
      </c>
      <c r="O1926" s="52">
        <f t="shared" si="277"/>
        <v>500000</v>
      </c>
      <c r="P1926" s="51"/>
      <c r="Q1926" s="51"/>
      <c r="R1926" s="51"/>
      <c r="S1926" s="51"/>
      <c r="T1926" s="50" t="s">
        <v>298</v>
      </c>
    </row>
    <row r="1927" spans="1:20" ht="21" customHeight="1" x14ac:dyDescent="0.4">
      <c r="A1927" s="50" t="s">
        <v>727</v>
      </c>
      <c r="B1927" s="50"/>
      <c r="C1927" s="50" t="s">
        <v>512</v>
      </c>
      <c r="D1927" s="50" t="s">
        <v>440</v>
      </c>
      <c r="E1927" s="50"/>
      <c r="F1927" s="50"/>
      <c r="G1927" s="50"/>
      <c r="H1927" s="50"/>
      <c r="I1927" s="50"/>
      <c r="J1927" s="50"/>
      <c r="K1927" s="56">
        <v>45324</v>
      </c>
      <c r="L1927" s="50" t="s">
        <v>1295</v>
      </c>
      <c r="M1927" s="52">
        <v>414000</v>
      </c>
      <c r="N1927" s="51"/>
      <c r="O1927" s="52">
        <f t="shared" si="277"/>
        <v>414000</v>
      </c>
      <c r="P1927" s="51"/>
      <c r="Q1927" s="51"/>
      <c r="R1927" s="51"/>
      <c r="S1927" s="51"/>
      <c r="T1927" s="50" t="s">
        <v>298</v>
      </c>
    </row>
    <row r="1928" spans="1:20" ht="21" customHeight="1" x14ac:dyDescent="0.4">
      <c r="A1928" s="50" t="s">
        <v>727</v>
      </c>
      <c r="B1928" s="50"/>
      <c r="C1928" s="50" t="s">
        <v>512</v>
      </c>
      <c r="D1928" s="50" t="s">
        <v>440</v>
      </c>
      <c r="E1928" s="50"/>
      <c r="F1928" s="50"/>
      <c r="G1928" s="50"/>
      <c r="H1928" s="50"/>
      <c r="I1928" s="50"/>
      <c r="J1928" s="50"/>
      <c r="K1928" s="56">
        <v>45324</v>
      </c>
      <c r="L1928" s="50" t="s">
        <v>1296</v>
      </c>
      <c r="M1928" s="52">
        <v>400000</v>
      </c>
      <c r="N1928" s="51"/>
      <c r="O1928" s="52">
        <f t="shared" si="277"/>
        <v>400000</v>
      </c>
      <c r="P1928" s="51"/>
      <c r="Q1928" s="51"/>
      <c r="R1928" s="51"/>
      <c r="S1928" s="51"/>
      <c r="T1928" s="50" t="s">
        <v>298</v>
      </c>
    </row>
    <row r="1929" spans="1:20" ht="21" customHeight="1" x14ac:dyDescent="0.4">
      <c r="A1929" s="50" t="s">
        <v>727</v>
      </c>
      <c r="B1929" s="50"/>
      <c r="C1929" s="50" t="s">
        <v>728</v>
      </c>
      <c r="D1929" s="50"/>
      <c r="E1929" s="50"/>
      <c r="F1929" s="50"/>
      <c r="G1929" s="50"/>
      <c r="H1929" s="50"/>
      <c r="I1929" s="50"/>
      <c r="J1929" s="50"/>
      <c r="K1929" s="56">
        <v>45326</v>
      </c>
      <c r="L1929" s="50" t="s">
        <v>313</v>
      </c>
      <c r="M1929" s="52">
        <v>-725000</v>
      </c>
      <c r="N1929" s="51"/>
      <c r="O1929" s="52">
        <f t="shared" si="277"/>
        <v>-725000</v>
      </c>
      <c r="P1929" s="51"/>
      <c r="Q1929" s="51"/>
      <c r="R1929" s="51"/>
      <c r="S1929" s="51"/>
      <c r="T1929" s="50" t="s">
        <v>298</v>
      </c>
    </row>
    <row r="1930" spans="1:20" ht="21" customHeight="1" x14ac:dyDescent="0.4">
      <c r="A1930" s="50" t="s">
        <v>727</v>
      </c>
      <c r="B1930" s="50"/>
      <c r="C1930" s="50"/>
      <c r="D1930" s="50"/>
      <c r="E1930" s="50"/>
      <c r="F1930" s="50"/>
      <c r="G1930" s="50"/>
      <c r="H1930" s="50"/>
      <c r="I1930" s="50"/>
      <c r="J1930" s="50"/>
      <c r="K1930" s="56">
        <v>45329</v>
      </c>
      <c r="L1930" s="50" t="s">
        <v>9</v>
      </c>
      <c r="M1930" s="51"/>
      <c r="N1930" s="52">
        <v>536018</v>
      </c>
      <c r="O1930" s="52">
        <f t="shared" si="277"/>
        <v>536018</v>
      </c>
      <c r="P1930" s="51"/>
      <c r="Q1930" s="51"/>
      <c r="R1930" s="51"/>
      <c r="S1930" s="51"/>
      <c r="T1930" s="50" t="s">
        <v>298</v>
      </c>
    </row>
    <row r="1931" spans="1:20" ht="21" customHeight="1" x14ac:dyDescent="0.4">
      <c r="A1931" s="50" t="s">
        <v>727</v>
      </c>
      <c r="B1931" s="50"/>
      <c r="C1931" s="50"/>
      <c r="D1931" s="50"/>
      <c r="E1931" s="50"/>
      <c r="F1931" s="50"/>
      <c r="G1931" s="50"/>
      <c r="H1931" s="50"/>
      <c r="I1931" s="50"/>
      <c r="J1931" s="50"/>
      <c r="K1931" s="56">
        <v>45330</v>
      </c>
      <c r="L1931" s="50" t="s">
        <v>9</v>
      </c>
      <c r="M1931" s="51"/>
      <c r="N1931" s="52">
        <v>41667</v>
      </c>
      <c r="O1931" s="52">
        <f t="shared" si="277"/>
        <v>41667</v>
      </c>
      <c r="P1931" s="51"/>
      <c r="Q1931" s="51"/>
      <c r="R1931" s="51"/>
      <c r="S1931" s="51"/>
      <c r="T1931" s="50" t="s">
        <v>298</v>
      </c>
    </row>
    <row r="1932" spans="1:20" ht="21" customHeight="1" x14ac:dyDescent="0.4">
      <c r="A1932" s="50" t="s">
        <v>727</v>
      </c>
      <c r="B1932" s="50"/>
      <c r="C1932" s="50"/>
      <c r="D1932" s="50"/>
      <c r="E1932" s="50"/>
      <c r="F1932" s="50"/>
      <c r="G1932" s="50"/>
      <c r="H1932" s="50"/>
      <c r="I1932" s="50"/>
      <c r="J1932" s="50"/>
      <c r="K1932" s="50"/>
      <c r="L1932" s="50"/>
      <c r="M1932" s="51"/>
      <c r="N1932" s="51"/>
      <c r="O1932" s="52">
        <f t="shared" si="277"/>
        <v>0</v>
      </c>
      <c r="P1932" s="51"/>
      <c r="Q1932" s="51"/>
      <c r="R1932" s="51"/>
      <c r="S1932" s="51"/>
      <c r="T1932" s="50" t="s">
        <v>298</v>
      </c>
    </row>
    <row r="1933" spans="1:20" ht="21" customHeight="1" x14ac:dyDescent="0.4">
      <c r="A1933" s="58"/>
      <c r="B1933" s="58"/>
      <c r="C1933" s="58"/>
      <c r="D1933" s="58"/>
      <c r="E1933" s="58"/>
      <c r="F1933" s="58"/>
      <c r="G1933" s="58"/>
      <c r="H1933" s="58"/>
      <c r="I1933" s="58"/>
      <c r="J1933" s="58"/>
      <c r="K1933" s="58"/>
      <c r="L1933" s="58"/>
      <c r="M1933" s="60">
        <f t="shared" ref="M1933:N1933" si="278">SUM(M1921:M1932)</f>
        <v>814000</v>
      </c>
      <c r="N1933" s="60">
        <f t="shared" si="278"/>
        <v>1477685</v>
      </c>
      <c r="O1933" s="60">
        <f>SUM(O1921:O1932)</f>
        <v>2291685</v>
      </c>
      <c r="P1933" s="60">
        <f>+J1920-N1933</f>
        <v>0</v>
      </c>
      <c r="Q1933" s="60">
        <f>+I1920-M1933</f>
        <v>0</v>
      </c>
      <c r="R1933" s="60">
        <f>+P1933+Q1933</f>
        <v>0</v>
      </c>
      <c r="S1933" s="60">
        <f>+O1933</f>
        <v>2291685</v>
      </c>
      <c r="T1933" s="58"/>
    </row>
    <row r="1934" spans="1:20" ht="21" customHeight="1" x14ac:dyDescent="0.4">
      <c r="A1934" s="50" t="s">
        <v>729</v>
      </c>
      <c r="B1934" s="50" t="s">
        <v>326</v>
      </c>
      <c r="C1934" s="50"/>
      <c r="D1934" s="50">
        <v>138.88999999999999</v>
      </c>
      <c r="E1934" s="50">
        <v>15500</v>
      </c>
      <c r="F1934" s="52">
        <f>+D1934*0.8364</f>
        <v>116.16759599999999</v>
      </c>
      <c r="G1934" s="51">
        <v>7000</v>
      </c>
      <c r="H1934" s="51">
        <f>+D1934*E1934</f>
        <v>2152795</v>
      </c>
      <c r="I1934" s="52">
        <f>+CEILING(F1934*G1934,1000)</f>
        <v>814000</v>
      </c>
      <c r="J1934" s="52">
        <f>(H1934-I1934)</f>
        <v>1338795</v>
      </c>
      <c r="K1934" s="56">
        <v>45002</v>
      </c>
      <c r="L1934" s="50"/>
      <c r="M1934" s="51"/>
      <c r="N1934" s="51"/>
      <c r="O1934" s="52"/>
      <c r="P1934" s="51"/>
      <c r="Q1934" s="51"/>
      <c r="R1934" s="51"/>
      <c r="S1934" s="51"/>
      <c r="T1934" s="50" t="s">
        <v>304</v>
      </c>
    </row>
    <row r="1935" spans="1:20" ht="21" customHeight="1" x14ac:dyDescent="0.4">
      <c r="A1935" s="50" t="s">
        <v>729</v>
      </c>
      <c r="B1935" s="50"/>
      <c r="C1935" s="50" t="s">
        <v>730</v>
      </c>
      <c r="D1935" s="50"/>
      <c r="E1935" s="50"/>
      <c r="F1935" s="50"/>
      <c r="G1935" s="50"/>
      <c r="H1935" s="50"/>
      <c r="I1935" s="50"/>
      <c r="J1935" s="50"/>
      <c r="K1935" s="56">
        <v>45009</v>
      </c>
      <c r="L1935" s="50" t="s">
        <v>9</v>
      </c>
      <c r="M1935" s="51"/>
      <c r="N1935" s="52">
        <v>5000</v>
      </c>
      <c r="O1935" s="52">
        <f t="shared" ref="O1935:O1947" si="279">+SUM(M1935:N1935)</f>
        <v>5000</v>
      </c>
      <c r="P1935" s="51"/>
      <c r="Q1935" s="51"/>
      <c r="R1935" s="51"/>
      <c r="S1935" s="51"/>
      <c r="T1935" s="50" t="s">
        <v>304</v>
      </c>
    </row>
    <row r="1936" spans="1:20" ht="21" customHeight="1" x14ac:dyDescent="0.4">
      <c r="A1936" s="50" t="s">
        <v>729</v>
      </c>
      <c r="B1936" s="50"/>
      <c r="C1936" s="50"/>
      <c r="D1936" s="50"/>
      <c r="E1936" s="50"/>
      <c r="F1936" s="50"/>
      <c r="G1936" s="50"/>
      <c r="H1936" s="50"/>
      <c r="I1936" s="50"/>
      <c r="J1936" s="50"/>
      <c r="K1936" s="56">
        <v>45013</v>
      </c>
      <c r="L1936" s="50" t="s">
        <v>1297</v>
      </c>
      <c r="M1936" s="51">
        <v>300000</v>
      </c>
      <c r="N1936" s="51"/>
      <c r="O1936" s="52">
        <f t="shared" si="279"/>
        <v>300000</v>
      </c>
      <c r="P1936" s="51"/>
      <c r="Q1936" s="51"/>
      <c r="R1936" s="51"/>
      <c r="S1936" s="51"/>
      <c r="T1936" s="50" t="s">
        <v>304</v>
      </c>
    </row>
    <row r="1937" spans="1:20" ht="21" customHeight="1" x14ac:dyDescent="0.4">
      <c r="A1937" s="50" t="s">
        <v>729</v>
      </c>
      <c r="B1937" s="50"/>
      <c r="C1937" s="50"/>
      <c r="D1937" s="50"/>
      <c r="E1937" s="50"/>
      <c r="F1937" s="50"/>
      <c r="G1937" s="50"/>
      <c r="H1937" s="50"/>
      <c r="I1937" s="50"/>
      <c r="J1937" s="50"/>
      <c r="K1937" s="56">
        <v>45013</v>
      </c>
      <c r="L1937" s="50" t="s">
        <v>313</v>
      </c>
      <c r="M1937" s="51">
        <v>25000</v>
      </c>
      <c r="N1937" s="51"/>
      <c r="O1937" s="52">
        <f t="shared" si="279"/>
        <v>25000</v>
      </c>
      <c r="P1937" s="51"/>
      <c r="Q1937" s="51"/>
      <c r="R1937" s="51"/>
      <c r="S1937" s="51"/>
      <c r="T1937" s="50" t="s">
        <v>304</v>
      </c>
    </row>
    <row r="1938" spans="1:20" ht="21" customHeight="1" x14ac:dyDescent="0.4">
      <c r="A1938" s="50" t="s">
        <v>729</v>
      </c>
      <c r="B1938" s="50"/>
      <c r="C1938" s="50" t="s">
        <v>731</v>
      </c>
      <c r="D1938" s="50"/>
      <c r="E1938" s="50"/>
      <c r="F1938" s="50"/>
      <c r="G1938" s="50"/>
      <c r="H1938" s="50"/>
      <c r="I1938" s="50"/>
      <c r="J1938" s="50"/>
      <c r="K1938" s="56">
        <v>45013</v>
      </c>
      <c r="L1938" s="50" t="s">
        <v>9</v>
      </c>
      <c r="M1938" s="51"/>
      <c r="N1938" s="52">
        <v>8000</v>
      </c>
      <c r="O1938" s="52">
        <f t="shared" si="279"/>
        <v>8000</v>
      </c>
      <c r="P1938" s="51"/>
      <c r="Q1938" s="51"/>
      <c r="R1938" s="51"/>
      <c r="S1938" s="51"/>
      <c r="T1938" s="50" t="s">
        <v>304</v>
      </c>
    </row>
    <row r="1939" spans="1:20" ht="21" customHeight="1" x14ac:dyDescent="0.4">
      <c r="A1939" s="50" t="s">
        <v>729</v>
      </c>
      <c r="B1939" s="50"/>
      <c r="C1939" s="50"/>
      <c r="D1939" s="50"/>
      <c r="E1939" s="50"/>
      <c r="F1939" s="50"/>
      <c r="G1939" s="50"/>
      <c r="H1939" s="50"/>
      <c r="I1939" s="50"/>
      <c r="J1939" s="50"/>
      <c r="K1939" s="56">
        <v>45099</v>
      </c>
      <c r="L1939" s="50" t="s">
        <v>1298</v>
      </c>
      <c r="M1939" s="51">
        <v>489000</v>
      </c>
      <c r="N1939" s="51"/>
      <c r="O1939" s="52">
        <f t="shared" si="279"/>
        <v>489000</v>
      </c>
      <c r="P1939" s="51"/>
      <c r="Q1939" s="51"/>
      <c r="R1939" s="51"/>
      <c r="S1939" s="51"/>
      <c r="T1939" s="50" t="s">
        <v>304</v>
      </c>
    </row>
    <row r="1940" spans="1:20" ht="21" customHeight="1" x14ac:dyDescent="0.4">
      <c r="A1940" s="50" t="s">
        <v>729</v>
      </c>
      <c r="B1940" s="50"/>
      <c r="C1940" s="50"/>
      <c r="D1940" s="50"/>
      <c r="E1940" s="50"/>
      <c r="F1940" s="50"/>
      <c r="G1940" s="50"/>
      <c r="H1940" s="50"/>
      <c r="I1940" s="50"/>
      <c r="J1940" s="50"/>
      <c r="K1940" s="56">
        <v>45100</v>
      </c>
      <c r="L1940" s="50" t="s">
        <v>9</v>
      </c>
      <c r="M1940" s="51"/>
      <c r="N1940" s="52">
        <v>49000</v>
      </c>
      <c r="O1940" s="52">
        <f t="shared" si="279"/>
        <v>49000</v>
      </c>
      <c r="P1940" s="51"/>
      <c r="Q1940" s="51"/>
      <c r="R1940" s="51"/>
      <c r="S1940" s="51"/>
      <c r="T1940" s="50" t="s">
        <v>304</v>
      </c>
    </row>
    <row r="1941" spans="1:20" ht="21" customHeight="1" x14ac:dyDescent="0.4">
      <c r="A1941" s="50" t="s">
        <v>729</v>
      </c>
      <c r="B1941" s="50"/>
      <c r="C1941" s="50"/>
      <c r="D1941" s="50"/>
      <c r="E1941" s="50"/>
      <c r="F1941" s="50"/>
      <c r="G1941" s="50"/>
      <c r="H1941" s="50"/>
      <c r="I1941" s="50"/>
      <c r="J1941" s="50"/>
      <c r="K1941" s="56">
        <v>45191</v>
      </c>
      <c r="L1941" s="50" t="s">
        <v>9</v>
      </c>
      <c r="M1941" s="51"/>
      <c r="N1941" s="52">
        <v>538000</v>
      </c>
      <c r="O1941" s="52">
        <f t="shared" si="279"/>
        <v>538000</v>
      </c>
      <c r="P1941" s="51"/>
      <c r="Q1941" s="51"/>
      <c r="R1941" s="51"/>
      <c r="S1941" s="51"/>
      <c r="T1941" s="50" t="s">
        <v>304</v>
      </c>
    </row>
    <row r="1942" spans="1:20" ht="21" customHeight="1" x14ac:dyDescent="0.4">
      <c r="A1942" s="50" t="s">
        <v>729</v>
      </c>
      <c r="B1942" s="50"/>
      <c r="C1942" s="50"/>
      <c r="D1942" s="50"/>
      <c r="E1942" s="50"/>
      <c r="F1942" s="50"/>
      <c r="G1942" s="50"/>
      <c r="H1942" s="50"/>
      <c r="I1942" s="50"/>
      <c r="J1942" s="50"/>
      <c r="K1942" s="56">
        <v>45292</v>
      </c>
      <c r="L1942" s="50" t="s">
        <v>9</v>
      </c>
      <c r="M1942" s="51"/>
      <c r="N1942" s="52">
        <v>400000</v>
      </c>
      <c r="O1942" s="52">
        <f t="shared" si="279"/>
        <v>400000</v>
      </c>
      <c r="P1942" s="51"/>
      <c r="Q1942" s="51"/>
      <c r="R1942" s="51"/>
      <c r="S1942" s="51"/>
      <c r="T1942" s="50" t="s">
        <v>304</v>
      </c>
    </row>
    <row r="1943" spans="1:20" ht="21" customHeight="1" x14ac:dyDescent="0.4">
      <c r="A1943" s="50" t="s">
        <v>729</v>
      </c>
      <c r="B1943" s="50"/>
      <c r="C1943" s="50"/>
      <c r="D1943" s="50"/>
      <c r="E1943" s="50"/>
      <c r="F1943" s="50"/>
      <c r="G1943" s="50"/>
      <c r="H1943" s="50"/>
      <c r="I1943" s="50"/>
      <c r="J1943" s="50"/>
      <c r="K1943" s="56">
        <v>45315</v>
      </c>
      <c r="L1943" s="50" t="s">
        <v>9</v>
      </c>
      <c r="M1943" s="51"/>
      <c r="N1943" s="52">
        <v>138795</v>
      </c>
      <c r="O1943" s="52">
        <f t="shared" si="279"/>
        <v>138795</v>
      </c>
      <c r="P1943" s="51"/>
      <c r="Q1943" s="51"/>
      <c r="R1943" s="51"/>
      <c r="S1943" s="51"/>
      <c r="T1943" s="50" t="s">
        <v>304</v>
      </c>
    </row>
    <row r="1944" spans="1:20" ht="21" customHeight="1" x14ac:dyDescent="0.4">
      <c r="A1944" s="50" t="s">
        <v>729</v>
      </c>
      <c r="B1944" s="50"/>
      <c r="C1944" s="50"/>
      <c r="D1944" s="50"/>
      <c r="E1944" s="50"/>
      <c r="F1944" s="50"/>
      <c r="G1944" s="50"/>
      <c r="H1944" s="50"/>
      <c r="I1944" s="50"/>
      <c r="J1944" s="50"/>
      <c r="K1944" s="56">
        <v>45315</v>
      </c>
      <c r="L1944" s="50" t="s">
        <v>1299</v>
      </c>
      <c r="M1944" s="52">
        <v>25000</v>
      </c>
      <c r="N1944" s="51"/>
      <c r="O1944" s="52">
        <f t="shared" si="279"/>
        <v>25000</v>
      </c>
      <c r="P1944" s="51"/>
      <c r="Q1944" s="51"/>
      <c r="R1944" s="51"/>
      <c r="S1944" s="51"/>
      <c r="T1944" s="50" t="s">
        <v>304</v>
      </c>
    </row>
    <row r="1945" spans="1:20" ht="21" customHeight="1" x14ac:dyDescent="0.4">
      <c r="A1945" s="50" t="s">
        <v>729</v>
      </c>
      <c r="B1945" s="50"/>
      <c r="C1945" s="50"/>
      <c r="D1945" s="50"/>
      <c r="E1945" s="50"/>
      <c r="F1945" s="50"/>
      <c r="G1945" s="50"/>
      <c r="H1945" s="50"/>
      <c r="I1945" s="50"/>
      <c r="J1945" s="50"/>
      <c r="K1945" s="56">
        <v>45316</v>
      </c>
      <c r="L1945" s="50" t="s">
        <v>313</v>
      </c>
      <c r="M1945" s="52">
        <v>-25000</v>
      </c>
      <c r="N1945" s="51"/>
      <c r="O1945" s="52">
        <f t="shared" si="279"/>
        <v>-25000</v>
      </c>
      <c r="P1945" s="51"/>
      <c r="Q1945" s="51"/>
      <c r="R1945" s="51"/>
      <c r="S1945" s="51"/>
      <c r="T1945" s="50" t="s">
        <v>304</v>
      </c>
    </row>
    <row r="1946" spans="1:20" ht="21" customHeight="1" x14ac:dyDescent="0.4">
      <c r="A1946" s="50" t="s">
        <v>729</v>
      </c>
      <c r="B1946" s="50"/>
      <c r="C1946" s="50" t="s">
        <v>731</v>
      </c>
      <c r="D1946" s="50"/>
      <c r="E1946" s="50"/>
      <c r="F1946" s="50"/>
      <c r="G1946" s="50"/>
      <c r="H1946" s="50"/>
      <c r="I1946" s="50"/>
      <c r="J1946" s="50"/>
      <c r="K1946" s="56" t="s">
        <v>1204</v>
      </c>
      <c r="L1946" s="50" t="s">
        <v>181</v>
      </c>
      <c r="M1946" s="51">
        <v>200000</v>
      </c>
      <c r="N1946" s="51">
        <v>0</v>
      </c>
      <c r="O1946" s="52">
        <f t="shared" si="279"/>
        <v>200000</v>
      </c>
      <c r="P1946" s="51"/>
      <c r="Q1946" s="51"/>
      <c r="R1946" s="51"/>
      <c r="S1946" s="51"/>
      <c r="T1946" s="50" t="s">
        <v>304</v>
      </c>
    </row>
    <row r="1947" spans="1:20" ht="21" customHeight="1" x14ac:dyDescent="0.4">
      <c r="A1947" s="50" t="s">
        <v>729</v>
      </c>
      <c r="B1947" s="50"/>
      <c r="C1947" s="50"/>
      <c r="D1947" s="50"/>
      <c r="E1947" s="50"/>
      <c r="F1947" s="50"/>
      <c r="G1947" s="50"/>
      <c r="H1947" s="50"/>
      <c r="I1947" s="50"/>
      <c r="J1947" s="50"/>
      <c r="K1947" s="50"/>
      <c r="L1947" s="50"/>
      <c r="M1947" s="51"/>
      <c r="N1947" s="51"/>
      <c r="O1947" s="52">
        <f t="shared" si="279"/>
        <v>0</v>
      </c>
      <c r="P1947" s="51"/>
      <c r="Q1947" s="51"/>
      <c r="R1947" s="51"/>
      <c r="S1947" s="51"/>
      <c r="T1947" s="50" t="s">
        <v>304</v>
      </c>
    </row>
    <row r="1948" spans="1:20" ht="21" customHeight="1" x14ac:dyDescent="0.4">
      <c r="A1948" s="58"/>
      <c r="B1948" s="58"/>
      <c r="C1948" s="58"/>
      <c r="D1948" s="58"/>
      <c r="E1948" s="58"/>
      <c r="F1948" s="58"/>
      <c r="G1948" s="58"/>
      <c r="H1948" s="58"/>
      <c r="I1948" s="58"/>
      <c r="J1948" s="58"/>
      <c r="K1948" s="58"/>
      <c r="L1948" s="58"/>
      <c r="M1948" s="60">
        <f t="shared" ref="M1948:N1948" si="280">SUM(M1935:M1947)</f>
        <v>1014000</v>
      </c>
      <c r="N1948" s="60">
        <f t="shared" si="280"/>
        <v>1138795</v>
      </c>
      <c r="O1948" s="60">
        <f>SUM(O1935:O1947)</f>
        <v>2152795</v>
      </c>
      <c r="P1948" s="60">
        <f>+J1934-N1948</f>
        <v>200000</v>
      </c>
      <c r="Q1948" s="60">
        <f>+I1934-M1948</f>
        <v>-200000</v>
      </c>
      <c r="R1948" s="60">
        <f>+P1948+Q1948</f>
        <v>0</v>
      </c>
      <c r="S1948" s="60">
        <f>+O1948</f>
        <v>2152795</v>
      </c>
      <c r="T1948" s="58"/>
    </row>
    <row r="1949" spans="1:20" ht="21" customHeight="1" x14ac:dyDescent="0.4">
      <c r="A1949" s="50" t="s">
        <v>732</v>
      </c>
      <c r="B1949" s="50" t="s">
        <v>326</v>
      </c>
      <c r="C1949" s="50" t="s">
        <v>477</v>
      </c>
      <c r="D1949" s="50">
        <v>138.88999999999999</v>
      </c>
      <c r="E1949" s="50">
        <v>15000</v>
      </c>
      <c r="F1949" s="52">
        <f>+D1949*0.8364</f>
        <v>116.16759599999999</v>
      </c>
      <c r="G1949" s="51">
        <v>7000</v>
      </c>
      <c r="H1949" s="51">
        <f>+D1949*E1949</f>
        <v>2083349.9999999998</v>
      </c>
      <c r="I1949" s="52">
        <f>+CEILING(F1949*G1949,1000)</f>
        <v>814000</v>
      </c>
      <c r="J1949" s="52">
        <f>(H1949-I1949)</f>
        <v>1269349.9999999998</v>
      </c>
      <c r="K1949" s="56">
        <v>44915</v>
      </c>
      <c r="L1949" s="50"/>
      <c r="M1949" s="51"/>
      <c r="N1949" s="51"/>
      <c r="O1949" s="52"/>
      <c r="P1949" s="51"/>
      <c r="Q1949" s="51"/>
      <c r="R1949" s="51"/>
      <c r="S1949" s="51"/>
      <c r="T1949" s="50" t="s">
        <v>490</v>
      </c>
    </row>
    <row r="1950" spans="1:20" ht="21" customHeight="1" x14ac:dyDescent="0.4">
      <c r="A1950" s="50" t="s">
        <v>732</v>
      </c>
      <c r="B1950" s="50"/>
      <c r="C1950" s="50"/>
      <c r="D1950" s="50"/>
      <c r="E1950" s="50"/>
      <c r="F1950" s="50"/>
      <c r="G1950" s="50"/>
      <c r="H1950" s="50"/>
      <c r="I1950" s="50"/>
      <c r="J1950" s="50"/>
      <c r="K1950" s="56">
        <v>44915</v>
      </c>
      <c r="L1950" s="50" t="s">
        <v>312</v>
      </c>
      <c r="M1950" s="51">
        <v>10000</v>
      </c>
      <c r="N1950" s="51"/>
      <c r="O1950" s="52">
        <f t="shared" ref="O1950:O1956" si="281">+SUM(M1950:N1950)</f>
        <v>10000</v>
      </c>
      <c r="P1950" s="51"/>
      <c r="Q1950" s="51"/>
      <c r="R1950" s="51"/>
      <c r="S1950" s="51"/>
      <c r="T1950" s="50" t="s">
        <v>490</v>
      </c>
    </row>
    <row r="1951" spans="1:20" ht="21" customHeight="1" x14ac:dyDescent="0.4">
      <c r="A1951" s="50" t="s">
        <v>732</v>
      </c>
      <c r="B1951" s="50"/>
      <c r="C1951" s="50"/>
      <c r="D1951" s="50"/>
      <c r="E1951" s="50"/>
      <c r="F1951" s="50"/>
      <c r="G1951" s="50"/>
      <c r="H1951" s="50"/>
      <c r="I1951" s="50"/>
      <c r="J1951" s="50"/>
      <c r="K1951" s="56">
        <v>44917</v>
      </c>
      <c r="L1951" s="50" t="s">
        <v>321</v>
      </c>
      <c r="M1951" s="51">
        <v>490000</v>
      </c>
      <c r="N1951" s="51"/>
      <c r="O1951" s="52">
        <f t="shared" si="281"/>
        <v>490000</v>
      </c>
      <c r="P1951" s="51"/>
      <c r="Q1951" s="51"/>
      <c r="R1951" s="51"/>
      <c r="S1951" s="51"/>
      <c r="T1951" s="50" t="s">
        <v>490</v>
      </c>
    </row>
    <row r="1952" spans="1:20" ht="21" customHeight="1" x14ac:dyDescent="0.4">
      <c r="A1952" s="50" t="s">
        <v>732</v>
      </c>
      <c r="B1952" s="50"/>
      <c r="C1952" s="50"/>
      <c r="D1952" s="50"/>
      <c r="E1952" s="50"/>
      <c r="F1952" s="50"/>
      <c r="G1952" s="50"/>
      <c r="H1952" s="50"/>
      <c r="I1952" s="50"/>
      <c r="J1952" s="50"/>
      <c r="K1952" s="56">
        <v>45044</v>
      </c>
      <c r="L1952" s="50" t="s">
        <v>9</v>
      </c>
      <c r="M1952" s="51"/>
      <c r="N1952" s="52">
        <v>500000</v>
      </c>
      <c r="O1952" s="52">
        <f t="shared" si="281"/>
        <v>500000</v>
      </c>
      <c r="P1952" s="51"/>
      <c r="Q1952" s="51"/>
      <c r="R1952" s="51"/>
      <c r="S1952" s="51"/>
      <c r="T1952" s="50" t="s">
        <v>490</v>
      </c>
    </row>
    <row r="1953" spans="1:20" ht="21" customHeight="1" x14ac:dyDescent="0.4">
      <c r="A1953" s="50" t="s">
        <v>732</v>
      </c>
      <c r="B1953" s="50"/>
      <c r="C1953" s="50"/>
      <c r="D1953" s="50"/>
      <c r="E1953" s="50"/>
      <c r="F1953" s="50"/>
      <c r="G1953" s="50"/>
      <c r="H1953" s="50"/>
      <c r="I1953" s="50"/>
      <c r="J1953" s="50"/>
      <c r="K1953" s="56">
        <v>45077</v>
      </c>
      <c r="L1953" s="50" t="s">
        <v>9</v>
      </c>
      <c r="M1953" s="51"/>
      <c r="N1953" s="52">
        <v>430000</v>
      </c>
      <c r="O1953" s="52">
        <f t="shared" si="281"/>
        <v>430000</v>
      </c>
      <c r="P1953" s="51"/>
      <c r="Q1953" s="51"/>
      <c r="R1953" s="51"/>
      <c r="S1953" s="51"/>
      <c r="T1953" s="50" t="s">
        <v>490</v>
      </c>
    </row>
    <row r="1954" spans="1:20" ht="21" customHeight="1" x14ac:dyDescent="0.4">
      <c r="A1954" s="50" t="s">
        <v>732</v>
      </c>
      <c r="B1954" s="50"/>
      <c r="C1954" s="50"/>
      <c r="D1954" s="50"/>
      <c r="E1954" s="50"/>
      <c r="F1954" s="50"/>
      <c r="G1954" s="50"/>
      <c r="H1954" s="50"/>
      <c r="I1954" s="50"/>
      <c r="J1954" s="50"/>
      <c r="K1954" s="56">
        <v>45183</v>
      </c>
      <c r="L1954" s="50" t="s">
        <v>9</v>
      </c>
      <c r="M1954" s="51"/>
      <c r="N1954" s="52">
        <v>339350</v>
      </c>
      <c r="O1954" s="52">
        <f t="shared" si="281"/>
        <v>339350</v>
      </c>
      <c r="P1954" s="51"/>
      <c r="Q1954" s="51"/>
      <c r="R1954" s="51"/>
      <c r="S1954" s="51"/>
      <c r="T1954" s="50" t="s">
        <v>490</v>
      </c>
    </row>
    <row r="1955" spans="1:20" ht="21" customHeight="1" x14ac:dyDescent="0.4">
      <c r="A1955" s="50" t="s">
        <v>732</v>
      </c>
      <c r="B1955" s="50"/>
      <c r="C1955" s="50"/>
      <c r="D1955" s="50"/>
      <c r="E1955" s="50"/>
      <c r="F1955" s="50"/>
      <c r="G1955" s="50"/>
      <c r="H1955" s="50"/>
      <c r="I1955" s="50"/>
      <c r="J1955" s="50"/>
      <c r="K1955" s="56">
        <v>45183</v>
      </c>
      <c r="L1955" s="50" t="s">
        <v>316</v>
      </c>
      <c r="M1955" s="52">
        <v>314000</v>
      </c>
      <c r="N1955" s="51"/>
      <c r="O1955" s="52">
        <f t="shared" si="281"/>
        <v>314000</v>
      </c>
      <c r="P1955" s="51"/>
      <c r="Q1955" s="51"/>
      <c r="R1955" s="51"/>
      <c r="S1955" s="51"/>
      <c r="T1955" s="50" t="s">
        <v>490</v>
      </c>
    </row>
    <row r="1956" spans="1:20" ht="21" customHeight="1" x14ac:dyDescent="0.4">
      <c r="A1956" s="50" t="s">
        <v>732</v>
      </c>
      <c r="B1956" s="50"/>
      <c r="C1956" s="50"/>
      <c r="D1956" s="50"/>
      <c r="E1956" s="50"/>
      <c r="F1956" s="50"/>
      <c r="G1956" s="50"/>
      <c r="H1956" s="50"/>
      <c r="I1956" s="50"/>
      <c r="J1956" s="50"/>
      <c r="K1956" s="50"/>
      <c r="L1956" s="50"/>
      <c r="M1956" s="51"/>
      <c r="N1956" s="51"/>
      <c r="O1956" s="52">
        <f t="shared" si="281"/>
        <v>0</v>
      </c>
      <c r="P1956" s="51"/>
      <c r="Q1956" s="51"/>
      <c r="R1956" s="51"/>
      <c r="S1956" s="51"/>
      <c r="T1956" s="50" t="s">
        <v>490</v>
      </c>
    </row>
    <row r="1957" spans="1:20" ht="21" customHeight="1" x14ac:dyDescent="0.4">
      <c r="A1957" s="58"/>
      <c r="B1957" s="58"/>
      <c r="C1957" s="58"/>
      <c r="D1957" s="58"/>
      <c r="E1957" s="58"/>
      <c r="F1957" s="58"/>
      <c r="G1957" s="58"/>
      <c r="H1957" s="58"/>
      <c r="I1957" s="58"/>
      <c r="J1957" s="58"/>
      <c r="K1957" s="58"/>
      <c r="L1957" s="58"/>
      <c r="M1957" s="60">
        <f t="shared" ref="M1957:N1957" si="282">SUM(M1950:M1956)</f>
        <v>814000</v>
      </c>
      <c r="N1957" s="60">
        <f t="shared" si="282"/>
        <v>1269350</v>
      </c>
      <c r="O1957" s="60">
        <f>SUM(O1950:O1956)</f>
        <v>2083350</v>
      </c>
      <c r="P1957" s="60">
        <f>+J1949-N1957</f>
        <v>0</v>
      </c>
      <c r="Q1957" s="60">
        <f>+I1949-M1957</f>
        <v>0</v>
      </c>
      <c r="R1957" s="60">
        <f>+P1957+Q1957</f>
        <v>0</v>
      </c>
      <c r="S1957" s="60">
        <f>+O1957</f>
        <v>2083350</v>
      </c>
      <c r="T1957" s="58"/>
    </row>
    <row r="1958" spans="1:20" ht="21" customHeight="1" x14ac:dyDescent="0.4">
      <c r="A1958" s="50" t="s">
        <v>733</v>
      </c>
      <c r="B1958" s="50" t="s">
        <v>326</v>
      </c>
      <c r="C1958" s="50"/>
      <c r="D1958" s="50">
        <v>138.88999999999999</v>
      </c>
      <c r="E1958" s="50">
        <v>17000</v>
      </c>
      <c r="F1958" s="52">
        <f>+D1958*0.8364</f>
        <v>116.16759599999999</v>
      </c>
      <c r="G1958" s="51">
        <v>7000</v>
      </c>
      <c r="H1958" s="51">
        <f>+D1958*E1958</f>
        <v>2361130</v>
      </c>
      <c r="I1958" s="52">
        <f>+CEILING(F1958*G1958,1000)</f>
        <v>814000</v>
      </c>
      <c r="J1958" s="52">
        <f>(H1958-I1958)</f>
        <v>1547130</v>
      </c>
      <c r="K1958" s="56">
        <v>45159</v>
      </c>
      <c r="L1958" s="50"/>
      <c r="M1958" s="51"/>
      <c r="N1958" s="51"/>
      <c r="O1958" s="52"/>
      <c r="P1958" s="51"/>
      <c r="Q1958" s="51"/>
      <c r="R1958" s="51"/>
      <c r="S1958" s="51"/>
      <c r="T1958" s="50" t="s">
        <v>305</v>
      </c>
    </row>
    <row r="1959" spans="1:20" ht="21" customHeight="1" x14ac:dyDescent="0.4">
      <c r="A1959" s="50" t="s">
        <v>733</v>
      </c>
      <c r="B1959" s="50"/>
      <c r="C1959" s="50" t="s">
        <v>734</v>
      </c>
      <c r="D1959" s="50"/>
      <c r="E1959" s="50"/>
      <c r="F1959" s="50"/>
      <c r="G1959" s="50"/>
      <c r="H1959" s="50"/>
      <c r="I1959" s="50"/>
      <c r="J1959" s="50"/>
      <c r="K1959" s="56">
        <v>45159</v>
      </c>
      <c r="L1959" s="50" t="s">
        <v>9</v>
      </c>
      <c r="M1959" s="51"/>
      <c r="N1959" s="52">
        <v>5000</v>
      </c>
      <c r="O1959" s="52">
        <f t="shared" ref="O1959:O1966" si="283">+SUM(M1959:N1959)</f>
        <v>5000</v>
      </c>
      <c r="P1959" s="51"/>
      <c r="Q1959" s="51"/>
      <c r="R1959" s="51"/>
      <c r="S1959" s="51"/>
      <c r="T1959" s="50" t="s">
        <v>305</v>
      </c>
    </row>
    <row r="1960" spans="1:20" ht="21" customHeight="1" x14ac:dyDescent="0.4">
      <c r="A1960" s="50" t="s">
        <v>733</v>
      </c>
      <c r="B1960" s="50"/>
      <c r="C1960" s="50"/>
      <c r="D1960" s="50"/>
      <c r="E1960" s="50"/>
      <c r="F1960" s="50"/>
      <c r="G1960" s="50"/>
      <c r="H1960" s="50"/>
      <c r="I1960" s="50"/>
      <c r="J1960" s="50"/>
      <c r="K1960" s="56">
        <v>45173</v>
      </c>
      <c r="L1960" s="50" t="s">
        <v>1300</v>
      </c>
      <c r="M1960" s="52">
        <v>400000</v>
      </c>
      <c r="N1960" s="51"/>
      <c r="O1960" s="52">
        <f t="shared" si="283"/>
        <v>400000</v>
      </c>
      <c r="P1960" s="51"/>
      <c r="Q1960" s="51"/>
      <c r="R1960" s="51"/>
      <c r="S1960" s="51"/>
      <c r="T1960" s="50" t="s">
        <v>305</v>
      </c>
    </row>
    <row r="1961" spans="1:20" ht="21" customHeight="1" x14ac:dyDescent="0.4">
      <c r="A1961" s="50" t="s">
        <v>733</v>
      </c>
      <c r="B1961" s="50"/>
      <c r="C1961" s="50"/>
      <c r="D1961" s="50"/>
      <c r="E1961" s="50"/>
      <c r="F1961" s="50"/>
      <c r="G1961" s="50"/>
      <c r="H1961" s="50"/>
      <c r="I1961" s="50"/>
      <c r="J1961" s="50"/>
      <c r="K1961" s="56">
        <v>45173</v>
      </c>
      <c r="L1961" s="50" t="s">
        <v>1301</v>
      </c>
      <c r="M1961" s="52">
        <v>400000</v>
      </c>
      <c r="N1961" s="51"/>
      <c r="O1961" s="52">
        <f t="shared" si="283"/>
        <v>400000</v>
      </c>
      <c r="P1961" s="51"/>
      <c r="Q1961" s="51"/>
      <c r="R1961" s="51"/>
      <c r="S1961" s="51"/>
      <c r="T1961" s="50" t="s">
        <v>305</v>
      </c>
    </row>
    <row r="1962" spans="1:20" ht="21" customHeight="1" x14ac:dyDescent="0.4">
      <c r="A1962" s="50" t="s">
        <v>733</v>
      </c>
      <c r="B1962" s="50"/>
      <c r="C1962" s="50"/>
      <c r="D1962" s="50"/>
      <c r="E1962" s="50"/>
      <c r="F1962" s="50"/>
      <c r="G1962" s="50"/>
      <c r="H1962" s="50"/>
      <c r="I1962" s="50"/>
      <c r="J1962" s="50"/>
      <c r="K1962" s="56">
        <v>45198</v>
      </c>
      <c r="L1962" s="50" t="s">
        <v>9</v>
      </c>
      <c r="M1962" s="51"/>
      <c r="N1962" s="52">
        <v>450000</v>
      </c>
      <c r="O1962" s="52">
        <f t="shared" si="283"/>
        <v>450000</v>
      </c>
      <c r="P1962" s="51"/>
      <c r="Q1962" s="51"/>
      <c r="R1962" s="51"/>
      <c r="S1962" s="51"/>
      <c r="T1962" s="50" t="s">
        <v>305</v>
      </c>
    </row>
    <row r="1963" spans="1:20" ht="21" customHeight="1" x14ac:dyDescent="0.4">
      <c r="A1963" s="50" t="s">
        <v>733</v>
      </c>
      <c r="B1963" s="50"/>
      <c r="C1963" s="50"/>
      <c r="D1963" s="50"/>
      <c r="E1963" s="50"/>
      <c r="F1963" s="50"/>
      <c r="G1963" s="50"/>
      <c r="H1963" s="50"/>
      <c r="I1963" s="50"/>
      <c r="J1963" s="50"/>
      <c r="K1963" s="56">
        <v>45198</v>
      </c>
      <c r="L1963" s="50" t="s">
        <v>9</v>
      </c>
      <c r="M1963" s="51"/>
      <c r="N1963" s="52">
        <v>900000</v>
      </c>
      <c r="O1963" s="52">
        <f t="shared" si="283"/>
        <v>900000</v>
      </c>
      <c r="P1963" s="51"/>
      <c r="Q1963" s="51"/>
      <c r="R1963" s="51"/>
      <c r="S1963" s="51"/>
      <c r="T1963" s="50" t="s">
        <v>305</v>
      </c>
    </row>
    <row r="1964" spans="1:20" ht="21" customHeight="1" x14ac:dyDescent="0.4">
      <c r="A1964" s="50" t="s">
        <v>733</v>
      </c>
      <c r="B1964" s="50"/>
      <c r="C1964" s="50"/>
      <c r="D1964" s="50"/>
      <c r="E1964" s="50"/>
      <c r="F1964" s="50"/>
      <c r="G1964" s="50"/>
      <c r="H1964" s="50"/>
      <c r="I1964" s="50"/>
      <c r="J1964" s="50"/>
      <c r="K1964" s="56">
        <v>45231</v>
      </c>
      <c r="L1964" s="50" t="s">
        <v>312</v>
      </c>
      <c r="M1964" s="52">
        <v>14000</v>
      </c>
      <c r="N1964" s="51"/>
      <c r="O1964" s="52">
        <f t="shared" si="283"/>
        <v>14000</v>
      </c>
      <c r="P1964" s="51"/>
      <c r="Q1964" s="51"/>
      <c r="R1964" s="51"/>
      <c r="S1964" s="51"/>
      <c r="T1964" s="50" t="s">
        <v>305</v>
      </c>
    </row>
    <row r="1965" spans="1:20" ht="21" customHeight="1" x14ac:dyDescent="0.4">
      <c r="A1965" s="50" t="s">
        <v>733</v>
      </c>
      <c r="B1965" s="50"/>
      <c r="C1965" s="50"/>
      <c r="D1965" s="50"/>
      <c r="E1965" s="50"/>
      <c r="F1965" s="50"/>
      <c r="G1965" s="50"/>
      <c r="H1965" s="50"/>
      <c r="I1965" s="50"/>
      <c r="J1965" s="50"/>
      <c r="K1965" s="56">
        <v>45231</v>
      </c>
      <c r="L1965" s="50" t="s">
        <v>9</v>
      </c>
      <c r="M1965" s="51"/>
      <c r="N1965" s="52">
        <v>192100</v>
      </c>
      <c r="O1965" s="52">
        <f t="shared" si="283"/>
        <v>192100</v>
      </c>
      <c r="P1965" s="51"/>
      <c r="Q1965" s="51"/>
      <c r="R1965" s="51"/>
      <c r="S1965" s="51"/>
      <c r="T1965" s="50" t="s">
        <v>305</v>
      </c>
    </row>
    <row r="1966" spans="1:20" ht="21" customHeight="1" x14ac:dyDescent="0.4">
      <c r="A1966" s="50" t="s">
        <v>733</v>
      </c>
      <c r="B1966" s="50"/>
      <c r="C1966" s="50"/>
      <c r="D1966" s="50"/>
      <c r="E1966" s="50"/>
      <c r="F1966" s="50"/>
      <c r="G1966" s="50"/>
      <c r="H1966" s="50"/>
      <c r="I1966" s="50"/>
      <c r="J1966" s="50"/>
      <c r="K1966" s="50"/>
      <c r="L1966" s="50"/>
      <c r="M1966" s="51"/>
      <c r="N1966" s="51"/>
      <c r="O1966" s="52">
        <f t="shared" si="283"/>
        <v>0</v>
      </c>
      <c r="P1966" s="51"/>
      <c r="Q1966" s="51"/>
      <c r="R1966" s="51"/>
      <c r="S1966" s="51"/>
      <c r="T1966" s="50" t="s">
        <v>305</v>
      </c>
    </row>
    <row r="1967" spans="1:20" ht="21" customHeight="1" x14ac:dyDescent="0.4">
      <c r="A1967" s="58"/>
      <c r="B1967" s="58"/>
      <c r="C1967" s="58"/>
      <c r="D1967" s="58"/>
      <c r="E1967" s="58"/>
      <c r="F1967" s="58"/>
      <c r="G1967" s="58"/>
      <c r="H1967" s="58"/>
      <c r="I1967" s="58"/>
      <c r="J1967" s="58"/>
      <c r="K1967" s="58"/>
      <c r="L1967" s="58"/>
      <c r="M1967" s="60">
        <f t="shared" ref="M1967:N1967" si="284">SUM(M1959:M1966)</f>
        <v>814000</v>
      </c>
      <c r="N1967" s="60">
        <f t="shared" si="284"/>
        <v>1547100</v>
      </c>
      <c r="O1967" s="60">
        <f>SUM(O1959:O1966)</f>
        <v>2361100</v>
      </c>
      <c r="P1967" s="60">
        <f>+J1958-N1967</f>
        <v>30</v>
      </c>
      <c r="Q1967" s="60">
        <f>+I1958-M1967</f>
        <v>0</v>
      </c>
      <c r="R1967" s="60">
        <f>+P1967+Q1967</f>
        <v>30</v>
      </c>
      <c r="S1967" s="60">
        <f>+O1967</f>
        <v>2361100</v>
      </c>
      <c r="T1967" s="58"/>
    </row>
    <row r="1968" spans="1:20" ht="21" customHeight="1" x14ac:dyDescent="0.4">
      <c r="A1968" s="50" t="s">
        <v>735</v>
      </c>
      <c r="B1968" s="50" t="s">
        <v>326</v>
      </c>
      <c r="C1968" s="50"/>
      <c r="D1968" s="50">
        <v>138.88999999999999</v>
      </c>
      <c r="E1968" s="50">
        <v>20750</v>
      </c>
      <c r="F1968" s="52">
        <f>+D1968*0.8364</f>
        <v>116.16759599999999</v>
      </c>
      <c r="G1968" s="51">
        <v>7000</v>
      </c>
      <c r="H1968" s="51">
        <f>+D1968*E1968</f>
        <v>2881967.4999999995</v>
      </c>
      <c r="I1968" s="52">
        <f>+CEILING(F1968*G1968,1000)</f>
        <v>814000</v>
      </c>
      <c r="J1968" s="52">
        <f>(H1968-I1968)</f>
        <v>2067967.4999999995</v>
      </c>
      <c r="K1968" s="56">
        <v>45608</v>
      </c>
      <c r="L1968" s="50"/>
      <c r="M1968" s="51"/>
      <c r="N1968" s="51"/>
      <c r="O1968" s="52"/>
      <c r="P1968" s="51"/>
      <c r="Q1968" s="51"/>
      <c r="R1968" s="51"/>
      <c r="S1968" s="51"/>
      <c r="T1968" s="50" t="s">
        <v>376</v>
      </c>
    </row>
    <row r="1969" spans="1:20" ht="21" customHeight="1" x14ac:dyDescent="0.4">
      <c r="A1969" s="50" t="s">
        <v>735</v>
      </c>
      <c r="B1969" s="50"/>
      <c r="C1969" s="50" t="s">
        <v>736</v>
      </c>
      <c r="D1969" s="50"/>
      <c r="E1969" s="50" t="s">
        <v>737</v>
      </c>
      <c r="F1969" s="50"/>
      <c r="G1969" s="50"/>
      <c r="H1969" s="50"/>
      <c r="I1969" s="50"/>
      <c r="J1969" s="50"/>
      <c r="K1969" s="56">
        <v>45608</v>
      </c>
      <c r="L1969" s="50" t="s">
        <v>1302</v>
      </c>
      <c r="M1969" s="52">
        <v>400000</v>
      </c>
      <c r="N1969" s="51"/>
      <c r="O1969" s="52">
        <f t="shared" ref="O1969:O1972" si="285">+SUM(M1969:N1969)</f>
        <v>400000</v>
      </c>
      <c r="P1969" s="51"/>
      <c r="Q1969" s="51"/>
      <c r="R1969" s="51"/>
      <c r="S1969" s="51"/>
      <c r="T1969" s="50" t="s">
        <v>376</v>
      </c>
    </row>
    <row r="1970" spans="1:20" ht="21" customHeight="1" x14ac:dyDescent="0.4">
      <c r="A1970" s="50" t="s">
        <v>735</v>
      </c>
      <c r="B1970" s="50"/>
      <c r="C1970" s="50"/>
      <c r="D1970" s="50"/>
      <c r="E1970" s="50"/>
      <c r="F1970" s="50"/>
      <c r="G1970" s="50"/>
      <c r="H1970" s="50"/>
      <c r="I1970" s="50"/>
      <c r="J1970" s="50"/>
      <c r="K1970" s="56">
        <v>45637</v>
      </c>
      <c r="L1970" s="50" t="s">
        <v>9</v>
      </c>
      <c r="M1970" s="51"/>
      <c r="N1970" s="52">
        <v>350000</v>
      </c>
      <c r="O1970" s="52">
        <f t="shared" si="285"/>
        <v>350000</v>
      </c>
      <c r="P1970" s="51"/>
      <c r="Q1970" s="51"/>
      <c r="R1970" s="51"/>
      <c r="S1970" s="51"/>
      <c r="T1970" s="50" t="s">
        <v>376</v>
      </c>
    </row>
    <row r="1971" spans="1:20" ht="21" customHeight="1" x14ac:dyDescent="0.4">
      <c r="A1971" s="50" t="s">
        <v>735</v>
      </c>
      <c r="B1971" s="50"/>
      <c r="C1971" s="50"/>
      <c r="D1971" s="50"/>
      <c r="E1971" s="50"/>
      <c r="F1971" s="50"/>
      <c r="G1971" s="50"/>
      <c r="H1971" s="50"/>
      <c r="I1971" s="50"/>
      <c r="J1971" s="50"/>
      <c r="K1971" s="56">
        <v>45751</v>
      </c>
      <c r="L1971" s="50" t="s">
        <v>1951</v>
      </c>
      <c r="M1971" s="51">
        <v>550000</v>
      </c>
      <c r="N1971" s="52"/>
      <c r="O1971" s="52">
        <f t="shared" si="285"/>
        <v>550000</v>
      </c>
      <c r="P1971" s="51"/>
      <c r="Q1971" s="51"/>
      <c r="R1971" s="51"/>
      <c r="S1971" s="51"/>
      <c r="T1971" s="50"/>
    </row>
    <row r="1972" spans="1:20" ht="21" customHeight="1" x14ac:dyDescent="0.4">
      <c r="A1972" s="50" t="s">
        <v>735</v>
      </c>
      <c r="B1972" s="50"/>
      <c r="C1972" s="50"/>
      <c r="D1972" s="50"/>
      <c r="E1972" s="50"/>
      <c r="F1972" s="50"/>
      <c r="G1972" s="50"/>
      <c r="H1972" s="50"/>
      <c r="I1972" s="50"/>
      <c r="J1972" s="50"/>
      <c r="K1972" s="50"/>
      <c r="L1972" s="50"/>
      <c r="M1972" s="51"/>
      <c r="N1972" s="51"/>
      <c r="O1972" s="52">
        <f t="shared" si="285"/>
        <v>0</v>
      </c>
      <c r="P1972" s="51"/>
      <c r="Q1972" s="51"/>
      <c r="R1972" s="51"/>
      <c r="S1972" s="51"/>
      <c r="T1972" s="50" t="s">
        <v>376</v>
      </c>
    </row>
    <row r="1973" spans="1:20" ht="21" customHeight="1" x14ac:dyDescent="0.4">
      <c r="A1973" s="58"/>
      <c r="B1973" s="58"/>
      <c r="C1973" s="58"/>
      <c r="D1973" s="58"/>
      <c r="E1973" s="58"/>
      <c r="F1973" s="58"/>
      <c r="G1973" s="58"/>
      <c r="H1973" s="58"/>
      <c r="I1973" s="58"/>
      <c r="J1973" s="58"/>
      <c r="K1973" s="58"/>
      <c r="L1973" s="58"/>
      <c r="M1973" s="60">
        <f t="shared" ref="M1973:N1973" si="286">SUM(M1969:M1972)</f>
        <v>950000</v>
      </c>
      <c r="N1973" s="60">
        <f t="shared" si="286"/>
        <v>350000</v>
      </c>
      <c r="O1973" s="60">
        <f>SUM(O1969:O1972)</f>
        <v>1300000</v>
      </c>
      <c r="P1973" s="60">
        <f>+J1968-N1973</f>
        <v>1717967.4999999995</v>
      </c>
      <c r="Q1973" s="60">
        <f>+I1968-M1973</f>
        <v>-136000</v>
      </c>
      <c r="R1973" s="60">
        <f>+P1973+Q1973</f>
        <v>1581967.4999999995</v>
      </c>
      <c r="S1973" s="60">
        <f>+O1973</f>
        <v>1300000</v>
      </c>
      <c r="T1973" s="58"/>
    </row>
    <row r="1974" spans="1:20" ht="21" customHeight="1" x14ac:dyDescent="0.4">
      <c r="A1974" s="50" t="s">
        <v>738</v>
      </c>
      <c r="B1974" s="50" t="s">
        <v>326</v>
      </c>
      <c r="C1974" s="50"/>
      <c r="D1974" s="50">
        <v>138.88999999999999</v>
      </c>
      <c r="E1974" s="50">
        <v>17500</v>
      </c>
      <c r="F1974" s="52">
        <f>+D1974*0.8364</f>
        <v>116.16759599999999</v>
      </c>
      <c r="G1974" s="51">
        <v>7000</v>
      </c>
      <c r="H1974" s="51">
        <f>+D1974*E1974</f>
        <v>2430574.9999999995</v>
      </c>
      <c r="I1974" s="52">
        <f>+CEILING(F1974*G1974,1000)</f>
        <v>814000</v>
      </c>
      <c r="J1974" s="52">
        <f>(H1974-I1974)</f>
        <v>1616574.9999999995</v>
      </c>
      <c r="K1974" s="56">
        <v>45324</v>
      </c>
      <c r="L1974" s="50"/>
      <c r="M1974" s="51"/>
      <c r="N1974" s="51"/>
      <c r="O1974" s="52"/>
      <c r="P1974" s="51"/>
      <c r="Q1974" s="51"/>
      <c r="R1974" s="51"/>
      <c r="S1974" s="51"/>
      <c r="T1974" s="50" t="s">
        <v>304</v>
      </c>
    </row>
    <row r="1975" spans="1:20" ht="21" customHeight="1" x14ac:dyDescent="0.4">
      <c r="A1975" s="50" t="s">
        <v>738</v>
      </c>
      <c r="B1975" s="50"/>
      <c r="C1975" s="50"/>
      <c r="D1975" s="50"/>
      <c r="E1975" s="50"/>
      <c r="F1975" s="50"/>
      <c r="G1975" s="50"/>
      <c r="H1975" s="50"/>
      <c r="I1975" s="50"/>
      <c r="J1975" s="50"/>
      <c r="K1975" s="56">
        <v>45325</v>
      </c>
      <c r="L1975" s="50" t="s">
        <v>313</v>
      </c>
      <c r="M1975" s="52">
        <v>400000</v>
      </c>
      <c r="N1975" s="51"/>
      <c r="O1975" s="52">
        <f t="shared" ref="O1975:O1984" si="287">+SUM(M1975:N1975)</f>
        <v>400000</v>
      </c>
      <c r="P1975" s="51"/>
      <c r="Q1975" s="51"/>
      <c r="R1975" s="51"/>
      <c r="S1975" s="51"/>
      <c r="T1975" s="50" t="s">
        <v>304</v>
      </c>
    </row>
    <row r="1976" spans="1:20" ht="21" customHeight="1" x14ac:dyDescent="0.4">
      <c r="A1976" s="50" t="s">
        <v>738</v>
      </c>
      <c r="B1976" s="50"/>
      <c r="C1976" s="50" t="s">
        <v>739</v>
      </c>
      <c r="D1976" s="50"/>
      <c r="E1976" s="50"/>
      <c r="F1976" s="50"/>
      <c r="G1976" s="50"/>
      <c r="H1976" s="50"/>
      <c r="I1976" s="50"/>
      <c r="J1976" s="50"/>
      <c r="K1976" s="56">
        <v>45509</v>
      </c>
      <c r="L1976" s="50" t="s">
        <v>321</v>
      </c>
      <c r="M1976" s="52">
        <v>100000</v>
      </c>
      <c r="N1976" s="51"/>
      <c r="O1976" s="52">
        <f t="shared" si="287"/>
        <v>100000</v>
      </c>
      <c r="P1976" s="51"/>
      <c r="Q1976" s="51"/>
      <c r="R1976" s="51"/>
      <c r="S1976" s="51"/>
      <c r="T1976" s="50" t="s">
        <v>304</v>
      </c>
    </row>
    <row r="1977" spans="1:20" ht="21" customHeight="1" x14ac:dyDescent="0.4">
      <c r="A1977" s="50" t="s">
        <v>738</v>
      </c>
      <c r="B1977" s="50"/>
      <c r="C1977" s="50"/>
      <c r="D1977" s="50"/>
      <c r="E1977" s="50"/>
      <c r="F1977" s="50"/>
      <c r="G1977" s="50"/>
      <c r="H1977" s="50"/>
      <c r="I1977" s="50"/>
      <c r="J1977" s="50"/>
      <c r="K1977" s="56">
        <v>45509</v>
      </c>
      <c r="L1977" s="50" t="s">
        <v>321</v>
      </c>
      <c r="M1977" s="52">
        <v>50000</v>
      </c>
      <c r="N1977" s="51"/>
      <c r="O1977" s="52">
        <f t="shared" si="287"/>
        <v>50000</v>
      </c>
      <c r="P1977" s="51"/>
      <c r="Q1977" s="51"/>
      <c r="R1977" s="51"/>
      <c r="S1977" s="51"/>
      <c r="T1977" s="50" t="s">
        <v>304</v>
      </c>
    </row>
    <row r="1978" spans="1:20" ht="21" customHeight="1" x14ac:dyDescent="0.4">
      <c r="A1978" s="50" t="s">
        <v>738</v>
      </c>
      <c r="B1978" s="50"/>
      <c r="C1978" s="50"/>
      <c r="D1978" s="50"/>
      <c r="E1978" s="50"/>
      <c r="F1978" s="50"/>
      <c r="G1978" s="50"/>
      <c r="H1978" s="50"/>
      <c r="I1978" s="50"/>
      <c r="J1978" s="50"/>
      <c r="K1978" s="56">
        <v>45511</v>
      </c>
      <c r="L1978" s="50" t="s">
        <v>321</v>
      </c>
      <c r="M1978" s="52">
        <v>200000</v>
      </c>
      <c r="N1978" s="51"/>
      <c r="O1978" s="52">
        <f t="shared" si="287"/>
        <v>200000</v>
      </c>
      <c r="P1978" s="51"/>
      <c r="Q1978" s="51"/>
      <c r="R1978" s="51"/>
      <c r="S1978" s="51"/>
      <c r="T1978" s="50" t="s">
        <v>304</v>
      </c>
    </row>
    <row r="1979" spans="1:20" ht="21" customHeight="1" x14ac:dyDescent="0.4">
      <c r="A1979" s="50" t="s">
        <v>738</v>
      </c>
      <c r="B1979" s="50"/>
      <c r="C1979" s="50"/>
      <c r="D1979" s="50"/>
      <c r="E1979" s="50"/>
      <c r="F1979" s="50"/>
      <c r="G1979" s="50"/>
      <c r="H1979" s="50"/>
      <c r="I1979" s="50"/>
      <c r="J1979" s="50"/>
      <c r="K1979" s="56">
        <v>45512</v>
      </c>
      <c r="L1979" s="50" t="s">
        <v>321</v>
      </c>
      <c r="M1979" s="52">
        <v>300000</v>
      </c>
      <c r="N1979" s="51"/>
      <c r="O1979" s="52">
        <f t="shared" si="287"/>
        <v>300000</v>
      </c>
      <c r="P1979" s="51"/>
      <c r="Q1979" s="51"/>
      <c r="R1979" s="51"/>
      <c r="S1979" s="51"/>
      <c r="T1979" s="50" t="s">
        <v>304</v>
      </c>
    </row>
    <row r="1980" spans="1:20" ht="21" customHeight="1" x14ac:dyDescent="0.4">
      <c r="A1980" s="50" t="s">
        <v>738</v>
      </c>
      <c r="B1980" s="50"/>
      <c r="C1980" s="50"/>
      <c r="D1980" s="50"/>
      <c r="E1980" s="50"/>
      <c r="F1980" s="50"/>
      <c r="G1980" s="50"/>
      <c r="H1980" s="50"/>
      <c r="I1980" s="50"/>
      <c r="J1980" s="50"/>
      <c r="K1980" s="56">
        <v>45513</v>
      </c>
      <c r="L1980" s="50" t="s">
        <v>321</v>
      </c>
      <c r="M1980" s="52">
        <v>19000</v>
      </c>
      <c r="N1980" s="51"/>
      <c r="O1980" s="52">
        <f t="shared" si="287"/>
        <v>19000</v>
      </c>
      <c r="P1980" s="51"/>
      <c r="Q1980" s="51"/>
      <c r="R1980" s="51"/>
      <c r="S1980" s="51"/>
      <c r="T1980" s="50" t="s">
        <v>304</v>
      </c>
    </row>
    <row r="1981" spans="1:20" ht="21" customHeight="1" x14ac:dyDescent="0.4">
      <c r="A1981" s="50" t="s">
        <v>738</v>
      </c>
      <c r="B1981" s="50"/>
      <c r="C1981" s="50"/>
      <c r="D1981" s="50"/>
      <c r="E1981" s="50"/>
      <c r="F1981" s="50"/>
      <c r="G1981" s="50"/>
      <c r="H1981" s="50"/>
      <c r="I1981" s="50"/>
      <c r="J1981" s="50"/>
      <c r="K1981" s="56">
        <v>45513</v>
      </c>
      <c r="L1981" s="50" t="s">
        <v>9</v>
      </c>
      <c r="M1981" s="51"/>
      <c r="N1981" s="52">
        <v>1616575</v>
      </c>
      <c r="O1981" s="52">
        <f t="shared" si="287"/>
        <v>1616575</v>
      </c>
      <c r="P1981" s="51"/>
      <c r="Q1981" s="51"/>
      <c r="R1981" s="51"/>
      <c r="S1981" s="51"/>
      <c r="T1981" s="50" t="s">
        <v>304</v>
      </c>
    </row>
    <row r="1982" spans="1:20" ht="21" customHeight="1" x14ac:dyDescent="0.4">
      <c r="A1982" s="50" t="s">
        <v>738</v>
      </c>
      <c r="B1982" s="50"/>
      <c r="C1982" s="50"/>
      <c r="D1982" s="50"/>
      <c r="E1982" s="50"/>
      <c r="F1982" s="50"/>
      <c r="G1982" s="50"/>
      <c r="H1982" s="50"/>
      <c r="I1982" s="50"/>
      <c r="J1982" s="50"/>
      <c r="K1982" s="56" t="s">
        <v>1204</v>
      </c>
      <c r="L1982" s="50" t="s">
        <v>740</v>
      </c>
      <c r="M1982" s="51">
        <v>-400000</v>
      </c>
      <c r="N1982" s="51"/>
      <c r="O1982" s="52">
        <f t="shared" si="287"/>
        <v>-400000</v>
      </c>
      <c r="P1982" s="51"/>
      <c r="Q1982" s="51"/>
      <c r="R1982" s="51"/>
      <c r="S1982" s="51"/>
      <c r="T1982" s="50" t="s">
        <v>304</v>
      </c>
    </row>
    <row r="1983" spans="1:20" ht="21" customHeight="1" x14ac:dyDescent="0.4">
      <c r="A1983" s="50" t="s">
        <v>738</v>
      </c>
      <c r="B1983" s="50"/>
      <c r="C1983" s="50" t="s">
        <v>739</v>
      </c>
      <c r="D1983" s="50"/>
      <c r="E1983" s="50"/>
      <c r="F1983" s="50"/>
      <c r="G1983" s="50"/>
      <c r="H1983" s="50"/>
      <c r="I1983" s="50"/>
      <c r="J1983" s="50"/>
      <c r="K1983" s="56" t="s">
        <v>1204</v>
      </c>
      <c r="L1983" s="50" t="s">
        <v>740</v>
      </c>
      <c r="M1983" s="51">
        <v>145000</v>
      </c>
      <c r="N1983" s="51"/>
      <c r="O1983" s="52">
        <f t="shared" si="287"/>
        <v>145000</v>
      </c>
      <c r="P1983" s="51"/>
      <c r="Q1983" s="51"/>
      <c r="R1983" s="51"/>
      <c r="S1983" s="51"/>
      <c r="T1983" s="50" t="s">
        <v>304</v>
      </c>
    </row>
    <row r="1984" spans="1:20" ht="21" customHeight="1" x14ac:dyDescent="0.4">
      <c r="A1984" s="50" t="s">
        <v>738</v>
      </c>
      <c r="B1984" s="50"/>
      <c r="C1984" s="50"/>
      <c r="D1984" s="50"/>
      <c r="E1984" s="50"/>
      <c r="F1984" s="50"/>
      <c r="G1984" s="50"/>
      <c r="H1984" s="50"/>
      <c r="I1984" s="50"/>
      <c r="J1984" s="50"/>
      <c r="K1984" s="50"/>
      <c r="L1984" s="50"/>
      <c r="M1984" s="51"/>
      <c r="N1984" s="51"/>
      <c r="O1984" s="52">
        <f t="shared" si="287"/>
        <v>0</v>
      </c>
      <c r="P1984" s="51"/>
      <c r="Q1984" s="51"/>
      <c r="R1984" s="51"/>
      <c r="S1984" s="51"/>
      <c r="T1984" s="50" t="s">
        <v>304</v>
      </c>
    </row>
    <row r="1985" spans="1:20" ht="21" customHeight="1" x14ac:dyDescent="0.4">
      <c r="A1985" s="58"/>
      <c r="B1985" s="58"/>
      <c r="C1985" s="58"/>
      <c r="D1985" s="58"/>
      <c r="E1985" s="58"/>
      <c r="F1985" s="58"/>
      <c r="G1985" s="58"/>
      <c r="H1985" s="58"/>
      <c r="I1985" s="58"/>
      <c r="J1985" s="58"/>
      <c r="K1985" s="58"/>
      <c r="L1985" s="58"/>
      <c r="M1985" s="60">
        <f t="shared" ref="M1985:N1985" si="288">SUM(M1975:M1984)</f>
        <v>814000</v>
      </c>
      <c r="N1985" s="60">
        <f t="shared" si="288"/>
        <v>1616575</v>
      </c>
      <c r="O1985" s="60">
        <f>SUM(O1975:O1984)</f>
        <v>2430575</v>
      </c>
      <c r="P1985" s="60">
        <f>+J1974-N1985</f>
        <v>0</v>
      </c>
      <c r="Q1985" s="60">
        <f>+I1974-M1985</f>
        <v>0</v>
      </c>
      <c r="R1985" s="60">
        <f>+P1985+Q1985</f>
        <v>0</v>
      </c>
      <c r="S1985" s="60">
        <f>+O1985</f>
        <v>2430575</v>
      </c>
      <c r="T1985" s="58"/>
    </row>
    <row r="1986" spans="1:20" ht="21" customHeight="1" x14ac:dyDescent="0.4">
      <c r="A1986" s="50" t="s">
        <v>740</v>
      </c>
      <c r="B1986" s="50" t="s">
        <v>326</v>
      </c>
      <c r="C1986" s="50"/>
      <c r="D1986" s="50">
        <v>138.88999999999999</v>
      </c>
      <c r="E1986" s="50">
        <v>20750</v>
      </c>
      <c r="F1986" s="52">
        <f>+D1986*0.8364</f>
        <v>116.16759599999999</v>
      </c>
      <c r="G1986" s="51">
        <v>7000</v>
      </c>
      <c r="H1986" s="51">
        <f>+D1986*E1986</f>
        <v>2881967.4999999995</v>
      </c>
      <c r="I1986" s="52">
        <f>+CEILING(F1986*G1986,1000)</f>
        <v>814000</v>
      </c>
      <c r="J1986" s="52">
        <f>(H1986-I1986)</f>
        <v>2067967.4999999995</v>
      </c>
      <c r="K1986" s="56">
        <v>45634</v>
      </c>
      <c r="L1986" s="50"/>
      <c r="M1986" s="51"/>
      <c r="N1986" s="51"/>
      <c r="O1986" s="52"/>
      <c r="P1986" s="51"/>
      <c r="Q1986" s="51"/>
      <c r="R1986" s="51"/>
      <c r="S1986" s="51"/>
      <c r="T1986" s="50" t="s">
        <v>990</v>
      </c>
    </row>
    <row r="1987" spans="1:20" ht="21" customHeight="1" x14ac:dyDescent="0.4">
      <c r="A1987" s="50" t="s">
        <v>740</v>
      </c>
      <c r="B1987" s="50"/>
      <c r="C1987" s="50" t="s">
        <v>739</v>
      </c>
      <c r="D1987" s="50"/>
      <c r="E1987" s="50">
        <v>21000</v>
      </c>
      <c r="F1987" s="50"/>
      <c r="G1987" s="50"/>
      <c r="H1987" s="50"/>
      <c r="I1987" s="50"/>
      <c r="J1987" s="50"/>
      <c r="K1987" s="56">
        <v>45421</v>
      </c>
      <c r="L1987" s="50" t="s">
        <v>321</v>
      </c>
      <c r="M1987" s="52">
        <v>1</v>
      </c>
      <c r="N1987" s="51"/>
      <c r="O1987" s="52">
        <f t="shared" ref="O1987:O1997" si="289">+SUM(M1987:N1987)</f>
        <v>1</v>
      </c>
      <c r="P1987" s="51"/>
      <c r="Q1987" s="51"/>
      <c r="R1987" s="51"/>
      <c r="S1987" s="51"/>
      <c r="T1987" s="50" t="s">
        <v>304</v>
      </c>
    </row>
    <row r="1988" spans="1:20" ht="21" customHeight="1" x14ac:dyDescent="0.4">
      <c r="A1988" s="50" t="s">
        <v>740</v>
      </c>
      <c r="B1988" s="50"/>
      <c r="C1988" s="50"/>
      <c r="D1988" s="50"/>
      <c r="E1988" s="50"/>
      <c r="F1988" s="50"/>
      <c r="G1988" s="50"/>
      <c r="H1988" s="50"/>
      <c r="I1988" s="50"/>
      <c r="J1988" s="50"/>
      <c r="K1988" s="56">
        <v>45422</v>
      </c>
      <c r="L1988" s="50" t="s">
        <v>321</v>
      </c>
      <c r="M1988" s="52">
        <v>70000</v>
      </c>
      <c r="N1988" s="51"/>
      <c r="O1988" s="52">
        <f t="shared" si="289"/>
        <v>70000</v>
      </c>
      <c r="P1988" s="51"/>
      <c r="Q1988" s="51"/>
      <c r="R1988" s="51"/>
      <c r="S1988" s="51"/>
      <c r="T1988" s="50" t="s">
        <v>304</v>
      </c>
    </row>
    <row r="1989" spans="1:20" ht="21" customHeight="1" x14ac:dyDescent="0.4">
      <c r="A1989" s="50" t="s">
        <v>740</v>
      </c>
      <c r="B1989" s="50"/>
      <c r="C1989" s="50"/>
      <c r="D1989" s="50"/>
      <c r="E1989" s="50"/>
      <c r="F1989" s="50"/>
      <c r="G1989" s="50"/>
      <c r="H1989" s="50"/>
      <c r="I1989" s="50"/>
      <c r="J1989" s="50"/>
      <c r="K1989" s="56">
        <v>45448</v>
      </c>
      <c r="L1989" s="50" t="s">
        <v>321</v>
      </c>
      <c r="M1989" s="52">
        <v>25001</v>
      </c>
      <c r="N1989" s="51"/>
      <c r="O1989" s="52">
        <f t="shared" si="289"/>
        <v>25001</v>
      </c>
      <c r="P1989" s="51"/>
      <c r="Q1989" s="51"/>
      <c r="R1989" s="51"/>
      <c r="S1989" s="51"/>
      <c r="T1989" s="50" t="s">
        <v>304</v>
      </c>
    </row>
    <row r="1990" spans="1:20" ht="21" customHeight="1" x14ac:dyDescent="0.4">
      <c r="A1990" s="50" t="s">
        <v>740</v>
      </c>
      <c r="B1990" s="50"/>
      <c r="C1990" s="50"/>
      <c r="D1990" s="50"/>
      <c r="E1990" s="50"/>
      <c r="F1990" s="50"/>
      <c r="G1990" s="50"/>
      <c r="H1990" s="50"/>
      <c r="I1990" s="50"/>
      <c r="J1990" s="50"/>
      <c r="K1990" s="56">
        <v>45465</v>
      </c>
      <c r="L1990" s="50" t="s">
        <v>321</v>
      </c>
      <c r="M1990" s="52">
        <v>50000</v>
      </c>
      <c r="N1990" s="51"/>
      <c r="O1990" s="52">
        <f t="shared" si="289"/>
        <v>50000</v>
      </c>
      <c r="P1990" s="51"/>
      <c r="Q1990" s="51"/>
      <c r="R1990" s="51"/>
      <c r="S1990" s="51"/>
      <c r="T1990" s="50" t="s">
        <v>304</v>
      </c>
    </row>
    <row r="1991" spans="1:20" ht="21" customHeight="1" x14ac:dyDescent="0.4">
      <c r="A1991" s="50" t="s">
        <v>740</v>
      </c>
      <c r="B1991" s="50"/>
      <c r="C1991" s="50" t="s">
        <v>739</v>
      </c>
      <c r="D1991" s="50"/>
      <c r="E1991" s="50"/>
      <c r="F1991" s="50"/>
      <c r="G1991" s="50"/>
      <c r="H1991" s="50"/>
      <c r="I1991" s="50"/>
      <c r="J1991" s="50"/>
      <c r="K1991" s="56">
        <v>45634</v>
      </c>
      <c r="L1991" s="50" t="s">
        <v>313</v>
      </c>
      <c r="M1991" s="52">
        <v>10000</v>
      </c>
      <c r="N1991" s="51"/>
      <c r="O1991" s="52">
        <f t="shared" si="289"/>
        <v>10000</v>
      </c>
      <c r="P1991" s="51"/>
      <c r="Q1991" s="51"/>
      <c r="R1991" s="51"/>
      <c r="S1991" s="51"/>
      <c r="T1991" s="50" t="s">
        <v>304</v>
      </c>
    </row>
    <row r="1992" spans="1:20" ht="21" customHeight="1" x14ac:dyDescent="0.4">
      <c r="A1992" s="50" t="s">
        <v>740</v>
      </c>
      <c r="B1992" s="50"/>
      <c r="C1992" s="50"/>
      <c r="D1992" s="50"/>
      <c r="E1992" s="50"/>
      <c r="F1992" s="50"/>
      <c r="G1992" s="50"/>
      <c r="H1992" s="50"/>
      <c r="I1992" s="50"/>
      <c r="J1992" s="50"/>
      <c r="K1992" s="56">
        <v>45695</v>
      </c>
      <c r="L1992" s="50" t="s">
        <v>1303</v>
      </c>
      <c r="M1992" s="52">
        <v>397000</v>
      </c>
      <c r="N1992" s="51"/>
      <c r="O1992" s="52">
        <f t="shared" si="289"/>
        <v>397000</v>
      </c>
      <c r="P1992" s="51"/>
      <c r="Q1992" s="51"/>
      <c r="R1992" s="51"/>
      <c r="S1992" s="51"/>
      <c r="T1992" s="50" t="s">
        <v>304</v>
      </c>
    </row>
    <row r="1993" spans="1:20" ht="21" customHeight="1" x14ac:dyDescent="0.4">
      <c r="A1993" s="50" t="s">
        <v>740</v>
      </c>
      <c r="B1993" s="50"/>
      <c r="C1993" s="50" t="s">
        <v>361</v>
      </c>
      <c r="D1993" s="50"/>
      <c r="E1993" s="50"/>
      <c r="F1993" s="50"/>
      <c r="G1993" s="50"/>
      <c r="H1993" s="50"/>
      <c r="I1993" s="50"/>
      <c r="J1993" s="50"/>
      <c r="K1993" s="56">
        <v>45695</v>
      </c>
      <c r="L1993" s="50" t="s">
        <v>1304</v>
      </c>
      <c r="M1993" s="52">
        <v>387000</v>
      </c>
      <c r="N1993" s="51"/>
      <c r="O1993" s="52">
        <f t="shared" si="289"/>
        <v>387000</v>
      </c>
      <c r="P1993" s="51"/>
      <c r="Q1993" s="51"/>
      <c r="R1993" s="51"/>
      <c r="S1993" s="51"/>
      <c r="T1993" s="50" t="s">
        <v>990</v>
      </c>
    </row>
    <row r="1994" spans="1:20" ht="21" customHeight="1" x14ac:dyDescent="0.4">
      <c r="A1994" s="50" t="s">
        <v>740</v>
      </c>
      <c r="B1994" s="50"/>
      <c r="C1994" s="50" t="s">
        <v>361</v>
      </c>
      <c r="D1994" s="50"/>
      <c r="E1994" s="50"/>
      <c r="F1994" s="50"/>
      <c r="G1994" s="50"/>
      <c r="H1994" s="50"/>
      <c r="I1994" s="50"/>
      <c r="J1994" s="50"/>
      <c r="K1994" s="56">
        <v>45702</v>
      </c>
      <c r="L1994" s="50" t="s">
        <v>9</v>
      </c>
      <c r="M1994" s="51"/>
      <c r="N1994" s="52">
        <v>2087967</v>
      </c>
      <c r="O1994" s="52">
        <f t="shared" si="289"/>
        <v>2087967</v>
      </c>
      <c r="P1994" s="51"/>
      <c r="Q1994" s="51"/>
      <c r="R1994" s="51"/>
      <c r="S1994" s="51"/>
      <c r="T1994" s="50" t="s">
        <v>990</v>
      </c>
    </row>
    <row r="1995" spans="1:20" ht="21" customHeight="1" x14ac:dyDescent="0.4">
      <c r="A1995" s="50" t="s">
        <v>740</v>
      </c>
      <c r="B1995" s="50"/>
      <c r="C1995" s="50" t="s">
        <v>361</v>
      </c>
      <c r="D1995" s="50"/>
      <c r="E1995" s="50"/>
      <c r="F1995" s="50"/>
      <c r="G1995" s="50"/>
      <c r="H1995" s="50"/>
      <c r="I1995" s="50"/>
      <c r="J1995" s="50"/>
      <c r="K1995" s="56" t="s">
        <v>1204</v>
      </c>
      <c r="L1995" s="50" t="s">
        <v>738</v>
      </c>
      <c r="M1995" s="51">
        <v>400000</v>
      </c>
      <c r="N1995" s="51"/>
      <c r="O1995" s="52">
        <f t="shared" si="289"/>
        <v>400000</v>
      </c>
      <c r="P1995" s="51"/>
      <c r="Q1995" s="51"/>
      <c r="R1995" s="51"/>
      <c r="S1995" s="51"/>
      <c r="T1995" s="50" t="s">
        <v>990</v>
      </c>
    </row>
    <row r="1996" spans="1:20" ht="21" customHeight="1" x14ac:dyDescent="0.4">
      <c r="A1996" s="50" t="s">
        <v>740</v>
      </c>
      <c r="B1996" s="50"/>
      <c r="C1996" s="50" t="s">
        <v>361</v>
      </c>
      <c r="D1996" s="50"/>
      <c r="E1996" s="50"/>
      <c r="F1996" s="50"/>
      <c r="G1996" s="50"/>
      <c r="H1996" s="50"/>
      <c r="I1996" s="50"/>
      <c r="J1996" s="50"/>
      <c r="K1996" s="56" t="s">
        <v>1204</v>
      </c>
      <c r="L1996" s="50" t="s">
        <v>738</v>
      </c>
      <c r="M1996" s="51">
        <v>-145000</v>
      </c>
      <c r="N1996" s="51"/>
      <c r="O1996" s="52">
        <f t="shared" si="289"/>
        <v>-145000</v>
      </c>
      <c r="P1996" s="51"/>
      <c r="Q1996" s="51"/>
      <c r="R1996" s="51"/>
      <c r="S1996" s="51"/>
      <c r="T1996" s="50" t="s">
        <v>990</v>
      </c>
    </row>
    <row r="1997" spans="1:20" ht="21" customHeight="1" x14ac:dyDescent="0.4">
      <c r="A1997" s="50" t="s">
        <v>740</v>
      </c>
      <c r="B1997" s="50"/>
      <c r="C1997" s="50"/>
      <c r="D1997" s="50"/>
      <c r="E1997" s="50"/>
      <c r="F1997" s="50"/>
      <c r="G1997" s="50"/>
      <c r="H1997" s="50"/>
      <c r="I1997" s="50"/>
      <c r="J1997" s="50"/>
      <c r="K1997" s="50"/>
      <c r="L1997" s="50"/>
      <c r="M1997" s="51"/>
      <c r="N1997" s="51"/>
      <c r="O1997" s="52">
        <f t="shared" si="289"/>
        <v>0</v>
      </c>
      <c r="P1997" s="51"/>
      <c r="Q1997" s="51"/>
      <c r="R1997" s="51"/>
      <c r="S1997" s="51"/>
      <c r="T1997" s="50" t="s">
        <v>990</v>
      </c>
    </row>
    <row r="1998" spans="1:20" ht="21" customHeight="1" x14ac:dyDescent="0.4">
      <c r="A1998" s="58"/>
      <c r="B1998" s="58"/>
      <c r="C1998" s="58"/>
      <c r="D1998" s="58"/>
      <c r="E1998" s="58"/>
      <c r="F1998" s="58"/>
      <c r="G1998" s="58"/>
      <c r="H1998" s="58"/>
      <c r="I1998" s="58"/>
      <c r="J1998" s="58"/>
      <c r="K1998" s="58"/>
      <c r="L1998" s="58"/>
      <c r="M1998" s="60">
        <f t="shared" ref="M1998:N1998" si="290">SUM(M1987:M1997)</f>
        <v>1194002</v>
      </c>
      <c r="N1998" s="60">
        <f t="shared" si="290"/>
        <v>2087967</v>
      </c>
      <c r="O1998" s="60">
        <f>SUM(O1987:O1997)</f>
        <v>3281969</v>
      </c>
      <c r="P1998" s="60">
        <f>+J1986-N1998</f>
        <v>-19999.500000000466</v>
      </c>
      <c r="Q1998" s="60">
        <f>+I1986-M1998</f>
        <v>-380002</v>
      </c>
      <c r="R1998" s="60">
        <f>+P1998+Q1998</f>
        <v>-400001.50000000047</v>
      </c>
      <c r="S1998" s="60">
        <f>+O1998</f>
        <v>3281969</v>
      </c>
      <c r="T1998" s="58"/>
    </row>
    <row r="1999" spans="1:20" ht="21" customHeight="1" x14ac:dyDescent="0.4">
      <c r="A1999" s="50" t="s">
        <v>741</v>
      </c>
      <c r="B1999" s="50" t="s">
        <v>326</v>
      </c>
      <c r="C1999" s="50" t="s">
        <v>742</v>
      </c>
      <c r="D1999" s="50">
        <v>138.88999999999999</v>
      </c>
      <c r="E1999" s="50">
        <v>17500</v>
      </c>
      <c r="F1999" s="52">
        <f>+D1999*0.8364</f>
        <v>116.16759599999999</v>
      </c>
      <c r="G1999" s="51">
        <v>7000</v>
      </c>
      <c r="H1999" s="51">
        <f>+D1999*E1999</f>
        <v>2430574.9999999995</v>
      </c>
      <c r="I1999" s="52">
        <f>+CEILING(F1999*G1999,1000)</f>
        <v>814000</v>
      </c>
      <c r="J1999" s="52">
        <f>(H1999-I1999)</f>
        <v>1616574.9999999995</v>
      </c>
      <c r="K1999" s="50"/>
      <c r="L1999" s="50"/>
      <c r="M1999" s="51"/>
      <c r="N1999" s="51"/>
      <c r="O1999" s="52"/>
      <c r="P1999" s="51"/>
      <c r="Q1999" s="51"/>
      <c r="R1999" s="51"/>
      <c r="S1999" s="51"/>
      <c r="T1999" s="50" t="s">
        <v>304</v>
      </c>
    </row>
    <row r="2000" spans="1:20" ht="21" customHeight="1" x14ac:dyDescent="0.4">
      <c r="A2000" s="50" t="s">
        <v>741</v>
      </c>
      <c r="B2000" s="50"/>
      <c r="C2000" s="50"/>
      <c r="D2000" s="50"/>
      <c r="E2000" s="50"/>
      <c r="F2000" s="50"/>
      <c r="G2000" s="50"/>
      <c r="H2000" s="50"/>
      <c r="I2000" s="50"/>
      <c r="J2000" s="50"/>
      <c r="K2000" s="56">
        <v>45277</v>
      </c>
      <c r="L2000" s="50" t="s">
        <v>1305</v>
      </c>
      <c r="M2000" s="52">
        <v>200000</v>
      </c>
      <c r="N2000" s="51"/>
      <c r="O2000" s="52">
        <f t="shared" ref="O2000:O2012" si="291">+SUM(M2000:N2000)</f>
        <v>200000</v>
      </c>
      <c r="P2000" s="51"/>
      <c r="Q2000" s="51"/>
      <c r="R2000" s="51"/>
      <c r="S2000" s="51"/>
      <c r="T2000" s="50" t="s">
        <v>304</v>
      </c>
    </row>
    <row r="2001" spans="1:20" ht="21" customHeight="1" x14ac:dyDescent="0.4">
      <c r="A2001" s="50" t="s">
        <v>741</v>
      </c>
      <c r="B2001" s="50"/>
      <c r="C2001" s="50"/>
      <c r="D2001" s="50"/>
      <c r="E2001" s="50"/>
      <c r="F2001" s="50"/>
      <c r="G2001" s="50"/>
      <c r="H2001" s="50"/>
      <c r="I2001" s="50"/>
      <c r="J2001" s="50"/>
      <c r="K2001" s="56">
        <v>45277</v>
      </c>
      <c r="L2001" s="50" t="s">
        <v>9</v>
      </c>
      <c r="M2001" s="51"/>
      <c r="N2001" s="52">
        <v>20000</v>
      </c>
      <c r="O2001" s="52">
        <f t="shared" si="291"/>
        <v>20000</v>
      </c>
      <c r="P2001" s="51"/>
      <c r="Q2001" s="51"/>
      <c r="R2001" s="51"/>
      <c r="S2001" s="51"/>
      <c r="T2001" s="50" t="s">
        <v>304</v>
      </c>
    </row>
    <row r="2002" spans="1:20" ht="21" customHeight="1" x14ac:dyDescent="0.4">
      <c r="A2002" s="50" t="s">
        <v>741</v>
      </c>
      <c r="B2002" s="50"/>
      <c r="C2002" s="50"/>
      <c r="D2002" s="50"/>
      <c r="E2002" s="50"/>
      <c r="F2002" s="50"/>
      <c r="G2002" s="50"/>
      <c r="H2002" s="50"/>
      <c r="I2002" s="50"/>
      <c r="J2002" s="50"/>
      <c r="K2002" s="56">
        <v>45294</v>
      </c>
      <c r="L2002" s="50" t="s">
        <v>1306</v>
      </c>
      <c r="M2002" s="52">
        <v>200000</v>
      </c>
      <c r="N2002" s="51"/>
      <c r="O2002" s="52">
        <f t="shared" si="291"/>
        <v>200000</v>
      </c>
      <c r="P2002" s="51"/>
      <c r="Q2002" s="51"/>
      <c r="R2002" s="51"/>
      <c r="S2002" s="51"/>
      <c r="T2002" s="50" t="s">
        <v>304</v>
      </c>
    </row>
    <row r="2003" spans="1:20" ht="21" customHeight="1" x14ac:dyDescent="0.4">
      <c r="A2003" s="50" t="s">
        <v>741</v>
      </c>
      <c r="B2003" s="50"/>
      <c r="C2003" s="50"/>
      <c r="D2003" s="50"/>
      <c r="E2003" s="50"/>
      <c r="F2003" s="50"/>
      <c r="G2003" s="50"/>
      <c r="H2003" s="50"/>
      <c r="I2003" s="50"/>
      <c r="J2003" s="50"/>
      <c r="K2003" s="56">
        <v>45294</v>
      </c>
      <c r="L2003" s="50" t="s">
        <v>1306</v>
      </c>
      <c r="M2003" s="52">
        <v>-200000</v>
      </c>
      <c r="N2003" s="51"/>
      <c r="O2003" s="52">
        <f t="shared" si="291"/>
        <v>-200000</v>
      </c>
      <c r="P2003" s="51"/>
      <c r="Q2003" s="51"/>
      <c r="R2003" s="51"/>
      <c r="S2003" s="51"/>
      <c r="T2003" s="50" t="s">
        <v>304</v>
      </c>
    </row>
    <row r="2004" spans="1:20" ht="21" customHeight="1" x14ac:dyDescent="0.4">
      <c r="A2004" s="50" t="s">
        <v>741</v>
      </c>
      <c r="B2004" s="50"/>
      <c r="C2004" s="50"/>
      <c r="D2004" s="50"/>
      <c r="E2004" s="50"/>
      <c r="F2004" s="50"/>
      <c r="G2004" s="50"/>
      <c r="H2004" s="50"/>
      <c r="I2004" s="50"/>
      <c r="J2004" s="50"/>
      <c r="K2004" s="56">
        <v>45305</v>
      </c>
      <c r="L2004" s="50" t="s">
        <v>1307</v>
      </c>
      <c r="M2004" s="52">
        <v>200000</v>
      </c>
      <c r="N2004" s="51"/>
      <c r="O2004" s="52">
        <f t="shared" si="291"/>
        <v>200000</v>
      </c>
      <c r="P2004" s="51"/>
      <c r="Q2004" s="51"/>
      <c r="R2004" s="51"/>
      <c r="S2004" s="51"/>
      <c r="T2004" s="50" t="s">
        <v>304</v>
      </c>
    </row>
    <row r="2005" spans="1:20" ht="21" customHeight="1" x14ac:dyDescent="0.4">
      <c r="A2005" s="50" t="s">
        <v>741</v>
      </c>
      <c r="B2005" s="50"/>
      <c r="C2005" s="50" t="s">
        <v>742</v>
      </c>
      <c r="D2005" s="50"/>
      <c r="E2005" s="50"/>
      <c r="F2005" s="50"/>
      <c r="G2005" s="50"/>
      <c r="H2005" s="50"/>
      <c r="I2005" s="50"/>
      <c r="J2005" s="50"/>
      <c r="K2005" s="56">
        <v>45350</v>
      </c>
      <c r="L2005" s="50" t="s">
        <v>1308</v>
      </c>
      <c r="M2005" s="52">
        <v>180000</v>
      </c>
      <c r="N2005" s="51"/>
      <c r="O2005" s="52">
        <f t="shared" si="291"/>
        <v>180000</v>
      </c>
      <c r="P2005" s="51"/>
      <c r="Q2005" s="51"/>
      <c r="R2005" s="51"/>
      <c r="S2005" s="51"/>
      <c r="T2005" s="50" t="s">
        <v>304</v>
      </c>
    </row>
    <row r="2006" spans="1:20" ht="21" customHeight="1" x14ac:dyDescent="0.4">
      <c r="A2006" s="50" t="s">
        <v>741</v>
      </c>
      <c r="B2006" s="50"/>
      <c r="C2006" s="50" t="s">
        <v>742</v>
      </c>
      <c r="D2006" s="50"/>
      <c r="E2006" s="50"/>
      <c r="F2006" s="50"/>
      <c r="G2006" s="50"/>
      <c r="H2006" s="50"/>
      <c r="I2006" s="50"/>
      <c r="J2006" s="50"/>
      <c r="K2006" s="56">
        <v>45391</v>
      </c>
      <c r="L2006" s="50" t="s">
        <v>1309</v>
      </c>
      <c r="M2006" s="52">
        <v>200000</v>
      </c>
      <c r="N2006" s="51"/>
      <c r="O2006" s="52">
        <f t="shared" si="291"/>
        <v>200000</v>
      </c>
      <c r="P2006" s="51"/>
      <c r="Q2006" s="51"/>
      <c r="R2006" s="51"/>
      <c r="S2006" s="51"/>
      <c r="T2006" s="50" t="s">
        <v>304</v>
      </c>
    </row>
    <row r="2007" spans="1:20" ht="21" customHeight="1" x14ac:dyDescent="0.4">
      <c r="A2007" s="50" t="s">
        <v>741</v>
      </c>
      <c r="B2007" s="50"/>
      <c r="C2007" s="50"/>
      <c r="D2007" s="50"/>
      <c r="E2007" s="50"/>
      <c r="F2007" s="50"/>
      <c r="G2007" s="50"/>
      <c r="H2007" s="50"/>
      <c r="I2007" s="50"/>
      <c r="J2007" s="50"/>
      <c r="K2007" s="56">
        <v>45411</v>
      </c>
      <c r="L2007" s="50" t="s">
        <v>9</v>
      </c>
      <c r="M2007" s="51"/>
      <c r="N2007" s="52">
        <v>911100</v>
      </c>
      <c r="O2007" s="52">
        <f t="shared" si="291"/>
        <v>911100</v>
      </c>
      <c r="P2007" s="51"/>
      <c r="Q2007" s="51"/>
      <c r="R2007" s="51"/>
      <c r="S2007" s="51"/>
      <c r="T2007" s="50" t="s">
        <v>304</v>
      </c>
    </row>
    <row r="2008" spans="1:20" ht="21" customHeight="1" x14ac:dyDescent="0.4">
      <c r="A2008" s="50" t="s">
        <v>741</v>
      </c>
      <c r="B2008" s="50"/>
      <c r="C2008" s="50"/>
      <c r="D2008" s="50"/>
      <c r="E2008" s="50"/>
      <c r="F2008" s="50"/>
      <c r="G2008" s="50"/>
      <c r="H2008" s="50"/>
      <c r="I2008" s="50"/>
      <c r="J2008" s="50"/>
      <c r="K2008" s="56">
        <v>45416</v>
      </c>
      <c r="L2008" s="50" t="s">
        <v>9</v>
      </c>
      <c r="M2008" s="51"/>
      <c r="N2008" s="52">
        <v>420000</v>
      </c>
      <c r="O2008" s="52">
        <f t="shared" si="291"/>
        <v>420000</v>
      </c>
      <c r="P2008" s="51"/>
      <c r="Q2008" s="51"/>
      <c r="R2008" s="51"/>
      <c r="S2008" s="51"/>
      <c r="T2008" s="50" t="s">
        <v>304</v>
      </c>
    </row>
    <row r="2009" spans="1:20" ht="21" customHeight="1" x14ac:dyDescent="0.4">
      <c r="A2009" s="50" t="s">
        <v>741</v>
      </c>
      <c r="B2009" s="50"/>
      <c r="C2009" s="50"/>
      <c r="D2009" s="50"/>
      <c r="E2009" s="50"/>
      <c r="F2009" s="50"/>
      <c r="G2009" s="50"/>
      <c r="H2009" s="50"/>
      <c r="I2009" s="50"/>
      <c r="J2009" s="50"/>
      <c r="K2009" s="56">
        <v>45416</v>
      </c>
      <c r="L2009" s="50" t="s">
        <v>1310</v>
      </c>
      <c r="M2009" s="52">
        <v>34000</v>
      </c>
      <c r="N2009" s="51"/>
      <c r="O2009" s="52">
        <f t="shared" si="291"/>
        <v>34000</v>
      </c>
      <c r="P2009" s="51"/>
      <c r="Q2009" s="51"/>
      <c r="R2009" s="51"/>
      <c r="S2009" s="51"/>
      <c r="T2009" s="50" t="s">
        <v>304</v>
      </c>
    </row>
    <row r="2010" spans="1:20" ht="21" customHeight="1" x14ac:dyDescent="0.4">
      <c r="A2010" s="50" t="s">
        <v>741</v>
      </c>
      <c r="B2010" s="50"/>
      <c r="C2010" s="50"/>
      <c r="D2010" s="50"/>
      <c r="E2010" s="50"/>
      <c r="F2010" s="50"/>
      <c r="G2010" s="50"/>
      <c r="H2010" s="50"/>
      <c r="I2010" s="50"/>
      <c r="J2010" s="50"/>
      <c r="K2010" s="56">
        <v>45416</v>
      </c>
      <c r="L2010" s="50" t="s">
        <v>9</v>
      </c>
      <c r="M2010" s="51"/>
      <c r="N2010" s="52">
        <v>265000</v>
      </c>
      <c r="O2010" s="52">
        <f t="shared" si="291"/>
        <v>265000</v>
      </c>
      <c r="P2010" s="51"/>
      <c r="Q2010" s="51"/>
      <c r="R2010" s="51"/>
      <c r="S2010" s="51"/>
      <c r="T2010" s="50" t="s">
        <v>304</v>
      </c>
    </row>
    <row r="2011" spans="1:20" ht="21" customHeight="1" x14ac:dyDescent="0.4">
      <c r="A2011" s="50" t="s">
        <v>741</v>
      </c>
      <c r="B2011" s="50"/>
      <c r="C2011" s="50"/>
      <c r="D2011" s="50"/>
      <c r="E2011" s="50"/>
      <c r="F2011" s="50"/>
      <c r="G2011" s="50"/>
      <c r="H2011" s="50"/>
      <c r="I2011" s="50"/>
      <c r="J2011" s="50"/>
      <c r="K2011" s="56">
        <v>45454</v>
      </c>
      <c r="L2011" s="50" t="s">
        <v>9</v>
      </c>
      <c r="M2011" s="51"/>
      <c r="N2011" s="52">
        <v>475</v>
      </c>
      <c r="O2011" s="52">
        <f t="shared" si="291"/>
        <v>475</v>
      </c>
      <c r="P2011" s="51"/>
      <c r="Q2011" s="51"/>
      <c r="R2011" s="51"/>
      <c r="S2011" s="51"/>
      <c r="T2011" s="50" t="s">
        <v>304</v>
      </c>
    </row>
    <row r="2012" spans="1:20" ht="21" customHeight="1" x14ac:dyDescent="0.4">
      <c r="A2012" s="50" t="s">
        <v>741</v>
      </c>
      <c r="B2012" s="50"/>
      <c r="C2012" s="50"/>
      <c r="D2012" s="50"/>
      <c r="E2012" s="50"/>
      <c r="F2012" s="50"/>
      <c r="G2012" s="50"/>
      <c r="H2012" s="50"/>
      <c r="I2012" s="50"/>
      <c r="J2012" s="50"/>
      <c r="K2012" s="50"/>
      <c r="L2012" s="50"/>
      <c r="M2012" s="51"/>
      <c r="N2012" s="51"/>
      <c r="O2012" s="52">
        <f t="shared" si="291"/>
        <v>0</v>
      </c>
      <c r="P2012" s="51"/>
      <c r="Q2012" s="51"/>
      <c r="R2012" s="51"/>
      <c r="S2012" s="51"/>
      <c r="T2012" s="50" t="s">
        <v>304</v>
      </c>
    </row>
    <row r="2013" spans="1:20" ht="21" customHeight="1" x14ac:dyDescent="0.4">
      <c r="A2013" s="58"/>
      <c r="B2013" s="58"/>
      <c r="C2013" s="58"/>
      <c r="D2013" s="58"/>
      <c r="E2013" s="58"/>
      <c r="F2013" s="58"/>
      <c r="G2013" s="58"/>
      <c r="H2013" s="58"/>
      <c r="I2013" s="58"/>
      <c r="J2013" s="58"/>
      <c r="K2013" s="58"/>
      <c r="L2013" s="58"/>
      <c r="M2013" s="60">
        <f t="shared" ref="M2013:N2013" si="292">SUM(M2000:M2012)</f>
        <v>814000</v>
      </c>
      <c r="N2013" s="60">
        <f t="shared" si="292"/>
        <v>1616575</v>
      </c>
      <c r="O2013" s="60">
        <f>SUM(O2000:O2012)</f>
        <v>2430575</v>
      </c>
      <c r="P2013" s="60">
        <f>+J1999-N2013</f>
        <v>0</v>
      </c>
      <c r="Q2013" s="60">
        <f>+I1999-M2013</f>
        <v>0</v>
      </c>
      <c r="R2013" s="60">
        <f>+P2013+Q2013</f>
        <v>0</v>
      </c>
      <c r="S2013" s="60">
        <f>+O2013</f>
        <v>2430575</v>
      </c>
      <c r="T2013" s="58"/>
    </row>
    <row r="2014" spans="1:20" ht="21" customHeight="1" x14ac:dyDescent="0.4">
      <c r="A2014" s="50" t="s">
        <v>743</v>
      </c>
      <c r="B2014" s="50" t="s">
        <v>326</v>
      </c>
      <c r="C2014" s="50"/>
      <c r="D2014" s="50">
        <v>138.88999999999999</v>
      </c>
      <c r="E2014" s="50">
        <v>17500</v>
      </c>
      <c r="F2014" s="52">
        <f>+D2014*0.8364</f>
        <v>116.16759599999999</v>
      </c>
      <c r="G2014" s="51">
        <v>7000</v>
      </c>
      <c r="H2014" s="51">
        <f>+D2014*E2014</f>
        <v>2430574.9999999995</v>
      </c>
      <c r="I2014" s="52">
        <f>+CEILING(F2014*G2014,1000)</f>
        <v>814000</v>
      </c>
      <c r="J2014" s="52">
        <f>(H2014-I2014)</f>
        <v>1616574.9999999995</v>
      </c>
      <c r="K2014" s="56">
        <v>45237</v>
      </c>
      <c r="L2014" s="50"/>
      <c r="M2014" s="51"/>
      <c r="N2014" s="51"/>
      <c r="O2014" s="52"/>
      <c r="P2014" s="51"/>
      <c r="Q2014" s="51"/>
      <c r="R2014" s="51"/>
      <c r="S2014" s="51"/>
      <c r="T2014" s="50" t="s">
        <v>301</v>
      </c>
    </row>
    <row r="2015" spans="1:20" ht="21" customHeight="1" x14ac:dyDescent="0.4">
      <c r="A2015" s="50" t="s">
        <v>743</v>
      </c>
      <c r="B2015" s="50"/>
      <c r="C2015" s="50"/>
      <c r="D2015" s="50"/>
      <c r="E2015" s="50"/>
      <c r="F2015" s="50"/>
      <c r="G2015" s="50"/>
      <c r="H2015" s="50"/>
      <c r="I2015" s="50"/>
      <c r="J2015" s="50"/>
      <c r="K2015" s="56">
        <v>45255</v>
      </c>
      <c r="L2015" s="50" t="s">
        <v>9</v>
      </c>
      <c r="M2015" s="51"/>
      <c r="N2015" s="52">
        <v>5000</v>
      </c>
      <c r="O2015" s="52">
        <f t="shared" ref="O2015:O2029" si="293">+SUM(M2015:N2015)</f>
        <v>5000</v>
      </c>
      <c r="P2015" s="51"/>
      <c r="Q2015" s="51"/>
      <c r="R2015" s="51"/>
      <c r="S2015" s="51"/>
      <c r="T2015" s="50" t="s">
        <v>301</v>
      </c>
    </row>
    <row r="2016" spans="1:20" ht="21" customHeight="1" x14ac:dyDescent="0.4">
      <c r="A2016" s="50" t="s">
        <v>743</v>
      </c>
      <c r="B2016" s="50"/>
      <c r="C2016" s="50"/>
      <c r="D2016" s="50"/>
      <c r="E2016" s="50"/>
      <c r="F2016" s="50"/>
      <c r="G2016" s="50"/>
      <c r="H2016" s="50"/>
      <c r="I2016" s="50"/>
      <c r="J2016" s="50"/>
      <c r="K2016" s="56">
        <v>45280</v>
      </c>
      <c r="L2016" s="50" t="s">
        <v>9</v>
      </c>
      <c r="M2016" s="51"/>
      <c r="N2016" s="52">
        <v>30000</v>
      </c>
      <c r="O2016" s="52">
        <f t="shared" si="293"/>
        <v>30000</v>
      </c>
      <c r="P2016" s="51"/>
      <c r="Q2016" s="51"/>
      <c r="R2016" s="51"/>
      <c r="S2016" s="51"/>
      <c r="T2016" s="50" t="s">
        <v>301</v>
      </c>
    </row>
    <row r="2017" spans="1:20" ht="21" customHeight="1" x14ac:dyDescent="0.4">
      <c r="A2017" s="50" t="s">
        <v>743</v>
      </c>
      <c r="B2017" s="50"/>
      <c r="C2017" s="50"/>
      <c r="D2017" s="50"/>
      <c r="E2017" s="50"/>
      <c r="F2017" s="50"/>
      <c r="G2017" s="50"/>
      <c r="H2017" s="50"/>
      <c r="I2017" s="50"/>
      <c r="J2017" s="50"/>
      <c r="K2017" s="56">
        <v>45283</v>
      </c>
      <c r="L2017" s="50" t="s">
        <v>9</v>
      </c>
      <c r="M2017" s="51"/>
      <c r="N2017" s="52">
        <v>164830</v>
      </c>
      <c r="O2017" s="52">
        <f t="shared" si="293"/>
        <v>164830</v>
      </c>
      <c r="P2017" s="51"/>
      <c r="Q2017" s="51"/>
      <c r="R2017" s="51"/>
      <c r="S2017" s="51"/>
      <c r="T2017" s="50" t="s">
        <v>301</v>
      </c>
    </row>
    <row r="2018" spans="1:20" ht="21" customHeight="1" x14ac:dyDescent="0.4">
      <c r="A2018" s="50" t="s">
        <v>743</v>
      </c>
      <c r="B2018" s="50"/>
      <c r="C2018" s="50"/>
      <c r="D2018" s="50"/>
      <c r="E2018" s="50"/>
      <c r="F2018" s="50"/>
      <c r="G2018" s="50"/>
      <c r="H2018" s="50"/>
      <c r="I2018" s="50"/>
      <c r="J2018" s="50"/>
      <c r="K2018" s="56">
        <v>45288</v>
      </c>
      <c r="L2018" s="50" t="s">
        <v>9</v>
      </c>
      <c r="M2018" s="51"/>
      <c r="N2018" s="52">
        <v>-5000</v>
      </c>
      <c r="O2018" s="52">
        <f t="shared" si="293"/>
        <v>-5000</v>
      </c>
      <c r="P2018" s="51"/>
      <c r="Q2018" s="51"/>
      <c r="R2018" s="51"/>
      <c r="S2018" s="51"/>
      <c r="T2018" s="50" t="s">
        <v>301</v>
      </c>
    </row>
    <row r="2019" spans="1:20" ht="21" customHeight="1" x14ac:dyDescent="0.4">
      <c r="A2019" s="50" t="s">
        <v>743</v>
      </c>
      <c r="B2019" s="50"/>
      <c r="C2019" s="50"/>
      <c r="D2019" s="50"/>
      <c r="E2019" s="50"/>
      <c r="F2019" s="50"/>
      <c r="G2019" s="50"/>
      <c r="H2019" s="50"/>
      <c r="I2019" s="50"/>
      <c r="J2019" s="50"/>
      <c r="K2019" s="56">
        <v>45298</v>
      </c>
      <c r="L2019" s="50" t="s">
        <v>9</v>
      </c>
      <c r="M2019" s="51"/>
      <c r="N2019" s="52">
        <v>10000</v>
      </c>
      <c r="O2019" s="52">
        <f t="shared" si="293"/>
        <v>10000</v>
      </c>
      <c r="P2019" s="51"/>
      <c r="Q2019" s="51"/>
      <c r="R2019" s="51"/>
      <c r="S2019" s="51"/>
      <c r="T2019" s="50" t="s">
        <v>301</v>
      </c>
    </row>
    <row r="2020" spans="1:20" ht="21" customHeight="1" x14ac:dyDescent="0.4">
      <c r="A2020" s="50" t="s">
        <v>743</v>
      </c>
      <c r="B2020" s="50"/>
      <c r="C2020" s="50"/>
      <c r="D2020" s="50"/>
      <c r="E2020" s="50"/>
      <c r="F2020" s="50"/>
      <c r="G2020" s="50"/>
      <c r="H2020" s="50"/>
      <c r="I2020" s="50"/>
      <c r="J2020" s="50"/>
      <c r="K2020" s="56">
        <v>45300</v>
      </c>
      <c r="L2020" s="50" t="s">
        <v>9</v>
      </c>
      <c r="M2020" s="51"/>
      <c r="N2020" s="52">
        <v>50000</v>
      </c>
      <c r="O2020" s="52">
        <f t="shared" si="293"/>
        <v>50000</v>
      </c>
      <c r="P2020" s="51"/>
      <c r="Q2020" s="51"/>
      <c r="R2020" s="51"/>
      <c r="S2020" s="51"/>
      <c r="T2020" s="50" t="s">
        <v>301</v>
      </c>
    </row>
    <row r="2021" spans="1:20" ht="21" customHeight="1" x14ac:dyDescent="0.4">
      <c r="A2021" s="50" t="s">
        <v>743</v>
      </c>
      <c r="B2021" s="50"/>
      <c r="C2021" s="50" t="s">
        <v>288</v>
      </c>
      <c r="D2021" s="50"/>
      <c r="E2021" s="50"/>
      <c r="F2021" s="50"/>
      <c r="G2021" s="50"/>
      <c r="H2021" s="50"/>
      <c r="I2021" s="50"/>
      <c r="J2021" s="50"/>
      <c r="K2021" s="56">
        <v>45303</v>
      </c>
      <c r="L2021" s="50" t="s">
        <v>312</v>
      </c>
      <c r="M2021" s="52">
        <v>20000</v>
      </c>
      <c r="N2021" s="51"/>
      <c r="O2021" s="52">
        <f t="shared" si="293"/>
        <v>20000</v>
      </c>
      <c r="P2021" s="51"/>
      <c r="Q2021" s="51"/>
      <c r="R2021" s="51"/>
      <c r="S2021" s="51"/>
      <c r="T2021" s="50" t="s">
        <v>301</v>
      </c>
    </row>
    <row r="2022" spans="1:20" ht="21" customHeight="1" x14ac:dyDescent="0.4">
      <c r="A2022" s="50" t="s">
        <v>743</v>
      </c>
      <c r="B2022" s="50"/>
      <c r="C2022" s="50" t="s">
        <v>744</v>
      </c>
      <c r="D2022" s="50"/>
      <c r="E2022" s="50"/>
      <c r="F2022" s="50"/>
      <c r="G2022" s="50"/>
      <c r="H2022" s="50"/>
      <c r="I2022" s="50"/>
      <c r="J2022" s="50"/>
      <c r="K2022" s="56">
        <v>45320</v>
      </c>
      <c r="L2022" s="50" t="s">
        <v>9</v>
      </c>
      <c r="M2022" s="51"/>
      <c r="N2022" s="52">
        <v>665000</v>
      </c>
      <c r="O2022" s="52">
        <f t="shared" si="293"/>
        <v>665000</v>
      </c>
      <c r="P2022" s="51"/>
      <c r="Q2022" s="51"/>
      <c r="R2022" s="51"/>
      <c r="S2022" s="51"/>
      <c r="T2022" s="50" t="s">
        <v>301</v>
      </c>
    </row>
    <row r="2023" spans="1:20" ht="21" customHeight="1" x14ac:dyDescent="0.4">
      <c r="A2023" s="50" t="s">
        <v>743</v>
      </c>
      <c r="B2023" s="50"/>
      <c r="C2023" s="50"/>
      <c r="D2023" s="50"/>
      <c r="E2023" s="50"/>
      <c r="F2023" s="50"/>
      <c r="G2023" s="50"/>
      <c r="H2023" s="50"/>
      <c r="I2023" s="50"/>
      <c r="J2023" s="50"/>
      <c r="K2023" s="56">
        <v>45328</v>
      </c>
      <c r="L2023" s="50" t="s">
        <v>9</v>
      </c>
      <c r="M2023" s="51"/>
      <c r="N2023" s="52">
        <v>60000</v>
      </c>
      <c r="O2023" s="52">
        <f t="shared" si="293"/>
        <v>60000</v>
      </c>
      <c r="P2023" s="51"/>
      <c r="Q2023" s="51"/>
      <c r="R2023" s="51"/>
      <c r="S2023" s="51"/>
      <c r="T2023" s="50" t="s">
        <v>301</v>
      </c>
    </row>
    <row r="2024" spans="1:20" ht="21" customHeight="1" x14ac:dyDescent="0.4">
      <c r="A2024" s="50" t="s">
        <v>743</v>
      </c>
      <c r="B2024" s="50"/>
      <c r="C2024" s="50"/>
      <c r="D2024" s="50"/>
      <c r="E2024" s="50"/>
      <c r="F2024" s="50"/>
      <c r="G2024" s="50"/>
      <c r="H2024" s="50"/>
      <c r="I2024" s="50"/>
      <c r="J2024" s="50"/>
      <c r="K2024" s="56">
        <v>45363</v>
      </c>
      <c r="L2024" s="50" t="s">
        <v>9</v>
      </c>
      <c r="M2024" s="51"/>
      <c r="N2024" s="52">
        <v>30000</v>
      </c>
      <c r="O2024" s="52">
        <f t="shared" si="293"/>
        <v>30000</v>
      </c>
      <c r="P2024" s="51"/>
      <c r="Q2024" s="51"/>
      <c r="R2024" s="51"/>
      <c r="S2024" s="51"/>
      <c r="T2024" s="50" t="s">
        <v>301</v>
      </c>
    </row>
    <row r="2025" spans="1:20" ht="21" customHeight="1" x14ac:dyDescent="0.4">
      <c r="A2025" s="50" t="s">
        <v>743</v>
      </c>
      <c r="B2025" s="50"/>
      <c r="C2025" s="50"/>
      <c r="D2025" s="50"/>
      <c r="E2025" s="50"/>
      <c r="F2025" s="50"/>
      <c r="G2025" s="50"/>
      <c r="H2025" s="50"/>
      <c r="I2025" s="50"/>
      <c r="J2025" s="50"/>
      <c r="K2025" s="56">
        <v>45477</v>
      </c>
      <c r="L2025" s="50" t="s">
        <v>9</v>
      </c>
      <c r="M2025" s="51"/>
      <c r="N2025" s="52">
        <v>20000</v>
      </c>
      <c r="O2025" s="52">
        <f t="shared" si="293"/>
        <v>20000</v>
      </c>
      <c r="P2025" s="51"/>
      <c r="Q2025" s="51"/>
      <c r="R2025" s="51"/>
      <c r="S2025" s="51"/>
      <c r="T2025" s="50" t="s">
        <v>301</v>
      </c>
    </row>
    <row r="2026" spans="1:20" ht="21" customHeight="1" x14ac:dyDescent="0.4">
      <c r="A2026" s="50" t="s">
        <v>743</v>
      </c>
      <c r="B2026" s="50"/>
      <c r="C2026" s="50"/>
      <c r="D2026" s="50"/>
      <c r="E2026" s="50"/>
      <c r="F2026" s="50"/>
      <c r="G2026" s="50"/>
      <c r="H2026" s="50"/>
      <c r="I2026" s="50"/>
      <c r="J2026" s="50"/>
      <c r="K2026" s="56">
        <v>45488</v>
      </c>
      <c r="L2026" s="50" t="s">
        <v>9</v>
      </c>
      <c r="M2026" s="51"/>
      <c r="N2026" s="52">
        <v>566500</v>
      </c>
      <c r="O2026" s="52">
        <f t="shared" si="293"/>
        <v>566500</v>
      </c>
      <c r="P2026" s="51"/>
      <c r="Q2026" s="51"/>
      <c r="R2026" s="51"/>
      <c r="S2026" s="51"/>
      <c r="T2026" s="50" t="s">
        <v>301</v>
      </c>
    </row>
    <row r="2027" spans="1:20" ht="21" customHeight="1" x14ac:dyDescent="0.4">
      <c r="A2027" s="50" t="s">
        <v>743</v>
      </c>
      <c r="B2027" s="50"/>
      <c r="C2027" s="50" t="s">
        <v>745</v>
      </c>
      <c r="D2027" s="50"/>
      <c r="E2027" s="50"/>
      <c r="F2027" s="50"/>
      <c r="G2027" s="50"/>
      <c r="H2027" s="50"/>
      <c r="I2027" s="50"/>
      <c r="J2027" s="50"/>
      <c r="K2027" s="56">
        <v>45488</v>
      </c>
      <c r="L2027" s="50" t="s">
        <v>1311</v>
      </c>
      <c r="M2027" s="52">
        <v>414000</v>
      </c>
      <c r="N2027" s="51"/>
      <c r="O2027" s="52">
        <f t="shared" si="293"/>
        <v>414000</v>
      </c>
      <c r="P2027" s="51"/>
      <c r="Q2027" s="51"/>
      <c r="R2027" s="51"/>
      <c r="S2027" s="51"/>
      <c r="T2027" s="50" t="s">
        <v>301</v>
      </c>
    </row>
    <row r="2028" spans="1:20" ht="21" customHeight="1" x14ac:dyDescent="0.4">
      <c r="A2028" s="50" t="s">
        <v>743</v>
      </c>
      <c r="B2028" s="50"/>
      <c r="C2028" s="50"/>
      <c r="D2028" s="50"/>
      <c r="E2028" s="50"/>
      <c r="F2028" s="50"/>
      <c r="G2028" s="50"/>
      <c r="H2028" s="50"/>
      <c r="I2028" s="50"/>
      <c r="J2028" s="50"/>
      <c r="K2028" s="56">
        <v>45488</v>
      </c>
      <c r="L2028" s="50" t="s">
        <v>1312</v>
      </c>
      <c r="M2028" s="52">
        <v>400000</v>
      </c>
      <c r="N2028" s="51"/>
      <c r="O2028" s="52">
        <f t="shared" si="293"/>
        <v>400000</v>
      </c>
      <c r="P2028" s="51"/>
      <c r="Q2028" s="51"/>
      <c r="R2028" s="51"/>
      <c r="S2028" s="51"/>
      <c r="T2028" s="50" t="s">
        <v>301</v>
      </c>
    </row>
    <row r="2029" spans="1:20" ht="21" customHeight="1" x14ac:dyDescent="0.4">
      <c r="A2029" s="50" t="s">
        <v>743</v>
      </c>
      <c r="B2029" s="50"/>
      <c r="C2029" s="50"/>
      <c r="D2029" s="50"/>
      <c r="E2029" s="50"/>
      <c r="F2029" s="50"/>
      <c r="G2029" s="50"/>
      <c r="H2029" s="50"/>
      <c r="I2029" s="50"/>
      <c r="J2029" s="50"/>
      <c r="K2029" s="50"/>
      <c r="L2029" s="50"/>
      <c r="M2029" s="51"/>
      <c r="N2029" s="51"/>
      <c r="O2029" s="52">
        <f t="shared" si="293"/>
        <v>0</v>
      </c>
      <c r="P2029" s="51"/>
      <c r="Q2029" s="51"/>
      <c r="R2029" s="51"/>
      <c r="S2029" s="51"/>
      <c r="T2029" s="50" t="s">
        <v>301</v>
      </c>
    </row>
    <row r="2030" spans="1:20" ht="21" customHeight="1" x14ac:dyDescent="0.4">
      <c r="A2030" s="58"/>
      <c r="B2030" s="58"/>
      <c r="C2030" s="58"/>
      <c r="D2030" s="58"/>
      <c r="E2030" s="58"/>
      <c r="F2030" s="58"/>
      <c r="G2030" s="58"/>
      <c r="H2030" s="58"/>
      <c r="I2030" s="58"/>
      <c r="J2030" s="58"/>
      <c r="K2030" s="58"/>
      <c r="L2030" s="58"/>
      <c r="M2030" s="60">
        <f t="shared" ref="M2030:N2030" si="294">SUM(M2015:M2029)</f>
        <v>834000</v>
      </c>
      <c r="N2030" s="60">
        <f t="shared" si="294"/>
        <v>1596330</v>
      </c>
      <c r="O2030" s="60">
        <f>SUM(O2015:O2029)</f>
        <v>2430330</v>
      </c>
      <c r="P2030" s="60">
        <f>+J2014-N2030</f>
        <v>20244.999999999534</v>
      </c>
      <c r="Q2030" s="60">
        <f>+I2014-M2030</f>
        <v>-20000</v>
      </c>
      <c r="R2030" s="60">
        <f>+P2030+Q2030</f>
        <v>244.99999999953434</v>
      </c>
      <c r="S2030" s="60">
        <f>+O2030</f>
        <v>2430330</v>
      </c>
      <c r="T2030" s="58"/>
    </row>
    <row r="2031" spans="1:20" ht="21" customHeight="1" x14ac:dyDescent="0.4">
      <c r="A2031" s="50" t="s">
        <v>746</v>
      </c>
      <c r="B2031" s="50" t="s">
        <v>326</v>
      </c>
      <c r="C2031" s="50"/>
      <c r="D2031" s="50">
        <v>138.88999999999999</v>
      </c>
      <c r="E2031" s="50">
        <v>17500</v>
      </c>
      <c r="F2031" s="52">
        <f>+D2031*0.8364</f>
        <v>116.16759599999999</v>
      </c>
      <c r="G2031" s="51">
        <v>7000</v>
      </c>
      <c r="H2031" s="51">
        <f>+D2031*E2031</f>
        <v>2430574.9999999995</v>
      </c>
      <c r="I2031" s="52">
        <f>+CEILING(F2031*G2031,1000)</f>
        <v>814000</v>
      </c>
      <c r="J2031" s="52">
        <f>(H2031-I2031)</f>
        <v>1616574.9999999995</v>
      </c>
      <c r="K2031" s="56">
        <v>45237</v>
      </c>
      <c r="L2031" s="50"/>
      <c r="M2031" s="51"/>
      <c r="N2031" s="51"/>
      <c r="O2031" s="52"/>
      <c r="P2031" s="51"/>
      <c r="Q2031" s="51"/>
      <c r="R2031" s="51"/>
      <c r="S2031" s="51"/>
      <c r="T2031" s="50" t="s">
        <v>293</v>
      </c>
    </row>
    <row r="2032" spans="1:20" ht="21" customHeight="1" x14ac:dyDescent="0.4">
      <c r="A2032" s="50" t="s">
        <v>746</v>
      </c>
      <c r="B2032" s="50"/>
      <c r="C2032" s="50"/>
      <c r="D2032" s="50"/>
      <c r="E2032" s="50"/>
      <c r="F2032" s="50"/>
      <c r="G2032" s="50"/>
      <c r="H2032" s="50"/>
      <c r="I2032" s="50"/>
      <c r="J2032" s="50"/>
      <c r="K2032" s="56">
        <v>45237</v>
      </c>
      <c r="L2032" s="50" t="s">
        <v>9</v>
      </c>
      <c r="M2032" s="51"/>
      <c r="N2032" s="52">
        <v>5000</v>
      </c>
      <c r="O2032" s="52">
        <f t="shared" ref="O2032:O2037" si="295">+SUM(M2032:N2032)</f>
        <v>5000</v>
      </c>
      <c r="P2032" s="51"/>
      <c r="Q2032" s="51"/>
      <c r="R2032" s="51"/>
      <c r="S2032" s="51"/>
      <c r="T2032" s="50" t="s">
        <v>293</v>
      </c>
    </row>
    <row r="2033" spans="1:20" ht="21" customHeight="1" x14ac:dyDescent="0.4">
      <c r="A2033" s="50" t="s">
        <v>746</v>
      </c>
      <c r="B2033" s="50"/>
      <c r="C2033" s="50" t="s">
        <v>747</v>
      </c>
      <c r="D2033" s="50"/>
      <c r="E2033" s="50"/>
      <c r="F2033" s="50"/>
      <c r="G2033" s="50"/>
      <c r="H2033" s="50"/>
      <c r="I2033" s="50"/>
      <c r="J2033" s="50"/>
      <c r="K2033" s="56">
        <v>45303</v>
      </c>
      <c r="L2033" s="50" t="s">
        <v>383</v>
      </c>
      <c r="M2033" s="52">
        <v>10</v>
      </c>
      <c r="N2033" s="51"/>
      <c r="O2033" s="52">
        <f t="shared" si="295"/>
        <v>10</v>
      </c>
      <c r="P2033" s="51"/>
      <c r="Q2033" s="51"/>
      <c r="R2033" s="51"/>
      <c r="S2033" s="51"/>
      <c r="T2033" s="50" t="s">
        <v>293</v>
      </c>
    </row>
    <row r="2034" spans="1:20" ht="21" customHeight="1" x14ac:dyDescent="0.4">
      <c r="A2034" s="50" t="s">
        <v>746</v>
      </c>
      <c r="B2034" s="50"/>
      <c r="C2034" s="50"/>
      <c r="D2034" s="50"/>
      <c r="E2034" s="50"/>
      <c r="F2034" s="50"/>
      <c r="G2034" s="50"/>
      <c r="H2034" s="50"/>
      <c r="I2034" s="50"/>
      <c r="J2034" s="50"/>
      <c r="K2034" s="56">
        <v>45303</v>
      </c>
      <c r="L2034" s="50" t="s">
        <v>383</v>
      </c>
      <c r="M2034" s="52">
        <v>185000</v>
      </c>
      <c r="N2034" s="51"/>
      <c r="O2034" s="52">
        <f t="shared" si="295"/>
        <v>185000</v>
      </c>
      <c r="P2034" s="51"/>
      <c r="Q2034" s="51"/>
      <c r="R2034" s="51"/>
      <c r="S2034" s="51"/>
      <c r="T2034" s="50" t="s">
        <v>293</v>
      </c>
    </row>
    <row r="2035" spans="1:20" ht="21" customHeight="1" x14ac:dyDescent="0.4">
      <c r="A2035" s="50" t="s">
        <v>746</v>
      </c>
      <c r="B2035" s="50"/>
      <c r="C2035" s="50"/>
      <c r="D2035" s="50"/>
      <c r="E2035" s="50"/>
      <c r="F2035" s="50"/>
      <c r="G2035" s="50"/>
      <c r="H2035" s="50"/>
      <c r="I2035" s="50"/>
      <c r="J2035" s="50"/>
      <c r="K2035" s="56">
        <v>45306</v>
      </c>
      <c r="L2035" s="50" t="s">
        <v>383</v>
      </c>
      <c r="M2035" s="52">
        <v>265000</v>
      </c>
      <c r="N2035" s="51"/>
      <c r="O2035" s="52">
        <f t="shared" si="295"/>
        <v>265000</v>
      </c>
      <c r="P2035" s="51"/>
      <c r="Q2035" s="51"/>
      <c r="R2035" s="51"/>
      <c r="S2035" s="51"/>
      <c r="T2035" s="50" t="s">
        <v>293</v>
      </c>
    </row>
    <row r="2036" spans="1:20" ht="21" customHeight="1" x14ac:dyDescent="0.4">
      <c r="A2036" s="50" t="s">
        <v>746</v>
      </c>
      <c r="B2036" s="50"/>
      <c r="C2036" s="50" t="s">
        <v>747</v>
      </c>
      <c r="D2036" s="50"/>
      <c r="E2036" s="50"/>
      <c r="F2036" s="50"/>
      <c r="G2036" s="50"/>
      <c r="H2036" s="50"/>
      <c r="I2036" s="50"/>
      <c r="J2036" s="50"/>
      <c r="K2036" s="56">
        <v>45628</v>
      </c>
      <c r="L2036" s="50" t="s">
        <v>383</v>
      </c>
      <c r="M2036" s="52">
        <v>-450010</v>
      </c>
      <c r="N2036" s="51"/>
      <c r="O2036" s="52">
        <f t="shared" si="295"/>
        <v>-450010</v>
      </c>
      <c r="P2036" s="51"/>
      <c r="Q2036" s="51"/>
      <c r="R2036" s="51"/>
      <c r="S2036" s="51"/>
      <c r="T2036" s="50" t="s">
        <v>293</v>
      </c>
    </row>
    <row r="2037" spans="1:20" ht="21" customHeight="1" x14ac:dyDescent="0.4">
      <c r="A2037" s="50" t="s">
        <v>746</v>
      </c>
      <c r="B2037" s="50"/>
      <c r="C2037" s="50"/>
      <c r="D2037" s="50"/>
      <c r="E2037" s="50"/>
      <c r="F2037" s="50"/>
      <c r="G2037" s="50"/>
      <c r="H2037" s="50"/>
      <c r="I2037" s="50"/>
      <c r="J2037" s="50"/>
      <c r="K2037" s="50"/>
      <c r="L2037" s="50"/>
      <c r="M2037" s="51"/>
      <c r="N2037" s="51"/>
      <c r="O2037" s="52">
        <f t="shared" si="295"/>
        <v>0</v>
      </c>
      <c r="P2037" s="51"/>
      <c r="Q2037" s="51"/>
      <c r="R2037" s="51"/>
      <c r="S2037" s="51"/>
      <c r="T2037" s="50" t="s">
        <v>293</v>
      </c>
    </row>
    <row r="2038" spans="1:20" ht="21" customHeight="1" x14ac:dyDescent="0.4">
      <c r="A2038" s="58"/>
      <c r="B2038" s="58"/>
      <c r="C2038" s="58"/>
      <c r="D2038" s="58"/>
      <c r="E2038" s="58"/>
      <c r="F2038" s="58"/>
      <c r="G2038" s="58"/>
      <c r="H2038" s="58"/>
      <c r="I2038" s="58"/>
      <c r="J2038" s="58"/>
      <c r="K2038" s="58"/>
      <c r="L2038" s="58"/>
      <c r="M2038" s="60">
        <f t="shared" ref="M2038:N2038" si="296">SUM(M2032:M2037)</f>
        <v>0</v>
      </c>
      <c r="N2038" s="60">
        <f t="shared" si="296"/>
        <v>5000</v>
      </c>
      <c r="O2038" s="60">
        <f>SUM(O2032:O2037)</f>
        <v>5000</v>
      </c>
      <c r="P2038" s="60">
        <f>+J2031-N2038</f>
        <v>1611574.9999999995</v>
      </c>
      <c r="Q2038" s="60">
        <f>+I2031-M2038</f>
        <v>814000</v>
      </c>
      <c r="R2038" s="60">
        <f>+P2038+Q2038</f>
        <v>2425574.9999999995</v>
      </c>
      <c r="S2038" s="60">
        <f>+O2038</f>
        <v>5000</v>
      </c>
      <c r="T2038" s="58"/>
    </row>
    <row r="2039" spans="1:20" ht="21" customHeight="1" x14ac:dyDescent="0.4">
      <c r="A2039" s="50" t="s">
        <v>748</v>
      </c>
      <c r="B2039" s="50" t="s">
        <v>326</v>
      </c>
      <c r="C2039" s="50"/>
      <c r="D2039" s="50">
        <v>138.88999999999999</v>
      </c>
      <c r="E2039" s="50">
        <v>16000</v>
      </c>
      <c r="F2039" s="52">
        <f>+D2039*0.8364</f>
        <v>116.16759599999999</v>
      </c>
      <c r="G2039" s="51">
        <v>7000</v>
      </c>
      <c r="H2039" s="51">
        <f>+D2039*E2039</f>
        <v>2222240</v>
      </c>
      <c r="I2039" s="52">
        <f>+CEILING(F2039*G2039,1000)</f>
        <v>814000</v>
      </c>
      <c r="J2039" s="52">
        <f>(H2039-I2039)</f>
        <v>1408240</v>
      </c>
      <c r="K2039" s="53">
        <v>44964</v>
      </c>
      <c r="L2039" s="54"/>
      <c r="M2039" s="51"/>
      <c r="N2039" s="51"/>
      <c r="O2039" s="52"/>
      <c r="P2039" s="51"/>
      <c r="Q2039" s="51"/>
      <c r="R2039" s="51"/>
      <c r="S2039" s="51"/>
      <c r="T2039" s="50" t="s">
        <v>979</v>
      </c>
    </row>
    <row r="2040" spans="1:20" ht="21" customHeight="1" x14ac:dyDescent="0.4">
      <c r="A2040" s="50" t="s">
        <v>748</v>
      </c>
      <c r="B2040" s="50"/>
      <c r="C2040" s="50" t="s">
        <v>376</v>
      </c>
      <c r="D2040" s="50"/>
      <c r="E2040" s="50"/>
      <c r="F2040" s="50"/>
      <c r="G2040" s="50"/>
      <c r="H2040" s="50"/>
      <c r="I2040" s="50"/>
      <c r="J2040" s="50"/>
      <c r="K2040" s="56">
        <v>44964</v>
      </c>
      <c r="L2040" s="50" t="s">
        <v>312</v>
      </c>
      <c r="M2040" s="51">
        <v>50000</v>
      </c>
      <c r="N2040" s="51"/>
      <c r="O2040" s="52">
        <f t="shared" ref="O2040:O2059" si="297">+SUM(M2040:N2040)</f>
        <v>50000</v>
      </c>
      <c r="P2040" s="51"/>
      <c r="Q2040" s="51"/>
      <c r="R2040" s="51"/>
      <c r="S2040" s="51"/>
      <c r="T2040" s="50" t="s">
        <v>979</v>
      </c>
    </row>
    <row r="2041" spans="1:20" ht="21" customHeight="1" x14ac:dyDescent="0.4">
      <c r="A2041" s="50" t="s">
        <v>748</v>
      </c>
      <c r="B2041" s="50"/>
      <c r="C2041" s="50" t="s">
        <v>376</v>
      </c>
      <c r="D2041" s="50"/>
      <c r="E2041" s="50" t="s">
        <v>478</v>
      </c>
      <c r="F2041" s="50"/>
      <c r="G2041" s="50"/>
      <c r="H2041" s="50"/>
      <c r="I2041" s="50"/>
      <c r="J2041" s="50"/>
      <c r="K2041" s="56">
        <v>44964</v>
      </c>
      <c r="L2041" s="50" t="s">
        <v>312</v>
      </c>
      <c r="M2041" s="51">
        <v>1</v>
      </c>
      <c r="N2041" s="51"/>
      <c r="O2041" s="52">
        <f t="shared" si="297"/>
        <v>1</v>
      </c>
      <c r="P2041" s="51"/>
      <c r="Q2041" s="51"/>
      <c r="R2041" s="51"/>
      <c r="S2041" s="51"/>
      <c r="T2041" s="50" t="s">
        <v>979</v>
      </c>
    </row>
    <row r="2042" spans="1:20" ht="21" customHeight="1" x14ac:dyDescent="0.4">
      <c r="A2042" s="50" t="s">
        <v>748</v>
      </c>
      <c r="B2042" s="50"/>
      <c r="C2042" s="50" t="s">
        <v>376</v>
      </c>
      <c r="D2042" s="50"/>
      <c r="E2042" s="50"/>
      <c r="F2042" s="50"/>
      <c r="G2042" s="50"/>
      <c r="H2042" s="50"/>
      <c r="I2042" s="50"/>
      <c r="J2042" s="50"/>
      <c r="K2042" s="56">
        <v>44984</v>
      </c>
      <c r="L2042" s="50" t="s">
        <v>312</v>
      </c>
      <c r="M2042" s="51">
        <v>100000</v>
      </c>
      <c r="N2042" s="51"/>
      <c r="O2042" s="52">
        <f t="shared" si="297"/>
        <v>100000</v>
      </c>
      <c r="P2042" s="51"/>
      <c r="Q2042" s="51"/>
      <c r="R2042" s="51"/>
      <c r="S2042" s="51"/>
      <c r="T2042" s="50" t="s">
        <v>979</v>
      </c>
    </row>
    <row r="2043" spans="1:20" ht="21" customHeight="1" x14ac:dyDescent="0.4">
      <c r="A2043" s="50" t="s">
        <v>748</v>
      </c>
      <c r="B2043" s="50"/>
      <c r="C2043" s="50" t="s">
        <v>749</v>
      </c>
      <c r="D2043" s="50"/>
      <c r="E2043" s="50"/>
      <c r="F2043" s="50"/>
      <c r="G2043" s="50"/>
      <c r="H2043" s="50"/>
      <c r="I2043" s="50"/>
      <c r="J2043" s="50"/>
      <c r="K2043" s="56">
        <v>44985</v>
      </c>
      <c r="L2043" s="50" t="s">
        <v>312</v>
      </c>
      <c r="M2043" s="51">
        <v>1</v>
      </c>
      <c r="N2043" s="51"/>
      <c r="O2043" s="52">
        <f t="shared" si="297"/>
        <v>1</v>
      </c>
      <c r="P2043" s="51"/>
      <c r="Q2043" s="51"/>
      <c r="R2043" s="51"/>
      <c r="S2043" s="51"/>
      <c r="T2043" s="50" t="s">
        <v>979</v>
      </c>
    </row>
    <row r="2044" spans="1:20" ht="21" customHeight="1" x14ac:dyDescent="0.4">
      <c r="A2044" s="50" t="s">
        <v>748</v>
      </c>
      <c r="B2044" s="50"/>
      <c r="C2044" s="50" t="s">
        <v>749</v>
      </c>
      <c r="D2044" s="50"/>
      <c r="E2044" s="50"/>
      <c r="F2044" s="50"/>
      <c r="G2044" s="50"/>
      <c r="H2044" s="50"/>
      <c r="I2044" s="50"/>
      <c r="J2044" s="50"/>
      <c r="K2044" s="56">
        <v>44985</v>
      </c>
      <c r="L2044" s="50" t="s">
        <v>312</v>
      </c>
      <c r="M2044" s="51">
        <v>99999</v>
      </c>
      <c r="N2044" s="51"/>
      <c r="O2044" s="52">
        <f t="shared" si="297"/>
        <v>99999</v>
      </c>
      <c r="P2044" s="51"/>
      <c r="Q2044" s="51"/>
      <c r="R2044" s="51"/>
      <c r="S2044" s="51"/>
      <c r="T2044" s="50" t="s">
        <v>979</v>
      </c>
    </row>
    <row r="2045" spans="1:20" ht="21" customHeight="1" x14ac:dyDescent="0.4">
      <c r="A2045" s="50" t="s">
        <v>748</v>
      </c>
      <c r="B2045" s="50"/>
      <c r="C2045" s="50" t="s">
        <v>749</v>
      </c>
      <c r="D2045" s="50"/>
      <c r="E2045" s="50"/>
      <c r="F2045" s="50"/>
      <c r="G2045" s="50"/>
      <c r="H2045" s="50"/>
      <c r="I2045" s="50"/>
      <c r="J2045" s="50"/>
      <c r="K2045" s="56">
        <v>44986</v>
      </c>
      <c r="L2045" s="50" t="s">
        <v>312</v>
      </c>
      <c r="M2045" s="51">
        <v>100000</v>
      </c>
      <c r="N2045" s="51"/>
      <c r="O2045" s="52">
        <f t="shared" si="297"/>
        <v>100000</v>
      </c>
      <c r="P2045" s="51"/>
      <c r="Q2045" s="51"/>
      <c r="R2045" s="51"/>
      <c r="S2045" s="51"/>
      <c r="T2045" s="50" t="s">
        <v>979</v>
      </c>
    </row>
    <row r="2046" spans="1:20" ht="21" customHeight="1" x14ac:dyDescent="0.4">
      <c r="A2046" s="50" t="s">
        <v>748</v>
      </c>
      <c r="B2046" s="50"/>
      <c r="C2046" s="50" t="s">
        <v>376</v>
      </c>
      <c r="D2046" s="50"/>
      <c r="E2046" s="50"/>
      <c r="F2046" s="50"/>
      <c r="G2046" s="50"/>
      <c r="H2046" s="50"/>
      <c r="I2046" s="50"/>
      <c r="J2046" s="50"/>
      <c r="K2046" s="56">
        <v>44987</v>
      </c>
      <c r="L2046" s="50" t="s">
        <v>312</v>
      </c>
      <c r="M2046" s="51">
        <v>100000</v>
      </c>
      <c r="N2046" s="51"/>
      <c r="O2046" s="52">
        <f t="shared" si="297"/>
        <v>100000</v>
      </c>
      <c r="P2046" s="51"/>
      <c r="Q2046" s="51"/>
      <c r="R2046" s="51"/>
      <c r="S2046" s="51"/>
      <c r="T2046" s="50" t="s">
        <v>979</v>
      </c>
    </row>
    <row r="2047" spans="1:20" ht="21" customHeight="1" x14ac:dyDescent="0.4">
      <c r="A2047" s="50" t="s">
        <v>748</v>
      </c>
      <c r="B2047" s="50"/>
      <c r="C2047" s="50" t="s">
        <v>376</v>
      </c>
      <c r="D2047" s="50"/>
      <c r="E2047" s="50"/>
      <c r="F2047" s="50"/>
      <c r="G2047" s="50"/>
      <c r="H2047" s="50"/>
      <c r="I2047" s="50"/>
      <c r="J2047" s="50"/>
      <c r="K2047" s="56">
        <v>44994</v>
      </c>
      <c r="L2047" s="50" t="s">
        <v>312</v>
      </c>
      <c r="M2047" s="51">
        <v>50000</v>
      </c>
      <c r="N2047" s="51"/>
      <c r="O2047" s="52">
        <f t="shared" si="297"/>
        <v>50000</v>
      </c>
      <c r="P2047" s="51"/>
      <c r="Q2047" s="51"/>
      <c r="R2047" s="51"/>
      <c r="S2047" s="51"/>
      <c r="T2047" s="50" t="s">
        <v>979</v>
      </c>
    </row>
    <row r="2048" spans="1:20" ht="21" customHeight="1" x14ac:dyDescent="0.4">
      <c r="A2048" s="50" t="s">
        <v>748</v>
      </c>
      <c r="B2048" s="50"/>
      <c r="C2048" s="50" t="s">
        <v>376</v>
      </c>
      <c r="D2048" s="50"/>
      <c r="E2048" s="50"/>
      <c r="F2048" s="50"/>
      <c r="G2048" s="50"/>
      <c r="H2048" s="50"/>
      <c r="I2048" s="50"/>
      <c r="J2048" s="50"/>
      <c r="K2048" s="56">
        <v>44994</v>
      </c>
      <c r="L2048" s="50" t="s">
        <v>312</v>
      </c>
      <c r="M2048" s="51">
        <v>50000</v>
      </c>
      <c r="N2048" s="51"/>
      <c r="O2048" s="52">
        <f t="shared" si="297"/>
        <v>50000</v>
      </c>
      <c r="P2048" s="51"/>
      <c r="Q2048" s="51"/>
      <c r="R2048" s="51"/>
      <c r="S2048" s="51"/>
      <c r="T2048" s="50" t="s">
        <v>979</v>
      </c>
    </row>
    <row r="2049" spans="1:20" ht="21" customHeight="1" x14ac:dyDescent="0.4">
      <c r="A2049" s="50" t="s">
        <v>748</v>
      </c>
      <c r="B2049" s="50"/>
      <c r="C2049" s="50" t="s">
        <v>376</v>
      </c>
      <c r="D2049" s="50"/>
      <c r="E2049" s="50"/>
      <c r="F2049" s="50"/>
      <c r="G2049" s="50"/>
      <c r="H2049" s="50"/>
      <c r="I2049" s="50"/>
      <c r="J2049" s="50"/>
      <c r="K2049" s="56">
        <v>45061</v>
      </c>
      <c r="L2049" s="50" t="s">
        <v>9</v>
      </c>
      <c r="M2049" s="51"/>
      <c r="N2049" s="52">
        <v>470000</v>
      </c>
      <c r="O2049" s="52">
        <f t="shared" si="297"/>
        <v>470000</v>
      </c>
      <c r="P2049" s="51"/>
      <c r="Q2049" s="51"/>
      <c r="R2049" s="51"/>
      <c r="S2049" s="51"/>
      <c r="T2049" s="50" t="s">
        <v>979</v>
      </c>
    </row>
    <row r="2050" spans="1:20" ht="21" customHeight="1" x14ac:dyDescent="0.4">
      <c r="A2050" s="50" t="s">
        <v>748</v>
      </c>
      <c r="B2050" s="50"/>
      <c r="C2050" s="50" t="s">
        <v>376</v>
      </c>
      <c r="D2050" s="50"/>
      <c r="E2050" s="50"/>
      <c r="F2050" s="50"/>
      <c r="G2050" s="50"/>
      <c r="H2050" s="50"/>
      <c r="I2050" s="50"/>
      <c r="J2050" s="50"/>
      <c r="K2050" s="56">
        <v>45089</v>
      </c>
      <c r="L2050" s="50" t="s">
        <v>9</v>
      </c>
      <c r="M2050" s="51"/>
      <c r="N2050" s="52">
        <v>75000</v>
      </c>
      <c r="O2050" s="52">
        <f t="shared" si="297"/>
        <v>75000</v>
      </c>
      <c r="P2050" s="51"/>
      <c r="Q2050" s="51"/>
      <c r="R2050" s="51"/>
      <c r="S2050" s="51"/>
      <c r="T2050" s="50" t="s">
        <v>979</v>
      </c>
    </row>
    <row r="2051" spans="1:20" ht="21" customHeight="1" x14ac:dyDescent="0.4">
      <c r="A2051" s="50" t="s">
        <v>748</v>
      </c>
      <c r="B2051" s="50"/>
      <c r="C2051" s="50" t="s">
        <v>749</v>
      </c>
      <c r="D2051" s="50"/>
      <c r="E2051" s="50"/>
      <c r="F2051" s="50"/>
      <c r="G2051" s="50"/>
      <c r="H2051" s="50"/>
      <c r="I2051" s="50"/>
      <c r="J2051" s="50"/>
      <c r="K2051" s="56">
        <v>45089</v>
      </c>
      <c r="L2051" s="50" t="s">
        <v>312</v>
      </c>
      <c r="M2051" s="51">
        <v>5000</v>
      </c>
      <c r="N2051" s="51"/>
      <c r="O2051" s="52">
        <f t="shared" si="297"/>
        <v>5000</v>
      </c>
      <c r="P2051" s="51"/>
      <c r="Q2051" s="51"/>
      <c r="R2051" s="51"/>
      <c r="S2051" s="51"/>
      <c r="T2051" s="50" t="s">
        <v>979</v>
      </c>
    </row>
    <row r="2052" spans="1:20" ht="21" customHeight="1" x14ac:dyDescent="0.4">
      <c r="A2052" s="50" t="s">
        <v>748</v>
      </c>
      <c r="B2052" s="50"/>
      <c r="C2052" s="50" t="s">
        <v>376</v>
      </c>
      <c r="D2052" s="50"/>
      <c r="E2052" s="50"/>
      <c r="F2052" s="50"/>
      <c r="G2052" s="50"/>
      <c r="H2052" s="50"/>
      <c r="I2052" s="50"/>
      <c r="J2052" s="50"/>
      <c r="K2052" s="56">
        <v>45163</v>
      </c>
      <c r="L2052" s="50" t="s">
        <v>9</v>
      </c>
      <c r="M2052" s="51"/>
      <c r="N2052" s="52">
        <v>500000</v>
      </c>
      <c r="O2052" s="52">
        <f t="shared" si="297"/>
        <v>500000</v>
      </c>
      <c r="P2052" s="51"/>
      <c r="Q2052" s="51"/>
      <c r="R2052" s="51"/>
      <c r="S2052" s="51"/>
      <c r="T2052" s="50" t="s">
        <v>979</v>
      </c>
    </row>
    <row r="2053" spans="1:20" ht="21" customHeight="1" x14ac:dyDescent="0.4">
      <c r="A2053" s="50" t="s">
        <v>748</v>
      </c>
      <c r="B2053" s="50"/>
      <c r="C2053" s="50" t="s">
        <v>376</v>
      </c>
      <c r="D2053" s="50"/>
      <c r="E2053" s="50"/>
      <c r="F2053" s="50"/>
      <c r="G2053" s="50"/>
      <c r="H2053" s="50"/>
      <c r="I2053" s="50"/>
      <c r="J2053" s="50"/>
      <c r="K2053" s="56">
        <v>45271</v>
      </c>
      <c r="L2053" s="50" t="s">
        <v>312</v>
      </c>
      <c r="M2053" s="52">
        <v>52000</v>
      </c>
      <c r="N2053" s="51"/>
      <c r="O2053" s="52">
        <f t="shared" si="297"/>
        <v>52000</v>
      </c>
      <c r="P2053" s="51"/>
      <c r="Q2053" s="51"/>
      <c r="R2053" s="51"/>
      <c r="S2053" s="51"/>
      <c r="T2053" s="50" t="s">
        <v>979</v>
      </c>
    </row>
    <row r="2054" spans="1:20" ht="21" customHeight="1" x14ac:dyDescent="0.4">
      <c r="A2054" s="50" t="s">
        <v>748</v>
      </c>
      <c r="B2054" s="50"/>
      <c r="C2054" s="50" t="s">
        <v>749</v>
      </c>
      <c r="D2054" s="50"/>
      <c r="E2054" s="50"/>
      <c r="F2054" s="50"/>
      <c r="G2054" s="50"/>
      <c r="H2054" s="50"/>
      <c r="I2054" s="50"/>
      <c r="J2054" s="50"/>
      <c r="K2054" s="56">
        <v>45272</v>
      </c>
      <c r="L2054" s="50" t="s">
        <v>312</v>
      </c>
      <c r="M2054" s="52">
        <v>99000</v>
      </c>
      <c r="N2054" s="51"/>
      <c r="O2054" s="52">
        <f t="shared" si="297"/>
        <v>99000</v>
      </c>
      <c r="P2054" s="51"/>
      <c r="Q2054" s="51"/>
      <c r="R2054" s="51"/>
      <c r="S2054" s="51"/>
      <c r="T2054" s="50" t="s">
        <v>979</v>
      </c>
    </row>
    <row r="2055" spans="1:20" ht="21" customHeight="1" x14ac:dyDescent="0.4">
      <c r="A2055" s="50" t="s">
        <v>748</v>
      </c>
      <c r="B2055" s="50"/>
      <c r="C2055" s="50" t="s">
        <v>749</v>
      </c>
      <c r="D2055" s="50"/>
      <c r="E2055" s="50"/>
      <c r="F2055" s="50"/>
      <c r="G2055" s="50"/>
      <c r="H2055" s="50"/>
      <c r="I2055" s="50"/>
      <c r="J2055" s="50"/>
      <c r="K2055" s="56">
        <v>45273</v>
      </c>
      <c r="L2055" s="50" t="s">
        <v>312</v>
      </c>
      <c r="M2055" s="52">
        <v>100000</v>
      </c>
      <c r="N2055" s="51"/>
      <c r="O2055" s="52">
        <f t="shared" si="297"/>
        <v>100000</v>
      </c>
      <c r="P2055" s="51"/>
      <c r="Q2055" s="51"/>
      <c r="R2055" s="51"/>
      <c r="S2055" s="51"/>
      <c r="T2055" s="50" t="s">
        <v>979</v>
      </c>
    </row>
    <row r="2056" spans="1:20" ht="21" customHeight="1" x14ac:dyDescent="0.4">
      <c r="A2056" s="50" t="s">
        <v>748</v>
      </c>
      <c r="B2056" s="50"/>
      <c r="C2056" s="50"/>
      <c r="D2056" s="50"/>
      <c r="E2056" s="50"/>
      <c r="F2056" s="50"/>
      <c r="G2056" s="50"/>
      <c r="H2056" s="50"/>
      <c r="I2056" s="50"/>
      <c r="J2056" s="50"/>
      <c r="K2056" s="56">
        <v>45273</v>
      </c>
      <c r="L2056" s="50" t="s">
        <v>9</v>
      </c>
      <c r="M2056" s="51"/>
      <c r="N2056" s="52">
        <v>363240</v>
      </c>
      <c r="O2056" s="52">
        <f t="shared" si="297"/>
        <v>363240</v>
      </c>
      <c r="P2056" s="51"/>
      <c r="Q2056" s="51"/>
      <c r="R2056" s="51"/>
      <c r="S2056" s="51"/>
      <c r="T2056" s="50" t="s">
        <v>979</v>
      </c>
    </row>
    <row r="2057" spans="1:20" ht="21" customHeight="1" x14ac:dyDescent="0.4">
      <c r="A2057" s="50" t="s">
        <v>748</v>
      </c>
      <c r="B2057" s="50"/>
      <c r="C2057" s="50" t="s">
        <v>376</v>
      </c>
      <c r="D2057" s="50"/>
      <c r="E2057" s="50"/>
      <c r="F2057" s="50"/>
      <c r="G2057" s="50"/>
      <c r="H2057" s="50"/>
      <c r="I2057" s="50"/>
      <c r="J2057" s="50"/>
      <c r="K2057" s="56">
        <v>45273</v>
      </c>
      <c r="L2057" s="50" t="s">
        <v>312</v>
      </c>
      <c r="M2057" s="52">
        <v>5000</v>
      </c>
      <c r="N2057" s="51"/>
      <c r="O2057" s="52">
        <f t="shared" si="297"/>
        <v>5000</v>
      </c>
      <c r="P2057" s="51"/>
      <c r="Q2057" s="51"/>
      <c r="R2057" s="51"/>
      <c r="S2057" s="51"/>
      <c r="T2057" s="50" t="s">
        <v>979</v>
      </c>
    </row>
    <row r="2058" spans="1:20" ht="21" customHeight="1" x14ac:dyDescent="0.4">
      <c r="A2058" s="50" t="s">
        <v>748</v>
      </c>
      <c r="B2058" s="50"/>
      <c r="C2058" s="50" t="s">
        <v>749</v>
      </c>
      <c r="D2058" s="50"/>
      <c r="E2058" s="50"/>
      <c r="F2058" s="50"/>
      <c r="G2058" s="50"/>
      <c r="H2058" s="50"/>
      <c r="I2058" s="50"/>
      <c r="J2058" s="50"/>
      <c r="K2058" s="56">
        <v>45273</v>
      </c>
      <c r="L2058" s="50" t="s">
        <v>312</v>
      </c>
      <c r="M2058" s="52">
        <v>3000</v>
      </c>
      <c r="N2058" s="51"/>
      <c r="O2058" s="52">
        <f t="shared" si="297"/>
        <v>3000</v>
      </c>
      <c r="P2058" s="51"/>
      <c r="Q2058" s="51"/>
      <c r="R2058" s="51"/>
      <c r="S2058" s="51"/>
      <c r="T2058" s="50" t="s">
        <v>979</v>
      </c>
    </row>
    <row r="2059" spans="1:20" ht="21" customHeight="1" x14ac:dyDescent="0.4">
      <c r="A2059" s="50" t="s">
        <v>748</v>
      </c>
      <c r="B2059" s="50"/>
      <c r="C2059" s="50"/>
      <c r="D2059" s="50"/>
      <c r="E2059" s="50"/>
      <c r="F2059" s="50"/>
      <c r="G2059" s="50"/>
      <c r="H2059" s="50"/>
      <c r="I2059" s="50"/>
      <c r="J2059" s="50"/>
      <c r="K2059" s="50"/>
      <c r="L2059" s="50"/>
      <c r="M2059" s="51"/>
      <c r="N2059" s="51"/>
      <c r="O2059" s="52">
        <f t="shared" si="297"/>
        <v>0</v>
      </c>
      <c r="P2059" s="51"/>
      <c r="Q2059" s="51"/>
      <c r="R2059" s="51"/>
      <c r="S2059" s="51"/>
      <c r="T2059" s="50" t="s">
        <v>979</v>
      </c>
    </row>
    <row r="2060" spans="1:20" ht="21" customHeight="1" x14ac:dyDescent="0.4">
      <c r="A2060" s="58"/>
      <c r="B2060" s="58"/>
      <c r="C2060" s="58"/>
      <c r="D2060" s="58"/>
      <c r="E2060" s="58"/>
      <c r="F2060" s="58"/>
      <c r="G2060" s="58"/>
      <c r="H2060" s="58"/>
      <c r="I2060" s="58"/>
      <c r="J2060" s="58"/>
      <c r="K2060" s="58"/>
      <c r="L2060" s="58"/>
      <c r="M2060" s="60">
        <f t="shared" ref="M2060:N2060" si="298">SUM(M2040:M2059)</f>
        <v>814001</v>
      </c>
      <c r="N2060" s="60">
        <f t="shared" si="298"/>
        <v>1408240</v>
      </c>
      <c r="O2060" s="60">
        <f>SUM(O2040:O2059)</f>
        <v>2222241</v>
      </c>
      <c r="P2060" s="60">
        <f>+J2039-N2060</f>
        <v>0</v>
      </c>
      <c r="Q2060" s="60">
        <f>+I2039-M2060</f>
        <v>-1</v>
      </c>
      <c r="R2060" s="60">
        <f>+P2060+Q2060</f>
        <v>-1</v>
      </c>
      <c r="S2060" s="60">
        <f>+O2060</f>
        <v>2222241</v>
      </c>
      <c r="T2060" s="58"/>
    </row>
    <row r="2061" spans="1:20" ht="21" customHeight="1" x14ac:dyDescent="0.4">
      <c r="A2061" s="50" t="s">
        <v>750</v>
      </c>
      <c r="B2061" s="50" t="s">
        <v>326</v>
      </c>
      <c r="C2061" s="50" t="s">
        <v>751</v>
      </c>
      <c r="D2061" s="50">
        <v>138.88999999999999</v>
      </c>
      <c r="E2061" s="50">
        <v>15000</v>
      </c>
      <c r="F2061" s="52">
        <f>+D2061*0.8364</f>
        <v>116.16759599999999</v>
      </c>
      <c r="G2061" s="51">
        <v>7000</v>
      </c>
      <c r="H2061" s="51">
        <f>+D2061*E2061</f>
        <v>2083349.9999999998</v>
      </c>
      <c r="I2061" s="52">
        <f>+CEILING(F2061*G2061,1000)</f>
        <v>814000</v>
      </c>
      <c r="J2061" s="52">
        <f>(H2061-I2061)</f>
        <v>1269349.9999999998</v>
      </c>
      <c r="K2061" s="56">
        <v>44959</v>
      </c>
      <c r="L2061" s="50"/>
      <c r="M2061" s="51"/>
      <c r="N2061" s="51"/>
      <c r="O2061" s="52"/>
      <c r="P2061" s="51"/>
      <c r="Q2061" s="51"/>
      <c r="R2061" s="51"/>
      <c r="S2061" s="51"/>
      <c r="T2061" s="50" t="s">
        <v>981</v>
      </c>
    </row>
    <row r="2062" spans="1:20" ht="21" customHeight="1" x14ac:dyDescent="0.4">
      <c r="A2062" s="50" t="s">
        <v>750</v>
      </c>
      <c r="B2062" s="50"/>
      <c r="C2062" s="50"/>
      <c r="D2062" s="50"/>
      <c r="E2062" s="50"/>
      <c r="F2062" s="50"/>
      <c r="G2062" s="50"/>
      <c r="H2062" s="50"/>
      <c r="I2062" s="50"/>
      <c r="J2062" s="50"/>
      <c r="K2062" s="56">
        <v>44937</v>
      </c>
      <c r="L2062" s="50" t="s">
        <v>9</v>
      </c>
      <c r="M2062" s="51"/>
      <c r="N2062" s="52">
        <v>10000</v>
      </c>
      <c r="O2062" s="52">
        <f t="shared" ref="O2062:O2086" si="299">+SUM(M2062:N2062)</f>
        <v>10000</v>
      </c>
      <c r="P2062" s="51"/>
      <c r="Q2062" s="51"/>
      <c r="R2062" s="51"/>
      <c r="S2062" s="51"/>
      <c r="T2062" s="50" t="s">
        <v>298</v>
      </c>
    </row>
    <row r="2063" spans="1:20" ht="21" customHeight="1" x14ac:dyDescent="0.4">
      <c r="A2063" s="50" t="s">
        <v>750</v>
      </c>
      <c r="B2063" s="50"/>
      <c r="C2063" s="50"/>
      <c r="D2063" s="50"/>
      <c r="E2063" s="50"/>
      <c r="F2063" s="50"/>
      <c r="G2063" s="50"/>
      <c r="H2063" s="50"/>
      <c r="I2063" s="50"/>
      <c r="J2063" s="50"/>
      <c r="K2063" s="56"/>
      <c r="L2063" s="50" t="s">
        <v>9</v>
      </c>
      <c r="M2063" s="51"/>
      <c r="N2063" s="52">
        <v>-10000</v>
      </c>
      <c r="O2063" s="52">
        <f t="shared" si="299"/>
        <v>-10000</v>
      </c>
      <c r="P2063" s="51"/>
      <c r="Q2063" s="51"/>
      <c r="R2063" s="51"/>
      <c r="S2063" s="51"/>
      <c r="T2063" s="50" t="s">
        <v>298</v>
      </c>
    </row>
    <row r="2064" spans="1:20" ht="21" customHeight="1" x14ac:dyDescent="0.4">
      <c r="A2064" s="50" t="s">
        <v>750</v>
      </c>
      <c r="B2064" s="50"/>
      <c r="C2064" s="50" t="s">
        <v>752</v>
      </c>
      <c r="D2064" s="50"/>
      <c r="E2064" s="50"/>
      <c r="F2064" s="50"/>
      <c r="G2064" s="50"/>
      <c r="H2064" s="50"/>
      <c r="I2064" s="50"/>
      <c r="J2064" s="50"/>
      <c r="K2064" s="56">
        <v>44961</v>
      </c>
      <c r="L2064" s="50" t="s">
        <v>9</v>
      </c>
      <c r="M2064" s="51"/>
      <c r="N2064" s="52">
        <v>10000</v>
      </c>
      <c r="O2064" s="52">
        <f t="shared" si="299"/>
        <v>10000</v>
      </c>
      <c r="P2064" s="51"/>
      <c r="Q2064" s="51"/>
      <c r="R2064" s="51"/>
      <c r="S2064" s="51"/>
      <c r="T2064" s="50" t="s">
        <v>981</v>
      </c>
    </row>
    <row r="2065" spans="1:20" ht="21" customHeight="1" x14ac:dyDescent="0.4">
      <c r="A2065" s="50" t="s">
        <v>750</v>
      </c>
      <c r="B2065" s="50"/>
      <c r="C2065" s="50"/>
      <c r="D2065" s="50"/>
      <c r="E2065" s="50"/>
      <c r="F2065" s="50"/>
      <c r="G2065" s="50"/>
      <c r="H2065" s="50"/>
      <c r="I2065" s="50"/>
      <c r="J2065" s="50"/>
      <c r="K2065" s="56">
        <v>44958</v>
      </c>
      <c r="L2065" s="50" t="s">
        <v>312</v>
      </c>
      <c r="M2065" s="51">
        <v>21000</v>
      </c>
      <c r="N2065" s="51"/>
      <c r="O2065" s="52">
        <f t="shared" si="299"/>
        <v>21000</v>
      </c>
      <c r="P2065" s="51"/>
      <c r="Q2065" s="51"/>
      <c r="R2065" s="51"/>
      <c r="S2065" s="51"/>
      <c r="T2065" s="50" t="s">
        <v>981</v>
      </c>
    </row>
    <row r="2066" spans="1:20" ht="21" customHeight="1" x14ac:dyDescent="0.4">
      <c r="A2066" s="50" t="s">
        <v>750</v>
      </c>
      <c r="B2066" s="50"/>
      <c r="C2066" s="50"/>
      <c r="D2066" s="50"/>
      <c r="E2066" s="50"/>
      <c r="F2066" s="50"/>
      <c r="G2066" s="50"/>
      <c r="H2066" s="50"/>
      <c r="I2066" s="50"/>
      <c r="J2066" s="50"/>
      <c r="K2066" s="56">
        <v>44979</v>
      </c>
      <c r="L2066" s="50" t="s">
        <v>312</v>
      </c>
      <c r="M2066" s="51">
        <v>50000</v>
      </c>
      <c r="N2066" s="51"/>
      <c r="O2066" s="52">
        <f t="shared" si="299"/>
        <v>50000</v>
      </c>
      <c r="P2066" s="51"/>
      <c r="Q2066" s="51"/>
      <c r="R2066" s="51"/>
      <c r="S2066" s="51"/>
      <c r="T2066" s="50" t="s">
        <v>981</v>
      </c>
    </row>
    <row r="2067" spans="1:20" ht="21" customHeight="1" x14ac:dyDescent="0.4">
      <c r="A2067" s="50" t="s">
        <v>750</v>
      </c>
      <c r="B2067" s="50"/>
      <c r="C2067" s="50"/>
      <c r="D2067" s="50"/>
      <c r="E2067" s="50"/>
      <c r="F2067" s="50"/>
      <c r="G2067" s="50"/>
      <c r="H2067" s="50"/>
      <c r="I2067" s="50"/>
      <c r="J2067" s="50"/>
      <c r="K2067" s="56">
        <v>44979</v>
      </c>
      <c r="L2067" s="50" t="s">
        <v>312</v>
      </c>
      <c r="M2067" s="51">
        <v>50000</v>
      </c>
      <c r="N2067" s="51"/>
      <c r="O2067" s="52">
        <f t="shared" si="299"/>
        <v>50000</v>
      </c>
      <c r="P2067" s="51"/>
      <c r="Q2067" s="51"/>
      <c r="R2067" s="51"/>
      <c r="S2067" s="51"/>
      <c r="T2067" s="50" t="s">
        <v>981</v>
      </c>
    </row>
    <row r="2068" spans="1:20" ht="21" customHeight="1" x14ac:dyDescent="0.4">
      <c r="A2068" s="50" t="s">
        <v>750</v>
      </c>
      <c r="B2068" s="50"/>
      <c r="C2068" s="50"/>
      <c r="D2068" s="50"/>
      <c r="E2068" s="50"/>
      <c r="F2068" s="50"/>
      <c r="G2068" s="50"/>
      <c r="H2068" s="50"/>
      <c r="I2068" s="50"/>
      <c r="J2068" s="50"/>
      <c r="K2068" s="56">
        <v>44980</v>
      </c>
      <c r="L2068" s="50" t="s">
        <v>312</v>
      </c>
      <c r="M2068" s="51">
        <v>50000</v>
      </c>
      <c r="N2068" s="51"/>
      <c r="O2068" s="52">
        <f t="shared" si="299"/>
        <v>50000</v>
      </c>
      <c r="P2068" s="51"/>
      <c r="Q2068" s="51"/>
      <c r="R2068" s="51"/>
      <c r="S2068" s="51"/>
      <c r="T2068" s="50" t="s">
        <v>981</v>
      </c>
    </row>
    <row r="2069" spans="1:20" ht="21" customHeight="1" x14ac:dyDescent="0.4">
      <c r="A2069" s="50" t="s">
        <v>750</v>
      </c>
      <c r="B2069" s="50"/>
      <c r="C2069" s="50"/>
      <c r="D2069" s="50"/>
      <c r="E2069" s="50"/>
      <c r="F2069" s="50"/>
      <c r="G2069" s="50"/>
      <c r="H2069" s="50"/>
      <c r="I2069" s="50"/>
      <c r="J2069" s="50"/>
      <c r="K2069" s="56">
        <v>44980</v>
      </c>
      <c r="L2069" s="50" t="s">
        <v>312</v>
      </c>
      <c r="M2069" s="51">
        <v>50000</v>
      </c>
      <c r="N2069" s="51"/>
      <c r="O2069" s="52">
        <f t="shared" si="299"/>
        <v>50000</v>
      </c>
      <c r="P2069" s="51"/>
      <c r="Q2069" s="51"/>
      <c r="R2069" s="51"/>
      <c r="S2069" s="51"/>
      <c r="T2069" s="50" t="s">
        <v>981</v>
      </c>
    </row>
    <row r="2070" spans="1:20" ht="21" customHeight="1" x14ac:dyDescent="0.4">
      <c r="A2070" s="50" t="s">
        <v>750</v>
      </c>
      <c r="B2070" s="50"/>
      <c r="C2070" s="50"/>
      <c r="D2070" s="50"/>
      <c r="E2070" s="50"/>
      <c r="F2070" s="50"/>
      <c r="G2070" s="50"/>
      <c r="H2070" s="50"/>
      <c r="I2070" s="50"/>
      <c r="J2070" s="50"/>
      <c r="K2070" s="56">
        <v>44981</v>
      </c>
      <c r="L2070" s="50" t="s">
        <v>312</v>
      </c>
      <c r="M2070" s="51">
        <v>50000</v>
      </c>
      <c r="N2070" s="51"/>
      <c r="O2070" s="52">
        <f t="shared" si="299"/>
        <v>50000</v>
      </c>
      <c r="P2070" s="51"/>
      <c r="Q2070" s="51"/>
      <c r="R2070" s="51"/>
      <c r="S2070" s="51"/>
      <c r="T2070" s="50" t="s">
        <v>981</v>
      </c>
    </row>
    <row r="2071" spans="1:20" ht="21" customHeight="1" x14ac:dyDescent="0.4">
      <c r="A2071" s="50" t="s">
        <v>750</v>
      </c>
      <c r="B2071" s="50"/>
      <c r="C2071" s="50"/>
      <c r="D2071" s="50"/>
      <c r="E2071" s="50"/>
      <c r="F2071" s="50"/>
      <c r="G2071" s="50"/>
      <c r="H2071" s="50"/>
      <c r="I2071" s="50"/>
      <c r="J2071" s="50"/>
      <c r="K2071" s="56">
        <v>44981</v>
      </c>
      <c r="L2071" s="50" t="s">
        <v>312</v>
      </c>
      <c r="M2071" s="51">
        <v>50000</v>
      </c>
      <c r="N2071" s="51"/>
      <c r="O2071" s="52">
        <f t="shared" si="299"/>
        <v>50000</v>
      </c>
      <c r="P2071" s="51"/>
      <c r="Q2071" s="51"/>
      <c r="R2071" s="51"/>
      <c r="S2071" s="51"/>
      <c r="T2071" s="50" t="s">
        <v>981</v>
      </c>
    </row>
    <row r="2072" spans="1:20" ht="21" customHeight="1" x14ac:dyDescent="0.4">
      <c r="A2072" s="50" t="s">
        <v>750</v>
      </c>
      <c r="B2072" s="50"/>
      <c r="C2072" s="50"/>
      <c r="D2072" s="50"/>
      <c r="E2072" s="50"/>
      <c r="F2072" s="50"/>
      <c r="G2072" s="50"/>
      <c r="H2072" s="50"/>
      <c r="I2072" s="50"/>
      <c r="J2072" s="50"/>
      <c r="K2072" s="56">
        <v>44982</v>
      </c>
      <c r="L2072" s="50" t="s">
        <v>312</v>
      </c>
      <c r="M2072" s="51">
        <v>50000</v>
      </c>
      <c r="N2072" s="51"/>
      <c r="O2072" s="52">
        <f t="shared" si="299"/>
        <v>50000</v>
      </c>
      <c r="P2072" s="51"/>
      <c r="Q2072" s="51"/>
      <c r="R2072" s="51"/>
      <c r="S2072" s="51"/>
      <c r="T2072" s="50" t="s">
        <v>981</v>
      </c>
    </row>
    <row r="2073" spans="1:20" ht="21" customHeight="1" x14ac:dyDescent="0.4">
      <c r="A2073" s="50" t="s">
        <v>750</v>
      </c>
      <c r="B2073" s="50"/>
      <c r="C2073" s="50"/>
      <c r="D2073" s="50"/>
      <c r="E2073" s="50"/>
      <c r="F2073" s="50"/>
      <c r="G2073" s="50"/>
      <c r="H2073" s="50"/>
      <c r="I2073" s="50"/>
      <c r="J2073" s="50"/>
      <c r="K2073" s="56">
        <v>44982</v>
      </c>
      <c r="L2073" s="50" t="s">
        <v>312</v>
      </c>
      <c r="M2073" s="51">
        <v>50000</v>
      </c>
      <c r="N2073" s="51"/>
      <c r="O2073" s="52">
        <f t="shared" si="299"/>
        <v>50000</v>
      </c>
      <c r="P2073" s="51"/>
      <c r="Q2073" s="51"/>
      <c r="R2073" s="51"/>
      <c r="S2073" s="51"/>
      <c r="T2073" s="50" t="s">
        <v>981</v>
      </c>
    </row>
    <row r="2074" spans="1:20" ht="21" customHeight="1" x14ac:dyDescent="0.4">
      <c r="A2074" s="50" t="s">
        <v>750</v>
      </c>
      <c r="B2074" s="50"/>
      <c r="C2074" s="50"/>
      <c r="D2074" s="50"/>
      <c r="E2074" s="50"/>
      <c r="F2074" s="50"/>
      <c r="G2074" s="50"/>
      <c r="H2074" s="50"/>
      <c r="I2074" s="50"/>
      <c r="J2074" s="50"/>
      <c r="K2074" s="56">
        <v>44983</v>
      </c>
      <c r="L2074" s="50" t="s">
        <v>312</v>
      </c>
      <c r="M2074" s="51">
        <v>50000</v>
      </c>
      <c r="N2074" s="51"/>
      <c r="O2074" s="52">
        <f t="shared" si="299"/>
        <v>50000</v>
      </c>
      <c r="P2074" s="51"/>
      <c r="Q2074" s="51"/>
      <c r="R2074" s="51"/>
      <c r="S2074" s="51"/>
      <c r="T2074" s="50" t="s">
        <v>981</v>
      </c>
    </row>
    <row r="2075" spans="1:20" ht="21" customHeight="1" x14ac:dyDescent="0.4">
      <c r="A2075" s="50" t="s">
        <v>750</v>
      </c>
      <c r="B2075" s="50"/>
      <c r="C2075" s="50"/>
      <c r="D2075" s="50"/>
      <c r="E2075" s="50"/>
      <c r="F2075" s="50"/>
      <c r="G2075" s="50"/>
      <c r="H2075" s="50"/>
      <c r="I2075" s="50"/>
      <c r="J2075" s="50"/>
      <c r="K2075" s="56">
        <v>44983</v>
      </c>
      <c r="L2075" s="50" t="s">
        <v>312</v>
      </c>
      <c r="M2075" s="51">
        <v>50000</v>
      </c>
      <c r="N2075" s="51"/>
      <c r="O2075" s="52">
        <f t="shared" si="299"/>
        <v>50000</v>
      </c>
      <c r="P2075" s="51"/>
      <c r="Q2075" s="51"/>
      <c r="R2075" s="51"/>
      <c r="S2075" s="51"/>
      <c r="T2075" s="50" t="s">
        <v>981</v>
      </c>
    </row>
    <row r="2076" spans="1:20" ht="21" customHeight="1" x14ac:dyDescent="0.4">
      <c r="A2076" s="50" t="s">
        <v>750</v>
      </c>
      <c r="B2076" s="50"/>
      <c r="C2076" s="50"/>
      <c r="D2076" s="50"/>
      <c r="E2076" s="50"/>
      <c r="F2076" s="50"/>
      <c r="G2076" s="50"/>
      <c r="H2076" s="50"/>
      <c r="I2076" s="50"/>
      <c r="J2076" s="50"/>
      <c r="K2076" s="56">
        <v>45148</v>
      </c>
      <c r="L2076" s="50" t="s">
        <v>9</v>
      </c>
      <c r="M2076" s="51"/>
      <c r="N2076" s="52">
        <v>100000</v>
      </c>
      <c r="O2076" s="52">
        <f t="shared" si="299"/>
        <v>100000</v>
      </c>
      <c r="P2076" s="51"/>
      <c r="Q2076" s="51"/>
      <c r="R2076" s="51"/>
      <c r="S2076" s="51"/>
      <c r="T2076" s="50" t="s">
        <v>981</v>
      </c>
    </row>
    <row r="2077" spans="1:20" ht="21" customHeight="1" x14ac:dyDescent="0.4">
      <c r="A2077" s="50" t="s">
        <v>750</v>
      </c>
      <c r="B2077" s="50"/>
      <c r="C2077" s="50"/>
      <c r="D2077" s="50"/>
      <c r="E2077" s="50"/>
      <c r="F2077" s="50"/>
      <c r="G2077" s="50"/>
      <c r="H2077" s="50"/>
      <c r="I2077" s="50"/>
      <c r="J2077" s="50"/>
      <c r="K2077" s="56">
        <v>45217</v>
      </c>
      <c r="L2077" s="50" t="s">
        <v>9</v>
      </c>
      <c r="M2077" s="51"/>
      <c r="N2077" s="52">
        <v>300000</v>
      </c>
      <c r="O2077" s="52">
        <f t="shared" si="299"/>
        <v>300000</v>
      </c>
      <c r="P2077" s="51"/>
      <c r="Q2077" s="51"/>
      <c r="R2077" s="51"/>
      <c r="S2077" s="51"/>
      <c r="T2077" s="50" t="s">
        <v>981</v>
      </c>
    </row>
    <row r="2078" spans="1:20" ht="21" customHeight="1" x14ac:dyDescent="0.4">
      <c r="A2078" s="50" t="s">
        <v>750</v>
      </c>
      <c r="B2078" s="50"/>
      <c r="C2078" s="50"/>
      <c r="D2078" s="50"/>
      <c r="E2078" s="50"/>
      <c r="F2078" s="50"/>
      <c r="G2078" s="50"/>
      <c r="H2078" s="50"/>
      <c r="I2078" s="50"/>
      <c r="J2078" s="50"/>
      <c r="K2078" s="56">
        <v>45330</v>
      </c>
      <c r="L2078" s="50" t="s">
        <v>312</v>
      </c>
      <c r="M2078" s="52">
        <v>50000</v>
      </c>
      <c r="N2078" s="51"/>
      <c r="O2078" s="52">
        <f t="shared" si="299"/>
        <v>50000</v>
      </c>
      <c r="P2078" s="51"/>
      <c r="Q2078" s="51"/>
      <c r="R2078" s="51"/>
      <c r="S2078" s="51"/>
      <c r="T2078" s="50" t="s">
        <v>981</v>
      </c>
    </row>
    <row r="2079" spans="1:20" ht="21" customHeight="1" x14ac:dyDescent="0.4">
      <c r="A2079" s="50" t="s">
        <v>750</v>
      </c>
      <c r="B2079" s="50"/>
      <c r="C2079" s="50"/>
      <c r="D2079" s="50"/>
      <c r="E2079" s="50"/>
      <c r="F2079" s="50"/>
      <c r="G2079" s="50"/>
      <c r="H2079" s="50"/>
      <c r="I2079" s="50"/>
      <c r="J2079" s="50"/>
      <c r="K2079" s="56">
        <v>45330</v>
      </c>
      <c r="L2079" s="50" t="s">
        <v>312</v>
      </c>
      <c r="M2079" s="52">
        <v>50000</v>
      </c>
      <c r="N2079" s="51"/>
      <c r="O2079" s="52">
        <f t="shared" si="299"/>
        <v>50000</v>
      </c>
      <c r="P2079" s="51"/>
      <c r="Q2079" s="51"/>
      <c r="R2079" s="51"/>
      <c r="S2079" s="51"/>
      <c r="T2079" s="50" t="s">
        <v>981</v>
      </c>
    </row>
    <row r="2080" spans="1:20" ht="21" customHeight="1" x14ac:dyDescent="0.4">
      <c r="A2080" s="50" t="s">
        <v>750</v>
      </c>
      <c r="B2080" s="50"/>
      <c r="C2080" s="50"/>
      <c r="D2080" s="50"/>
      <c r="E2080" s="50"/>
      <c r="F2080" s="50"/>
      <c r="G2080" s="50"/>
      <c r="H2080" s="50"/>
      <c r="I2080" s="50"/>
      <c r="J2080" s="50"/>
      <c r="K2080" s="56">
        <v>45342</v>
      </c>
      <c r="L2080" s="50" t="s">
        <v>9</v>
      </c>
      <c r="M2080" s="51"/>
      <c r="N2080" s="52">
        <v>150000</v>
      </c>
      <c r="O2080" s="52">
        <f t="shared" si="299"/>
        <v>150000</v>
      </c>
      <c r="P2080" s="51"/>
      <c r="Q2080" s="51"/>
      <c r="R2080" s="51"/>
      <c r="S2080" s="51"/>
      <c r="T2080" s="50" t="s">
        <v>981</v>
      </c>
    </row>
    <row r="2081" spans="1:20" ht="21" customHeight="1" x14ac:dyDescent="0.4">
      <c r="A2081" s="50" t="s">
        <v>750</v>
      </c>
      <c r="B2081" s="50"/>
      <c r="C2081" s="50"/>
      <c r="D2081" s="50"/>
      <c r="E2081" s="50"/>
      <c r="F2081" s="50"/>
      <c r="G2081" s="50"/>
      <c r="H2081" s="50"/>
      <c r="I2081" s="50"/>
      <c r="J2081" s="50"/>
      <c r="K2081" s="56">
        <v>45340</v>
      </c>
      <c r="L2081" s="50" t="s">
        <v>312</v>
      </c>
      <c r="M2081" s="52">
        <v>50000</v>
      </c>
      <c r="N2081" s="51"/>
      <c r="O2081" s="52">
        <f t="shared" si="299"/>
        <v>50000</v>
      </c>
      <c r="P2081" s="51"/>
      <c r="Q2081" s="51"/>
      <c r="R2081" s="51"/>
      <c r="S2081" s="51"/>
      <c r="T2081" s="50" t="s">
        <v>981</v>
      </c>
    </row>
    <row r="2082" spans="1:20" ht="21" customHeight="1" x14ac:dyDescent="0.4">
      <c r="A2082" s="50" t="s">
        <v>750</v>
      </c>
      <c r="B2082" s="50"/>
      <c r="C2082" s="50"/>
      <c r="D2082" s="50"/>
      <c r="E2082" s="50"/>
      <c r="F2082" s="50"/>
      <c r="G2082" s="50"/>
      <c r="H2082" s="50"/>
      <c r="I2082" s="50"/>
      <c r="J2082" s="50"/>
      <c r="K2082" s="56">
        <v>45341</v>
      </c>
      <c r="L2082" s="50" t="s">
        <v>312</v>
      </c>
      <c r="M2082" s="52">
        <v>50000</v>
      </c>
      <c r="N2082" s="51"/>
      <c r="O2082" s="52">
        <f t="shared" si="299"/>
        <v>50000</v>
      </c>
      <c r="P2082" s="51"/>
      <c r="Q2082" s="51"/>
      <c r="R2082" s="51"/>
      <c r="S2082" s="51"/>
      <c r="T2082" s="50" t="s">
        <v>981</v>
      </c>
    </row>
    <row r="2083" spans="1:20" ht="21" customHeight="1" x14ac:dyDescent="0.4">
      <c r="A2083" s="50" t="s">
        <v>750</v>
      </c>
      <c r="B2083" s="50"/>
      <c r="C2083" s="50"/>
      <c r="D2083" s="50"/>
      <c r="E2083" s="50"/>
      <c r="F2083" s="50"/>
      <c r="G2083" s="50"/>
      <c r="H2083" s="50"/>
      <c r="I2083" s="50"/>
      <c r="J2083" s="50"/>
      <c r="K2083" s="56">
        <v>45341</v>
      </c>
      <c r="L2083" s="50" t="s">
        <v>312</v>
      </c>
      <c r="M2083" s="52">
        <v>50000</v>
      </c>
      <c r="N2083" s="51"/>
      <c r="O2083" s="52">
        <f t="shared" si="299"/>
        <v>50000</v>
      </c>
      <c r="P2083" s="51"/>
      <c r="Q2083" s="51"/>
      <c r="R2083" s="51"/>
      <c r="S2083" s="51"/>
      <c r="T2083" s="50" t="s">
        <v>981</v>
      </c>
    </row>
    <row r="2084" spans="1:20" ht="21" customHeight="1" x14ac:dyDescent="0.4">
      <c r="A2084" s="50" t="s">
        <v>750</v>
      </c>
      <c r="B2084" s="50"/>
      <c r="C2084" s="50"/>
      <c r="D2084" s="50"/>
      <c r="E2084" s="50"/>
      <c r="F2084" s="50"/>
      <c r="G2084" s="50"/>
      <c r="H2084" s="50"/>
      <c r="I2084" s="50"/>
      <c r="J2084" s="50"/>
      <c r="K2084" s="56">
        <v>45342</v>
      </c>
      <c r="L2084" s="50" t="s">
        <v>312</v>
      </c>
      <c r="M2084" s="52">
        <v>43000</v>
      </c>
      <c r="N2084" s="51"/>
      <c r="O2084" s="52">
        <f t="shared" si="299"/>
        <v>43000</v>
      </c>
      <c r="P2084" s="51"/>
      <c r="Q2084" s="51"/>
      <c r="R2084" s="51"/>
      <c r="S2084" s="51"/>
      <c r="T2084" s="50" t="s">
        <v>981</v>
      </c>
    </row>
    <row r="2085" spans="1:20" ht="21" customHeight="1" x14ac:dyDescent="0.4">
      <c r="A2085" s="50" t="s">
        <v>750</v>
      </c>
      <c r="B2085" s="50"/>
      <c r="C2085" s="50"/>
      <c r="D2085" s="50"/>
      <c r="E2085" s="50"/>
      <c r="F2085" s="50"/>
      <c r="G2085" s="50"/>
      <c r="H2085" s="50"/>
      <c r="I2085" s="50"/>
      <c r="J2085" s="50"/>
      <c r="K2085" s="56">
        <v>45345</v>
      </c>
      <c r="L2085" s="50" t="s">
        <v>9</v>
      </c>
      <c r="M2085" s="51"/>
      <c r="N2085" s="52">
        <v>709350</v>
      </c>
      <c r="O2085" s="52">
        <f t="shared" si="299"/>
        <v>709350</v>
      </c>
      <c r="P2085" s="51"/>
      <c r="Q2085" s="51"/>
      <c r="R2085" s="51"/>
      <c r="S2085" s="51"/>
      <c r="T2085" s="50" t="s">
        <v>981</v>
      </c>
    </row>
    <row r="2086" spans="1:20" ht="21" customHeight="1" x14ac:dyDescent="0.4">
      <c r="A2086" s="50" t="s">
        <v>750</v>
      </c>
      <c r="B2086" s="50"/>
      <c r="C2086" s="50"/>
      <c r="D2086" s="50"/>
      <c r="E2086" s="50"/>
      <c r="F2086" s="50"/>
      <c r="G2086" s="50"/>
      <c r="H2086" s="50"/>
      <c r="I2086" s="50"/>
      <c r="J2086" s="50"/>
      <c r="K2086" s="50"/>
      <c r="L2086" s="50"/>
      <c r="M2086" s="51"/>
      <c r="N2086" s="51"/>
      <c r="O2086" s="52">
        <f t="shared" si="299"/>
        <v>0</v>
      </c>
      <c r="P2086" s="51"/>
      <c r="Q2086" s="51"/>
      <c r="R2086" s="51"/>
      <c r="S2086" s="51"/>
      <c r="T2086" s="50" t="s">
        <v>981</v>
      </c>
    </row>
    <row r="2087" spans="1:20" ht="21" customHeight="1" x14ac:dyDescent="0.4">
      <c r="A2087" s="58"/>
      <c r="B2087" s="58"/>
      <c r="C2087" s="58"/>
      <c r="D2087" s="58"/>
      <c r="E2087" s="58"/>
      <c r="F2087" s="58"/>
      <c r="G2087" s="58"/>
      <c r="H2087" s="58"/>
      <c r="I2087" s="58"/>
      <c r="J2087" s="58"/>
      <c r="K2087" s="58"/>
      <c r="L2087" s="58"/>
      <c r="M2087" s="60">
        <f t="shared" ref="M2087:N2087" si="300">SUM(M2062:M2086)</f>
        <v>814000</v>
      </c>
      <c r="N2087" s="60">
        <f t="shared" si="300"/>
        <v>1269350</v>
      </c>
      <c r="O2087" s="60">
        <f>SUM(O2062:O2086)</f>
        <v>2083350</v>
      </c>
      <c r="P2087" s="60">
        <f>+J2061-N2087</f>
        <v>0</v>
      </c>
      <c r="Q2087" s="60">
        <f>+I2061-M2087</f>
        <v>0</v>
      </c>
      <c r="R2087" s="60">
        <f>+P2087+Q2087</f>
        <v>0</v>
      </c>
      <c r="S2087" s="60">
        <f>+O2087</f>
        <v>2083350</v>
      </c>
      <c r="T2087" s="58"/>
    </row>
    <row r="2088" spans="1:20" ht="21" customHeight="1" x14ac:dyDescent="0.4">
      <c r="A2088" s="50" t="s">
        <v>753</v>
      </c>
      <c r="B2088" s="50" t="s">
        <v>326</v>
      </c>
      <c r="C2088" s="50"/>
      <c r="D2088" s="50">
        <v>138.88999999999999</v>
      </c>
      <c r="E2088" s="50">
        <v>17500</v>
      </c>
      <c r="F2088" s="52">
        <f>+D2088*0.8364</f>
        <v>116.16759599999999</v>
      </c>
      <c r="G2088" s="51">
        <v>7000</v>
      </c>
      <c r="H2088" s="51">
        <f>+D2088*E2088</f>
        <v>2430574.9999999995</v>
      </c>
      <c r="I2088" s="52">
        <f>+CEILING(F2088*G2088,1000)</f>
        <v>814000</v>
      </c>
      <c r="J2088" s="52">
        <f>(H2088-I2088)</f>
        <v>1616574.9999999995</v>
      </c>
      <c r="K2088" s="56">
        <v>45221</v>
      </c>
      <c r="L2088" s="50"/>
      <c r="M2088" s="51"/>
      <c r="N2088" s="51"/>
      <c r="O2088" s="52"/>
      <c r="P2088" s="51"/>
      <c r="Q2088" s="51"/>
      <c r="R2088" s="51"/>
      <c r="S2088" s="51"/>
      <c r="T2088" s="50" t="s">
        <v>289</v>
      </c>
    </row>
    <row r="2089" spans="1:20" ht="21" customHeight="1" x14ac:dyDescent="0.4">
      <c r="A2089" s="50" t="s">
        <v>753</v>
      </c>
      <c r="B2089" s="50"/>
      <c r="C2089" s="50"/>
      <c r="D2089" s="50"/>
      <c r="E2089" s="50"/>
      <c r="F2089" s="50"/>
      <c r="G2089" s="50"/>
      <c r="H2089" s="50"/>
      <c r="I2089" s="50"/>
      <c r="J2089" s="50"/>
      <c r="K2089" s="56">
        <v>44961</v>
      </c>
      <c r="L2089" s="50" t="s">
        <v>9</v>
      </c>
      <c r="M2089" s="51"/>
      <c r="N2089" s="52">
        <v>10000</v>
      </c>
      <c r="O2089" s="52">
        <f t="shared" ref="O2089:O2101" si="301">+SUM(M2089:N2089)</f>
        <v>10000</v>
      </c>
      <c r="P2089" s="51"/>
      <c r="Q2089" s="51"/>
      <c r="R2089" s="51"/>
      <c r="S2089" s="51"/>
      <c r="T2089" s="50" t="s">
        <v>289</v>
      </c>
    </row>
    <row r="2090" spans="1:20" ht="21" customHeight="1" x14ac:dyDescent="0.4">
      <c r="A2090" s="50" t="s">
        <v>753</v>
      </c>
      <c r="B2090" s="50"/>
      <c r="C2090" s="50"/>
      <c r="D2090" s="50"/>
      <c r="E2090" s="50"/>
      <c r="F2090" s="50"/>
      <c r="G2090" s="50"/>
      <c r="H2090" s="50"/>
      <c r="I2090" s="50"/>
      <c r="J2090" s="50"/>
      <c r="K2090" s="56">
        <v>45029</v>
      </c>
      <c r="L2090" s="50" t="s">
        <v>9</v>
      </c>
      <c r="M2090" s="51"/>
      <c r="N2090" s="52">
        <v>-10000</v>
      </c>
      <c r="O2090" s="52">
        <f t="shared" si="301"/>
        <v>-10000</v>
      </c>
      <c r="P2090" s="51"/>
      <c r="Q2090" s="51"/>
      <c r="R2090" s="51"/>
      <c r="S2090" s="51"/>
      <c r="T2090" s="50" t="s">
        <v>289</v>
      </c>
    </row>
    <row r="2091" spans="1:20" ht="21" customHeight="1" x14ac:dyDescent="0.4">
      <c r="A2091" s="50" t="s">
        <v>753</v>
      </c>
      <c r="B2091" s="50"/>
      <c r="C2091" s="50"/>
      <c r="D2091" s="50"/>
      <c r="E2091" s="50"/>
      <c r="F2091" s="50"/>
      <c r="G2091" s="50"/>
      <c r="H2091" s="50"/>
      <c r="I2091" s="50"/>
      <c r="J2091" s="50"/>
      <c r="K2091" s="56">
        <v>45221</v>
      </c>
      <c r="L2091" s="50" t="s">
        <v>312</v>
      </c>
      <c r="M2091" s="52">
        <v>11000</v>
      </c>
      <c r="N2091" s="51"/>
      <c r="O2091" s="52">
        <f t="shared" si="301"/>
        <v>11000</v>
      </c>
      <c r="P2091" s="51"/>
      <c r="Q2091" s="51"/>
      <c r="R2091" s="51"/>
      <c r="S2091" s="51"/>
      <c r="T2091" s="50" t="s">
        <v>289</v>
      </c>
    </row>
    <row r="2092" spans="1:20" ht="21" customHeight="1" x14ac:dyDescent="0.4">
      <c r="A2092" s="50" t="s">
        <v>753</v>
      </c>
      <c r="B2092" s="50"/>
      <c r="C2092" s="50" t="s">
        <v>715</v>
      </c>
      <c r="D2092" s="50"/>
      <c r="E2092" s="50"/>
      <c r="F2092" s="50"/>
      <c r="G2092" s="50"/>
      <c r="H2092" s="50"/>
      <c r="I2092" s="50"/>
      <c r="J2092" s="50"/>
      <c r="K2092" s="56">
        <v>45243</v>
      </c>
      <c r="L2092" s="50" t="s">
        <v>312</v>
      </c>
      <c r="M2092" s="52">
        <v>50000</v>
      </c>
      <c r="N2092" s="51"/>
      <c r="O2092" s="52">
        <f t="shared" si="301"/>
        <v>50000</v>
      </c>
      <c r="P2092" s="51"/>
      <c r="Q2092" s="51"/>
      <c r="R2092" s="51"/>
      <c r="S2092" s="51"/>
      <c r="T2092" s="50" t="s">
        <v>289</v>
      </c>
    </row>
    <row r="2093" spans="1:20" ht="21" customHeight="1" x14ac:dyDescent="0.4">
      <c r="A2093" s="50" t="s">
        <v>753</v>
      </c>
      <c r="B2093" s="50"/>
      <c r="C2093" s="50" t="s">
        <v>715</v>
      </c>
      <c r="D2093" s="50"/>
      <c r="E2093" s="50"/>
      <c r="F2093" s="50"/>
      <c r="G2093" s="50"/>
      <c r="H2093" s="50"/>
      <c r="I2093" s="50"/>
      <c r="J2093" s="50"/>
      <c r="K2093" s="56">
        <v>45246</v>
      </c>
      <c r="L2093" s="50" t="s">
        <v>313</v>
      </c>
      <c r="M2093" s="52">
        <v>500000</v>
      </c>
      <c r="N2093" s="51"/>
      <c r="O2093" s="52">
        <f t="shared" si="301"/>
        <v>500000</v>
      </c>
      <c r="P2093" s="51"/>
      <c r="Q2093" s="51"/>
      <c r="R2093" s="51"/>
      <c r="S2093" s="51"/>
      <c r="T2093" s="50" t="s">
        <v>289</v>
      </c>
    </row>
    <row r="2094" spans="1:20" ht="21" customHeight="1" x14ac:dyDescent="0.4">
      <c r="A2094" s="50" t="s">
        <v>753</v>
      </c>
      <c r="B2094" s="50"/>
      <c r="C2094" s="50" t="s">
        <v>715</v>
      </c>
      <c r="D2094" s="50"/>
      <c r="E2094" s="50"/>
      <c r="F2094" s="50"/>
      <c r="G2094" s="50"/>
      <c r="H2094" s="50"/>
      <c r="I2094" s="50"/>
      <c r="J2094" s="50"/>
      <c r="K2094" s="56">
        <v>45246</v>
      </c>
      <c r="L2094" s="50" t="s">
        <v>313</v>
      </c>
      <c r="M2094" s="52">
        <v>50000</v>
      </c>
      <c r="N2094" s="51"/>
      <c r="O2094" s="52">
        <f t="shared" si="301"/>
        <v>50000</v>
      </c>
      <c r="P2094" s="51"/>
      <c r="Q2094" s="51"/>
      <c r="R2094" s="51"/>
      <c r="S2094" s="51"/>
      <c r="T2094" s="50" t="s">
        <v>289</v>
      </c>
    </row>
    <row r="2095" spans="1:20" ht="21" customHeight="1" x14ac:dyDescent="0.4">
      <c r="A2095" s="50" t="s">
        <v>753</v>
      </c>
      <c r="B2095" s="50"/>
      <c r="C2095" s="50" t="s">
        <v>715</v>
      </c>
      <c r="D2095" s="50"/>
      <c r="E2095" s="50"/>
      <c r="F2095" s="50"/>
      <c r="G2095" s="50"/>
      <c r="H2095" s="50"/>
      <c r="I2095" s="50"/>
      <c r="J2095" s="50"/>
      <c r="K2095" s="56">
        <v>45246</v>
      </c>
      <c r="L2095" s="50" t="s">
        <v>313</v>
      </c>
      <c r="M2095" s="52">
        <v>100000</v>
      </c>
      <c r="N2095" s="51"/>
      <c r="O2095" s="52">
        <f t="shared" si="301"/>
        <v>100000</v>
      </c>
      <c r="P2095" s="51"/>
      <c r="Q2095" s="51"/>
      <c r="R2095" s="51"/>
      <c r="S2095" s="51"/>
      <c r="T2095" s="50" t="s">
        <v>289</v>
      </c>
    </row>
    <row r="2096" spans="1:20" ht="21" customHeight="1" x14ac:dyDescent="0.4">
      <c r="A2096" s="50" t="s">
        <v>753</v>
      </c>
      <c r="B2096" s="50"/>
      <c r="C2096" s="50" t="s">
        <v>526</v>
      </c>
      <c r="D2096" s="50"/>
      <c r="E2096" s="50"/>
      <c r="F2096" s="50"/>
      <c r="G2096" s="50"/>
      <c r="H2096" s="50"/>
      <c r="I2096" s="50"/>
      <c r="J2096" s="50"/>
      <c r="K2096" s="56">
        <v>45246</v>
      </c>
      <c r="L2096" s="50" t="s">
        <v>313</v>
      </c>
      <c r="M2096" s="52">
        <v>500000</v>
      </c>
      <c r="N2096" s="51"/>
      <c r="O2096" s="52">
        <f t="shared" si="301"/>
        <v>500000</v>
      </c>
      <c r="P2096" s="51"/>
      <c r="Q2096" s="51"/>
      <c r="R2096" s="51"/>
      <c r="S2096" s="51"/>
      <c r="T2096" s="50" t="s">
        <v>289</v>
      </c>
    </row>
    <row r="2097" spans="1:20" ht="21" customHeight="1" x14ac:dyDescent="0.4">
      <c r="A2097" s="50" t="s">
        <v>753</v>
      </c>
      <c r="B2097" s="50"/>
      <c r="C2097" s="50" t="s">
        <v>715</v>
      </c>
      <c r="D2097" s="50"/>
      <c r="E2097" s="50"/>
      <c r="F2097" s="50"/>
      <c r="G2097" s="50"/>
      <c r="H2097" s="50"/>
      <c r="I2097" s="50"/>
      <c r="J2097" s="50"/>
      <c r="K2097" s="56">
        <v>45360</v>
      </c>
      <c r="L2097" s="50" t="s">
        <v>9</v>
      </c>
      <c r="M2097" s="51"/>
      <c r="N2097" s="52">
        <v>500000</v>
      </c>
      <c r="O2097" s="52">
        <f t="shared" si="301"/>
        <v>500000</v>
      </c>
      <c r="P2097" s="51"/>
      <c r="Q2097" s="51"/>
      <c r="R2097" s="51"/>
      <c r="S2097" s="51"/>
      <c r="T2097" s="50" t="s">
        <v>289</v>
      </c>
    </row>
    <row r="2098" spans="1:20" ht="21" customHeight="1" x14ac:dyDescent="0.4">
      <c r="A2098" s="50" t="s">
        <v>753</v>
      </c>
      <c r="B2098" s="50"/>
      <c r="C2098" s="50" t="s">
        <v>754</v>
      </c>
      <c r="D2098" s="50"/>
      <c r="E2098" s="50"/>
      <c r="F2098" s="50"/>
      <c r="G2098" s="50"/>
      <c r="H2098" s="50"/>
      <c r="I2098" s="50"/>
      <c r="J2098" s="50"/>
      <c r="K2098" s="56">
        <v>45436</v>
      </c>
      <c r="L2098" s="50" t="s">
        <v>313</v>
      </c>
      <c r="M2098" s="52">
        <v>314000</v>
      </c>
      <c r="N2098" s="51"/>
      <c r="O2098" s="52">
        <f t="shared" si="301"/>
        <v>314000</v>
      </c>
      <c r="P2098" s="51"/>
      <c r="Q2098" s="51"/>
      <c r="R2098" s="51"/>
      <c r="S2098" s="51"/>
      <c r="T2098" s="50" t="s">
        <v>289</v>
      </c>
    </row>
    <row r="2099" spans="1:20" ht="21" customHeight="1" x14ac:dyDescent="0.4">
      <c r="A2099" s="50" t="s">
        <v>753</v>
      </c>
      <c r="B2099" s="50"/>
      <c r="C2099" s="50" t="s">
        <v>715</v>
      </c>
      <c r="D2099" s="50"/>
      <c r="E2099" s="50"/>
      <c r="F2099" s="50"/>
      <c r="G2099" s="50"/>
      <c r="H2099" s="50"/>
      <c r="I2099" s="50"/>
      <c r="J2099" s="50"/>
      <c r="K2099" s="56">
        <v>45438</v>
      </c>
      <c r="L2099" s="50" t="s">
        <v>314</v>
      </c>
      <c r="M2099" s="52">
        <v>-711000</v>
      </c>
      <c r="N2099" s="51"/>
      <c r="O2099" s="52">
        <f t="shared" si="301"/>
        <v>-711000</v>
      </c>
      <c r="P2099" s="51"/>
      <c r="Q2099" s="51"/>
      <c r="R2099" s="51"/>
      <c r="S2099" s="51"/>
      <c r="T2099" s="50" t="s">
        <v>289</v>
      </c>
    </row>
    <row r="2100" spans="1:20" ht="21" customHeight="1" x14ac:dyDescent="0.4">
      <c r="A2100" s="50" t="s">
        <v>753</v>
      </c>
      <c r="B2100" s="50"/>
      <c r="C2100" s="50"/>
      <c r="D2100" s="50"/>
      <c r="E2100" s="50"/>
      <c r="F2100" s="50"/>
      <c r="G2100" s="50"/>
      <c r="H2100" s="50"/>
      <c r="I2100" s="50"/>
      <c r="J2100" s="50"/>
      <c r="K2100" s="56">
        <v>45439</v>
      </c>
      <c r="L2100" s="50" t="s">
        <v>9</v>
      </c>
      <c r="M2100" s="51"/>
      <c r="N2100" s="52">
        <v>1116600</v>
      </c>
      <c r="O2100" s="52">
        <f t="shared" si="301"/>
        <v>1116600</v>
      </c>
      <c r="P2100" s="51"/>
      <c r="Q2100" s="51"/>
      <c r="R2100" s="51"/>
      <c r="S2100" s="51"/>
      <c r="T2100" s="50" t="s">
        <v>289</v>
      </c>
    </row>
    <row r="2101" spans="1:20" ht="21" customHeight="1" x14ac:dyDescent="0.4">
      <c r="A2101" s="50" t="s">
        <v>753</v>
      </c>
      <c r="B2101" s="50"/>
      <c r="C2101" s="50"/>
      <c r="D2101" s="50"/>
      <c r="E2101" s="50"/>
      <c r="F2101" s="50"/>
      <c r="G2101" s="50"/>
      <c r="H2101" s="50"/>
      <c r="I2101" s="50"/>
      <c r="J2101" s="50"/>
      <c r="K2101" s="50"/>
      <c r="L2101" s="50"/>
      <c r="M2101" s="51"/>
      <c r="N2101" s="51"/>
      <c r="O2101" s="52">
        <f t="shared" si="301"/>
        <v>0</v>
      </c>
      <c r="P2101" s="51"/>
      <c r="Q2101" s="51"/>
      <c r="R2101" s="51"/>
      <c r="S2101" s="51"/>
      <c r="T2101" s="50" t="s">
        <v>289</v>
      </c>
    </row>
    <row r="2102" spans="1:20" ht="21" customHeight="1" x14ac:dyDescent="0.4">
      <c r="A2102" s="58"/>
      <c r="B2102" s="58"/>
      <c r="C2102" s="58"/>
      <c r="D2102" s="58"/>
      <c r="E2102" s="58"/>
      <c r="F2102" s="58"/>
      <c r="G2102" s="58"/>
      <c r="H2102" s="58"/>
      <c r="I2102" s="58"/>
      <c r="J2102" s="58"/>
      <c r="K2102" s="58"/>
      <c r="L2102" s="58"/>
      <c r="M2102" s="60">
        <f t="shared" ref="M2102:N2102" si="302">SUM(M2089:M2101)</f>
        <v>814000</v>
      </c>
      <c r="N2102" s="60">
        <f t="shared" si="302"/>
        <v>1616600</v>
      </c>
      <c r="O2102" s="60">
        <f>SUM(O2089:O2101)</f>
        <v>2430600</v>
      </c>
      <c r="P2102" s="60">
        <f>+J2088-N2102</f>
        <v>-25.000000000465661</v>
      </c>
      <c r="Q2102" s="60">
        <f>+I2088-M2102</f>
        <v>0</v>
      </c>
      <c r="R2102" s="60">
        <f>+P2102+Q2102</f>
        <v>-25.000000000465661</v>
      </c>
      <c r="S2102" s="60">
        <f>+O2102</f>
        <v>2430600</v>
      </c>
      <c r="T2102" s="58"/>
    </row>
    <row r="2103" spans="1:20" ht="21" customHeight="1" x14ac:dyDescent="0.4">
      <c r="A2103" s="50" t="s">
        <v>755</v>
      </c>
      <c r="B2103" s="50" t="s">
        <v>326</v>
      </c>
      <c r="C2103" s="50" t="s">
        <v>756</v>
      </c>
      <c r="D2103" s="50">
        <v>138.88999999999999</v>
      </c>
      <c r="E2103" s="50">
        <v>17500</v>
      </c>
      <c r="F2103" s="52">
        <f>+D2103*0.8364</f>
        <v>116.16759599999999</v>
      </c>
      <c r="G2103" s="51">
        <v>7000</v>
      </c>
      <c r="H2103" s="51">
        <f>+D2103*E2103</f>
        <v>2430574.9999999995</v>
      </c>
      <c r="I2103" s="52">
        <f>+CEILING(F2103*G2103,1000)</f>
        <v>814000</v>
      </c>
      <c r="J2103" s="52">
        <f>(H2103-I2103)</f>
        <v>1616574.9999999995</v>
      </c>
      <c r="K2103" s="56">
        <v>45237</v>
      </c>
      <c r="L2103" s="50"/>
      <c r="M2103" s="51"/>
      <c r="N2103" s="51"/>
      <c r="O2103" s="52"/>
      <c r="P2103" s="51"/>
      <c r="Q2103" s="51"/>
      <c r="R2103" s="51"/>
      <c r="S2103" s="51"/>
      <c r="T2103" s="50" t="s">
        <v>980</v>
      </c>
    </row>
    <row r="2104" spans="1:20" ht="21" customHeight="1" x14ac:dyDescent="0.4">
      <c r="A2104" s="50" t="s">
        <v>755</v>
      </c>
      <c r="B2104" s="50"/>
      <c r="C2104" s="50"/>
      <c r="D2104" s="50"/>
      <c r="E2104" s="50"/>
      <c r="F2104" s="50"/>
      <c r="G2104" s="50"/>
      <c r="H2104" s="50"/>
      <c r="I2104" s="50"/>
      <c r="J2104" s="50"/>
      <c r="K2104" s="56">
        <v>45237</v>
      </c>
      <c r="L2104" s="50" t="s">
        <v>9</v>
      </c>
      <c r="M2104" s="51"/>
      <c r="N2104" s="52">
        <v>25000</v>
      </c>
      <c r="O2104" s="52">
        <f t="shared" ref="O2104:O2114" si="303">+SUM(M2104:N2104)</f>
        <v>25000</v>
      </c>
      <c r="P2104" s="51"/>
      <c r="Q2104" s="51"/>
      <c r="R2104" s="51"/>
      <c r="S2104" s="51"/>
      <c r="T2104" s="50" t="s">
        <v>980</v>
      </c>
    </row>
    <row r="2105" spans="1:20" ht="21" customHeight="1" x14ac:dyDescent="0.4">
      <c r="A2105" s="50" t="s">
        <v>755</v>
      </c>
      <c r="B2105" s="50"/>
      <c r="C2105" s="50"/>
      <c r="D2105" s="50"/>
      <c r="E2105" s="50"/>
      <c r="F2105" s="50"/>
      <c r="G2105" s="50"/>
      <c r="H2105" s="50"/>
      <c r="I2105" s="50"/>
      <c r="J2105" s="50"/>
      <c r="K2105" s="56">
        <v>45239</v>
      </c>
      <c r="L2105" s="50" t="s">
        <v>9</v>
      </c>
      <c r="M2105" s="51"/>
      <c r="N2105" s="52">
        <v>100000</v>
      </c>
      <c r="O2105" s="52">
        <f t="shared" si="303"/>
        <v>100000</v>
      </c>
      <c r="P2105" s="51"/>
      <c r="Q2105" s="51"/>
      <c r="R2105" s="51"/>
      <c r="S2105" s="51"/>
      <c r="T2105" s="50" t="s">
        <v>980</v>
      </c>
    </row>
    <row r="2106" spans="1:20" ht="21" customHeight="1" x14ac:dyDescent="0.4">
      <c r="A2106" s="50" t="s">
        <v>755</v>
      </c>
      <c r="B2106" s="50"/>
      <c r="C2106" s="50"/>
      <c r="D2106" s="50"/>
      <c r="E2106" s="50"/>
      <c r="F2106" s="50"/>
      <c r="G2106" s="50"/>
      <c r="H2106" s="50"/>
      <c r="I2106" s="50"/>
      <c r="J2106" s="50"/>
      <c r="K2106" s="56">
        <v>45250</v>
      </c>
      <c r="L2106" s="50" t="s">
        <v>9</v>
      </c>
      <c r="M2106" s="51"/>
      <c r="N2106" s="52">
        <v>175000</v>
      </c>
      <c r="O2106" s="52">
        <f t="shared" si="303"/>
        <v>175000</v>
      </c>
      <c r="P2106" s="51"/>
      <c r="Q2106" s="51"/>
      <c r="R2106" s="51"/>
      <c r="S2106" s="51"/>
      <c r="T2106" s="50" t="s">
        <v>980</v>
      </c>
    </row>
    <row r="2107" spans="1:20" ht="21" customHeight="1" x14ac:dyDescent="0.4">
      <c r="A2107" s="50" t="s">
        <v>755</v>
      </c>
      <c r="B2107" s="50"/>
      <c r="C2107" s="50"/>
      <c r="D2107" s="50"/>
      <c r="E2107" s="50"/>
      <c r="F2107" s="50"/>
      <c r="G2107" s="50"/>
      <c r="H2107" s="50"/>
      <c r="I2107" s="50"/>
      <c r="J2107" s="50"/>
      <c r="K2107" s="56">
        <v>45250</v>
      </c>
      <c r="L2107" s="50" t="s">
        <v>314</v>
      </c>
      <c r="M2107" s="52">
        <v>300000</v>
      </c>
      <c r="N2107" s="51"/>
      <c r="O2107" s="52">
        <f t="shared" si="303"/>
        <v>300000</v>
      </c>
      <c r="P2107" s="51"/>
      <c r="Q2107" s="51"/>
      <c r="R2107" s="51"/>
      <c r="S2107" s="51"/>
      <c r="T2107" s="50" t="s">
        <v>980</v>
      </c>
    </row>
    <row r="2108" spans="1:20" ht="21" customHeight="1" x14ac:dyDescent="0.4">
      <c r="A2108" s="50" t="s">
        <v>755</v>
      </c>
      <c r="B2108" s="50"/>
      <c r="C2108" s="50"/>
      <c r="D2108" s="50"/>
      <c r="E2108" s="50"/>
      <c r="F2108" s="50"/>
      <c r="G2108" s="50"/>
      <c r="H2108" s="50"/>
      <c r="I2108" s="50"/>
      <c r="J2108" s="50"/>
      <c r="K2108" s="56">
        <v>45321</v>
      </c>
      <c r="L2108" s="50" t="s">
        <v>9</v>
      </c>
      <c r="M2108" s="51"/>
      <c r="N2108" s="52">
        <v>300000</v>
      </c>
      <c r="O2108" s="52">
        <f t="shared" si="303"/>
        <v>300000</v>
      </c>
      <c r="P2108" s="51"/>
      <c r="Q2108" s="51"/>
      <c r="R2108" s="51"/>
      <c r="S2108" s="51"/>
      <c r="T2108" s="50" t="s">
        <v>980</v>
      </c>
    </row>
    <row r="2109" spans="1:20" ht="21" customHeight="1" x14ac:dyDescent="0.4">
      <c r="A2109" s="50" t="s">
        <v>755</v>
      </c>
      <c r="B2109" s="50"/>
      <c r="C2109" s="50"/>
      <c r="D2109" s="50"/>
      <c r="E2109" s="50"/>
      <c r="F2109" s="50"/>
      <c r="G2109" s="50"/>
      <c r="H2109" s="50"/>
      <c r="I2109" s="50"/>
      <c r="J2109" s="50"/>
      <c r="K2109" s="56">
        <v>45350</v>
      </c>
      <c r="L2109" s="50" t="s">
        <v>9</v>
      </c>
      <c r="M2109" s="51"/>
      <c r="N2109" s="52">
        <v>250000</v>
      </c>
      <c r="O2109" s="52">
        <f t="shared" si="303"/>
        <v>250000</v>
      </c>
      <c r="P2109" s="51"/>
      <c r="Q2109" s="51"/>
      <c r="R2109" s="51"/>
      <c r="S2109" s="51"/>
      <c r="T2109" s="50" t="s">
        <v>980</v>
      </c>
    </row>
    <row r="2110" spans="1:20" ht="21" customHeight="1" x14ac:dyDescent="0.4">
      <c r="A2110" s="50" t="s">
        <v>755</v>
      </c>
      <c r="B2110" s="50"/>
      <c r="C2110" s="50"/>
      <c r="D2110" s="50"/>
      <c r="E2110" s="50"/>
      <c r="F2110" s="50"/>
      <c r="G2110" s="50"/>
      <c r="H2110" s="50"/>
      <c r="I2110" s="50"/>
      <c r="J2110" s="50"/>
      <c r="K2110" s="56">
        <v>45442</v>
      </c>
      <c r="L2110" s="50" t="s">
        <v>9</v>
      </c>
      <c r="M2110" s="51"/>
      <c r="N2110" s="52">
        <v>500000</v>
      </c>
      <c r="O2110" s="52">
        <f t="shared" si="303"/>
        <v>500000</v>
      </c>
      <c r="P2110" s="51"/>
      <c r="Q2110" s="51"/>
      <c r="R2110" s="51"/>
      <c r="S2110" s="51"/>
      <c r="T2110" s="50" t="s">
        <v>980</v>
      </c>
    </row>
    <row r="2111" spans="1:20" ht="21" customHeight="1" x14ac:dyDescent="0.4">
      <c r="A2111" s="50" t="s">
        <v>755</v>
      </c>
      <c r="B2111" s="50"/>
      <c r="C2111" s="50"/>
      <c r="D2111" s="50"/>
      <c r="E2111" s="50"/>
      <c r="F2111" s="50"/>
      <c r="G2111" s="50"/>
      <c r="H2111" s="50"/>
      <c r="I2111" s="50"/>
      <c r="J2111" s="50"/>
      <c r="K2111" s="56">
        <v>45441</v>
      </c>
      <c r="L2111" s="50" t="s">
        <v>314</v>
      </c>
      <c r="M2111" s="52">
        <v>514000</v>
      </c>
      <c r="N2111" s="51"/>
      <c r="O2111" s="52">
        <f t="shared" si="303"/>
        <v>514000</v>
      </c>
      <c r="P2111" s="51"/>
      <c r="Q2111" s="51"/>
      <c r="R2111" s="51"/>
      <c r="S2111" s="51"/>
      <c r="T2111" s="50" t="s">
        <v>980</v>
      </c>
    </row>
    <row r="2112" spans="1:20" ht="21" customHeight="1" x14ac:dyDescent="0.4">
      <c r="A2112" s="50" t="s">
        <v>755</v>
      </c>
      <c r="B2112" s="50"/>
      <c r="C2112" s="50"/>
      <c r="D2112" s="50"/>
      <c r="E2112" s="50"/>
      <c r="F2112" s="50"/>
      <c r="G2112" s="50"/>
      <c r="H2112" s="50"/>
      <c r="I2112" s="50"/>
      <c r="J2112" s="50"/>
      <c r="K2112" s="56">
        <v>45511</v>
      </c>
      <c r="L2112" s="50" t="s">
        <v>9</v>
      </c>
      <c r="M2112" s="51"/>
      <c r="N2112" s="52">
        <v>255000</v>
      </c>
      <c r="O2112" s="52">
        <f t="shared" si="303"/>
        <v>255000</v>
      </c>
      <c r="P2112" s="51"/>
      <c r="Q2112" s="51"/>
      <c r="R2112" s="51"/>
      <c r="S2112" s="51"/>
      <c r="T2112" s="50" t="s">
        <v>980</v>
      </c>
    </row>
    <row r="2113" spans="1:20" ht="21" customHeight="1" x14ac:dyDescent="0.4">
      <c r="A2113" s="50" t="s">
        <v>755</v>
      </c>
      <c r="B2113" s="50"/>
      <c r="C2113" s="50"/>
      <c r="D2113" s="50"/>
      <c r="E2113" s="50"/>
      <c r="F2113" s="50"/>
      <c r="G2113" s="50"/>
      <c r="H2113" s="50"/>
      <c r="I2113" s="50"/>
      <c r="J2113" s="50"/>
      <c r="K2113" s="56">
        <v>45512</v>
      </c>
      <c r="L2113" s="50" t="s">
        <v>9</v>
      </c>
      <c r="M2113" s="51"/>
      <c r="N2113" s="52">
        <v>11570</v>
      </c>
      <c r="O2113" s="52">
        <f t="shared" si="303"/>
        <v>11570</v>
      </c>
      <c r="P2113" s="51"/>
      <c r="Q2113" s="51"/>
      <c r="R2113" s="51"/>
      <c r="S2113" s="51"/>
      <c r="T2113" s="50" t="s">
        <v>980</v>
      </c>
    </row>
    <row r="2114" spans="1:20" ht="21" customHeight="1" x14ac:dyDescent="0.4">
      <c r="A2114" s="50" t="s">
        <v>755</v>
      </c>
      <c r="B2114" s="50"/>
      <c r="C2114" s="50"/>
      <c r="D2114" s="50"/>
      <c r="E2114" s="50"/>
      <c r="F2114" s="50"/>
      <c r="G2114" s="50"/>
      <c r="H2114" s="50"/>
      <c r="I2114" s="50"/>
      <c r="J2114" s="50"/>
      <c r="K2114" s="50"/>
      <c r="L2114" s="50"/>
      <c r="M2114" s="51"/>
      <c r="N2114" s="51"/>
      <c r="O2114" s="52">
        <f t="shared" si="303"/>
        <v>0</v>
      </c>
      <c r="P2114" s="51"/>
      <c r="Q2114" s="51"/>
      <c r="R2114" s="51"/>
      <c r="S2114" s="51"/>
      <c r="T2114" s="50" t="s">
        <v>980</v>
      </c>
    </row>
    <row r="2115" spans="1:20" ht="21" customHeight="1" x14ac:dyDescent="0.4">
      <c r="A2115" s="58"/>
      <c r="B2115" s="58"/>
      <c r="C2115" s="58"/>
      <c r="D2115" s="58"/>
      <c r="E2115" s="58"/>
      <c r="F2115" s="58"/>
      <c r="G2115" s="58"/>
      <c r="H2115" s="58"/>
      <c r="I2115" s="58"/>
      <c r="J2115" s="58"/>
      <c r="K2115" s="58"/>
      <c r="L2115" s="58"/>
      <c r="M2115" s="60">
        <f t="shared" ref="M2115:N2115" si="304">SUM(M2104:M2114)</f>
        <v>814000</v>
      </c>
      <c r="N2115" s="60">
        <f t="shared" si="304"/>
        <v>1616570</v>
      </c>
      <c r="O2115" s="60">
        <f>SUM(O2104:O2114)</f>
        <v>2430570</v>
      </c>
      <c r="P2115" s="60">
        <f>+J2103-N2115</f>
        <v>4.9999999995343387</v>
      </c>
      <c r="Q2115" s="60">
        <f>+I2103-M2115</f>
        <v>0</v>
      </c>
      <c r="R2115" s="60">
        <f>+P2115+Q2115</f>
        <v>4.9999999995343387</v>
      </c>
      <c r="S2115" s="60">
        <f>+O2115</f>
        <v>2430570</v>
      </c>
      <c r="T2115" s="58"/>
    </row>
    <row r="2116" spans="1:20" ht="21" customHeight="1" x14ac:dyDescent="0.4">
      <c r="A2116" s="50" t="s">
        <v>757</v>
      </c>
      <c r="B2116" s="50" t="s">
        <v>326</v>
      </c>
      <c r="C2116" s="50" t="s">
        <v>758</v>
      </c>
      <c r="D2116" s="50">
        <v>138.88999999999999</v>
      </c>
      <c r="E2116" s="50">
        <v>17500</v>
      </c>
      <c r="F2116" s="52">
        <f>+D2116*0.8364</f>
        <v>116.16759599999999</v>
      </c>
      <c r="G2116" s="51">
        <v>7000</v>
      </c>
      <c r="H2116" s="51">
        <f>+D2116*E2116</f>
        <v>2430574.9999999995</v>
      </c>
      <c r="I2116" s="52">
        <f>+CEILING(F2116*G2116,1000)</f>
        <v>814000</v>
      </c>
      <c r="J2116" s="52">
        <f>(H2116-I2116)</f>
        <v>1616574.9999999995</v>
      </c>
      <c r="K2116" s="56">
        <v>45220</v>
      </c>
      <c r="L2116" s="50"/>
      <c r="M2116" s="51"/>
      <c r="N2116" s="51"/>
      <c r="O2116" s="52"/>
      <c r="P2116" s="51"/>
      <c r="Q2116" s="51"/>
      <c r="R2116" s="51"/>
      <c r="S2116" s="51"/>
      <c r="T2116" s="50" t="s">
        <v>979</v>
      </c>
    </row>
    <row r="2117" spans="1:20" ht="21" customHeight="1" x14ac:dyDescent="0.4">
      <c r="A2117" s="50" t="s">
        <v>757</v>
      </c>
      <c r="B2117" s="50"/>
      <c r="C2117" s="50"/>
      <c r="D2117" s="50"/>
      <c r="E2117" s="50"/>
      <c r="F2117" s="50"/>
      <c r="G2117" s="50"/>
      <c r="H2117" s="50"/>
      <c r="I2117" s="50"/>
      <c r="J2117" s="50"/>
      <c r="K2117" s="56">
        <v>45222</v>
      </c>
      <c r="L2117" s="50" t="s">
        <v>9</v>
      </c>
      <c r="M2117" s="51"/>
      <c r="N2117" s="52">
        <v>50000</v>
      </c>
      <c r="O2117" s="52">
        <f t="shared" ref="O2117:O2127" si="305">+SUM(M2117:N2117)</f>
        <v>50000</v>
      </c>
      <c r="P2117" s="51"/>
      <c r="Q2117" s="51"/>
      <c r="R2117" s="51"/>
      <c r="S2117" s="51"/>
      <c r="T2117" s="50" t="s">
        <v>979</v>
      </c>
    </row>
    <row r="2118" spans="1:20" ht="21" customHeight="1" x14ac:dyDescent="0.4">
      <c r="A2118" s="50" t="s">
        <v>757</v>
      </c>
      <c r="B2118" s="50"/>
      <c r="C2118" s="50"/>
      <c r="D2118" s="50"/>
      <c r="E2118" s="50"/>
      <c r="F2118" s="50"/>
      <c r="G2118" s="50"/>
      <c r="H2118" s="50"/>
      <c r="I2118" s="50"/>
      <c r="J2118" s="50"/>
      <c r="K2118" s="56">
        <v>45227</v>
      </c>
      <c r="L2118" s="50" t="s">
        <v>9</v>
      </c>
      <c r="M2118" s="51"/>
      <c r="N2118" s="52">
        <v>220000</v>
      </c>
      <c r="O2118" s="52">
        <f t="shared" si="305"/>
        <v>220000</v>
      </c>
      <c r="P2118" s="51"/>
      <c r="Q2118" s="51"/>
      <c r="R2118" s="51"/>
      <c r="S2118" s="51"/>
      <c r="T2118" s="50" t="s">
        <v>979</v>
      </c>
    </row>
    <row r="2119" spans="1:20" ht="21" customHeight="1" x14ac:dyDescent="0.4">
      <c r="A2119" s="50" t="s">
        <v>757</v>
      </c>
      <c r="B2119" s="50"/>
      <c r="C2119" s="50" t="s">
        <v>758</v>
      </c>
      <c r="D2119" s="50"/>
      <c r="E2119" s="50"/>
      <c r="F2119" s="50"/>
      <c r="G2119" s="50"/>
      <c r="H2119" s="50"/>
      <c r="I2119" s="50"/>
      <c r="J2119" s="50"/>
      <c r="K2119" s="56">
        <v>45281</v>
      </c>
      <c r="L2119" s="50" t="s">
        <v>1313</v>
      </c>
      <c r="M2119" s="52">
        <v>500000</v>
      </c>
      <c r="N2119" s="51"/>
      <c r="O2119" s="52">
        <f t="shared" si="305"/>
        <v>500000</v>
      </c>
      <c r="P2119" s="51"/>
      <c r="Q2119" s="51"/>
      <c r="R2119" s="51"/>
      <c r="S2119" s="51"/>
      <c r="T2119" s="50" t="s">
        <v>979</v>
      </c>
    </row>
    <row r="2120" spans="1:20" ht="21" customHeight="1" x14ac:dyDescent="0.4">
      <c r="A2120" s="50" t="s">
        <v>757</v>
      </c>
      <c r="B2120" s="50"/>
      <c r="C2120" s="50"/>
      <c r="D2120" s="50"/>
      <c r="E2120" s="50"/>
      <c r="F2120" s="50"/>
      <c r="G2120" s="50"/>
      <c r="H2120" s="50"/>
      <c r="I2120" s="50"/>
      <c r="J2120" s="50"/>
      <c r="K2120" s="56">
        <v>45355</v>
      </c>
      <c r="L2120" s="50" t="s">
        <v>9</v>
      </c>
      <c r="M2120" s="51"/>
      <c r="N2120" s="52">
        <v>250000</v>
      </c>
      <c r="O2120" s="52">
        <f t="shared" si="305"/>
        <v>250000</v>
      </c>
      <c r="P2120" s="51"/>
      <c r="Q2120" s="51"/>
      <c r="R2120" s="51"/>
      <c r="S2120" s="51"/>
      <c r="T2120" s="50" t="s">
        <v>979</v>
      </c>
    </row>
    <row r="2121" spans="1:20" ht="21" customHeight="1" x14ac:dyDescent="0.4">
      <c r="A2121" s="50" t="s">
        <v>757</v>
      </c>
      <c r="B2121" s="50"/>
      <c r="C2121" s="50"/>
      <c r="D2121" s="50"/>
      <c r="E2121" s="50"/>
      <c r="F2121" s="50"/>
      <c r="G2121" s="50"/>
      <c r="H2121" s="50"/>
      <c r="I2121" s="50"/>
      <c r="J2121" s="50"/>
      <c r="K2121" s="56">
        <v>45362</v>
      </c>
      <c r="L2121" s="50" t="s">
        <v>9</v>
      </c>
      <c r="M2121" s="51"/>
      <c r="N2121" s="52">
        <v>150000</v>
      </c>
      <c r="O2121" s="52">
        <f t="shared" si="305"/>
        <v>150000</v>
      </c>
      <c r="P2121" s="51"/>
      <c r="Q2121" s="51"/>
      <c r="R2121" s="51"/>
      <c r="S2121" s="51"/>
      <c r="T2121" s="50" t="s">
        <v>979</v>
      </c>
    </row>
    <row r="2122" spans="1:20" ht="21" customHeight="1" x14ac:dyDescent="0.4">
      <c r="A2122" s="50" t="s">
        <v>757</v>
      </c>
      <c r="B2122" s="50"/>
      <c r="C2122" s="50"/>
      <c r="D2122" s="50"/>
      <c r="E2122" s="50"/>
      <c r="F2122" s="50"/>
      <c r="G2122" s="50"/>
      <c r="H2122" s="50"/>
      <c r="I2122" s="50"/>
      <c r="J2122" s="50"/>
      <c r="K2122" s="56">
        <v>45381</v>
      </c>
      <c r="L2122" s="50" t="s">
        <v>9</v>
      </c>
      <c r="M2122" s="51"/>
      <c r="N2122" s="52">
        <v>500000</v>
      </c>
      <c r="O2122" s="52">
        <f t="shared" si="305"/>
        <v>500000</v>
      </c>
      <c r="P2122" s="51"/>
      <c r="Q2122" s="51"/>
      <c r="R2122" s="51"/>
      <c r="S2122" s="51"/>
      <c r="T2122" s="50" t="s">
        <v>979</v>
      </c>
    </row>
    <row r="2123" spans="1:20" ht="21" customHeight="1" x14ac:dyDescent="0.4">
      <c r="A2123" s="50" t="s">
        <v>757</v>
      </c>
      <c r="B2123" s="50"/>
      <c r="C2123" s="50"/>
      <c r="D2123" s="50"/>
      <c r="E2123" s="50"/>
      <c r="F2123" s="50"/>
      <c r="G2123" s="50"/>
      <c r="H2123" s="50"/>
      <c r="I2123" s="50"/>
      <c r="J2123" s="50"/>
      <c r="K2123" s="56">
        <v>45573</v>
      </c>
      <c r="L2123" s="50" t="s">
        <v>9</v>
      </c>
      <c r="M2123" s="51"/>
      <c r="N2123" s="52">
        <v>270000</v>
      </c>
      <c r="O2123" s="52">
        <f t="shared" si="305"/>
        <v>270000</v>
      </c>
      <c r="P2123" s="51"/>
      <c r="Q2123" s="51"/>
      <c r="R2123" s="51"/>
      <c r="S2123" s="51"/>
      <c r="T2123" s="50" t="s">
        <v>979</v>
      </c>
    </row>
    <row r="2124" spans="1:20" ht="21" customHeight="1" x14ac:dyDescent="0.4">
      <c r="A2124" s="50" t="s">
        <v>757</v>
      </c>
      <c r="B2124" s="50"/>
      <c r="C2124" s="50" t="s">
        <v>759</v>
      </c>
      <c r="D2124" s="50"/>
      <c r="E2124" s="50"/>
      <c r="F2124" s="50"/>
      <c r="G2124" s="50"/>
      <c r="H2124" s="50"/>
      <c r="I2124" s="50"/>
      <c r="J2124" s="50"/>
      <c r="K2124" s="56">
        <v>45649</v>
      </c>
      <c r="L2124" s="50" t="s">
        <v>314</v>
      </c>
      <c r="M2124" s="52">
        <v>794000</v>
      </c>
      <c r="N2124" s="51"/>
      <c r="O2124" s="52">
        <f t="shared" si="305"/>
        <v>794000</v>
      </c>
      <c r="P2124" s="51"/>
      <c r="Q2124" s="51"/>
      <c r="R2124" s="51"/>
      <c r="S2124" s="51"/>
      <c r="T2124" s="50" t="s">
        <v>979</v>
      </c>
    </row>
    <row r="2125" spans="1:20" ht="21" customHeight="1" x14ac:dyDescent="0.4">
      <c r="A2125" s="50" t="s">
        <v>757</v>
      </c>
      <c r="B2125" s="50"/>
      <c r="C2125" s="50"/>
      <c r="D2125" s="50"/>
      <c r="E2125" s="50"/>
      <c r="F2125" s="50"/>
      <c r="G2125" s="50"/>
      <c r="H2125" s="50"/>
      <c r="I2125" s="50"/>
      <c r="J2125" s="50"/>
      <c r="K2125" s="56">
        <v>45649</v>
      </c>
      <c r="L2125" s="50" t="s">
        <v>9</v>
      </c>
      <c r="M2125" s="51"/>
      <c r="N2125" s="52">
        <v>196575</v>
      </c>
      <c r="O2125" s="52">
        <f t="shared" si="305"/>
        <v>196575</v>
      </c>
      <c r="P2125" s="51"/>
      <c r="Q2125" s="51"/>
      <c r="R2125" s="51"/>
      <c r="S2125" s="51"/>
      <c r="T2125" s="50" t="s">
        <v>979</v>
      </c>
    </row>
    <row r="2126" spans="1:20" ht="21" customHeight="1" x14ac:dyDescent="0.4">
      <c r="A2126" s="50" t="s">
        <v>757</v>
      </c>
      <c r="B2126" s="50"/>
      <c r="C2126" s="50" t="s">
        <v>758</v>
      </c>
      <c r="D2126" s="50"/>
      <c r="E2126" s="50"/>
      <c r="F2126" s="50"/>
      <c r="G2126" s="50"/>
      <c r="H2126" s="50"/>
      <c r="I2126" s="50"/>
      <c r="J2126" s="50"/>
      <c r="K2126" s="56">
        <v>45652</v>
      </c>
      <c r="L2126" s="50" t="s">
        <v>314</v>
      </c>
      <c r="M2126" s="52">
        <v>-500000</v>
      </c>
      <c r="N2126" s="51"/>
      <c r="O2126" s="52">
        <f t="shared" si="305"/>
        <v>-500000</v>
      </c>
      <c r="P2126" s="51"/>
      <c r="Q2126" s="51"/>
      <c r="R2126" s="51"/>
      <c r="S2126" s="51"/>
      <c r="T2126" s="50" t="s">
        <v>979</v>
      </c>
    </row>
    <row r="2127" spans="1:20" ht="21" customHeight="1" x14ac:dyDescent="0.4">
      <c r="A2127" s="50" t="s">
        <v>757</v>
      </c>
      <c r="B2127" s="50"/>
      <c r="C2127" s="50"/>
      <c r="D2127" s="50"/>
      <c r="E2127" s="50"/>
      <c r="F2127" s="50"/>
      <c r="G2127" s="50"/>
      <c r="H2127" s="50"/>
      <c r="I2127" s="50"/>
      <c r="J2127" s="50"/>
      <c r="K2127" s="50"/>
      <c r="L2127" s="50"/>
      <c r="M2127" s="51"/>
      <c r="N2127" s="51"/>
      <c r="O2127" s="52">
        <f t="shared" si="305"/>
        <v>0</v>
      </c>
      <c r="P2127" s="51"/>
      <c r="Q2127" s="51"/>
      <c r="R2127" s="51"/>
      <c r="S2127" s="51"/>
      <c r="T2127" s="50" t="s">
        <v>979</v>
      </c>
    </row>
    <row r="2128" spans="1:20" ht="21" customHeight="1" x14ac:dyDescent="0.4">
      <c r="A2128" s="58"/>
      <c r="B2128" s="58"/>
      <c r="C2128" s="58"/>
      <c r="D2128" s="58"/>
      <c r="E2128" s="58"/>
      <c r="F2128" s="58"/>
      <c r="G2128" s="58"/>
      <c r="H2128" s="58"/>
      <c r="I2128" s="58"/>
      <c r="J2128" s="58"/>
      <c r="K2128" s="58"/>
      <c r="L2128" s="58"/>
      <c r="M2128" s="60">
        <f t="shared" ref="M2128:N2128" si="306">SUM(M2117:M2127)</f>
        <v>794000</v>
      </c>
      <c r="N2128" s="60">
        <f t="shared" si="306"/>
        <v>1636575</v>
      </c>
      <c r="O2128" s="60">
        <f>SUM(O2117:O2127)</f>
        <v>2430575</v>
      </c>
      <c r="P2128" s="60">
        <f>+J2116-N2128</f>
        <v>-20000.000000000466</v>
      </c>
      <c r="Q2128" s="60">
        <f>+I2116-M2128</f>
        <v>20000</v>
      </c>
      <c r="R2128" s="60">
        <f>+P2128+Q2128</f>
        <v>-4.6566128730773926E-10</v>
      </c>
      <c r="S2128" s="60">
        <f>+O2128</f>
        <v>2430575</v>
      </c>
      <c r="T2128" s="58"/>
    </row>
    <row r="2129" spans="1:20" ht="21" customHeight="1" x14ac:dyDescent="0.4">
      <c r="A2129" s="50" t="s">
        <v>760</v>
      </c>
      <c r="B2129" s="50" t="s">
        <v>326</v>
      </c>
      <c r="C2129" s="50" t="s">
        <v>758</v>
      </c>
      <c r="D2129" s="50">
        <v>138.88999999999999</v>
      </c>
      <c r="E2129" s="50">
        <v>17500</v>
      </c>
      <c r="F2129" s="52">
        <f>+D2129*0.8364</f>
        <v>116.16759599999999</v>
      </c>
      <c r="G2129" s="51">
        <v>7000</v>
      </c>
      <c r="H2129" s="51">
        <f>+D2129*E2129</f>
        <v>2430574.9999999995</v>
      </c>
      <c r="I2129" s="52">
        <f>+CEILING(F2129*G2129,1000)</f>
        <v>814000</v>
      </c>
      <c r="J2129" s="52">
        <f>(H2129-I2129)</f>
        <v>1616574.9999999995</v>
      </c>
      <c r="K2129" s="56">
        <v>45220</v>
      </c>
      <c r="L2129" s="50"/>
      <c r="M2129" s="51"/>
      <c r="N2129" s="51"/>
      <c r="O2129" s="52"/>
      <c r="P2129" s="51"/>
      <c r="Q2129" s="51"/>
      <c r="R2129" s="51"/>
      <c r="S2129" s="51"/>
      <c r="T2129" s="50" t="s">
        <v>979</v>
      </c>
    </row>
    <row r="2130" spans="1:20" ht="21" customHeight="1" x14ac:dyDescent="0.4">
      <c r="A2130" s="50" t="s">
        <v>760</v>
      </c>
      <c r="B2130" s="50"/>
      <c r="C2130" s="50"/>
      <c r="D2130" s="50"/>
      <c r="E2130" s="50"/>
      <c r="F2130" s="50"/>
      <c r="G2130" s="50"/>
      <c r="H2130" s="50"/>
      <c r="I2130" s="50"/>
      <c r="J2130" s="50"/>
      <c r="K2130" s="56">
        <v>45227</v>
      </c>
      <c r="L2130" s="50" t="s">
        <v>9</v>
      </c>
      <c r="M2130" s="51"/>
      <c r="N2130" s="52">
        <v>270000</v>
      </c>
      <c r="O2130" s="52">
        <f t="shared" ref="O2130:O2142" si="307">+SUM(M2130:N2130)</f>
        <v>270000</v>
      </c>
      <c r="P2130" s="51"/>
      <c r="Q2130" s="51"/>
      <c r="R2130" s="51"/>
      <c r="S2130" s="51"/>
      <c r="T2130" s="50" t="s">
        <v>979</v>
      </c>
    </row>
    <row r="2131" spans="1:20" ht="21" customHeight="1" x14ac:dyDescent="0.4">
      <c r="A2131" s="50" t="s">
        <v>760</v>
      </c>
      <c r="B2131" s="50"/>
      <c r="C2131" s="50" t="s">
        <v>761</v>
      </c>
      <c r="D2131" s="50"/>
      <c r="E2131" s="50"/>
      <c r="F2131" s="50"/>
      <c r="G2131" s="50"/>
      <c r="H2131" s="50"/>
      <c r="I2131" s="50"/>
      <c r="J2131" s="50"/>
      <c r="K2131" s="56">
        <v>45251</v>
      </c>
      <c r="L2131" s="50" t="s">
        <v>314</v>
      </c>
      <c r="M2131" s="52">
        <v>500000</v>
      </c>
      <c r="N2131" s="51"/>
      <c r="O2131" s="52">
        <f t="shared" si="307"/>
        <v>500000</v>
      </c>
      <c r="P2131" s="51"/>
      <c r="Q2131" s="51"/>
      <c r="R2131" s="51"/>
      <c r="S2131" s="51"/>
      <c r="T2131" s="50" t="s">
        <v>979</v>
      </c>
    </row>
    <row r="2132" spans="1:20" ht="21" customHeight="1" x14ac:dyDescent="0.4">
      <c r="A2132" s="50" t="s">
        <v>760</v>
      </c>
      <c r="B2132" s="50"/>
      <c r="C2132" s="50" t="s">
        <v>761</v>
      </c>
      <c r="D2132" s="50"/>
      <c r="E2132" s="50"/>
      <c r="F2132" s="50"/>
      <c r="G2132" s="50"/>
      <c r="H2132" s="50"/>
      <c r="I2132" s="50"/>
      <c r="J2132" s="50"/>
      <c r="K2132" s="56">
        <v>45252</v>
      </c>
      <c r="L2132" s="50" t="s">
        <v>313</v>
      </c>
      <c r="M2132" s="52">
        <v>40000</v>
      </c>
      <c r="N2132" s="51"/>
      <c r="O2132" s="52">
        <f t="shared" si="307"/>
        <v>40000</v>
      </c>
      <c r="P2132" s="51"/>
      <c r="Q2132" s="51"/>
      <c r="R2132" s="51"/>
      <c r="S2132" s="51"/>
      <c r="T2132" s="50" t="s">
        <v>979</v>
      </c>
    </row>
    <row r="2133" spans="1:20" ht="21" customHeight="1" x14ac:dyDescent="0.4">
      <c r="A2133" s="50" t="s">
        <v>760</v>
      </c>
      <c r="B2133" s="50"/>
      <c r="C2133" s="50" t="s">
        <v>416</v>
      </c>
      <c r="D2133" s="50"/>
      <c r="E2133" s="50"/>
      <c r="F2133" s="50"/>
      <c r="G2133" s="50"/>
      <c r="H2133" s="50"/>
      <c r="I2133" s="50"/>
      <c r="J2133" s="50"/>
      <c r="K2133" s="56">
        <v>45571</v>
      </c>
      <c r="L2133" s="50" t="s">
        <v>1314</v>
      </c>
      <c r="M2133" s="52">
        <v>400000</v>
      </c>
      <c r="N2133" s="51"/>
      <c r="O2133" s="52">
        <f t="shared" si="307"/>
        <v>400000</v>
      </c>
      <c r="P2133" s="51"/>
      <c r="Q2133" s="51"/>
      <c r="R2133" s="51"/>
      <c r="S2133" s="51"/>
      <c r="T2133" s="50" t="s">
        <v>979</v>
      </c>
    </row>
    <row r="2134" spans="1:20" ht="21" customHeight="1" x14ac:dyDescent="0.4">
      <c r="A2134" s="50" t="s">
        <v>760</v>
      </c>
      <c r="B2134" s="50"/>
      <c r="C2134" s="50"/>
      <c r="D2134" s="50"/>
      <c r="E2134" s="50"/>
      <c r="F2134" s="50"/>
      <c r="G2134" s="50"/>
      <c r="H2134" s="50"/>
      <c r="I2134" s="50"/>
      <c r="J2134" s="50"/>
      <c r="K2134" s="56">
        <v>45571</v>
      </c>
      <c r="L2134" s="50" t="s">
        <v>1315</v>
      </c>
      <c r="M2134" s="52">
        <v>414000</v>
      </c>
      <c r="N2134" s="51"/>
      <c r="O2134" s="52">
        <f t="shared" si="307"/>
        <v>414000</v>
      </c>
      <c r="P2134" s="51"/>
      <c r="Q2134" s="51"/>
      <c r="R2134" s="51"/>
      <c r="S2134" s="51"/>
      <c r="T2134" s="50" t="s">
        <v>979</v>
      </c>
    </row>
    <row r="2135" spans="1:20" ht="21" customHeight="1" x14ac:dyDescent="0.4">
      <c r="A2135" s="50" t="s">
        <v>760</v>
      </c>
      <c r="B2135" s="50"/>
      <c r="C2135" s="50" t="s">
        <v>761</v>
      </c>
      <c r="D2135" s="50"/>
      <c r="E2135" s="50"/>
      <c r="F2135" s="50"/>
      <c r="G2135" s="50"/>
      <c r="H2135" s="50"/>
      <c r="I2135" s="50"/>
      <c r="J2135" s="50"/>
      <c r="K2135" s="56">
        <v>45648</v>
      </c>
      <c r="L2135" s="50" t="s">
        <v>314</v>
      </c>
      <c r="M2135" s="52">
        <v>-540000</v>
      </c>
      <c r="N2135" s="51"/>
      <c r="O2135" s="52">
        <f t="shared" si="307"/>
        <v>-540000</v>
      </c>
      <c r="P2135" s="51"/>
      <c r="Q2135" s="51"/>
      <c r="R2135" s="51"/>
      <c r="S2135" s="51"/>
      <c r="T2135" s="50" t="s">
        <v>979</v>
      </c>
    </row>
    <row r="2136" spans="1:20" ht="21" customHeight="1" x14ac:dyDescent="0.4">
      <c r="A2136" s="50" t="s">
        <v>760</v>
      </c>
      <c r="B2136" s="50"/>
      <c r="C2136" s="50"/>
      <c r="D2136" s="50"/>
      <c r="E2136" s="50"/>
      <c r="F2136" s="50"/>
      <c r="G2136" s="50"/>
      <c r="H2136" s="50"/>
      <c r="I2136" s="50"/>
      <c r="J2136" s="50"/>
      <c r="K2136" s="56">
        <v>45669</v>
      </c>
      <c r="L2136" s="50" t="s">
        <v>9</v>
      </c>
      <c r="M2136" s="51"/>
      <c r="N2136" s="52">
        <v>310000</v>
      </c>
      <c r="O2136" s="52">
        <f t="shared" si="307"/>
        <v>310000</v>
      </c>
      <c r="P2136" s="51"/>
      <c r="Q2136" s="51"/>
      <c r="R2136" s="51"/>
      <c r="S2136" s="51"/>
      <c r="T2136" s="50" t="s">
        <v>979</v>
      </c>
    </row>
    <row r="2137" spans="1:20" ht="21" customHeight="1" x14ac:dyDescent="0.4">
      <c r="A2137" s="50" t="s">
        <v>760</v>
      </c>
      <c r="B2137" s="50"/>
      <c r="C2137" s="50" t="s">
        <v>416</v>
      </c>
      <c r="D2137" s="50"/>
      <c r="E2137" s="50"/>
      <c r="F2137" s="50"/>
      <c r="G2137" s="50"/>
      <c r="H2137" s="50"/>
      <c r="I2137" s="50"/>
      <c r="J2137" s="50"/>
      <c r="K2137" s="56">
        <v>45734</v>
      </c>
      <c r="L2137" s="50" t="s">
        <v>9</v>
      </c>
      <c r="M2137" s="51"/>
      <c r="N2137" s="52">
        <v>150000</v>
      </c>
      <c r="O2137" s="52">
        <f t="shared" si="307"/>
        <v>150000</v>
      </c>
      <c r="P2137" s="51"/>
      <c r="Q2137" s="51"/>
      <c r="R2137" s="51"/>
      <c r="S2137" s="51"/>
      <c r="T2137" s="50" t="s">
        <v>979</v>
      </c>
    </row>
    <row r="2138" spans="1:20" ht="21" customHeight="1" x14ac:dyDescent="0.4">
      <c r="A2138" s="50" t="s">
        <v>760</v>
      </c>
      <c r="B2138" s="50"/>
      <c r="C2138" s="50"/>
      <c r="D2138" s="50"/>
      <c r="E2138" s="50"/>
      <c r="F2138" s="50"/>
      <c r="G2138" s="50"/>
      <c r="H2138" s="50"/>
      <c r="I2138" s="50"/>
      <c r="J2138" s="50"/>
      <c r="K2138" s="56" t="s">
        <v>1952</v>
      </c>
      <c r="L2138" s="50" t="s">
        <v>9</v>
      </c>
      <c r="M2138" s="51"/>
      <c r="N2138" s="52">
        <v>100000</v>
      </c>
      <c r="O2138" s="52">
        <f t="shared" si="307"/>
        <v>100000</v>
      </c>
      <c r="P2138" s="51"/>
      <c r="Q2138" s="51"/>
      <c r="R2138" s="51"/>
      <c r="S2138" s="51"/>
      <c r="T2138" s="50"/>
    </row>
    <row r="2139" spans="1:20" ht="21" customHeight="1" x14ac:dyDescent="0.4">
      <c r="A2139" s="50" t="s">
        <v>760</v>
      </c>
      <c r="B2139" s="50"/>
      <c r="C2139" s="50"/>
      <c r="D2139" s="50"/>
      <c r="E2139" s="50"/>
      <c r="F2139" s="50"/>
      <c r="G2139" s="50"/>
      <c r="H2139" s="50"/>
      <c r="I2139" s="50"/>
      <c r="J2139" s="50"/>
      <c r="K2139" s="56" t="s">
        <v>1953</v>
      </c>
      <c r="L2139" s="50" t="s">
        <v>9</v>
      </c>
      <c r="M2139" s="51"/>
      <c r="N2139" s="52">
        <v>100000</v>
      </c>
      <c r="O2139" s="52">
        <f t="shared" si="307"/>
        <v>100000</v>
      </c>
      <c r="P2139" s="51"/>
      <c r="Q2139" s="51"/>
      <c r="R2139" s="51"/>
      <c r="S2139" s="51"/>
      <c r="T2139" s="50"/>
    </row>
    <row r="2140" spans="1:20" ht="21" customHeight="1" x14ac:dyDescent="0.4">
      <c r="A2140" s="50" t="s">
        <v>760</v>
      </c>
      <c r="B2140" s="50"/>
      <c r="C2140" s="50"/>
      <c r="D2140" s="50"/>
      <c r="E2140" s="50"/>
      <c r="F2140" s="50"/>
      <c r="G2140" s="50"/>
      <c r="H2140" s="50"/>
      <c r="I2140" s="50"/>
      <c r="J2140" s="50"/>
      <c r="K2140" s="56" t="s">
        <v>1930</v>
      </c>
      <c r="L2140" s="50" t="s">
        <v>9</v>
      </c>
      <c r="M2140" s="51"/>
      <c r="N2140" s="52">
        <v>75000</v>
      </c>
      <c r="O2140" s="52">
        <f t="shared" si="307"/>
        <v>75000</v>
      </c>
      <c r="P2140" s="51"/>
      <c r="Q2140" s="51"/>
      <c r="R2140" s="51"/>
      <c r="S2140" s="51"/>
      <c r="T2140" s="50"/>
    </row>
    <row r="2141" spans="1:20" ht="21" customHeight="1" x14ac:dyDescent="0.4">
      <c r="A2141" s="50" t="s">
        <v>760</v>
      </c>
      <c r="B2141" s="50"/>
      <c r="C2141" s="50"/>
      <c r="D2141" s="50"/>
      <c r="E2141" s="50"/>
      <c r="F2141" s="50"/>
      <c r="G2141" s="50"/>
      <c r="H2141" s="50"/>
      <c r="I2141" s="50"/>
      <c r="J2141" s="50"/>
      <c r="K2141" s="56" t="s">
        <v>1954</v>
      </c>
      <c r="L2141" s="50" t="s">
        <v>9</v>
      </c>
      <c r="M2141" s="51"/>
      <c r="N2141" s="52">
        <v>611575</v>
      </c>
      <c r="O2141" s="52">
        <f t="shared" si="307"/>
        <v>611575</v>
      </c>
      <c r="P2141" s="51"/>
      <c r="Q2141" s="51"/>
      <c r="R2141" s="51"/>
      <c r="S2141" s="51"/>
      <c r="T2141" s="50"/>
    </row>
    <row r="2142" spans="1:20" ht="21" customHeight="1" x14ac:dyDescent="0.4">
      <c r="A2142" s="50" t="s">
        <v>760</v>
      </c>
      <c r="B2142" s="50"/>
      <c r="C2142" s="50"/>
      <c r="D2142" s="50"/>
      <c r="E2142" s="50"/>
      <c r="F2142" s="50"/>
      <c r="G2142" s="50"/>
      <c r="H2142" s="50"/>
      <c r="I2142" s="50"/>
      <c r="J2142" s="50"/>
      <c r="K2142" s="50"/>
      <c r="L2142" s="50"/>
      <c r="M2142" s="51"/>
      <c r="N2142" s="51"/>
      <c r="O2142" s="52">
        <f t="shared" si="307"/>
        <v>0</v>
      </c>
      <c r="P2142" s="51"/>
      <c r="Q2142" s="51"/>
      <c r="R2142" s="51"/>
      <c r="S2142" s="51"/>
      <c r="T2142" s="50" t="s">
        <v>979</v>
      </c>
    </row>
    <row r="2143" spans="1:20" ht="21" customHeight="1" x14ac:dyDescent="0.4">
      <c r="A2143" s="58"/>
      <c r="B2143" s="58"/>
      <c r="C2143" s="58"/>
      <c r="D2143" s="58"/>
      <c r="E2143" s="58"/>
      <c r="F2143" s="58"/>
      <c r="G2143" s="58"/>
      <c r="H2143" s="58"/>
      <c r="I2143" s="58"/>
      <c r="J2143" s="58"/>
      <c r="K2143" s="58"/>
      <c r="L2143" s="58"/>
      <c r="M2143" s="60">
        <f t="shared" ref="M2143:N2143" si="308">SUM(M2130:M2142)</f>
        <v>814000</v>
      </c>
      <c r="N2143" s="60">
        <f t="shared" si="308"/>
        <v>1616575</v>
      </c>
      <c r="O2143" s="60">
        <f>SUM(O2130:O2142)</f>
        <v>2430575</v>
      </c>
      <c r="P2143" s="60">
        <f>+J2129-N2143</f>
        <v>0</v>
      </c>
      <c r="Q2143" s="60">
        <f>+I2129-M2143</f>
        <v>0</v>
      </c>
      <c r="R2143" s="60">
        <f>+P2143+Q2143</f>
        <v>0</v>
      </c>
      <c r="S2143" s="60">
        <f>+O2143</f>
        <v>2430575</v>
      </c>
      <c r="T2143" s="58"/>
    </row>
    <row r="2144" spans="1:20" ht="21" customHeight="1" x14ac:dyDescent="0.4">
      <c r="A2144" s="50" t="s">
        <v>762</v>
      </c>
      <c r="B2144" s="50" t="s">
        <v>326</v>
      </c>
      <c r="C2144" s="50"/>
      <c r="D2144" s="50">
        <v>138.88999999999999</v>
      </c>
      <c r="E2144" s="50">
        <v>17500</v>
      </c>
      <c r="F2144" s="52">
        <f>+D2144*0.8364</f>
        <v>116.16759599999999</v>
      </c>
      <c r="G2144" s="51">
        <v>7000</v>
      </c>
      <c r="H2144" s="51">
        <f>+D2144*E2144</f>
        <v>2430574.9999999995</v>
      </c>
      <c r="I2144" s="52">
        <f>+CEILING(F2144*G2144,1000)</f>
        <v>814000</v>
      </c>
      <c r="J2144" s="52">
        <f>(H2144-I2144)</f>
        <v>1616574.9999999995</v>
      </c>
      <c r="K2144" s="56">
        <v>45237</v>
      </c>
      <c r="L2144" s="50"/>
      <c r="M2144" s="51"/>
      <c r="N2144" s="51"/>
      <c r="O2144" s="52"/>
      <c r="P2144" s="51"/>
      <c r="Q2144" s="51"/>
      <c r="R2144" s="51"/>
      <c r="S2144" s="51"/>
      <c r="T2144" s="50" t="s">
        <v>304</v>
      </c>
    </row>
    <row r="2145" spans="1:20" ht="21" customHeight="1" x14ac:dyDescent="0.4">
      <c r="A2145" s="50" t="s">
        <v>762</v>
      </c>
      <c r="B2145" s="50"/>
      <c r="C2145" s="50" t="s">
        <v>763</v>
      </c>
      <c r="D2145" s="50"/>
      <c r="E2145" s="50"/>
      <c r="F2145" s="50"/>
      <c r="G2145" s="50"/>
      <c r="H2145" s="50"/>
      <c r="I2145" s="50"/>
      <c r="J2145" s="50"/>
      <c r="K2145" s="56">
        <v>45237</v>
      </c>
      <c r="L2145" s="50" t="s">
        <v>1316</v>
      </c>
      <c r="M2145" s="52">
        <v>50000</v>
      </c>
      <c r="N2145" s="51"/>
      <c r="O2145" s="52">
        <f t="shared" ref="O2145:O2154" si="309">+SUM(M2145:N2145)</f>
        <v>50000</v>
      </c>
      <c r="P2145" s="51"/>
      <c r="Q2145" s="51"/>
      <c r="R2145" s="51"/>
      <c r="S2145" s="51"/>
      <c r="T2145" s="50" t="s">
        <v>304</v>
      </c>
    </row>
    <row r="2146" spans="1:20" ht="21" customHeight="1" x14ac:dyDescent="0.4">
      <c r="A2146" s="50" t="s">
        <v>762</v>
      </c>
      <c r="B2146" s="50"/>
      <c r="C2146" s="50" t="s">
        <v>764</v>
      </c>
      <c r="D2146" s="50"/>
      <c r="E2146" s="50"/>
      <c r="F2146" s="50"/>
      <c r="G2146" s="50"/>
      <c r="H2146" s="50"/>
      <c r="I2146" s="50"/>
      <c r="J2146" s="50"/>
      <c r="K2146" s="56">
        <v>45282</v>
      </c>
      <c r="L2146" s="50" t="s">
        <v>1317</v>
      </c>
      <c r="M2146" s="52">
        <v>300000</v>
      </c>
      <c r="N2146" s="51"/>
      <c r="O2146" s="52">
        <f t="shared" si="309"/>
        <v>300000</v>
      </c>
      <c r="P2146" s="51"/>
      <c r="Q2146" s="51"/>
      <c r="R2146" s="51"/>
      <c r="S2146" s="51"/>
      <c r="T2146" s="50" t="s">
        <v>304</v>
      </c>
    </row>
    <row r="2147" spans="1:20" ht="21" customHeight="1" x14ac:dyDescent="0.4">
      <c r="A2147" s="50" t="s">
        <v>762</v>
      </c>
      <c r="B2147" s="50"/>
      <c r="C2147" s="50"/>
      <c r="D2147" s="50"/>
      <c r="E2147" s="50"/>
      <c r="F2147" s="50"/>
      <c r="G2147" s="50"/>
      <c r="H2147" s="50"/>
      <c r="I2147" s="50"/>
      <c r="J2147" s="50"/>
      <c r="K2147" s="56">
        <v>45297</v>
      </c>
      <c r="L2147" s="50" t="s">
        <v>9</v>
      </c>
      <c r="M2147" s="51"/>
      <c r="N2147" s="52">
        <v>200000</v>
      </c>
      <c r="O2147" s="52">
        <f t="shared" si="309"/>
        <v>200000</v>
      </c>
      <c r="P2147" s="51"/>
      <c r="Q2147" s="51"/>
      <c r="R2147" s="51"/>
      <c r="S2147" s="51"/>
      <c r="T2147" s="50" t="s">
        <v>304</v>
      </c>
    </row>
    <row r="2148" spans="1:20" ht="21" customHeight="1" x14ac:dyDescent="0.4">
      <c r="A2148" s="50" t="s">
        <v>762</v>
      </c>
      <c r="B2148" s="50"/>
      <c r="C2148" s="50"/>
      <c r="D2148" s="50"/>
      <c r="E2148" s="50"/>
      <c r="F2148" s="50"/>
      <c r="G2148" s="50"/>
      <c r="H2148" s="50"/>
      <c r="I2148" s="50"/>
      <c r="J2148" s="50"/>
      <c r="K2148" s="56">
        <v>45450</v>
      </c>
      <c r="L2148" s="50" t="s">
        <v>9</v>
      </c>
      <c r="M2148" s="51"/>
      <c r="N2148" s="52">
        <v>900000</v>
      </c>
      <c r="O2148" s="52">
        <f t="shared" si="309"/>
        <v>900000</v>
      </c>
      <c r="P2148" s="51"/>
      <c r="Q2148" s="51"/>
      <c r="R2148" s="51"/>
      <c r="S2148" s="51"/>
      <c r="T2148" s="50" t="s">
        <v>304</v>
      </c>
    </row>
    <row r="2149" spans="1:20" ht="21" customHeight="1" x14ac:dyDescent="0.4">
      <c r="A2149" s="50" t="s">
        <v>762</v>
      </c>
      <c r="B2149" s="50"/>
      <c r="C2149" s="50"/>
      <c r="D2149" s="50"/>
      <c r="E2149" s="50"/>
      <c r="F2149" s="50"/>
      <c r="G2149" s="50"/>
      <c r="H2149" s="50"/>
      <c r="I2149" s="50"/>
      <c r="J2149" s="50"/>
      <c r="K2149" s="56">
        <v>45492</v>
      </c>
      <c r="L2149" s="74" t="s">
        <v>1318</v>
      </c>
      <c r="M2149" s="52">
        <v>214000</v>
      </c>
      <c r="N2149" s="51"/>
      <c r="O2149" s="52">
        <f t="shared" si="309"/>
        <v>214000</v>
      </c>
      <c r="P2149" s="51"/>
      <c r="Q2149" s="51"/>
      <c r="R2149" s="51"/>
      <c r="S2149" s="51"/>
      <c r="T2149" s="50" t="s">
        <v>304</v>
      </c>
    </row>
    <row r="2150" spans="1:20" ht="21" customHeight="1" x14ac:dyDescent="0.4">
      <c r="A2150" s="50" t="s">
        <v>762</v>
      </c>
      <c r="B2150" s="50"/>
      <c r="C2150" s="50"/>
      <c r="D2150" s="50"/>
      <c r="E2150" s="50"/>
      <c r="F2150" s="50"/>
      <c r="G2150" s="50"/>
      <c r="H2150" s="50"/>
      <c r="I2150" s="50"/>
      <c r="J2150" s="50"/>
      <c r="K2150" s="56">
        <v>45492</v>
      </c>
      <c r="L2150" s="50" t="s">
        <v>1319</v>
      </c>
      <c r="M2150" s="52">
        <v>300000</v>
      </c>
      <c r="N2150" s="51"/>
      <c r="O2150" s="52">
        <f t="shared" si="309"/>
        <v>300000</v>
      </c>
      <c r="P2150" s="51"/>
      <c r="Q2150" s="51"/>
      <c r="R2150" s="51"/>
      <c r="S2150" s="51"/>
      <c r="T2150" s="50" t="s">
        <v>304</v>
      </c>
    </row>
    <row r="2151" spans="1:20" ht="21" customHeight="1" x14ac:dyDescent="0.4">
      <c r="A2151" s="50" t="s">
        <v>762</v>
      </c>
      <c r="B2151" s="50"/>
      <c r="C2151" s="50"/>
      <c r="D2151" s="50"/>
      <c r="E2151" s="50"/>
      <c r="F2151" s="50"/>
      <c r="G2151" s="50"/>
      <c r="H2151" s="50"/>
      <c r="I2151" s="50"/>
      <c r="J2151" s="50"/>
      <c r="K2151" s="56">
        <v>45492</v>
      </c>
      <c r="L2151" s="50" t="s">
        <v>9</v>
      </c>
      <c r="M2151" s="51"/>
      <c r="N2151" s="52">
        <v>325000</v>
      </c>
      <c r="O2151" s="52">
        <f t="shared" si="309"/>
        <v>325000</v>
      </c>
      <c r="P2151" s="51"/>
      <c r="Q2151" s="51"/>
      <c r="R2151" s="51"/>
      <c r="S2151" s="51"/>
      <c r="T2151" s="50" t="s">
        <v>304</v>
      </c>
    </row>
    <row r="2152" spans="1:20" ht="21" customHeight="1" x14ac:dyDescent="0.4">
      <c r="A2152" s="50" t="s">
        <v>762</v>
      </c>
      <c r="B2152" s="50"/>
      <c r="C2152" s="50" t="s">
        <v>304</v>
      </c>
      <c r="D2152" s="50"/>
      <c r="E2152" s="50"/>
      <c r="F2152" s="50"/>
      <c r="G2152" s="50"/>
      <c r="H2152" s="50"/>
      <c r="I2152" s="50"/>
      <c r="J2152" s="50"/>
      <c r="K2152" s="56">
        <v>45493</v>
      </c>
      <c r="L2152" s="50" t="s">
        <v>312</v>
      </c>
      <c r="M2152" s="52">
        <v>50000</v>
      </c>
      <c r="N2152" s="51"/>
      <c r="O2152" s="52">
        <f t="shared" si="309"/>
        <v>50000</v>
      </c>
      <c r="P2152" s="51"/>
      <c r="Q2152" s="51"/>
      <c r="R2152" s="51"/>
      <c r="S2152" s="51"/>
      <c r="T2152" s="50" t="s">
        <v>304</v>
      </c>
    </row>
    <row r="2153" spans="1:20" ht="21" customHeight="1" x14ac:dyDescent="0.4">
      <c r="A2153" s="50" t="s">
        <v>762</v>
      </c>
      <c r="B2153" s="50"/>
      <c r="C2153" s="50"/>
      <c r="D2153" s="50"/>
      <c r="E2153" s="50"/>
      <c r="F2153" s="50"/>
      <c r="G2153" s="50"/>
      <c r="H2153" s="50"/>
      <c r="I2153" s="50"/>
      <c r="J2153" s="50"/>
      <c r="K2153" s="56">
        <v>45493</v>
      </c>
      <c r="L2153" s="50" t="s">
        <v>9</v>
      </c>
      <c r="M2153" s="51"/>
      <c r="N2153" s="52">
        <v>91500</v>
      </c>
      <c r="O2153" s="52">
        <f t="shared" si="309"/>
        <v>91500</v>
      </c>
      <c r="P2153" s="51"/>
      <c r="Q2153" s="51"/>
      <c r="R2153" s="51"/>
      <c r="S2153" s="51"/>
      <c r="T2153" s="50" t="s">
        <v>304</v>
      </c>
    </row>
    <row r="2154" spans="1:20" ht="21" customHeight="1" x14ac:dyDescent="0.4">
      <c r="A2154" s="50" t="s">
        <v>762</v>
      </c>
      <c r="B2154" s="50"/>
      <c r="C2154" s="50"/>
      <c r="D2154" s="50"/>
      <c r="E2154" s="50"/>
      <c r="F2154" s="50"/>
      <c r="G2154" s="50"/>
      <c r="H2154" s="50"/>
      <c r="I2154" s="50"/>
      <c r="J2154" s="50"/>
      <c r="K2154" s="50"/>
      <c r="L2154" s="50"/>
      <c r="M2154" s="51"/>
      <c r="N2154" s="51"/>
      <c r="O2154" s="52">
        <f t="shared" si="309"/>
        <v>0</v>
      </c>
      <c r="P2154" s="51"/>
      <c r="Q2154" s="51"/>
      <c r="R2154" s="51"/>
      <c r="S2154" s="51"/>
      <c r="T2154" s="50" t="s">
        <v>304</v>
      </c>
    </row>
    <row r="2155" spans="1:20" ht="21" customHeight="1" x14ac:dyDescent="0.4">
      <c r="A2155" s="58"/>
      <c r="B2155" s="58"/>
      <c r="C2155" s="58"/>
      <c r="D2155" s="58"/>
      <c r="E2155" s="58"/>
      <c r="F2155" s="58"/>
      <c r="G2155" s="58"/>
      <c r="H2155" s="58"/>
      <c r="I2155" s="58"/>
      <c r="J2155" s="58"/>
      <c r="K2155" s="58"/>
      <c r="L2155" s="58"/>
      <c r="M2155" s="60">
        <f t="shared" ref="M2155:N2155" si="310">SUM(M2145:M2154)</f>
        <v>914000</v>
      </c>
      <c r="N2155" s="60">
        <f t="shared" si="310"/>
        <v>1516500</v>
      </c>
      <c r="O2155" s="60">
        <f>SUM(O2145:O2154)</f>
        <v>2430500</v>
      </c>
      <c r="P2155" s="60">
        <f>+J2144-N2155</f>
        <v>100074.99999999953</v>
      </c>
      <c r="Q2155" s="60">
        <f>+I2144-M2155</f>
        <v>-100000</v>
      </c>
      <c r="R2155" s="60">
        <f>+P2155+Q2155</f>
        <v>74.999999999534339</v>
      </c>
      <c r="S2155" s="60">
        <f>+O2155</f>
        <v>2430500</v>
      </c>
      <c r="T2155" s="58"/>
    </row>
    <row r="2156" spans="1:20" ht="21" customHeight="1" x14ac:dyDescent="0.4">
      <c r="A2156" s="50" t="s">
        <v>765</v>
      </c>
      <c r="B2156" s="50" t="s">
        <v>326</v>
      </c>
      <c r="C2156" s="50"/>
      <c r="D2156" s="50">
        <v>138.88999999999999</v>
      </c>
      <c r="E2156" s="50">
        <v>17500</v>
      </c>
      <c r="F2156" s="52">
        <f>+D2156*0.8364</f>
        <v>116.16759599999999</v>
      </c>
      <c r="G2156" s="51">
        <v>7000</v>
      </c>
      <c r="H2156" s="51">
        <f>+D2156*E2156</f>
        <v>2430574.9999999995</v>
      </c>
      <c r="I2156" s="52">
        <f>+CEILING(F2156*G2156,1000)</f>
        <v>814000</v>
      </c>
      <c r="J2156" s="52">
        <f>(H2156-I2156)</f>
        <v>1616574.9999999995</v>
      </c>
      <c r="K2156" s="56">
        <v>45237</v>
      </c>
      <c r="L2156" s="50"/>
      <c r="M2156" s="51"/>
      <c r="N2156" s="51"/>
      <c r="O2156" s="52"/>
      <c r="P2156" s="51"/>
      <c r="Q2156" s="51"/>
      <c r="R2156" s="51"/>
      <c r="S2156" s="51"/>
      <c r="T2156" s="50" t="s">
        <v>304</v>
      </c>
    </row>
    <row r="2157" spans="1:20" ht="21" customHeight="1" x14ac:dyDescent="0.4">
      <c r="A2157" s="50" t="s">
        <v>765</v>
      </c>
      <c r="B2157" s="50"/>
      <c r="C2157" s="50"/>
      <c r="D2157" s="50"/>
      <c r="E2157" s="50"/>
      <c r="F2157" s="50"/>
      <c r="G2157" s="50"/>
      <c r="H2157" s="50"/>
      <c r="I2157" s="50"/>
      <c r="J2157" s="50"/>
      <c r="K2157" s="56">
        <v>45282</v>
      </c>
      <c r="L2157" s="50" t="s">
        <v>1320</v>
      </c>
      <c r="M2157" s="52">
        <v>490000</v>
      </c>
      <c r="N2157" s="51"/>
      <c r="O2157" s="52">
        <f t="shared" ref="O2157:O2169" si="311">+SUM(M2157:N2157)</f>
        <v>490000</v>
      </c>
      <c r="P2157" s="51"/>
      <c r="Q2157" s="51"/>
      <c r="R2157" s="51"/>
      <c r="S2157" s="51"/>
      <c r="T2157" s="50" t="s">
        <v>304</v>
      </c>
    </row>
    <row r="2158" spans="1:20" ht="21" customHeight="1" x14ac:dyDescent="0.4">
      <c r="A2158" s="50" t="s">
        <v>765</v>
      </c>
      <c r="B2158" s="50"/>
      <c r="C2158" s="50"/>
      <c r="D2158" s="50"/>
      <c r="E2158" s="50"/>
      <c r="F2158" s="50"/>
      <c r="G2158" s="50"/>
      <c r="H2158" s="50"/>
      <c r="I2158" s="50"/>
      <c r="J2158" s="50"/>
      <c r="K2158" s="56">
        <v>45297</v>
      </c>
      <c r="L2158" s="50" t="s">
        <v>9</v>
      </c>
      <c r="M2158" s="51"/>
      <c r="N2158" s="52">
        <v>50000</v>
      </c>
      <c r="O2158" s="52">
        <f t="shared" si="311"/>
        <v>50000</v>
      </c>
      <c r="P2158" s="51"/>
      <c r="Q2158" s="51"/>
      <c r="R2158" s="51"/>
      <c r="S2158" s="51"/>
      <c r="T2158" s="50" t="s">
        <v>304</v>
      </c>
    </row>
    <row r="2159" spans="1:20" ht="21" customHeight="1" x14ac:dyDescent="0.4">
      <c r="A2159" s="50" t="s">
        <v>765</v>
      </c>
      <c r="B2159" s="50"/>
      <c r="C2159" s="50" t="s">
        <v>766</v>
      </c>
      <c r="D2159" s="50"/>
      <c r="E2159" s="50"/>
      <c r="F2159" s="50"/>
      <c r="G2159" s="50"/>
      <c r="H2159" s="50"/>
      <c r="I2159" s="50"/>
      <c r="J2159" s="50"/>
      <c r="K2159" s="56">
        <v>45416</v>
      </c>
      <c r="L2159" s="50" t="s">
        <v>1321</v>
      </c>
      <c r="M2159" s="52">
        <v>200000</v>
      </c>
      <c r="N2159" s="51"/>
      <c r="O2159" s="52">
        <f t="shared" si="311"/>
        <v>200000</v>
      </c>
      <c r="P2159" s="51"/>
      <c r="Q2159" s="51"/>
      <c r="R2159" s="51"/>
      <c r="S2159" s="51"/>
      <c r="T2159" s="50" t="s">
        <v>304</v>
      </c>
    </row>
    <row r="2160" spans="1:20" ht="21" customHeight="1" x14ac:dyDescent="0.4">
      <c r="A2160" s="50" t="s">
        <v>765</v>
      </c>
      <c r="B2160" s="50"/>
      <c r="C2160" s="50"/>
      <c r="D2160" s="50"/>
      <c r="E2160" s="50"/>
      <c r="F2160" s="50"/>
      <c r="G2160" s="50"/>
      <c r="H2160" s="50"/>
      <c r="I2160" s="50"/>
      <c r="J2160" s="50"/>
      <c r="K2160" s="56">
        <v>45450</v>
      </c>
      <c r="L2160" s="50" t="s">
        <v>9</v>
      </c>
      <c r="M2160" s="51"/>
      <c r="N2160" s="52">
        <v>250000</v>
      </c>
      <c r="O2160" s="52">
        <f t="shared" si="311"/>
        <v>250000</v>
      </c>
      <c r="P2160" s="51"/>
      <c r="Q2160" s="51"/>
      <c r="R2160" s="51"/>
      <c r="S2160" s="51"/>
      <c r="T2160" s="50" t="s">
        <v>304</v>
      </c>
    </row>
    <row r="2161" spans="1:20" ht="21" customHeight="1" x14ac:dyDescent="0.4">
      <c r="A2161" s="50" t="s">
        <v>765</v>
      </c>
      <c r="B2161" s="50"/>
      <c r="C2161" s="50" t="s">
        <v>572</v>
      </c>
      <c r="D2161" s="50"/>
      <c r="E2161" s="50"/>
      <c r="F2161" s="50"/>
      <c r="G2161" s="50"/>
      <c r="H2161" s="50"/>
      <c r="I2161" s="50"/>
      <c r="J2161" s="50"/>
      <c r="K2161" s="56">
        <v>45510</v>
      </c>
      <c r="L2161" s="50" t="s">
        <v>9</v>
      </c>
      <c r="M2161" s="51"/>
      <c r="N2161" s="52">
        <v>627000</v>
      </c>
      <c r="O2161" s="52">
        <f t="shared" si="311"/>
        <v>627000</v>
      </c>
      <c r="P2161" s="51"/>
      <c r="Q2161" s="51"/>
      <c r="R2161" s="51"/>
      <c r="S2161" s="51"/>
      <c r="T2161" s="50" t="s">
        <v>304</v>
      </c>
    </row>
    <row r="2162" spans="1:20" ht="21" customHeight="1" x14ac:dyDescent="0.4">
      <c r="A2162" s="50" t="s">
        <v>765</v>
      </c>
      <c r="B2162" s="50"/>
      <c r="C2162" s="50"/>
      <c r="D2162" s="50"/>
      <c r="E2162" s="50"/>
      <c r="F2162" s="50"/>
      <c r="G2162" s="50"/>
      <c r="H2162" s="50"/>
      <c r="I2162" s="50"/>
      <c r="J2162" s="50"/>
      <c r="K2162" s="56">
        <v>45510</v>
      </c>
      <c r="L2162" s="50" t="s">
        <v>1322</v>
      </c>
      <c r="M2162" s="52">
        <v>124000</v>
      </c>
      <c r="N2162" s="51"/>
      <c r="O2162" s="52">
        <f t="shared" si="311"/>
        <v>124000</v>
      </c>
      <c r="P2162" s="51"/>
      <c r="Q2162" s="51"/>
      <c r="R2162" s="51"/>
      <c r="S2162" s="51"/>
      <c r="T2162" s="50" t="s">
        <v>304</v>
      </c>
    </row>
    <row r="2163" spans="1:20" ht="21" customHeight="1" x14ac:dyDescent="0.4">
      <c r="A2163" s="50" t="s">
        <v>765</v>
      </c>
      <c r="B2163" s="50"/>
      <c r="C2163" s="50" t="s">
        <v>766</v>
      </c>
      <c r="D2163" s="50"/>
      <c r="E2163" s="50"/>
      <c r="F2163" s="50"/>
      <c r="G2163" s="50"/>
      <c r="H2163" s="50"/>
      <c r="I2163" s="50"/>
      <c r="J2163" s="50"/>
      <c r="K2163" s="56">
        <v>45513</v>
      </c>
      <c r="L2163" s="50" t="s">
        <v>9</v>
      </c>
      <c r="M2163" s="51"/>
      <c r="N2163" s="52">
        <v>64425</v>
      </c>
      <c r="O2163" s="52">
        <f t="shared" si="311"/>
        <v>64425</v>
      </c>
      <c r="P2163" s="51"/>
      <c r="Q2163" s="51"/>
      <c r="R2163" s="51"/>
      <c r="S2163" s="51"/>
      <c r="T2163" s="50" t="s">
        <v>304</v>
      </c>
    </row>
    <row r="2164" spans="1:20" ht="21" customHeight="1" x14ac:dyDescent="0.4">
      <c r="A2164" s="50" t="s">
        <v>765</v>
      </c>
      <c r="B2164" s="50"/>
      <c r="C2164" s="50"/>
      <c r="D2164" s="50"/>
      <c r="E2164" s="50"/>
      <c r="F2164" s="50"/>
      <c r="G2164" s="50"/>
      <c r="H2164" s="50"/>
      <c r="I2164" s="50"/>
      <c r="J2164" s="50"/>
      <c r="K2164" s="56">
        <v>45517</v>
      </c>
      <c r="L2164" s="50" t="s">
        <v>9</v>
      </c>
      <c r="M2164" s="51"/>
      <c r="N2164" s="52">
        <v>277780</v>
      </c>
      <c r="O2164" s="52">
        <f t="shared" si="311"/>
        <v>277780</v>
      </c>
      <c r="P2164" s="51"/>
      <c r="Q2164" s="51"/>
      <c r="R2164" s="51"/>
      <c r="S2164" s="51"/>
      <c r="T2164" s="50" t="s">
        <v>304</v>
      </c>
    </row>
    <row r="2165" spans="1:20" ht="21" customHeight="1" x14ac:dyDescent="0.4">
      <c r="A2165" s="50" t="s">
        <v>765</v>
      </c>
      <c r="B2165" s="50"/>
      <c r="C2165" s="50"/>
      <c r="D2165" s="50"/>
      <c r="E2165" s="50"/>
      <c r="F2165" s="50"/>
      <c r="G2165" s="50"/>
      <c r="H2165" s="50"/>
      <c r="I2165" s="50"/>
      <c r="J2165" s="50"/>
      <c r="K2165" s="56">
        <v>45538</v>
      </c>
      <c r="L2165" s="50" t="s">
        <v>1322</v>
      </c>
      <c r="M2165" s="52">
        <v>-124000</v>
      </c>
      <c r="N2165" s="51"/>
      <c r="O2165" s="52">
        <f t="shared" si="311"/>
        <v>-124000</v>
      </c>
      <c r="P2165" s="51"/>
      <c r="Q2165" s="51"/>
      <c r="R2165" s="51"/>
      <c r="S2165" s="51"/>
      <c r="T2165" s="50" t="s">
        <v>304</v>
      </c>
    </row>
    <row r="2166" spans="1:20" ht="21" customHeight="1" x14ac:dyDescent="0.4">
      <c r="A2166" s="50" t="s">
        <v>765</v>
      </c>
      <c r="B2166" s="50"/>
      <c r="C2166" s="50" t="s">
        <v>766</v>
      </c>
      <c r="D2166" s="50"/>
      <c r="E2166" s="50"/>
      <c r="F2166" s="50"/>
      <c r="G2166" s="50"/>
      <c r="H2166" s="50"/>
      <c r="I2166" s="50"/>
      <c r="J2166" s="50"/>
      <c r="K2166" s="56">
        <v>45583</v>
      </c>
      <c r="L2166" s="50" t="s">
        <v>321</v>
      </c>
      <c r="M2166" s="52">
        <v>124000</v>
      </c>
      <c r="N2166" s="51"/>
      <c r="O2166" s="52">
        <f t="shared" si="311"/>
        <v>124000</v>
      </c>
      <c r="P2166" s="51"/>
      <c r="Q2166" s="51"/>
      <c r="R2166" s="51"/>
      <c r="S2166" s="51"/>
      <c r="T2166" s="50" t="s">
        <v>304</v>
      </c>
    </row>
    <row r="2167" spans="1:20" ht="21" customHeight="1" x14ac:dyDescent="0.4">
      <c r="A2167" s="50" t="s">
        <v>765</v>
      </c>
      <c r="B2167" s="50"/>
      <c r="C2167" s="50" t="s">
        <v>767</v>
      </c>
      <c r="D2167" s="50"/>
      <c r="E2167" s="50"/>
      <c r="F2167" s="50"/>
      <c r="G2167" s="50"/>
      <c r="H2167" s="50"/>
      <c r="I2167" s="50"/>
      <c r="J2167" s="50"/>
      <c r="K2167" s="56" t="s">
        <v>1912</v>
      </c>
      <c r="L2167" s="50"/>
      <c r="M2167" s="51">
        <v>260000</v>
      </c>
      <c r="N2167" s="51"/>
      <c r="O2167" s="52">
        <f t="shared" si="311"/>
        <v>260000</v>
      </c>
      <c r="P2167" s="51"/>
      <c r="Q2167" s="51"/>
      <c r="R2167" s="51"/>
      <c r="S2167" s="51"/>
      <c r="T2167" s="50" t="s">
        <v>304</v>
      </c>
    </row>
    <row r="2168" spans="1:20" ht="21" customHeight="1" x14ac:dyDescent="0.4">
      <c r="A2168" s="50" t="s">
        <v>765</v>
      </c>
      <c r="B2168" s="50"/>
      <c r="C2168" s="50"/>
      <c r="D2168" s="50"/>
      <c r="E2168" s="50"/>
      <c r="F2168" s="50"/>
      <c r="G2168" s="50"/>
      <c r="H2168" s="50"/>
      <c r="I2168" s="50"/>
      <c r="J2168" s="50"/>
      <c r="K2168" s="56" t="s">
        <v>1912</v>
      </c>
      <c r="L2168" s="50"/>
      <c r="M2168" s="51">
        <v>250000</v>
      </c>
      <c r="N2168" s="51"/>
      <c r="O2168" s="52">
        <f t="shared" si="311"/>
        <v>250000</v>
      </c>
      <c r="P2168" s="51"/>
      <c r="Q2168" s="51"/>
      <c r="R2168" s="51"/>
      <c r="S2168" s="51"/>
      <c r="T2168" s="50" t="s">
        <v>304</v>
      </c>
    </row>
    <row r="2169" spans="1:20" ht="21" customHeight="1" x14ac:dyDescent="0.4">
      <c r="A2169" s="50" t="s">
        <v>765</v>
      </c>
      <c r="B2169" s="50"/>
      <c r="C2169" s="50"/>
      <c r="D2169" s="50"/>
      <c r="E2169" s="50"/>
      <c r="F2169" s="50"/>
      <c r="G2169" s="50"/>
      <c r="H2169" s="50"/>
      <c r="I2169" s="50"/>
      <c r="J2169" s="50"/>
      <c r="K2169" s="50" t="s">
        <v>1204</v>
      </c>
      <c r="L2169" s="50" t="s">
        <v>802</v>
      </c>
      <c r="M2169" s="51"/>
      <c r="N2169" s="51">
        <v>-162630</v>
      </c>
      <c r="O2169" s="52">
        <f t="shared" si="311"/>
        <v>-162630</v>
      </c>
      <c r="P2169" s="51"/>
      <c r="Q2169" s="51"/>
      <c r="R2169" s="51"/>
      <c r="S2169" s="51"/>
      <c r="T2169" s="50" t="s">
        <v>304</v>
      </c>
    </row>
    <row r="2170" spans="1:20" ht="21" customHeight="1" x14ac:dyDescent="0.4">
      <c r="A2170" s="58"/>
      <c r="B2170" s="58"/>
      <c r="C2170" s="58"/>
      <c r="D2170" s="58"/>
      <c r="E2170" s="58"/>
      <c r="F2170" s="58"/>
      <c r="G2170" s="58"/>
      <c r="H2170" s="58"/>
      <c r="I2170" s="58"/>
      <c r="J2170" s="58"/>
      <c r="K2170" s="58"/>
      <c r="L2170" s="58"/>
      <c r="M2170" s="60">
        <f t="shared" ref="M2170:N2170" si="312">SUM(M2157:M2169)</f>
        <v>1324000</v>
      </c>
      <c r="N2170" s="60">
        <f t="shared" si="312"/>
        <v>1106575</v>
      </c>
      <c r="O2170" s="60">
        <f>SUM(O2157:O2169)</f>
        <v>2430575</v>
      </c>
      <c r="P2170" s="60">
        <f>+J2156-N2170</f>
        <v>509999.99999999953</v>
      </c>
      <c r="Q2170" s="60">
        <f>+I2156-M2170</f>
        <v>-510000</v>
      </c>
      <c r="R2170" s="60">
        <f>+P2170+Q2170</f>
        <v>-4.6566128730773926E-10</v>
      </c>
      <c r="S2170" s="60">
        <f>+O2170</f>
        <v>2430575</v>
      </c>
      <c r="T2170" s="58"/>
    </row>
    <row r="2171" spans="1:20" ht="21" customHeight="1" x14ac:dyDescent="0.4">
      <c r="A2171" s="50" t="s">
        <v>768</v>
      </c>
      <c r="B2171" s="50" t="s">
        <v>326</v>
      </c>
      <c r="C2171" s="50" t="s">
        <v>769</v>
      </c>
      <c r="D2171" s="50">
        <v>138.88999999999999</v>
      </c>
      <c r="E2171" s="50">
        <v>16500</v>
      </c>
      <c r="F2171" s="52">
        <f>+D2171*0.8364</f>
        <v>116.16759599999999</v>
      </c>
      <c r="G2171" s="51">
        <v>7000</v>
      </c>
      <c r="H2171" s="51">
        <f>+D2171*E2171</f>
        <v>2291685</v>
      </c>
      <c r="I2171" s="52">
        <f>+CEILING(F2171*G2171,1000)</f>
        <v>814000</v>
      </c>
      <c r="J2171" s="52">
        <f>(H2171-I2171)</f>
        <v>1477685</v>
      </c>
      <c r="K2171" s="56">
        <v>45187</v>
      </c>
      <c r="L2171" s="50"/>
      <c r="M2171" s="51"/>
      <c r="N2171" s="51"/>
      <c r="O2171" s="52"/>
      <c r="P2171" s="51"/>
      <c r="Q2171" s="51"/>
      <c r="R2171" s="51"/>
      <c r="S2171" s="51"/>
      <c r="T2171" s="50" t="s">
        <v>289</v>
      </c>
    </row>
    <row r="2172" spans="1:20" ht="21" customHeight="1" x14ac:dyDescent="0.4">
      <c r="A2172" s="50" t="s">
        <v>768</v>
      </c>
      <c r="B2172" s="50"/>
      <c r="C2172" s="50"/>
      <c r="D2172" s="50"/>
      <c r="E2172" s="50"/>
      <c r="F2172" s="50"/>
      <c r="G2172" s="50"/>
      <c r="H2172" s="50"/>
      <c r="I2172" s="50"/>
      <c r="J2172" s="50"/>
      <c r="K2172" s="56">
        <v>45187</v>
      </c>
      <c r="L2172" s="50" t="s">
        <v>9</v>
      </c>
      <c r="M2172" s="51"/>
      <c r="N2172" s="52">
        <v>10000</v>
      </c>
      <c r="O2172" s="52">
        <f t="shared" ref="O2172:O2180" si="313">+SUM(M2172:N2172)</f>
        <v>10000</v>
      </c>
      <c r="P2172" s="51"/>
      <c r="Q2172" s="51"/>
      <c r="R2172" s="51"/>
      <c r="S2172" s="51"/>
      <c r="T2172" s="50" t="s">
        <v>289</v>
      </c>
    </row>
    <row r="2173" spans="1:20" ht="21" customHeight="1" x14ac:dyDescent="0.4">
      <c r="A2173" s="50" t="s">
        <v>768</v>
      </c>
      <c r="B2173" s="50"/>
      <c r="C2173" s="50" t="s">
        <v>770</v>
      </c>
      <c r="D2173" s="50"/>
      <c r="E2173" s="50"/>
      <c r="F2173" s="50"/>
      <c r="G2173" s="50"/>
      <c r="H2173" s="50"/>
      <c r="I2173" s="50"/>
      <c r="J2173" s="50"/>
      <c r="K2173" s="56">
        <v>45199</v>
      </c>
      <c r="L2173" s="50" t="s">
        <v>314</v>
      </c>
      <c r="M2173" s="52">
        <v>590000</v>
      </c>
      <c r="N2173" s="51"/>
      <c r="O2173" s="52">
        <f t="shared" si="313"/>
        <v>590000</v>
      </c>
      <c r="P2173" s="51"/>
      <c r="Q2173" s="51"/>
      <c r="R2173" s="51"/>
      <c r="S2173" s="51"/>
      <c r="T2173" s="50" t="s">
        <v>289</v>
      </c>
    </row>
    <row r="2174" spans="1:20" ht="21" customHeight="1" x14ac:dyDescent="0.4">
      <c r="A2174" s="50" t="s">
        <v>768</v>
      </c>
      <c r="B2174" s="50"/>
      <c r="C2174" s="50" t="s">
        <v>460</v>
      </c>
      <c r="D2174" s="50"/>
      <c r="E2174" s="50"/>
      <c r="F2174" s="50"/>
      <c r="G2174" s="50"/>
      <c r="H2174" s="50"/>
      <c r="I2174" s="50"/>
      <c r="J2174" s="50"/>
      <c r="K2174" s="56">
        <v>45290</v>
      </c>
      <c r="L2174" s="50" t="s">
        <v>9</v>
      </c>
      <c r="M2174" s="51"/>
      <c r="N2174" s="52">
        <v>400000</v>
      </c>
      <c r="O2174" s="52">
        <f t="shared" si="313"/>
        <v>400000</v>
      </c>
      <c r="P2174" s="51"/>
      <c r="Q2174" s="51"/>
      <c r="R2174" s="51"/>
      <c r="S2174" s="51"/>
      <c r="T2174" s="50" t="s">
        <v>289</v>
      </c>
    </row>
    <row r="2175" spans="1:20" ht="21" customHeight="1" x14ac:dyDescent="0.4">
      <c r="A2175" s="50" t="s">
        <v>768</v>
      </c>
      <c r="B2175" s="50"/>
      <c r="C2175" s="50" t="s">
        <v>769</v>
      </c>
      <c r="D2175" s="50"/>
      <c r="E2175" s="50"/>
      <c r="F2175" s="50"/>
      <c r="G2175" s="50"/>
      <c r="H2175" s="50"/>
      <c r="I2175" s="50"/>
      <c r="J2175" s="50"/>
      <c r="K2175" s="56">
        <v>45296</v>
      </c>
      <c r="L2175" s="50" t="s">
        <v>314</v>
      </c>
      <c r="M2175" s="52">
        <v>200000</v>
      </c>
      <c r="N2175" s="51"/>
      <c r="O2175" s="52">
        <f t="shared" si="313"/>
        <v>200000</v>
      </c>
      <c r="P2175" s="51"/>
      <c r="Q2175" s="51"/>
      <c r="R2175" s="51"/>
      <c r="S2175" s="51"/>
      <c r="T2175" s="50" t="s">
        <v>289</v>
      </c>
    </row>
    <row r="2176" spans="1:20" ht="21" customHeight="1" x14ac:dyDescent="0.4">
      <c r="A2176" s="50" t="s">
        <v>768</v>
      </c>
      <c r="B2176" s="50"/>
      <c r="C2176" s="50" t="s">
        <v>460</v>
      </c>
      <c r="D2176" s="50"/>
      <c r="E2176" s="50"/>
      <c r="F2176" s="50"/>
      <c r="G2176" s="50"/>
      <c r="H2176" s="50"/>
      <c r="I2176" s="50"/>
      <c r="J2176" s="50"/>
      <c r="K2176" s="56">
        <v>45424</v>
      </c>
      <c r="L2176" s="50" t="s">
        <v>9</v>
      </c>
      <c r="M2176" s="51"/>
      <c r="N2176" s="52">
        <v>550000</v>
      </c>
      <c r="O2176" s="52">
        <f t="shared" si="313"/>
        <v>550000</v>
      </c>
      <c r="P2176" s="51"/>
      <c r="Q2176" s="51"/>
      <c r="R2176" s="51"/>
      <c r="S2176" s="51"/>
      <c r="T2176" s="50" t="s">
        <v>289</v>
      </c>
    </row>
    <row r="2177" spans="1:20" ht="21" customHeight="1" x14ac:dyDescent="0.4">
      <c r="A2177" s="50" t="s">
        <v>768</v>
      </c>
      <c r="B2177" s="50"/>
      <c r="C2177" s="50"/>
      <c r="D2177" s="50"/>
      <c r="E2177" s="50"/>
      <c r="F2177" s="50"/>
      <c r="G2177" s="50"/>
      <c r="H2177" s="50"/>
      <c r="I2177" s="50"/>
      <c r="J2177" s="50"/>
      <c r="K2177" s="56">
        <v>45584</v>
      </c>
      <c r="L2177" s="50" t="s">
        <v>9</v>
      </c>
      <c r="M2177" s="51"/>
      <c r="N2177" s="52">
        <v>151000</v>
      </c>
      <c r="O2177" s="52">
        <f t="shared" si="313"/>
        <v>151000</v>
      </c>
      <c r="P2177" s="51"/>
      <c r="Q2177" s="51"/>
      <c r="R2177" s="51"/>
      <c r="S2177" s="51"/>
      <c r="T2177" s="50" t="s">
        <v>289</v>
      </c>
    </row>
    <row r="2178" spans="1:20" ht="21" customHeight="1" x14ac:dyDescent="0.4">
      <c r="A2178" s="50" t="s">
        <v>768</v>
      </c>
      <c r="B2178" s="50"/>
      <c r="C2178" s="50"/>
      <c r="D2178" s="50"/>
      <c r="E2178" s="50"/>
      <c r="F2178" s="50"/>
      <c r="G2178" s="50"/>
      <c r="H2178" s="50"/>
      <c r="I2178" s="50"/>
      <c r="J2178" s="50"/>
      <c r="K2178" s="56">
        <v>45625</v>
      </c>
      <c r="L2178" s="50" t="s">
        <v>9</v>
      </c>
      <c r="M2178" s="51"/>
      <c r="N2178" s="52">
        <v>366600</v>
      </c>
      <c r="O2178" s="52">
        <f t="shared" si="313"/>
        <v>366600</v>
      </c>
      <c r="P2178" s="51"/>
      <c r="Q2178" s="51"/>
      <c r="R2178" s="51"/>
      <c r="S2178" s="51"/>
      <c r="T2178" s="50" t="s">
        <v>289</v>
      </c>
    </row>
    <row r="2179" spans="1:20" ht="21" customHeight="1" x14ac:dyDescent="0.4">
      <c r="A2179" s="50" t="s">
        <v>768</v>
      </c>
      <c r="B2179" s="50"/>
      <c r="C2179" s="50" t="s">
        <v>769</v>
      </c>
      <c r="D2179" s="50"/>
      <c r="E2179" s="50"/>
      <c r="F2179" s="50"/>
      <c r="G2179" s="50"/>
      <c r="H2179" s="50"/>
      <c r="I2179" s="50"/>
      <c r="J2179" s="50"/>
      <c r="K2179" s="56">
        <v>45625</v>
      </c>
      <c r="L2179" s="50" t="s">
        <v>321</v>
      </c>
      <c r="M2179" s="52">
        <v>24000</v>
      </c>
      <c r="N2179" s="51"/>
      <c r="O2179" s="52">
        <f t="shared" si="313"/>
        <v>24000</v>
      </c>
      <c r="P2179" s="51"/>
      <c r="Q2179" s="51"/>
      <c r="R2179" s="51"/>
      <c r="S2179" s="51"/>
      <c r="T2179" s="50" t="s">
        <v>289</v>
      </c>
    </row>
    <row r="2180" spans="1:20" ht="21" customHeight="1" x14ac:dyDescent="0.4">
      <c r="A2180" s="50" t="s">
        <v>768</v>
      </c>
      <c r="B2180" s="50"/>
      <c r="C2180" s="50"/>
      <c r="D2180" s="50"/>
      <c r="E2180" s="50"/>
      <c r="F2180" s="50"/>
      <c r="G2180" s="50"/>
      <c r="H2180" s="50"/>
      <c r="I2180" s="50"/>
      <c r="J2180" s="50"/>
      <c r="K2180" s="50"/>
      <c r="L2180" s="50"/>
      <c r="M2180" s="51"/>
      <c r="N2180" s="51"/>
      <c r="O2180" s="52">
        <f t="shared" si="313"/>
        <v>0</v>
      </c>
      <c r="P2180" s="51"/>
      <c r="Q2180" s="51"/>
      <c r="R2180" s="51"/>
      <c r="S2180" s="51"/>
      <c r="T2180" s="50" t="s">
        <v>289</v>
      </c>
    </row>
    <row r="2181" spans="1:20" ht="21" customHeight="1" x14ac:dyDescent="0.4">
      <c r="A2181" s="58"/>
      <c r="B2181" s="58"/>
      <c r="C2181" s="58"/>
      <c r="D2181" s="58"/>
      <c r="E2181" s="58"/>
      <c r="F2181" s="58"/>
      <c r="G2181" s="58"/>
      <c r="H2181" s="58"/>
      <c r="I2181" s="58"/>
      <c r="J2181" s="58"/>
      <c r="K2181" s="58"/>
      <c r="L2181" s="58"/>
      <c r="M2181" s="60">
        <f t="shared" ref="M2181:N2181" si="314">SUM(M2172:M2180)</f>
        <v>814000</v>
      </c>
      <c r="N2181" s="60">
        <f t="shared" si="314"/>
        <v>1477600</v>
      </c>
      <c r="O2181" s="60">
        <f>SUM(O2172:O2180)</f>
        <v>2291600</v>
      </c>
      <c r="P2181" s="60">
        <f>+J2171-N2181</f>
        <v>85</v>
      </c>
      <c r="Q2181" s="60">
        <f>+I2171-M2181</f>
        <v>0</v>
      </c>
      <c r="R2181" s="60">
        <f>+P2181+Q2181</f>
        <v>85</v>
      </c>
      <c r="S2181" s="60">
        <f>+O2181</f>
        <v>2291600</v>
      </c>
      <c r="T2181" s="58"/>
    </row>
    <row r="2182" spans="1:20" ht="21" customHeight="1" x14ac:dyDescent="0.4">
      <c r="A2182" s="50" t="s">
        <v>771</v>
      </c>
      <c r="B2182" s="50" t="s">
        <v>326</v>
      </c>
      <c r="C2182" s="50"/>
      <c r="D2182" s="50">
        <v>138.88999999999999</v>
      </c>
      <c r="E2182" s="50">
        <v>16500</v>
      </c>
      <c r="F2182" s="52">
        <f>+D2182*0.8364</f>
        <v>116.16759599999999</v>
      </c>
      <c r="G2182" s="51">
        <v>7000</v>
      </c>
      <c r="H2182" s="51">
        <f>+D2182*E2182</f>
        <v>2291685</v>
      </c>
      <c r="I2182" s="52">
        <f>+CEILING(F2182*G2182,1000)</f>
        <v>814000</v>
      </c>
      <c r="J2182" s="52">
        <f>(H2182-I2182)</f>
        <v>1477685</v>
      </c>
      <c r="K2182" s="56">
        <v>45185</v>
      </c>
      <c r="L2182" s="50"/>
      <c r="M2182" s="51"/>
      <c r="N2182" s="51"/>
      <c r="O2182" s="52"/>
      <c r="P2182" s="51"/>
      <c r="Q2182" s="51"/>
      <c r="R2182" s="51"/>
      <c r="S2182" s="51"/>
      <c r="T2182" s="50" t="s">
        <v>293</v>
      </c>
    </row>
    <row r="2183" spans="1:20" ht="21" customHeight="1" x14ac:dyDescent="0.4">
      <c r="A2183" s="50" t="s">
        <v>771</v>
      </c>
      <c r="B2183" s="50"/>
      <c r="C2183" s="50"/>
      <c r="D2183" s="50"/>
      <c r="E2183" s="50"/>
      <c r="F2183" s="50"/>
      <c r="G2183" s="50"/>
      <c r="H2183" s="50"/>
      <c r="I2183" s="50"/>
      <c r="J2183" s="50"/>
      <c r="K2183" s="56">
        <v>45238</v>
      </c>
      <c r="L2183" s="50" t="s">
        <v>9</v>
      </c>
      <c r="M2183" s="51"/>
      <c r="N2183" s="52">
        <v>10000</v>
      </c>
      <c r="O2183" s="52">
        <f t="shared" ref="O2183:O2190" si="315">+SUM(M2183:N2183)</f>
        <v>10000</v>
      </c>
      <c r="P2183" s="51"/>
      <c r="Q2183" s="51"/>
      <c r="R2183" s="51"/>
      <c r="S2183" s="51"/>
      <c r="T2183" s="50" t="s">
        <v>293</v>
      </c>
    </row>
    <row r="2184" spans="1:20" ht="21" customHeight="1" x14ac:dyDescent="0.4">
      <c r="A2184" s="50" t="s">
        <v>771</v>
      </c>
      <c r="B2184" s="50"/>
      <c r="C2184" s="50" t="s">
        <v>772</v>
      </c>
      <c r="D2184" s="50"/>
      <c r="E2184" s="50"/>
      <c r="F2184" s="50"/>
      <c r="G2184" s="50"/>
      <c r="H2184" s="50"/>
      <c r="I2184" s="50"/>
      <c r="J2184" s="50"/>
      <c r="K2184" s="56">
        <v>45258</v>
      </c>
      <c r="L2184" s="50" t="s">
        <v>1323</v>
      </c>
      <c r="M2184" s="52">
        <v>400000</v>
      </c>
      <c r="N2184" s="51"/>
      <c r="O2184" s="52">
        <f t="shared" si="315"/>
        <v>400000</v>
      </c>
      <c r="P2184" s="51"/>
      <c r="Q2184" s="51"/>
      <c r="R2184" s="51"/>
      <c r="S2184" s="51"/>
      <c r="T2184" s="50" t="s">
        <v>293</v>
      </c>
    </row>
    <row r="2185" spans="1:20" ht="21" customHeight="1" x14ac:dyDescent="0.4">
      <c r="A2185" s="50" t="s">
        <v>771</v>
      </c>
      <c r="B2185" s="50"/>
      <c r="C2185" s="50"/>
      <c r="D2185" s="50"/>
      <c r="E2185" s="50"/>
      <c r="F2185" s="50"/>
      <c r="G2185" s="50"/>
      <c r="H2185" s="50"/>
      <c r="I2185" s="50"/>
      <c r="J2185" s="50"/>
      <c r="K2185" s="56">
        <v>45258</v>
      </c>
      <c r="L2185" s="50" t="s">
        <v>1324</v>
      </c>
      <c r="M2185" s="52">
        <v>414000</v>
      </c>
      <c r="N2185" s="51"/>
      <c r="O2185" s="52">
        <f t="shared" si="315"/>
        <v>414000</v>
      </c>
      <c r="P2185" s="51"/>
      <c r="Q2185" s="51"/>
      <c r="R2185" s="51"/>
      <c r="S2185" s="51"/>
      <c r="T2185" s="50" t="s">
        <v>293</v>
      </c>
    </row>
    <row r="2186" spans="1:20" ht="21" customHeight="1" x14ac:dyDescent="0.4">
      <c r="A2186" s="50" t="s">
        <v>771</v>
      </c>
      <c r="B2186" s="50"/>
      <c r="C2186" s="50"/>
      <c r="D2186" s="50"/>
      <c r="E2186" s="50"/>
      <c r="F2186" s="50"/>
      <c r="G2186" s="50"/>
      <c r="H2186" s="50"/>
      <c r="I2186" s="50"/>
      <c r="J2186" s="50"/>
      <c r="K2186" s="56">
        <v>45413</v>
      </c>
      <c r="L2186" s="50" t="s">
        <v>9</v>
      </c>
      <c r="M2186" s="51"/>
      <c r="N2186" s="52">
        <v>661110</v>
      </c>
      <c r="O2186" s="52">
        <f t="shared" si="315"/>
        <v>661110</v>
      </c>
      <c r="P2186" s="51"/>
      <c r="Q2186" s="51"/>
      <c r="R2186" s="51"/>
      <c r="S2186" s="51"/>
      <c r="T2186" s="50" t="s">
        <v>293</v>
      </c>
    </row>
    <row r="2187" spans="1:20" ht="21" customHeight="1" x14ac:dyDescent="0.4">
      <c r="A2187" s="50" t="s">
        <v>771</v>
      </c>
      <c r="B2187" s="50"/>
      <c r="C2187" s="50"/>
      <c r="D2187" s="50"/>
      <c r="E2187" s="50"/>
      <c r="F2187" s="50"/>
      <c r="G2187" s="50"/>
      <c r="H2187" s="50"/>
      <c r="I2187" s="50"/>
      <c r="J2187" s="50"/>
      <c r="K2187" s="56">
        <v>45538</v>
      </c>
      <c r="L2187" s="50" t="s">
        <v>314</v>
      </c>
      <c r="M2187" s="52">
        <v>-300000</v>
      </c>
      <c r="N2187" s="51"/>
      <c r="O2187" s="52">
        <f t="shared" si="315"/>
        <v>-300000</v>
      </c>
      <c r="P2187" s="51"/>
      <c r="Q2187" s="51"/>
      <c r="R2187" s="51"/>
      <c r="S2187" s="51"/>
      <c r="T2187" s="50" t="s">
        <v>293</v>
      </c>
    </row>
    <row r="2188" spans="1:20" ht="21" customHeight="1" x14ac:dyDescent="0.4">
      <c r="A2188" s="50" t="s">
        <v>771</v>
      </c>
      <c r="B2188" s="50"/>
      <c r="C2188" s="50" t="s">
        <v>720</v>
      </c>
      <c r="D2188" s="50"/>
      <c r="E2188" s="50"/>
      <c r="F2188" s="50"/>
      <c r="G2188" s="50"/>
      <c r="H2188" s="50"/>
      <c r="I2188" s="50"/>
      <c r="J2188" s="50"/>
      <c r="K2188" s="56">
        <v>45539</v>
      </c>
      <c r="L2188" s="50" t="s">
        <v>9</v>
      </c>
      <c r="M2188" s="51"/>
      <c r="N2188" s="52">
        <v>806600</v>
      </c>
      <c r="O2188" s="52">
        <f t="shared" si="315"/>
        <v>806600</v>
      </c>
      <c r="P2188" s="51"/>
      <c r="Q2188" s="51"/>
      <c r="R2188" s="51"/>
      <c r="S2188" s="51"/>
      <c r="T2188" s="50" t="s">
        <v>293</v>
      </c>
    </row>
    <row r="2189" spans="1:20" ht="21" customHeight="1" x14ac:dyDescent="0.4">
      <c r="A2189" s="50" t="s">
        <v>771</v>
      </c>
      <c r="B2189" s="50"/>
      <c r="C2189" s="50"/>
      <c r="D2189" s="50"/>
      <c r="E2189" s="50"/>
      <c r="F2189" s="50"/>
      <c r="G2189" s="50"/>
      <c r="H2189" s="50"/>
      <c r="I2189" s="50"/>
      <c r="J2189" s="50"/>
      <c r="K2189" s="56" t="s">
        <v>1204</v>
      </c>
      <c r="L2189" s="50" t="s">
        <v>812</v>
      </c>
      <c r="M2189" s="51">
        <v>300000</v>
      </c>
      <c r="N2189" s="51"/>
      <c r="O2189" s="52">
        <f t="shared" si="315"/>
        <v>300000</v>
      </c>
      <c r="P2189" s="51"/>
      <c r="Q2189" s="51"/>
      <c r="R2189" s="51"/>
      <c r="S2189" s="51"/>
      <c r="T2189" s="50" t="s">
        <v>293</v>
      </c>
    </row>
    <row r="2190" spans="1:20" ht="21" customHeight="1" x14ac:dyDescent="0.4">
      <c r="A2190" s="50" t="s">
        <v>771</v>
      </c>
      <c r="B2190" s="50"/>
      <c r="C2190" s="50"/>
      <c r="D2190" s="50"/>
      <c r="E2190" s="50"/>
      <c r="F2190" s="50"/>
      <c r="G2190" s="50"/>
      <c r="H2190" s="50"/>
      <c r="I2190" s="50"/>
      <c r="J2190" s="50"/>
      <c r="K2190" s="50"/>
      <c r="L2190" s="50"/>
      <c r="M2190" s="51"/>
      <c r="N2190" s="51"/>
      <c r="O2190" s="52">
        <f t="shared" si="315"/>
        <v>0</v>
      </c>
      <c r="P2190" s="51"/>
      <c r="Q2190" s="51"/>
      <c r="R2190" s="51"/>
      <c r="S2190" s="51"/>
      <c r="T2190" s="50" t="s">
        <v>293</v>
      </c>
    </row>
    <row r="2191" spans="1:20" ht="21" customHeight="1" x14ac:dyDescent="0.4">
      <c r="A2191" s="58"/>
      <c r="B2191" s="58"/>
      <c r="C2191" s="58"/>
      <c r="D2191" s="58"/>
      <c r="E2191" s="58"/>
      <c r="F2191" s="58"/>
      <c r="G2191" s="58"/>
      <c r="H2191" s="58"/>
      <c r="I2191" s="58"/>
      <c r="J2191" s="58"/>
      <c r="K2191" s="58"/>
      <c r="L2191" s="58"/>
      <c r="M2191" s="60">
        <f t="shared" ref="M2191:N2191" si="316">SUM(M2183:M2190)</f>
        <v>814000</v>
      </c>
      <c r="N2191" s="60">
        <f t="shared" si="316"/>
        <v>1477710</v>
      </c>
      <c r="O2191" s="60">
        <f>SUM(O2183:O2190)</f>
        <v>2291710</v>
      </c>
      <c r="P2191" s="60">
        <f>+J2182-N2191</f>
        <v>-25</v>
      </c>
      <c r="Q2191" s="60">
        <f>+I2182-M2191</f>
        <v>0</v>
      </c>
      <c r="R2191" s="60">
        <f>+P2191+Q2191</f>
        <v>-25</v>
      </c>
      <c r="S2191" s="60">
        <f>+O2191</f>
        <v>2291710</v>
      </c>
      <c r="T2191" s="58"/>
    </row>
    <row r="2192" spans="1:20" ht="21" customHeight="1" x14ac:dyDescent="0.4">
      <c r="A2192" s="50" t="s">
        <v>773</v>
      </c>
      <c r="B2192" s="50" t="s">
        <v>326</v>
      </c>
      <c r="C2192" s="50" t="s">
        <v>774</v>
      </c>
      <c r="D2192" s="50">
        <v>157.16999999999999</v>
      </c>
      <c r="E2192" s="50">
        <v>15000</v>
      </c>
      <c r="F2192" s="52">
        <f>+D2192*0.8364</f>
        <v>131.456988</v>
      </c>
      <c r="G2192" s="51">
        <v>7000</v>
      </c>
      <c r="H2192" s="51">
        <f>+D2192*E2192</f>
        <v>2357550</v>
      </c>
      <c r="I2192" s="52">
        <f>+CEILING(F2192*G2192,1000)</f>
        <v>921000</v>
      </c>
      <c r="J2192" s="52">
        <f>(H2192-I2192)</f>
        <v>1436550</v>
      </c>
      <c r="K2192" s="53">
        <v>44892</v>
      </c>
      <c r="L2192" s="54"/>
      <c r="M2192" s="51"/>
      <c r="N2192" s="51"/>
      <c r="O2192" s="52"/>
      <c r="P2192" s="51"/>
      <c r="Q2192" s="51"/>
      <c r="R2192" s="51"/>
      <c r="S2192" s="51"/>
      <c r="T2192" s="50" t="s">
        <v>298</v>
      </c>
    </row>
    <row r="2193" spans="1:20" ht="21" customHeight="1" x14ac:dyDescent="0.4">
      <c r="A2193" s="50" t="s">
        <v>773</v>
      </c>
      <c r="B2193" s="50"/>
      <c r="C2193" s="50"/>
      <c r="D2193" s="50"/>
      <c r="E2193" s="50"/>
      <c r="F2193" s="50"/>
      <c r="G2193" s="50"/>
      <c r="H2193" s="50"/>
      <c r="I2193" s="50"/>
      <c r="J2193" s="50"/>
      <c r="K2193" s="56">
        <v>44892</v>
      </c>
      <c r="L2193" s="50" t="s">
        <v>9</v>
      </c>
      <c r="M2193" s="51"/>
      <c r="N2193" s="52">
        <v>50000</v>
      </c>
      <c r="O2193" s="52">
        <f t="shared" ref="O2193:O2207" si="317">+SUM(M2193:N2193)</f>
        <v>50000</v>
      </c>
      <c r="P2193" s="51"/>
      <c r="Q2193" s="51"/>
      <c r="R2193" s="51"/>
      <c r="S2193" s="51"/>
      <c r="T2193" s="50" t="s">
        <v>298</v>
      </c>
    </row>
    <row r="2194" spans="1:20" ht="21" customHeight="1" x14ac:dyDescent="0.4">
      <c r="A2194" s="50" t="s">
        <v>773</v>
      </c>
      <c r="B2194" s="50"/>
      <c r="C2194" s="50"/>
      <c r="D2194" s="50"/>
      <c r="E2194" s="50"/>
      <c r="F2194" s="50"/>
      <c r="G2194" s="50"/>
      <c r="H2194" s="50"/>
      <c r="I2194" s="50"/>
      <c r="J2194" s="50"/>
      <c r="K2194" s="56">
        <v>44898</v>
      </c>
      <c r="L2194" s="50" t="s">
        <v>9</v>
      </c>
      <c r="M2194" s="51"/>
      <c r="N2194" s="52">
        <v>1113060</v>
      </c>
      <c r="O2194" s="52">
        <f t="shared" si="317"/>
        <v>1113060</v>
      </c>
      <c r="P2194" s="51"/>
      <c r="Q2194" s="51"/>
      <c r="R2194" s="51"/>
      <c r="S2194" s="51"/>
      <c r="T2194" s="50" t="s">
        <v>298</v>
      </c>
    </row>
    <row r="2195" spans="1:20" ht="21" customHeight="1" x14ac:dyDescent="0.4">
      <c r="A2195" s="50" t="s">
        <v>773</v>
      </c>
      <c r="B2195" s="50"/>
      <c r="C2195" s="50"/>
      <c r="D2195" s="50"/>
      <c r="E2195" s="50"/>
      <c r="F2195" s="50"/>
      <c r="G2195" s="50"/>
      <c r="H2195" s="50"/>
      <c r="I2195" s="50"/>
      <c r="J2195" s="50"/>
      <c r="K2195" s="56">
        <v>44981</v>
      </c>
      <c r="L2195" s="50" t="s">
        <v>9</v>
      </c>
      <c r="M2195" s="51"/>
      <c r="N2195" s="52">
        <v>243000</v>
      </c>
      <c r="O2195" s="52">
        <f t="shared" si="317"/>
        <v>243000</v>
      </c>
      <c r="P2195" s="51"/>
      <c r="Q2195" s="51"/>
      <c r="R2195" s="51"/>
      <c r="S2195" s="51"/>
      <c r="T2195" s="50" t="s">
        <v>298</v>
      </c>
    </row>
    <row r="2196" spans="1:20" ht="21" customHeight="1" x14ac:dyDescent="0.4">
      <c r="A2196" s="50" t="s">
        <v>773</v>
      </c>
      <c r="B2196" s="50"/>
      <c r="C2196" s="50"/>
      <c r="D2196" s="50"/>
      <c r="E2196" s="50"/>
      <c r="F2196" s="50"/>
      <c r="G2196" s="50"/>
      <c r="H2196" s="50"/>
      <c r="I2196" s="50"/>
      <c r="J2196" s="50"/>
      <c r="K2196" s="56">
        <v>44981</v>
      </c>
      <c r="L2196" s="50" t="s">
        <v>1325</v>
      </c>
      <c r="M2196" s="51">
        <v>115000</v>
      </c>
      <c r="N2196" s="51"/>
      <c r="O2196" s="52">
        <f t="shared" si="317"/>
        <v>115000</v>
      </c>
      <c r="P2196" s="51"/>
      <c r="Q2196" s="51"/>
      <c r="R2196" s="51"/>
      <c r="S2196" s="51"/>
      <c r="T2196" s="50" t="s">
        <v>298</v>
      </c>
    </row>
    <row r="2197" spans="1:20" ht="21" customHeight="1" x14ac:dyDescent="0.4">
      <c r="A2197" s="50" t="s">
        <v>773</v>
      </c>
      <c r="B2197" s="50"/>
      <c r="C2197" s="50"/>
      <c r="D2197" s="50"/>
      <c r="E2197" s="50"/>
      <c r="F2197" s="50"/>
      <c r="G2197" s="50"/>
      <c r="H2197" s="50"/>
      <c r="I2197" s="50"/>
      <c r="J2197" s="50"/>
      <c r="K2197" s="56">
        <v>45000</v>
      </c>
      <c r="L2197" s="50" t="s">
        <v>1326</v>
      </c>
      <c r="M2197" s="51">
        <v>115000</v>
      </c>
      <c r="N2197" s="51"/>
      <c r="O2197" s="52">
        <f t="shared" si="317"/>
        <v>115000</v>
      </c>
      <c r="P2197" s="51"/>
      <c r="Q2197" s="51"/>
      <c r="R2197" s="51"/>
      <c r="S2197" s="51"/>
      <c r="T2197" s="50" t="s">
        <v>298</v>
      </c>
    </row>
    <row r="2198" spans="1:20" ht="21" customHeight="1" x14ac:dyDescent="0.4">
      <c r="A2198" s="50" t="s">
        <v>773</v>
      </c>
      <c r="B2198" s="50"/>
      <c r="C2198" s="50"/>
      <c r="D2198" s="50"/>
      <c r="E2198" s="50"/>
      <c r="F2198" s="50"/>
      <c r="G2198" s="50"/>
      <c r="H2198" s="50"/>
      <c r="I2198" s="50"/>
      <c r="J2198" s="50"/>
      <c r="K2198" s="56">
        <v>45031</v>
      </c>
      <c r="L2198" s="50" t="s">
        <v>1327</v>
      </c>
      <c r="M2198" s="51">
        <v>115000</v>
      </c>
      <c r="N2198" s="51"/>
      <c r="O2198" s="52">
        <f t="shared" si="317"/>
        <v>115000</v>
      </c>
      <c r="P2198" s="51"/>
      <c r="Q2198" s="51"/>
      <c r="R2198" s="51"/>
      <c r="S2198" s="51"/>
      <c r="T2198" s="50" t="s">
        <v>298</v>
      </c>
    </row>
    <row r="2199" spans="1:20" ht="21" customHeight="1" x14ac:dyDescent="0.4">
      <c r="A2199" s="50" t="s">
        <v>773</v>
      </c>
      <c r="B2199" s="50"/>
      <c r="C2199" s="50"/>
      <c r="D2199" s="50"/>
      <c r="E2199" s="50"/>
      <c r="F2199" s="50"/>
      <c r="G2199" s="50"/>
      <c r="H2199" s="50"/>
      <c r="I2199" s="50"/>
      <c r="J2199" s="50"/>
      <c r="K2199" s="56">
        <v>45061</v>
      </c>
      <c r="L2199" s="50" t="s">
        <v>1328</v>
      </c>
      <c r="M2199" s="51">
        <v>115000</v>
      </c>
      <c r="N2199" s="51"/>
      <c r="O2199" s="52">
        <f t="shared" si="317"/>
        <v>115000</v>
      </c>
      <c r="P2199" s="51"/>
      <c r="Q2199" s="51"/>
      <c r="R2199" s="51"/>
      <c r="S2199" s="51"/>
      <c r="T2199" s="50" t="s">
        <v>298</v>
      </c>
    </row>
    <row r="2200" spans="1:20" ht="21" customHeight="1" x14ac:dyDescent="0.4">
      <c r="A2200" s="50" t="s">
        <v>773</v>
      </c>
      <c r="B2200" s="50"/>
      <c r="C2200" s="50" t="s">
        <v>775</v>
      </c>
      <c r="D2200" s="50"/>
      <c r="E2200" s="50"/>
      <c r="F2200" s="50"/>
      <c r="G2200" s="50"/>
      <c r="H2200" s="50"/>
      <c r="I2200" s="50"/>
      <c r="J2200" s="50"/>
      <c r="K2200" s="56">
        <v>45132</v>
      </c>
      <c r="L2200" s="50" t="s">
        <v>1329</v>
      </c>
      <c r="M2200" s="51">
        <v>115000</v>
      </c>
      <c r="N2200" s="51"/>
      <c r="O2200" s="52">
        <f t="shared" si="317"/>
        <v>115000</v>
      </c>
      <c r="P2200" s="51"/>
      <c r="Q2200" s="51"/>
      <c r="R2200" s="51"/>
      <c r="S2200" s="51"/>
      <c r="T2200" s="50" t="s">
        <v>298</v>
      </c>
    </row>
    <row r="2201" spans="1:20" ht="21" customHeight="1" x14ac:dyDescent="0.4">
      <c r="A2201" s="50" t="s">
        <v>773</v>
      </c>
      <c r="B2201" s="50"/>
      <c r="C2201" s="50"/>
      <c r="D2201" s="50"/>
      <c r="E2201" s="50"/>
      <c r="F2201" s="50"/>
      <c r="G2201" s="50"/>
      <c r="H2201" s="50"/>
      <c r="I2201" s="50"/>
      <c r="J2201" s="50"/>
      <c r="K2201" s="56">
        <v>45122</v>
      </c>
      <c r="L2201" s="50" t="s">
        <v>1330</v>
      </c>
      <c r="M2201" s="51">
        <v>115000</v>
      </c>
      <c r="N2201" s="51"/>
      <c r="O2201" s="52">
        <f t="shared" si="317"/>
        <v>115000</v>
      </c>
      <c r="P2201" s="51"/>
      <c r="Q2201" s="51"/>
      <c r="R2201" s="51"/>
      <c r="S2201" s="51"/>
      <c r="T2201" s="50" t="s">
        <v>298</v>
      </c>
    </row>
    <row r="2202" spans="1:20" ht="21" customHeight="1" x14ac:dyDescent="0.4">
      <c r="A2202" s="50" t="s">
        <v>773</v>
      </c>
      <c r="B2202" s="50"/>
      <c r="C2202" s="50"/>
      <c r="D2202" s="50"/>
      <c r="E2202" s="50"/>
      <c r="F2202" s="50"/>
      <c r="G2202" s="50"/>
      <c r="H2202" s="50"/>
      <c r="I2202" s="50"/>
      <c r="J2202" s="50"/>
      <c r="K2202" s="56">
        <v>45153</v>
      </c>
      <c r="L2202" s="50" t="s">
        <v>1331</v>
      </c>
      <c r="M2202" s="51">
        <v>115000</v>
      </c>
      <c r="N2202" s="51"/>
      <c r="O2202" s="52">
        <f t="shared" si="317"/>
        <v>115000</v>
      </c>
      <c r="P2202" s="51"/>
      <c r="Q2202" s="51"/>
      <c r="R2202" s="51"/>
      <c r="S2202" s="51"/>
      <c r="T2202" s="50" t="s">
        <v>298</v>
      </c>
    </row>
    <row r="2203" spans="1:20" ht="21" customHeight="1" x14ac:dyDescent="0.4">
      <c r="A2203" s="50" t="s">
        <v>773</v>
      </c>
      <c r="B2203" s="50"/>
      <c r="C2203" s="50"/>
      <c r="D2203" s="50"/>
      <c r="E2203" s="50"/>
      <c r="F2203" s="50"/>
      <c r="G2203" s="50"/>
      <c r="H2203" s="50"/>
      <c r="I2203" s="50"/>
      <c r="J2203" s="50"/>
      <c r="K2203" s="56">
        <v>45184</v>
      </c>
      <c r="L2203" s="50" t="s">
        <v>1332</v>
      </c>
      <c r="M2203" s="51">
        <v>115000</v>
      </c>
      <c r="N2203" s="51"/>
      <c r="O2203" s="52">
        <f t="shared" si="317"/>
        <v>115000</v>
      </c>
      <c r="P2203" s="51"/>
      <c r="Q2203" s="51"/>
      <c r="R2203" s="51"/>
      <c r="S2203" s="51"/>
      <c r="T2203" s="50" t="s">
        <v>298</v>
      </c>
    </row>
    <row r="2204" spans="1:20" ht="21" customHeight="1" x14ac:dyDescent="0.4">
      <c r="A2204" s="50" t="s">
        <v>773</v>
      </c>
      <c r="B2204" s="50"/>
      <c r="C2204" s="50"/>
      <c r="D2204" s="50"/>
      <c r="E2204" s="50"/>
      <c r="F2204" s="50"/>
      <c r="G2204" s="50"/>
      <c r="H2204" s="50"/>
      <c r="I2204" s="50"/>
      <c r="J2204" s="50"/>
      <c r="K2204" s="56">
        <v>45057</v>
      </c>
      <c r="L2204" s="50" t="s">
        <v>9</v>
      </c>
      <c r="M2204" s="51"/>
      <c r="N2204" s="52">
        <v>31490</v>
      </c>
      <c r="O2204" s="52">
        <f t="shared" si="317"/>
        <v>31490</v>
      </c>
      <c r="P2204" s="51"/>
      <c r="Q2204" s="51"/>
      <c r="R2204" s="51"/>
      <c r="S2204" s="51"/>
      <c r="T2204" s="50" t="s">
        <v>298</v>
      </c>
    </row>
    <row r="2205" spans="1:20" ht="21" customHeight="1" x14ac:dyDescent="0.4">
      <c r="A2205" s="50" t="s">
        <v>773</v>
      </c>
      <c r="B2205" s="50"/>
      <c r="C2205" s="50"/>
      <c r="D2205" s="50"/>
      <c r="E2205" s="50"/>
      <c r="F2205" s="50"/>
      <c r="G2205" s="50"/>
      <c r="H2205" s="50"/>
      <c r="I2205" s="50"/>
      <c r="J2205" s="50"/>
      <c r="K2205" s="56">
        <v>45135</v>
      </c>
      <c r="L2205" s="50" t="s">
        <v>1330</v>
      </c>
      <c r="M2205" s="51">
        <v>-115000</v>
      </c>
      <c r="N2205" s="51"/>
      <c r="O2205" s="52">
        <f t="shared" si="317"/>
        <v>-115000</v>
      </c>
      <c r="P2205" s="51"/>
      <c r="Q2205" s="51"/>
      <c r="R2205" s="51"/>
      <c r="S2205" s="51"/>
      <c r="T2205" s="50" t="s">
        <v>298</v>
      </c>
    </row>
    <row r="2206" spans="1:20" ht="21" customHeight="1" x14ac:dyDescent="0.4">
      <c r="A2206" s="50" t="s">
        <v>773</v>
      </c>
      <c r="B2206" s="50"/>
      <c r="C2206" s="50"/>
      <c r="D2206" s="50"/>
      <c r="E2206" s="50"/>
      <c r="F2206" s="50"/>
      <c r="G2206" s="50"/>
      <c r="H2206" s="50"/>
      <c r="I2206" s="50"/>
      <c r="J2206" s="50"/>
      <c r="K2206" s="56">
        <v>45167</v>
      </c>
      <c r="L2206" s="50" t="s">
        <v>1330</v>
      </c>
      <c r="M2206" s="51">
        <v>115000</v>
      </c>
      <c r="N2206" s="51"/>
      <c r="O2206" s="52">
        <f t="shared" si="317"/>
        <v>115000</v>
      </c>
      <c r="P2206" s="51"/>
      <c r="Q2206" s="51"/>
      <c r="R2206" s="51"/>
      <c r="S2206" s="51"/>
      <c r="T2206" s="50" t="s">
        <v>298</v>
      </c>
    </row>
    <row r="2207" spans="1:20" ht="21" customHeight="1" x14ac:dyDescent="0.4">
      <c r="A2207" s="50" t="s">
        <v>773</v>
      </c>
      <c r="B2207" s="50"/>
      <c r="C2207" s="50"/>
      <c r="D2207" s="50"/>
      <c r="E2207" s="50"/>
      <c r="F2207" s="50"/>
      <c r="G2207" s="50"/>
      <c r="H2207" s="50"/>
      <c r="I2207" s="50"/>
      <c r="J2207" s="50"/>
      <c r="K2207" s="50"/>
      <c r="L2207" s="50"/>
      <c r="M2207" s="51"/>
      <c r="N2207" s="51"/>
      <c r="O2207" s="52">
        <f t="shared" si="317"/>
        <v>0</v>
      </c>
      <c r="P2207" s="51"/>
      <c r="Q2207" s="51"/>
      <c r="R2207" s="51"/>
      <c r="S2207" s="51"/>
      <c r="T2207" s="50" t="s">
        <v>298</v>
      </c>
    </row>
    <row r="2208" spans="1:20" ht="21" customHeight="1" x14ac:dyDescent="0.4">
      <c r="A2208" s="58"/>
      <c r="B2208" s="58"/>
      <c r="C2208" s="58"/>
      <c r="D2208" s="58"/>
      <c r="E2208" s="58"/>
      <c r="F2208" s="58"/>
      <c r="G2208" s="58"/>
      <c r="H2208" s="58"/>
      <c r="I2208" s="58"/>
      <c r="J2208" s="58"/>
      <c r="K2208" s="58"/>
      <c r="L2208" s="58"/>
      <c r="M2208" s="60">
        <f t="shared" ref="M2208:N2208" si="318">SUM(M2193:M2207)</f>
        <v>920000</v>
      </c>
      <c r="N2208" s="60">
        <f t="shared" si="318"/>
        <v>1437550</v>
      </c>
      <c r="O2208" s="60">
        <f>SUM(O2193:O2207)</f>
        <v>2357550</v>
      </c>
      <c r="P2208" s="60">
        <f>+J2192-N2208</f>
        <v>-1000</v>
      </c>
      <c r="Q2208" s="60">
        <f>+I2192-M2208</f>
        <v>1000</v>
      </c>
      <c r="R2208" s="60">
        <f>+P2208+Q2208</f>
        <v>0</v>
      </c>
      <c r="S2208" s="60">
        <f>+O2208</f>
        <v>2357550</v>
      </c>
      <c r="T2208" s="58"/>
    </row>
    <row r="2209" spans="1:20" ht="21" customHeight="1" x14ac:dyDescent="0.4">
      <c r="A2209" s="50" t="s">
        <v>776</v>
      </c>
      <c r="B2209" s="50" t="s">
        <v>326</v>
      </c>
      <c r="C2209" s="50"/>
      <c r="D2209" s="50">
        <v>177.78</v>
      </c>
      <c r="E2209" s="50">
        <v>16000</v>
      </c>
      <c r="F2209" s="52">
        <f>+D2209*0.8364</f>
        <v>148.69519200000002</v>
      </c>
      <c r="G2209" s="51">
        <v>7000</v>
      </c>
      <c r="H2209" s="51">
        <f>+D2209*E2209</f>
        <v>2844480</v>
      </c>
      <c r="I2209" s="52">
        <f>+CEILING(F2209*G2209,1000)</f>
        <v>1041000</v>
      </c>
      <c r="J2209" s="52">
        <f>(H2209-I2209)</f>
        <v>1803480</v>
      </c>
      <c r="K2209" s="56">
        <v>44964</v>
      </c>
      <c r="L2209" s="50"/>
      <c r="M2209" s="51"/>
      <c r="N2209" s="51"/>
      <c r="O2209" s="52"/>
      <c r="P2209" s="51"/>
      <c r="Q2209" s="51"/>
      <c r="R2209" s="51"/>
      <c r="S2209" s="51"/>
      <c r="T2209" s="50" t="s">
        <v>304</v>
      </c>
    </row>
    <row r="2210" spans="1:20" ht="21" customHeight="1" x14ac:dyDescent="0.4">
      <c r="A2210" s="50" t="s">
        <v>776</v>
      </c>
      <c r="B2210" s="50"/>
      <c r="C2210" s="50" t="s">
        <v>777</v>
      </c>
      <c r="D2210" s="50"/>
      <c r="E2210" s="50"/>
      <c r="F2210" s="50"/>
      <c r="G2210" s="50"/>
      <c r="H2210" s="50"/>
      <c r="I2210" s="50"/>
      <c r="J2210" s="50"/>
      <c r="K2210" s="56">
        <v>44922</v>
      </c>
      <c r="L2210" s="50" t="s">
        <v>312</v>
      </c>
      <c r="M2210" s="51">
        <v>5000</v>
      </c>
      <c r="N2210" s="51"/>
      <c r="O2210" s="52">
        <f t="shared" ref="O2210:O2223" si="319">+SUM(M2210:N2210)</f>
        <v>5000</v>
      </c>
      <c r="P2210" s="51"/>
      <c r="Q2210" s="51"/>
      <c r="R2210" s="51"/>
      <c r="S2210" s="51"/>
      <c r="T2210" s="50" t="s">
        <v>981</v>
      </c>
    </row>
    <row r="2211" spans="1:20" ht="21" customHeight="1" x14ac:dyDescent="0.4">
      <c r="A2211" s="50" t="s">
        <v>776</v>
      </c>
      <c r="B2211" s="50"/>
      <c r="C2211" s="50"/>
      <c r="D2211" s="50"/>
      <c r="E2211" s="50"/>
      <c r="F2211" s="50"/>
      <c r="G2211" s="50"/>
      <c r="H2211" s="50"/>
      <c r="I2211" s="50"/>
      <c r="J2211" s="50"/>
      <c r="K2211" s="56">
        <v>45287</v>
      </c>
      <c r="L2211" s="50" t="s">
        <v>312</v>
      </c>
      <c r="M2211" s="51">
        <v>5000</v>
      </c>
      <c r="N2211" s="51"/>
      <c r="O2211" s="52">
        <f t="shared" si="319"/>
        <v>5000</v>
      </c>
      <c r="P2211" s="51"/>
      <c r="Q2211" s="51"/>
      <c r="R2211" s="51"/>
      <c r="S2211" s="51"/>
      <c r="T2211" s="50" t="s">
        <v>981</v>
      </c>
    </row>
    <row r="2212" spans="1:20" ht="21" customHeight="1" x14ac:dyDescent="0.4">
      <c r="A2212" s="50" t="s">
        <v>776</v>
      </c>
      <c r="B2212" s="50"/>
      <c r="C2212" s="50"/>
      <c r="D2212" s="50"/>
      <c r="E2212" s="50" t="s">
        <v>478</v>
      </c>
      <c r="F2212" s="50"/>
      <c r="G2212" s="50"/>
      <c r="H2212" s="50"/>
      <c r="I2212" s="50"/>
      <c r="J2212" s="50"/>
      <c r="K2212" s="56">
        <v>44967</v>
      </c>
      <c r="L2212" s="50" t="s">
        <v>313</v>
      </c>
      <c r="M2212" s="51">
        <v>-10000</v>
      </c>
      <c r="N2212" s="51"/>
      <c r="O2212" s="52">
        <f t="shared" si="319"/>
        <v>-10000</v>
      </c>
      <c r="P2212" s="51"/>
      <c r="Q2212" s="51"/>
      <c r="R2212" s="51"/>
      <c r="S2212" s="51"/>
      <c r="T2212" s="50" t="s">
        <v>981</v>
      </c>
    </row>
    <row r="2213" spans="1:20" ht="21" customHeight="1" x14ac:dyDescent="0.4">
      <c r="A2213" s="50" t="s">
        <v>776</v>
      </c>
      <c r="B2213" s="50"/>
      <c r="C2213" s="50" t="s">
        <v>752</v>
      </c>
      <c r="D2213" s="50"/>
      <c r="E2213" s="50"/>
      <c r="F2213" s="50"/>
      <c r="G2213" s="50"/>
      <c r="H2213" s="50"/>
      <c r="I2213" s="50"/>
      <c r="J2213" s="50"/>
      <c r="K2213" s="56">
        <v>44961</v>
      </c>
      <c r="L2213" s="50" t="s">
        <v>9</v>
      </c>
      <c r="M2213" s="51"/>
      <c r="N2213" s="52">
        <v>10000</v>
      </c>
      <c r="O2213" s="52">
        <f t="shared" si="319"/>
        <v>10000</v>
      </c>
      <c r="P2213" s="51"/>
      <c r="Q2213" s="51"/>
      <c r="R2213" s="51"/>
      <c r="S2213" s="51"/>
      <c r="T2213" s="50" t="s">
        <v>981</v>
      </c>
    </row>
    <row r="2214" spans="1:20" ht="21" customHeight="1" x14ac:dyDescent="0.4">
      <c r="A2214" s="50" t="s">
        <v>776</v>
      </c>
      <c r="B2214" s="50"/>
      <c r="C2214" s="50"/>
      <c r="D2214" s="50"/>
      <c r="E2214" s="50"/>
      <c r="F2214" s="50"/>
      <c r="G2214" s="50"/>
      <c r="H2214" s="50"/>
      <c r="I2214" s="50"/>
      <c r="J2214" s="50"/>
      <c r="K2214" s="56">
        <v>45029</v>
      </c>
      <c r="L2214" s="50" t="s">
        <v>9</v>
      </c>
      <c r="M2214" s="51"/>
      <c r="N2214" s="52">
        <v>-10000</v>
      </c>
      <c r="O2214" s="52">
        <f t="shared" si="319"/>
        <v>-10000</v>
      </c>
      <c r="P2214" s="51"/>
      <c r="Q2214" s="51"/>
      <c r="R2214" s="51"/>
      <c r="S2214" s="51"/>
      <c r="T2214" s="50" t="s">
        <v>981</v>
      </c>
    </row>
    <row r="2215" spans="1:20" ht="21" customHeight="1" x14ac:dyDescent="0.4">
      <c r="A2215" s="50" t="s">
        <v>776</v>
      </c>
      <c r="B2215" s="50"/>
      <c r="C2215" s="50" t="s">
        <v>778</v>
      </c>
      <c r="D2215" s="50"/>
      <c r="E2215" s="50"/>
      <c r="F2215" s="50"/>
      <c r="G2215" s="50"/>
      <c r="H2215" s="50"/>
      <c r="I2215" s="50"/>
      <c r="J2215" s="50"/>
      <c r="K2215" s="56">
        <v>45091</v>
      </c>
      <c r="L2215" s="50" t="s">
        <v>9</v>
      </c>
      <c r="M2215" s="51"/>
      <c r="N2215" s="52">
        <v>450000</v>
      </c>
      <c r="O2215" s="52">
        <f t="shared" si="319"/>
        <v>450000</v>
      </c>
      <c r="P2215" s="51"/>
      <c r="Q2215" s="51"/>
      <c r="R2215" s="51"/>
      <c r="S2215" s="51"/>
      <c r="T2215" s="50" t="s">
        <v>304</v>
      </c>
    </row>
    <row r="2216" spans="1:20" ht="21" customHeight="1" x14ac:dyDescent="0.4">
      <c r="A2216" s="50" t="s">
        <v>776</v>
      </c>
      <c r="B2216" s="50"/>
      <c r="C2216" s="50" t="s">
        <v>778</v>
      </c>
      <c r="D2216" s="50"/>
      <c r="E2216" s="50"/>
      <c r="F2216" s="50"/>
      <c r="G2216" s="50"/>
      <c r="H2216" s="50"/>
      <c r="I2216" s="50"/>
      <c r="J2216" s="50"/>
      <c r="K2216" s="56">
        <v>45241</v>
      </c>
      <c r="L2216" s="50" t="s">
        <v>9</v>
      </c>
      <c r="M2216" s="51"/>
      <c r="N2216" s="52">
        <v>250000</v>
      </c>
      <c r="O2216" s="52">
        <f t="shared" si="319"/>
        <v>250000</v>
      </c>
      <c r="P2216" s="51"/>
      <c r="Q2216" s="51"/>
      <c r="R2216" s="51"/>
      <c r="S2216" s="51"/>
      <c r="T2216" s="50" t="s">
        <v>304</v>
      </c>
    </row>
    <row r="2217" spans="1:20" ht="21" customHeight="1" x14ac:dyDescent="0.4">
      <c r="A2217" s="50" t="s">
        <v>776</v>
      </c>
      <c r="B2217" s="50"/>
      <c r="C2217" s="50"/>
      <c r="D2217" s="50"/>
      <c r="E2217" s="50"/>
      <c r="F2217" s="50"/>
      <c r="G2217" s="50"/>
      <c r="H2217" s="50"/>
      <c r="I2217" s="50"/>
      <c r="J2217" s="50"/>
      <c r="K2217" s="56">
        <v>45286</v>
      </c>
      <c r="L2217" s="50" t="s">
        <v>1333</v>
      </c>
      <c r="M2217" s="52">
        <v>490000</v>
      </c>
      <c r="N2217" s="51"/>
      <c r="O2217" s="52">
        <f t="shared" si="319"/>
        <v>490000</v>
      </c>
      <c r="P2217" s="51"/>
      <c r="Q2217" s="51"/>
      <c r="R2217" s="51"/>
      <c r="S2217" s="51"/>
      <c r="T2217" s="50" t="s">
        <v>304</v>
      </c>
    </row>
    <row r="2218" spans="1:20" ht="21" customHeight="1" x14ac:dyDescent="0.4">
      <c r="A2218" s="50" t="s">
        <v>776</v>
      </c>
      <c r="B2218" s="50"/>
      <c r="C2218" s="50"/>
      <c r="D2218" s="50"/>
      <c r="E2218" s="50"/>
      <c r="F2218" s="50"/>
      <c r="G2218" s="50"/>
      <c r="H2218" s="50"/>
      <c r="I2218" s="50"/>
      <c r="J2218" s="50"/>
      <c r="K2218" s="56">
        <v>45328</v>
      </c>
      <c r="L2218" s="50" t="s">
        <v>1334</v>
      </c>
      <c r="M2218" s="52">
        <v>300000</v>
      </c>
      <c r="N2218" s="51"/>
      <c r="O2218" s="52">
        <f t="shared" si="319"/>
        <v>300000</v>
      </c>
      <c r="P2218" s="51"/>
      <c r="Q2218" s="51"/>
      <c r="R2218" s="51"/>
      <c r="S2218" s="51"/>
      <c r="T2218" s="50" t="s">
        <v>304</v>
      </c>
    </row>
    <row r="2219" spans="1:20" ht="21" customHeight="1" x14ac:dyDescent="0.4">
      <c r="A2219" s="50" t="s">
        <v>776</v>
      </c>
      <c r="B2219" s="50"/>
      <c r="C2219" s="50"/>
      <c r="D2219" s="50"/>
      <c r="E2219" s="50"/>
      <c r="F2219" s="50"/>
      <c r="G2219" s="50"/>
      <c r="H2219" s="50"/>
      <c r="I2219" s="50"/>
      <c r="J2219" s="50"/>
      <c r="K2219" s="56">
        <v>45328</v>
      </c>
      <c r="L2219" s="50" t="s">
        <v>1335</v>
      </c>
      <c r="M2219" s="52">
        <v>251000</v>
      </c>
      <c r="N2219" s="51"/>
      <c r="O2219" s="52">
        <f t="shared" si="319"/>
        <v>251000</v>
      </c>
      <c r="P2219" s="51"/>
      <c r="Q2219" s="51"/>
      <c r="R2219" s="51"/>
      <c r="S2219" s="51"/>
      <c r="T2219" s="50" t="s">
        <v>304</v>
      </c>
    </row>
    <row r="2220" spans="1:20" ht="21" customHeight="1" x14ac:dyDescent="0.4">
      <c r="A2220" s="50" t="s">
        <v>776</v>
      </c>
      <c r="B2220" s="50"/>
      <c r="C2220" s="50"/>
      <c r="D2220" s="50"/>
      <c r="E2220" s="50"/>
      <c r="F2220" s="50"/>
      <c r="G2220" s="50"/>
      <c r="H2220" s="50"/>
      <c r="I2220" s="50"/>
      <c r="J2220" s="50"/>
      <c r="K2220" s="56">
        <v>45328</v>
      </c>
      <c r="L2220" s="50" t="s">
        <v>9</v>
      </c>
      <c r="M2220" s="51"/>
      <c r="N2220" s="52">
        <v>200000</v>
      </c>
      <c r="O2220" s="52">
        <f t="shared" si="319"/>
        <v>200000</v>
      </c>
      <c r="P2220" s="51"/>
      <c r="Q2220" s="51"/>
      <c r="R2220" s="51"/>
      <c r="S2220" s="51"/>
      <c r="T2220" s="50" t="s">
        <v>304</v>
      </c>
    </row>
    <row r="2221" spans="1:20" ht="21" customHeight="1" x14ac:dyDescent="0.4">
      <c r="A2221" s="50" t="s">
        <v>776</v>
      </c>
      <c r="B2221" s="50"/>
      <c r="C2221" s="50"/>
      <c r="D2221" s="50"/>
      <c r="E2221" s="50"/>
      <c r="F2221" s="50"/>
      <c r="G2221" s="50"/>
      <c r="H2221" s="50"/>
      <c r="I2221" s="50"/>
      <c r="J2221" s="50"/>
      <c r="K2221" s="56">
        <v>45329</v>
      </c>
      <c r="L2221" s="50" t="s">
        <v>9</v>
      </c>
      <c r="M2221" s="51"/>
      <c r="N2221" s="52">
        <v>300000</v>
      </c>
      <c r="O2221" s="52">
        <f t="shared" si="319"/>
        <v>300000</v>
      </c>
      <c r="P2221" s="51"/>
      <c r="Q2221" s="51"/>
      <c r="R2221" s="51"/>
      <c r="S2221" s="51"/>
      <c r="T2221" s="50" t="s">
        <v>304</v>
      </c>
    </row>
    <row r="2222" spans="1:20" ht="21" customHeight="1" x14ac:dyDescent="0.4">
      <c r="A2222" s="50" t="s">
        <v>776</v>
      </c>
      <c r="B2222" s="50"/>
      <c r="C2222" s="50"/>
      <c r="D2222" s="50"/>
      <c r="E2222" s="50"/>
      <c r="F2222" s="50"/>
      <c r="G2222" s="50"/>
      <c r="H2222" s="50"/>
      <c r="I2222" s="50"/>
      <c r="J2222" s="50"/>
      <c r="K2222" s="56">
        <v>45331</v>
      </c>
      <c r="L2222" s="50" t="s">
        <v>9</v>
      </c>
      <c r="M2222" s="51"/>
      <c r="N2222" s="52">
        <v>603480</v>
      </c>
      <c r="O2222" s="52">
        <f t="shared" si="319"/>
        <v>603480</v>
      </c>
      <c r="P2222" s="51"/>
      <c r="Q2222" s="51"/>
      <c r="R2222" s="51"/>
      <c r="S2222" s="51"/>
      <c r="T2222" s="50" t="s">
        <v>304</v>
      </c>
    </row>
    <row r="2223" spans="1:20" ht="21" customHeight="1" x14ac:dyDescent="0.4">
      <c r="A2223" s="50" t="s">
        <v>776</v>
      </c>
      <c r="B2223" s="50"/>
      <c r="C2223" s="50"/>
      <c r="D2223" s="50"/>
      <c r="E2223" s="50"/>
      <c r="F2223" s="50"/>
      <c r="G2223" s="50"/>
      <c r="H2223" s="50"/>
      <c r="I2223" s="50"/>
      <c r="J2223" s="50"/>
      <c r="K2223" s="50"/>
      <c r="L2223" s="50"/>
      <c r="M2223" s="51"/>
      <c r="N2223" s="51"/>
      <c r="O2223" s="52">
        <f t="shared" si="319"/>
        <v>0</v>
      </c>
      <c r="P2223" s="51"/>
      <c r="Q2223" s="51"/>
      <c r="R2223" s="51"/>
      <c r="S2223" s="51"/>
      <c r="T2223" s="50" t="s">
        <v>304</v>
      </c>
    </row>
    <row r="2224" spans="1:20" ht="21" customHeight="1" x14ac:dyDescent="0.4">
      <c r="A2224" s="58"/>
      <c r="B2224" s="58"/>
      <c r="C2224" s="58"/>
      <c r="D2224" s="58"/>
      <c r="E2224" s="58"/>
      <c r="F2224" s="58"/>
      <c r="G2224" s="58"/>
      <c r="H2224" s="58"/>
      <c r="I2224" s="58"/>
      <c r="J2224" s="58"/>
      <c r="K2224" s="58"/>
      <c r="L2224" s="58"/>
      <c r="M2224" s="60">
        <f t="shared" ref="M2224:N2224" si="320">SUM(M2210:M2223)</f>
        <v>1041000</v>
      </c>
      <c r="N2224" s="60">
        <f t="shared" si="320"/>
        <v>1803480</v>
      </c>
      <c r="O2224" s="60">
        <f>SUM(O2210:O2223)</f>
        <v>2844480</v>
      </c>
      <c r="P2224" s="60">
        <f>+J2209-N2224</f>
        <v>0</v>
      </c>
      <c r="Q2224" s="60">
        <f>+I2209-M2224</f>
        <v>0</v>
      </c>
      <c r="R2224" s="60">
        <f>+P2224+Q2224</f>
        <v>0</v>
      </c>
      <c r="S2224" s="60">
        <f>+O2224</f>
        <v>2844480</v>
      </c>
      <c r="T2224" s="58"/>
    </row>
    <row r="2225" spans="1:20" ht="21" customHeight="1" x14ac:dyDescent="0.4">
      <c r="A2225" s="50" t="s">
        <v>779</v>
      </c>
      <c r="B2225" s="50" t="s">
        <v>326</v>
      </c>
      <c r="C2225" s="50"/>
      <c r="D2225" s="50">
        <v>74.67</v>
      </c>
      <c r="E2225" s="50">
        <v>16500</v>
      </c>
      <c r="F2225" s="52">
        <f>+D2225*0.8364</f>
        <v>62.453988000000003</v>
      </c>
      <c r="G2225" s="51">
        <v>7000</v>
      </c>
      <c r="H2225" s="51">
        <f>+D2225*E2225</f>
        <v>1232055</v>
      </c>
      <c r="I2225" s="52">
        <f>+CEILING(F2225*G2225,1000)</f>
        <v>438000</v>
      </c>
      <c r="J2225" s="52">
        <f>(H2225-I2225)</f>
        <v>794055</v>
      </c>
      <c r="K2225" s="56">
        <v>45135</v>
      </c>
      <c r="L2225" s="50"/>
      <c r="M2225" s="51"/>
      <c r="N2225" s="51"/>
      <c r="O2225" s="52"/>
      <c r="P2225" s="51"/>
      <c r="Q2225" s="51"/>
      <c r="R2225" s="51"/>
      <c r="S2225" s="51"/>
      <c r="T2225" s="50" t="s">
        <v>304</v>
      </c>
    </row>
    <row r="2226" spans="1:20" ht="21" customHeight="1" x14ac:dyDescent="0.4">
      <c r="A2226" s="50" t="s">
        <v>779</v>
      </c>
      <c r="B2226" s="50"/>
      <c r="C2226" s="50"/>
      <c r="D2226" s="50"/>
      <c r="E2226" s="50"/>
      <c r="F2226" s="50"/>
      <c r="G2226" s="50"/>
      <c r="H2226" s="50"/>
      <c r="I2226" s="50"/>
      <c r="J2226" s="50"/>
      <c r="K2226" s="56">
        <v>45135</v>
      </c>
      <c r="L2226" s="50" t="s">
        <v>9</v>
      </c>
      <c r="M2226" s="51"/>
      <c r="N2226" s="52">
        <v>5100</v>
      </c>
      <c r="O2226" s="52">
        <f t="shared" ref="O2226:O2232" si="321">+SUM(M2226:N2226)</f>
        <v>5100</v>
      </c>
      <c r="P2226" s="51"/>
      <c r="Q2226" s="51"/>
      <c r="R2226" s="51"/>
      <c r="S2226" s="51"/>
      <c r="T2226" s="50" t="s">
        <v>304</v>
      </c>
    </row>
    <row r="2227" spans="1:20" ht="21" customHeight="1" x14ac:dyDescent="0.4">
      <c r="A2227" s="50" t="s">
        <v>779</v>
      </c>
      <c r="B2227" s="50"/>
      <c r="C2227" s="50"/>
      <c r="D2227" s="50"/>
      <c r="E2227" s="50"/>
      <c r="F2227" s="50"/>
      <c r="G2227" s="50"/>
      <c r="H2227" s="50"/>
      <c r="I2227" s="50"/>
      <c r="J2227" s="50"/>
      <c r="K2227" s="56">
        <v>45145</v>
      </c>
      <c r="L2227" s="50" t="s">
        <v>9</v>
      </c>
      <c r="M2227" s="51"/>
      <c r="N2227" s="52">
        <v>245000</v>
      </c>
      <c r="O2227" s="52">
        <f t="shared" si="321"/>
        <v>245000</v>
      </c>
      <c r="P2227" s="51"/>
      <c r="Q2227" s="51"/>
      <c r="R2227" s="51"/>
      <c r="S2227" s="51"/>
      <c r="T2227" s="50" t="s">
        <v>304</v>
      </c>
    </row>
    <row r="2228" spans="1:20" ht="21" customHeight="1" x14ac:dyDescent="0.4">
      <c r="A2228" s="50" t="s">
        <v>779</v>
      </c>
      <c r="B2228" s="50"/>
      <c r="C2228" s="50" t="s">
        <v>780</v>
      </c>
      <c r="D2228" s="50"/>
      <c r="E2228" s="50"/>
      <c r="F2228" s="50"/>
      <c r="G2228" s="50"/>
      <c r="H2228" s="50"/>
      <c r="I2228" s="50"/>
      <c r="J2228" s="50"/>
      <c r="K2228" s="56">
        <v>45296</v>
      </c>
      <c r="L2228" s="50" t="s">
        <v>1336</v>
      </c>
      <c r="M2228" s="52">
        <v>250000</v>
      </c>
      <c r="N2228" s="51"/>
      <c r="O2228" s="52">
        <f t="shared" si="321"/>
        <v>250000</v>
      </c>
      <c r="P2228" s="51"/>
      <c r="Q2228" s="51"/>
      <c r="R2228" s="51"/>
      <c r="S2228" s="51"/>
      <c r="T2228" s="50" t="s">
        <v>304</v>
      </c>
    </row>
    <row r="2229" spans="1:20" ht="21" customHeight="1" x14ac:dyDescent="0.4">
      <c r="A2229" s="50" t="s">
        <v>779</v>
      </c>
      <c r="B2229" s="50"/>
      <c r="C2229" s="50"/>
      <c r="D2229" s="50"/>
      <c r="E2229" s="50"/>
      <c r="F2229" s="50"/>
      <c r="G2229" s="50"/>
      <c r="H2229" s="50"/>
      <c r="I2229" s="50"/>
      <c r="J2229" s="50"/>
      <c r="K2229" s="56">
        <v>45380</v>
      </c>
      <c r="L2229" s="50" t="s">
        <v>9</v>
      </c>
      <c r="M2229" s="51"/>
      <c r="N2229" s="52">
        <v>250000</v>
      </c>
      <c r="O2229" s="52">
        <f t="shared" si="321"/>
        <v>250000</v>
      </c>
      <c r="P2229" s="51"/>
      <c r="Q2229" s="51"/>
      <c r="R2229" s="51"/>
      <c r="S2229" s="51"/>
      <c r="T2229" s="50" t="s">
        <v>304</v>
      </c>
    </row>
    <row r="2230" spans="1:20" ht="21" customHeight="1" x14ac:dyDescent="0.4">
      <c r="A2230" s="50" t="s">
        <v>779</v>
      </c>
      <c r="B2230" s="50"/>
      <c r="C2230" s="50" t="s">
        <v>781</v>
      </c>
      <c r="D2230" s="50"/>
      <c r="E2230" s="50"/>
      <c r="F2230" s="50"/>
      <c r="G2230" s="50"/>
      <c r="H2230" s="50"/>
      <c r="I2230" s="50"/>
      <c r="J2230" s="50"/>
      <c r="K2230" s="56">
        <v>45425</v>
      </c>
      <c r="L2230" s="50" t="s">
        <v>1337</v>
      </c>
      <c r="M2230" s="52">
        <v>188000</v>
      </c>
      <c r="N2230" s="51"/>
      <c r="O2230" s="52">
        <f t="shared" si="321"/>
        <v>188000</v>
      </c>
      <c r="P2230" s="51"/>
      <c r="Q2230" s="51"/>
      <c r="R2230" s="51"/>
      <c r="S2230" s="51"/>
      <c r="T2230" s="50" t="s">
        <v>304</v>
      </c>
    </row>
    <row r="2231" spans="1:20" ht="21" customHeight="1" x14ac:dyDescent="0.4">
      <c r="A2231" s="50" t="s">
        <v>779</v>
      </c>
      <c r="B2231" s="50"/>
      <c r="C2231" s="50"/>
      <c r="D2231" s="50"/>
      <c r="E2231" s="50"/>
      <c r="F2231" s="50"/>
      <c r="G2231" s="50"/>
      <c r="H2231" s="50"/>
      <c r="I2231" s="50"/>
      <c r="J2231" s="50"/>
      <c r="K2231" s="56">
        <v>45425</v>
      </c>
      <c r="L2231" s="50" t="s">
        <v>9</v>
      </c>
      <c r="M2231" s="51"/>
      <c r="N2231" s="52">
        <v>293955</v>
      </c>
      <c r="O2231" s="52">
        <f t="shared" si="321"/>
        <v>293955</v>
      </c>
      <c r="P2231" s="51"/>
      <c r="Q2231" s="51"/>
      <c r="R2231" s="51"/>
      <c r="S2231" s="51"/>
      <c r="T2231" s="50" t="s">
        <v>304</v>
      </c>
    </row>
    <row r="2232" spans="1:20" ht="21" customHeight="1" x14ac:dyDescent="0.4">
      <c r="A2232" s="50" t="s">
        <v>779</v>
      </c>
      <c r="B2232" s="50"/>
      <c r="C2232" s="50"/>
      <c r="D2232" s="50"/>
      <c r="E2232" s="50"/>
      <c r="F2232" s="50"/>
      <c r="G2232" s="50"/>
      <c r="H2232" s="50"/>
      <c r="I2232" s="50"/>
      <c r="J2232" s="50"/>
      <c r="K2232" s="50"/>
      <c r="L2232" s="50"/>
      <c r="M2232" s="51"/>
      <c r="N2232" s="51"/>
      <c r="O2232" s="52">
        <f t="shared" si="321"/>
        <v>0</v>
      </c>
      <c r="P2232" s="51"/>
      <c r="Q2232" s="51"/>
      <c r="R2232" s="51"/>
      <c r="S2232" s="51"/>
      <c r="T2232" s="50" t="s">
        <v>304</v>
      </c>
    </row>
    <row r="2233" spans="1:20" ht="21" customHeight="1" x14ac:dyDescent="0.4">
      <c r="A2233" s="58"/>
      <c r="B2233" s="58"/>
      <c r="C2233" s="58"/>
      <c r="D2233" s="58"/>
      <c r="E2233" s="58"/>
      <c r="F2233" s="58"/>
      <c r="G2233" s="58"/>
      <c r="H2233" s="58"/>
      <c r="I2233" s="58"/>
      <c r="J2233" s="58"/>
      <c r="K2233" s="58"/>
      <c r="L2233" s="58"/>
      <c r="M2233" s="60">
        <f t="shared" ref="M2233:N2233" si="322">SUM(M2226:M2232)</f>
        <v>438000</v>
      </c>
      <c r="N2233" s="60">
        <f t="shared" si="322"/>
        <v>794055</v>
      </c>
      <c r="O2233" s="60">
        <f>SUM(O2226:O2232)</f>
        <v>1232055</v>
      </c>
      <c r="P2233" s="60">
        <f>+J2225-N2233</f>
        <v>0</v>
      </c>
      <c r="Q2233" s="60">
        <f>+I2225-M2233</f>
        <v>0</v>
      </c>
      <c r="R2233" s="60">
        <f>+P2233+Q2233</f>
        <v>0</v>
      </c>
      <c r="S2233" s="60">
        <f>+O2233</f>
        <v>1232055</v>
      </c>
      <c r="T2233" s="58"/>
    </row>
    <row r="2234" spans="1:20" ht="21" customHeight="1" x14ac:dyDescent="0.4">
      <c r="A2234" s="50" t="s">
        <v>782</v>
      </c>
      <c r="B2234" s="50" t="s">
        <v>326</v>
      </c>
      <c r="C2234" s="50"/>
      <c r="D2234" s="50">
        <v>74.67</v>
      </c>
      <c r="E2234" s="50">
        <v>21000</v>
      </c>
      <c r="F2234" s="52">
        <f>+D2234*0.8364</f>
        <v>62.453988000000003</v>
      </c>
      <c r="G2234" s="51">
        <v>7000</v>
      </c>
      <c r="H2234" s="51">
        <f>+D2234*E2234</f>
        <v>1568070</v>
      </c>
      <c r="I2234" s="52">
        <f>+CEILING(F2234*G2234,1000)</f>
        <v>438000</v>
      </c>
      <c r="J2234" s="52">
        <f>(H2234-I2234)</f>
        <v>1130070</v>
      </c>
      <c r="K2234" s="56">
        <v>45626</v>
      </c>
      <c r="L2234" s="50"/>
      <c r="M2234" s="51"/>
      <c r="N2234" s="51"/>
      <c r="O2234" s="52"/>
      <c r="P2234" s="51"/>
      <c r="Q2234" s="51"/>
      <c r="R2234" s="51"/>
      <c r="S2234" s="51"/>
      <c r="T2234" s="50" t="s">
        <v>297</v>
      </c>
    </row>
    <row r="2235" spans="1:20" ht="21" customHeight="1" x14ac:dyDescent="0.4">
      <c r="A2235" s="50" t="s">
        <v>782</v>
      </c>
      <c r="B2235" s="50"/>
      <c r="C2235" s="50"/>
      <c r="D2235" s="50"/>
      <c r="E2235" s="50"/>
      <c r="F2235" s="50"/>
      <c r="G2235" s="50"/>
      <c r="H2235" s="50"/>
      <c r="I2235" s="50"/>
      <c r="J2235" s="50"/>
      <c r="K2235" s="56">
        <v>45551</v>
      </c>
      <c r="L2235" s="50" t="s">
        <v>9</v>
      </c>
      <c r="M2235" s="51"/>
      <c r="N2235" s="52">
        <v>100000</v>
      </c>
      <c r="O2235" s="52">
        <f t="shared" ref="O2235:O2242" si="323">+SUM(M2235:N2235)</f>
        <v>100000</v>
      </c>
      <c r="P2235" s="51"/>
      <c r="Q2235" s="51"/>
      <c r="R2235" s="51"/>
      <c r="S2235" s="51"/>
      <c r="T2235" s="50" t="s">
        <v>304</v>
      </c>
    </row>
    <row r="2236" spans="1:20" ht="21" customHeight="1" x14ac:dyDescent="0.4">
      <c r="A2236" s="50" t="s">
        <v>782</v>
      </c>
      <c r="B2236" s="50"/>
      <c r="C2236" s="50"/>
      <c r="D2236" s="50"/>
      <c r="E2236" s="50"/>
      <c r="F2236" s="50"/>
      <c r="G2236" s="50"/>
      <c r="H2236" s="50"/>
      <c r="I2236" s="50"/>
      <c r="J2236" s="50"/>
      <c r="K2236" s="56">
        <v>45626</v>
      </c>
      <c r="L2236" s="50" t="s">
        <v>312</v>
      </c>
      <c r="M2236" s="52">
        <v>10</v>
      </c>
      <c r="N2236" s="51"/>
      <c r="O2236" s="52">
        <f t="shared" si="323"/>
        <v>10</v>
      </c>
      <c r="P2236" s="51"/>
      <c r="Q2236" s="51"/>
      <c r="R2236" s="51"/>
      <c r="S2236" s="51"/>
      <c r="T2236" s="50" t="s">
        <v>304</v>
      </c>
    </row>
    <row r="2237" spans="1:20" ht="21" customHeight="1" x14ac:dyDescent="0.4">
      <c r="A2237" s="50" t="s">
        <v>782</v>
      </c>
      <c r="B2237" s="50"/>
      <c r="C2237" s="50" t="s">
        <v>263</v>
      </c>
      <c r="D2237" s="50"/>
      <c r="E2237" s="50"/>
      <c r="F2237" s="50"/>
      <c r="G2237" s="50"/>
      <c r="H2237" s="50"/>
      <c r="I2237" s="50"/>
      <c r="J2237" s="50"/>
      <c r="K2237" s="56">
        <v>45626</v>
      </c>
      <c r="L2237" s="50" t="s">
        <v>312</v>
      </c>
      <c r="M2237" s="52">
        <v>50000</v>
      </c>
      <c r="N2237" s="51"/>
      <c r="O2237" s="52">
        <f t="shared" si="323"/>
        <v>50000</v>
      </c>
      <c r="P2237" s="51"/>
      <c r="Q2237" s="51"/>
      <c r="R2237" s="51"/>
      <c r="S2237" s="51"/>
      <c r="T2237" s="50" t="s">
        <v>297</v>
      </c>
    </row>
    <row r="2238" spans="1:20" ht="21" customHeight="1" x14ac:dyDescent="0.4">
      <c r="A2238" s="50" t="s">
        <v>782</v>
      </c>
      <c r="B2238" s="50"/>
      <c r="C2238" s="50" t="s">
        <v>263</v>
      </c>
      <c r="D2238" s="50"/>
      <c r="E2238" s="50"/>
      <c r="F2238" s="50"/>
      <c r="G2238" s="50"/>
      <c r="H2238" s="50"/>
      <c r="I2238" s="50"/>
      <c r="J2238" s="50"/>
      <c r="K2238" s="56">
        <v>45632</v>
      </c>
      <c r="L2238" s="50" t="s">
        <v>9</v>
      </c>
      <c r="M2238" s="51"/>
      <c r="N2238" s="52">
        <v>250000</v>
      </c>
      <c r="O2238" s="52">
        <f t="shared" si="323"/>
        <v>250000</v>
      </c>
      <c r="P2238" s="51"/>
      <c r="Q2238" s="51"/>
      <c r="R2238" s="51"/>
      <c r="S2238" s="51"/>
      <c r="T2238" s="50" t="s">
        <v>297</v>
      </c>
    </row>
    <row r="2239" spans="1:20" ht="21" customHeight="1" x14ac:dyDescent="0.4">
      <c r="A2239" s="50" t="s">
        <v>782</v>
      </c>
      <c r="B2239" s="50"/>
      <c r="C2239" s="50"/>
      <c r="D2239" s="50"/>
      <c r="E2239" s="50"/>
      <c r="F2239" s="50"/>
      <c r="G2239" s="50"/>
      <c r="H2239" s="50"/>
      <c r="I2239" s="50"/>
      <c r="J2239" s="50"/>
      <c r="K2239" s="56">
        <v>45726</v>
      </c>
      <c r="L2239" s="50" t="s">
        <v>9</v>
      </c>
      <c r="M2239" s="51"/>
      <c r="N2239" s="52">
        <v>900000</v>
      </c>
      <c r="O2239" s="52">
        <f t="shared" si="323"/>
        <v>900000</v>
      </c>
      <c r="P2239" s="51"/>
      <c r="Q2239" s="51"/>
      <c r="R2239" s="51"/>
      <c r="S2239" s="51"/>
      <c r="T2239" s="50" t="s">
        <v>297</v>
      </c>
    </row>
    <row r="2240" spans="1:20" ht="21" customHeight="1" x14ac:dyDescent="0.4">
      <c r="A2240" s="50" t="s">
        <v>782</v>
      </c>
      <c r="B2240" s="50"/>
      <c r="C2240" s="50"/>
      <c r="D2240" s="50"/>
      <c r="E2240" s="50"/>
      <c r="F2240" s="50"/>
      <c r="G2240" s="50"/>
      <c r="H2240" s="50"/>
      <c r="I2240" s="50"/>
      <c r="J2240" s="50"/>
      <c r="K2240" s="56">
        <v>45726</v>
      </c>
      <c r="L2240" s="50" t="s">
        <v>1338</v>
      </c>
      <c r="M2240" s="52">
        <v>368000</v>
      </c>
      <c r="N2240" s="51"/>
      <c r="O2240" s="52">
        <f t="shared" si="323"/>
        <v>368000</v>
      </c>
      <c r="P2240" s="51"/>
      <c r="Q2240" s="51"/>
      <c r="R2240" s="51"/>
      <c r="S2240" s="51"/>
      <c r="T2240" s="50" t="s">
        <v>297</v>
      </c>
    </row>
    <row r="2241" spans="1:20" ht="21" customHeight="1" x14ac:dyDescent="0.4">
      <c r="A2241" s="50" t="s">
        <v>782</v>
      </c>
      <c r="B2241" s="50"/>
      <c r="C2241" s="50"/>
      <c r="D2241" s="50"/>
      <c r="E2241" s="50"/>
      <c r="F2241" s="50"/>
      <c r="G2241" s="50"/>
      <c r="H2241" s="50"/>
      <c r="I2241" s="50"/>
      <c r="J2241" s="50"/>
      <c r="K2241" s="56" t="s">
        <v>1204</v>
      </c>
      <c r="L2241" s="50" t="s">
        <v>973</v>
      </c>
      <c r="M2241" s="51"/>
      <c r="N2241" s="51">
        <v>-100000</v>
      </c>
      <c r="O2241" s="52">
        <f t="shared" si="323"/>
        <v>-100000</v>
      </c>
      <c r="P2241" s="51"/>
      <c r="Q2241" s="51"/>
      <c r="R2241" s="51"/>
      <c r="S2241" s="51"/>
      <c r="T2241" s="50" t="s">
        <v>297</v>
      </c>
    </row>
    <row r="2242" spans="1:20" ht="21" customHeight="1" x14ac:dyDescent="0.4">
      <c r="A2242" s="50" t="s">
        <v>782</v>
      </c>
      <c r="B2242" s="50"/>
      <c r="C2242" s="50"/>
      <c r="D2242" s="50"/>
      <c r="E2242" s="50"/>
      <c r="F2242" s="50"/>
      <c r="G2242" s="50"/>
      <c r="H2242" s="50"/>
      <c r="I2242" s="50"/>
      <c r="J2242" s="50"/>
      <c r="K2242" s="50"/>
      <c r="L2242" s="50"/>
      <c r="M2242" s="51"/>
      <c r="N2242" s="51"/>
      <c r="O2242" s="52">
        <f t="shared" si="323"/>
        <v>0</v>
      </c>
      <c r="P2242" s="51"/>
      <c r="Q2242" s="51"/>
      <c r="R2242" s="51"/>
      <c r="S2242" s="51"/>
      <c r="T2242" s="50" t="s">
        <v>297</v>
      </c>
    </row>
    <row r="2243" spans="1:20" ht="21" customHeight="1" x14ac:dyDescent="0.4">
      <c r="A2243" s="58"/>
      <c r="B2243" s="58"/>
      <c r="C2243" s="58"/>
      <c r="D2243" s="58"/>
      <c r="E2243" s="58"/>
      <c r="F2243" s="58"/>
      <c r="G2243" s="58"/>
      <c r="H2243" s="58"/>
      <c r="I2243" s="58"/>
      <c r="J2243" s="58"/>
      <c r="K2243" s="58"/>
      <c r="L2243" s="58"/>
      <c r="M2243" s="60">
        <f t="shared" ref="M2243:N2243" si="324">SUM(M2235:M2242)</f>
        <v>418010</v>
      </c>
      <c r="N2243" s="60">
        <f t="shared" si="324"/>
        <v>1150000</v>
      </c>
      <c r="O2243" s="60">
        <f>SUM(O2235:O2242)</f>
        <v>1568010</v>
      </c>
      <c r="P2243" s="60">
        <f>+J2234-N2243</f>
        <v>-19930</v>
      </c>
      <c r="Q2243" s="60">
        <f>+I2234-M2243</f>
        <v>19990</v>
      </c>
      <c r="R2243" s="60">
        <f>+P2243+Q2243</f>
        <v>60</v>
      </c>
      <c r="S2243" s="60">
        <f>+O2243</f>
        <v>1568010</v>
      </c>
      <c r="T2243" s="58"/>
    </row>
    <row r="2244" spans="1:20" ht="21" customHeight="1" x14ac:dyDescent="0.4">
      <c r="A2244" s="50" t="s">
        <v>783</v>
      </c>
      <c r="B2244" s="50" t="s">
        <v>326</v>
      </c>
      <c r="C2244" s="50"/>
      <c r="D2244" s="50">
        <v>80.930000000000007</v>
      </c>
      <c r="E2244" s="50">
        <v>21000</v>
      </c>
      <c r="F2244" s="52">
        <f>+D2244*0.8364</f>
        <v>67.689852000000002</v>
      </c>
      <c r="G2244" s="51">
        <v>7000</v>
      </c>
      <c r="H2244" s="51">
        <f>+D2244*E2244</f>
        <v>1699530.0000000002</v>
      </c>
      <c r="I2244" s="52">
        <f>+CEILING(F2244*G2244,1000)</f>
        <v>474000</v>
      </c>
      <c r="J2244" s="52">
        <f>(H2244-I2244)</f>
        <v>1225530.0000000002</v>
      </c>
      <c r="K2244" s="50"/>
      <c r="L2244" s="50"/>
      <c r="M2244" s="51"/>
      <c r="N2244" s="51"/>
      <c r="O2244" s="52"/>
      <c r="P2244" s="51">
        <f>+J2244-N2244</f>
        <v>1225530.0000000002</v>
      </c>
      <c r="Q2244" s="51">
        <f>+I2244-M2244</f>
        <v>474000</v>
      </c>
      <c r="R2244" s="51">
        <f>+P2244+Q2244</f>
        <v>1699530.0000000002</v>
      </c>
      <c r="S2244" s="51">
        <f>+O2244</f>
        <v>0</v>
      </c>
      <c r="T2244" s="50" t="s">
        <v>295</v>
      </c>
    </row>
    <row r="2245" spans="1:20" ht="21" customHeight="1" x14ac:dyDescent="0.4">
      <c r="A2245" s="50" t="s">
        <v>784</v>
      </c>
      <c r="B2245" s="50" t="s">
        <v>326</v>
      </c>
      <c r="C2245" s="50"/>
      <c r="D2245" s="50">
        <v>65.290000000000006</v>
      </c>
      <c r="E2245" s="50"/>
      <c r="F2245" s="52">
        <f t="shared" ref="F2245:F2250" si="325">+D2245*0.8364</f>
        <v>54.608556000000007</v>
      </c>
      <c r="G2245" s="51">
        <v>7000</v>
      </c>
      <c r="H2245" s="51">
        <f t="shared" ref="H2245:H2250" si="326">+D2245*E2245</f>
        <v>0</v>
      </c>
      <c r="I2245" s="52">
        <f t="shared" ref="I2245:I2250" si="327">+CEILING(F2245*G2245,1000)</f>
        <v>383000</v>
      </c>
      <c r="J2245" s="52">
        <f t="shared" ref="J2245:J2250" si="328">(H2245-I2245)</f>
        <v>-383000</v>
      </c>
      <c r="K2245" s="50"/>
      <c r="L2245" s="50"/>
      <c r="M2245" s="51"/>
      <c r="N2245" s="51"/>
      <c r="O2245" s="52">
        <f t="shared" ref="O2245:O2267" si="329">+SUM(M2245:N2245)</f>
        <v>0</v>
      </c>
      <c r="P2245" s="51">
        <f t="shared" ref="P2245:P2249" si="330">+J2245-N2245</f>
        <v>-383000</v>
      </c>
      <c r="Q2245" s="51">
        <f t="shared" ref="Q2245:Q2249" si="331">+I2245-M2245</f>
        <v>383000</v>
      </c>
      <c r="R2245" s="51">
        <f t="shared" ref="R2245:R2249" si="332">+P2245+Q2245</f>
        <v>0</v>
      </c>
      <c r="S2245" s="51">
        <f t="shared" ref="S2245:S2249" si="333">+O2245</f>
        <v>0</v>
      </c>
      <c r="T2245" s="50" t="s">
        <v>991</v>
      </c>
    </row>
    <row r="2246" spans="1:20" ht="21" customHeight="1" x14ac:dyDescent="0.4">
      <c r="A2246" s="50" t="s">
        <v>785</v>
      </c>
      <c r="B2246" s="50" t="s">
        <v>326</v>
      </c>
      <c r="C2246" s="50"/>
      <c r="D2246" s="50">
        <v>64.12</v>
      </c>
      <c r="E2246" s="50"/>
      <c r="F2246" s="52">
        <f t="shared" si="325"/>
        <v>53.629968000000005</v>
      </c>
      <c r="G2246" s="51">
        <v>7000</v>
      </c>
      <c r="H2246" s="51">
        <f t="shared" si="326"/>
        <v>0</v>
      </c>
      <c r="I2246" s="52">
        <f t="shared" si="327"/>
        <v>376000</v>
      </c>
      <c r="J2246" s="52">
        <f t="shared" si="328"/>
        <v>-376000</v>
      </c>
      <c r="K2246" s="50"/>
      <c r="L2246" s="50"/>
      <c r="M2246" s="51"/>
      <c r="N2246" s="51"/>
      <c r="O2246" s="52">
        <f t="shared" si="329"/>
        <v>0</v>
      </c>
      <c r="P2246" s="51">
        <f t="shared" si="330"/>
        <v>-376000</v>
      </c>
      <c r="Q2246" s="51">
        <f t="shared" si="331"/>
        <v>376000</v>
      </c>
      <c r="R2246" s="51">
        <f t="shared" si="332"/>
        <v>0</v>
      </c>
      <c r="S2246" s="51">
        <f t="shared" si="333"/>
        <v>0</v>
      </c>
      <c r="T2246" s="50" t="s">
        <v>991</v>
      </c>
    </row>
    <row r="2247" spans="1:20" ht="21" customHeight="1" x14ac:dyDescent="0.4">
      <c r="A2247" s="50" t="s">
        <v>786</v>
      </c>
      <c r="B2247" s="50" t="s">
        <v>326</v>
      </c>
      <c r="C2247" s="50"/>
      <c r="D2247" s="50">
        <v>65.59</v>
      </c>
      <c r="E2247" s="50"/>
      <c r="F2247" s="52">
        <f t="shared" si="325"/>
        <v>54.859476000000008</v>
      </c>
      <c r="G2247" s="51">
        <v>7000</v>
      </c>
      <c r="H2247" s="51">
        <f t="shared" si="326"/>
        <v>0</v>
      </c>
      <c r="I2247" s="52">
        <f t="shared" si="327"/>
        <v>385000</v>
      </c>
      <c r="J2247" s="52">
        <f t="shared" si="328"/>
        <v>-385000</v>
      </c>
      <c r="K2247" s="50"/>
      <c r="L2247" s="50"/>
      <c r="M2247" s="51"/>
      <c r="N2247" s="51"/>
      <c r="O2247" s="52">
        <f t="shared" si="329"/>
        <v>0</v>
      </c>
      <c r="P2247" s="51">
        <f t="shared" si="330"/>
        <v>-385000</v>
      </c>
      <c r="Q2247" s="51">
        <f t="shared" si="331"/>
        <v>385000</v>
      </c>
      <c r="R2247" s="51">
        <f t="shared" si="332"/>
        <v>0</v>
      </c>
      <c r="S2247" s="51">
        <f t="shared" si="333"/>
        <v>0</v>
      </c>
      <c r="T2247" s="50" t="s">
        <v>991</v>
      </c>
    </row>
    <row r="2248" spans="1:20" ht="21" customHeight="1" x14ac:dyDescent="0.4">
      <c r="A2248" s="50" t="s">
        <v>787</v>
      </c>
      <c r="B2248" s="50" t="s">
        <v>326</v>
      </c>
      <c r="C2248" s="50"/>
      <c r="D2248" s="50">
        <v>67.84</v>
      </c>
      <c r="E2248" s="50"/>
      <c r="F2248" s="52">
        <f t="shared" si="325"/>
        <v>56.741376000000002</v>
      </c>
      <c r="G2248" s="51">
        <v>7000</v>
      </c>
      <c r="H2248" s="51">
        <f t="shared" si="326"/>
        <v>0</v>
      </c>
      <c r="I2248" s="52">
        <f t="shared" si="327"/>
        <v>398000</v>
      </c>
      <c r="J2248" s="52">
        <f t="shared" si="328"/>
        <v>-398000</v>
      </c>
      <c r="K2248" s="50"/>
      <c r="L2248" s="50"/>
      <c r="M2248" s="51"/>
      <c r="N2248" s="51"/>
      <c r="O2248" s="52">
        <f t="shared" si="329"/>
        <v>0</v>
      </c>
      <c r="P2248" s="51">
        <f t="shared" si="330"/>
        <v>-398000</v>
      </c>
      <c r="Q2248" s="51">
        <f t="shared" si="331"/>
        <v>398000</v>
      </c>
      <c r="R2248" s="51">
        <f t="shared" si="332"/>
        <v>0</v>
      </c>
      <c r="S2248" s="51">
        <f t="shared" si="333"/>
        <v>0</v>
      </c>
      <c r="T2248" s="50" t="s">
        <v>991</v>
      </c>
    </row>
    <row r="2249" spans="1:20" ht="21" customHeight="1" x14ac:dyDescent="0.4">
      <c r="A2249" s="50" t="s">
        <v>788</v>
      </c>
      <c r="B2249" s="50" t="s">
        <v>326</v>
      </c>
      <c r="C2249" s="50"/>
      <c r="D2249" s="50">
        <v>92.97</v>
      </c>
      <c r="E2249" s="50"/>
      <c r="F2249" s="52">
        <f t="shared" si="325"/>
        <v>77.760108000000002</v>
      </c>
      <c r="G2249" s="51">
        <v>7000</v>
      </c>
      <c r="H2249" s="51">
        <f t="shared" si="326"/>
        <v>0</v>
      </c>
      <c r="I2249" s="52">
        <f t="shared" si="327"/>
        <v>545000</v>
      </c>
      <c r="J2249" s="52">
        <f t="shared" si="328"/>
        <v>-545000</v>
      </c>
      <c r="K2249" s="50"/>
      <c r="L2249" s="50"/>
      <c r="M2249" s="51"/>
      <c r="N2249" s="51"/>
      <c r="O2249" s="52">
        <f t="shared" si="329"/>
        <v>0</v>
      </c>
      <c r="P2249" s="51">
        <f t="shared" si="330"/>
        <v>-545000</v>
      </c>
      <c r="Q2249" s="51">
        <f t="shared" si="331"/>
        <v>545000</v>
      </c>
      <c r="R2249" s="51">
        <f t="shared" si="332"/>
        <v>0</v>
      </c>
      <c r="S2249" s="51">
        <f t="shared" si="333"/>
        <v>0</v>
      </c>
      <c r="T2249" s="50" t="s">
        <v>991</v>
      </c>
    </row>
    <row r="2250" spans="1:20" ht="21" customHeight="1" x14ac:dyDescent="0.4">
      <c r="A2250" s="50" t="s">
        <v>789</v>
      </c>
      <c r="B2250" s="50" t="s">
        <v>326</v>
      </c>
      <c r="C2250" s="50"/>
      <c r="D2250" s="50">
        <v>48.92</v>
      </c>
      <c r="E2250" s="50">
        <v>16000</v>
      </c>
      <c r="F2250" s="52">
        <f t="shared" si="325"/>
        <v>40.916688000000001</v>
      </c>
      <c r="G2250" s="51">
        <v>7000</v>
      </c>
      <c r="H2250" s="51">
        <f t="shared" si="326"/>
        <v>782720</v>
      </c>
      <c r="I2250" s="52">
        <f t="shared" si="327"/>
        <v>287000</v>
      </c>
      <c r="J2250" s="52">
        <f t="shared" si="328"/>
        <v>495720</v>
      </c>
      <c r="K2250" s="50"/>
      <c r="L2250" s="50"/>
      <c r="M2250" s="51"/>
      <c r="N2250" s="51"/>
      <c r="O2250" s="52">
        <f t="shared" si="329"/>
        <v>0</v>
      </c>
      <c r="P2250" s="51"/>
      <c r="Q2250" s="51"/>
      <c r="R2250" s="51"/>
      <c r="S2250" s="51"/>
      <c r="T2250" s="50" t="s">
        <v>304</v>
      </c>
    </row>
    <row r="2251" spans="1:20" ht="21" customHeight="1" x14ac:dyDescent="0.4">
      <c r="A2251" s="50" t="s">
        <v>789</v>
      </c>
      <c r="B2251" s="50"/>
      <c r="C2251" s="50" t="s">
        <v>790</v>
      </c>
      <c r="D2251" s="50"/>
      <c r="E2251" s="50"/>
      <c r="F2251" s="50"/>
      <c r="G2251" s="50"/>
      <c r="H2251" s="50"/>
      <c r="I2251" s="50"/>
      <c r="J2251" s="50"/>
      <c r="K2251" s="56">
        <v>45173</v>
      </c>
      <c r="L2251" s="50"/>
      <c r="M2251" s="51"/>
      <c r="N2251" s="51"/>
      <c r="O2251" s="52"/>
      <c r="P2251" s="51"/>
      <c r="Q2251" s="51"/>
      <c r="R2251" s="51"/>
      <c r="S2251" s="51"/>
      <c r="T2251" s="50" t="s">
        <v>304</v>
      </c>
    </row>
    <row r="2252" spans="1:20" ht="21" customHeight="1" x14ac:dyDescent="0.4">
      <c r="A2252" s="50" t="s">
        <v>789</v>
      </c>
      <c r="B2252" s="50"/>
      <c r="C2252" s="50"/>
      <c r="D2252" s="50"/>
      <c r="E2252" s="50"/>
      <c r="F2252" s="50"/>
      <c r="G2252" s="50"/>
      <c r="H2252" s="50"/>
      <c r="I2252" s="50"/>
      <c r="J2252" s="50"/>
      <c r="K2252" s="56">
        <v>45264</v>
      </c>
      <c r="L2252" s="50" t="s">
        <v>312</v>
      </c>
      <c r="M2252" s="75">
        <v>1000</v>
      </c>
      <c r="N2252" s="51"/>
      <c r="O2252" s="52">
        <f t="shared" si="329"/>
        <v>1000</v>
      </c>
      <c r="P2252" s="51"/>
      <c r="Q2252" s="51"/>
      <c r="R2252" s="51"/>
      <c r="S2252" s="51"/>
      <c r="T2252" s="50" t="s">
        <v>304</v>
      </c>
    </row>
    <row r="2253" spans="1:20" ht="21" customHeight="1" x14ac:dyDescent="0.4">
      <c r="A2253" s="50" t="s">
        <v>789</v>
      </c>
      <c r="B2253" s="50"/>
      <c r="C2253" s="50"/>
      <c r="D2253" s="50"/>
      <c r="E2253" s="50"/>
      <c r="F2253" s="50"/>
      <c r="G2253" s="50"/>
      <c r="H2253" s="50"/>
      <c r="I2253" s="50"/>
      <c r="J2253" s="50"/>
      <c r="K2253" s="56">
        <v>45265</v>
      </c>
      <c r="L2253" s="50" t="s">
        <v>312</v>
      </c>
      <c r="M2253" s="75">
        <v>25000</v>
      </c>
      <c r="N2253" s="51"/>
      <c r="O2253" s="52">
        <f t="shared" si="329"/>
        <v>25000</v>
      </c>
      <c r="P2253" s="51"/>
      <c r="Q2253" s="51"/>
      <c r="R2253" s="51"/>
      <c r="S2253" s="51"/>
      <c r="T2253" s="50" t="s">
        <v>304</v>
      </c>
    </row>
    <row r="2254" spans="1:20" ht="21" customHeight="1" x14ac:dyDescent="0.4">
      <c r="A2254" s="50" t="s">
        <v>789</v>
      </c>
      <c r="B2254" s="50"/>
      <c r="C2254" s="50"/>
      <c r="D2254" s="50"/>
      <c r="E2254" s="50"/>
      <c r="F2254" s="50"/>
      <c r="G2254" s="50"/>
      <c r="H2254" s="50"/>
      <c r="I2254" s="50"/>
      <c r="J2254" s="50"/>
      <c r="K2254" s="56">
        <v>45265</v>
      </c>
      <c r="L2254" s="50" t="s">
        <v>312</v>
      </c>
      <c r="M2254" s="75">
        <v>25000</v>
      </c>
      <c r="N2254" s="51"/>
      <c r="O2254" s="52">
        <f t="shared" si="329"/>
        <v>25000</v>
      </c>
      <c r="P2254" s="51"/>
      <c r="Q2254" s="51"/>
      <c r="R2254" s="51"/>
      <c r="S2254" s="51"/>
      <c r="T2254" s="50" t="s">
        <v>304</v>
      </c>
    </row>
    <row r="2255" spans="1:20" ht="21" customHeight="1" x14ac:dyDescent="0.4">
      <c r="A2255" s="50" t="s">
        <v>789</v>
      </c>
      <c r="B2255" s="50"/>
      <c r="C2255" s="50"/>
      <c r="D2255" s="50"/>
      <c r="E2255" s="50"/>
      <c r="F2255" s="50"/>
      <c r="G2255" s="50"/>
      <c r="H2255" s="50"/>
      <c r="I2255" s="50"/>
      <c r="J2255" s="50"/>
      <c r="K2255" s="56">
        <v>45266</v>
      </c>
      <c r="L2255" s="50" t="s">
        <v>312</v>
      </c>
      <c r="M2255" s="75">
        <v>25000</v>
      </c>
      <c r="N2255" s="51"/>
      <c r="O2255" s="52">
        <f t="shared" si="329"/>
        <v>25000</v>
      </c>
      <c r="P2255" s="51"/>
      <c r="Q2255" s="51"/>
      <c r="R2255" s="51"/>
      <c r="S2255" s="51"/>
      <c r="T2255" s="50" t="s">
        <v>304</v>
      </c>
    </row>
    <row r="2256" spans="1:20" ht="21" customHeight="1" x14ac:dyDescent="0.4">
      <c r="A2256" s="50" t="s">
        <v>789</v>
      </c>
      <c r="B2256" s="50"/>
      <c r="C2256" s="50"/>
      <c r="D2256" s="50"/>
      <c r="E2256" s="50"/>
      <c r="F2256" s="50"/>
      <c r="G2256" s="50"/>
      <c r="H2256" s="50"/>
      <c r="I2256" s="50"/>
      <c r="J2256" s="50"/>
      <c r="K2256" s="56">
        <v>45266</v>
      </c>
      <c r="L2256" s="50" t="s">
        <v>312</v>
      </c>
      <c r="M2256" s="75">
        <v>25000</v>
      </c>
      <c r="N2256" s="51"/>
      <c r="O2256" s="52">
        <f t="shared" si="329"/>
        <v>25000</v>
      </c>
      <c r="P2256" s="51"/>
      <c r="Q2256" s="51"/>
      <c r="R2256" s="51"/>
      <c r="S2256" s="51"/>
      <c r="T2256" s="50" t="s">
        <v>304</v>
      </c>
    </row>
    <row r="2257" spans="1:20" ht="21" customHeight="1" x14ac:dyDescent="0.4">
      <c r="A2257" s="50" t="s">
        <v>789</v>
      </c>
      <c r="B2257" s="50"/>
      <c r="C2257" s="50"/>
      <c r="D2257" s="50"/>
      <c r="E2257" s="50"/>
      <c r="F2257" s="50"/>
      <c r="G2257" s="50"/>
      <c r="H2257" s="50"/>
      <c r="I2257" s="50"/>
      <c r="J2257" s="50"/>
      <c r="K2257" s="56">
        <v>45268</v>
      </c>
      <c r="L2257" s="50" t="s">
        <v>312</v>
      </c>
      <c r="M2257" s="75">
        <v>25000</v>
      </c>
      <c r="N2257" s="51"/>
      <c r="O2257" s="52">
        <f t="shared" si="329"/>
        <v>25000</v>
      </c>
      <c r="P2257" s="51"/>
      <c r="Q2257" s="51"/>
      <c r="R2257" s="51"/>
      <c r="S2257" s="51"/>
      <c r="T2257" s="50" t="s">
        <v>304</v>
      </c>
    </row>
    <row r="2258" spans="1:20" ht="21" customHeight="1" x14ac:dyDescent="0.4">
      <c r="A2258" s="50" t="s">
        <v>789</v>
      </c>
      <c r="B2258" s="50"/>
      <c r="C2258" s="50"/>
      <c r="D2258" s="50"/>
      <c r="E2258" s="50"/>
      <c r="F2258" s="50"/>
      <c r="G2258" s="50"/>
      <c r="H2258" s="50"/>
      <c r="I2258" s="50"/>
      <c r="J2258" s="50"/>
      <c r="K2258" s="56">
        <v>45268</v>
      </c>
      <c r="L2258" s="50" t="s">
        <v>312</v>
      </c>
      <c r="M2258" s="75">
        <v>25000</v>
      </c>
      <c r="N2258" s="51"/>
      <c r="O2258" s="52">
        <f t="shared" si="329"/>
        <v>25000</v>
      </c>
      <c r="P2258" s="51"/>
      <c r="Q2258" s="51"/>
      <c r="R2258" s="51"/>
      <c r="S2258" s="51"/>
      <c r="T2258" s="50" t="s">
        <v>304</v>
      </c>
    </row>
    <row r="2259" spans="1:20" ht="21" customHeight="1" x14ac:dyDescent="0.4">
      <c r="A2259" s="50" t="s">
        <v>789</v>
      </c>
      <c r="B2259" s="50"/>
      <c r="C2259" s="50"/>
      <c r="D2259" s="50"/>
      <c r="E2259" s="50"/>
      <c r="F2259" s="50"/>
      <c r="G2259" s="50"/>
      <c r="H2259" s="50"/>
      <c r="I2259" s="50"/>
      <c r="J2259" s="50"/>
      <c r="K2259" s="56">
        <v>45269</v>
      </c>
      <c r="L2259" s="50" t="s">
        <v>312</v>
      </c>
      <c r="M2259" s="75">
        <v>25000</v>
      </c>
      <c r="N2259" s="51"/>
      <c r="O2259" s="52">
        <f t="shared" si="329"/>
        <v>25000</v>
      </c>
      <c r="P2259" s="51"/>
      <c r="Q2259" s="51"/>
      <c r="R2259" s="51"/>
      <c r="S2259" s="51"/>
      <c r="T2259" s="50" t="s">
        <v>304</v>
      </c>
    </row>
    <row r="2260" spans="1:20" ht="21" customHeight="1" x14ac:dyDescent="0.4">
      <c r="A2260" s="50" t="s">
        <v>789</v>
      </c>
      <c r="B2260" s="50"/>
      <c r="C2260" s="50"/>
      <c r="D2260" s="50"/>
      <c r="E2260" s="50"/>
      <c r="F2260" s="50"/>
      <c r="G2260" s="50"/>
      <c r="H2260" s="50"/>
      <c r="I2260" s="50"/>
      <c r="J2260" s="50"/>
      <c r="K2260" s="56">
        <v>45269</v>
      </c>
      <c r="L2260" s="50" t="s">
        <v>312</v>
      </c>
      <c r="M2260" s="75">
        <v>21910</v>
      </c>
      <c r="N2260" s="51"/>
      <c r="O2260" s="52">
        <f t="shared" si="329"/>
        <v>21910</v>
      </c>
      <c r="P2260" s="51"/>
      <c r="Q2260" s="51"/>
      <c r="R2260" s="51"/>
      <c r="S2260" s="51"/>
      <c r="T2260" s="50" t="s">
        <v>304</v>
      </c>
    </row>
    <row r="2261" spans="1:20" ht="21" customHeight="1" x14ac:dyDescent="0.4">
      <c r="A2261" s="50" t="s">
        <v>789</v>
      </c>
      <c r="B2261" s="50"/>
      <c r="C2261" s="50"/>
      <c r="D2261" s="50"/>
      <c r="E2261" s="50"/>
      <c r="F2261" s="50"/>
      <c r="G2261" s="50"/>
      <c r="H2261" s="50"/>
      <c r="I2261" s="50"/>
      <c r="J2261" s="50"/>
      <c r="K2261" s="56">
        <v>45291</v>
      </c>
      <c r="L2261" s="50" t="s">
        <v>313</v>
      </c>
      <c r="M2261" s="75">
        <v>25000</v>
      </c>
      <c r="N2261" s="51"/>
      <c r="O2261" s="52">
        <f t="shared" si="329"/>
        <v>25000</v>
      </c>
      <c r="P2261" s="51"/>
      <c r="Q2261" s="51"/>
      <c r="R2261" s="51"/>
      <c r="S2261" s="51"/>
      <c r="T2261" s="50" t="s">
        <v>304</v>
      </c>
    </row>
    <row r="2262" spans="1:20" ht="21" customHeight="1" x14ac:dyDescent="0.4">
      <c r="A2262" s="50" t="s">
        <v>789</v>
      </c>
      <c r="B2262" s="50"/>
      <c r="C2262" s="50"/>
      <c r="D2262" s="50"/>
      <c r="E2262" s="50"/>
      <c r="F2262" s="50"/>
      <c r="G2262" s="50"/>
      <c r="H2262" s="50"/>
      <c r="I2262" s="50"/>
      <c r="J2262" s="50"/>
      <c r="K2262" s="56">
        <v>45291</v>
      </c>
      <c r="L2262" s="50" t="s">
        <v>313</v>
      </c>
      <c r="M2262" s="75">
        <v>25000</v>
      </c>
      <c r="N2262" s="51"/>
      <c r="O2262" s="52">
        <f t="shared" si="329"/>
        <v>25000</v>
      </c>
      <c r="P2262" s="51"/>
      <c r="Q2262" s="51"/>
      <c r="R2262" s="51"/>
      <c r="S2262" s="51"/>
      <c r="T2262" s="50" t="s">
        <v>304</v>
      </c>
    </row>
    <row r="2263" spans="1:20" ht="21" customHeight="1" x14ac:dyDescent="0.4">
      <c r="A2263" s="50" t="s">
        <v>789</v>
      </c>
      <c r="B2263" s="50"/>
      <c r="C2263" s="50"/>
      <c r="D2263" s="50"/>
      <c r="E2263" s="50"/>
      <c r="F2263" s="50"/>
      <c r="G2263" s="50"/>
      <c r="H2263" s="50"/>
      <c r="I2263" s="50"/>
      <c r="J2263" s="50"/>
      <c r="K2263" s="56">
        <v>45292</v>
      </c>
      <c r="L2263" s="50" t="s">
        <v>313</v>
      </c>
      <c r="M2263" s="75">
        <v>25000</v>
      </c>
      <c r="N2263" s="51"/>
      <c r="O2263" s="52">
        <f t="shared" si="329"/>
        <v>25000</v>
      </c>
      <c r="P2263" s="51"/>
      <c r="Q2263" s="51"/>
      <c r="R2263" s="51"/>
      <c r="S2263" s="51"/>
      <c r="T2263" s="50" t="s">
        <v>304</v>
      </c>
    </row>
    <row r="2264" spans="1:20" ht="21" customHeight="1" x14ac:dyDescent="0.4">
      <c r="A2264" s="50" t="s">
        <v>789</v>
      </c>
      <c r="B2264" s="50"/>
      <c r="C2264" s="50"/>
      <c r="D2264" s="50"/>
      <c r="E2264" s="50"/>
      <c r="F2264" s="50"/>
      <c r="G2264" s="50"/>
      <c r="H2264" s="50"/>
      <c r="I2264" s="50"/>
      <c r="J2264" s="50"/>
      <c r="K2264" s="56">
        <v>45292</v>
      </c>
      <c r="L2264" s="50" t="s">
        <v>313</v>
      </c>
      <c r="M2264" s="75">
        <v>14090</v>
      </c>
      <c r="N2264" s="51"/>
      <c r="O2264" s="52">
        <f t="shared" si="329"/>
        <v>14090</v>
      </c>
      <c r="P2264" s="51"/>
      <c r="Q2264" s="51"/>
      <c r="R2264" s="51"/>
      <c r="S2264" s="51"/>
      <c r="T2264" s="50" t="s">
        <v>304</v>
      </c>
    </row>
    <row r="2265" spans="1:20" ht="21" customHeight="1" x14ac:dyDescent="0.4">
      <c r="A2265" s="50" t="s">
        <v>789</v>
      </c>
      <c r="B2265" s="50"/>
      <c r="C2265" s="50" t="s">
        <v>790</v>
      </c>
      <c r="D2265" s="50"/>
      <c r="E2265" s="50"/>
      <c r="F2265" s="50"/>
      <c r="G2265" s="50"/>
      <c r="H2265" s="50"/>
      <c r="I2265" s="50"/>
      <c r="J2265" s="50"/>
      <c r="K2265" s="56">
        <v>45412</v>
      </c>
      <c r="L2265" s="50" t="s">
        <v>9</v>
      </c>
      <c r="M2265" s="51"/>
      <c r="N2265" s="75">
        <v>495720</v>
      </c>
      <c r="O2265" s="52">
        <f t="shared" si="329"/>
        <v>495720</v>
      </c>
      <c r="P2265" s="51"/>
      <c r="Q2265" s="51"/>
      <c r="R2265" s="51"/>
      <c r="S2265" s="51"/>
      <c r="T2265" s="50" t="s">
        <v>304</v>
      </c>
    </row>
    <row r="2266" spans="1:20" ht="21" customHeight="1" x14ac:dyDescent="0.4">
      <c r="A2266" s="50" t="s">
        <v>789</v>
      </c>
      <c r="B2266" s="50"/>
      <c r="C2266" s="50" t="s">
        <v>790</v>
      </c>
      <c r="D2266" s="50"/>
      <c r="E2266" s="50"/>
      <c r="F2266" s="50"/>
      <c r="G2266" s="50"/>
      <c r="H2266" s="50"/>
      <c r="I2266" s="50"/>
      <c r="J2266" s="50"/>
      <c r="K2266" s="56">
        <v>45414</v>
      </c>
      <c r="L2266" s="50" t="s">
        <v>9</v>
      </c>
      <c r="M2266" s="51"/>
      <c r="N2266" s="75">
        <v>-495720</v>
      </c>
      <c r="O2266" s="52">
        <f t="shared" si="329"/>
        <v>-495720</v>
      </c>
      <c r="P2266" s="51"/>
      <c r="Q2266" s="51"/>
      <c r="R2266" s="51"/>
      <c r="S2266" s="51"/>
      <c r="T2266" s="50" t="s">
        <v>304</v>
      </c>
    </row>
    <row r="2267" spans="1:20" ht="21" customHeight="1" x14ac:dyDescent="0.4">
      <c r="A2267" s="50" t="s">
        <v>789</v>
      </c>
      <c r="B2267" s="50"/>
      <c r="C2267" s="50"/>
      <c r="D2267" s="50"/>
      <c r="E2267" s="50"/>
      <c r="F2267" s="50"/>
      <c r="G2267" s="50"/>
      <c r="H2267" s="50"/>
      <c r="I2267" s="50"/>
      <c r="J2267" s="50"/>
      <c r="K2267" s="56">
        <v>45414</v>
      </c>
      <c r="L2267" s="50" t="s">
        <v>314</v>
      </c>
      <c r="M2267" s="75">
        <v>-287000</v>
      </c>
      <c r="N2267" s="51"/>
      <c r="O2267" s="52">
        <f t="shared" si="329"/>
        <v>-287000</v>
      </c>
      <c r="P2267" s="51"/>
      <c r="Q2267" s="51"/>
      <c r="R2267" s="51"/>
      <c r="S2267" s="51"/>
      <c r="T2267" s="50" t="s">
        <v>304</v>
      </c>
    </row>
    <row r="2268" spans="1:20" ht="21" customHeight="1" x14ac:dyDescent="0.4">
      <c r="A2268" s="58"/>
      <c r="B2268" s="58"/>
      <c r="C2268" s="58"/>
      <c r="D2268" s="58"/>
      <c r="E2268" s="58"/>
      <c r="F2268" s="58"/>
      <c r="G2268" s="58"/>
      <c r="H2268" s="58"/>
      <c r="I2268" s="58"/>
      <c r="J2268" s="58"/>
      <c r="K2268" s="58"/>
      <c r="L2268" s="58"/>
      <c r="M2268" s="60">
        <f t="shared" ref="M2268:N2268" si="334">SUM(M2252:M2267)</f>
        <v>0</v>
      </c>
      <c r="N2268" s="60">
        <f t="shared" si="334"/>
        <v>0</v>
      </c>
      <c r="O2268" s="60">
        <f>SUM(O2252:O2267)</f>
        <v>0</v>
      </c>
      <c r="P2268" s="60">
        <f>+J2250-N2268</f>
        <v>495720</v>
      </c>
      <c r="Q2268" s="60">
        <f>+I2250-M2268</f>
        <v>287000</v>
      </c>
      <c r="R2268" s="60">
        <f>+P2268+Q2268</f>
        <v>782720</v>
      </c>
      <c r="S2268" s="60">
        <f>+O2268</f>
        <v>0</v>
      </c>
      <c r="T2268" s="58"/>
    </row>
    <row r="2269" spans="1:20" ht="21" customHeight="1" x14ac:dyDescent="0.4">
      <c r="A2269" s="50" t="s">
        <v>791</v>
      </c>
      <c r="B2269" s="50" t="s">
        <v>326</v>
      </c>
      <c r="C2269" s="50" t="s">
        <v>772</v>
      </c>
      <c r="D2269" s="50">
        <v>74.67</v>
      </c>
      <c r="E2269" s="50">
        <v>15000</v>
      </c>
      <c r="F2269" s="52">
        <f>+D2269*0.8364</f>
        <v>62.453988000000003</v>
      </c>
      <c r="G2269" s="51">
        <v>7000</v>
      </c>
      <c r="H2269" s="51">
        <f>+D2269*E2269</f>
        <v>1120050</v>
      </c>
      <c r="I2269" s="52">
        <f>+CEILING(F2269*G2269,1000)</f>
        <v>438000</v>
      </c>
      <c r="J2269" s="52">
        <f>(H2269-I2269)</f>
        <v>682050</v>
      </c>
      <c r="K2269" s="56">
        <v>45001</v>
      </c>
      <c r="L2269" s="50"/>
      <c r="M2269" s="51"/>
      <c r="N2269" s="51"/>
      <c r="O2269" s="52"/>
      <c r="P2269" s="51"/>
      <c r="Q2269" s="51"/>
      <c r="R2269" s="51"/>
      <c r="S2269" s="51"/>
      <c r="T2269" s="50" t="s">
        <v>304</v>
      </c>
    </row>
    <row r="2270" spans="1:20" ht="21" customHeight="1" x14ac:dyDescent="0.4">
      <c r="A2270" s="50" t="s">
        <v>791</v>
      </c>
      <c r="B2270" s="50"/>
      <c r="C2270" s="50"/>
      <c r="D2270" s="50"/>
      <c r="E2270" s="50"/>
      <c r="F2270" s="50"/>
      <c r="G2270" s="50"/>
      <c r="H2270" s="50"/>
      <c r="I2270" s="50"/>
      <c r="J2270" s="50"/>
      <c r="K2270" s="56">
        <v>45083</v>
      </c>
      <c r="L2270" s="50" t="s">
        <v>9</v>
      </c>
      <c r="M2270" s="51"/>
      <c r="N2270" s="52">
        <v>300000</v>
      </c>
      <c r="O2270" s="52">
        <f t="shared" ref="O2270:O2275" si="335">+SUM(M2270:N2270)</f>
        <v>300000</v>
      </c>
      <c r="P2270" s="51"/>
      <c r="Q2270" s="51"/>
      <c r="R2270" s="51"/>
      <c r="S2270" s="51"/>
      <c r="T2270" s="50" t="s">
        <v>304</v>
      </c>
    </row>
    <row r="2271" spans="1:20" ht="21" customHeight="1" x14ac:dyDescent="0.4">
      <c r="A2271" s="50" t="s">
        <v>791</v>
      </c>
      <c r="B2271" s="50"/>
      <c r="C2271" s="50"/>
      <c r="D2271" s="50"/>
      <c r="E2271" s="50"/>
      <c r="F2271" s="50"/>
      <c r="G2271" s="50"/>
      <c r="H2271" s="50"/>
      <c r="I2271" s="50"/>
      <c r="J2271" s="50"/>
      <c r="K2271" s="56">
        <v>45193</v>
      </c>
      <c r="L2271" s="50" t="s">
        <v>9</v>
      </c>
      <c r="M2271" s="51"/>
      <c r="N2271" s="52">
        <v>102000</v>
      </c>
      <c r="O2271" s="52">
        <f t="shared" si="335"/>
        <v>102000</v>
      </c>
      <c r="P2271" s="51"/>
      <c r="Q2271" s="51"/>
      <c r="R2271" s="51"/>
      <c r="S2271" s="51"/>
      <c r="T2271" s="50" t="s">
        <v>304</v>
      </c>
    </row>
    <row r="2272" spans="1:20" ht="21" customHeight="1" x14ac:dyDescent="0.4">
      <c r="A2272" s="50" t="s">
        <v>791</v>
      </c>
      <c r="B2272" s="50"/>
      <c r="C2272" s="50"/>
      <c r="D2272" s="50"/>
      <c r="E2272" s="50"/>
      <c r="F2272" s="50"/>
      <c r="G2272" s="50"/>
      <c r="H2272" s="50"/>
      <c r="I2272" s="50"/>
      <c r="J2272" s="50"/>
      <c r="K2272" s="56">
        <v>45193</v>
      </c>
      <c r="L2272" s="50" t="s">
        <v>1339</v>
      </c>
      <c r="M2272" s="52">
        <v>178000</v>
      </c>
      <c r="N2272" s="51"/>
      <c r="O2272" s="52">
        <f t="shared" si="335"/>
        <v>178000</v>
      </c>
      <c r="P2272" s="51"/>
      <c r="Q2272" s="51"/>
      <c r="R2272" s="51"/>
      <c r="S2272" s="51"/>
      <c r="T2272" s="50" t="s">
        <v>304</v>
      </c>
    </row>
    <row r="2273" spans="1:20" ht="21" customHeight="1" x14ac:dyDescent="0.4">
      <c r="A2273" s="50" t="s">
        <v>791</v>
      </c>
      <c r="B2273" s="50"/>
      <c r="C2273" s="50"/>
      <c r="D2273" s="50"/>
      <c r="E2273" s="50"/>
      <c r="F2273" s="50"/>
      <c r="G2273" s="50"/>
      <c r="H2273" s="50"/>
      <c r="I2273" s="50"/>
      <c r="J2273" s="50"/>
      <c r="K2273" s="56">
        <v>45297</v>
      </c>
      <c r="L2273" s="50" t="s">
        <v>9</v>
      </c>
      <c r="M2273" s="51"/>
      <c r="N2273" s="52">
        <v>280050</v>
      </c>
      <c r="O2273" s="52">
        <f t="shared" si="335"/>
        <v>280050</v>
      </c>
      <c r="P2273" s="51"/>
      <c r="Q2273" s="51"/>
      <c r="R2273" s="51"/>
      <c r="S2273" s="51"/>
      <c r="T2273" s="50" t="s">
        <v>304</v>
      </c>
    </row>
    <row r="2274" spans="1:20" ht="21" customHeight="1" x14ac:dyDescent="0.4">
      <c r="A2274" s="50" t="s">
        <v>791</v>
      </c>
      <c r="B2274" s="50"/>
      <c r="C2274" s="50"/>
      <c r="D2274" s="50"/>
      <c r="E2274" s="50"/>
      <c r="F2274" s="50"/>
      <c r="G2274" s="50"/>
      <c r="H2274" s="50"/>
      <c r="I2274" s="50"/>
      <c r="J2274" s="50"/>
      <c r="K2274" s="56" t="s">
        <v>1204</v>
      </c>
      <c r="L2274" s="50" t="s">
        <v>807</v>
      </c>
      <c r="M2274" s="51">
        <v>260000</v>
      </c>
      <c r="N2274" s="51"/>
      <c r="O2274" s="52">
        <f t="shared" si="335"/>
        <v>260000</v>
      </c>
      <c r="P2274" s="51"/>
      <c r="Q2274" s="51"/>
      <c r="R2274" s="51"/>
      <c r="S2274" s="51"/>
      <c r="T2274" s="50" t="s">
        <v>304</v>
      </c>
    </row>
    <row r="2275" spans="1:20" ht="21" customHeight="1" x14ac:dyDescent="0.4">
      <c r="A2275" s="50" t="s">
        <v>791</v>
      </c>
      <c r="B2275" s="50"/>
      <c r="C2275" s="50"/>
      <c r="D2275" s="50"/>
      <c r="E2275" s="50"/>
      <c r="F2275" s="50"/>
      <c r="G2275" s="50"/>
      <c r="H2275" s="50"/>
      <c r="I2275" s="50"/>
      <c r="J2275" s="50"/>
      <c r="K2275" s="50"/>
      <c r="L2275" s="50"/>
      <c r="M2275" s="51"/>
      <c r="N2275" s="51"/>
      <c r="O2275" s="52">
        <f t="shared" si="335"/>
        <v>0</v>
      </c>
      <c r="P2275" s="51"/>
      <c r="Q2275" s="51"/>
      <c r="R2275" s="51"/>
      <c r="S2275" s="51"/>
      <c r="T2275" s="50" t="s">
        <v>304</v>
      </c>
    </row>
    <row r="2276" spans="1:20" ht="21" customHeight="1" x14ac:dyDescent="0.4">
      <c r="A2276" s="58"/>
      <c r="B2276" s="58"/>
      <c r="C2276" s="58"/>
      <c r="D2276" s="58"/>
      <c r="E2276" s="58"/>
      <c r="F2276" s="58"/>
      <c r="G2276" s="58"/>
      <c r="H2276" s="58"/>
      <c r="I2276" s="58"/>
      <c r="J2276" s="58"/>
      <c r="K2276" s="58"/>
      <c r="L2276" s="58"/>
      <c r="M2276" s="60">
        <f t="shared" ref="M2276:N2276" si="336">SUM(M2270:M2275)</f>
        <v>438000</v>
      </c>
      <c r="N2276" s="60">
        <f t="shared" si="336"/>
        <v>682050</v>
      </c>
      <c r="O2276" s="60">
        <f>SUM(O2270:O2275)</f>
        <v>1120050</v>
      </c>
      <c r="P2276" s="60">
        <f>+J2269-N2276</f>
        <v>0</v>
      </c>
      <c r="Q2276" s="60">
        <f>+I2269-M2276</f>
        <v>0</v>
      </c>
      <c r="R2276" s="60">
        <f>+P2276+Q2276</f>
        <v>0</v>
      </c>
      <c r="S2276" s="60">
        <f>+O2276</f>
        <v>1120050</v>
      </c>
      <c r="T2276" s="58"/>
    </row>
    <row r="2277" spans="1:20" ht="21" customHeight="1" x14ac:dyDescent="0.4">
      <c r="A2277" s="50" t="s">
        <v>792</v>
      </c>
      <c r="B2277" s="50" t="s">
        <v>326</v>
      </c>
      <c r="C2277" s="50"/>
      <c r="D2277" s="50">
        <v>74.67</v>
      </c>
      <c r="E2277" s="50">
        <v>16000</v>
      </c>
      <c r="F2277" s="52">
        <f>+D2277*0.8364</f>
        <v>62.453988000000003</v>
      </c>
      <c r="G2277" s="51">
        <v>7000</v>
      </c>
      <c r="H2277" s="51">
        <f>+D2277*E2277</f>
        <v>1194720</v>
      </c>
      <c r="I2277" s="52">
        <f>+CEILING(F2277*G2277,1000)</f>
        <v>438000</v>
      </c>
      <c r="J2277" s="52">
        <f>(H2277-I2277)</f>
        <v>756720</v>
      </c>
      <c r="K2277" s="56">
        <v>45042</v>
      </c>
      <c r="L2277" s="50"/>
      <c r="M2277" s="51"/>
      <c r="N2277" s="51"/>
      <c r="O2277" s="52"/>
      <c r="P2277" s="51"/>
      <c r="Q2277" s="51"/>
      <c r="R2277" s="51"/>
      <c r="S2277" s="51"/>
      <c r="T2277" s="50" t="s">
        <v>304</v>
      </c>
    </row>
    <row r="2278" spans="1:20" ht="21" customHeight="1" x14ac:dyDescent="0.4">
      <c r="A2278" s="50" t="s">
        <v>792</v>
      </c>
      <c r="B2278" s="50"/>
      <c r="C2278" s="50"/>
      <c r="D2278" s="50"/>
      <c r="E2278" s="50"/>
      <c r="F2278" s="50"/>
      <c r="G2278" s="50"/>
      <c r="H2278" s="50"/>
      <c r="I2278" s="50"/>
      <c r="J2278" s="50"/>
      <c r="K2278" s="56">
        <v>45002</v>
      </c>
      <c r="L2278" s="50" t="s">
        <v>9</v>
      </c>
      <c r="M2278" s="51"/>
      <c r="N2278" s="52">
        <v>5000</v>
      </c>
      <c r="O2278" s="52">
        <f t="shared" ref="O2278:O2285" si="337">+SUM(M2278:N2278)</f>
        <v>5000</v>
      </c>
      <c r="P2278" s="51"/>
      <c r="Q2278" s="51"/>
      <c r="R2278" s="51"/>
      <c r="S2278" s="51"/>
      <c r="T2278" s="50" t="s">
        <v>992</v>
      </c>
    </row>
    <row r="2279" spans="1:20" ht="21" customHeight="1" x14ac:dyDescent="0.4">
      <c r="A2279" s="50" t="s">
        <v>792</v>
      </c>
      <c r="B2279" s="50"/>
      <c r="C2279" s="50"/>
      <c r="D2279" s="50"/>
      <c r="E2279" s="50"/>
      <c r="F2279" s="50"/>
      <c r="G2279" s="50"/>
      <c r="H2279" s="50"/>
      <c r="I2279" s="50"/>
      <c r="J2279" s="50"/>
      <c r="K2279" s="56">
        <v>45010</v>
      </c>
      <c r="L2279" s="50" t="s">
        <v>9</v>
      </c>
      <c r="M2279" s="51"/>
      <c r="N2279" s="52">
        <v>-5000</v>
      </c>
      <c r="O2279" s="52">
        <f t="shared" si="337"/>
        <v>-5000</v>
      </c>
      <c r="P2279" s="51"/>
      <c r="Q2279" s="51"/>
      <c r="R2279" s="51"/>
      <c r="S2279" s="51"/>
      <c r="T2279" s="50" t="s">
        <v>992</v>
      </c>
    </row>
    <row r="2280" spans="1:20" ht="21" customHeight="1" x14ac:dyDescent="0.4">
      <c r="A2280" s="50" t="s">
        <v>792</v>
      </c>
      <c r="B2280" s="50"/>
      <c r="C2280" s="50" t="s">
        <v>793</v>
      </c>
      <c r="D2280" s="50"/>
      <c r="E2280" s="50"/>
      <c r="F2280" s="50"/>
      <c r="G2280" s="50"/>
      <c r="H2280" s="50"/>
      <c r="I2280" s="50"/>
      <c r="J2280" s="50"/>
      <c r="K2280" s="56">
        <v>45042</v>
      </c>
      <c r="L2280" s="50" t="s">
        <v>9</v>
      </c>
      <c r="M2280" s="51"/>
      <c r="N2280" s="52">
        <v>10000</v>
      </c>
      <c r="O2280" s="52">
        <f t="shared" si="337"/>
        <v>10000</v>
      </c>
      <c r="P2280" s="51"/>
      <c r="Q2280" s="51"/>
      <c r="R2280" s="51"/>
      <c r="S2280" s="51"/>
      <c r="T2280" s="50" t="s">
        <v>304</v>
      </c>
    </row>
    <row r="2281" spans="1:20" ht="21" customHeight="1" x14ac:dyDescent="0.4">
      <c r="A2281" s="50" t="s">
        <v>792</v>
      </c>
      <c r="B2281" s="50"/>
      <c r="C2281" s="50"/>
      <c r="D2281" s="50"/>
      <c r="E2281" s="50"/>
      <c r="F2281" s="50"/>
      <c r="G2281" s="50"/>
      <c r="H2281" s="50"/>
      <c r="I2281" s="50"/>
      <c r="J2281" s="50"/>
      <c r="K2281" s="56">
        <v>45049</v>
      </c>
      <c r="L2281" s="50" t="s">
        <v>9</v>
      </c>
      <c r="M2281" s="51"/>
      <c r="N2281" s="52">
        <v>300000</v>
      </c>
      <c r="O2281" s="52">
        <f t="shared" si="337"/>
        <v>300000</v>
      </c>
      <c r="P2281" s="51"/>
      <c r="Q2281" s="51"/>
      <c r="R2281" s="51"/>
      <c r="S2281" s="51"/>
      <c r="T2281" s="50" t="s">
        <v>304</v>
      </c>
    </row>
    <row r="2282" spans="1:20" ht="21" customHeight="1" x14ac:dyDescent="0.4">
      <c r="A2282" s="50" t="s">
        <v>792</v>
      </c>
      <c r="B2282" s="50"/>
      <c r="C2282" s="50"/>
      <c r="D2282" s="50"/>
      <c r="E2282" s="50"/>
      <c r="F2282" s="50"/>
      <c r="G2282" s="50"/>
      <c r="H2282" s="50"/>
      <c r="I2282" s="50"/>
      <c r="J2282" s="50"/>
      <c r="K2282" s="56">
        <v>45135</v>
      </c>
      <c r="L2282" s="50" t="s">
        <v>9</v>
      </c>
      <c r="M2282" s="51"/>
      <c r="N2282" s="52">
        <v>300000</v>
      </c>
      <c r="O2282" s="52">
        <f t="shared" si="337"/>
        <v>300000</v>
      </c>
      <c r="P2282" s="51"/>
      <c r="Q2282" s="51"/>
      <c r="R2282" s="51"/>
      <c r="S2282" s="51"/>
      <c r="T2282" s="50" t="s">
        <v>304</v>
      </c>
    </row>
    <row r="2283" spans="1:20" ht="21" customHeight="1" x14ac:dyDescent="0.4">
      <c r="A2283" s="50" t="s">
        <v>792</v>
      </c>
      <c r="B2283" s="50"/>
      <c r="C2283" s="50"/>
      <c r="D2283" s="50"/>
      <c r="E2283" s="50"/>
      <c r="F2283" s="50"/>
      <c r="G2283" s="50"/>
      <c r="H2283" s="50"/>
      <c r="I2283" s="50"/>
      <c r="J2283" s="50"/>
      <c r="K2283" s="56">
        <v>45160</v>
      </c>
      <c r="L2283" s="50" t="s">
        <v>9</v>
      </c>
      <c r="M2283" s="51"/>
      <c r="N2283" s="52">
        <v>146700</v>
      </c>
      <c r="O2283" s="52">
        <f t="shared" si="337"/>
        <v>146700</v>
      </c>
      <c r="P2283" s="51"/>
      <c r="Q2283" s="51"/>
      <c r="R2283" s="51"/>
      <c r="S2283" s="51"/>
      <c r="T2283" s="50" t="s">
        <v>304</v>
      </c>
    </row>
    <row r="2284" spans="1:20" ht="21" customHeight="1" x14ac:dyDescent="0.4">
      <c r="A2284" s="50" t="s">
        <v>792</v>
      </c>
      <c r="B2284" s="50"/>
      <c r="C2284" s="50" t="s">
        <v>794</v>
      </c>
      <c r="D2284" s="50"/>
      <c r="E2284" s="50"/>
      <c r="F2284" s="50"/>
      <c r="G2284" s="50"/>
      <c r="H2284" s="50"/>
      <c r="I2284" s="50"/>
      <c r="J2284" s="50"/>
      <c r="K2284" s="56">
        <v>45160</v>
      </c>
      <c r="L2284" s="50" t="s">
        <v>1340</v>
      </c>
      <c r="M2284" s="52">
        <v>438000</v>
      </c>
      <c r="N2284" s="51"/>
      <c r="O2284" s="52">
        <f t="shared" si="337"/>
        <v>438000</v>
      </c>
      <c r="P2284" s="51"/>
      <c r="Q2284" s="51"/>
      <c r="R2284" s="51"/>
      <c r="S2284" s="51"/>
      <c r="T2284" s="50" t="s">
        <v>304</v>
      </c>
    </row>
    <row r="2285" spans="1:20" ht="21" customHeight="1" x14ac:dyDescent="0.4">
      <c r="A2285" s="50" t="s">
        <v>792</v>
      </c>
      <c r="B2285" s="50"/>
      <c r="C2285" s="50"/>
      <c r="D2285" s="50"/>
      <c r="E2285" s="50"/>
      <c r="F2285" s="50"/>
      <c r="G2285" s="50"/>
      <c r="H2285" s="50"/>
      <c r="I2285" s="50"/>
      <c r="J2285" s="50"/>
      <c r="K2285" s="50"/>
      <c r="L2285" s="50"/>
      <c r="M2285" s="51"/>
      <c r="N2285" s="51"/>
      <c r="O2285" s="52">
        <f t="shared" si="337"/>
        <v>0</v>
      </c>
      <c r="P2285" s="51"/>
      <c r="Q2285" s="51"/>
      <c r="R2285" s="51"/>
      <c r="S2285" s="51"/>
      <c r="T2285" s="50" t="s">
        <v>304</v>
      </c>
    </row>
    <row r="2286" spans="1:20" ht="21" customHeight="1" x14ac:dyDescent="0.4">
      <c r="A2286" s="58"/>
      <c r="B2286" s="58"/>
      <c r="C2286" s="58"/>
      <c r="D2286" s="58"/>
      <c r="E2286" s="58"/>
      <c r="F2286" s="58"/>
      <c r="G2286" s="58"/>
      <c r="H2286" s="58"/>
      <c r="I2286" s="58"/>
      <c r="J2286" s="58"/>
      <c r="K2286" s="58"/>
      <c r="L2286" s="58"/>
      <c r="M2286" s="60">
        <f t="shared" ref="M2286:N2286" si="338">SUM(M2278:M2285)</f>
        <v>438000</v>
      </c>
      <c r="N2286" s="60">
        <f t="shared" si="338"/>
        <v>756700</v>
      </c>
      <c r="O2286" s="60">
        <f>SUM(O2278:O2285)</f>
        <v>1194700</v>
      </c>
      <c r="P2286" s="60">
        <f>+J2277-N2286</f>
        <v>20</v>
      </c>
      <c r="Q2286" s="60">
        <f>+I2277-M2286</f>
        <v>0</v>
      </c>
      <c r="R2286" s="60">
        <f>+P2286+Q2286</f>
        <v>20</v>
      </c>
      <c r="S2286" s="60">
        <f>+O2286</f>
        <v>1194700</v>
      </c>
      <c r="T2286" s="58"/>
    </row>
    <row r="2287" spans="1:20" ht="21" customHeight="1" x14ac:dyDescent="0.4">
      <c r="A2287" s="50" t="s">
        <v>795</v>
      </c>
      <c r="B2287" s="50" t="s">
        <v>326</v>
      </c>
      <c r="C2287" s="50" t="s">
        <v>778</v>
      </c>
      <c r="D2287" s="50">
        <v>177.78</v>
      </c>
      <c r="E2287" s="50">
        <v>16000</v>
      </c>
      <c r="F2287" s="52">
        <f>+D2287*0.8364</f>
        <v>148.69519200000002</v>
      </c>
      <c r="G2287" s="51">
        <v>7000</v>
      </c>
      <c r="H2287" s="51">
        <f>+D2287*E2287</f>
        <v>2844480</v>
      </c>
      <c r="I2287" s="52">
        <f>+CEILING(F2287*G2287,1000)</f>
        <v>1041000</v>
      </c>
      <c r="J2287" s="52">
        <f>(H2287-I2287)</f>
        <v>1803480</v>
      </c>
      <c r="K2287" s="56">
        <v>44964</v>
      </c>
      <c r="L2287" s="50"/>
      <c r="M2287" s="51"/>
      <c r="N2287" s="51"/>
      <c r="O2287" s="52"/>
      <c r="P2287" s="51"/>
      <c r="Q2287" s="51"/>
      <c r="R2287" s="51"/>
      <c r="S2287" s="51"/>
      <c r="T2287" s="50" t="s">
        <v>304</v>
      </c>
    </row>
    <row r="2288" spans="1:20" ht="21" customHeight="1" x14ac:dyDescent="0.4">
      <c r="A2288" s="50" t="s">
        <v>795</v>
      </c>
      <c r="B2288" s="50"/>
      <c r="C2288" s="50"/>
      <c r="D2288" s="50"/>
      <c r="E2288" s="50"/>
      <c r="F2288" s="50"/>
      <c r="G2288" s="50"/>
      <c r="H2288" s="50"/>
      <c r="I2288" s="50"/>
      <c r="J2288" s="50"/>
      <c r="K2288" s="56">
        <v>44964</v>
      </c>
      <c r="L2288" s="50" t="s">
        <v>9</v>
      </c>
      <c r="M2288" s="51"/>
      <c r="N2288" s="52">
        <v>10000</v>
      </c>
      <c r="O2288" s="52">
        <f t="shared" ref="O2288:O2297" si="339">+SUM(M2288:N2288)</f>
        <v>10000</v>
      </c>
      <c r="P2288" s="51"/>
      <c r="Q2288" s="51"/>
      <c r="R2288" s="51"/>
      <c r="S2288" s="51"/>
      <c r="T2288" s="50" t="s">
        <v>304</v>
      </c>
    </row>
    <row r="2289" spans="1:20" ht="21" customHeight="1" x14ac:dyDescent="0.4">
      <c r="A2289" s="50" t="s">
        <v>795</v>
      </c>
      <c r="B2289" s="50"/>
      <c r="C2289" s="50"/>
      <c r="D2289" s="50"/>
      <c r="E2289" s="50"/>
      <c r="F2289" s="50"/>
      <c r="G2289" s="50"/>
      <c r="H2289" s="50"/>
      <c r="I2289" s="50"/>
      <c r="J2289" s="50"/>
      <c r="K2289" s="56">
        <v>44974</v>
      </c>
      <c r="L2289" s="50" t="s">
        <v>1341</v>
      </c>
      <c r="M2289" s="51">
        <v>490000</v>
      </c>
      <c r="N2289" s="51"/>
      <c r="O2289" s="52">
        <f t="shared" si="339"/>
        <v>490000</v>
      </c>
      <c r="P2289" s="51"/>
      <c r="Q2289" s="51"/>
      <c r="R2289" s="51"/>
      <c r="S2289" s="51"/>
      <c r="T2289" s="50" t="s">
        <v>304</v>
      </c>
    </row>
    <row r="2290" spans="1:20" ht="21" customHeight="1" x14ac:dyDescent="0.4">
      <c r="A2290" s="50" t="s">
        <v>795</v>
      </c>
      <c r="B2290" s="50"/>
      <c r="C2290" s="50" t="s">
        <v>480</v>
      </c>
      <c r="D2290" s="50"/>
      <c r="E2290" s="50" t="s">
        <v>478</v>
      </c>
      <c r="F2290" s="50"/>
      <c r="G2290" s="50"/>
      <c r="H2290" s="50"/>
      <c r="I2290" s="50"/>
      <c r="J2290" s="50"/>
      <c r="K2290" s="56">
        <v>45040</v>
      </c>
      <c r="L2290" s="50" t="s">
        <v>1342</v>
      </c>
      <c r="M2290" s="51">
        <v>300000</v>
      </c>
      <c r="N2290" s="51"/>
      <c r="O2290" s="52">
        <f t="shared" si="339"/>
        <v>300000</v>
      </c>
      <c r="P2290" s="51"/>
      <c r="Q2290" s="51"/>
      <c r="R2290" s="51"/>
      <c r="S2290" s="51"/>
      <c r="T2290" s="50" t="s">
        <v>304</v>
      </c>
    </row>
    <row r="2291" spans="1:20" ht="21" customHeight="1" x14ac:dyDescent="0.4">
      <c r="A2291" s="50" t="s">
        <v>795</v>
      </c>
      <c r="B2291" s="50"/>
      <c r="C2291" s="50"/>
      <c r="D2291" s="50"/>
      <c r="E2291" s="50"/>
      <c r="F2291" s="50"/>
      <c r="G2291" s="50"/>
      <c r="H2291" s="50"/>
      <c r="I2291" s="50"/>
      <c r="J2291" s="50"/>
      <c r="K2291" s="56">
        <v>45043</v>
      </c>
      <c r="L2291" s="50" t="s">
        <v>9</v>
      </c>
      <c r="M2291" s="51"/>
      <c r="N2291" s="52">
        <v>190000</v>
      </c>
      <c r="O2291" s="52">
        <f t="shared" si="339"/>
        <v>190000</v>
      </c>
      <c r="P2291" s="51"/>
      <c r="Q2291" s="51"/>
      <c r="R2291" s="51"/>
      <c r="S2291" s="51"/>
      <c r="T2291" s="50" t="s">
        <v>304</v>
      </c>
    </row>
    <row r="2292" spans="1:20" ht="21" customHeight="1" x14ac:dyDescent="0.4">
      <c r="A2292" s="50" t="s">
        <v>795</v>
      </c>
      <c r="B2292" s="50"/>
      <c r="C2292" s="50"/>
      <c r="D2292" s="50"/>
      <c r="E2292" s="50"/>
      <c r="F2292" s="50"/>
      <c r="G2292" s="50"/>
      <c r="H2292" s="50"/>
      <c r="I2292" s="50"/>
      <c r="J2292" s="50"/>
      <c r="K2292" s="56">
        <v>45173</v>
      </c>
      <c r="L2292" s="50" t="s">
        <v>9</v>
      </c>
      <c r="M2292" s="51"/>
      <c r="N2292" s="52">
        <v>1593480</v>
      </c>
      <c r="O2292" s="52">
        <f t="shared" si="339"/>
        <v>1593480</v>
      </c>
      <c r="P2292" s="51"/>
      <c r="Q2292" s="51"/>
      <c r="R2292" s="51"/>
      <c r="S2292" s="51"/>
      <c r="T2292" s="50" t="s">
        <v>304</v>
      </c>
    </row>
    <row r="2293" spans="1:20" ht="21" customHeight="1" x14ac:dyDescent="0.4">
      <c r="A2293" s="50" t="s">
        <v>795</v>
      </c>
      <c r="B2293" s="50"/>
      <c r="C2293" s="50"/>
      <c r="D2293" s="50"/>
      <c r="E2293" s="50"/>
      <c r="F2293" s="50"/>
      <c r="G2293" s="50"/>
      <c r="H2293" s="50"/>
      <c r="I2293" s="50"/>
      <c r="J2293" s="50"/>
      <c r="K2293" s="56">
        <v>45173</v>
      </c>
      <c r="L2293" s="50" t="s">
        <v>1343</v>
      </c>
      <c r="M2293" s="52">
        <v>251000</v>
      </c>
      <c r="N2293" s="51"/>
      <c r="O2293" s="52">
        <f t="shared" si="339"/>
        <v>251000</v>
      </c>
      <c r="P2293" s="51"/>
      <c r="Q2293" s="51"/>
      <c r="R2293" s="51"/>
      <c r="S2293" s="51"/>
      <c r="T2293" s="50" t="s">
        <v>304</v>
      </c>
    </row>
    <row r="2294" spans="1:20" ht="21" customHeight="1" x14ac:dyDescent="0.4">
      <c r="A2294" s="50" t="s">
        <v>795</v>
      </c>
      <c r="B2294" s="50"/>
      <c r="C2294" s="50"/>
      <c r="D2294" s="50"/>
      <c r="E2294" s="50"/>
      <c r="F2294" s="50"/>
      <c r="G2294" s="50"/>
      <c r="H2294" s="50"/>
      <c r="I2294" s="50"/>
      <c r="J2294" s="50"/>
      <c r="K2294" s="56">
        <v>45173</v>
      </c>
      <c r="L2294" s="50" t="s">
        <v>1344</v>
      </c>
      <c r="M2294" s="52">
        <v>300000</v>
      </c>
      <c r="N2294" s="51"/>
      <c r="O2294" s="52">
        <f t="shared" si="339"/>
        <v>300000</v>
      </c>
      <c r="P2294" s="51"/>
      <c r="Q2294" s="51"/>
      <c r="R2294" s="51"/>
      <c r="S2294" s="51"/>
      <c r="T2294" s="50" t="s">
        <v>304</v>
      </c>
    </row>
    <row r="2295" spans="1:20" ht="21" customHeight="1" x14ac:dyDescent="0.4">
      <c r="A2295" s="50" t="s">
        <v>795</v>
      </c>
      <c r="B2295" s="50"/>
      <c r="C2295" s="50"/>
      <c r="D2295" s="50"/>
      <c r="E2295" s="50"/>
      <c r="F2295" s="50"/>
      <c r="G2295" s="50"/>
      <c r="H2295" s="50"/>
      <c r="I2295" s="50"/>
      <c r="J2295" s="50"/>
      <c r="K2295" s="56">
        <v>45174</v>
      </c>
      <c r="L2295" s="50" t="s">
        <v>314</v>
      </c>
      <c r="M2295" s="52">
        <v>-300000</v>
      </c>
      <c r="N2295" s="51"/>
      <c r="O2295" s="52">
        <f t="shared" si="339"/>
        <v>-300000</v>
      </c>
      <c r="P2295" s="51"/>
      <c r="Q2295" s="51"/>
      <c r="R2295" s="51"/>
      <c r="S2295" s="51"/>
      <c r="T2295" s="50" t="s">
        <v>304</v>
      </c>
    </row>
    <row r="2296" spans="1:20" ht="21" customHeight="1" x14ac:dyDescent="0.4">
      <c r="A2296" s="50" t="s">
        <v>795</v>
      </c>
      <c r="B2296" s="50"/>
      <c r="C2296" s="50"/>
      <c r="D2296" s="50"/>
      <c r="E2296" s="50"/>
      <c r="F2296" s="50"/>
      <c r="G2296" s="50"/>
      <c r="H2296" s="50"/>
      <c r="I2296" s="50"/>
      <c r="J2296" s="50"/>
      <c r="K2296" s="56" t="s">
        <v>1204</v>
      </c>
      <c r="L2296" s="50" t="s">
        <v>802</v>
      </c>
      <c r="M2296" s="51"/>
      <c r="N2296" s="51">
        <v>10000</v>
      </c>
      <c r="O2296" s="52">
        <f t="shared" si="339"/>
        <v>10000</v>
      </c>
      <c r="P2296" s="51"/>
      <c r="Q2296" s="51"/>
      <c r="R2296" s="51"/>
      <c r="S2296" s="51"/>
      <c r="T2296" s="50" t="s">
        <v>304</v>
      </c>
    </row>
    <row r="2297" spans="1:20" ht="21" customHeight="1" x14ac:dyDescent="0.4">
      <c r="A2297" s="50" t="s">
        <v>795</v>
      </c>
      <c r="B2297" s="50"/>
      <c r="C2297" s="50"/>
      <c r="D2297" s="50"/>
      <c r="E2297" s="50"/>
      <c r="F2297" s="50"/>
      <c r="G2297" s="50"/>
      <c r="H2297" s="50"/>
      <c r="I2297" s="50"/>
      <c r="J2297" s="50"/>
      <c r="K2297" s="50"/>
      <c r="L2297" s="50"/>
      <c r="M2297" s="51"/>
      <c r="N2297" s="51"/>
      <c r="O2297" s="52">
        <f t="shared" si="339"/>
        <v>0</v>
      </c>
      <c r="P2297" s="51"/>
      <c r="Q2297" s="51"/>
      <c r="R2297" s="51"/>
      <c r="S2297" s="51"/>
      <c r="T2297" s="50" t="s">
        <v>304</v>
      </c>
    </row>
    <row r="2298" spans="1:20" ht="21" customHeight="1" x14ac:dyDescent="0.4">
      <c r="A2298" s="58"/>
      <c r="B2298" s="58"/>
      <c r="C2298" s="58"/>
      <c r="D2298" s="58"/>
      <c r="E2298" s="58"/>
      <c r="F2298" s="58"/>
      <c r="G2298" s="58"/>
      <c r="H2298" s="58"/>
      <c r="I2298" s="58"/>
      <c r="J2298" s="58"/>
      <c r="K2298" s="58"/>
      <c r="L2298" s="58"/>
      <c r="M2298" s="60">
        <f t="shared" ref="M2298:N2298" si="340">SUM(M2288:M2297)</f>
        <v>1041000</v>
      </c>
      <c r="N2298" s="60">
        <f t="shared" si="340"/>
        <v>1803480</v>
      </c>
      <c r="O2298" s="60">
        <f>SUM(O2288:O2297)</f>
        <v>2844480</v>
      </c>
      <c r="P2298" s="60">
        <f>+J2287-N2298</f>
        <v>0</v>
      </c>
      <c r="Q2298" s="60">
        <f>+I2287-M2298</f>
        <v>0</v>
      </c>
      <c r="R2298" s="60">
        <f>+P2298+Q2298</f>
        <v>0</v>
      </c>
      <c r="S2298" s="60">
        <f>+O2298</f>
        <v>2844480</v>
      </c>
      <c r="T2298" s="58"/>
    </row>
    <row r="2299" spans="1:20" ht="21" customHeight="1" x14ac:dyDescent="0.4">
      <c r="A2299" s="50" t="s">
        <v>796</v>
      </c>
      <c r="B2299" s="50" t="s">
        <v>326</v>
      </c>
      <c r="C2299" s="50" t="s">
        <v>797</v>
      </c>
      <c r="D2299" s="50">
        <v>164.83</v>
      </c>
      <c r="E2299" s="50">
        <v>17000</v>
      </c>
      <c r="F2299" s="52">
        <f>+D2299*0.8364</f>
        <v>137.86381200000002</v>
      </c>
      <c r="G2299" s="51">
        <v>7000</v>
      </c>
      <c r="H2299" s="51">
        <f>+D2299*E2299</f>
        <v>2802110</v>
      </c>
      <c r="I2299" s="52">
        <f>+CEILING(F2299*G2299,1000)</f>
        <v>966000</v>
      </c>
      <c r="J2299" s="52">
        <f>(H2299-I2299)</f>
        <v>1836110</v>
      </c>
      <c r="K2299" s="56">
        <v>45082</v>
      </c>
      <c r="L2299" s="50"/>
      <c r="M2299" s="51"/>
      <c r="N2299" s="51"/>
      <c r="O2299" s="52"/>
      <c r="P2299" s="51"/>
      <c r="Q2299" s="51"/>
      <c r="R2299" s="51"/>
      <c r="S2299" s="51"/>
      <c r="T2299" s="50" t="s">
        <v>993</v>
      </c>
    </row>
    <row r="2300" spans="1:20" ht="21" customHeight="1" x14ac:dyDescent="0.4">
      <c r="A2300" s="50" t="s">
        <v>796</v>
      </c>
      <c r="B2300" s="50"/>
      <c r="C2300" s="50"/>
      <c r="D2300" s="50"/>
      <c r="E2300" s="50"/>
      <c r="F2300" s="50"/>
      <c r="G2300" s="50"/>
      <c r="H2300" s="50"/>
      <c r="I2300" s="50"/>
      <c r="J2300" s="50"/>
      <c r="K2300" s="56">
        <v>45082</v>
      </c>
      <c r="L2300" s="50" t="s">
        <v>9</v>
      </c>
      <c r="M2300" s="51"/>
      <c r="N2300" s="52">
        <v>500000</v>
      </c>
      <c r="O2300" s="52">
        <f t="shared" ref="O2300:O2360" si="341">+SUM(M2300:N2300)</f>
        <v>500000</v>
      </c>
      <c r="P2300" s="51"/>
      <c r="Q2300" s="51"/>
      <c r="R2300" s="51"/>
      <c r="S2300" s="51"/>
      <c r="T2300" s="50" t="s">
        <v>993</v>
      </c>
    </row>
    <row r="2301" spans="1:20" ht="21" customHeight="1" x14ac:dyDescent="0.4">
      <c r="A2301" s="50" t="s">
        <v>796</v>
      </c>
      <c r="B2301" s="50"/>
      <c r="C2301" s="50"/>
      <c r="D2301" s="50"/>
      <c r="E2301" s="50"/>
      <c r="F2301" s="50"/>
      <c r="G2301" s="50"/>
      <c r="H2301" s="50"/>
      <c r="I2301" s="50"/>
      <c r="J2301" s="50"/>
      <c r="K2301" s="56">
        <v>45161</v>
      </c>
      <c r="L2301" s="50" t="s">
        <v>9</v>
      </c>
      <c r="M2301" s="51"/>
      <c r="N2301" s="52">
        <v>500000</v>
      </c>
      <c r="O2301" s="52">
        <f t="shared" si="341"/>
        <v>500000</v>
      </c>
      <c r="P2301" s="51"/>
      <c r="Q2301" s="51"/>
      <c r="R2301" s="51"/>
      <c r="S2301" s="51"/>
      <c r="T2301" s="50" t="s">
        <v>993</v>
      </c>
    </row>
    <row r="2302" spans="1:20" ht="21" customHeight="1" x14ac:dyDescent="0.4">
      <c r="A2302" s="50" t="s">
        <v>796</v>
      </c>
      <c r="B2302" s="50"/>
      <c r="C2302" s="50" t="s">
        <v>798</v>
      </c>
      <c r="D2302" s="50"/>
      <c r="E2302" s="50"/>
      <c r="F2302" s="50"/>
      <c r="G2302" s="50"/>
      <c r="H2302" s="50"/>
      <c r="I2302" s="50"/>
      <c r="J2302" s="50"/>
      <c r="K2302" s="56">
        <v>45302</v>
      </c>
      <c r="L2302" s="50" t="s">
        <v>314</v>
      </c>
      <c r="M2302" s="52">
        <v>965000</v>
      </c>
      <c r="N2302" s="51"/>
      <c r="O2302" s="52">
        <f t="shared" si="341"/>
        <v>965000</v>
      </c>
      <c r="P2302" s="51"/>
      <c r="Q2302" s="51"/>
      <c r="R2302" s="51"/>
      <c r="S2302" s="51"/>
      <c r="T2302" s="50" t="s">
        <v>993</v>
      </c>
    </row>
    <row r="2303" spans="1:20" ht="21" customHeight="1" x14ac:dyDescent="0.4">
      <c r="A2303" s="50" t="s">
        <v>796</v>
      </c>
      <c r="B2303" s="50"/>
      <c r="C2303" s="50"/>
      <c r="D2303" s="50"/>
      <c r="E2303" s="50"/>
      <c r="F2303" s="50"/>
      <c r="G2303" s="50"/>
      <c r="H2303" s="50"/>
      <c r="I2303" s="50"/>
      <c r="J2303" s="50"/>
      <c r="K2303" s="56">
        <v>45307</v>
      </c>
      <c r="L2303" s="50" t="s">
        <v>9</v>
      </c>
      <c r="M2303" s="51"/>
      <c r="N2303" s="52">
        <v>771100</v>
      </c>
      <c r="O2303" s="52">
        <f t="shared" si="341"/>
        <v>771100</v>
      </c>
      <c r="P2303" s="51"/>
      <c r="Q2303" s="51"/>
      <c r="R2303" s="51"/>
      <c r="S2303" s="51"/>
      <c r="T2303" s="50" t="s">
        <v>993</v>
      </c>
    </row>
    <row r="2304" spans="1:20" ht="21" customHeight="1" x14ac:dyDescent="0.4">
      <c r="A2304" s="50" t="s">
        <v>796</v>
      </c>
      <c r="B2304" s="50"/>
      <c r="C2304" s="50"/>
      <c r="D2304" s="50"/>
      <c r="E2304" s="50"/>
      <c r="F2304" s="50"/>
      <c r="G2304" s="50"/>
      <c r="H2304" s="50"/>
      <c r="I2304" s="50"/>
      <c r="J2304" s="50"/>
      <c r="K2304" s="56">
        <v>45308</v>
      </c>
      <c r="L2304" s="50" t="s">
        <v>9</v>
      </c>
      <c r="M2304" s="51"/>
      <c r="N2304" s="52">
        <v>-1000</v>
      </c>
      <c r="O2304" s="52">
        <f t="shared" si="341"/>
        <v>-1000</v>
      </c>
      <c r="P2304" s="51"/>
      <c r="Q2304" s="51"/>
      <c r="R2304" s="51"/>
      <c r="S2304" s="51"/>
      <c r="T2304" s="50" t="s">
        <v>993</v>
      </c>
    </row>
    <row r="2305" spans="1:20" ht="21" customHeight="1" x14ac:dyDescent="0.4">
      <c r="A2305" s="50" t="s">
        <v>796</v>
      </c>
      <c r="B2305" s="50"/>
      <c r="C2305" s="50" t="s">
        <v>347</v>
      </c>
      <c r="D2305" s="50"/>
      <c r="E2305" s="50"/>
      <c r="F2305" s="50"/>
      <c r="G2305" s="50"/>
      <c r="H2305" s="50"/>
      <c r="I2305" s="50"/>
      <c r="J2305" s="50"/>
      <c r="K2305" s="56">
        <v>45307</v>
      </c>
      <c r="L2305" s="50" t="s">
        <v>312</v>
      </c>
      <c r="M2305" s="52">
        <v>1000</v>
      </c>
      <c r="N2305" s="51"/>
      <c r="O2305" s="52">
        <f t="shared" si="341"/>
        <v>1000</v>
      </c>
      <c r="P2305" s="51"/>
      <c r="Q2305" s="51"/>
      <c r="R2305" s="51"/>
      <c r="S2305" s="51"/>
      <c r="T2305" s="50" t="s">
        <v>993</v>
      </c>
    </row>
    <row r="2306" spans="1:20" ht="21" customHeight="1" x14ac:dyDescent="0.4">
      <c r="A2306" s="50" t="s">
        <v>796</v>
      </c>
      <c r="B2306" s="50"/>
      <c r="C2306" s="50"/>
      <c r="D2306" s="50"/>
      <c r="E2306" s="50"/>
      <c r="F2306" s="50"/>
      <c r="G2306" s="50"/>
      <c r="H2306" s="50"/>
      <c r="I2306" s="50"/>
      <c r="J2306" s="50"/>
      <c r="K2306" s="56">
        <v>45716</v>
      </c>
      <c r="L2306" s="50" t="s">
        <v>9</v>
      </c>
      <c r="M2306" s="51"/>
      <c r="N2306" s="52">
        <v>65932</v>
      </c>
      <c r="O2306" s="52">
        <f t="shared" si="341"/>
        <v>65932</v>
      </c>
      <c r="P2306" s="51"/>
      <c r="Q2306" s="51"/>
      <c r="R2306" s="51"/>
      <c r="S2306" s="51"/>
      <c r="T2306" s="50" t="s">
        <v>993</v>
      </c>
    </row>
    <row r="2307" spans="1:20" ht="21" customHeight="1" x14ac:dyDescent="0.4">
      <c r="A2307" s="50" t="s">
        <v>796</v>
      </c>
      <c r="B2307" s="50"/>
      <c r="C2307" s="50"/>
      <c r="D2307" s="50"/>
      <c r="E2307" s="50"/>
      <c r="F2307" s="50"/>
      <c r="G2307" s="50"/>
      <c r="H2307" s="50"/>
      <c r="I2307" s="50"/>
      <c r="J2307" s="50"/>
      <c r="K2307" s="50"/>
      <c r="L2307" s="50"/>
      <c r="M2307" s="51"/>
      <c r="N2307" s="51"/>
      <c r="O2307" s="52">
        <f t="shared" si="341"/>
        <v>0</v>
      </c>
      <c r="P2307" s="51"/>
      <c r="Q2307" s="51"/>
      <c r="R2307" s="51"/>
      <c r="S2307" s="51"/>
      <c r="T2307" s="50" t="s">
        <v>993</v>
      </c>
    </row>
    <row r="2308" spans="1:20" ht="21" customHeight="1" x14ac:dyDescent="0.4">
      <c r="A2308" s="58"/>
      <c r="B2308" s="58"/>
      <c r="C2308" s="58"/>
      <c r="D2308" s="58"/>
      <c r="E2308" s="58"/>
      <c r="F2308" s="58"/>
      <c r="G2308" s="58"/>
      <c r="H2308" s="58"/>
      <c r="I2308" s="58"/>
      <c r="J2308" s="58"/>
      <c r="K2308" s="58"/>
      <c r="L2308" s="58"/>
      <c r="M2308" s="60">
        <f t="shared" ref="M2308:N2308" si="342">SUM(M2300:M2307)</f>
        <v>966000</v>
      </c>
      <c r="N2308" s="60">
        <f t="shared" si="342"/>
        <v>1836032</v>
      </c>
      <c r="O2308" s="60">
        <f>SUM(O2300:O2307)</f>
        <v>2802032</v>
      </c>
      <c r="P2308" s="60">
        <f>+J2299-N2308</f>
        <v>78</v>
      </c>
      <c r="Q2308" s="60">
        <f>+I2299-M2308</f>
        <v>0</v>
      </c>
      <c r="R2308" s="60">
        <f>+P2308+Q2308</f>
        <v>78</v>
      </c>
      <c r="S2308" s="60">
        <f>+O2308</f>
        <v>2802032</v>
      </c>
      <c r="T2308" s="58"/>
    </row>
    <row r="2309" spans="1:20" ht="21" customHeight="1" x14ac:dyDescent="0.4">
      <c r="A2309" s="50" t="s">
        <v>799</v>
      </c>
      <c r="B2309" s="50" t="s">
        <v>326</v>
      </c>
      <c r="C2309" s="50"/>
      <c r="D2309" s="50">
        <v>69.23</v>
      </c>
      <c r="E2309" s="50">
        <v>16000</v>
      </c>
      <c r="F2309" s="52">
        <f>+D2309*0.8364</f>
        <v>57.903972000000003</v>
      </c>
      <c r="G2309" s="51">
        <v>7000</v>
      </c>
      <c r="H2309" s="51">
        <f>+D2309*E2309</f>
        <v>1107680</v>
      </c>
      <c r="I2309" s="52">
        <f>+CEILING(F2309*G2309,1000)</f>
        <v>406000</v>
      </c>
      <c r="J2309" s="52">
        <f>(H2309-I2309)</f>
        <v>701680</v>
      </c>
      <c r="K2309" s="56">
        <v>45110</v>
      </c>
      <c r="L2309" s="50"/>
      <c r="M2309" s="51"/>
      <c r="N2309" s="51"/>
      <c r="O2309" s="52"/>
      <c r="P2309" s="51"/>
      <c r="Q2309" s="51"/>
      <c r="R2309" s="51"/>
      <c r="S2309" s="51"/>
      <c r="T2309" s="50" t="s">
        <v>293</v>
      </c>
    </row>
    <row r="2310" spans="1:20" ht="21" customHeight="1" x14ac:dyDescent="0.4">
      <c r="A2310" s="50" t="s">
        <v>799</v>
      </c>
      <c r="B2310" s="50"/>
      <c r="C2310" s="50" t="s">
        <v>800</v>
      </c>
      <c r="D2310" s="50"/>
      <c r="E2310" s="50"/>
      <c r="F2310" s="50"/>
      <c r="G2310" s="50"/>
      <c r="H2310" s="50"/>
      <c r="I2310" s="50"/>
      <c r="J2310" s="50"/>
      <c r="K2310" s="56">
        <v>45110</v>
      </c>
      <c r="L2310" s="50" t="s">
        <v>312</v>
      </c>
      <c r="M2310" s="51">
        <v>5001</v>
      </c>
      <c r="N2310" s="51"/>
      <c r="O2310" s="52">
        <f t="shared" si="341"/>
        <v>5001</v>
      </c>
      <c r="P2310" s="51"/>
      <c r="Q2310" s="51"/>
      <c r="R2310" s="51"/>
      <c r="S2310" s="51"/>
      <c r="T2310" s="50" t="s">
        <v>293</v>
      </c>
    </row>
    <row r="2311" spans="1:20" ht="21" customHeight="1" x14ac:dyDescent="0.4">
      <c r="A2311" s="50" t="s">
        <v>799</v>
      </c>
      <c r="B2311" s="50"/>
      <c r="C2311" s="50"/>
      <c r="D2311" s="50"/>
      <c r="E2311" s="50"/>
      <c r="F2311" s="50"/>
      <c r="G2311" s="50"/>
      <c r="H2311" s="50"/>
      <c r="I2311" s="50"/>
      <c r="J2311" s="50"/>
      <c r="K2311" s="56">
        <v>45113</v>
      </c>
      <c r="L2311" s="50" t="s">
        <v>321</v>
      </c>
      <c r="M2311" s="51">
        <v>275000</v>
      </c>
      <c r="N2311" s="51"/>
      <c r="O2311" s="52">
        <f t="shared" si="341"/>
        <v>275000</v>
      </c>
      <c r="P2311" s="51"/>
      <c r="Q2311" s="51"/>
      <c r="R2311" s="51"/>
      <c r="S2311" s="51"/>
      <c r="T2311" s="50" t="s">
        <v>293</v>
      </c>
    </row>
    <row r="2312" spans="1:20" ht="21" customHeight="1" x14ac:dyDescent="0.4">
      <c r="A2312" s="50" t="s">
        <v>799</v>
      </c>
      <c r="B2312" s="50"/>
      <c r="C2312" s="50" t="s">
        <v>800</v>
      </c>
      <c r="D2312" s="50"/>
      <c r="E2312" s="50"/>
      <c r="F2312" s="50"/>
      <c r="G2312" s="50"/>
      <c r="H2312" s="50"/>
      <c r="I2312" s="50"/>
      <c r="J2312" s="50"/>
      <c r="K2312" s="56">
        <v>45269</v>
      </c>
      <c r="L2312" s="50" t="s">
        <v>321</v>
      </c>
      <c r="M2312" s="51">
        <v>-275000</v>
      </c>
      <c r="N2312" s="51"/>
      <c r="O2312" s="52">
        <f t="shared" si="341"/>
        <v>-275000</v>
      </c>
      <c r="P2312" s="51"/>
      <c r="Q2312" s="51"/>
      <c r="R2312" s="51"/>
      <c r="S2312" s="51"/>
      <c r="T2312" s="50" t="s">
        <v>293</v>
      </c>
    </row>
    <row r="2313" spans="1:20" ht="21" customHeight="1" x14ac:dyDescent="0.4">
      <c r="A2313" s="50" t="s">
        <v>799</v>
      </c>
      <c r="B2313" s="50"/>
      <c r="C2313" s="50" t="s">
        <v>801</v>
      </c>
      <c r="D2313" s="50"/>
      <c r="E2313" s="50"/>
      <c r="F2313" s="50"/>
      <c r="G2313" s="50"/>
      <c r="H2313" s="50"/>
      <c r="I2313" s="50"/>
      <c r="J2313" s="50"/>
      <c r="K2313" s="56">
        <v>45259</v>
      </c>
      <c r="L2313" s="50" t="s">
        <v>314</v>
      </c>
      <c r="M2313" s="51">
        <v>280000</v>
      </c>
      <c r="N2313" s="51"/>
      <c r="O2313" s="52">
        <f t="shared" si="341"/>
        <v>280000</v>
      </c>
      <c r="P2313" s="51"/>
      <c r="Q2313" s="51"/>
      <c r="R2313" s="51"/>
      <c r="S2313" s="51"/>
      <c r="T2313" s="50" t="s">
        <v>293</v>
      </c>
    </row>
    <row r="2314" spans="1:20" ht="21" customHeight="1" x14ac:dyDescent="0.4">
      <c r="A2314" s="50" t="s">
        <v>799</v>
      </c>
      <c r="B2314" s="50"/>
      <c r="C2314" s="50"/>
      <c r="D2314" s="50"/>
      <c r="E2314" s="50"/>
      <c r="F2314" s="50"/>
      <c r="G2314" s="50"/>
      <c r="H2314" s="50"/>
      <c r="I2314" s="50"/>
      <c r="J2314" s="50"/>
      <c r="K2314" s="56">
        <v>45272</v>
      </c>
      <c r="L2314" s="50" t="s">
        <v>9</v>
      </c>
      <c r="M2314" s="51"/>
      <c r="N2314" s="52">
        <v>-5000</v>
      </c>
      <c r="O2314" s="52">
        <f t="shared" si="341"/>
        <v>-5000</v>
      </c>
      <c r="P2314" s="51"/>
      <c r="Q2314" s="51"/>
      <c r="R2314" s="51"/>
      <c r="S2314" s="51"/>
      <c r="T2314" s="50" t="s">
        <v>293</v>
      </c>
    </row>
    <row r="2315" spans="1:20" ht="21" customHeight="1" x14ac:dyDescent="0.4">
      <c r="A2315" s="50" t="s">
        <v>799</v>
      </c>
      <c r="B2315" s="50"/>
      <c r="C2315" s="50"/>
      <c r="D2315" s="50"/>
      <c r="E2315" s="50"/>
      <c r="F2315" s="50"/>
      <c r="G2315" s="50"/>
      <c r="H2315" s="50"/>
      <c r="I2315" s="50"/>
      <c r="J2315" s="50"/>
      <c r="K2315" s="56">
        <v>45267</v>
      </c>
      <c r="L2315" s="50" t="s">
        <v>9</v>
      </c>
      <c r="M2315" s="51"/>
      <c r="N2315" s="52">
        <v>150000</v>
      </c>
      <c r="O2315" s="52">
        <f t="shared" si="341"/>
        <v>150000</v>
      </c>
      <c r="P2315" s="51"/>
      <c r="Q2315" s="51"/>
      <c r="R2315" s="51"/>
      <c r="S2315" s="51"/>
      <c r="T2315" s="50" t="s">
        <v>293</v>
      </c>
    </row>
    <row r="2316" spans="1:20" ht="21" customHeight="1" x14ac:dyDescent="0.4">
      <c r="A2316" s="50" t="s">
        <v>799</v>
      </c>
      <c r="B2316" s="50"/>
      <c r="C2316" s="50" t="s">
        <v>801</v>
      </c>
      <c r="D2316" s="50"/>
      <c r="E2316" s="50"/>
      <c r="F2316" s="50"/>
      <c r="G2316" s="50"/>
      <c r="H2316" s="50"/>
      <c r="I2316" s="50"/>
      <c r="J2316" s="50"/>
      <c r="K2316" s="56">
        <v>45265</v>
      </c>
      <c r="L2316" s="50" t="s">
        <v>321</v>
      </c>
      <c r="M2316" s="52">
        <v>126000</v>
      </c>
      <c r="N2316" s="51"/>
      <c r="O2316" s="52">
        <f t="shared" si="341"/>
        <v>126000</v>
      </c>
      <c r="P2316" s="51"/>
      <c r="Q2316" s="51"/>
      <c r="R2316" s="51"/>
      <c r="S2316" s="51"/>
      <c r="T2316" s="50" t="s">
        <v>293</v>
      </c>
    </row>
    <row r="2317" spans="1:20" ht="21" customHeight="1" x14ac:dyDescent="0.4">
      <c r="A2317" s="50" t="s">
        <v>799</v>
      </c>
      <c r="B2317" s="50"/>
      <c r="C2317" s="50"/>
      <c r="D2317" s="50"/>
      <c r="E2317" s="50"/>
      <c r="F2317" s="50"/>
      <c r="G2317" s="50"/>
      <c r="H2317" s="50"/>
      <c r="I2317" s="50"/>
      <c r="J2317" s="50"/>
      <c r="K2317" s="56">
        <v>45317</v>
      </c>
      <c r="L2317" s="50" t="s">
        <v>9</v>
      </c>
      <c r="M2317" s="51"/>
      <c r="N2317" s="52">
        <v>100000</v>
      </c>
      <c r="O2317" s="52">
        <f t="shared" si="341"/>
        <v>100000</v>
      </c>
      <c r="P2317" s="51"/>
      <c r="Q2317" s="51"/>
      <c r="R2317" s="51"/>
      <c r="S2317" s="51"/>
      <c r="T2317" s="50" t="s">
        <v>293</v>
      </c>
    </row>
    <row r="2318" spans="1:20" ht="21" customHeight="1" x14ac:dyDescent="0.4">
      <c r="A2318" s="50" t="s">
        <v>799</v>
      </c>
      <c r="B2318" s="50"/>
      <c r="C2318" s="50"/>
      <c r="D2318" s="50"/>
      <c r="E2318" s="50"/>
      <c r="F2318" s="50"/>
      <c r="G2318" s="50"/>
      <c r="H2318" s="50"/>
      <c r="I2318" s="50"/>
      <c r="J2318" s="50"/>
      <c r="K2318" s="50"/>
      <c r="L2318" s="50"/>
      <c r="M2318" s="51"/>
      <c r="N2318" s="51"/>
      <c r="O2318" s="52">
        <f t="shared" si="341"/>
        <v>0</v>
      </c>
      <c r="P2318" s="51"/>
      <c r="Q2318" s="51"/>
      <c r="R2318" s="51"/>
      <c r="S2318" s="51"/>
      <c r="T2318" s="50" t="s">
        <v>293</v>
      </c>
    </row>
    <row r="2319" spans="1:20" ht="21" customHeight="1" x14ac:dyDescent="0.4">
      <c r="A2319" s="58"/>
      <c r="B2319" s="58"/>
      <c r="C2319" s="58"/>
      <c r="D2319" s="58"/>
      <c r="E2319" s="58"/>
      <c r="F2319" s="58"/>
      <c r="G2319" s="58"/>
      <c r="H2319" s="58"/>
      <c r="I2319" s="58"/>
      <c r="J2319" s="58"/>
      <c r="K2319" s="58"/>
      <c r="L2319" s="58"/>
      <c r="M2319" s="60">
        <f t="shared" ref="M2319:N2319" si="343">SUM(M2310:M2318)</f>
        <v>411001</v>
      </c>
      <c r="N2319" s="60">
        <f t="shared" si="343"/>
        <v>245000</v>
      </c>
      <c r="O2319" s="60">
        <f>SUM(O2310:O2318)</f>
        <v>656001</v>
      </c>
      <c r="P2319" s="60">
        <f>+J2309-N2319</f>
        <v>456680</v>
      </c>
      <c r="Q2319" s="60">
        <f>+I2309-M2319</f>
        <v>-5001</v>
      </c>
      <c r="R2319" s="60">
        <f>+P2319+Q2319</f>
        <v>451679</v>
      </c>
      <c r="S2319" s="60">
        <f>+O2319</f>
        <v>656001</v>
      </c>
      <c r="T2319" s="58"/>
    </row>
    <row r="2320" spans="1:20" ht="21" customHeight="1" x14ac:dyDescent="0.4">
      <c r="A2320" s="50" t="s">
        <v>802</v>
      </c>
      <c r="B2320" s="50" t="s">
        <v>326</v>
      </c>
      <c r="C2320" s="50"/>
      <c r="D2320" s="50">
        <v>69.23</v>
      </c>
      <c r="E2320" s="50">
        <v>16000</v>
      </c>
      <c r="F2320" s="52">
        <f>+D2320*0.8364</f>
        <v>57.903972000000003</v>
      </c>
      <c r="G2320" s="51">
        <v>7000</v>
      </c>
      <c r="H2320" s="51">
        <f>+D2320*E2320</f>
        <v>1107680</v>
      </c>
      <c r="I2320" s="52">
        <f>+CEILING(F2320*G2320,1000)</f>
        <v>406000</v>
      </c>
      <c r="J2320" s="52">
        <f>(H2320-I2320)</f>
        <v>701680</v>
      </c>
      <c r="K2320" s="53">
        <v>45185</v>
      </c>
      <c r="L2320" s="54"/>
      <c r="M2320" s="51"/>
      <c r="N2320" s="51"/>
      <c r="O2320" s="52"/>
      <c r="P2320" s="51"/>
      <c r="Q2320" s="51"/>
      <c r="R2320" s="51"/>
      <c r="S2320" s="51"/>
      <c r="T2320" s="50" t="s">
        <v>304</v>
      </c>
    </row>
    <row r="2321" spans="1:20" ht="21" customHeight="1" x14ac:dyDescent="0.4">
      <c r="A2321" s="50" t="s">
        <v>802</v>
      </c>
      <c r="B2321" s="50"/>
      <c r="C2321" s="50"/>
      <c r="D2321" s="50"/>
      <c r="E2321" s="50"/>
      <c r="F2321" s="50"/>
      <c r="G2321" s="50"/>
      <c r="H2321" s="50"/>
      <c r="I2321" s="50"/>
      <c r="J2321" s="50"/>
      <c r="K2321" s="56">
        <v>45185</v>
      </c>
      <c r="L2321" s="50" t="s">
        <v>9</v>
      </c>
      <c r="M2321" s="51"/>
      <c r="N2321" s="52">
        <v>10000</v>
      </c>
      <c r="O2321" s="52">
        <f t="shared" si="341"/>
        <v>10000</v>
      </c>
      <c r="P2321" s="51"/>
      <c r="Q2321" s="51"/>
      <c r="R2321" s="51"/>
      <c r="S2321" s="51"/>
      <c r="T2321" s="50" t="s">
        <v>304</v>
      </c>
    </row>
    <row r="2322" spans="1:20" ht="21" customHeight="1" x14ac:dyDescent="0.4">
      <c r="A2322" s="50" t="s">
        <v>802</v>
      </c>
      <c r="B2322" s="50"/>
      <c r="C2322" s="50" t="s">
        <v>803</v>
      </c>
      <c r="D2322" s="50"/>
      <c r="E2322" s="50"/>
      <c r="F2322" s="50"/>
      <c r="G2322" s="50"/>
      <c r="H2322" s="50"/>
      <c r="I2322" s="50"/>
      <c r="J2322" s="50"/>
      <c r="K2322" s="56">
        <v>45237</v>
      </c>
      <c r="L2322" s="50" t="s">
        <v>9</v>
      </c>
      <c r="M2322" s="51"/>
      <c r="N2322" s="52">
        <v>10000</v>
      </c>
      <c r="O2322" s="52">
        <f t="shared" si="341"/>
        <v>10000</v>
      </c>
      <c r="P2322" s="51"/>
      <c r="Q2322" s="51"/>
      <c r="R2322" s="51"/>
      <c r="S2322" s="51"/>
      <c r="T2322" s="50" t="s">
        <v>304</v>
      </c>
    </row>
    <row r="2323" spans="1:20" ht="21" customHeight="1" x14ac:dyDescent="0.4">
      <c r="A2323" s="50" t="s">
        <v>802</v>
      </c>
      <c r="B2323" s="50"/>
      <c r="C2323" s="50"/>
      <c r="D2323" s="50"/>
      <c r="E2323" s="50"/>
      <c r="F2323" s="50"/>
      <c r="G2323" s="50"/>
      <c r="H2323" s="50"/>
      <c r="I2323" s="50"/>
      <c r="J2323" s="50"/>
      <c r="K2323" s="56">
        <v>45260</v>
      </c>
      <c r="L2323" s="50" t="s">
        <v>9</v>
      </c>
      <c r="M2323" s="51"/>
      <c r="N2323" s="52">
        <v>100000</v>
      </c>
      <c r="O2323" s="52">
        <f t="shared" si="341"/>
        <v>100000</v>
      </c>
      <c r="P2323" s="51"/>
      <c r="Q2323" s="51"/>
      <c r="R2323" s="51"/>
      <c r="S2323" s="51"/>
      <c r="T2323" s="50" t="s">
        <v>304</v>
      </c>
    </row>
    <row r="2324" spans="1:20" ht="21" customHeight="1" x14ac:dyDescent="0.4">
      <c r="A2324" s="50" t="s">
        <v>802</v>
      </c>
      <c r="B2324" s="50"/>
      <c r="C2324" s="50"/>
      <c r="D2324" s="50"/>
      <c r="E2324" s="50"/>
      <c r="F2324" s="50"/>
      <c r="G2324" s="50"/>
      <c r="H2324" s="50"/>
      <c r="I2324" s="50"/>
      <c r="J2324" s="50"/>
      <c r="K2324" s="56">
        <v>45309</v>
      </c>
      <c r="L2324" s="50" t="s">
        <v>9</v>
      </c>
      <c r="M2324" s="51"/>
      <c r="N2324" s="52">
        <v>100000</v>
      </c>
      <c r="O2324" s="52">
        <f t="shared" si="341"/>
        <v>100000</v>
      </c>
      <c r="P2324" s="51"/>
      <c r="Q2324" s="51"/>
      <c r="R2324" s="51"/>
      <c r="S2324" s="51"/>
      <c r="T2324" s="50" t="s">
        <v>304</v>
      </c>
    </row>
    <row r="2325" spans="1:20" ht="21" customHeight="1" x14ac:dyDescent="0.4">
      <c r="A2325" s="50" t="s">
        <v>802</v>
      </c>
      <c r="B2325" s="50"/>
      <c r="C2325" s="50"/>
      <c r="D2325" s="50"/>
      <c r="E2325" s="50"/>
      <c r="F2325" s="50"/>
      <c r="G2325" s="50"/>
      <c r="H2325" s="50"/>
      <c r="I2325" s="50"/>
      <c r="J2325" s="50"/>
      <c r="K2325" s="56">
        <v>45380</v>
      </c>
      <c r="L2325" s="50" t="s">
        <v>312</v>
      </c>
      <c r="M2325" s="52">
        <v>100000</v>
      </c>
      <c r="N2325" s="51"/>
      <c r="O2325" s="52">
        <f t="shared" si="341"/>
        <v>100000</v>
      </c>
      <c r="P2325" s="51"/>
      <c r="Q2325" s="51"/>
      <c r="R2325" s="51"/>
      <c r="S2325" s="51"/>
      <c r="T2325" s="50" t="s">
        <v>304</v>
      </c>
    </row>
    <row r="2326" spans="1:20" ht="21" customHeight="1" x14ac:dyDescent="0.4">
      <c r="A2326" s="50" t="s">
        <v>802</v>
      </c>
      <c r="B2326" s="50"/>
      <c r="C2326" s="50"/>
      <c r="D2326" s="50"/>
      <c r="E2326" s="50"/>
      <c r="F2326" s="50"/>
      <c r="G2326" s="50"/>
      <c r="H2326" s="50"/>
      <c r="I2326" s="50"/>
      <c r="J2326" s="50"/>
      <c r="K2326" s="56">
        <v>45581</v>
      </c>
      <c r="L2326" s="50" t="s">
        <v>1345</v>
      </c>
      <c r="M2326" s="52">
        <v>306000</v>
      </c>
      <c r="N2326" s="51"/>
      <c r="O2326" s="52">
        <f t="shared" si="341"/>
        <v>306000</v>
      </c>
      <c r="P2326" s="51"/>
      <c r="Q2326" s="51"/>
      <c r="R2326" s="51"/>
      <c r="S2326" s="51"/>
      <c r="T2326" s="50" t="s">
        <v>304</v>
      </c>
    </row>
    <row r="2327" spans="1:20" ht="21" customHeight="1" x14ac:dyDescent="0.4">
      <c r="A2327" s="50" t="s">
        <v>802</v>
      </c>
      <c r="B2327" s="50"/>
      <c r="C2327" s="50"/>
      <c r="D2327" s="50"/>
      <c r="E2327" s="50"/>
      <c r="F2327" s="50"/>
      <c r="G2327" s="50"/>
      <c r="H2327" s="50"/>
      <c r="I2327" s="50"/>
      <c r="J2327" s="50"/>
      <c r="K2327" s="56">
        <v>45616</v>
      </c>
      <c r="L2327" s="50" t="s">
        <v>9</v>
      </c>
      <c r="M2327" s="51"/>
      <c r="N2327" s="52">
        <v>150000</v>
      </c>
      <c r="O2327" s="52">
        <f t="shared" si="341"/>
        <v>150000</v>
      </c>
      <c r="P2327" s="51"/>
      <c r="Q2327" s="51"/>
      <c r="R2327" s="51"/>
      <c r="S2327" s="51"/>
      <c r="T2327" s="50" t="s">
        <v>304</v>
      </c>
    </row>
    <row r="2328" spans="1:20" ht="21" customHeight="1" x14ac:dyDescent="0.4">
      <c r="A2328" s="50" t="s">
        <v>802</v>
      </c>
      <c r="B2328" s="50"/>
      <c r="C2328" s="50"/>
      <c r="D2328" s="50"/>
      <c r="E2328" s="50"/>
      <c r="F2328" s="50"/>
      <c r="G2328" s="50"/>
      <c r="H2328" s="50"/>
      <c r="I2328" s="50"/>
      <c r="J2328" s="50"/>
      <c r="K2328" s="56">
        <v>45616</v>
      </c>
      <c r="L2328" s="50" t="s">
        <v>9</v>
      </c>
      <c r="M2328" s="51"/>
      <c r="N2328" s="52">
        <v>109790</v>
      </c>
      <c r="O2328" s="52">
        <f t="shared" si="341"/>
        <v>109790</v>
      </c>
      <c r="P2328" s="51"/>
      <c r="Q2328" s="51"/>
      <c r="R2328" s="51"/>
      <c r="S2328" s="51"/>
      <c r="T2328" s="50" t="s">
        <v>304</v>
      </c>
    </row>
    <row r="2329" spans="1:20" ht="21" customHeight="1" x14ac:dyDescent="0.4">
      <c r="A2329" s="50" t="s">
        <v>802</v>
      </c>
      <c r="B2329" s="50"/>
      <c r="C2329" s="50"/>
      <c r="D2329" s="50"/>
      <c r="E2329" s="50"/>
      <c r="F2329" s="50"/>
      <c r="G2329" s="50"/>
      <c r="H2329" s="50"/>
      <c r="I2329" s="50"/>
      <c r="J2329" s="50"/>
      <c r="K2329" s="56">
        <v>45628</v>
      </c>
      <c r="L2329" s="50" t="s">
        <v>9</v>
      </c>
      <c r="M2329" s="51"/>
      <c r="N2329" s="52">
        <v>8320</v>
      </c>
      <c r="O2329" s="52">
        <f t="shared" si="341"/>
        <v>8320</v>
      </c>
      <c r="P2329" s="51"/>
      <c r="Q2329" s="51"/>
      <c r="R2329" s="51"/>
      <c r="S2329" s="51"/>
      <c r="T2329" s="50" t="s">
        <v>304</v>
      </c>
    </row>
    <row r="2330" spans="1:20" ht="21" customHeight="1" x14ac:dyDescent="0.4">
      <c r="A2330" s="50" t="s">
        <v>802</v>
      </c>
      <c r="B2330" s="50"/>
      <c r="C2330" s="50"/>
      <c r="D2330" s="50"/>
      <c r="E2330" s="50"/>
      <c r="F2330" s="50"/>
      <c r="G2330" s="50"/>
      <c r="H2330" s="50"/>
      <c r="I2330" s="50"/>
      <c r="J2330" s="50"/>
      <c r="K2330" s="56" t="s">
        <v>1204</v>
      </c>
      <c r="L2330" s="50" t="s">
        <v>765</v>
      </c>
      <c r="M2330" s="51"/>
      <c r="N2330" s="51">
        <v>162630</v>
      </c>
      <c r="O2330" s="52">
        <f t="shared" si="341"/>
        <v>162630</v>
      </c>
      <c r="P2330" s="51"/>
      <c r="Q2330" s="51"/>
      <c r="R2330" s="51"/>
      <c r="S2330" s="51"/>
      <c r="T2330" s="50" t="s">
        <v>304</v>
      </c>
    </row>
    <row r="2331" spans="1:20" ht="21" customHeight="1" x14ac:dyDescent="0.4">
      <c r="A2331" s="50" t="s">
        <v>802</v>
      </c>
      <c r="B2331" s="50"/>
      <c r="C2331" s="50"/>
      <c r="D2331" s="50"/>
      <c r="E2331" s="50"/>
      <c r="F2331" s="50"/>
      <c r="G2331" s="50"/>
      <c r="H2331" s="50"/>
      <c r="I2331" s="50"/>
      <c r="J2331" s="50"/>
      <c r="K2331" s="56" t="s">
        <v>1204</v>
      </c>
      <c r="L2331" s="50" t="s">
        <v>795</v>
      </c>
      <c r="M2331" s="51"/>
      <c r="N2331" s="51">
        <v>-10000</v>
      </c>
      <c r="O2331" s="52">
        <f t="shared" si="341"/>
        <v>-10000</v>
      </c>
      <c r="P2331" s="51"/>
      <c r="Q2331" s="51"/>
      <c r="R2331" s="51"/>
      <c r="S2331" s="51"/>
      <c r="T2331" s="50" t="s">
        <v>304</v>
      </c>
    </row>
    <row r="2332" spans="1:20" ht="21" customHeight="1" x14ac:dyDescent="0.4">
      <c r="A2332" s="50" t="s">
        <v>802</v>
      </c>
      <c r="B2332" s="50"/>
      <c r="C2332" s="50"/>
      <c r="D2332" s="50"/>
      <c r="E2332" s="50"/>
      <c r="F2332" s="50"/>
      <c r="G2332" s="50"/>
      <c r="H2332" s="50"/>
      <c r="I2332" s="50"/>
      <c r="J2332" s="50"/>
      <c r="K2332" s="56" t="s">
        <v>1204</v>
      </c>
      <c r="L2332" s="50" t="s">
        <v>929</v>
      </c>
      <c r="M2332" s="51"/>
      <c r="N2332" s="51">
        <v>60940</v>
      </c>
      <c r="O2332" s="52">
        <f t="shared" si="341"/>
        <v>60940</v>
      </c>
      <c r="P2332" s="51"/>
      <c r="Q2332" s="51"/>
      <c r="R2332" s="51"/>
      <c r="S2332" s="51"/>
      <c r="T2332" s="50" t="s">
        <v>304</v>
      </c>
    </row>
    <row r="2333" spans="1:20" ht="21" customHeight="1" x14ac:dyDescent="0.4">
      <c r="A2333" s="50" t="s">
        <v>802</v>
      </c>
      <c r="B2333" s="50"/>
      <c r="C2333" s="50"/>
      <c r="D2333" s="50"/>
      <c r="E2333" s="50"/>
      <c r="F2333" s="50"/>
      <c r="G2333" s="50"/>
      <c r="H2333" s="50"/>
      <c r="I2333" s="50"/>
      <c r="J2333" s="50"/>
      <c r="K2333" s="50"/>
      <c r="L2333" s="50"/>
      <c r="M2333" s="51"/>
      <c r="N2333" s="51"/>
      <c r="O2333" s="52">
        <f t="shared" si="341"/>
        <v>0</v>
      </c>
      <c r="P2333" s="51"/>
      <c r="Q2333" s="51"/>
      <c r="R2333" s="51"/>
      <c r="S2333" s="51"/>
      <c r="T2333" s="50" t="s">
        <v>304</v>
      </c>
    </row>
    <row r="2334" spans="1:20" ht="21" customHeight="1" x14ac:dyDescent="0.4">
      <c r="A2334" s="58"/>
      <c r="B2334" s="58"/>
      <c r="C2334" s="58"/>
      <c r="D2334" s="58"/>
      <c r="E2334" s="58"/>
      <c r="F2334" s="58"/>
      <c r="G2334" s="58"/>
      <c r="H2334" s="58"/>
      <c r="I2334" s="58"/>
      <c r="J2334" s="58"/>
      <c r="K2334" s="58"/>
      <c r="L2334" s="58"/>
      <c r="M2334" s="60">
        <f t="shared" ref="M2334:N2334" si="344">SUM(M2321:M2333)</f>
        <v>406000</v>
      </c>
      <c r="N2334" s="60">
        <f t="shared" si="344"/>
        <v>701680</v>
      </c>
      <c r="O2334" s="60">
        <f>SUM(O2321:O2333)</f>
        <v>1107680</v>
      </c>
      <c r="P2334" s="60">
        <f>+J2320-N2334</f>
        <v>0</v>
      </c>
      <c r="Q2334" s="60">
        <f>+I2320-M2334</f>
        <v>0</v>
      </c>
      <c r="R2334" s="60">
        <f>+P2334+Q2334</f>
        <v>0</v>
      </c>
      <c r="S2334" s="60">
        <f>+O2334</f>
        <v>1107680</v>
      </c>
      <c r="T2334" s="58"/>
    </row>
    <row r="2335" spans="1:20" ht="21" customHeight="1" x14ac:dyDescent="0.4">
      <c r="A2335" s="50" t="s">
        <v>804</v>
      </c>
      <c r="B2335" s="50" t="s">
        <v>326</v>
      </c>
      <c r="C2335" s="50"/>
      <c r="D2335" s="50">
        <v>66.400000000000006</v>
      </c>
      <c r="E2335" s="50">
        <v>25000</v>
      </c>
      <c r="F2335" s="52">
        <f>+D2335*0.8364</f>
        <v>55.536960000000008</v>
      </c>
      <c r="G2335" s="51">
        <v>7000</v>
      </c>
      <c r="H2335" s="51">
        <f>+D2335*E2335</f>
        <v>1660000.0000000002</v>
      </c>
      <c r="I2335" s="52">
        <f>+CEILING(F2335*G2335,1000)</f>
        <v>389000</v>
      </c>
      <c r="J2335" s="52">
        <f>(H2335-I2335)</f>
        <v>1271000.0000000002</v>
      </c>
      <c r="K2335" s="56">
        <v>45521</v>
      </c>
      <c r="L2335" s="50"/>
      <c r="M2335" s="51"/>
      <c r="N2335" s="51"/>
      <c r="O2335" s="52"/>
      <c r="P2335" s="51"/>
      <c r="Q2335" s="51"/>
      <c r="R2335" s="51"/>
      <c r="S2335" s="51"/>
      <c r="T2335" s="50" t="s">
        <v>295</v>
      </c>
    </row>
    <row r="2336" spans="1:20" ht="21" customHeight="1" x14ac:dyDescent="0.4">
      <c r="A2336" s="50" t="s">
        <v>804</v>
      </c>
      <c r="B2336" s="50"/>
      <c r="C2336" s="50" t="s">
        <v>805</v>
      </c>
      <c r="D2336" s="50"/>
      <c r="E2336" s="50"/>
      <c r="F2336" s="50"/>
      <c r="G2336" s="50"/>
      <c r="H2336" s="50"/>
      <c r="I2336" s="50"/>
      <c r="J2336" s="50"/>
      <c r="K2336" s="56">
        <v>45521</v>
      </c>
      <c r="L2336" s="50" t="s">
        <v>312</v>
      </c>
      <c r="M2336" s="52">
        <v>10000</v>
      </c>
      <c r="N2336" s="51"/>
      <c r="O2336" s="52">
        <f t="shared" si="341"/>
        <v>10000</v>
      </c>
      <c r="P2336" s="51"/>
      <c r="Q2336" s="51"/>
      <c r="R2336" s="51"/>
      <c r="S2336" s="51"/>
      <c r="T2336" s="50" t="s">
        <v>980</v>
      </c>
    </row>
    <row r="2337" spans="1:20" ht="21" customHeight="1" x14ac:dyDescent="0.4">
      <c r="A2337" s="50" t="s">
        <v>804</v>
      </c>
      <c r="B2337" s="50"/>
      <c r="C2337" s="50" t="s">
        <v>805</v>
      </c>
      <c r="D2337" s="50"/>
      <c r="E2337" s="50"/>
      <c r="F2337" s="50"/>
      <c r="G2337" s="50"/>
      <c r="H2337" s="50"/>
      <c r="I2337" s="50"/>
      <c r="J2337" s="50"/>
      <c r="K2337" s="56">
        <v>45553</v>
      </c>
      <c r="L2337" s="50" t="s">
        <v>313</v>
      </c>
      <c r="M2337" s="52">
        <v>-10000</v>
      </c>
      <c r="N2337" s="51"/>
      <c r="O2337" s="52">
        <f t="shared" si="341"/>
        <v>-10000</v>
      </c>
      <c r="P2337" s="51"/>
      <c r="Q2337" s="51"/>
      <c r="R2337" s="51"/>
      <c r="S2337" s="51"/>
      <c r="T2337" s="50" t="s">
        <v>980</v>
      </c>
    </row>
    <row r="2338" spans="1:20" ht="21" customHeight="1" x14ac:dyDescent="0.4">
      <c r="A2338" s="50" t="s">
        <v>804</v>
      </c>
      <c r="B2338" s="50"/>
      <c r="C2338" s="50"/>
      <c r="D2338" s="50"/>
      <c r="E2338" s="50"/>
      <c r="F2338" s="50"/>
      <c r="G2338" s="50"/>
      <c r="H2338" s="50"/>
      <c r="I2338" s="50"/>
      <c r="J2338" s="50"/>
      <c r="K2338" s="50"/>
      <c r="L2338" s="50"/>
      <c r="M2338" s="51"/>
      <c r="N2338" s="51"/>
      <c r="O2338" s="52">
        <f t="shared" si="341"/>
        <v>0</v>
      </c>
      <c r="P2338" s="51"/>
      <c r="Q2338" s="51"/>
      <c r="R2338" s="51"/>
      <c r="S2338" s="51"/>
      <c r="T2338" s="50" t="s">
        <v>295</v>
      </c>
    </row>
    <row r="2339" spans="1:20" ht="21" customHeight="1" x14ac:dyDescent="0.4">
      <c r="A2339" s="58"/>
      <c r="B2339" s="58"/>
      <c r="C2339" s="58"/>
      <c r="D2339" s="58"/>
      <c r="E2339" s="58"/>
      <c r="F2339" s="58"/>
      <c r="G2339" s="58"/>
      <c r="H2339" s="58"/>
      <c r="I2339" s="58"/>
      <c r="J2339" s="58"/>
      <c r="K2339" s="58"/>
      <c r="L2339" s="58"/>
      <c r="M2339" s="60">
        <f t="shared" ref="M2339:N2339" si="345">SUM(M2336:M2338)</f>
        <v>0</v>
      </c>
      <c r="N2339" s="60">
        <f t="shared" si="345"/>
        <v>0</v>
      </c>
      <c r="O2339" s="60">
        <f>SUM(O2336:O2338)</f>
        <v>0</v>
      </c>
      <c r="P2339" s="60">
        <f>+J2335-N2339</f>
        <v>1271000.0000000002</v>
      </c>
      <c r="Q2339" s="60">
        <f>+I2335-M2339</f>
        <v>389000</v>
      </c>
      <c r="R2339" s="60">
        <f>+P2339+Q2339</f>
        <v>1660000.0000000002</v>
      </c>
      <c r="S2339" s="60">
        <f>+O2339</f>
        <v>0</v>
      </c>
      <c r="T2339" s="58"/>
    </row>
    <row r="2340" spans="1:20" ht="21" customHeight="1" x14ac:dyDescent="0.4">
      <c r="A2340" s="50" t="s">
        <v>806</v>
      </c>
      <c r="B2340" s="50" t="s">
        <v>326</v>
      </c>
      <c r="C2340" s="50"/>
      <c r="D2340" s="50">
        <v>80.489999999999995</v>
      </c>
      <c r="E2340" s="50">
        <v>25000</v>
      </c>
      <c r="F2340" s="52">
        <f>+D2340*0.8364</f>
        <v>67.321836000000005</v>
      </c>
      <c r="G2340" s="51">
        <v>7000</v>
      </c>
      <c r="H2340" s="51">
        <f>+D2340*E2340</f>
        <v>2012249.9999999998</v>
      </c>
      <c r="I2340" s="52">
        <f>+CEILING(F2340*G2340,1000)</f>
        <v>472000</v>
      </c>
      <c r="J2340" s="52">
        <f>(H2340-I2340)</f>
        <v>1540249.9999999998</v>
      </c>
      <c r="K2340" s="50"/>
      <c r="L2340" s="50"/>
      <c r="M2340" s="51"/>
      <c r="N2340" s="51"/>
      <c r="O2340" s="52"/>
      <c r="P2340" s="51">
        <f>+J2340-N2340</f>
        <v>1540249.9999999998</v>
      </c>
      <c r="Q2340" s="51">
        <f>+I2340-M2340</f>
        <v>472000</v>
      </c>
      <c r="R2340" s="51">
        <f>+P2340+Q2340</f>
        <v>2012249.9999999998</v>
      </c>
      <c r="S2340" s="51">
        <f>+O2340</f>
        <v>0</v>
      </c>
      <c r="T2340" s="50" t="s">
        <v>295</v>
      </c>
    </row>
    <row r="2341" spans="1:20" ht="21" customHeight="1" x14ac:dyDescent="0.4">
      <c r="A2341" s="50" t="s">
        <v>807</v>
      </c>
      <c r="B2341" s="50" t="s">
        <v>326</v>
      </c>
      <c r="C2341" s="50" t="s">
        <v>772</v>
      </c>
      <c r="D2341" s="50">
        <v>69.23</v>
      </c>
      <c r="E2341" s="50">
        <v>16000</v>
      </c>
      <c r="F2341" s="52">
        <f>+D2341*0.8364</f>
        <v>57.903972000000003</v>
      </c>
      <c r="G2341" s="51">
        <v>7000</v>
      </c>
      <c r="H2341" s="51">
        <f>+D2341*E2341</f>
        <v>1107680</v>
      </c>
      <c r="I2341" s="52">
        <f>+CEILING(F2341*G2341,1000)</f>
        <v>406000</v>
      </c>
      <c r="J2341" s="52">
        <f>(H2341-I2341)</f>
        <v>701680</v>
      </c>
      <c r="K2341" s="56">
        <v>45133</v>
      </c>
      <c r="L2341" s="50"/>
      <c r="M2341" s="51"/>
      <c r="N2341" s="51"/>
      <c r="O2341" s="52">
        <f t="shared" si="341"/>
        <v>0</v>
      </c>
      <c r="P2341" s="51"/>
      <c r="Q2341" s="51"/>
      <c r="R2341" s="51"/>
      <c r="S2341" s="51"/>
      <c r="T2341" s="50" t="s">
        <v>294</v>
      </c>
    </row>
    <row r="2342" spans="1:20" ht="21" customHeight="1" x14ac:dyDescent="0.4">
      <c r="A2342" s="50" t="s">
        <v>807</v>
      </c>
      <c r="B2342" s="50"/>
      <c r="C2342" s="50"/>
      <c r="D2342" s="50"/>
      <c r="E2342" s="50"/>
      <c r="F2342" s="50"/>
      <c r="G2342" s="50"/>
      <c r="H2342" s="50"/>
      <c r="I2342" s="50"/>
      <c r="J2342" s="50"/>
      <c r="K2342" s="56">
        <v>45001</v>
      </c>
      <c r="L2342" s="50" t="s">
        <v>312</v>
      </c>
      <c r="M2342" s="51">
        <v>10000</v>
      </c>
      <c r="N2342" s="51"/>
      <c r="O2342" s="52">
        <f t="shared" si="341"/>
        <v>10000</v>
      </c>
      <c r="P2342" s="51"/>
      <c r="Q2342" s="51"/>
      <c r="R2342" s="51"/>
      <c r="S2342" s="51"/>
      <c r="T2342" s="50" t="s">
        <v>304</v>
      </c>
    </row>
    <row r="2343" spans="1:20" ht="21" customHeight="1" x14ac:dyDescent="0.4">
      <c r="A2343" s="50" t="s">
        <v>807</v>
      </c>
      <c r="B2343" s="50"/>
      <c r="C2343" s="50"/>
      <c r="D2343" s="50"/>
      <c r="E2343" s="50"/>
      <c r="F2343" s="50"/>
      <c r="G2343" s="50"/>
      <c r="H2343" s="50"/>
      <c r="I2343" s="50"/>
      <c r="J2343" s="50"/>
      <c r="K2343" s="56">
        <v>45007</v>
      </c>
      <c r="L2343" s="50" t="s">
        <v>1346</v>
      </c>
      <c r="M2343" s="51">
        <v>250000</v>
      </c>
      <c r="N2343" s="51"/>
      <c r="O2343" s="52">
        <f t="shared" si="341"/>
        <v>250000</v>
      </c>
      <c r="P2343" s="51"/>
      <c r="Q2343" s="51"/>
      <c r="R2343" s="51"/>
      <c r="S2343" s="51"/>
      <c r="T2343" s="50" t="s">
        <v>304</v>
      </c>
    </row>
    <row r="2344" spans="1:20" ht="21" customHeight="1" x14ac:dyDescent="0.4">
      <c r="A2344" s="50" t="s">
        <v>807</v>
      </c>
      <c r="B2344" s="50"/>
      <c r="C2344" s="50"/>
      <c r="D2344" s="50"/>
      <c r="E2344" s="50"/>
      <c r="F2344" s="50"/>
      <c r="G2344" s="50"/>
      <c r="H2344" s="50"/>
      <c r="I2344" s="50"/>
      <c r="J2344" s="50"/>
      <c r="K2344" s="56">
        <v>45133</v>
      </c>
      <c r="L2344" s="50" t="s">
        <v>312</v>
      </c>
      <c r="M2344" s="51">
        <v>5000</v>
      </c>
      <c r="N2344" s="51"/>
      <c r="O2344" s="52">
        <f t="shared" si="341"/>
        <v>5000</v>
      </c>
      <c r="P2344" s="51"/>
      <c r="Q2344" s="51"/>
      <c r="R2344" s="51"/>
      <c r="S2344" s="51"/>
      <c r="T2344" s="50" t="s">
        <v>304</v>
      </c>
    </row>
    <row r="2345" spans="1:20" ht="21" customHeight="1" x14ac:dyDescent="0.4">
      <c r="A2345" s="50" t="s">
        <v>807</v>
      </c>
      <c r="B2345" s="50"/>
      <c r="C2345" s="50" t="s">
        <v>808</v>
      </c>
      <c r="D2345" s="50"/>
      <c r="E2345" s="50"/>
      <c r="F2345" s="50"/>
      <c r="G2345" s="50"/>
      <c r="H2345" s="50"/>
      <c r="I2345" s="50"/>
      <c r="J2345" s="50"/>
      <c r="K2345" s="56">
        <v>45144</v>
      </c>
      <c r="L2345" s="50" t="s">
        <v>9</v>
      </c>
      <c r="M2345" s="51"/>
      <c r="N2345" s="52">
        <v>270000</v>
      </c>
      <c r="O2345" s="52">
        <f t="shared" si="341"/>
        <v>270000</v>
      </c>
      <c r="P2345" s="51"/>
      <c r="Q2345" s="51"/>
      <c r="R2345" s="51"/>
      <c r="S2345" s="51"/>
      <c r="T2345" s="50" t="s">
        <v>294</v>
      </c>
    </row>
    <row r="2346" spans="1:20" ht="21" customHeight="1" x14ac:dyDescent="0.4">
      <c r="A2346" s="50" t="s">
        <v>807</v>
      </c>
      <c r="B2346" s="50"/>
      <c r="C2346" s="50" t="s">
        <v>809</v>
      </c>
      <c r="D2346" s="50"/>
      <c r="E2346" s="50"/>
      <c r="F2346" s="50"/>
      <c r="G2346" s="50"/>
      <c r="H2346" s="50"/>
      <c r="I2346" s="50"/>
      <c r="J2346" s="50"/>
      <c r="K2346" s="56">
        <v>45185</v>
      </c>
      <c r="L2346" s="50" t="s">
        <v>314</v>
      </c>
      <c r="M2346" s="52">
        <v>406000</v>
      </c>
      <c r="N2346" s="51"/>
      <c r="O2346" s="52">
        <f t="shared" si="341"/>
        <v>406000</v>
      </c>
      <c r="P2346" s="51"/>
      <c r="Q2346" s="51"/>
      <c r="R2346" s="51"/>
      <c r="S2346" s="51"/>
      <c r="T2346" s="50" t="s">
        <v>294</v>
      </c>
    </row>
    <row r="2347" spans="1:20" ht="21" customHeight="1" x14ac:dyDescent="0.4">
      <c r="A2347" s="50" t="s">
        <v>807</v>
      </c>
      <c r="B2347" s="50"/>
      <c r="C2347" s="50"/>
      <c r="D2347" s="50"/>
      <c r="E2347" s="50"/>
      <c r="F2347" s="50"/>
      <c r="G2347" s="50"/>
      <c r="H2347" s="50"/>
      <c r="I2347" s="50"/>
      <c r="J2347" s="50"/>
      <c r="K2347" s="56">
        <v>45187</v>
      </c>
      <c r="L2347" s="50" t="s">
        <v>9</v>
      </c>
      <c r="M2347" s="51"/>
      <c r="N2347" s="52">
        <v>426680</v>
      </c>
      <c r="O2347" s="52">
        <f t="shared" si="341"/>
        <v>426680</v>
      </c>
      <c r="P2347" s="51"/>
      <c r="Q2347" s="51"/>
      <c r="R2347" s="51"/>
      <c r="S2347" s="51"/>
      <c r="T2347" s="50" t="s">
        <v>294</v>
      </c>
    </row>
    <row r="2348" spans="1:20" ht="21" customHeight="1" x14ac:dyDescent="0.4">
      <c r="A2348" s="50" t="s">
        <v>807</v>
      </c>
      <c r="B2348" s="50"/>
      <c r="C2348" s="50"/>
      <c r="D2348" s="50"/>
      <c r="E2348" s="50"/>
      <c r="F2348" s="50"/>
      <c r="G2348" s="50"/>
      <c r="H2348" s="50"/>
      <c r="I2348" s="50"/>
      <c r="J2348" s="50"/>
      <c r="K2348" s="56" t="s">
        <v>1204</v>
      </c>
      <c r="L2348" s="50" t="s">
        <v>791</v>
      </c>
      <c r="M2348" s="51">
        <v>-260000</v>
      </c>
      <c r="N2348" s="51"/>
      <c r="O2348" s="52">
        <f t="shared" si="341"/>
        <v>-260000</v>
      </c>
      <c r="P2348" s="51"/>
      <c r="Q2348" s="51"/>
      <c r="R2348" s="51"/>
      <c r="S2348" s="51"/>
      <c r="T2348" s="50" t="s">
        <v>294</v>
      </c>
    </row>
    <row r="2349" spans="1:20" ht="21" customHeight="1" x14ac:dyDescent="0.4">
      <c r="A2349" s="50" t="s">
        <v>807</v>
      </c>
      <c r="B2349" s="50"/>
      <c r="C2349" s="50"/>
      <c r="D2349" s="50"/>
      <c r="E2349" s="50"/>
      <c r="F2349" s="50"/>
      <c r="G2349" s="50"/>
      <c r="H2349" s="50"/>
      <c r="I2349" s="50"/>
      <c r="J2349" s="50"/>
      <c r="K2349" s="50"/>
      <c r="L2349" s="50"/>
      <c r="M2349" s="51"/>
      <c r="N2349" s="51"/>
      <c r="O2349" s="52">
        <f t="shared" si="341"/>
        <v>0</v>
      </c>
      <c r="P2349" s="51"/>
      <c r="Q2349" s="51"/>
      <c r="R2349" s="51"/>
      <c r="S2349" s="51"/>
      <c r="T2349" s="50" t="s">
        <v>294</v>
      </c>
    </row>
    <row r="2350" spans="1:20" ht="21" customHeight="1" x14ac:dyDescent="0.4">
      <c r="A2350" s="58"/>
      <c r="B2350" s="58"/>
      <c r="C2350" s="58"/>
      <c r="D2350" s="58"/>
      <c r="E2350" s="58"/>
      <c r="F2350" s="58"/>
      <c r="G2350" s="58"/>
      <c r="H2350" s="58"/>
      <c r="I2350" s="58"/>
      <c r="J2350" s="58"/>
      <c r="K2350" s="58"/>
      <c r="L2350" s="58"/>
      <c r="M2350" s="60">
        <f t="shared" ref="M2350:N2350" si="346">SUM(M2341:M2349)</f>
        <v>411000</v>
      </c>
      <c r="N2350" s="60">
        <f t="shared" si="346"/>
        <v>696680</v>
      </c>
      <c r="O2350" s="60">
        <f>SUM(O2341:O2349)</f>
        <v>1107680</v>
      </c>
      <c r="P2350" s="60">
        <f>+J2341-N2350</f>
        <v>5000</v>
      </c>
      <c r="Q2350" s="60">
        <f>+I2341-M2350</f>
        <v>-5000</v>
      </c>
      <c r="R2350" s="60">
        <f>+P2350+Q2350</f>
        <v>0</v>
      </c>
      <c r="S2350" s="60">
        <f>+O2350</f>
        <v>1107680</v>
      </c>
      <c r="T2350" s="58"/>
    </row>
    <row r="2351" spans="1:20" ht="21" customHeight="1" x14ac:dyDescent="0.4">
      <c r="A2351" s="50" t="s">
        <v>810</v>
      </c>
      <c r="B2351" s="50" t="s">
        <v>326</v>
      </c>
      <c r="C2351" s="50" t="s">
        <v>811</v>
      </c>
      <c r="D2351" s="50">
        <v>69.23</v>
      </c>
      <c r="E2351" s="50">
        <v>15000</v>
      </c>
      <c r="F2351" s="52">
        <f>+D2351*0.8364</f>
        <v>57.903972000000003</v>
      </c>
      <c r="G2351" s="51">
        <v>7000</v>
      </c>
      <c r="H2351" s="51">
        <f>+D2351*E2351</f>
        <v>1038450.0000000001</v>
      </c>
      <c r="I2351" s="52">
        <f>+CEILING(F2351*G2351,1000)</f>
        <v>406000</v>
      </c>
      <c r="J2351" s="52">
        <f>(H2351-I2351)</f>
        <v>632450.00000000012</v>
      </c>
      <c r="K2351" s="56">
        <v>44997</v>
      </c>
      <c r="L2351" s="50"/>
      <c r="M2351" s="51"/>
      <c r="N2351" s="51"/>
      <c r="O2351" s="52"/>
      <c r="P2351" s="51"/>
      <c r="Q2351" s="51"/>
      <c r="R2351" s="51"/>
      <c r="S2351" s="51"/>
      <c r="T2351" s="50" t="s">
        <v>988</v>
      </c>
    </row>
    <row r="2352" spans="1:20" ht="21" customHeight="1" x14ac:dyDescent="0.4">
      <c r="A2352" s="50" t="s">
        <v>810</v>
      </c>
      <c r="B2352" s="50"/>
      <c r="C2352" s="50"/>
      <c r="D2352" s="50"/>
      <c r="E2352" s="50"/>
      <c r="F2352" s="50"/>
      <c r="G2352" s="50"/>
      <c r="H2352" s="50"/>
      <c r="I2352" s="50"/>
      <c r="J2352" s="50"/>
      <c r="K2352" s="56">
        <v>44997</v>
      </c>
      <c r="L2352" s="50" t="s">
        <v>9</v>
      </c>
      <c r="M2352" s="51"/>
      <c r="N2352" s="52">
        <v>2000</v>
      </c>
      <c r="O2352" s="52">
        <f t="shared" si="341"/>
        <v>2000</v>
      </c>
      <c r="P2352" s="51"/>
      <c r="Q2352" s="51"/>
      <c r="R2352" s="51"/>
      <c r="S2352" s="51"/>
      <c r="T2352" s="50" t="s">
        <v>988</v>
      </c>
    </row>
    <row r="2353" spans="1:20" ht="21" customHeight="1" x14ac:dyDescent="0.4">
      <c r="A2353" s="50" t="s">
        <v>810</v>
      </c>
      <c r="B2353" s="50"/>
      <c r="C2353" s="50"/>
      <c r="D2353" s="50"/>
      <c r="E2353" s="50"/>
      <c r="F2353" s="50"/>
      <c r="G2353" s="50"/>
      <c r="H2353" s="50"/>
      <c r="I2353" s="50"/>
      <c r="J2353" s="50"/>
      <c r="K2353" s="56">
        <v>45013</v>
      </c>
      <c r="L2353" s="50" t="s">
        <v>1347</v>
      </c>
      <c r="M2353" s="51">
        <v>257000</v>
      </c>
      <c r="N2353" s="51"/>
      <c r="O2353" s="52">
        <f t="shared" si="341"/>
        <v>257000</v>
      </c>
      <c r="P2353" s="51"/>
      <c r="Q2353" s="51"/>
      <c r="R2353" s="51"/>
      <c r="S2353" s="51"/>
      <c r="T2353" s="50" t="s">
        <v>988</v>
      </c>
    </row>
    <row r="2354" spans="1:20" ht="21" customHeight="1" x14ac:dyDescent="0.4">
      <c r="A2354" s="50" t="s">
        <v>810</v>
      </c>
      <c r="B2354" s="50"/>
      <c r="C2354" s="50"/>
      <c r="D2354" s="50"/>
      <c r="E2354" s="50"/>
      <c r="F2354" s="50"/>
      <c r="G2354" s="50"/>
      <c r="H2354" s="50"/>
      <c r="I2354" s="50"/>
      <c r="J2354" s="50"/>
      <c r="K2354" s="56">
        <v>45035</v>
      </c>
      <c r="L2354" s="50" t="s">
        <v>9</v>
      </c>
      <c r="M2354" s="51"/>
      <c r="N2354" s="52">
        <v>630000</v>
      </c>
      <c r="O2354" s="52">
        <f t="shared" si="341"/>
        <v>630000</v>
      </c>
      <c r="P2354" s="51"/>
      <c r="Q2354" s="51"/>
      <c r="R2354" s="51"/>
      <c r="S2354" s="51"/>
      <c r="T2354" s="50" t="s">
        <v>988</v>
      </c>
    </row>
    <row r="2355" spans="1:20" ht="21" customHeight="1" x14ac:dyDescent="0.4">
      <c r="A2355" s="50" t="s">
        <v>810</v>
      </c>
      <c r="B2355" s="50"/>
      <c r="C2355" s="50"/>
      <c r="D2355" s="50"/>
      <c r="E2355" s="50"/>
      <c r="F2355" s="50"/>
      <c r="G2355" s="50"/>
      <c r="H2355" s="50"/>
      <c r="I2355" s="50"/>
      <c r="J2355" s="50"/>
      <c r="K2355" s="56">
        <v>45035</v>
      </c>
      <c r="L2355" s="50" t="s">
        <v>1348</v>
      </c>
      <c r="M2355" s="51">
        <v>149000</v>
      </c>
      <c r="N2355" s="51"/>
      <c r="O2355" s="52">
        <f t="shared" si="341"/>
        <v>149000</v>
      </c>
      <c r="P2355" s="51"/>
      <c r="Q2355" s="51"/>
      <c r="R2355" s="51"/>
      <c r="S2355" s="51"/>
      <c r="T2355" s="50" t="s">
        <v>988</v>
      </c>
    </row>
    <row r="2356" spans="1:20" ht="21" customHeight="1" x14ac:dyDescent="0.4">
      <c r="A2356" s="50" t="s">
        <v>810</v>
      </c>
      <c r="B2356" s="50"/>
      <c r="C2356" s="50"/>
      <c r="D2356" s="50"/>
      <c r="E2356" s="50"/>
      <c r="F2356" s="50"/>
      <c r="G2356" s="50"/>
      <c r="H2356" s="50"/>
      <c r="I2356" s="50"/>
      <c r="J2356" s="50"/>
      <c r="K2356" s="50"/>
      <c r="L2356" s="50"/>
      <c r="M2356" s="51"/>
      <c r="N2356" s="51"/>
      <c r="O2356" s="52">
        <f t="shared" si="341"/>
        <v>0</v>
      </c>
      <c r="P2356" s="51"/>
      <c r="Q2356" s="51"/>
      <c r="R2356" s="51"/>
      <c r="S2356" s="51"/>
      <c r="T2356" s="50" t="s">
        <v>988</v>
      </c>
    </row>
    <row r="2357" spans="1:20" ht="21" customHeight="1" x14ac:dyDescent="0.4">
      <c r="A2357" s="58"/>
      <c r="B2357" s="58"/>
      <c r="C2357" s="58"/>
      <c r="D2357" s="58"/>
      <c r="E2357" s="58"/>
      <c r="F2357" s="58"/>
      <c r="G2357" s="58"/>
      <c r="H2357" s="58"/>
      <c r="I2357" s="58"/>
      <c r="J2357" s="58"/>
      <c r="K2357" s="58"/>
      <c r="L2357" s="58"/>
      <c r="M2357" s="60">
        <f t="shared" ref="M2357:N2357" si="347">SUM(M2352:M2356)</f>
        <v>406000</v>
      </c>
      <c r="N2357" s="60">
        <f t="shared" si="347"/>
        <v>632000</v>
      </c>
      <c r="O2357" s="60">
        <f>SUM(O2352:O2356)</f>
        <v>1038000</v>
      </c>
      <c r="P2357" s="60">
        <f>+J2351-N2357</f>
        <v>450.00000000011642</v>
      </c>
      <c r="Q2357" s="60">
        <f>+I2351-M2357</f>
        <v>0</v>
      </c>
      <c r="R2357" s="60">
        <f>+P2357+Q2357</f>
        <v>450.00000000011642</v>
      </c>
      <c r="S2357" s="60">
        <f>+O2357</f>
        <v>1038000</v>
      </c>
      <c r="T2357" s="58"/>
    </row>
    <row r="2358" spans="1:20" ht="21" customHeight="1" x14ac:dyDescent="0.4">
      <c r="A2358" s="50" t="s">
        <v>812</v>
      </c>
      <c r="B2358" s="50" t="s">
        <v>326</v>
      </c>
      <c r="C2358" s="50"/>
      <c r="D2358" s="50">
        <v>164.83</v>
      </c>
      <c r="E2358" s="50">
        <v>15000</v>
      </c>
      <c r="F2358" s="52">
        <f>+D2358*0.8364</f>
        <v>137.86381200000002</v>
      </c>
      <c r="G2358" s="51">
        <v>7000</v>
      </c>
      <c r="H2358" s="51">
        <f>+D2358*E2358</f>
        <v>2472450</v>
      </c>
      <c r="I2358" s="52">
        <f>+CEILING(F2358*G2358,1000)</f>
        <v>966000</v>
      </c>
      <c r="J2358" s="52">
        <f>(H2358-I2358)</f>
        <v>1506450</v>
      </c>
      <c r="K2358" s="56">
        <v>45087</v>
      </c>
      <c r="L2358" s="50"/>
      <c r="M2358" s="51"/>
      <c r="N2358" s="51"/>
      <c r="O2358" s="52"/>
      <c r="P2358" s="51"/>
      <c r="Q2358" s="51"/>
      <c r="R2358" s="51"/>
      <c r="S2358" s="51"/>
      <c r="T2358" s="50" t="s">
        <v>293</v>
      </c>
    </row>
    <row r="2359" spans="1:20" ht="21" customHeight="1" x14ac:dyDescent="0.4">
      <c r="A2359" s="50" t="s">
        <v>812</v>
      </c>
      <c r="B2359" s="50"/>
      <c r="C2359" s="50" t="s">
        <v>813</v>
      </c>
      <c r="D2359" s="50"/>
      <c r="E2359" s="50"/>
      <c r="F2359" s="50"/>
      <c r="G2359" s="50"/>
      <c r="H2359" s="50"/>
      <c r="I2359" s="50"/>
      <c r="J2359" s="50"/>
      <c r="K2359" s="53">
        <v>45048</v>
      </c>
      <c r="L2359" s="54" t="s">
        <v>312</v>
      </c>
      <c r="M2359" s="51">
        <v>1</v>
      </c>
      <c r="N2359" s="51"/>
      <c r="O2359" s="52">
        <f t="shared" si="341"/>
        <v>1</v>
      </c>
      <c r="P2359" s="51"/>
      <c r="Q2359" s="51"/>
      <c r="R2359" s="51"/>
      <c r="S2359" s="51"/>
      <c r="T2359" s="50" t="s">
        <v>304</v>
      </c>
    </row>
    <row r="2360" spans="1:20" ht="21" customHeight="1" x14ac:dyDescent="0.4">
      <c r="A2360" s="50" t="s">
        <v>812</v>
      </c>
      <c r="B2360" s="50"/>
      <c r="C2360" s="50" t="s">
        <v>559</v>
      </c>
      <c r="D2360" s="50"/>
      <c r="E2360" s="50"/>
      <c r="F2360" s="50"/>
      <c r="G2360" s="50"/>
      <c r="H2360" s="50"/>
      <c r="I2360" s="50"/>
      <c r="J2360" s="50"/>
      <c r="K2360" s="56">
        <v>45048</v>
      </c>
      <c r="L2360" s="50" t="s">
        <v>312</v>
      </c>
      <c r="M2360" s="51">
        <v>10000</v>
      </c>
      <c r="N2360" s="51"/>
      <c r="O2360" s="52">
        <f t="shared" si="341"/>
        <v>10000</v>
      </c>
      <c r="P2360" s="51"/>
      <c r="Q2360" s="51"/>
      <c r="R2360" s="51"/>
      <c r="S2360" s="51"/>
      <c r="T2360" s="50" t="s">
        <v>304</v>
      </c>
    </row>
    <row r="2361" spans="1:20" ht="21" customHeight="1" x14ac:dyDescent="0.4">
      <c r="A2361" s="50" t="s">
        <v>812</v>
      </c>
      <c r="B2361" s="50"/>
      <c r="C2361" s="50" t="s">
        <v>814</v>
      </c>
      <c r="D2361" s="50"/>
      <c r="E2361" s="50"/>
      <c r="F2361" s="50"/>
      <c r="G2361" s="50"/>
      <c r="H2361" s="50"/>
      <c r="I2361" s="50"/>
      <c r="J2361" s="50"/>
      <c r="K2361" s="56">
        <v>45087</v>
      </c>
      <c r="L2361" s="50" t="s">
        <v>9</v>
      </c>
      <c r="M2361" s="51"/>
      <c r="N2361" s="52">
        <v>10000</v>
      </c>
      <c r="O2361" s="52">
        <f t="shared" ref="O2361:O2370" si="348">+SUM(M2361:N2361)</f>
        <v>10000</v>
      </c>
      <c r="P2361" s="51"/>
      <c r="Q2361" s="51"/>
      <c r="R2361" s="51"/>
      <c r="S2361" s="51"/>
      <c r="T2361" s="50" t="s">
        <v>293</v>
      </c>
    </row>
    <row r="2362" spans="1:20" ht="21" customHeight="1" x14ac:dyDescent="0.4">
      <c r="A2362" s="50" t="s">
        <v>812</v>
      </c>
      <c r="B2362" s="50"/>
      <c r="C2362" s="50"/>
      <c r="D2362" s="50"/>
      <c r="E2362" s="50"/>
      <c r="F2362" s="50"/>
      <c r="G2362" s="50"/>
      <c r="H2362" s="50"/>
      <c r="I2362" s="50"/>
      <c r="J2362" s="50"/>
      <c r="K2362" s="56">
        <v>45102</v>
      </c>
      <c r="L2362" s="50" t="s">
        <v>9</v>
      </c>
      <c r="M2362" s="51"/>
      <c r="N2362" s="52">
        <v>750000</v>
      </c>
      <c r="O2362" s="52">
        <f t="shared" si="348"/>
        <v>750000</v>
      </c>
      <c r="P2362" s="51"/>
      <c r="Q2362" s="51"/>
      <c r="R2362" s="51"/>
      <c r="S2362" s="51"/>
      <c r="T2362" s="50" t="s">
        <v>293</v>
      </c>
    </row>
    <row r="2363" spans="1:20" ht="21" customHeight="1" x14ac:dyDescent="0.4">
      <c r="A2363" s="50" t="s">
        <v>812</v>
      </c>
      <c r="B2363" s="50"/>
      <c r="C2363" s="50"/>
      <c r="D2363" s="50"/>
      <c r="E2363" s="50"/>
      <c r="F2363" s="50"/>
      <c r="G2363" s="50"/>
      <c r="H2363" s="50"/>
      <c r="I2363" s="50"/>
      <c r="J2363" s="50"/>
      <c r="K2363" s="56">
        <v>45178</v>
      </c>
      <c r="L2363" s="50" t="s">
        <v>9</v>
      </c>
      <c r="M2363" s="51"/>
      <c r="N2363" s="52">
        <v>575000</v>
      </c>
      <c r="O2363" s="52">
        <f t="shared" si="348"/>
        <v>575000</v>
      </c>
      <c r="P2363" s="51"/>
      <c r="Q2363" s="51"/>
      <c r="R2363" s="51"/>
      <c r="S2363" s="51"/>
      <c r="T2363" s="50" t="s">
        <v>293</v>
      </c>
    </row>
    <row r="2364" spans="1:20" ht="21" customHeight="1" x14ac:dyDescent="0.4">
      <c r="A2364" s="50" t="s">
        <v>812</v>
      </c>
      <c r="B2364" s="50"/>
      <c r="C2364" s="50"/>
      <c r="D2364" s="50"/>
      <c r="E2364" s="50"/>
      <c r="F2364" s="50"/>
      <c r="G2364" s="50"/>
      <c r="H2364" s="50"/>
      <c r="I2364" s="50"/>
      <c r="J2364" s="50"/>
      <c r="K2364" s="53">
        <v>45185</v>
      </c>
      <c r="L2364" s="54" t="s">
        <v>313</v>
      </c>
      <c r="M2364" s="76">
        <v>-10000</v>
      </c>
      <c r="N2364" s="51"/>
      <c r="O2364" s="52">
        <f t="shared" si="348"/>
        <v>-10000</v>
      </c>
      <c r="P2364" s="51"/>
      <c r="Q2364" s="51"/>
      <c r="R2364" s="51"/>
      <c r="S2364" s="51"/>
      <c r="T2364" s="50" t="s">
        <v>293</v>
      </c>
    </row>
    <row r="2365" spans="1:20" ht="21" customHeight="1" x14ac:dyDescent="0.4">
      <c r="A2365" s="50" t="s">
        <v>812</v>
      </c>
      <c r="B2365" s="50"/>
      <c r="C2365" s="50"/>
      <c r="D2365" s="50"/>
      <c r="E2365" s="50"/>
      <c r="F2365" s="50"/>
      <c r="G2365" s="50"/>
      <c r="H2365" s="50"/>
      <c r="I2365" s="50"/>
      <c r="J2365" s="50"/>
      <c r="K2365" s="56">
        <v>45282</v>
      </c>
      <c r="L2365" s="50" t="s">
        <v>1349</v>
      </c>
      <c r="M2365" s="52">
        <v>490000</v>
      </c>
      <c r="N2365" s="51"/>
      <c r="O2365" s="52">
        <f t="shared" si="348"/>
        <v>490000</v>
      </c>
      <c r="P2365" s="51"/>
      <c r="Q2365" s="51"/>
      <c r="R2365" s="51"/>
      <c r="S2365" s="51"/>
      <c r="T2365" s="50" t="s">
        <v>304</v>
      </c>
    </row>
    <row r="2366" spans="1:20" ht="21" customHeight="1" x14ac:dyDescent="0.4">
      <c r="A2366" s="50" t="s">
        <v>812</v>
      </c>
      <c r="B2366" s="50"/>
      <c r="C2366" s="50"/>
      <c r="D2366" s="50"/>
      <c r="E2366" s="50"/>
      <c r="F2366" s="50"/>
      <c r="G2366" s="50"/>
      <c r="H2366" s="50"/>
      <c r="I2366" s="50"/>
      <c r="J2366" s="50"/>
      <c r="K2366" s="56">
        <v>45282</v>
      </c>
      <c r="L2366" s="50" t="s">
        <v>1350</v>
      </c>
      <c r="M2366" s="52">
        <v>476000</v>
      </c>
      <c r="N2366" s="51"/>
      <c r="O2366" s="52">
        <f t="shared" si="348"/>
        <v>476000</v>
      </c>
      <c r="P2366" s="51"/>
      <c r="Q2366" s="51"/>
      <c r="R2366" s="51"/>
      <c r="S2366" s="51"/>
      <c r="T2366" s="50" t="s">
        <v>293</v>
      </c>
    </row>
    <row r="2367" spans="1:20" ht="21" customHeight="1" x14ac:dyDescent="0.4">
      <c r="A2367" s="50" t="s">
        <v>812</v>
      </c>
      <c r="B2367" s="50"/>
      <c r="C2367" s="50" t="s">
        <v>814</v>
      </c>
      <c r="D2367" s="50"/>
      <c r="E2367" s="50"/>
      <c r="F2367" s="50"/>
      <c r="G2367" s="50"/>
      <c r="H2367" s="50"/>
      <c r="I2367" s="50"/>
      <c r="J2367" s="50"/>
      <c r="K2367" s="56">
        <v>45282</v>
      </c>
      <c r="L2367" s="50" t="s">
        <v>9</v>
      </c>
      <c r="M2367" s="51"/>
      <c r="N2367" s="52">
        <v>171450</v>
      </c>
      <c r="O2367" s="52">
        <f t="shared" si="348"/>
        <v>171450</v>
      </c>
      <c r="P2367" s="51"/>
      <c r="Q2367" s="51"/>
      <c r="R2367" s="51"/>
      <c r="S2367" s="51"/>
      <c r="T2367" s="50" t="s">
        <v>293</v>
      </c>
    </row>
    <row r="2368" spans="1:20" ht="21" customHeight="1" x14ac:dyDescent="0.4">
      <c r="A2368" s="50" t="s">
        <v>812</v>
      </c>
      <c r="B2368" s="50"/>
      <c r="C2368" s="50"/>
      <c r="D2368" s="50"/>
      <c r="E2368" s="50"/>
      <c r="F2368" s="50"/>
      <c r="G2368" s="50"/>
      <c r="H2368" s="50"/>
      <c r="I2368" s="50"/>
      <c r="J2368" s="50"/>
      <c r="K2368" s="56" t="s">
        <v>1204</v>
      </c>
      <c r="L2368" s="50" t="s">
        <v>103</v>
      </c>
      <c r="M2368" s="51">
        <v>300000</v>
      </c>
      <c r="N2368" s="51"/>
      <c r="O2368" s="52">
        <f t="shared" si="348"/>
        <v>300000</v>
      </c>
      <c r="P2368" s="51"/>
      <c r="Q2368" s="51"/>
      <c r="R2368" s="51"/>
      <c r="S2368" s="51"/>
      <c r="T2368" s="50" t="s">
        <v>293</v>
      </c>
    </row>
    <row r="2369" spans="1:20" ht="21" customHeight="1" x14ac:dyDescent="0.4">
      <c r="A2369" s="50" t="s">
        <v>812</v>
      </c>
      <c r="B2369" s="50"/>
      <c r="C2369" s="50"/>
      <c r="D2369" s="50"/>
      <c r="E2369" s="50"/>
      <c r="F2369" s="50"/>
      <c r="G2369" s="50"/>
      <c r="H2369" s="50"/>
      <c r="I2369" s="50"/>
      <c r="J2369" s="50"/>
      <c r="K2369" s="56" t="s">
        <v>1204</v>
      </c>
      <c r="L2369" s="50" t="s">
        <v>771</v>
      </c>
      <c r="M2369" s="51">
        <v>-300000</v>
      </c>
      <c r="N2369" s="51"/>
      <c r="O2369" s="52">
        <f t="shared" si="348"/>
        <v>-300000</v>
      </c>
      <c r="P2369" s="51"/>
      <c r="Q2369" s="51"/>
      <c r="R2369" s="51"/>
      <c r="S2369" s="51"/>
      <c r="T2369" s="50" t="s">
        <v>293</v>
      </c>
    </row>
    <row r="2370" spans="1:20" ht="21" customHeight="1" x14ac:dyDescent="0.4">
      <c r="A2370" s="50" t="s">
        <v>812</v>
      </c>
      <c r="B2370" s="50"/>
      <c r="C2370" s="50"/>
      <c r="D2370" s="50"/>
      <c r="E2370" s="50"/>
      <c r="F2370" s="50"/>
      <c r="G2370" s="50"/>
      <c r="H2370" s="50"/>
      <c r="I2370" s="50"/>
      <c r="J2370" s="50"/>
      <c r="K2370" s="50"/>
      <c r="L2370" s="50"/>
      <c r="M2370" s="51"/>
      <c r="N2370" s="51"/>
      <c r="O2370" s="52">
        <f t="shared" si="348"/>
        <v>0</v>
      </c>
      <c r="P2370" s="51"/>
      <c r="Q2370" s="51"/>
      <c r="R2370" s="51"/>
      <c r="S2370" s="51"/>
      <c r="T2370" s="50" t="s">
        <v>293</v>
      </c>
    </row>
    <row r="2371" spans="1:20" ht="21" customHeight="1" x14ac:dyDescent="0.4">
      <c r="A2371" s="58"/>
      <c r="B2371" s="58"/>
      <c r="C2371" s="58"/>
      <c r="D2371" s="58"/>
      <c r="E2371" s="58"/>
      <c r="F2371" s="58"/>
      <c r="G2371" s="58"/>
      <c r="H2371" s="58"/>
      <c r="I2371" s="58"/>
      <c r="J2371" s="58"/>
      <c r="K2371" s="58"/>
      <c r="L2371" s="58"/>
      <c r="M2371" s="60">
        <f t="shared" ref="M2371:N2371" si="349">SUM(M2359:M2370)</f>
        <v>966001</v>
      </c>
      <c r="N2371" s="60">
        <f t="shared" si="349"/>
        <v>1506450</v>
      </c>
      <c r="O2371" s="60">
        <f>SUM(O2359:O2370)</f>
        <v>2472451</v>
      </c>
      <c r="P2371" s="60">
        <f>+J2358-N2371</f>
        <v>0</v>
      </c>
      <c r="Q2371" s="60">
        <f>+I2358-M2371</f>
        <v>-1</v>
      </c>
      <c r="R2371" s="60">
        <f>+P2371+Q2371</f>
        <v>-1</v>
      </c>
      <c r="S2371" s="60">
        <f>+O2371</f>
        <v>2472451</v>
      </c>
      <c r="T2371" s="58"/>
    </row>
    <row r="2372" spans="1:20" ht="21" customHeight="1" x14ac:dyDescent="0.4">
      <c r="A2372" s="50" t="s">
        <v>815</v>
      </c>
      <c r="B2372" s="50" t="s">
        <v>326</v>
      </c>
      <c r="C2372" s="50" t="s">
        <v>816</v>
      </c>
      <c r="D2372" s="50">
        <v>222.22</v>
      </c>
      <c r="E2372" s="50">
        <v>17000</v>
      </c>
      <c r="F2372" s="52">
        <f>+D2372*0.8364</f>
        <v>185.86480800000001</v>
      </c>
      <c r="G2372" s="51">
        <v>7000</v>
      </c>
      <c r="H2372" s="51">
        <f>+D2372*E2372</f>
        <v>3777740</v>
      </c>
      <c r="I2372" s="52">
        <f>+CEILING(F2372*G2372,1000)</f>
        <v>1302000</v>
      </c>
      <c r="J2372" s="52">
        <f>(H2372-I2372)</f>
        <v>2475740</v>
      </c>
      <c r="K2372" s="53">
        <v>45162</v>
      </c>
      <c r="L2372" s="54"/>
      <c r="M2372" s="51"/>
      <c r="N2372" s="51"/>
      <c r="O2372" s="52"/>
      <c r="P2372" s="51"/>
      <c r="Q2372" s="51"/>
      <c r="R2372" s="51"/>
      <c r="S2372" s="51"/>
      <c r="T2372" s="50" t="s">
        <v>304</v>
      </c>
    </row>
    <row r="2373" spans="1:20" ht="21" customHeight="1" x14ac:dyDescent="0.4">
      <c r="A2373" s="50" t="s">
        <v>815</v>
      </c>
      <c r="B2373" s="50"/>
      <c r="C2373" s="50"/>
      <c r="D2373" s="50"/>
      <c r="E2373" s="50"/>
      <c r="F2373" s="50"/>
      <c r="G2373" s="50"/>
      <c r="H2373" s="50"/>
      <c r="I2373" s="50"/>
      <c r="J2373" s="50"/>
      <c r="K2373" s="56">
        <v>45020</v>
      </c>
      <c r="L2373" s="50" t="s">
        <v>9</v>
      </c>
      <c r="M2373" s="51"/>
      <c r="N2373" s="52">
        <v>11000</v>
      </c>
      <c r="O2373" s="52">
        <f t="shared" ref="O2373:O2381" si="350">+SUM(M2373:N2373)</f>
        <v>11000</v>
      </c>
      <c r="P2373" s="51"/>
      <c r="Q2373" s="51"/>
      <c r="R2373" s="51"/>
      <c r="S2373" s="51"/>
      <c r="T2373" s="50" t="s">
        <v>304</v>
      </c>
    </row>
    <row r="2374" spans="1:20" ht="21" customHeight="1" x14ac:dyDescent="0.4">
      <c r="A2374" s="50" t="s">
        <v>815</v>
      </c>
      <c r="B2374" s="50"/>
      <c r="C2374" s="50" t="s">
        <v>817</v>
      </c>
      <c r="D2374" s="50"/>
      <c r="E2374" s="50"/>
      <c r="F2374" s="50"/>
      <c r="G2374" s="50"/>
      <c r="H2374" s="50"/>
      <c r="I2374" s="50"/>
      <c r="J2374" s="50"/>
      <c r="K2374" s="56">
        <v>45162</v>
      </c>
      <c r="L2374" s="50" t="s">
        <v>312</v>
      </c>
      <c r="M2374" s="52">
        <v>10000</v>
      </c>
      <c r="N2374" s="51"/>
      <c r="O2374" s="52">
        <f t="shared" si="350"/>
        <v>10000</v>
      </c>
      <c r="P2374" s="51"/>
      <c r="Q2374" s="51"/>
      <c r="R2374" s="51"/>
      <c r="S2374" s="51"/>
      <c r="T2374" s="50" t="s">
        <v>304</v>
      </c>
    </row>
    <row r="2375" spans="1:20" ht="21" customHeight="1" x14ac:dyDescent="0.4">
      <c r="A2375" s="50" t="s">
        <v>815</v>
      </c>
      <c r="B2375" s="50"/>
      <c r="C2375" s="50"/>
      <c r="D2375" s="50"/>
      <c r="E2375" s="50"/>
      <c r="F2375" s="50"/>
      <c r="G2375" s="50"/>
      <c r="H2375" s="50"/>
      <c r="I2375" s="50"/>
      <c r="J2375" s="50"/>
      <c r="K2375" s="56">
        <v>45177</v>
      </c>
      <c r="L2375" s="50" t="s">
        <v>9</v>
      </c>
      <c r="M2375" s="51"/>
      <c r="N2375" s="52">
        <v>998000</v>
      </c>
      <c r="O2375" s="52">
        <f t="shared" si="350"/>
        <v>998000</v>
      </c>
      <c r="P2375" s="51"/>
      <c r="Q2375" s="51"/>
      <c r="R2375" s="51"/>
      <c r="S2375" s="51"/>
      <c r="T2375" s="50" t="s">
        <v>304</v>
      </c>
    </row>
    <row r="2376" spans="1:20" ht="21" customHeight="1" x14ac:dyDescent="0.4">
      <c r="A2376" s="50" t="s">
        <v>815</v>
      </c>
      <c r="B2376" s="50"/>
      <c r="C2376" s="50"/>
      <c r="D2376" s="50"/>
      <c r="E2376" s="50"/>
      <c r="F2376" s="50"/>
      <c r="G2376" s="50"/>
      <c r="H2376" s="50"/>
      <c r="I2376" s="50"/>
      <c r="J2376" s="50"/>
      <c r="K2376" s="56">
        <v>45188</v>
      </c>
      <c r="L2376" s="50" t="s">
        <v>9</v>
      </c>
      <c r="M2376" s="51"/>
      <c r="N2376" s="52">
        <v>802000</v>
      </c>
      <c r="O2376" s="52">
        <f t="shared" si="350"/>
        <v>802000</v>
      </c>
      <c r="P2376" s="51"/>
      <c r="Q2376" s="51"/>
      <c r="R2376" s="51"/>
      <c r="S2376" s="51"/>
      <c r="T2376" s="50" t="s">
        <v>304</v>
      </c>
    </row>
    <row r="2377" spans="1:20" ht="21" customHeight="1" x14ac:dyDescent="0.4">
      <c r="A2377" s="50" t="s">
        <v>815</v>
      </c>
      <c r="B2377" s="50"/>
      <c r="C2377" s="50"/>
      <c r="D2377" s="50"/>
      <c r="E2377" s="50"/>
      <c r="F2377" s="50"/>
      <c r="G2377" s="50"/>
      <c r="H2377" s="50"/>
      <c r="I2377" s="50"/>
      <c r="J2377" s="50"/>
      <c r="K2377" s="56">
        <v>45258</v>
      </c>
      <c r="L2377" s="50" t="s">
        <v>9</v>
      </c>
      <c r="M2377" s="51"/>
      <c r="N2377" s="52">
        <v>475740</v>
      </c>
      <c r="O2377" s="52">
        <f t="shared" si="350"/>
        <v>475740</v>
      </c>
      <c r="P2377" s="51"/>
      <c r="Q2377" s="51"/>
      <c r="R2377" s="51"/>
      <c r="S2377" s="51"/>
      <c r="T2377" s="50" t="s">
        <v>304</v>
      </c>
    </row>
    <row r="2378" spans="1:20" ht="21" customHeight="1" x14ac:dyDescent="0.4">
      <c r="A2378" s="50" t="s">
        <v>815</v>
      </c>
      <c r="B2378" s="50"/>
      <c r="C2378" s="50"/>
      <c r="D2378" s="50"/>
      <c r="E2378" s="50"/>
      <c r="F2378" s="50"/>
      <c r="G2378" s="50"/>
      <c r="H2378" s="50"/>
      <c r="I2378" s="50"/>
      <c r="J2378" s="50"/>
      <c r="K2378" s="56">
        <v>45259</v>
      </c>
      <c r="L2378" s="50" t="s">
        <v>314</v>
      </c>
      <c r="M2378" s="52">
        <v>1302000</v>
      </c>
      <c r="N2378" s="51"/>
      <c r="O2378" s="52">
        <f t="shared" si="350"/>
        <v>1302000</v>
      </c>
      <c r="P2378" s="51"/>
      <c r="Q2378" s="51"/>
      <c r="R2378" s="51"/>
      <c r="S2378" s="51"/>
      <c r="T2378" s="50" t="s">
        <v>304</v>
      </c>
    </row>
    <row r="2379" spans="1:20" ht="21" customHeight="1" x14ac:dyDescent="0.4">
      <c r="A2379" s="50" t="s">
        <v>815</v>
      </c>
      <c r="B2379" s="50"/>
      <c r="C2379" s="50"/>
      <c r="D2379" s="50"/>
      <c r="E2379" s="50"/>
      <c r="F2379" s="50"/>
      <c r="G2379" s="50"/>
      <c r="H2379" s="50"/>
      <c r="I2379" s="50"/>
      <c r="J2379" s="50"/>
      <c r="K2379" s="56">
        <v>45295</v>
      </c>
      <c r="L2379" s="50" t="s">
        <v>9</v>
      </c>
      <c r="M2379" s="51"/>
      <c r="N2379" s="52">
        <v>189000</v>
      </c>
      <c r="O2379" s="52">
        <f t="shared" si="350"/>
        <v>189000</v>
      </c>
      <c r="P2379" s="51"/>
      <c r="Q2379" s="51"/>
      <c r="R2379" s="51"/>
      <c r="S2379" s="51"/>
      <c r="T2379" s="50" t="s">
        <v>304</v>
      </c>
    </row>
    <row r="2380" spans="1:20" ht="21" customHeight="1" x14ac:dyDescent="0.4">
      <c r="A2380" s="50" t="s">
        <v>815</v>
      </c>
      <c r="B2380" s="50"/>
      <c r="C2380" s="50"/>
      <c r="D2380" s="50"/>
      <c r="E2380" s="50"/>
      <c r="F2380" s="50"/>
      <c r="G2380" s="50"/>
      <c r="H2380" s="50"/>
      <c r="I2380" s="50"/>
      <c r="J2380" s="50"/>
      <c r="K2380" s="56" t="s">
        <v>1204</v>
      </c>
      <c r="L2380" s="50" t="s">
        <v>27</v>
      </c>
      <c r="M2380" s="51">
        <v>-10000</v>
      </c>
      <c r="N2380" s="51"/>
      <c r="O2380" s="52">
        <f t="shared" si="350"/>
        <v>-10000</v>
      </c>
      <c r="P2380" s="51"/>
      <c r="Q2380" s="51"/>
      <c r="R2380" s="51"/>
      <c r="S2380" s="51"/>
      <c r="T2380" s="50" t="s">
        <v>304</v>
      </c>
    </row>
    <row r="2381" spans="1:20" ht="21" customHeight="1" x14ac:dyDescent="0.4">
      <c r="A2381" s="50" t="s">
        <v>815</v>
      </c>
      <c r="B2381" s="50"/>
      <c r="C2381" s="50"/>
      <c r="D2381" s="50"/>
      <c r="E2381" s="50"/>
      <c r="F2381" s="50"/>
      <c r="G2381" s="50"/>
      <c r="H2381" s="50"/>
      <c r="I2381" s="50"/>
      <c r="J2381" s="50"/>
      <c r="K2381" s="50"/>
      <c r="L2381" s="50"/>
      <c r="M2381" s="51"/>
      <c r="N2381" s="51"/>
      <c r="O2381" s="52">
        <f t="shared" si="350"/>
        <v>0</v>
      </c>
      <c r="P2381" s="51"/>
      <c r="Q2381" s="51"/>
      <c r="R2381" s="51"/>
      <c r="S2381" s="51"/>
      <c r="T2381" s="50" t="s">
        <v>304</v>
      </c>
    </row>
    <row r="2382" spans="1:20" ht="21" customHeight="1" x14ac:dyDescent="0.4">
      <c r="A2382" s="58"/>
      <c r="B2382" s="58"/>
      <c r="C2382" s="58"/>
      <c r="D2382" s="58"/>
      <c r="E2382" s="58"/>
      <c r="F2382" s="58"/>
      <c r="G2382" s="58"/>
      <c r="H2382" s="58"/>
      <c r="I2382" s="58"/>
      <c r="J2382" s="58"/>
      <c r="K2382" s="58"/>
      <c r="L2382" s="58"/>
      <c r="M2382" s="60">
        <f t="shared" ref="M2382:N2382" si="351">SUM(M2373:M2381)</f>
        <v>1302000</v>
      </c>
      <c r="N2382" s="60">
        <f t="shared" si="351"/>
        <v>2475740</v>
      </c>
      <c r="O2382" s="60">
        <f>SUM(O2373:O2381)</f>
        <v>3777740</v>
      </c>
      <c r="P2382" s="60">
        <f>+J2372-N2382</f>
        <v>0</v>
      </c>
      <c r="Q2382" s="60">
        <f>+I2372-M2382</f>
        <v>0</v>
      </c>
      <c r="R2382" s="60">
        <f>+P2382+Q2382</f>
        <v>0</v>
      </c>
      <c r="S2382" s="60">
        <f>+O2382</f>
        <v>3777740</v>
      </c>
      <c r="T2382" s="58"/>
    </row>
    <row r="2383" spans="1:20" ht="21" customHeight="1" x14ac:dyDescent="0.4">
      <c r="A2383" s="50" t="s">
        <v>818</v>
      </c>
      <c r="B2383" s="50" t="s">
        <v>326</v>
      </c>
      <c r="C2383" s="50"/>
      <c r="D2383" s="50">
        <v>93.33</v>
      </c>
      <c r="E2383" s="50">
        <v>25000</v>
      </c>
      <c r="F2383" s="52">
        <f>+D2383*0.8364</f>
        <v>78.061211999999998</v>
      </c>
      <c r="G2383" s="51">
        <v>7000</v>
      </c>
      <c r="H2383" s="51">
        <f>+D2383*E2383</f>
        <v>2333250</v>
      </c>
      <c r="I2383" s="52">
        <f>+CEILING(F2383*G2383,1000)</f>
        <v>547000</v>
      </c>
      <c r="J2383" s="52">
        <f>(H2383-I2383)</f>
        <v>1786250</v>
      </c>
      <c r="K2383" s="56">
        <v>45237</v>
      </c>
      <c r="L2383" s="50"/>
      <c r="M2383" s="51"/>
      <c r="N2383" s="51"/>
      <c r="O2383" s="52"/>
      <c r="P2383" s="51"/>
      <c r="Q2383" s="51"/>
      <c r="R2383" s="51"/>
      <c r="S2383" s="51"/>
      <c r="T2383" s="50" t="s">
        <v>295</v>
      </c>
    </row>
    <row r="2384" spans="1:20" ht="21" customHeight="1" x14ac:dyDescent="0.4">
      <c r="A2384" s="50" t="s">
        <v>818</v>
      </c>
      <c r="B2384" s="50"/>
      <c r="C2384" s="50"/>
      <c r="D2384" s="50"/>
      <c r="E2384" s="50"/>
      <c r="F2384" s="50"/>
      <c r="G2384" s="50"/>
      <c r="H2384" s="50"/>
      <c r="I2384" s="50"/>
      <c r="J2384" s="50"/>
      <c r="K2384" s="56">
        <v>45237</v>
      </c>
      <c r="L2384" s="50" t="s">
        <v>312</v>
      </c>
      <c r="M2384" s="52">
        <v>5000</v>
      </c>
      <c r="N2384" s="51"/>
      <c r="O2384" s="52">
        <f t="shared" ref="O2384:O2400" si="352">+SUM(M2384:N2384)</f>
        <v>5000</v>
      </c>
      <c r="P2384" s="51"/>
      <c r="Q2384" s="51"/>
      <c r="R2384" s="51"/>
      <c r="S2384" s="51"/>
      <c r="T2384" s="50" t="s">
        <v>980</v>
      </c>
    </row>
    <row r="2385" spans="1:20" ht="21" customHeight="1" x14ac:dyDescent="0.4">
      <c r="A2385" s="50" t="s">
        <v>818</v>
      </c>
      <c r="B2385" s="50"/>
      <c r="C2385" s="50"/>
      <c r="D2385" s="50"/>
      <c r="E2385" s="50"/>
      <c r="F2385" s="50"/>
      <c r="G2385" s="50"/>
      <c r="H2385" s="50"/>
      <c r="I2385" s="50"/>
      <c r="J2385" s="50"/>
      <c r="K2385" s="56" t="s">
        <v>1204</v>
      </c>
      <c r="L2385" s="50" t="s">
        <v>51</v>
      </c>
      <c r="M2385" s="51">
        <v>-5000</v>
      </c>
      <c r="N2385" s="51"/>
      <c r="O2385" s="52">
        <f t="shared" si="352"/>
        <v>-5000</v>
      </c>
      <c r="P2385" s="51"/>
      <c r="Q2385" s="51"/>
      <c r="R2385" s="51"/>
      <c r="S2385" s="51"/>
      <c r="T2385" s="50" t="s">
        <v>980</v>
      </c>
    </row>
    <row r="2386" spans="1:20" ht="21" customHeight="1" x14ac:dyDescent="0.4">
      <c r="A2386" s="50" t="s">
        <v>818</v>
      </c>
      <c r="B2386" s="50"/>
      <c r="C2386" s="50"/>
      <c r="D2386" s="50"/>
      <c r="E2386" s="50"/>
      <c r="F2386" s="50"/>
      <c r="G2386" s="50"/>
      <c r="H2386" s="50"/>
      <c r="I2386" s="50"/>
      <c r="J2386" s="50"/>
      <c r="K2386" s="50"/>
      <c r="L2386" s="50"/>
      <c r="M2386" s="51"/>
      <c r="N2386" s="51"/>
      <c r="O2386" s="52">
        <f t="shared" si="352"/>
        <v>0</v>
      </c>
      <c r="P2386" s="51"/>
      <c r="Q2386" s="51"/>
      <c r="R2386" s="51"/>
      <c r="S2386" s="51"/>
      <c r="T2386" s="50" t="s">
        <v>295</v>
      </c>
    </row>
    <row r="2387" spans="1:20" ht="21" customHeight="1" x14ac:dyDescent="0.4">
      <c r="A2387" s="58"/>
      <c r="B2387" s="58"/>
      <c r="C2387" s="58"/>
      <c r="D2387" s="58"/>
      <c r="E2387" s="58"/>
      <c r="F2387" s="58"/>
      <c r="G2387" s="58"/>
      <c r="H2387" s="58"/>
      <c r="I2387" s="58"/>
      <c r="J2387" s="58"/>
      <c r="K2387" s="58"/>
      <c r="L2387" s="58"/>
      <c r="M2387" s="60">
        <f t="shared" ref="M2387:N2387" si="353">SUM(M2384:M2386)</f>
        <v>0</v>
      </c>
      <c r="N2387" s="60">
        <f t="shared" si="353"/>
        <v>0</v>
      </c>
      <c r="O2387" s="60">
        <f>SUM(O2384:O2386)</f>
        <v>0</v>
      </c>
      <c r="P2387" s="60">
        <f>+J2383-N2387</f>
        <v>1786250</v>
      </c>
      <c r="Q2387" s="60">
        <f>+I2383-M2387</f>
        <v>547000</v>
      </c>
      <c r="R2387" s="60">
        <f>+P2387+Q2387</f>
        <v>2333250</v>
      </c>
      <c r="S2387" s="60">
        <f>+O2387</f>
        <v>0</v>
      </c>
      <c r="T2387" s="58"/>
    </row>
    <row r="2388" spans="1:20" ht="21" customHeight="1" x14ac:dyDescent="0.4">
      <c r="A2388" s="50" t="s">
        <v>819</v>
      </c>
      <c r="B2388" s="50" t="s">
        <v>326</v>
      </c>
      <c r="C2388" s="50"/>
      <c r="D2388" s="50">
        <v>93.33</v>
      </c>
      <c r="E2388" s="50">
        <v>25000</v>
      </c>
      <c r="F2388" s="52">
        <f t="shared" ref="F2388:F2391" si="354">+D2388*0.8364</f>
        <v>78.061211999999998</v>
      </c>
      <c r="G2388" s="51">
        <v>7000</v>
      </c>
      <c r="H2388" s="51">
        <f t="shared" ref="H2388:H2391" si="355">+D2388*E2388</f>
        <v>2333250</v>
      </c>
      <c r="I2388" s="52">
        <f t="shared" ref="I2388:I2391" si="356">+CEILING(F2388*G2388,1000)</f>
        <v>547000</v>
      </c>
      <c r="J2388" s="52">
        <f t="shared" ref="J2388:J2391" si="357">(H2388-I2388)</f>
        <v>1786250</v>
      </c>
      <c r="K2388" s="50"/>
      <c r="L2388" s="50"/>
      <c r="M2388" s="51"/>
      <c r="N2388" s="51"/>
      <c r="O2388" s="52"/>
      <c r="P2388" s="51">
        <f>+J2388-N2388</f>
        <v>1786250</v>
      </c>
      <c r="Q2388" s="51">
        <f>+I2388-M2388</f>
        <v>547000</v>
      </c>
      <c r="R2388" s="51">
        <f>+P2388+Q2388</f>
        <v>2333250</v>
      </c>
      <c r="S2388" s="51">
        <f>+O2388</f>
        <v>0</v>
      </c>
      <c r="T2388" s="50" t="s">
        <v>295</v>
      </c>
    </row>
    <row r="2389" spans="1:20" ht="21" customHeight="1" x14ac:dyDescent="0.4">
      <c r="A2389" s="50" t="s">
        <v>820</v>
      </c>
      <c r="B2389" s="50" t="s">
        <v>326</v>
      </c>
      <c r="C2389" s="50"/>
      <c r="D2389" s="50">
        <v>152.74</v>
      </c>
      <c r="E2389" s="50">
        <v>25000</v>
      </c>
      <c r="F2389" s="52">
        <f t="shared" si="354"/>
        <v>127.75173600000001</v>
      </c>
      <c r="G2389" s="51">
        <v>7000</v>
      </c>
      <c r="H2389" s="51">
        <f t="shared" si="355"/>
        <v>3818500</v>
      </c>
      <c r="I2389" s="52">
        <f t="shared" si="356"/>
        <v>895000</v>
      </c>
      <c r="J2389" s="52">
        <f t="shared" si="357"/>
        <v>2923500</v>
      </c>
      <c r="K2389" s="50"/>
      <c r="L2389" s="50"/>
      <c r="M2389" s="51"/>
      <c r="N2389" s="51"/>
      <c r="O2389" s="52">
        <f t="shared" si="352"/>
        <v>0</v>
      </c>
      <c r="P2389" s="51">
        <f t="shared" ref="P2389:P2390" si="358">+J2389-N2389</f>
        <v>2923500</v>
      </c>
      <c r="Q2389" s="51">
        <f t="shared" ref="Q2389:Q2390" si="359">+I2389-M2389</f>
        <v>895000</v>
      </c>
      <c r="R2389" s="51">
        <f t="shared" ref="R2389:R2390" si="360">+P2389+Q2389</f>
        <v>3818500</v>
      </c>
      <c r="S2389" s="51">
        <f t="shared" ref="S2389:S2390" si="361">+O2389</f>
        <v>0</v>
      </c>
      <c r="T2389" s="50" t="s">
        <v>295</v>
      </c>
    </row>
    <row r="2390" spans="1:20" ht="21" customHeight="1" x14ac:dyDescent="0.4">
      <c r="A2390" s="50" t="s">
        <v>821</v>
      </c>
      <c r="B2390" s="50" t="s">
        <v>326</v>
      </c>
      <c r="C2390" s="50"/>
      <c r="D2390" s="50">
        <v>184.03</v>
      </c>
      <c r="E2390" s="50">
        <v>25500</v>
      </c>
      <c r="F2390" s="52">
        <f t="shared" si="354"/>
        <v>153.92269200000001</v>
      </c>
      <c r="G2390" s="51">
        <v>7000</v>
      </c>
      <c r="H2390" s="51">
        <f t="shared" si="355"/>
        <v>4692765</v>
      </c>
      <c r="I2390" s="52">
        <f t="shared" si="356"/>
        <v>1078000</v>
      </c>
      <c r="J2390" s="52">
        <f t="shared" si="357"/>
        <v>3614765</v>
      </c>
      <c r="K2390" s="50"/>
      <c r="L2390" s="50"/>
      <c r="M2390" s="51"/>
      <c r="N2390" s="51"/>
      <c r="O2390" s="52"/>
      <c r="P2390" s="51">
        <f t="shared" si="358"/>
        <v>3614765</v>
      </c>
      <c r="Q2390" s="51">
        <f t="shared" si="359"/>
        <v>1078000</v>
      </c>
      <c r="R2390" s="51">
        <f t="shared" si="360"/>
        <v>4692765</v>
      </c>
      <c r="S2390" s="51">
        <f t="shared" si="361"/>
        <v>0</v>
      </c>
      <c r="T2390" s="50" t="s">
        <v>295</v>
      </c>
    </row>
    <row r="2391" spans="1:20" ht="21" customHeight="1" x14ac:dyDescent="0.4">
      <c r="A2391" s="50" t="s">
        <v>822</v>
      </c>
      <c r="B2391" s="50" t="s">
        <v>326</v>
      </c>
      <c r="C2391" s="50"/>
      <c r="D2391" s="50">
        <v>97.77</v>
      </c>
      <c r="E2391" s="50">
        <v>16500</v>
      </c>
      <c r="F2391" s="52">
        <f t="shared" si="354"/>
        <v>81.774827999999999</v>
      </c>
      <c r="G2391" s="51">
        <v>7000</v>
      </c>
      <c r="H2391" s="51">
        <f t="shared" si="355"/>
        <v>1613205</v>
      </c>
      <c r="I2391" s="52">
        <f t="shared" si="356"/>
        <v>573000</v>
      </c>
      <c r="J2391" s="52">
        <f t="shared" si="357"/>
        <v>1040205</v>
      </c>
      <c r="K2391" s="56">
        <v>45184</v>
      </c>
      <c r="L2391" s="50"/>
      <c r="M2391" s="51"/>
      <c r="N2391" s="52"/>
      <c r="O2391" s="52">
        <f t="shared" si="352"/>
        <v>0</v>
      </c>
      <c r="P2391" s="51"/>
      <c r="Q2391" s="51"/>
      <c r="R2391" s="51"/>
      <c r="S2391" s="51"/>
      <c r="T2391" s="50" t="s">
        <v>304</v>
      </c>
    </row>
    <row r="2392" spans="1:20" ht="21" customHeight="1" x14ac:dyDescent="0.4">
      <c r="A2392" s="50" t="s">
        <v>822</v>
      </c>
      <c r="B2392" s="50"/>
      <c r="C2392" s="50"/>
      <c r="D2392" s="50"/>
      <c r="E2392" s="50"/>
      <c r="F2392" s="50"/>
      <c r="G2392" s="50"/>
      <c r="H2392" s="50"/>
      <c r="I2392" s="50"/>
      <c r="J2392" s="50"/>
      <c r="K2392" s="56">
        <v>45184</v>
      </c>
      <c r="L2392" s="50" t="s">
        <v>9</v>
      </c>
      <c r="M2392" s="51"/>
      <c r="N2392" s="52">
        <v>10000</v>
      </c>
      <c r="O2392" s="52">
        <f t="shared" si="352"/>
        <v>10000</v>
      </c>
      <c r="P2392" s="51"/>
      <c r="Q2392" s="51"/>
      <c r="R2392" s="51"/>
      <c r="S2392" s="51"/>
      <c r="T2392" s="50" t="s">
        <v>304</v>
      </c>
    </row>
    <row r="2393" spans="1:20" ht="21" customHeight="1" x14ac:dyDescent="0.4">
      <c r="A2393" s="50" t="s">
        <v>822</v>
      </c>
      <c r="B2393" s="50"/>
      <c r="C2393" s="50" t="s">
        <v>823</v>
      </c>
      <c r="D2393" s="50"/>
      <c r="E2393" s="50"/>
      <c r="F2393" s="50"/>
      <c r="G2393" s="50"/>
      <c r="H2393" s="50"/>
      <c r="I2393" s="50"/>
      <c r="J2393" s="50"/>
      <c r="K2393" s="56">
        <v>45228</v>
      </c>
      <c r="L2393" s="50" t="s">
        <v>9</v>
      </c>
      <c r="M2393" s="51"/>
      <c r="N2393" s="52">
        <v>100000</v>
      </c>
      <c r="O2393" s="52">
        <f t="shared" si="352"/>
        <v>100000</v>
      </c>
      <c r="P2393" s="51"/>
      <c r="Q2393" s="51"/>
      <c r="R2393" s="51"/>
      <c r="S2393" s="51"/>
      <c r="T2393" s="50" t="s">
        <v>304</v>
      </c>
    </row>
    <row r="2394" spans="1:20" ht="21" customHeight="1" x14ac:dyDescent="0.4">
      <c r="A2394" s="50" t="s">
        <v>822</v>
      </c>
      <c r="B2394" s="50"/>
      <c r="C2394" s="50" t="s">
        <v>824</v>
      </c>
      <c r="D2394" s="50"/>
      <c r="E2394" s="50"/>
      <c r="F2394" s="50"/>
      <c r="G2394" s="50"/>
      <c r="H2394" s="50"/>
      <c r="I2394" s="50"/>
      <c r="J2394" s="50"/>
      <c r="K2394" s="56">
        <v>45283</v>
      </c>
      <c r="L2394" s="50" t="s">
        <v>9</v>
      </c>
      <c r="M2394" s="51"/>
      <c r="N2394" s="52">
        <v>100000</v>
      </c>
      <c r="O2394" s="52">
        <f t="shared" si="352"/>
        <v>100000</v>
      </c>
      <c r="P2394" s="51"/>
      <c r="Q2394" s="51"/>
      <c r="R2394" s="51"/>
      <c r="S2394" s="51"/>
      <c r="T2394" s="50" t="s">
        <v>304</v>
      </c>
    </row>
    <row r="2395" spans="1:20" ht="21" customHeight="1" x14ac:dyDescent="0.4">
      <c r="A2395" s="50" t="s">
        <v>822</v>
      </c>
      <c r="B2395" s="50"/>
      <c r="C2395" s="50"/>
      <c r="D2395" s="50"/>
      <c r="E2395" s="50"/>
      <c r="F2395" s="50"/>
      <c r="G2395" s="50"/>
      <c r="H2395" s="50"/>
      <c r="I2395" s="50"/>
      <c r="J2395" s="50"/>
      <c r="K2395" s="56">
        <v>45316</v>
      </c>
      <c r="L2395" s="50" t="s">
        <v>313</v>
      </c>
      <c r="M2395" s="52">
        <v>1000</v>
      </c>
      <c r="N2395" s="51"/>
      <c r="O2395" s="52">
        <f t="shared" si="352"/>
        <v>1000</v>
      </c>
      <c r="P2395" s="51"/>
      <c r="Q2395" s="51"/>
      <c r="R2395" s="51"/>
      <c r="S2395" s="51"/>
      <c r="T2395" s="50" t="s">
        <v>304</v>
      </c>
    </row>
    <row r="2396" spans="1:20" ht="21" customHeight="1" x14ac:dyDescent="0.4">
      <c r="A2396" s="50" t="s">
        <v>822</v>
      </c>
      <c r="B2396" s="50"/>
      <c r="C2396" s="50"/>
      <c r="D2396" s="50"/>
      <c r="E2396" s="50"/>
      <c r="F2396" s="50"/>
      <c r="G2396" s="50"/>
      <c r="H2396" s="50"/>
      <c r="I2396" s="50"/>
      <c r="J2396" s="50"/>
      <c r="K2396" s="56">
        <v>45316</v>
      </c>
      <c r="L2396" s="50" t="s">
        <v>314</v>
      </c>
      <c r="M2396" s="52">
        <v>272000</v>
      </c>
      <c r="N2396" s="51"/>
      <c r="O2396" s="52">
        <f t="shared" si="352"/>
        <v>272000</v>
      </c>
      <c r="P2396" s="51"/>
      <c r="Q2396" s="51"/>
      <c r="R2396" s="51"/>
      <c r="S2396" s="51"/>
      <c r="T2396" s="50" t="s">
        <v>304</v>
      </c>
    </row>
    <row r="2397" spans="1:20" ht="21" customHeight="1" x14ac:dyDescent="0.4">
      <c r="A2397" s="50" t="s">
        <v>822</v>
      </c>
      <c r="B2397" s="50"/>
      <c r="C2397" s="50"/>
      <c r="D2397" s="50"/>
      <c r="E2397" s="50"/>
      <c r="F2397" s="50"/>
      <c r="G2397" s="50"/>
      <c r="H2397" s="50"/>
      <c r="I2397" s="50"/>
      <c r="J2397" s="50"/>
      <c r="K2397" s="56">
        <v>45317</v>
      </c>
      <c r="L2397" s="50" t="s">
        <v>314</v>
      </c>
      <c r="M2397" s="52">
        <v>300000</v>
      </c>
      <c r="N2397" s="51"/>
      <c r="O2397" s="52">
        <f t="shared" si="352"/>
        <v>300000</v>
      </c>
      <c r="P2397" s="51"/>
      <c r="Q2397" s="51"/>
      <c r="R2397" s="51"/>
      <c r="S2397" s="51"/>
      <c r="T2397" s="50" t="s">
        <v>304</v>
      </c>
    </row>
    <row r="2398" spans="1:20" ht="21" customHeight="1" x14ac:dyDescent="0.4">
      <c r="A2398" s="50" t="s">
        <v>822</v>
      </c>
      <c r="B2398" s="50"/>
      <c r="C2398" s="50"/>
      <c r="D2398" s="50"/>
      <c r="E2398" s="50"/>
      <c r="F2398" s="50"/>
      <c r="G2398" s="50"/>
      <c r="H2398" s="50"/>
      <c r="I2398" s="50"/>
      <c r="J2398" s="50"/>
      <c r="K2398" s="56">
        <v>45319</v>
      </c>
      <c r="L2398" s="50" t="s">
        <v>9</v>
      </c>
      <c r="M2398" s="51"/>
      <c r="N2398" s="52">
        <v>827000</v>
      </c>
      <c r="O2398" s="52">
        <f t="shared" si="352"/>
        <v>827000</v>
      </c>
      <c r="P2398" s="51"/>
      <c r="Q2398" s="51"/>
      <c r="R2398" s="51"/>
      <c r="S2398" s="51"/>
      <c r="T2398" s="50" t="s">
        <v>304</v>
      </c>
    </row>
    <row r="2399" spans="1:20" ht="21" customHeight="1" x14ac:dyDescent="0.4">
      <c r="A2399" s="50" t="s">
        <v>822</v>
      </c>
      <c r="B2399" s="50"/>
      <c r="C2399" s="50"/>
      <c r="D2399" s="50"/>
      <c r="E2399" s="50"/>
      <c r="F2399" s="50"/>
      <c r="G2399" s="50"/>
      <c r="H2399" s="50"/>
      <c r="I2399" s="50"/>
      <c r="J2399" s="50"/>
      <c r="K2399" s="56">
        <v>45331</v>
      </c>
      <c r="L2399" s="50" t="s">
        <v>9</v>
      </c>
      <c r="M2399" s="51"/>
      <c r="N2399" s="52">
        <v>3205</v>
      </c>
      <c r="O2399" s="52">
        <f t="shared" si="352"/>
        <v>3205</v>
      </c>
      <c r="P2399" s="51"/>
      <c r="Q2399" s="51"/>
      <c r="R2399" s="51"/>
      <c r="S2399" s="51"/>
      <c r="T2399" s="50" t="s">
        <v>304</v>
      </c>
    </row>
    <row r="2400" spans="1:20" ht="21" customHeight="1" x14ac:dyDescent="0.4">
      <c r="A2400" s="50" t="s">
        <v>822</v>
      </c>
      <c r="B2400" s="50"/>
      <c r="C2400" s="50"/>
      <c r="D2400" s="50"/>
      <c r="E2400" s="50"/>
      <c r="F2400" s="50"/>
      <c r="G2400" s="50"/>
      <c r="H2400" s="50"/>
      <c r="I2400" s="50"/>
      <c r="J2400" s="50"/>
      <c r="K2400" s="50"/>
      <c r="L2400" s="50"/>
      <c r="M2400" s="51"/>
      <c r="N2400" s="51"/>
      <c r="O2400" s="52">
        <f t="shared" si="352"/>
        <v>0</v>
      </c>
      <c r="P2400" s="51"/>
      <c r="Q2400" s="51"/>
      <c r="R2400" s="51"/>
      <c r="S2400" s="51"/>
      <c r="T2400" s="50" t="s">
        <v>304</v>
      </c>
    </row>
    <row r="2401" spans="1:20" ht="21" customHeight="1" x14ac:dyDescent="0.4">
      <c r="A2401" s="58"/>
      <c r="B2401" s="58"/>
      <c r="C2401" s="58"/>
      <c r="D2401" s="58"/>
      <c r="E2401" s="58"/>
      <c r="F2401" s="58"/>
      <c r="G2401" s="58"/>
      <c r="H2401" s="58"/>
      <c r="I2401" s="58"/>
      <c r="J2401" s="58"/>
      <c r="K2401" s="58"/>
      <c r="L2401" s="58"/>
      <c r="M2401" s="60">
        <f t="shared" ref="M2401:N2401" si="362">SUM(M2391:M2400)</f>
        <v>573000</v>
      </c>
      <c r="N2401" s="60">
        <f t="shared" si="362"/>
        <v>1040205</v>
      </c>
      <c r="O2401" s="60">
        <f>SUM(O2391:O2400)</f>
        <v>1613205</v>
      </c>
      <c r="P2401" s="60">
        <f>+J2391-N2401</f>
        <v>0</v>
      </c>
      <c r="Q2401" s="60">
        <f>+I2391-M2401</f>
        <v>0</v>
      </c>
      <c r="R2401" s="60">
        <f>+P2401+Q2401</f>
        <v>0</v>
      </c>
      <c r="S2401" s="60">
        <f>+O2401</f>
        <v>1613205</v>
      </c>
      <c r="T2401" s="58"/>
    </row>
    <row r="2402" spans="1:20" ht="21" customHeight="1" x14ac:dyDescent="0.4">
      <c r="A2402" s="50" t="s">
        <v>825</v>
      </c>
      <c r="B2402" s="50" t="s">
        <v>326</v>
      </c>
      <c r="C2402" s="50"/>
      <c r="D2402" s="50">
        <v>93.33</v>
      </c>
      <c r="E2402" s="50">
        <v>16500</v>
      </c>
      <c r="F2402" s="52">
        <f>+D2402*0.8364</f>
        <v>78.061211999999998</v>
      </c>
      <c r="G2402" s="51">
        <v>7000</v>
      </c>
      <c r="H2402" s="51">
        <f>+D2402*E2402</f>
        <v>1539945</v>
      </c>
      <c r="I2402" s="52">
        <f>+CEILING(F2402*G2402,1000)</f>
        <v>547000</v>
      </c>
      <c r="J2402" s="52">
        <f>(H2402-I2402)</f>
        <v>992945</v>
      </c>
      <c r="K2402" s="56">
        <v>45166</v>
      </c>
      <c r="L2402" s="50"/>
      <c r="M2402" s="51"/>
      <c r="N2402" s="51"/>
      <c r="O2402" s="52"/>
      <c r="P2402" s="51"/>
      <c r="Q2402" s="51"/>
      <c r="R2402" s="51"/>
      <c r="S2402" s="51"/>
      <c r="T2402" s="50" t="s">
        <v>296</v>
      </c>
    </row>
    <row r="2403" spans="1:20" ht="21" customHeight="1" x14ac:dyDescent="0.4">
      <c r="A2403" s="50" t="s">
        <v>825</v>
      </c>
      <c r="B2403" s="50"/>
      <c r="C2403" s="50"/>
      <c r="D2403" s="50"/>
      <c r="E2403" s="50"/>
      <c r="F2403" s="50"/>
      <c r="G2403" s="50"/>
      <c r="H2403" s="50"/>
      <c r="I2403" s="50"/>
      <c r="J2403" s="50"/>
      <c r="K2403" s="56">
        <v>45168</v>
      </c>
      <c r="L2403" s="50" t="s">
        <v>9</v>
      </c>
      <c r="M2403" s="51"/>
      <c r="N2403" s="52">
        <v>10000</v>
      </c>
      <c r="O2403" s="52">
        <f t="shared" ref="O2403:O2407" si="363">+SUM(M2403:N2403)</f>
        <v>10000</v>
      </c>
      <c r="P2403" s="51"/>
      <c r="Q2403" s="51"/>
      <c r="R2403" s="51"/>
      <c r="S2403" s="51"/>
      <c r="T2403" s="50" t="s">
        <v>296</v>
      </c>
    </row>
    <row r="2404" spans="1:20" ht="21" customHeight="1" x14ac:dyDescent="0.4">
      <c r="A2404" s="50" t="s">
        <v>825</v>
      </c>
      <c r="B2404" s="50"/>
      <c r="C2404" s="50"/>
      <c r="D2404" s="50"/>
      <c r="E2404" s="50"/>
      <c r="F2404" s="50"/>
      <c r="G2404" s="50"/>
      <c r="H2404" s="50"/>
      <c r="I2404" s="50"/>
      <c r="J2404" s="50"/>
      <c r="K2404" s="56">
        <v>45180</v>
      </c>
      <c r="L2404" s="50" t="s">
        <v>9</v>
      </c>
      <c r="M2404" s="51"/>
      <c r="N2404" s="52">
        <v>500000</v>
      </c>
      <c r="O2404" s="52">
        <f t="shared" si="363"/>
        <v>500000</v>
      </c>
      <c r="P2404" s="51"/>
      <c r="Q2404" s="51"/>
      <c r="R2404" s="51"/>
      <c r="S2404" s="51"/>
      <c r="T2404" s="50" t="s">
        <v>296</v>
      </c>
    </row>
    <row r="2405" spans="1:20" ht="21" customHeight="1" x14ac:dyDescent="0.4">
      <c r="A2405" s="50" t="s">
        <v>825</v>
      </c>
      <c r="B2405" s="50"/>
      <c r="C2405" s="50" t="s">
        <v>752</v>
      </c>
      <c r="D2405" s="50"/>
      <c r="E2405" s="50"/>
      <c r="F2405" s="50"/>
      <c r="G2405" s="50"/>
      <c r="H2405" s="50"/>
      <c r="I2405" s="50"/>
      <c r="J2405" s="50"/>
      <c r="K2405" s="56">
        <v>45226</v>
      </c>
      <c r="L2405" s="50" t="s">
        <v>1351</v>
      </c>
      <c r="M2405" s="52">
        <v>547000</v>
      </c>
      <c r="N2405" s="51"/>
      <c r="O2405" s="52">
        <f t="shared" si="363"/>
        <v>547000</v>
      </c>
      <c r="P2405" s="51"/>
      <c r="Q2405" s="51"/>
      <c r="R2405" s="51"/>
      <c r="S2405" s="51"/>
      <c r="T2405" s="50" t="s">
        <v>296</v>
      </c>
    </row>
    <row r="2406" spans="1:20" ht="21" customHeight="1" x14ac:dyDescent="0.4">
      <c r="A2406" s="50" t="s">
        <v>825</v>
      </c>
      <c r="B2406" s="50"/>
      <c r="C2406" s="50"/>
      <c r="D2406" s="50"/>
      <c r="E2406" s="50"/>
      <c r="F2406" s="50"/>
      <c r="G2406" s="50"/>
      <c r="H2406" s="50"/>
      <c r="I2406" s="50"/>
      <c r="J2406" s="50"/>
      <c r="K2406" s="56">
        <v>45226</v>
      </c>
      <c r="L2406" s="50" t="s">
        <v>9</v>
      </c>
      <c r="M2406" s="51"/>
      <c r="N2406" s="52">
        <v>482940</v>
      </c>
      <c r="O2406" s="52">
        <f t="shared" si="363"/>
        <v>482940</v>
      </c>
      <c r="P2406" s="51"/>
      <c r="Q2406" s="51"/>
      <c r="R2406" s="51"/>
      <c r="S2406" s="51"/>
      <c r="T2406" s="50" t="s">
        <v>296</v>
      </c>
    </row>
    <row r="2407" spans="1:20" ht="21" customHeight="1" x14ac:dyDescent="0.4">
      <c r="A2407" s="50" t="s">
        <v>825</v>
      </c>
      <c r="B2407" s="50"/>
      <c r="C2407" s="50"/>
      <c r="D2407" s="50"/>
      <c r="E2407" s="50"/>
      <c r="F2407" s="50"/>
      <c r="G2407" s="50"/>
      <c r="H2407" s="50"/>
      <c r="I2407" s="50"/>
      <c r="J2407" s="50"/>
      <c r="K2407" s="50"/>
      <c r="L2407" s="50"/>
      <c r="M2407" s="51"/>
      <c r="N2407" s="51"/>
      <c r="O2407" s="52">
        <f t="shared" si="363"/>
        <v>0</v>
      </c>
      <c r="P2407" s="51"/>
      <c r="Q2407" s="51"/>
      <c r="R2407" s="51"/>
      <c r="S2407" s="51"/>
      <c r="T2407" s="50" t="s">
        <v>296</v>
      </c>
    </row>
    <row r="2408" spans="1:20" ht="21" customHeight="1" x14ac:dyDescent="0.4">
      <c r="A2408" s="58"/>
      <c r="B2408" s="58"/>
      <c r="C2408" s="58"/>
      <c r="D2408" s="58"/>
      <c r="E2408" s="58"/>
      <c r="F2408" s="58"/>
      <c r="G2408" s="58"/>
      <c r="H2408" s="58"/>
      <c r="I2408" s="58"/>
      <c r="J2408" s="58"/>
      <c r="K2408" s="58"/>
      <c r="L2408" s="58"/>
      <c r="M2408" s="60">
        <f t="shared" ref="M2408:N2408" si="364">SUM(M2403:M2407)</f>
        <v>547000</v>
      </c>
      <c r="N2408" s="60">
        <f t="shared" si="364"/>
        <v>992940</v>
      </c>
      <c r="O2408" s="60">
        <f>SUM(O2403:O2407)</f>
        <v>1539940</v>
      </c>
      <c r="P2408" s="60">
        <f>+J2402-N2408</f>
        <v>5</v>
      </c>
      <c r="Q2408" s="60">
        <f>+I2402-M2408</f>
        <v>0</v>
      </c>
      <c r="R2408" s="60">
        <f>+P2408+Q2408</f>
        <v>5</v>
      </c>
      <c r="S2408" s="60">
        <f>+O2408</f>
        <v>1539940</v>
      </c>
      <c r="T2408" s="58"/>
    </row>
    <row r="2409" spans="1:20" ht="21" customHeight="1" x14ac:dyDescent="0.4">
      <c r="A2409" s="50" t="s">
        <v>826</v>
      </c>
      <c r="B2409" s="50" t="s">
        <v>326</v>
      </c>
      <c r="C2409" s="50" t="s">
        <v>827</v>
      </c>
      <c r="D2409" s="50">
        <v>93.33</v>
      </c>
      <c r="E2409" s="50">
        <v>16500</v>
      </c>
      <c r="F2409" s="52">
        <f>+D2409*0.8364</f>
        <v>78.061211999999998</v>
      </c>
      <c r="G2409" s="51">
        <v>7000</v>
      </c>
      <c r="H2409" s="51">
        <f>+D2409*E2409</f>
        <v>1539945</v>
      </c>
      <c r="I2409" s="52">
        <f>+CEILING(F2409*G2409,1000)</f>
        <v>547000</v>
      </c>
      <c r="J2409" s="52">
        <f>(H2409-I2409)</f>
        <v>992945</v>
      </c>
      <c r="K2409" s="56">
        <v>45141</v>
      </c>
      <c r="L2409" s="50"/>
      <c r="M2409" s="51"/>
      <c r="N2409" s="51"/>
      <c r="O2409" s="52"/>
      <c r="P2409" s="51"/>
      <c r="Q2409" s="51"/>
      <c r="R2409" s="51"/>
      <c r="S2409" s="51"/>
      <c r="T2409" s="50" t="s">
        <v>305</v>
      </c>
    </row>
    <row r="2410" spans="1:20" ht="21" customHeight="1" x14ac:dyDescent="0.4">
      <c r="A2410" s="50" t="s">
        <v>826</v>
      </c>
      <c r="B2410" s="50"/>
      <c r="C2410" s="50"/>
      <c r="D2410" s="50"/>
      <c r="E2410" s="50"/>
      <c r="F2410" s="50"/>
      <c r="G2410" s="50"/>
      <c r="H2410" s="50"/>
      <c r="I2410" s="50"/>
      <c r="J2410" s="50"/>
      <c r="K2410" s="56">
        <v>44847</v>
      </c>
      <c r="L2410" s="50" t="s">
        <v>313</v>
      </c>
      <c r="M2410" s="51">
        <v>2100</v>
      </c>
      <c r="N2410" s="51"/>
      <c r="O2410" s="52">
        <f t="shared" ref="O2410:O2420" si="365">+SUM(M2410:N2410)</f>
        <v>2100</v>
      </c>
      <c r="P2410" s="51"/>
      <c r="Q2410" s="51"/>
      <c r="R2410" s="51"/>
      <c r="S2410" s="51"/>
      <c r="T2410" s="50" t="s">
        <v>376</v>
      </c>
    </row>
    <row r="2411" spans="1:20" ht="21" customHeight="1" x14ac:dyDescent="0.4">
      <c r="A2411" s="50" t="s">
        <v>826</v>
      </c>
      <c r="B2411" s="50"/>
      <c r="C2411" s="50" t="s">
        <v>828</v>
      </c>
      <c r="D2411" s="50"/>
      <c r="E2411" s="50"/>
      <c r="F2411" s="50"/>
      <c r="G2411" s="50"/>
      <c r="H2411" s="50"/>
      <c r="I2411" s="50"/>
      <c r="J2411" s="50"/>
      <c r="K2411" s="56">
        <v>44867</v>
      </c>
      <c r="L2411" s="50" t="s">
        <v>312</v>
      </c>
      <c r="M2411" s="51">
        <v>50000</v>
      </c>
      <c r="N2411" s="51"/>
      <c r="O2411" s="52">
        <f t="shared" si="365"/>
        <v>50000</v>
      </c>
      <c r="P2411" s="51"/>
      <c r="Q2411" s="51"/>
      <c r="R2411" s="51"/>
      <c r="S2411" s="51"/>
      <c r="T2411" s="50" t="s">
        <v>376</v>
      </c>
    </row>
    <row r="2412" spans="1:20" ht="21" customHeight="1" x14ac:dyDescent="0.4">
      <c r="A2412" s="50" t="s">
        <v>826</v>
      </c>
      <c r="B2412" s="50"/>
      <c r="C2412" s="50"/>
      <c r="D2412" s="50"/>
      <c r="E2412" s="50"/>
      <c r="F2412" s="50"/>
      <c r="G2412" s="50"/>
      <c r="H2412" s="50"/>
      <c r="I2412" s="50"/>
      <c r="J2412" s="50"/>
      <c r="K2412" s="56">
        <v>44869</v>
      </c>
      <c r="L2412" s="50" t="s">
        <v>313</v>
      </c>
      <c r="M2412" s="51">
        <v>25000</v>
      </c>
      <c r="N2412" s="51"/>
      <c r="O2412" s="52">
        <f t="shared" si="365"/>
        <v>25000</v>
      </c>
      <c r="P2412" s="51"/>
      <c r="Q2412" s="51"/>
      <c r="R2412" s="51"/>
      <c r="S2412" s="51"/>
      <c r="T2412" s="50" t="s">
        <v>376</v>
      </c>
    </row>
    <row r="2413" spans="1:20" ht="21" customHeight="1" x14ac:dyDescent="0.4">
      <c r="A2413" s="50" t="s">
        <v>826</v>
      </c>
      <c r="B2413" s="50"/>
      <c r="C2413" s="50"/>
      <c r="D2413" s="50"/>
      <c r="E2413" s="50"/>
      <c r="F2413" s="50"/>
      <c r="G2413" s="50"/>
      <c r="H2413" s="50"/>
      <c r="I2413" s="50"/>
      <c r="J2413" s="50"/>
      <c r="K2413" s="56">
        <v>44867</v>
      </c>
      <c r="L2413" s="50" t="s">
        <v>312</v>
      </c>
      <c r="M2413" s="51">
        <v>25000</v>
      </c>
      <c r="N2413" s="51"/>
      <c r="O2413" s="52">
        <f t="shared" si="365"/>
        <v>25000</v>
      </c>
      <c r="P2413" s="51"/>
      <c r="Q2413" s="51"/>
      <c r="R2413" s="51"/>
      <c r="S2413" s="51"/>
      <c r="T2413" s="50" t="s">
        <v>376</v>
      </c>
    </row>
    <row r="2414" spans="1:20" ht="21" customHeight="1" x14ac:dyDescent="0.4">
      <c r="A2414" s="50" t="s">
        <v>826</v>
      </c>
      <c r="B2414" s="50"/>
      <c r="C2414" s="50" t="s">
        <v>585</v>
      </c>
      <c r="D2414" s="50"/>
      <c r="E2414" s="50"/>
      <c r="F2414" s="50"/>
      <c r="G2414" s="50"/>
      <c r="H2414" s="50"/>
      <c r="I2414" s="50"/>
      <c r="J2414" s="50"/>
      <c r="K2414" s="56">
        <v>45141</v>
      </c>
      <c r="L2414" s="50" t="s">
        <v>9</v>
      </c>
      <c r="M2414" s="51"/>
      <c r="N2414" s="52">
        <v>5000</v>
      </c>
      <c r="O2414" s="52">
        <f t="shared" si="365"/>
        <v>5000</v>
      </c>
      <c r="P2414" s="51"/>
      <c r="Q2414" s="51"/>
      <c r="R2414" s="51"/>
      <c r="S2414" s="51"/>
      <c r="T2414" s="50" t="s">
        <v>305</v>
      </c>
    </row>
    <row r="2415" spans="1:20" ht="21" customHeight="1" x14ac:dyDescent="0.4">
      <c r="A2415" s="50" t="s">
        <v>826</v>
      </c>
      <c r="B2415" s="50"/>
      <c r="C2415" s="50" t="s">
        <v>585</v>
      </c>
      <c r="D2415" s="50"/>
      <c r="E2415" s="50"/>
      <c r="F2415" s="50"/>
      <c r="G2415" s="50"/>
      <c r="H2415" s="50"/>
      <c r="I2415" s="50"/>
      <c r="J2415" s="50"/>
      <c r="K2415" s="56">
        <v>45141</v>
      </c>
      <c r="L2415" s="50" t="s">
        <v>9</v>
      </c>
      <c r="M2415" s="51"/>
      <c r="N2415" s="52">
        <v>380000</v>
      </c>
      <c r="O2415" s="52">
        <f t="shared" si="365"/>
        <v>380000</v>
      </c>
      <c r="P2415" s="51"/>
      <c r="Q2415" s="51"/>
      <c r="R2415" s="51"/>
      <c r="S2415" s="51"/>
      <c r="T2415" s="50" t="s">
        <v>305</v>
      </c>
    </row>
    <row r="2416" spans="1:20" ht="21" customHeight="1" x14ac:dyDescent="0.4">
      <c r="A2416" s="50" t="s">
        <v>826</v>
      </c>
      <c r="B2416" s="50"/>
      <c r="C2416" s="50" t="s">
        <v>585</v>
      </c>
      <c r="D2416" s="50"/>
      <c r="E2416" s="50"/>
      <c r="F2416" s="50"/>
      <c r="G2416" s="50"/>
      <c r="H2416" s="50"/>
      <c r="I2416" s="50"/>
      <c r="J2416" s="50"/>
      <c r="K2416" s="56">
        <v>45234</v>
      </c>
      <c r="L2416" s="50" t="s">
        <v>9</v>
      </c>
      <c r="M2416" s="51"/>
      <c r="N2416" s="52">
        <v>400000</v>
      </c>
      <c r="O2416" s="52">
        <f t="shared" si="365"/>
        <v>400000</v>
      </c>
      <c r="P2416" s="51"/>
      <c r="Q2416" s="51"/>
      <c r="R2416" s="51"/>
      <c r="S2416" s="51"/>
      <c r="T2416" s="50" t="s">
        <v>305</v>
      </c>
    </row>
    <row r="2417" spans="1:20" ht="21" customHeight="1" x14ac:dyDescent="0.4">
      <c r="A2417" s="50" t="s">
        <v>826</v>
      </c>
      <c r="B2417" s="50"/>
      <c r="C2417" s="50" t="s">
        <v>828</v>
      </c>
      <c r="D2417" s="50"/>
      <c r="E2417" s="50"/>
      <c r="F2417" s="50"/>
      <c r="G2417" s="50"/>
      <c r="H2417" s="50"/>
      <c r="I2417" s="50" t="s">
        <v>1913</v>
      </c>
      <c r="J2417" s="50"/>
      <c r="K2417" s="56" t="s">
        <v>1204</v>
      </c>
      <c r="L2417" s="50" t="s">
        <v>1955</v>
      </c>
      <c r="M2417" s="52">
        <v>-50000</v>
      </c>
      <c r="N2417" s="51"/>
      <c r="O2417" s="52">
        <f t="shared" si="365"/>
        <v>-50000</v>
      </c>
      <c r="P2417" s="51"/>
      <c r="Q2417" s="51"/>
      <c r="R2417" s="51"/>
      <c r="S2417" s="51"/>
      <c r="T2417" s="50" t="s">
        <v>376</v>
      </c>
    </row>
    <row r="2418" spans="1:20" ht="21" customHeight="1" x14ac:dyDescent="0.4">
      <c r="A2418" s="50" t="s">
        <v>826</v>
      </c>
      <c r="B2418" s="50"/>
      <c r="C2418" s="50"/>
      <c r="D2418" s="50"/>
      <c r="E2418" s="50"/>
      <c r="F2418" s="50"/>
      <c r="G2418" s="50"/>
      <c r="H2418" s="50"/>
      <c r="I2418" s="50" t="s">
        <v>1914</v>
      </c>
      <c r="J2418" s="50"/>
      <c r="K2418" s="56">
        <v>45338</v>
      </c>
      <c r="L2418" s="50" t="s">
        <v>1352</v>
      </c>
      <c r="M2418" s="52">
        <v>547000</v>
      </c>
      <c r="N2418" s="51"/>
      <c r="O2418" s="52">
        <f t="shared" si="365"/>
        <v>547000</v>
      </c>
      <c r="P2418" s="51"/>
      <c r="Q2418" s="51"/>
      <c r="R2418" s="51"/>
      <c r="S2418" s="51"/>
      <c r="T2418" s="50" t="s">
        <v>305</v>
      </c>
    </row>
    <row r="2419" spans="1:20" ht="21" customHeight="1" x14ac:dyDescent="0.4">
      <c r="A2419" s="50" t="s">
        <v>826</v>
      </c>
      <c r="B2419" s="50"/>
      <c r="C2419" s="50"/>
      <c r="D2419" s="50"/>
      <c r="E2419" s="50"/>
      <c r="F2419" s="50"/>
      <c r="G2419" s="50"/>
      <c r="H2419" s="50"/>
      <c r="I2419" s="50"/>
      <c r="J2419" s="50"/>
      <c r="K2419" s="56">
        <v>45338</v>
      </c>
      <c r="L2419" s="50" t="s">
        <v>9</v>
      </c>
      <c r="M2419" s="51"/>
      <c r="N2419" s="52">
        <v>207900</v>
      </c>
      <c r="O2419" s="52">
        <f t="shared" si="365"/>
        <v>207900</v>
      </c>
      <c r="P2419" s="51"/>
      <c r="Q2419" s="51"/>
      <c r="R2419" s="51"/>
      <c r="S2419" s="51"/>
      <c r="T2419" s="50" t="s">
        <v>305</v>
      </c>
    </row>
    <row r="2420" spans="1:20" ht="21" customHeight="1" x14ac:dyDescent="0.4">
      <c r="A2420" s="50" t="s">
        <v>826</v>
      </c>
      <c r="B2420" s="50"/>
      <c r="C2420" s="50"/>
      <c r="D2420" s="50"/>
      <c r="E2420" s="50"/>
      <c r="F2420" s="50"/>
      <c r="G2420" s="50"/>
      <c r="H2420" s="50"/>
      <c r="I2420" s="50"/>
      <c r="J2420" s="50"/>
      <c r="K2420" s="50"/>
      <c r="L2420" s="50"/>
      <c r="M2420" s="51"/>
      <c r="N2420" s="51"/>
      <c r="O2420" s="52">
        <f t="shared" si="365"/>
        <v>0</v>
      </c>
      <c r="P2420" s="51"/>
      <c r="Q2420" s="51"/>
      <c r="R2420" s="51"/>
      <c r="S2420" s="51"/>
      <c r="T2420" s="50" t="s">
        <v>305</v>
      </c>
    </row>
    <row r="2421" spans="1:20" ht="21" customHeight="1" x14ac:dyDescent="0.4">
      <c r="A2421" s="58"/>
      <c r="B2421" s="58"/>
      <c r="C2421" s="58"/>
      <c r="D2421" s="58"/>
      <c r="E2421" s="58"/>
      <c r="F2421" s="58"/>
      <c r="G2421" s="58"/>
      <c r="H2421" s="58"/>
      <c r="I2421" s="58"/>
      <c r="J2421" s="58"/>
      <c r="K2421" s="58"/>
      <c r="L2421" s="58"/>
      <c r="M2421" s="60">
        <f t="shared" ref="M2421:N2421" si="366">SUM(M2410:M2420)</f>
        <v>599100</v>
      </c>
      <c r="N2421" s="60">
        <f t="shared" si="366"/>
        <v>992900</v>
      </c>
      <c r="O2421" s="60">
        <f>SUM(O2410:O2420)</f>
        <v>1592000</v>
      </c>
      <c r="P2421" s="60">
        <f>+J2409-N2421</f>
        <v>45</v>
      </c>
      <c r="Q2421" s="60">
        <f>+I2409-M2421</f>
        <v>-52100</v>
      </c>
      <c r="R2421" s="60">
        <f>+P2421+Q2421</f>
        <v>-52055</v>
      </c>
      <c r="S2421" s="60">
        <f>+O2421</f>
        <v>1592000</v>
      </c>
      <c r="T2421" s="58"/>
    </row>
    <row r="2422" spans="1:20" ht="21" customHeight="1" x14ac:dyDescent="0.4">
      <c r="A2422" s="50" t="s">
        <v>829</v>
      </c>
      <c r="B2422" s="50" t="s">
        <v>326</v>
      </c>
      <c r="C2422" s="50" t="s">
        <v>830</v>
      </c>
      <c r="D2422" s="50">
        <v>222.22</v>
      </c>
      <c r="E2422" s="50">
        <v>16000</v>
      </c>
      <c r="F2422" s="52">
        <f>+D2422*0.8364</f>
        <v>185.86480800000001</v>
      </c>
      <c r="G2422" s="51">
        <v>7000</v>
      </c>
      <c r="H2422" s="51">
        <f>+D2422*E2422</f>
        <v>3555520</v>
      </c>
      <c r="I2422" s="52">
        <f>+CEILING(F2422*G2422,1000)</f>
        <v>1302000</v>
      </c>
      <c r="J2422" s="52">
        <f>(H2422-I2422)</f>
        <v>2253520</v>
      </c>
      <c r="K2422" s="56">
        <v>44990</v>
      </c>
      <c r="L2422" s="50"/>
      <c r="M2422" s="51"/>
      <c r="N2422" s="51"/>
      <c r="O2422" s="52"/>
      <c r="P2422" s="51"/>
      <c r="Q2422" s="51"/>
      <c r="R2422" s="51"/>
      <c r="S2422" s="51"/>
      <c r="T2422" s="50" t="s">
        <v>304</v>
      </c>
    </row>
    <row r="2423" spans="1:20" ht="21" customHeight="1" x14ac:dyDescent="0.4">
      <c r="A2423" s="50" t="s">
        <v>829</v>
      </c>
      <c r="B2423" s="50"/>
      <c r="C2423" s="50"/>
      <c r="D2423" s="50"/>
      <c r="E2423" s="50"/>
      <c r="F2423" s="50"/>
      <c r="G2423" s="50"/>
      <c r="H2423" s="50"/>
      <c r="I2423" s="50"/>
      <c r="J2423" s="50"/>
      <c r="K2423" s="56">
        <v>44990</v>
      </c>
      <c r="L2423" s="50" t="s">
        <v>9</v>
      </c>
      <c r="M2423" s="51"/>
      <c r="N2423" s="52">
        <v>21000</v>
      </c>
      <c r="O2423" s="52">
        <f t="shared" ref="O2423:O2430" si="367">+SUM(M2423:N2423)</f>
        <v>21000</v>
      </c>
      <c r="P2423" s="51"/>
      <c r="Q2423" s="51"/>
      <c r="R2423" s="51"/>
      <c r="S2423" s="51"/>
      <c r="T2423" s="50" t="s">
        <v>304</v>
      </c>
    </row>
    <row r="2424" spans="1:20" ht="21" customHeight="1" x14ac:dyDescent="0.4">
      <c r="A2424" s="50" t="s">
        <v>829</v>
      </c>
      <c r="B2424" s="50"/>
      <c r="C2424" s="50"/>
      <c r="D2424" s="50"/>
      <c r="E2424" s="50"/>
      <c r="F2424" s="50"/>
      <c r="G2424" s="50"/>
      <c r="H2424" s="50"/>
      <c r="I2424" s="50"/>
      <c r="J2424" s="50"/>
      <c r="K2424" s="56">
        <v>45010</v>
      </c>
      <c r="L2424" s="50" t="s">
        <v>9</v>
      </c>
      <c r="M2424" s="51"/>
      <c r="N2424" s="52">
        <v>1400000</v>
      </c>
      <c r="O2424" s="52">
        <f t="shared" si="367"/>
        <v>1400000</v>
      </c>
      <c r="P2424" s="51"/>
      <c r="Q2424" s="51"/>
      <c r="R2424" s="51"/>
      <c r="S2424" s="51"/>
      <c r="T2424" s="50" t="s">
        <v>304</v>
      </c>
    </row>
    <row r="2425" spans="1:20" ht="21" customHeight="1" x14ac:dyDescent="0.4">
      <c r="A2425" s="50" t="s">
        <v>829</v>
      </c>
      <c r="B2425" s="50"/>
      <c r="C2425" s="50"/>
      <c r="D2425" s="50"/>
      <c r="E2425" s="50"/>
      <c r="F2425" s="50"/>
      <c r="G2425" s="50"/>
      <c r="H2425" s="50"/>
      <c r="I2425" s="50"/>
      <c r="J2425" s="50"/>
      <c r="K2425" s="56">
        <v>45084</v>
      </c>
      <c r="L2425" s="50" t="s">
        <v>9</v>
      </c>
      <c r="M2425" s="51"/>
      <c r="N2425" s="52">
        <v>832500</v>
      </c>
      <c r="O2425" s="52">
        <f t="shared" si="367"/>
        <v>832500</v>
      </c>
      <c r="P2425" s="51"/>
      <c r="Q2425" s="51"/>
      <c r="R2425" s="51"/>
      <c r="S2425" s="51"/>
      <c r="T2425" s="50" t="s">
        <v>304</v>
      </c>
    </row>
    <row r="2426" spans="1:20" ht="21" customHeight="1" x14ac:dyDescent="0.4">
      <c r="A2426" s="50" t="s">
        <v>829</v>
      </c>
      <c r="B2426" s="50"/>
      <c r="C2426" s="50" t="s">
        <v>831</v>
      </c>
      <c r="D2426" s="50"/>
      <c r="E2426" s="50"/>
      <c r="F2426" s="50"/>
      <c r="G2426" s="50"/>
      <c r="H2426" s="50"/>
      <c r="I2426" s="50"/>
      <c r="J2426" s="50"/>
      <c r="K2426" s="56">
        <v>45084</v>
      </c>
      <c r="L2426" s="50" t="s">
        <v>1353</v>
      </c>
      <c r="M2426" s="51">
        <v>235000</v>
      </c>
      <c r="N2426" s="51"/>
      <c r="O2426" s="52">
        <f t="shared" si="367"/>
        <v>235000</v>
      </c>
      <c r="P2426" s="51"/>
      <c r="Q2426" s="51"/>
      <c r="R2426" s="51"/>
      <c r="S2426" s="51"/>
      <c r="T2426" s="50" t="s">
        <v>304</v>
      </c>
    </row>
    <row r="2427" spans="1:20" ht="21" customHeight="1" x14ac:dyDescent="0.4">
      <c r="A2427" s="50" t="s">
        <v>829</v>
      </c>
      <c r="B2427" s="50"/>
      <c r="C2427" s="50"/>
      <c r="D2427" s="50"/>
      <c r="E2427" s="50"/>
      <c r="F2427" s="50"/>
      <c r="G2427" s="50"/>
      <c r="H2427" s="50"/>
      <c r="I2427" s="50"/>
      <c r="J2427" s="50"/>
      <c r="K2427" s="56">
        <v>45182</v>
      </c>
      <c r="L2427" s="50" t="s">
        <v>1354</v>
      </c>
      <c r="M2427" s="51">
        <v>400000</v>
      </c>
      <c r="N2427" s="51"/>
      <c r="O2427" s="52">
        <f t="shared" si="367"/>
        <v>400000</v>
      </c>
      <c r="P2427" s="51"/>
      <c r="Q2427" s="51"/>
      <c r="R2427" s="51"/>
      <c r="S2427" s="51"/>
      <c r="T2427" s="50" t="s">
        <v>304</v>
      </c>
    </row>
    <row r="2428" spans="1:20" ht="21" customHeight="1" x14ac:dyDescent="0.4">
      <c r="A2428" s="50" t="s">
        <v>829</v>
      </c>
      <c r="B2428" s="50"/>
      <c r="C2428" s="50"/>
      <c r="D2428" s="50"/>
      <c r="E2428" s="50"/>
      <c r="F2428" s="50"/>
      <c r="G2428" s="50"/>
      <c r="H2428" s="50"/>
      <c r="I2428" s="50"/>
      <c r="J2428" s="50"/>
      <c r="K2428" s="56">
        <v>45182</v>
      </c>
      <c r="L2428" s="50" t="s">
        <v>1355</v>
      </c>
      <c r="M2428" s="51">
        <v>311000</v>
      </c>
      <c r="N2428" s="51"/>
      <c r="O2428" s="52">
        <f t="shared" si="367"/>
        <v>311000</v>
      </c>
      <c r="P2428" s="51"/>
      <c r="Q2428" s="51"/>
      <c r="R2428" s="51"/>
      <c r="S2428" s="51"/>
      <c r="T2428" s="50" t="s">
        <v>304</v>
      </c>
    </row>
    <row r="2429" spans="1:20" ht="21" customHeight="1" x14ac:dyDescent="0.4">
      <c r="A2429" s="50" t="s">
        <v>829</v>
      </c>
      <c r="B2429" s="50"/>
      <c r="C2429" s="50"/>
      <c r="D2429" s="50"/>
      <c r="E2429" s="50"/>
      <c r="F2429" s="50"/>
      <c r="G2429" s="50"/>
      <c r="H2429" s="50"/>
      <c r="I2429" s="50"/>
      <c r="J2429" s="50"/>
      <c r="K2429" s="56">
        <v>45266</v>
      </c>
      <c r="L2429" s="50" t="s">
        <v>1356</v>
      </c>
      <c r="M2429" s="51">
        <v>356000</v>
      </c>
      <c r="N2429" s="51"/>
      <c r="O2429" s="52">
        <f t="shared" si="367"/>
        <v>356000</v>
      </c>
      <c r="P2429" s="51"/>
      <c r="Q2429" s="51"/>
      <c r="R2429" s="51"/>
      <c r="S2429" s="51"/>
      <c r="T2429" s="50" t="s">
        <v>304</v>
      </c>
    </row>
    <row r="2430" spans="1:20" ht="21" customHeight="1" x14ac:dyDescent="0.4">
      <c r="A2430" s="50" t="s">
        <v>829</v>
      </c>
      <c r="B2430" s="50"/>
      <c r="C2430" s="50"/>
      <c r="D2430" s="50"/>
      <c r="E2430" s="50"/>
      <c r="F2430" s="50"/>
      <c r="G2430" s="50"/>
      <c r="H2430" s="50"/>
      <c r="I2430" s="50"/>
      <c r="J2430" s="50"/>
      <c r="K2430" s="50"/>
      <c r="L2430" s="50"/>
      <c r="M2430" s="51"/>
      <c r="N2430" s="51"/>
      <c r="O2430" s="52">
        <f t="shared" si="367"/>
        <v>0</v>
      </c>
      <c r="P2430" s="51"/>
      <c r="Q2430" s="51"/>
      <c r="R2430" s="51"/>
      <c r="S2430" s="51"/>
      <c r="T2430" s="50" t="s">
        <v>304</v>
      </c>
    </row>
    <row r="2431" spans="1:20" ht="21" customHeight="1" x14ac:dyDescent="0.4">
      <c r="A2431" s="58"/>
      <c r="B2431" s="58"/>
      <c r="C2431" s="58"/>
      <c r="D2431" s="58"/>
      <c r="E2431" s="58"/>
      <c r="F2431" s="58"/>
      <c r="G2431" s="58"/>
      <c r="H2431" s="58"/>
      <c r="I2431" s="58"/>
      <c r="J2431" s="58"/>
      <c r="K2431" s="58"/>
      <c r="L2431" s="58"/>
      <c r="M2431" s="60">
        <f t="shared" ref="M2431:N2431" si="368">SUM(M2423:M2430)</f>
        <v>1302000</v>
      </c>
      <c r="N2431" s="60">
        <f t="shared" si="368"/>
        <v>2253500</v>
      </c>
      <c r="O2431" s="60">
        <f>SUM(O2423:O2430)</f>
        <v>3555500</v>
      </c>
      <c r="P2431" s="60">
        <f>+J2422-N2431</f>
        <v>20</v>
      </c>
      <c r="Q2431" s="60">
        <f>+I2422-M2431</f>
        <v>0</v>
      </c>
      <c r="R2431" s="60">
        <f>+P2431+Q2431</f>
        <v>20</v>
      </c>
      <c r="S2431" s="60">
        <f>+O2431</f>
        <v>3555500</v>
      </c>
      <c r="T2431" s="58"/>
    </row>
    <row r="2432" spans="1:20" ht="21" customHeight="1" x14ac:dyDescent="0.4">
      <c r="A2432" s="50" t="s">
        <v>832</v>
      </c>
      <c r="B2432" s="50" t="s">
        <v>326</v>
      </c>
      <c r="C2432" s="50" t="s">
        <v>833</v>
      </c>
      <c r="D2432" s="50">
        <v>166.67</v>
      </c>
      <c r="E2432" s="50">
        <v>17000</v>
      </c>
      <c r="F2432" s="52">
        <f>+D2432*0.8364</f>
        <v>139.40278799999999</v>
      </c>
      <c r="G2432" s="51">
        <v>7000</v>
      </c>
      <c r="H2432" s="51">
        <f>+D2432*E2432</f>
        <v>2833390</v>
      </c>
      <c r="I2432" s="52">
        <f>+CEILING(F2432*G2432,1000)</f>
        <v>976000</v>
      </c>
      <c r="J2432" s="52">
        <f>(H2432-I2432)</f>
        <v>1857390</v>
      </c>
      <c r="K2432" s="56">
        <v>45153</v>
      </c>
      <c r="L2432" s="50"/>
      <c r="M2432" s="51"/>
      <c r="N2432" s="51"/>
      <c r="O2432" s="52"/>
      <c r="P2432" s="51"/>
      <c r="Q2432" s="51"/>
      <c r="R2432" s="51"/>
      <c r="S2432" s="51"/>
      <c r="T2432" s="50" t="s">
        <v>490</v>
      </c>
    </row>
    <row r="2433" spans="1:20" ht="21" customHeight="1" x14ac:dyDescent="0.4">
      <c r="A2433" s="50" t="s">
        <v>832</v>
      </c>
      <c r="B2433" s="50"/>
      <c r="C2433" s="50"/>
      <c r="D2433" s="50"/>
      <c r="E2433" s="50"/>
      <c r="F2433" s="50"/>
      <c r="G2433" s="50"/>
      <c r="H2433" s="50"/>
      <c r="I2433" s="50"/>
      <c r="J2433" s="50"/>
      <c r="K2433" s="56">
        <v>45153</v>
      </c>
      <c r="L2433" s="50" t="s">
        <v>312</v>
      </c>
      <c r="M2433" s="52">
        <v>11000</v>
      </c>
      <c r="N2433" s="51"/>
      <c r="O2433" s="52">
        <f t="shared" ref="O2433:O2441" si="369">+SUM(M2433:N2433)</f>
        <v>11000</v>
      </c>
      <c r="P2433" s="51"/>
      <c r="Q2433" s="51"/>
      <c r="R2433" s="51"/>
      <c r="S2433" s="51"/>
      <c r="T2433" s="50" t="s">
        <v>490</v>
      </c>
    </row>
    <row r="2434" spans="1:20" ht="21" customHeight="1" x14ac:dyDescent="0.4">
      <c r="A2434" s="50" t="s">
        <v>832</v>
      </c>
      <c r="B2434" s="50"/>
      <c r="C2434" s="50"/>
      <c r="D2434" s="50"/>
      <c r="E2434" s="50"/>
      <c r="F2434" s="50"/>
      <c r="G2434" s="50"/>
      <c r="H2434" s="50"/>
      <c r="I2434" s="50"/>
      <c r="J2434" s="50"/>
      <c r="K2434" s="56">
        <v>45175</v>
      </c>
      <c r="L2434" s="50" t="s">
        <v>9</v>
      </c>
      <c r="M2434" s="51"/>
      <c r="N2434" s="52">
        <v>1100000</v>
      </c>
      <c r="O2434" s="52">
        <f t="shared" si="369"/>
        <v>1100000</v>
      </c>
      <c r="P2434" s="51"/>
      <c r="Q2434" s="51"/>
      <c r="R2434" s="51"/>
      <c r="S2434" s="51"/>
      <c r="T2434" s="50" t="s">
        <v>490</v>
      </c>
    </row>
    <row r="2435" spans="1:20" ht="21" customHeight="1" x14ac:dyDescent="0.4">
      <c r="A2435" s="50" t="s">
        <v>832</v>
      </c>
      <c r="B2435" s="50"/>
      <c r="C2435" s="50"/>
      <c r="D2435" s="50"/>
      <c r="E2435" s="50"/>
      <c r="F2435" s="50"/>
      <c r="G2435" s="50"/>
      <c r="H2435" s="50"/>
      <c r="I2435" s="50"/>
      <c r="J2435" s="50"/>
      <c r="K2435" s="56">
        <v>45247</v>
      </c>
      <c r="L2435" s="50" t="s">
        <v>9</v>
      </c>
      <c r="M2435" s="51"/>
      <c r="N2435" s="52">
        <v>175000</v>
      </c>
      <c r="O2435" s="52">
        <f t="shared" si="369"/>
        <v>175000</v>
      </c>
      <c r="P2435" s="51"/>
      <c r="Q2435" s="51"/>
      <c r="R2435" s="51"/>
      <c r="S2435" s="51"/>
      <c r="T2435" s="50" t="s">
        <v>490</v>
      </c>
    </row>
    <row r="2436" spans="1:20" ht="21" customHeight="1" x14ac:dyDescent="0.4">
      <c r="A2436" s="50" t="s">
        <v>832</v>
      </c>
      <c r="B2436" s="50"/>
      <c r="C2436" s="50"/>
      <c r="D2436" s="50"/>
      <c r="E2436" s="50"/>
      <c r="F2436" s="50"/>
      <c r="G2436" s="50"/>
      <c r="H2436" s="50"/>
      <c r="I2436" s="50"/>
      <c r="J2436" s="50"/>
      <c r="K2436" s="56">
        <v>45350</v>
      </c>
      <c r="L2436" s="50" t="s">
        <v>9</v>
      </c>
      <c r="M2436" s="51"/>
      <c r="N2436" s="52">
        <v>458000</v>
      </c>
      <c r="O2436" s="52">
        <f t="shared" si="369"/>
        <v>458000</v>
      </c>
      <c r="P2436" s="51"/>
      <c r="Q2436" s="51"/>
      <c r="R2436" s="51"/>
      <c r="S2436" s="51"/>
      <c r="T2436" s="50" t="s">
        <v>490</v>
      </c>
    </row>
    <row r="2437" spans="1:20" ht="21" customHeight="1" x14ac:dyDescent="0.4">
      <c r="A2437" s="50" t="s">
        <v>832</v>
      </c>
      <c r="B2437" s="50"/>
      <c r="C2437" s="50" t="s">
        <v>834</v>
      </c>
      <c r="D2437" s="50"/>
      <c r="E2437" s="50"/>
      <c r="F2437" s="50"/>
      <c r="G2437" s="50"/>
      <c r="H2437" s="50"/>
      <c r="I2437" s="50"/>
      <c r="J2437" s="50"/>
      <c r="K2437" s="56">
        <v>45614</v>
      </c>
      <c r="L2437" s="50" t="s">
        <v>1357</v>
      </c>
      <c r="M2437" s="52">
        <v>488000</v>
      </c>
      <c r="N2437" s="51"/>
      <c r="O2437" s="52">
        <f t="shared" si="369"/>
        <v>488000</v>
      </c>
      <c r="P2437" s="51"/>
      <c r="Q2437" s="51"/>
      <c r="R2437" s="51"/>
      <c r="S2437" s="51"/>
      <c r="T2437" s="50" t="s">
        <v>490</v>
      </c>
    </row>
    <row r="2438" spans="1:20" ht="21" customHeight="1" x14ac:dyDescent="0.4">
      <c r="A2438" s="50" t="s">
        <v>832</v>
      </c>
      <c r="B2438" s="50"/>
      <c r="C2438" s="50"/>
      <c r="D2438" s="50"/>
      <c r="E2438" s="50"/>
      <c r="F2438" s="50"/>
      <c r="G2438" s="50"/>
      <c r="H2438" s="50"/>
      <c r="I2438" s="50"/>
      <c r="J2438" s="50"/>
      <c r="K2438" s="56">
        <v>45614</v>
      </c>
      <c r="L2438" s="50" t="s">
        <v>1358</v>
      </c>
      <c r="M2438" s="52">
        <v>488000</v>
      </c>
      <c r="N2438" s="51"/>
      <c r="O2438" s="52">
        <f t="shared" si="369"/>
        <v>488000</v>
      </c>
      <c r="P2438" s="51"/>
      <c r="Q2438" s="51"/>
      <c r="R2438" s="51"/>
      <c r="S2438" s="51"/>
      <c r="T2438" s="50" t="s">
        <v>490</v>
      </c>
    </row>
    <row r="2439" spans="1:20" ht="21" customHeight="1" x14ac:dyDescent="0.4">
      <c r="A2439" s="50" t="s">
        <v>832</v>
      </c>
      <c r="B2439" s="50"/>
      <c r="C2439" s="50"/>
      <c r="D2439" s="50"/>
      <c r="E2439" s="50"/>
      <c r="F2439" s="50"/>
      <c r="G2439" s="50"/>
      <c r="H2439" s="50"/>
      <c r="I2439" s="50"/>
      <c r="J2439" s="50"/>
      <c r="K2439" s="56">
        <v>45621</v>
      </c>
      <c r="L2439" s="50" t="s">
        <v>9</v>
      </c>
      <c r="M2439" s="51"/>
      <c r="N2439" s="52">
        <v>124390</v>
      </c>
      <c r="O2439" s="52">
        <f t="shared" si="369"/>
        <v>124390</v>
      </c>
      <c r="P2439" s="51"/>
      <c r="Q2439" s="51"/>
      <c r="R2439" s="51"/>
      <c r="S2439" s="51"/>
      <c r="T2439" s="50" t="s">
        <v>490</v>
      </c>
    </row>
    <row r="2440" spans="1:20" ht="21" customHeight="1" x14ac:dyDescent="0.4">
      <c r="A2440" s="50" t="s">
        <v>832</v>
      </c>
      <c r="B2440" s="50"/>
      <c r="C2440" s="50"/>
      <c r="D2440" s="50"/>
      <c r="E2440" s="50"/>
      <c r="F2440" s="50"/>
      <c r="G2440" s="50"/>
      <c r="H2440" s="50"/>
      <c r="I2440" s="50"/>
      <c r="J2440" s="50"/>
      <c r="K2440" s="56">
        <v>45635</v>
      </c>
      <c r="L2440" s="50" t="s">
        <v>313</v>
      </c>
      <c r="M2440" s="52">
        <v>-11000</v>
      </c>
      <c r="N2440" s="51"/>
      <c r="O2440" s="52">
        <f t="shared" si="369"/>
        <v>-11000</v>
      </c>
      <c r="P2440" s="51"/>
      <c r="Q2440" s="51"/>
      <c r="R2440" s="51"/>
      <c r="S2440" s="51"/>
      <c r="T2440" s="50" t="s">
        <v>490</v>
      </c>
    </row>
    <row r="2441" spans="1:20" ht="21" customHeight="1" x14ac:dyDescent="0.4">
      <c r="A2441" s="50" t="s">
        <v>832</v>
      </c>
      <c r="B2441" s="50"/>
      <c r="C2441" s="50"/>
      <c r="D2441" s="50"/>
      <c r="E2441" s="50"/>
      <c r="F2441" s="50"/>
      <c r="G2441" s="50"/>
      <c r="H2441" s="50"/>
      <c r="I2441" s="50"/>
      <c r="J2441" s="50"/>
      <c r="K2441" s="50"/>
      <c r="L2441" s="50"/>
      <c r="M2441" s="51"/>
      <c r="N2441" s="51"/>
      <c r="O2441" s="52">
        <f t="shared" si="369"/>
        <v>0</v>
      </c>
      <c r="P2441" s="51"/>
      <c r="Q2441" s="51"/>
      <c r="R2441" s="51"/>
      <c r="S2441" s="51"/>
      <c r="T2441" s="50" t="s">
        <v>490</v>
      </c>
    </row>
    <row r="2442" spans="1:20" ht="21" customHeight="1" x14ac:dyDescent="0.4">
      <c r="A2442" s="58"/>
      <c r="B2442" s="58"/>
      <c r="C2442" s="58"/>
      <c r="D2442" s="58"/>
      <c r="E2442" s="58"/>
      <c r="F2442" s="58"/>
      <c r="G2442" s="58"/>
      <c r="H2442" s="58"/>
      <c r="I2442" s="58"/>
      <c r="J2442" s="58"/>
      <c r="K2442" s="58"/>
      <c r="L2442" s="58"/>
      <c r="M2442" s="60">
        <f t="shared" ref="M2442:N2442" si="370">SUM(M2433:M2441)</f>
        <v>976000</v>
      </c>
      <c r="N2442" s="60">
        <f t="shared" si="370"/>
        <v>1857390</v>
      </c>
      <c r="O2442" s="60">
        <f>SUM(O2433:O2441)</f>
        <v>2833390</v>
      </c>
      <c r="P2442" s="60">
        <f>+J2432-N2442</f>
        <v>0</v>
      </c>
      <c r="Q2442" s="60">
        <f>+I2432-M2442</f>
        <v>0</v>
      </c>
      <c r="R2442" s="60">
        <f>+P2442+Q2442</f>
        <v>0</v>
      </c>
      <c r="S2442" s="60">
        <f>+O2442</f>
        <v>2833390</v>
      </c>
      <c r="T2442" s="58"/>
    </row>
    <row r="2443" spans="1:20" ht="21" customHeight="1" x14ac:dyDescent="0.4">
      <c r="A2443" s="50" t="s">
        <v>835</v>
      </c>
      <c r="B2443" s="50" t="s">
        <v>326</v>
      </c>
      <c r="C2443" s="50"/>
      <c r="D2443" s="50">
        <v>121.53</v>
      </c>
      <c r="E2443" s="50">
        <v>25500</v>
      </c>
      <c r="F2443" s="52">
        <f>+D2443*0.8364</f>
        <v>101.64769200000001</v>
      </c>
      <c r="G2443" s="51">
        <v>7000</v>
      </c>
      <c r="H2443" s="51">
        <f>+D2443*E2443</f>
        <v>3099015</v>
      </c>
      <c r="I2443" s="52">
        <f>+CEILING(F2443*G2443,1000)</f>
        <v>712000</v>
      </c>
      <c r="J2443" s="52">
        <f>(H2443-I2443)</f>
        <v>2387015</v>
      </c>
      <c r="K2443" s="56">
        <v>45713</v>
      </c>
      <c r="L2443" s="50"/>
      <c r="M2443" s="51"/>
      <c r="N2443" s="51"/>
      <c r="O2443" s="52"/>
      <c r="P2443" s="51"/>
      <c r="Q2443" s="51"/>
      <c r="R2443" s="51"/>
      <c r="S2443" s="51"/>
      <c r="T2443" s="50" t="s">
        <v>288</v>
      </c>
    </row>
    <row r="2444" spans="1:20" ht="21" customHeight="1" x14ac:dyDescent="0.4">
      <c r="A2444" s="50" t="s">
        <v>835</v>
      </c>
      <c r="B2444" s="50"/>
      <c r="C2444" s="50"/>
      <c r="D2444" s="50"/>
      <c r="E2444" s="50"/>
      <c r="F2444" s="50"/>
      <c r="G2444" s="50"/>
      <c r="H2444" s="50"/>
      <c r="I2444" s="50"/>
      <c r="J2444" s="50"/>
      <c r="K2444" s="56">
        <v>45713</v>
      </c>
      <c r="L2444" s="50" t="s">
        <v>9</v>
      </c>
      <c r="M2444" s="51"/>
      <c r="N2444" s="52">
        <v>100000</v>
      </c>
      <c r="O2444" s="52">
        <f t="shared" ref="O2444:O2447" si="371">+SUM(M2444:N2444)</f>
        <v>100000</v>
      </c>
      <c r="P2444" s="51"/>
      <c r="Q2444" s="51"/>
      <c r="R2444" s="51"/>
      <c r="S2444" s="51"/>
      <c r="T2444" s="50" t="s">
        <v>288</v>
      </c>
    </row>
    <row r="2445" spans="1:20" ht="21" customHeight="1" x14ac:dyDescent="0.4">
      <c r="A2445" s="50" t="s">
        <v>835</v>
      </c>
      <c r="B2445" s="50"/>
      <c r="C2445" s="50" t="s">
        <v>546</v>
      </c>
      <c r="D2445" s="50"/>
      <c r="E2445" s="50"/>
      <c r="F2445" s="50"/>
      <c r="G2445" s="50"/>
      <c r="H2445" s="50"/>
      <c r="I2445" s="50"/>
      <c r="J2445" s="50"/>
      <c r="K2445" s="56">
        <v>45714</v>
      </c>
      <c r="L2445" s="50" t="s">
        <v>321</v>
      </c>
      <c r="M2445" s="52">
        <v>100000</v>
      </c>
      <c r="N2445" s="51"/>
      <c r="O2445" s="52">
        <f t="shared" si="371"/>
        <v>100000</v>
      </c>
      <c r="P2445" s="51"/>
      <c r="Q2445" s="51"/>
      <c r="R2445" s="51"/>
      <c r="S2445" s="51"/>
      <c r="T2445" s="50" t="s">
        <v>288</v>
      </c>
    </row>
    <row r="2446" spans="1:20" ht="21" customHeight="1" x14ac:dyDescent="0.4">
      <c r="A2446" s="50" t="s">
        <v>835</v>
      </c>
      <c r="B2446" s="50"/>
      <c r="C2446" s="50" t="s">
        <v>546</v>
      </c>
      <c r="D2446" s="50"/>
      <c r="E2446" s="50"/>
      <c r="F2446" s="50"/>
      <c r="G2446" s="50"/>
      <c r="H2446" s="50"/>
      <c r="I2446" s="50"/>
      <c r="J2446" s="50"/>
      <c r="K2446" s="56">
        <v>45734</v>
      </c>
      <c r="L2446" s="50" t="s">
        <v>9</v>
      </c>
      <c r="M2446" s="51"/>
      <c r="N2446" s="52">
        <v>200000</v>
      </c>
      <c r="O2446" s="52">
        <f t="shared" si="371"/>
        <v>200000</v>
      </c>
      <c r="P2446" s="51"/>
      <c r="Q2446" s="51"/>
      <c r="R2446" s="51"/>
      <c r="S2446" s="51"/>
      <c r="T2446" s="50" t="s">
        <v>288</v>
      </c>
    </row>
    <row r="2447" spans="1:20" ht="21" customHeight="1" x14ac:dyDescent="0.4">
      <c r="A2447" s="50" t="s">
        <v>835</v>
      </c>
      <c r="B2447" s="50"/>
      <c r="C2447" s="50"/>
      <c r="D2447" s="50"/>
      <c r="E2447" s="50"/>
      <c r="F2447" s="50"/>
      <c r="G2447" s="50"/>
      <c r="H2447" s="50"/>
      <c r="I2447" s="50"/>
      <c r="J2447" s="50"/>
      <c r="K2447" s="50"/>
      <c r="L2447" s="50"/>
      <c r="M2447" s="51"/>
      <c r="N2447" s="51"/>
      <c r="O2447" s="52">
        <f t="shared" si="371"/>
        <v>0</v>
      </c>
      <c r="P2447" s="51"/>
      <c r="Q2447" s="51"/>
      <c r="R2447" s="51"/>
      <c r="S2447" s="51"/>
      <c r="T2447" s="50" t="s">
        <v>288</v>
      </c>
    </row>
    <row r="2448" spans="1:20" ht="21" customHeight="1" x14ac:dyDescent="0.4">
      <c r="A2448" s="58"/>
      <c r="B2448" s="58"/>
      <c r="C2448" s="58"/>
      <c r="D2448" s="58"/>
      <c r="E2448" s="58"/>
      <c r="F2448" s="58"/>
      <c r="G2448" s="58"/>
      <c r="H2448" s="58"/>
      <c r="I2448" s="58"/>
      <c r="J2448" s="58"/>
      <c r="K2448" s="58"/>
      <c r="L2448" s="58"/>
      <c r="M2448" s="60">
        <f t="shared" ref="M2448:N2448" si="372">SUM(M2444:M2447)</f>
        <v>100000</v>
      </c>
      <c r="N2448" s="60">
        <f t="shared" si="372"/>
        <v>300000</v>
      </c>
      <c r="O2448" s="60">
        <f>SUM(O2444:O2447)</f>
        <v>400000</v>
      </c>
      <c r="P2448" s="60">
        <f>+J2443-N2448</f>
        <v>2087015</v>
      </c>
      <c r="Q2448" s="60">
        <f>+I2443-M2448</f>
        <v>612000</v>
      </c>
      <c r="R2448" s="60">
        <f>+P2448+Q2448</f>
        <v>2699015</v>
      </c>
      <c r="S2448" s="60">
        <f>+O2448</f>
        <v>400000</v>
      </c>
      <c r="T2448" s="58"/>
    </row>
    <row r="2449" spans="1:20" ht="21" customHeight="1" x14ac:dyDescent="0.4">
      <c r="A2449" s="50" t="s">
        <v>836</v>
      </c>
      <c r="B2449" s="50" t="s">
        <v>326</v>
      </c>
      <c r="C2449" s="50"/>
      <c r="D2449" s="50">
        <v>121.53</v>
      </c>
      <c r="E2449" s="50">
        <v>25500</v>
      </c>
      <c r="F2449" s="52">
        <f t="shared" ref="F2449:F2450" si="373">+D2449*0.8364</f>
        <v>101.64769200000001</v>
      </c>
      <c r="G2449" s="51">
        <v>7000</v>
      </c>
      <c r="H2449" s="51">
        <f t="shared" ref="H2449:H2450" si="374">+D2449*E2449</f>
        <v>3099015</v>
      </c>
      <c r="I2449" s="52">
        <f t="shared" ref="I2449:I2450" si="375">+CEILING(F2449*G2449,1000)</f>
        <v>712000</v>
      </c>
      <c r="J2449" s="52">
        <f t="shared" ref="J2449:J2450" si="376">(H2449-I2449)</f>
        <v>2387015</v>
      </c>
      <c r="K2449" s="50"/>
      <c r="L2449" s="50"/>
      <c r="M2449" s="51"/>
      <c r="N2449" s="51"/>
      <c r="O2449" s="52"/>
      <c r="P2449" s="51">
        <f>+J2449-N2449</f>
        <v>2387015</v>
      </c>
      <c r="Q2449" s="51">
        <f>+I2449-M2449</f>
        <v>712000</v>
      </c>
      <c r="R2449" s="51">
        <f>+P2449+Q2449</f>
        <v>3099015</v>
      </c>
      <c r="S2449" s="51">
        <f>+O2449</f>
        <v>0</v>
      </c>
      <c r="T2449" s="50"/>
    </row>
    <row r="2450" spans="1:20" ht="21" customHeight="1" x14ac:dyDescent="0.4">
      <c r="A2450" s="50" t="s">
        <v>837</v>
      </c>
      <c r="B2450" s="50" t="s">
        <v>326</v>
      </c>
      <c r="C2450" s="50" t="s">
        <v>443</v>
      </c>
      <c r="D2450" s="50">
        <v>97.22</v>
      </c>
      <c r="E2450" s="50">
        <v>10000</v>
      </c>
      <c r="F2450" s="52">
        <f t="shared" si="373"/>
        <v>81.314807999999999</v>
      </c>
      <c r="G2450" s="51">
        <v>7000</v>
      </c>
      <c r="H2450" s="51">
        <f t="shared" si="374"/>
        <v>972200</v>
      </c>
      <c r="I2450" s="52">
        <f t="shared" si="375"/>
        <v>570000</v>
      </c>
      <c r="J2450" s="52">
        <f t="shared" si="376"/>
        <v>402200</v>
      </c>
      <c r="K2450" s="56">
        <v>45571</v>
      </c>
      <c r="L2450" s="50"/>
      <c r="M2450" s="51"/>
      <c r="N2450" s="51"/>
      <c r="O2450" s="52">
        <f t="shared" ref="O2450:O2460" si="377">+SUM(M2450:N2450)</f>
        <v>0</v>
      </c>
      <c r="P2450" s="51"/>
      <c r="Q2450" s="51"/>
      <c r="R2450" s="51"/>
      <c r="S2450" s="51"/>
      <c r="T2450" s="50" t="s">
        <v>376</v>
      </c>
    </row>
    <row r="2451" spans="1:20" ht="21" customHeight="1" x14ac:dyDescent="0.4">
      <c r="A2451" s="50" t="s">
        <v>837</v>
      </c>
      <c r="B2451" s="50"/>
      <c r="C2451" s="50"/>
      <c r="D2451" s="50"/>
      <c r="E2451" s="50"/>
      <c r="F2451" s="50"/>
      <c r="G2451" s="50"/>
      <c r="H2451" s="50"/>
      <c r="I2451" s="50"/>
      <c r="J2451" s="50"/>
      <c r="K2451" s="56">
        <v>45571</v>
      </c>
      <c r="L2451" s="50" t="s">
        <v>9</v>
      </c>
      <c r="M2451" s="51"/>
      <c r="N2451" s="52">
        <v>5000</v>
      </c>
      <c r="O2451" s="52">
        <f t="shared" si="377"/>
        <v>5000</v>
      </c>
      <c r="P2451" s="51"/>
      <c r="Q2451" s="51"/>
      <c r="R2451" s="51"/>
      <c r="S2451" s="51"/>
      <c r="T2451" s="50" t="s">
        <v>376</v>
      </c>
    </row>
    <row r="2452" spans="1:20" ht="21" customHeight="1" x14ac:dyDescent="0.4">
      <c r="A2452" s="50" t="s">
        <v>837</v>
      </c>
      <c r="B2452" s="50"/>
      <c r="C2452" s="50"/>
      <c r="D2452" s="50"/>
      <c r="E2452" s="50"/>
      <c r="F2452" s="50"/>
      <c r="G2452" s="50"/>
      <c r="H2452" s="50"/>
      <c r="I2452" s="50"/>
      <c r="J2452" s="50"/>
      <c r="K2452" s="56">
        <v>45572</v>
      </c>
      <c r="L2452" s="50" t="s">
        <v>9</v>
      </c>
      <c r="M2452" s="51"/>
      <c r="N2452" s="52">
        <v>5000</v>
      </c>
      <c r="O2452" s="52">
        <f t="shared" si="377"/>
        <v>5000</v>
      </c>
      <c r="P2452" s="51"/>
      <c r="Q2452" s="51"/>
      <c r="R2452" s="51"/>
      <c r="S2452" s="51"/>
      <c r="T2452" s="50" t="s">
        <v>376</v>
      </c>
    </row>
    <row r="2453" spans="1:20" ht="21" customHeight="1" x14ac:dyDescent="0.4">
      <c r="A2453" s="50" t="s">
        <v>837</v>
      </c>
      <c r="B2453" s="50"/>
      <c r="C2453" s="50"/>
      <c r="D2453" s="50"/>
      <c r="E2453" s="50"/>
      <c r="F2453" s="50"/>
      <c r="G2453" s="50"/>
      <c r="H2453" s="50"/>
      <c r="I2453" s="50"/>
      <c r="J2453" s="50"/>
      <c r="K2453" s="56">
        <v>45593</v>
      </c>
      <c r="L2453" s="50" t="s">
        <v>9</v>
      </c>
      <c r="M2453" s="51"/>
      <c r="N2453" s="52">
        <v>150000</v>
      </c>
      <c r="O2453" s="52">
        <f t="shared" si="377"/>
        <v>150000</v>
      </c>
      <c r="P2453" s="51"/>
      <c r="Q2453" s="51"/>
      <c r="R2453" s="51"/>
      <c r="S2453" s="51"/>
      <c r="T2453" s="50" t="s">
        <v>376</v>
      </c>
    </row>
    <row r="2454" spans="1:20" ht="21" customHeight="1" x14ac:dyDescent="0.4">
      <c r="A2454" s="50" t="s">
        <v>837</v>
      </c>
      <c r="B2454" s="50"/>
      <c r="C2454" s="50"/>
      <c r="D2454" s="50"/>
      <c r="E2454" s="50"/>
      <c r="F2454" s="50"/>
      <c r="G2454" s="50"/>
      <c r="H2454" s="50"/>
      <c r="I2454" s="50"/>
      <c r="J2454" s="50"/>
      <c r="K2454" s="56">
        <v>45632</v>
      </c>
      <c r="L2454" s="50" t="s">
        <v>9</v>
      </c>
      <c r="M2454" s="51"/>
      <c r="N2454" s="52">
        <v>40000</v>
      </c>
      <c r="O2454" s="52">
        <f t="shared" si="377"/>
        <v>40000</v>
      </c>
      <c r="P2454" s="51"/>
      <c r="Q2454" s="51"/>
      <c r="R2454" s="51"/>
      <c r="S2454" s="51"/>
      <c r="T2454" s="50" t="s">
        <v>376</v>
      </c>
    </row>
    <row r="2455" spans="1:20" ht="21" customHeight="1" x14ac:dyDescent="0.4">
      <c r="A2455" s="50" t="s">
        <v>837</v>
      </c>
      <c r="B2455" s="50"/>
      <c r="C2455" s="50" t="s">
        <v>570</v>
      </c>
      <c r="D2455" s="50"/>
      <c r="E2455" s="50"/>
      <c r="F2455" s="50"/>
      <c r="G2455" s="50"/>
      <c r="H2455" s="50"/>
      <c r="I2455" s="50"/>
      <c r="J2455" s="50"/>
      <c r="K2455" s="56">
        <v>45680</v>
      </c>
      <c r="L2455" s="50" t="s">
        <v>321</v>
      </c>
      <c r="M2455" s="52">
        <v>100000</v>
      </c>
      <c r="N2455" s="51"/>
      <c r="O2455" s="52">
        <f t="shared" si="377"/>
        <v>100000</v>
      </c>
      <c r="P2455" s="51"/>
      <c r="Q2455" s="51"/>
      <c r="R2455" s="51"/>
      <c r="S2455" s="51"/>
      <c r="T2455" s="50" t="s">
        <v>376</v>
      </c>
    </row>
    <row r="2456" spans="1:20" ht="21" customHeight="1" x14ac:dyDescent="0.4">
      <c r="A2456" s="50" t="s">
        <v>837</v>
      </c>
      <c r="B2456" s="50"/>
      <c r="C2456" s="50" t="s">
        <v>570</v>
      </c>
      <c r="D2456" s="50"/>
      <c r="E2456" s="50"/>
      <c r="F2456" s="50"/>
      <c r="G2456" s="50"/>
      <c r="H2456" s="50"/>
      <c r="I2456" s="50"/>
      <c r="J2456" s="50"/>
      <c r="K2456" s="56">
        <v>45726</v>
      </c>
      <c r="L2456" s="50" t="s">
        <v>9</v>
      </c>
      <c r="M2456" s="51"/>
      <c r="N2456" s="52">
        <v>100000</v>
      </c>
      <c r="O2456" s="52">
        <f t="shared" si="377"/>
        <v>100000</v>
      </c>
      <c r="P2456" s="51"/>
      <c r="Q2456" s="51"/>
      <c r="R2456" s="51"/>
      <c r="S2456" s="51"/>
      <c r="T2456" s="50" t="s">
        <v>376</v>
      </c>
    </row>
    <row r="2457" spans="1:20" ht="21" customHeight="1" x14ac:dyDescent="0.4">
      <c r="A2457" s="50" t="s">
        <v>837</v>
      </c>
      <c r="B2457" s="50"/>
      <c r="C2457" s="50"/>
      <c r="D2457" s="50"/>
      <c r="E2457" s="50"/>
      <c r="F2457" s="50"/>
      <c r="G2457" s="50"/>
      <c r="H2457" s="50"/>
      <c r="I2457" s="50"/>
      <c r="J2457" s="50"/>
      <c r="K2457" s="56" t="s">
        <v>1940</v>
      </c>
      <c r="L2457" s="50" t="s">
        <v>9</v>
      </c>
      <c r="M2457" s="51"/>
      <c r="N2457" s="52">
        <v>72000</v>
      </c>
      <c r="O2457" s="52">
        <f t="shared" si="377"/>
        <v>72000</v>
      </c>
      <c r="P2457" s="51"/>
      <c r="Q2457" s="51"/>
      <c r="R2457" s="51"/>
      <c r="S2457" s="51"/>
      <c r="T2457" s="50"/>
    </row>
    <row r="2458" spans="1:20" ht="21" customHeight="1" x14ac:dyDescent="0.4">
      <c r="A2458" s="50" t="s">
        <v>837</v>
      </c>
      <c r="B2458" s="50"/>
      <c r="C2458" s="50"/>
      <c r="D2458" s="50"/>
      <c r="E2458" s="50"/>
      <c r="F2458" s="50"/>
      <c r="G2458" s="50"/>
      <c r="H2458" s="50"/>
      <c r="I2458" s="50"/>
      <c r="J2458" s="50"/>
      <c r="K2458" s="56">
        <v>45662</v>
      </c>
      <c r="L2458" s="50" t="s">
        <v>314</v>
      </c>
      <c r="M2458" s="51">
        <v>99995</v>
      </c>
      <c r="N2458" s="52"/>
      <c r="O2458" s="52">
        <f t="shared" si="377"/>
        <v>99995</v>
      </c>
      <c r="P2458" s="51"/>
      <c r="Q2458" s="51"/>
      <c r="R2458" s="51"/>
      <c r="S2458" s="51"/>
      <c r="T2458" s="50"/>
    </row>
    <row r="2459" spans="1:20" ht="21" customHeight="1" x14ac:dyDescent="0.4">
      <c r="A2459" s="50" t="s">
        <v>837</v>
      </c>
      <c r="B2459" s="50"/>
      <c r="C2459" s="50"/>
      <c r="D2459" s="50"/>
      <c r="E2459" s="50"/>
      <c r="F2459" s="50"/>
      <c r="G2459" s="50"/>
      <c r="H2459" s="50"/>
      <c r="I2459" s="50"/>
      <c r="J2459" s="50"/>
      <c r="K2459" s="56" t="s">
        <v>1931</v>
      </c>
      <c r="L2459" s="50" t="s">
        <v>314</v>
      </c>
      <c r="M2459" s="51">
        <v>200000</v>
      </c>
      <c r="N2459" s="52"/>
      <c r="O2459" s="52">
        <f t="shared" si="377"/>
        <v>200000</v>
      </c>
      <c r="P2459" s="51"/>
      <c r="Q2459" s="51"/>
      <c r="R2459" s="51"/>
      <c r="S2459" s="51"/>
      <c r="T2459" s="50"/>
    </row>
    <row r="2460" spans="1:20" ht="21" customHeight="1" x14ac:dyDescent="0.4">
      <c r="A2460" s="50" t="s">
        <v>837</v>
      </c>
      <c r="B2460" s="50"/>
      <c r="C2460" s="50"/>
      <c r="D2460" s="50"/>
      <c r="E2460" s="50"/>
      <c r="F2460" s="50"/>
      <c r="G2460" s="50"/>
      <c r="H2460" s="50"/>
      <c r="I2460" s="50"/>
      <c r="J2460" s="50"/>
      <c r="K2460" s="50"/>
      <c r="L2460" s="50"/>
      <c r="M2460" s="51"/>
      <c r="N2460" s="51"/>
      <c r="O2460" s="52">
        <f t="shared" si="377"/>
        <v>0</v>
      </c>
      <c r="P2460" s="51"/>
      <c r="Q2460" s="51"/>
      <c r="R2460" s="51"/>
      <c r="S2460" s="51"/>
      <c r="T2460" s="50" t="s">
        <v>376</v>
      </c>
    </row>
    <row r="2461" spans="1:20" ht="21" customHeight="1" x14ac:dyDescent="0.4">
      <c r="A2461" s="58"/>
      <c r="B2461" s="58"/>
      <c r="C2461" s="58"/>
      <c r="D2461" s="58"/>
      <c r="E2461" s="58"/>
      <c r="F2461" s="58"/>
      <c r="G2461" s="58"/>
      <c r="H2461" s="58"/>
      <c r="I2461" s="58"/>
      <c r="J2461" s="58"/>
      <c r="K2461" s="58"/>
      <c r="L2461" s="58"/>
      <c r="M2461" s="60">
        <f t="shared" ref="M2461:N2461" si="378">SUM(M2450:M2460)</f>
        <v>399995</v>
      </c>
      <c r="N2461" s="60">
        <f t="shared" si="378"/>
        <v>372000</v>
      </c>
      <c r="O2461" s="60">
        <f>SUM(O2450:O2460)</f>
        <v>771995</v>
      </c>
      <c r="P2461" s="60">
        <f>+J2450-N2461</f>
        <v>30200</v>
      </c>
      <c r="Q2461" s="60">
        <f>+I2450-M2461</f>
        <v>170005</v>
      </c>
      <c r="R2461" s="60">
        <f>+P2461+Q2461</f>
        <v>200205</v>
      </c>
      <c r="S2461" s="60">
        <f>+O2461</f>
        <v>771995</v>
      </c>
      <c r="T2461" s="58"/>
    </row>
    <row r="2462" spans="1:20" ht="21" customHeight="1" x14ac:dyDescent="0.4">
      <c r="A2462" s="50" t="s">
        <v>838</v>
      </c>
      <c r="B2462" s="50" t="s">
        <v>326</v>
      </c>
      <c r="C2462" s="50"/>
      <c r="D2462" s="50">
        <v>87.38</v>
      </c>
      <c r="E2462" s="50">
        <v>10000</v>
      </c>
      <c r="F2462" s="52">
        <f t="shared" ref="F2462:F2464" si="379">+D2462*0.8364</f>
        <v>73.084631999999999</v>
      </c>
      <c r="G2462" s="51">
        <v>7000</v>
      </c>
      <c r="H2462" s="51">
        <f t="shared" ref="H2462:H2464" si="380">+D2462*E2462</f>
        <v>873800</v>
      </c>
      <c r="I2462" s="52">
        <f t="shared" ref="I2462:I2464" si="381">+CEILING(F2462*G2462,1000)</f>
        <v>512000</v>
      </c>
      <c r="J2462" s="52">
        <f t="shared" ref="J2462:J2464" si="382">(H2462-I2462)</f>
        <v>361800</v>
      </c>
      <c r="K2462" s="50"/>
      <c r="L2462" s="50"/>
      <c r="M2462" s="51"/>
      <c r="N2462" s="51"/>
      <c r="O2462" s="52"/>
      <c r="P2462" s="51">
        <f t="shared" ref="P2462:P2463" si="383">+J2462-N2462</f>
        <v>361800</v>
      </c>
      <c r="Q2462" s="51">
        <f t="shared" ref="Q2462:Q2463" si="384">+I2462-M2462</f>
        <v>512000</v>
      </c>
      <c r="R2462" s="51">
        <f t="shared" ref="R2462:R2463" si="385">+P2462+Q2462</f>
        <v>873800</v>
      </c>
      <c r="S2462" s="51">
        <f t="shared" ref="S2462:S2463" si="386">+O2462</f>
        <v>0</v>
      </c>
      <c r="T2462" s="50" t="s">
        <v>295</v>
      </c>
    </row>
    <row r="2463" spans="1:20" ht="21" customHeight="1" x14ac:dyDescent="0.4">
      <c r="A2463" s="50" t="s">
        <v>839</v>
      </c>
      <c r="B2463" s="50" t="s">
        <v>326</v>
      </c>
      <c r="C2463" s="50"/>
      <c r="D2463" s="50">
        <v>118.36</v>
      </c>
      <c r="E2463" s="50">
        <v>10000</v>
      </c>
      <c r="F2463" s="52">
        <f t="shared" si="379"/>
        <v>98.996304000000009</v>
      </c>
      <c r="G2463" s="51">
        <v>7000</v>
      </c>
      <c r="H2463" s="51">
        <f t="shared" si="380"/>
        <v>1183600</v>
      </c>
      <c r="I2463" s="52">
        <f t="shared" si="381"/>
        <v>693000</v>
      </c>
      <c r="J2463" s="52">
        <f t="shared" si="382"/>
        <v>490600</v>
      </c>
      <c r="K2463" s="50"/>
      <c r="L2463" s="50"/>
      <c r="M2463" s="51"/>
      <c r="N2463" s="51"/>
      <c r="O2463" s="52">
        <f t="shared" ref="O2463:O2467" si="387">+SUM(M2463:N2463)</f>
        <v>0</v>
      </c>
      <c r="P2463" s="51">
        <f t="shared" si="383"/>
        <v>490600</v>
      </c>
      <c r="Q2463" s="51">
        <f t="shared" si="384"/>
        <v>693000</v>
      </c>
      <c r="R2463" s="51">
        <f t="shared" si="385"/>
        <v>1183600</v>
      </c>
      <c r="S2463" s="51">
        <f t="shared" si="386"/>
        <v>0</v>
      </c>
      <c r="T2463" s="50" t="s">
        <v>295</v>
      </c>
    </row>
    <row r="2464" spans="1:20" ht="21" customHeight="1" x14ac:dyDescent="0.4">
      <c r="A2464" s="50" t="s">
        <v>840</v>
      </c>
      <c r="B2464" s="50" t="s">
        <v>326</v>
      </c>
      <c r="C2464" s="50" t="s">
        <v>841</v>
      </c>
      <c r="D2464" s="50">
        <v>106.94</v>
      </c>
      <c r="E2464" s="50">
        <v>10000</v>
      </c>
      <c r="F2464" s="52">
        <f t="shared" si="379"/>
        <v>89.444615999999996</v>
      </c>
      <c r="G2464" s="51">
        <v>7000</v>
      </c>
      <c r="H2464" s="51">
        <f t="shared" si="380"/>
        <v>1069400</v>
      </c>
      <c r="I2464" s="52">
        <f t="shared" si="381"/>
        <v>627000</v>
      </c>
      <c r="J2464" s="52">
        <f t="shared" si="382"/>
        <v>442400</v>
      </c>
      <c r="K2464" s="56">
        <v>45621</v>
      </c>
      <c r="L2464" s="50"/>
      <c r="M2464" s="51"/>
      <c r="N2464" s="51"/>
      <c r="O2464" s="52">
        <f t="shared" si="387"/>
        <v>0</v>
      </c>
      <c r="P2464" s="51"/>
      <c r="Q2464" s="51"/>
      <c r="R2464" s="51"/>
      <c r="S2464" s="51"/>
      <c r="T2464" s="50" t="s">
        <v>295</v>
      </c>
    </row>
    <row r="2465" spans="1:20" ht="21" customHeight="1" x14ac:dyDescent="0.4">
      <c r="A2465" s="50" t="s">
        <v>840</v>
      </c>
      <c r="B2465" s="50"/>
      <c r="C2465" s="50"/>
      <c r="D2465" s="50"/>
      <c r="E2465" s="50"/>
      <c r="F2465" s="50"/>
      <c r="G2465" s="50"/>
      <c r="H2465" s="50"/>
      <c r="I2465" s="50"/>
      <c r="J2465" s="50"/>
      <c r="K2465" s="56">
        <v>45621</v>
      </c>
      <c r="L2465" s="50" t="s">
        <v>312</v>
      </c>
      <c r="M2465" s="52">
        <v>50000</v>
      </c>
      <c r="N2465" s="51"/>
      <c r="O2465" s="52">
        <f t="shared" si="387"/>
        <v>50000</v>
      </c>
      <c r="P2465" s="51"/>
      <c r="Q2465" s="51"/>
      <c r="R2465" s="51"/>
      <c r="S2465" s="51"/>
      <c r="T2465" s="50" t="s">
        <v>304</v>
      </c>
    </row>
    <row r="2466" spans="1:20" ht="21" customHeight="1" x14ac:dyDescent="0.4">
      <c r="A2466" s="50" t="s">
        <v>840</v>
      </c>
      <c r="B2466" s="50"/>
      <c r="C2466" s="50" t="s">
        <v>841</v>
      </c>
      <c r="D2466" s="50"/>
      <c r="E2466" s="50"/>
      <c r="F2466" s="50"/>
      <c r="G2466" s="50"/>
      <c r="H2466" s="50"/>
      <c r="I2466" s="50"/>
      <c r="J2466" s="50"/>
      <c r="K2466" s="56">
        <v>45685</v>
      </c>
      <c r="L2466" s="50" t="s">
        <v>313</v>
      </c>
      <c r="M2466" s="52">
        <v>-50000</v>
      </c>
      <c r="N2466" s="51"/>
      <c r="O2466" s="52">
        <f t="shared" si="387"/>
        <v>-50000</v>
      </c>
      <c r="P2466" s="51"/>
      <c r="Q2466" s="51"/>
      <c r="R2466" s="51"/>
      <c r="S2466" s="51"/>
      <c r="T2466" s="50" t="s">
        <v>304</v>
      </c>
    </row>
    <row r="2467" spans="1:20" ht="21" customHeight="1" x14ac:dyDescent="0.4">
      <c r="A2467" s="50" t="s">
        <v>840</v>
      </c>
      <c r="B2467" s="50"/>
      <c r="C2467" s="50"/>
      <c r="D2467" s="50"/>
      <c r="E2467" s="50"/>
      <c r="F2467" s="50"/>
      <c r="G2467" s="50"/>
      <c r="H2467" s="50"/>
      <c r="I2467" s="50"/>
      <c r="J2467" s="50"/>
      <c r="K2467" s="50"/>
      <c r="L2467" s="50"/>
      <c r="M2467" s="51"/>
      <c r="N2467" s="51"/>
      <c r="O2467" s="52">
        <f t="shared" si="387"/>
        <v>0</v>
      </c>
      <c r="P2467" s="51"/>
      <c r="Q2467" s="51"/>
      <c r="R2467" s="51"/>
      <c r="S2467" s="51"/>
      <c r="T2467" s="50" t="s">
        <v>295</v>
      </c>
    </row>
    <row r="2468" spans="1:20" ht="21" customHeight="1" x14ac:dyDescent="0.4">
      <c r="A2468" s="58"/>
      <c r="B2468" s="58"/>
      <c r="C2468" s="58"/>
      <c r="D2468" s="58"/>
      <c r="E2468" s="58"/>
      <c r="F2468" s="58"/>
      <c r="G2468" s="58"/>
      <c r="H2468" s="58"/>
      <c r="I2468" s="58"/>
      <c r="J2468" s="58"/>
      <c r="K2468" s="58"/>
      <c r="L2468" s="58"/>
      <c r="M2468" s="60">
        <f t="shared" ref="M2468:N2468" si="388">SUM(M2463:M2467)</f>
        <v>0</v>
      </c>
      <c r="N2468" s="60">
        <f t="shared" si="388"/>
        <v>0</v>
      </c>
      <c r="O2468" s="60">
        <f>SUM(O2463:O2467)</f>
        <v>0</v>
      </c>
      <c r="P2468" s="60">
        <f>+J2464-N2468</f>
        <v>442400</v>
      </c>
      <c r="Q2468" s="60">
        <f>+I2464-M2468</f>
        <v>627000</v>
      </c>
      <c r="R2468" s="60">
        <f>+P2468+Q2468</f>
        <v>1069400</v>
      </c>
      <c r="S2468" s="60">
        <f>+O2468</f>
        <v>0</v>
      </c>
      <c r="T2468" s="58"/>
    </row>
    <row r="2469" spans="1:20" ht="21" customHeight="1" x14ac:dyDescent="0.4">
      <c r="A2469" s="50" t="s">
        <v>842</v>
      </c>
      <c r="B2469" s="50" t="s">
        <v>326</v>
      </c>
      <c r="C2469" s="50"/>
      <c r="D2469" s="50">
        <v>92.36</v>
      </c>
      <c r="E2469" s="50">
        <v>10000</v>
      </c>
      <c r="F2469" s="52">
        <f t="shared" ref="F2469:F2471" si="389">+D2469*0.8364</f>
        <v>77.249904000000001</v>
      </c>
      <c r="G2469" s="51">
        <v>7000</v>
      </c>
      <c r="H2469" s="51">
        <f t="shared" ref="H2469:H2471" si="390">+D2469*E2469</f>
        <v>923600</v>
      </c>
      <c r="I2469" s="52">
        <f t="shared" ref="I2469:I2471" si="391">+CEILING(F2469*G2469,1000)</f>
        <v>541000</v>
      </c>
      <c r="J2469" s="52">
        <f t="shared" ref="J2469:J2471" si="392">(H2469-I2469)</f>
        <v>382600</v>
      </c>
      <c r="K2469" s="50"/>
      <c r="L2469" s="50"/>
      <c r="M2469" s="51"/>
      <c r="N2469" s="51"/>
      <c r="O2469" s="52"/>
      <c r="P2469" s="51">
        <f t="shared" ref="P2469:P2470" si="393">+J2469-N2469</f>
        <v>382600</v>
      </c>
      <c r="Q2469" s="51">
        <f t="shared" ref="Q2469:Q2470" si="394">+I2469-M2469</f>
        <v>541000</v>
      </c>
      <c r="R2469" s="51">
        <f t="shared" ref="R2469:R2470" si="395">+P2469+Q2469</f>
        <v>923600</v>
      </c>
      <c r="S2469" s="51">
        <f t="shared" ref="S2469:S2470" si="396">+O2469</f>
        <v>0</v>
      </c>
      <c r="T2469" s="50" t="s">
        <v>295</v>
      </c>
    </row>
    <row r="2470" spans="1:20" ht="21" customHeight="1" x14ac:dyDescent="0.4">
      <c r="A2470" s="50" t="s">
        <v>843</v>
      </c>
      <c r="B2470" s="50" t="s">
        <v>326</v>
      </c>
      <c r="C2470" s="50"/>
      <c r="D2470" s="50">
        <v>92.36</v>
      </c>
      <c r="E2470" s="50">
        <v>25000</v>
      </c>
      <c r="F2470" s="52">
        <f t="shared" si="389"/>
        <v>77.249904000000001</v>
      </c>
      <c r="G2470" s="51">
        <v>7000</v>
      </c>
      <c r="H2470" s="51">
        <f t="shared" si="390"/>
        <v>2309000</v>
      </c>
      <c r="I2470" s="52">
        <f t="shared" si="391"/>
        <v>541000</v>
      </c>
      <c r="J2470" s="52">
        <f t="shared" si="392"/>
        <v>1768000</v>
      </c>
      <c r="K2470" s="50"/>
      <c r="L2470" s="50"/>
      <c r="M2470" s="51"/>
      <c r="N2470" s="51"/>
      <c r="O2470" s="52">
        <f t="shared" ref="O2470:O2477" si="397">+SUM(M2470:N2470)</f>
        <v>0</v>
      </c>
      <c r="P2470" s="51">
        <f t="shared" si="393"/>
        <v>1768000</v>
      </c>
      <c r="Q2470" s="51">
        <f t="shared" si="394"/>
        <v>541000</v>
      </c>
      <c r="R2470" s="51">
        <f t="shared" si="395"/>
        <v>2309000</v>
      </c>
      <c r="S2470" s="51">
        <f t="shared" si="396"/>
        <v>0</v>
      </c>
      <c r="T2470" s="50" t="s">
        <v>295</v>
      </c>
    </row>
    <row r="2471" spans="1:20" ht="21" customHeight="1" x14ac:dyDescent="0.4">
      <c r="A2471" s="50" t="s">
        <v>844</v>
      </c>
      <c r="B2471" s="50" t="s">
        <v>326</v>
      </c>
      <c r="C2471" s="50" t="s">
        <v>845</v>
      </c>
      <c r="D2471" s="50">
        <v>152.78</v>
      </c>
      <c r="E2471" s="50">
        <v>17500</v>
      </c>
      <c r="F2471" s="52">
        <f t="shared" si="389"/>
        <v>127.78519200000001</v>
      </c>
      <c r="G2471" s="51">
        <v>7000</v>
      </c>
      <c r="H2471" s="51">
        <f t="shared" si="390"/>
        <v>2673650</v>
      </c>
      <c r="I2471" s="52">
        <f t="shared" si="391"/>
        <v>895000</v>
      </c>
      <c r="J2471" s="52">
        <f t="shared" si="392"/>
        <v>1778650</v>
      </c>
      <c r="K2471" s="56">
        <v>45237</v>
      </c>
      <c r="L2471" s="50"/>
      <c r="M2471" s="51"/>
      <c r="N2471" s="51"/>
      <c r="O2471" s="52">
        <f t="shared" si="397"/>
        <v>0</v>
      </c>
      <c r="P2471" s="51"/>
      <c r="Q2471" s="51"/>
      <c r="R2471" s="51"/>
      <c r="S2471" s="51"/>
      <c r="T2471" s="50" t="s">
        <v>490</v>
      </c>
    </row>
    <row r="2472" spans="1:20" ht="21" customHeight="1" x14ac:dyDescent="0.4">
      <c r="A2472" s="50" t="s">
        <v>844</v>
      </c>
      <c r="B2472" s="50"/>
      <c r="C2472" s="50"/>
      <c r="D2472" s="50"/>
      <c r="E2472" s="50"/>
      <c r="F2472" s="50"/>
      <c r="G2472" s="50"/>
      <c r="H2472" s="50"/>
      <c r="I2472" s="50"/>
      <c r="J2472" s="50"/>
      <c r="K2472" s="56">
        <v>45238</v>
      </c>
      <c r="L2472" s="50" t="s">
        <v>9</v>
      </c>
      <c r="M2472" s="51"/>
      <c r="N2472" s="52">
        <v>5000</v>
      </c>
      <c r="O2472" s="52">
        <f t="shared" si="397"/>
        <v>5000</v>
      </c>
      <c r="P2472" s="51"/>
      <c r="Q2472" s="51"/>
      <c r="R2472" s="51"/>
      <c r="S2472" s="51"/>
      <c r="T2472" s="50" t="s">
        <v>490</v>
      </c>
    </row>
    <row r="2473" spans="1:20" ht="21" customHeight="1" x14ac:dyDescent="0.4">
      <c r="A2473" s="50" t="s">
        <v>844</v>
      </c>
      <c r="B2473" s="50"/>
      <c r="C2473" s="50"/>
      <c r="D2473" s="50"/>
      <c r="E2473" s="50"/>
      <c r="F2473" s="50"/>
      <c r="G2473" s="50"/>
      <c r="H2473" s="50"/>
      <c r="I2473" s="50"/>
      <c r="J2473" s="50"/>
      <c r="K2473" s="56">
        <v>45251</v>
      </c>
      <c r="L2473" s="50" t="s">
        <v>9</v>
      </c>
      <c r="M2473" s="51"/>
      <c r="N2473" s="52">
        <v>300000</v>
      </c>
      <c r="O2473" s="52">
        <f t="shared" si="397"/>
        <v>300000</v>
      </c>
      <c r="P2473" s="51"/>
      <c r="Q2473" s="51"/>
      <c r="R2473" s="51"/>
      <c r="S2473" s="51"/>
      <c r="T2473" s="50" t="s">
        <v>490</v>
      </c>
    </row>
    <row r="2474" spans="1:20" ht="21" customHeight="1" x14ac:dyDescent="0.4">
      <c r="A2474" s="50" t="s">
        <v>844</v>
      </c>
      <c r="B2474" s="50"/>
      <c r="C2474" s="50"/>
      <c r="D2474" s="50"/>
      <c r="E2474" s="50"/>
      <c r="F2474" s="50"/>
      <c r="G2474" s="50"/>
      <c r="H2474" s="50"/>
      <c r="I2474" s="50"/>
      <c r="J2474" s="50"/>
      <c r="K2474" s="56">
        <v>45358</v>
      </c>
      <c r="L2474" s="50" t="s">
        <v>9</v>
      </c>
      <c r="M2474" s="51"/>
      <c r="N2474" s="52">
        <v>200000</v>
      </c>
      <c r="O2474" s="52">
        <f t="shared" si="397"/>
        <v>200000</v>
      </c>
      <c r="P2474" s="51"/>
      <c r="Q2474" s="51"/>
      <c r="R2474" s="51"/>
      <c r="S2474" s="51"/>
      <c r="T2474" s="50" t="s">
        <v>490</v>
      </c>
    </row>
    <row r="2475" spans="1:20" ht="21" customHeight="1" x14ac:dyDescent="0.4">
      <c r="A2475" s="50" t="s">
        <v>844</v>
      </c>
      <c r="B2475" s="50"/>
      <c r="C2475" s="50" t="s">
        <v>846</v>
      </c>
      <c r="D2475" s="50"/>
      <c r="E2475" s="50"/>
      <c r="F2475" s="50"/>
      <c r="G2475" s="50"/>
      <c r="H2475" s="50"/>
      <c r="I2475" s="50"/>
      <c r="J2475" s="50"/>
      <c r="K2475" s="56">
        <v>45443</v>
      </c>
      <c r="L2475" s="50" t="s">
        <v>314</v>
      </c>
      <c r="M2475" s="52">
        <v>895000</v>
      </c>
      <c r="N2475" s="51"/>
      <c r="O2475" s="52">
        <f t="shared" si="397"/>
        <v>895000</v>
      </c>
      <c r="P2475" s="51"/>
      <c r="Q2475" s="51"/>
      <c r="R2475" s="51"/>
      <c r="S2475" s="51"/>
      <c r="T2475" s="50" t="s">
        <v>490</v>
      </c>
    </row>
    <row r="2476" spans="1:20" ht="21" customHeight="1" x14ac:dyDescent="0.4">
      <c r="A2476" s="50" t="s">
        <v>844</v>
      </c>
      <c r="B2476" s="50"/>
      <c r="C2476" s="50"/>
      <c r="D2476" s="50"/>
      <c r="E2476" s="50"/>
      <c r="F2476" s="50"/>
      <c r="G2476" s="50"/>
      <c r="H2476" s="50"/>
      <c r="I2476" s="50"/>
      <c r="J2476" s="50"/>
      <c r="K2476" s="56">
        <v>45512</v>
      </c>
      <c r="L2476" s="50" t="s">
        <v>9</v>
      </c>
      <c r="M2476" s="51"/>
      <c r="N2476" s="52">
        <v>1273600</v>
      </c>
      <c r="O2476" s="52">
        <f t="shared" si="397"/>
        <v>1273600</v>
      </c>
      <c r="P2476" s="51"/>
      <c r="Q2476" s="51"/>
      <c r="R2476" s="51"/>
      <c r="S2476" s="51"/>
      <c r="T2476" s="50" t="s">
        <v>490</v>
      </c>
    </row>
    <row r="2477" spans="1:20" ht="21" customHeight="1" x14ac:dyDescent="0.4">
      <c r="A2477" s="50" t="s">
        <v>844</v>
      </c>
      <c r="B2477" s="50"/>
      <c r="C2477" s="50"/>
      <c r="D2477" s="50"/>
      <c r="E2477" s="50"/>
      <c r="F2477" s="50"/>
      <c r="G2477" s="50"/>
      <c r="H2477" s="50"/>
      <c r="I2477" s="50"/>
      <c r="J2477" s="50"/>
      <c r="K2477" s="50"/>
      <c r="L2477" s="50"/>
      <c r="M2477" s="51"/>
      <c r="N2477" s="51"/>
      <c r="O2477" s="52">
        <f t="shared" si="397"/>
        <v>0</v>
      </c>
      <c r="P2477" s="51"/>
      <c r="Q2477" s="51"/>
      <c r="R2477" s="51"/>
      <c r="S2477" s="51"/>
      <c r="T2477" s="50" t="s">
        <v>490</v>
      </c>
    </row>
    <row r="2478" spans="1:20" ht="21" customHeight="1" x14ac:dyDescent="0.4">
      <c r="A2478" s="58"/>
      <c r="B2478" s="58"/>
      <c r="C2478" s="58"/>
      <c r="D2478" s="58"/>
      <c r="E2478" s="58"/>
      <c r="F2478" s="58"/>
      <c r="G2478" s="58"/>
      <c r="H2478" s="58"/>
      <c r="I2478" s="58"/>
      <c r="J2478" s="58"/>
      <c r="K2478" s="58"/>
      <c r="L2478" s="58"/>
      <c r="M2478" s="60">
        <f t="shared" ref="M2478:N2478" si="398">SUM(M2470:M2477)</f>
        <v>895000</v>
      </c>
      <c r="N2478" s="60">
        <f t="shared" si="398"/>
        <v>1778600</v>
      </c>
      <c r="O2478" s="60">
        <f>SUM(O2470:O2477)</f>
        <v>2673600</v>
      </c>
      <c r="P2478" s="60">
        <f>+J2471-N2478</f>
        <v>50</v>
      </c>
      <c r="Q2478" s="60">
        <f>+I2471-M2478</f>
        <v>0</v>
      </c>
      <c r="R2478" s="60">
        <f>+P2478+Q2478</f>
        <v>50</v>
      </c>
      <c r="S2478" s="60">
        <f>+O2478</f>
        <v>2673600</v>
      </c>
      <c r="T2478" s="58"/>
    </row>
    <row r="2479" spans="1:20" ht="21" customHeight="1" x14ac:dyDescent="0.4">
      <c r="A2479" s="50" t="s">
        <v>847</v>
      </c>
      <c r="B2479" s="50" t="s">
        <v>326</v>
      </c>
      <c r="C2479" s="50"/>
      <c r="D2479" s="50">
        <v>166.67</v>
      </c>
      <c r="E2479" s="50">
        <v>18000</v>
      </c>
      <c r="F2479" s="52">
        <f>+D2479*0.8364</f>
        <v>139.40278799999999</v>
      </c>
      <c r="G2479" s="51">
        <v>7000</v>
      </c>
      <c r="H2479" s="51">
        <f>+D2479*E2479</f>
        <v>3000060</v>
      </c>
      <c r="I2479" s="52">
        <f>+CEILING(F2479*G2479,1000)</f>
        <v>976000</v>
      </c>
      <c r="J2479" s="52">
        <f>(H2479-I2479)</f>
        <v>2024060</v>
      </c>
      <c r="K2479" s="56">
        <v>45202</v>
      </c>
      <c r="L2479" s="50"/>
      <c r="M2479" s="51"/>
      <c r="N2479" s="51"/>
      <c r="O2479" s="52"/>
      <c r="P2479" s="51"/>
      <c r="Q2479" s="51"/>
      <c r="R2479" s="51"/>
      <c r="S2479" s="51"/>
      <c r="T2479" s="50" t="s">
        <v>289</v>
      </c>
    </row>
    <row r="2480" spans="1:20" ht="21" customHeight="1" x14ac:dyDescent="0.4">
      <c r="A2480" s="50" t="s">
        <v>847</v>
      </c>
      <c r="B2480" s="50"/>
      <c r="C2480" s="50"/>
      <c r="D2480" s="50"/>
      <c r="E2480" s="50"/>
      <c r="F2480" s="50"/>
      <c r="G2480" s="50"/>
      <c r="H2480" s="50"/>
      <c r="I2480" s="50"/>
      <c r="J2480" s="50"/>
      <c r="K2480" s="56">
        <v>45202</v>
      </c>
      <c r="L2480" s="50" t="s">
        <v>9</v>
      </c>
      <c r="M2480" s="51"/>
      <c r="N2480" s="52">
        <v>5000</v>
      </c>
      <c r="O2480" s="52">
        <f t="shared" ref="O2480:O2495" si="399">+SUM(M2480:N2480)</f>
        <v>5000</v>
      </c>
      <c r="P2480" s="51"/>
      <c r="Q2480" s="51"/>
      <c r="R2480" s="51"/>
      <c r="S2480" s="51"/>
      <c r="T2480" s="50" t="s">
        <v>289</v>
      </c>
    </row>
    <row r="2481" spans="1:20" ht="21" customHeight="1" x14ac:dyDescent="0.4">
      <c r="A2481" s="50" t="s">
        <v>847</v>
      </c>
      <c r="B2481" s="50"/>
      <c r="C2481" s="50" t="s">
        <v>848</v>
      </c>
      <c r="D2481" s="50"/>
      <c r="E2481" s="50"/>
      <c r="F2481" s="50"/>
      <c r="G2481" s="50"/>
      <c r="H2481" s="50"/>
      <c r="I2481" s="50"/>
      <c r="J2481" s="50"/>
      <c r="K2481" s="56">
        <v>45215</v>
      </c>
      <c r="L2481" s="50" t="s">
        <v>1359</v>
      </c>
      <c r="M2481" s="52">
        <v>900000</v>
      </c>
      <c r="N2481" s="51"/>
      <c r="O2481" s="52">
        <f t="shared" si="399"/>
        <v>900000</v>
      </c>
      <c r="P2481" s="51"/>
      <c r="Q2481" s="51"/>
      <c r="R2481" s="51"/>
      <c r="S2481" s="51"/>
      <c r="T2481" s="50" t="s">
        <v>289</v>
      </c>
    </row>
    <row r="2482" spans="1:20" ht="21" customHeight="1" x14ac:dyDescent="0.4">
      <c r="A2482" s="50" t="s">
        <v>847</v>
      </c>
      <c r="B2482" s="50"/>
      <c r="C2482" s="50" t="s">
        <v>849</v>
      </c>
      <c r="D2482" s="50"/>
      <c r="E2482" s="50"/>
      <c r="F2482" s="50"/>
      <c r="G2482" s="50"/>
      <c r="H2482" s="50"/>
      <c r="I2482" s="50"/>
      <c r="J2482" s="50"/>
      <c r="K2482" s="56">
        <v>45459</v>
      </c>
      <c r="L2482" s="50" t="s">
        <v>314</v>
      </c>
      <c r="M2482" s="52">
        <v>976000</v>
      </c>
      <c r="N2482" s="51"/>
      <c r="O2482" s="52">
        <f t="shared" si="399"/>
        <v>976000</v>
      </c>
      <c r="P2482" s="51"/>
      <c r="Q2482" s="51"/>
      <c r="R2482" s="51"/>
      <c r="S2482" s="51"/>
      <c r="T2482" s="50" t="s">
        <v>289</v>
      </c>
    </row>
    <row r="2483" spans="1:20" ht="21" customHeight="1" x14ac:dyDescent="0.4">
      <c r="A2483" s="50" t="s">
        <v>847</v>
      </c>
      <c r="B2483" s="50"/>
      <c r="C2483" s="50" t="s">
        <v>849</v>
      </c>
      <c r="D2483" s="50"/>
      <c r="E2483" s="50"/>
      <c r="F2483" s="50"/>
      <c r="G2483" s="50"/>
      <c r="H2483" s="50"/>
      <c r="I2483" s="50"/>
      <c r="J2483" s="50"/>
      <c r="K2483" s="56">
        <v>45460</v>
      </c>
      <c r="L2483" s="50" t="s">
        <v>9</v>
      </c>
      <c r="M2483" s="51"/>
      <c r="N2483" s="52">
        <v>374000</v>
      </c>
      <c r="O2483" s="52">
        <f t="shared" si="399"/>
        <v>374000</v>
      </c>
      <c r="P2483" s="51"/>
      <c r="Q2483" s="51"/>
      <c r="R2483" s="51"/>
      <c r="S2483" s="51"/>
      <c r="T2483" s="50" t="s">
        <v>289</v>
      </c>
    </row>
    <row r="2484" spans="1:20" ht="21" customHeight="1" x14ac:dyDescent="0.4">
      <c r="A2484" s="50" t="s">
        <v>847</v>
      </c>
      <c r="B2484" s="50"/>
      <c r="C2484" s="50" t="s">
        <v>848</v>
      </c>
      <c r="D2484" s="50"/>
      <c r="E2484" s="50"/>
      <c r="F2484" s="50"/>
      <c r="G2484" s="50"/>
      <c r="H2484" s="50"/>
      <c r="I2484" s="50"/>
      <c r="J2484" s="50"/>
      <c r="K2484" s="56">
        <v>45471</v>
      </c>
      <c r="L2484" s="50" t="s">
        <v>314</v>
      </c>
      <c r="M2484" s="52">
        <v>-900000</v>
      </c>
      <c r="N2484" s="51"/>
      <c r="O2484" s="52">
        <f t="shared" si="399"/>
        <v>-900000</v>
      </c>
      <c r="P2484" s="51"/>
      <c r="Q2484" s="51"/>
      <c r="R2484" s="51"/>
      <c r="S2484" s="51"/>
      <c r="T2484" s="50" t="s">
        <v>289</v>
      </c>
    </row>
    <row r="2485" spans="1:20" ht="21" customHeight="1" x14ac:dyDescent="0.4">
      <c r="A2485" s="50" t="s">
        <v>847</v>
      </c>
      <c r="B2485" s="50"/>
      <c r="C2485" s="50" t="s">
        <v>850</v>
      </c>
      <c r="D2485" s="50"/>
      <c r="E2485" s="50"/>
      <c r="F2485" s="50"/>
      <c r="G2485" s="50"/>
      <c r="H2485" s="50"/>
      <c r="I2485" s="50"/>
      <c r="J2485" s="50"/>
      <c r="K2485" s="56">
        <v>45611</v>
      </c>
      <c r="L2485" s="50" t="s">
        <v>9</v>
      </c>
      <c r="M2485" s="51"/>
      <c r="N2485" s="52">
        <v>40000</v>
      </c>
      <c r="O2485" s="52">
        <f t="shared" si="399"/>
        <v>40000</v>
      </c>
      <c r="P2485" s="51"/>
      <c r="Q2485" s="51"/>
      <c r="R2485" s="51"/>
      <c r="S2485" s="51"/>
      <c r="T2485" s="50" t="s">
        <v>289</v>
      </c>
    </row>
    <row r="2486" spans="1:20" ht="21" customHeight="1" x14ac:dyDescent="0.4">
      <c r="A2486" s="50" t="s">
        <v>847</v>
      </c>
      <c r="B2486" s="50"/>
      <c r="C2486" s="50" t="s">
        <v>850</v>
      </c>
      <c r="D2486" s="50"/>
      <c r="E2486" s="50"/>
      <c r="F2486" s="50"/>
      <c r="G2486" s="50"/>
      <c r="H2486" s="50"/>
      <c r="I2486" s="50"/>
      <c r="J2486" s="50"/>
      <c r="K2486" s="56">
        <v>45639</v>
      </c>
      <c r="L2486" s="50" t="s">
        <v>9</v>
      </c>
      <c r="M2486" s="51"/>
      <c r="N2486" s="52">
        <v>150000</v>
      </c>
      <c r="O2486" s="52">
        <f t="shared" si="399"/>
        <v>150000</v>
      </c>
      <c r="P2486" s="51"/>
      <c r="Q2486" s="51"/>
      <c r="R2486" s="51"/>
      <c r="S2486" s="51"/>
      <c r="T2486" s="50" t="s">
        <v>289</v>
      </c>
    </row>
    <row r="2487" spans="1:20" ht="21" customHeight="1" x14ac:dyDescent="0.4">
      <c r="A2487" s="50" t="s">
        <v>847</v>
      </c>
      <c r="B2487" s="50"/>
      <c r="C2487" s="50" t="s">
        <v>850</v>
      </c>
      <c r="D2487" s="50"/>
      <c r="E2487" s="50"/>
      <c r="F2487" s="50"/>
      <c r="G2487" s="50"/>
      <c r="H2487" s="50"/>
      <c r="I2487" s="50"/>
      <c r="J2487" s="50"/>
      <c r="K2487" s="56">
        <v>45651</v>
      </c>
      <c r="L2487" s="50" t="s">
        <v>9</v>
      </c>
      <c r="M2487" s="51"/>
      <c r="N2487" s="52">
        <v>150000</v>
      </c>
      <c r="O2487" s="52">
        <f t="shared" si="399"/>
        <v>150000</v>
      </c>
      <c r="P2487" s="51"/>
      <c r="Q2487" s="51"/>
      <c r="R2487" s="51"/>
      <c r="S2487" s="51"/>
      <c r="T2487" s="50" t="s">
        <v>289</v>
      </c>
    </row>
    <row r="2488" spans="1:20" ht="21" customHeight="1" x14ac:dyDescent="0.4">
      <c r="A2488" s="50" t="s">
        <v>847</v>
      </c>
      <c r="B2488" s="50"/>
      <c r="C2488" s="50" t="s">
        <v>850</v>
      </c>
      <c r="D2488" s="50"/>
      <c r="E2488" s="50"/>
      <c r="F2488" s="50"/>
      <c r="G2488" s="50"/>
      <c r="H2488" s="50"/>
      <c r="I2488" s="50"/>
      <c r="J2488" s="50"/>
      <c r="K2488" s="56">
        <v>45663</v>
      </c>
      <c r="L2488" s="50" t="s">
        <v>9</v>
      </c>
      <c r="M2488" s="51"/>
      <c r="N2488" s="52">
        <v>50000</v>
      </c>
      <c r="O2488" s="52">
        <f t="shared" si="399"/>
        <v>50000</v>
      </c>
      <c r="P2488" s="51"/>
      <c r="Q2488" s="51"/>
      <c r="R2488" s="51"/>
      <c r="S2488" s="51"/>
      <c r="T2488" s="50" t="s">
        <v>289</v>
      </c>
    </row>
    <row r="2489" spans="1:20" ht="21" customHeight="1" x14ac:dyDescent="0.4">
      <c r="A2489" s="50" t="s">
        <v>847</v>
      </c>
      <c r="B2489" s="50"/>
      <c r="C2489" s="50" t="s">
        <v>850</v>
      </c>
      <c r="D2489" s="50"/>
      <c r="E2489" s="50"/>
      <c r="F2489" s="50"/>
      <c r="G2489" s="50"/>
      <c r="H2489" s="50"/>
      <c r="I2489" s="50"/>
      <c r="J2489" s="50"/>
      <c r="K2489" s="56">
        <v>45679</v>
      </c>
      <c r="L2489" s="50" t="s">
        <v>9</v>
      </c>
      <c r="M2489" s="51"/>
      <c r="N2489" s="52">
        <v>90000</v>
      </c>
      <c r="O2489" s="52">
        <f t="shared" si="399"/>
        <v>90000</v>
      </c>
      <c r="P2489" s="51"/>
      <c r="Q2489" s="51"/>
      <c r="R2489" s="51"/>
      <c r="S2489" s="51"/>
      <c r="T2489" s="50" t="s">
        <v>289</v>
      </c>
    </row>
    <row r="2490" spans="1:20" ht="21" customHeight="1" x14ac:dyDescent="0.4">
      <c r="A2490" s="50" t="s">
        <v>847</v>
      </c>
      <c r="B2490" s="50"/>
      <c r="C2490" s="50" t="s">
        <v>850</v>
      </c>
      <c r="D2490" s="50"/>
      <c r="E2490" s="50"/>
      <c r="F2490" s="50"/>
      <c r="G2490" s="50"/>
      <c r="H2490" s="50"/>
      <c r="I2490" s="50"/>
      <c r="J2490" s="50"/>
      <c r="K2490" s="56">
        <v>45686</v>
      </c>
      <c r="L2490" s="50" t="s">
        <v>9</v>
      </c>
      <c r="M2490" s="51"/>
      <c r="N2490" s="52">
        <v>300000</v>
      </c>
      <c r="O2490" s="52">
        <f t="shared" si="399"/>
        <v>300000</v>
      </c>
      <c r="P2490" s="51"/>
      <c r="Q2490" s="51"/>
      <c r="R2490" s="51"/>
      <c r="S2490" s="51"/>
      <c r="T2490" s="50" t="s">
        <v>289</v>
      </c>
    </row>
    <row r="2491" spans="1:20" ht="21" customHeight="1" x14ac:dyDescent="0.4">
      <c r="A2491" s="50" t="s">
        <v>847</v>
      </c>
      <c r="B2491" s="50"/>
      <c r="C2491" s="50" t="s">
        <v>849</v>
      </c>
      <c r="D2491" s="50"/>
      <c r="E2491" s="50"/>
      <c r="F2491" s="50"/>
      <c r="G2491" s="50"/>
      <c r="H2491" s="50"/>
      <c r="I2491" s="50"/>
      <c r="J2491" s="50"/>
      <c r="K2491" s="56" t="s">
        <v>1915</v>
      </c>
      <c r="L2491" s="50" t="s">
        <v>314</v>
      </c>
      <c r="M2491" s="51">
        <v>-976000</v>
      </c>
      <c r="N2491" s="52"/>
      <c r="O2491" s="52">
        <f t="shared" si="399"/>
        <v>-976000</v>
      </c>
      <c r="P2491" s="51"/>
      <c r="Q2491" s="51"/>
      <c r="R2491" s="51"/>
      <c r="S2491" s="51"/>
      <c r="T2491" s="50"/>
    </row>
    <row r="2492" spans="1:20" ht="21" customHeight="1" x14ac:dyDescent="0.4">
      <c r="A2492" s="50" t="s">
        <v>847</v>
      </c>
      <c r="B2492" s="50"/>
      <c r="C2492" s="50"/>
      <c r="D2492" s="50"/>
      <c r="E2492" s="50"/>
      <c r="F2492" s="50"/>
      <c r="G2492" s="50"/>
      <c r="H2492" s="50"/>
      <c r="I2492" s="50"/>
      <c r="J2492" s="50"/>
      <c r="K2492" s="56">
        <v>45751</v>
      </c>
      <c r="L2492" s="50" t="s">
        <v>314</v>
      </c>
      <c r="M2492" s="51">
        <v>976000</v>
      </c>
      <c r="N2492" s="52"/>
      <c r="O2492" s="52">
        <f t="shared" si="399"/>
        <v>976000</v>
      </c>
      <c r="P2492" s="51"/>
      <c r="Q2492" s="51"/>
      <c r="R2492" s="51"/>
      <c r="S2492" s="51"/>
      <c r="T2492" s="50"/>
    </row>
    <row r="2493" spans="1:20" ht="21" customHeight="1" x14ac:dyDescent="0.4">
      <c r="A2493" s="50" t="s">
        <v>847</v>
      </c>
      <c r="B2493" s="50"/>
      <c r="C2493" s="50"/>
      <c r="D2493" s="50"/>
      <c r="E2493" s="50"/>
      <c r="F2493" s="50"/>
      <c r="G2493" s="50"/>
      <c r="H2493" s="50"/>
      <c r="I2493" s="50"/>
      <c r="J2493" s="50"/>
      <c r="K2493" s="56">
        <v>45965</v>
      </c>
      <c r="L2493" s="50" t="s">
        <v>9</v>
      </c>
      <c r="M2493" s="51"/>
      <c r="N2493" s="52">
        <v>15000</v>
      </c>
      <c r="O2493" s="52">
        <f t="shared" si="399"/>
        <v>15000</v>
      </c>
      <c r="P2493" s="51"/>
      <c r="Q2493" s="51"/>
      <c r="R2493" s="51"/>
      <c r="S2493" s="51"/>
      <c r="T2493" s="50"/>
    </row>
    <row r="2494" spans="1:20" ht="21" customHeight="1" x14ac:dyDescent="0.4">
      <c r="A2494" s="50" t="s">
        <v>847</v>
      </c>
      <c r="B2494" s="50"/>
      <c r="C2494" s="50"/>
      <c r="D2494" s="50"/>
      <c r="E2494" s="50"/>
      <c r="F2494" s="50"/>
      <c r="G2494" s="50"/>
      <c r="H2494" s="50"/>
      <c r="I2494" s="50"/>
      <c r="J2494" s="50"/>
      <c r="K2494" s="56" t="s">
        <v>1954</v>
      </c>
      <c r="L2494" s="50" t="s">
        <v>9</v>
      </c>
      <c r="M2494" s="51"/>
      <c r="N2494" s="52">
        <v>849880</v>
      </c>
      <c r="O2494" s="52">
        <f t="shared" si="399"/>
        <v>849880</v>
      </c>
      <c r="P2494" s="51"/>
      <c r="Q2494" s="51"/>
      <c r="R2494" s="51"/>
      <c r="S2494" s="51"/>
      <c r="T2494" s="50"/>
    </row>
    <row r="2495" spans="1:20" ht="21" customHeight="1" x14ac:dyDescent="0.4">
      <c r="A2495" s="50" t="s">
        <v>847</v>
      </c>
      <c r="B2495" s="50"/>
      <c r="C2495" s="50"/>
      <c r="D2495" s="50"/>
      <c r="E2495" s="50"/>
      <c r="F2495" s="50"/>
      <c r="G2495" s="50"/>
      <c r="H2495" s="50"/>
      <c r="I2495" s="50"/>
      <c r="J2495" s="50"/>
      <c r="K2495" s="50"/>
      <c r="L2495" s="50"/>
      <c r="M2495" s="51"/>
      <c r="N2495" s="51"/>
      <c r="O2495" s="52">
        <f t="shared" si="399"/>
        <v>0</v>
      </c>
      <c r="P2495" s="51"/>
      <c r="Q2495" s="51"/>
      <c r="R2495" s="51"/>
      <c r="S2495" s="51"/>
      <c r="T2495" s="50" t="s">
        <v>289</v>
      </c>
    </row>
    <row r="2496" spans="1:20" ht="21" customHeight="1" x14ac:dyDescent="0.4">
      <c r="A2496" s="58"/>
      <c r="B2496" s="58"/>
      <c r="C2496" s="58"/>
      <c r="D2496" s="58"/>
      <c r="E2496" s="58"/>
      <c r="F2496" s="58"/>
      <c r="G2496" s="58"/>
      <c r="H2496" s="58"/>
      <c r="I2496" s="58"/>
      <c r="J2496" s="58"/>
      <c r="K2496" s="58"/>
      <c r="L2496" s="58"/>
      <c r="M2496" s="60">
        <f t="shared" ref="M2496:N2496" si="400">SUM(M2480:M2495)</f>
        <v>976000</v>
      </c>
      <c r="N2496" s="60">
        <f t="shared" si="400"/>
        <v>2023880</v>
      </c>
      <c r="O2496" s="60">
        <f>SUM(O2480:O2495)</f>
        <v>2999880</v>
      </c>
      <c r="P2496" s="60">
        <f>+J2479-N2496</f>
        <v>180</v>
      </c>
      <c r="Q2496" s="60">
        <f>+I2479-M2496</f>
        <v>0</v>
      </c>
      <c r="R2496" s="60">
        <f>+P2496+Q2496</f>
        <v>180</v>
      </c>
      <c r="S2496" s="60">
        <f>+O2496</f>
        <v>2999880</v>
      </c>
      <c r="T2496" s="58"/>
    </row>
    <row r="2497" spans="1:20" ht="21" customHeight="1" x14ac:dyDescent="0.4">
      <c r="A2497" s="50" t="s">
        <v>851</v>
      </c>
      <c r="B2497" s="50" t="s">
        <v>326</v>
      </c>
      <c r="C2497" s="50"/>
      <c r="D2497" s="50">
        <v>150</v>
      </c>
      <c r="E2497" s="50">
        <v>18276</v>
      </c>
      <c r="F2497" s="52">
        <f t="shared" ref="F2497" si="401">+D2497*0.8364</f>
        <v>125.46000000000001</v>
      </c>
      <c r="G2497" s="51">
        <v>7000</v>
      </c>
      <c r="H2497" s="51">
        <f t="shared" ref="H2497" si="402">+D2497*E2497</f>
        <v>2741400</v>
      </c>
      <c r="I2497" s="52">
        <f t="shared" ref="I2497" si="403">+CEILING(F2497*G2497,1000)</f>
        <v>879000</v>
      </c>
      <c r="J2497" s="52">
        <f t="shared" ref="J2497" si="404">(H2497-I2497)</f>
        <v>1862400</v>
      </c>
      <c r="K2497" s="56">
        <v>45590</v>
      </c>
      <c r="L2497" s="50"/>
      <c r="M2497" s="51"/>
      <c r="N2497" s="51"/>
      <c r="O2497" s="52"/>
      <c r="P2497" s="51"/>
      <c r="Q2497" s="51"/>
      <c r="R2497" s="51"/>
      <c r="S2497" s="51"/>
      <c r="T2497" s="50" t="s">
        <v>304</v>
      </c>
    </row>
    <row r="2498" spans="1:20" ht="21" customHeight="1" x14ac:dyDescent="0.4">
      <c r="A2498" s="50" t="s">
        <v>851</v>
      </c>
      <c r="B2498" s="50"/>
      <c r="C2498" s="50" t="s">
        <v>852</v>
      </c>
      <c r="D2498" s="50"/>
      <c r="E2498" s="50"/>
      <c r="F2498" s="52"/>
      <c r="G2498" s="51"/>
      <c r="H2498" s="51"/>
      <c r="I2498" s="52"/>
      <c r="J2498" s="52"/>
      <c r="K2498" s="56">
        <v>45590</v>
      </c>
      <c r="L2498" s="50" t="s">
        <v>313</v>
      </c>
      <c r="M2498" s="52">
        <v>400000</v>
      </c>
      <c r="N2498" s="51"/>
      <c r="O2498" s="52">
        <f t="shared" ref="O2498:O2507" si="405">+SUM(M2498:N2498)</f>
        <v>400000</v>
      </c>
      <c r="P2498" s="51"/>
      <c r="Q2498" s="51"/>
      <c r="R2498" s="51"/>
      <c r="S2498" s="51"/>
      <c r="T2498" s="50" t="s">
        <v>304</v>
      </c>
    </row>
    <row r="2499" spans="1:20" ht="21" customHeight="1" x14ac:dyDescent="0.4">
      <c r="A2499" s="50" t="s">
        <v>851</v>
      </c>
      <c r="B2499" s="50"/>
      <c r="C2499" s="50"/>
      <c r="D2499" s="50"/>
      <c r="E2499" s="50"/>
      <c r="F2499" s="50"/>
      <c r="G2499" s="50"/>
      <c r="H2499" s="50"/>
      <c r="I2499" s="50"/>
      <c r="J2499" s="50"/>
      <c r="K2499" s="56">
        <v>45590</v>
      </c>
      <c r="L2499" s="50" t="s">
        <v>9</v>
      </c>
      <c r="M2499" s="51"/>
      <c r="N2499" s="52">
        <v>200000</v>
      </c>
      <c r="O2499" s="52">
        <f t="shared" si="405"/>
        <v>200000</v>
      </c>
      <c r="P2499" s="51"/>
      <c r="Q2499" s="51"/>
      <c r="R2499" s="51"/>
      <c r="S2499" s="51"/>
      <c r="T2499" s="50" t="s">
        <v>304</v>
      </c>
    </row>
    <row r="2500" spans="1:20" ht="21" customHeight="1" x14ac:dyDescent="0.4">
      <c r="A2500" s="50" t="s">
        <v>851</v>
      </c>
      <c r="B2500" s="50"/>
      <c r="C2500" s="50"/>
      <c r="D2500" s="50"/>
      <c r="E2500" s="50"/>
      <c r="F2500" s="50"/>
      <c r="G2500" s="50"/>
      <c r="H2500" s="50"/>
      <c r="I2500" s="50"/>
      <c r="J2500" s="50"/>
      <c r="K2500" s="56">
        <v>45679</v>
      </c>
      <c r="L2500" s="50" t="s">
        <v>9</v>
      </c>
      <c r="M2500" s="51"/>
      <c r="N2500" s="52">
        <v>691400</v>
      </c>
      <c r="O2500" s="52">
        <f t="shared" si="405"/>
        <v>691400</v>
      </c>
      <c r="P2500" s="51"/>
      <c r="Q2500" s="51"/>
      <c r="R2500" s="51"/>
      <c r="S2500" s="51"/>
      <c r="T2500" s="50" t="s">
        <v>304</v>
      </c>
    </row>
    <row r="2501" spans="1:20" ht="21" customHeight="1" x14ac:dyDescent="0.4">
      <c r="A2501" s="50" t="s">
        <v>851</v>
      </c>
      <c r="B2501" s="50"/>
      <c r="C2501" s="50"/>
      <c r="D2501" s="50"/>
      <c r="E2501" s="50"/>
      <c r="F2501" s="50"/>
      <c r="G2501" s="50"/>
      <c r="H2501" s="50"/>
      <c r="I2501" s="50"/>
      <c r="J2501" s="50"/>
      <c r="K2501" s="56">
        <v>45680</v>
      </c>
      <c r="L2501" s="50" t="s">
        <v>9</v>
      </c>
      <c r="M2501" s="51"/>
      <c r="N2501" s="52">
        <v>990000</v>
      </c>
      <c r="O2501" s="52">
        <f t="shared" si="405"/>
        <v>990000</v>
      </c>
      <c r="P2501" s="51"/>
      <c r="Q2501" s="51"/>
      <c r="R2501" s="51"/>
      <c r="S2501" s="51"/>
      <c r="T2501" s="50" t="s">
        <v>304</v>
      </c>
    </row>
    <row r="2502" spans="1:20" ht="21" customHeight="1" x14ac:dyDescent="0.4">
      <c r="A2502" s="50" t="s">
        <v>851</v>
      </c>
      <c r="B2502" s="50"/>
      <c r="C2502" s="50" t="s">
        <v>358</v>
      </c>
      <c r="D2502" s="50"/>
      <c r="E2502" s="50"/>
      <c r="F2502" s="50"/>
      <c r="G2502" s="50"/>
      <c r="H2502" s="50"/>
      <c r="I2502" s="50"/>
      <c r="J2502" s="50"/>
      <c r="K2502" s="56">
        <v>45680</v>
      </c>
      <c r="L2502" s="50" t="s">
        <v>314</v>
      </c>
      <c r="M2502" s="52">
        <v>-400000</v>
      </c>
      <c r="N2502" s="51"/>
      <c r="O2502" s="52">
        <f t="shared" si="405"/>
        <v>-400000</v>
      </c>
      <c r="P2502" s="51"/>
      <c r="Q2502" s="51"/>
      <c r="R2502" s="51"/>
      <c r="S2502" s="51"/>
      <c r="T2502" s="50" t="s">
        <v>304</v>
      </c>
    </row>
    <row r="2503" spans="1:20" ht="21" customHeight="1" x14ac:dyDescent="0.4">
      <c r="A2503" s="50" t="s">
        <v>851</v>
      </c>
      <c r="B2503" s="50"/>
      <c r="C2503" s="50" t="s">
        <v>853</v>
      </c>
      <c r="D2503" s="50"/>
      <c r="E2503" s="50" t="s">
        <v>854</v>
      </c>
      <c r="F2503" s="50"/>
      <c r="G2503" s="50"/>
      <c r="H2503" s="50"/>
      <c r="I2503" s="50"/>
      <c r="J2503" s="50"/>
      <c r="K2503" s="56">
        <v>45777</v>
      </c>
      <c r="L2503" s="50" t="s">
        <v>1360</v>
      </c>
      <c r="M2503" s="52">
        <v>215000</v>
      </c>
      <c r="N2503" s="51"/>
      <c r="O2503" s="52">
        <f t="shared" si="405"/>
        <v>215000</v>
      </c>
      <c r="P2503" s="51"/>
      <c r="Q2503" s="51"/>
      <c r="R2503" s="51"/>
      <c r="S2503" s="51"/>
      <c r="T2503" s="50" t="s">
        <v>304</v>
      </c>
    </row>
    <row r="2504" spans="1:20" ht="21" customHeight="1" x14ac:dyDescent="0.4">
      <c r="A2504" s="50" t="s">
        <v>851</v>
      </c>
      <c r="B2504" s="50"/>
      <c r="C2504" s="50"/>
      <c r="D2504" s="50"/>
      <c r="E2504" s="50" t="s">
        <v>854</v>
      </c>
      <c r="F2504" s="50"/>
      <c r="G2504" s="50"/>
      <c r="H2504" s="50"/>
      <c r="I2504" s="50"/>
      <c r="J2504" s="50"/>
      <c r="K2504" s="56">
        <v>45680</v>
      </c>
      <c r="L2504" s="50" t="s">
        <v>1361</v>
      </c>
      <c r="M2504" s="52">
        <v>215000</v>
      </c>
      <c r="N2504" s="51"/>
      <c r="O2504" s="52">
        <f t="shared" si="405"/>
        <v>215000</v>
      </c>
      <c r="P2504" s="51"/>
      <c r="Q2504" s="51"/>
      <c r="R2504" s="51"/>
      <c r="S2504" s="51"/>
      <c r="T2504" s="50" t="s">
        <v>304</v>
      </c>
    </row>
    <row r="2505" spans="1:20" ht="21" customHeight="1" x14ac:dyDescent="0.4">
      <c r="A2505" s="50" t="s">
        <v>851</v>
      </c>
      <c r="B2505" s="50"/>
      <c r="C2505" s="50" t="s">
        <v>358</v>
      </c>
      <c r="D2505" s="50"/>
      <c r="E2505" s="50" t="s">
        <v>854</v>
      </c>
      <c r="F2505" s="50"/>
      <c r="G2505" s="50"/>
      <c r="H2505" s="50"/>
      <c r="I2505" s="50"/>
      <c r="J2505" s="50"/>
      <c r="K2505" s="56">
        <v>45680</v>
      </c>
      <c r="L2505" s="50" t="s">
        <v>1362</v>
      </c>
      <c r="M2505" s="52">
        <v>215000</v>
      </c>
      <c r="N2505" s="51"/>
      <c r="O2505" s="52">
        <f t="shared" si="405"/>
        <v>215000</v>
      </c>
      <c r="P2505" s="51"/>
      <c r="Q2505" s="51"/>
      <c r="R2505" s="51"/>
      <c r="S2505" s="51"/>
      <c r="T2505" s="50" t="s">
        <v>304</v>
      </c>
    </row>
    <row r="2506" spans="1:20" ht="21" customHeight="1" x14ac:dyDescent="0.4">
      <c r="A2506" s="50" t="s">
        <v>851</v>
      </c>
      <c r="B2506" s="50"/>
      <c r="C2506" s="50"/>
      <c r="D2506" s="50"/>
      <c r="E2506" s="50" t="s">
        <v>854</v>
      </c>
      <c r="F2506" s="50"/>
      <c r="G2506" s="50"/>
      <c r="H2506" s="50"/>
      <c r="I2506" s="50"/>
      <c r="J2506" s="50"/>
      <c r="K2506" s="56">
        <v>45777</v>
      </c>
      <c r="L2506" s="50" t="s">
        <v>1363</v>
      </c>
      <c r="M2506" s="52">
        <v>214000</v>
      </c>
      <c r="N2506" s="51"/>
      <c r="O2506" s="52">
        <f t="shared" si="405"/>
        <v>214000</v>
      </c>
      <c r="P2506" s="51"/>
      <c r="Q2506" s="51"/>
      <c r="R2506" s="51"/>
      <c r="S2506" s="51"/>
      <c r="T2506" s="50" t="s">
        <v>304</v>
      </c>
    </row>
    <row r="2507" spans="1:20" ht="21" customHeight="1" x14ac:dyDescent="0.4">
      <c r="A2507" s="50" t="s">
        <v>851</v>
      </c>
      <c r="B2507" s="50"/>
      <c r="C2507" s="50"/>
      <c r="D2507" s="50"/>
      <c r="E2507" s="50"/>
      <c r="F2507" s="50"/>
      <c r="G2507" s="50"/>
      <c r="H2507" s="50"/>
      <c r="I2507" s="50"/>
      <c r="J2507" s="50"/>
      <c r="K2507" s="50"/>
      <c r="L2507" s="50"/>
      <c r="M2507" s="51"/>
      <c r="N2507" s="51"/>
      <c r="O2507" s="52">
        <f t="shared" si="405"/>
        <v>0</v>
      </c>
      <c r="P2507" s="51"/>
      <c r="Q2507" s="51"/>
      <c r="R2507" s="51"/>
      <c r="S2507" s="51"/>
      <c r="T2507" s="50" t="s">
        <v>304</v>
      </c>
    </row>
    <row r="2508" spans="1:20" ht="21" customHeight="1" x14ac:dyDescent="0.4">
      <c r="A2508" s="58"/>
      <c r="B2508" s="58"/>
      <c r="C2508" s="58"/>
      <c r="D2508" s="58"/>
      <c r="E2508" s="58"/>
      <c r="F2508" s="58"/>
      <c r="G2508" s="58"/>
      <c r="H2508" s="58"/>
      <c r="I2508" s="58"/>
      <c r="J2508" s="58"/>
      <c r="K2508" s="58"/>
      <c r="L2508" s="58"/>
      <c r="M2508" s="60">
        <f t="shared" ref="M2508:N2508" si="406">SUM(M2498:M2507)</f>
        <v>859000</v>
      </c>
      <c r="N2508" s="60">
        <f t="shared" si="406"/>
        <v>1881400</v>
      </c>
      <c r="O2508" s="60">
        <f>SUM(O2498:O2507)</f>
        <v>2740400</v>
      </c>
      <c r="P2508" s="60">
        <f>+J2497-N2508</f>
        <v>-19000</v>
      </c>
      <c r="Q2508" s="60">
        <f>+I2497-M2508</f>
        <v>20000</v>
      </c>
      <c r="R2508" s="60">
        <f>+P2508+Q2508</f>
        <v>1000</v>
      </c>
      <c r="S2508" s="60">
        <f>+O2508</f>
        <v>2740400</v>
      </c>
      <c r="T2508" s="58"/>
    </row>
    <row r="2509" spans="1:20" ht="21" customHeight="1" x14ac:dyDescent="0.4">
      <c r="A2509" s="50" t="s">
        <v>855</v>
      </c>
      <c r="B2509" s="50" t="s">
        <v>326</v>
      </c>
      <c r="C2509" s="50"/>
      <c r="D2509" s="50">
        <v>111.81</v>
      </c>
      <c r="E2509" s="50">
        <v>21000</v>
      </c>
      <c r="F2509" s="52">
        <f t="shared" ref="F2509:F2516" si="407">+D2509*0.8364</f>
        <v>93.517884000000009</v>
      </c>
      <c r="G2509" s="51">
        <v>7000</v>
      </c>
      <c r="H2509" s="51">
        <f t="shared" ref="H2509:H2516" si="408">+D2509*E2509</f>
        <v>2348010</v>
      </c>
      <c r="I2509" s="52">
        <f t="shared" ref="I2509:I2516" si="409">+CEILING(F2509*G2509,1000)</f>
        <v>655000</v>
      </c>
      <c r="J2509" s="52">
        <f t="shared" ref="J2509:J2516" si="410">(H2509-I2509)</f>
        <v>1693010</v>
      </c>
      <c r="K2509" s="50"/>
      <c r="L2509" s="50"/>
      <c r="M2509" s="51"/>
      <c r="N2509" s="51"/>
      <c r="O2509" s="52"/>
      <c r="P2509" s="51">
        <f t="shared" ref="P2509:P2515" si="411">+J2509-N2509</f>
        <v>1693010</v>
      </c>
      <c r="Q2509" s="51">
        <f t="shared" ref="Q2509:Q2515" si="412">+I2509-M2509</f>
        <v>655000</v>
      </c>
      <c r="R2509" s="51">
        <f t="shared" ref="R2509:R2515" si="413">+P2509+Q2509</f>
        <v>2348010</v>
      </c>
      <c r="S2509" s="51">
        <f t="shared" ref="S2509:S2515" si="414">+O2509</f>
        <v>0</v>
      </c>
      <c r="T2509" s="50" t="s">
        <v>295</v>
      </c>
    </row>
    <row r="2510" spans="1:20" ht="21" customHeight="1" x14ac:dyDescent="0.4">
      <c r="A2510" s="50" t="s">
        <v>856</v>
      </c>
      <c r="B2510" s="50" t="s">
        <v>326</v>
      </c>
      <c r="C2510" s="50"/>
      <c r="D2510" s="50">
        <v>111.81</v>
      </c>
      <c r="E2510" s="50">
        <v>20500</v>
      </c>
      <c r="F2510" s="52">
        <f t="shared" si="407"/>
        <v>93.517884000000009</v>
      </c>
      <c r="G2510" s="51">
        <v>7000</v>
      </c>
      <c r="H2510" s="51">
        <f t="shared" si="408"/>
        <v>2292105</v>
      </c>
      <c r="I2510" s="52">
        <f t="shared" si="409"/>
        <v>655000</v>
      </c>
      <c r="J2510" s="52">
        <f t="shared" si="410"/>
        <v>1637105</v>
      </c>
      <c r="K2510" s="50"/>
      <c r="L2510" s="50"/>
      <c r="M2510" s="51"/>
      <c r="N2510" s="51"/>
      <c r="O2510" s="52">
        <f t="shared" ref="O2510:O2523" si="415">+SUM(M2510:N2510)</f>
        <v>0</v>
      </c>
      <c r="P2510" s="51">
        <f t="shared" si="411"/>
        <v>1637105</v>
      </c>
      <c r="Q2510" s="51">
        <f t="shared" si="412"/>
        <v>655000</v>
      </c>
      <c r="R2510" s="51">
        <f t="shared" si="413"/>
        <v>2292105</v>
      </c>
      <c r="S2510" s="51">
        <f t="shared" si="414"/>
        <v>0</v>
      </c>
      <c r="T2510" s="50" t="s">
        <v>295</v>
      </c>
    </row>
    <row r="2511" spans="1:20" ht="21" customHeight="1" x14ac:dyDescent="0.4">
      <c r="A2511" s="50" t="s">
        <v>857</v>
      </c>
      <c r="B2511" s="50" t="s">
        <v>326</v>
      </c>
      <c r="C2511" s="50"/>
      <c r="D2511" s="50">
        <v>111.81</v>
      </c>
      <c r="E2511" s="50">
        <v>10000</v>
      </c>
      <c r="F2511" s="52">
        <f t="shared" si="407"/>
        <v>93.517884000000009</v>
      </c>
      <c r="G2511" s="51">
        <v>7000</v>
      </c>
      <c r="H2511" s="51">
        <f t="shared" si="408"/>
        <v>1118100</v>
      </c>
      <c r="I2511" s="52">
        <f t="shared" si="409"/>
        <v>655000</v>
      </c>
      <c r="J2511" s="52">
        <f t="shared" si="410"/>
        <v>463100</v>
      </c>
      <c r="K2511" s="50"/>
      <c r="L2511" s="50"/>
      <c r="M2511" s="51"/>
      <c r="N2511" s="51"/>
      <c r="O2511" s="52">
        <f t="shared" si="415"/>
        <v>0</v>
      </c>
      <c r="P2511" s="51">
        <f t="shared" si="411"/>
        <v>463100</v>
      </c>
      <c r="Q2511" s="51">
        <f t="shared" si="412"/>
        <v>655000</v>
      </c>
      <c r="R2511" s="51">
        <f t="shared" si="413"/>
        <v>1118100</v>
      </c>
      <c r="S2511" s="51">
        <f t="shared" si="414"/>
        <v>0</v>
      </c>
      <c r="T2511" s="50" t="s">
        <v>295</v>
      </c>
    </row>
    <row r="2512" spans="1:20" ht="21" customHeight="1" x14ac:dyDescent="0.4">
      <c r="A2512" s="50" t="s">
        <v>858</v>
      </c>
      <c r="B2512" s="50" t="s">
        <v>326</v>
      </c>
      <c r="C2512" s="50"/>
      <c r="D2512" s="50">
        <v>115.86</v>
      </c>
      <c r="E2512" s="50">
        <v>10000</v>
      </c>
      <c r="F2512" s="52">
        <f t="shared" si="407"/>
        <v>96.905304000000001</v>
      </c>
      <c r="G2512" s="51">
        <v>7000</v>
      </c>
      <c r="H2512" s="51">
        <f t="shared" si="408"/>
        <v>1158600</v>
      </c>
      <c r="I2512" s="52">
        <f t="shared" si="409"/>
        <v>679000</v>
      </c>
      <c r="J2512" s="52">
        <f t="shared" si="410"/>
        <v>479600</v>
      </c>
      <c r="K2512" s="50"/>
      <c r="L2512" s="50"/>
      <c r="M2512" s="51"/>
      <c r="N2512" s="51"/>
      <c r="O2512" s="52">
        <f t="shared" si="415"/>
        <v>0</v>
      </c>
      <c r="P2512" s="51">
        <f t="shared" si="411"/>
        <v>479600</v>
      </c>
      <c r="Q2512" s="51">
        <f t="shared" si="412"/>
        <v>679000</v>
      </c>
      <c r="R2512" s="51">
        <f t="shared" si="413"/>
        <v>1158600</v>
      </c>
      <c r="S2512" s="51">
        <f t="shared" si="414"/>
        <v>0</v>
      </c>
      <c r="T2512" s="50" t="s">
        <v>295</v>
      </c>
    </row>
    <row r="2513" spans="1:20" ht="21" customHeight="1" x14ac:dyDescent="0.4">
      <c r="A2513" s="50" t="s">
        <v>859</v>
      </c>
      <c r="B2513" s="50" t="s">
        <v>326</v>
      </c>
      <c r="C2513" s="50"/>
      <c r="D2513" s="50">
        <v>118.12</v>
      </c>
      <c r="E2513" s="50">
        <v>10000</v>
      </c>
      <c r="F2513" s="52">
        <f t="shared" si="407"/>
        <v>98.795568000000003</v>
      </c>
      <c r="G2513" s="51">
        <v>7000</v>
      </c>
      <c r="H2513" s="51">
        <f t="shared" si="408"/>
        <v>1181200</v>
      </c>
      <c r="I2513" s="52">
        <f t="shared" si="409"/>
        <v>692000</v>
      </c>
      <c r="J2513" s="52">
        <f t="shared" si="410"/>
        <v>489200</v>
      </c>
      <c r="K2513" s="50"/>
      <c r="L2513" s="50"/>
      <c r="M2513" s="51"/>
      <c r="N2513" s="51"/>
      <c r="O2513" s="52">
        <f t="shared" si="415"/>
        <v>0</v>
      </c>
      <c r="P2513" s="51">
        <f t="shared" si="411"/>
        <v>489200</v>
      </c>
      <c r="Q2513" s="51">
        <f t="shared" si="412"/>
        <v>692000</v>
      </c>
      <c r="R2513" s="51">
        <f t="shared" si="413"/>
        <v>1181200</v>
      </c>
      <c r="S2513" s="51">
        <f t="shared" si="414"/>
        <v>0</v>
      </c>
      <c r="T2513" s="50" t="s">
        <v>295</v>
      </c>
    </row>
    <row r="2514" spans="1:20" ht="21" customHeight="1" x14ac:dyDescent="0.4">
      <c r="A2514" s="50" t="s">
        <v>860</v>
      </c>
      <c r="B2514" s="50" t="s">
        <v>326</v>
      </c>
      <c r="C2514" s="50"/>
      <c r="D2514" s="50">
        <v>111.81</v>
      </c>
      <c r="E2514" s="50">
        <v>20500</v>
      </c>
      <c r="F2514" s="52">
        <f t="shared" si="407"/>
        <v>93.517884000000009</v>
      </c>
      <c r="G2514" s="51">
        <v>7000</v>
      </c>
      <c r="H2514" s="51">
        <f t="shared" si="408"/>
        <v>2292105</v>
      </c>
      <c r="I2514" s="52">
        <f t="shared" si="409"/>
        <v>655000</v>
      </c>
      <c r="J2514" s="52">
        <f t="shared" si="410"/>
        <v>1637105</v>
      </c>
      <c r="K2514" s="50"/>
      <c r="L2514" s="50"/>
      <c r="M2514" s="51"/>
      <c r="N2514" s="51"/>
      <c r="O2514" s="52">
        <f t="shared" si="415"/>
        <v>0</v>
      </c>
      <c r="P2514" s="51">
        <f t="shared" si="411"/>
        <v>1637105</v>
      </c>
      <c r="Q2514" s="51">
        <f t="shared" si="412"/>
        <v>655000</v>
      </c>
      <c r="R2514" s="51">
        <f t="shared" si="413"/>
        <v>2292105</v>
      </c>
      <c r="S2514" s="51">
        <f t="shared" si="414"/>
        <v>0</v>
      </c>
      <c r="T2514" s="50" t="s">
        <v>295</v>
      </c>
    </row>
    <row r="2515" spans="1:20" ht="21" customHeight="1" x14ac:dyDescent="0.4">
      <c r="A2515" s="50" t="s">
        <v>861</v>
      </c>
      <c r="B2515" s="50" t="s">
        <v>326</v>
      </c>
      <c r="C2515" s="50"/>
      <c r="D2515" s="50">
        <v>192.5</v>
      </c>
      <c r="E2515" s="50">
        <v>21000</v>
      </c>
      <c r="F2515" s="52">
        <f t="shared" si="407"/>
        <v>161.00700000000001</v>
      </c>
      <c r="G2515" s="51">
        <v>7000</v>
      </c>
      <c r="H2515" s="51">
        <f t="shared" si="408"/>
        <v>4042500</v>
      </c>
      <c r="I2515" s="52">
        <f t="shared" si="409"/>
        <v>1128000</v>
      </c>
      <c r="J2515" s="52">
        <f t="shared" si="410"/>
        <v>2914500</v>
      </c>
      <c r="K2515" s="50"/>
      <c r="L2515" s="50"/>
      <c r="M2515" s="51"/>
      <c r="N2515" s="51"/>
      <c r="O2515" s="52">
        <f t="shared" si="415"/>
        <v>0</v>
      </c>
      <c r="P2515" s="51">
        <f t="shared" si="411"/>
        <v>2914500</v>
      </c>
      <c r="Q2515" s="51">
        <f t="shared" si="412"/>
        <v>1128000</v>
      </c>
      <c r="R2515" s="51">
        <f t="shared" si="413"/>
        <v>4042500</v>
      </c>
      <c r="S2515" s="51">
        <f t="shared" si="414"/>
        <v>0</v>
      </c>
      <c r="T2515" s="50" t="s">
        <v>295</v>
      </c>
    </row>
    <row r="2516" spans="1:20" ht="21" customHeight="1" x14ac:dyDescent="0.4">
      <c r="A2516" s="50" t="s">
        <v>862</v>
      </c>
      <c r="B2516" s="50" t="s">
        <v>326</v>
      </c>
      <c r="C2516" s="50"/>
      <c r="D2516" s="50">
        <v>210</v>
      </c>
      <c r="E2516" s="50">
        <v>18000</v>
      </c>
      <c r="F2516" s="52">
        <f t="shared" si="407"/>
        <v>175.64400000000001</v>
      </c>
      <c r="G2516" s="51">
        <v>7000</v>
      </c>
      <c r="H2516" s="51">
        <f t="shared" si="408"/>
        <v>3780000</v>
      </c>
      <c r="I2516" s="52">
        <f t="shared" si="409"/>
        <v>1230000</v>
      </c>
      <c r="J2516" s="52">
        <f t="shared" si="410"/>
        <v>2550000</v>
      </c>
      <c r="K2516" s="56">
        <v>45239</v>
      </c>
      <c r="L2516" s="50"/>
      <c r="M2516" s="51"/>
      <c r="N2516" s="51"/>
      <c r="O2516" s="52">
        <f t="shared" si="415"/>
        <v>0</v>
      </c>
      <c r="P2516" s="51"/>
      <c r="Q2516" s="51"/>
      <c r="R2516" s="51"/>
      <c r="S2516" s="51"/>
      <c r="T2516" s="50" t="s">
        <v>304</v>
      </c>
    </row>
    <row r="2517" spans="1:20" ht="21" customHeight="1" x14ac:dyDescent="0.4">
      <c r="A2517" s="50" t="s">
        <v>862</v>
      </c>
      <c r="B2517" s="50"/>
      <c r="C2517" s="50" t="s">
        <v>863</v>
      </c>
      <c r="D2517" s="50"/>
      <c r="E2517" s="50"/>
      <c r="F2517" s="50"/>
      <c r="G2517" s="50"/>
      <c r="H2517" s="50"/>
      <c r="I2517" s="50"/>
      <c r="J2517" s="50"/>
      <c r="K2517" s="56">
        <v>45240</v>
      </c>
      <c r="L2517" s="50" t="s">
        <v>9</v>
      </c>
      <c r="M2517" s="51"/>
      <c r="N2517" s="52">
        <v>1760000</v>
      </c>
      <c r="O2517" s="52">
        <f t="shared" si="415"/>
        <v>1760000</v>
      </c>
      <c r="P2517" s="51"/>
      <c r="Q2517" s="51"/>
      <c r="R2517" s="51"/>
      <c r="S2517" s="51"/>
      <c r="T2517" s="50" t="s">
        <v>304</v>
      </c>
    </row>
    <row r="2518" spans="1:20" ht="21" customHeight="1" x14ac:dyDescent="0.4">
      <c r="A2518" s="50" t="s">
        <v>862</v>
      </c>
      <c r="B2518" s="50"/>
      <c r="C2518" s="50"/>
      <c r="D2518" s="50"/>
      <c r="E2518" s="50"/>
      <c r="F2518" s="50"/>
      <c r="G2518" s="50"/>
      <c r="H2518" s="50"/>
      <c r="I2518" s="50"/>
      <c r="J2518" s="50"/>
      <c r="K2518" s="56">
        <v>45240</v>
      </c>
      <c r="L2518" s="50" t="s">
        <v>1364</v>
      </c>
      <c r="M2518" s="52">
        <v>130000</v>
      </c>
      <c r="N2518" s="51"/>
      <c r="O2518" s="52">
        <f t="shared" si="415"/>
        <v>130000</v>
      </c>
      <c r="P2518" s="51"/>
      <c r="Q2518" s="51"/>
      <c r="R2518" s="51"/>
      <c r="S2518" s="51"/>
      <c r="T2518" s="50" t="s">
        <v>304</v>
      </c>
    </row>
    <row r="2519" spans="1:20" ht="21" customHeight="1" x14ac:dyDescent="0.4">
      <c r="A2519" s="50" t="s">
        <v>862</v>
      </c>
      <c r="B2519" s="50"/>
      <c r="C2519" s="50"/>
      <c r="D2519" s="50"/>
      <c r="E2519" s="50"/>
      <c r="F2519" s="50"/>
      <c r="G2519" s="50"/>
      <c r="H2519" s="50"/>
      <c r="I2519" s="50"/>
      <c r="J2519" s="50"/>
      <c r="K2519" s="56">
        <v>45299</v>
      </c>
      <c r="L2519" s="50" t="s">
        <v>9</v>
      </c>
      <c r="M2519" s="51"/>
      <c r="N2519" s="52">
        <v>790000</v>
      </c>
      <c r="O2519" s="52">
        <f t="shared" si="415"/>
        <v>790000</v>
      </c>
      <c r="P2519" s="51"/>
      <c r="Q2519" s="51"/>
      <c r="R2519" s="51"/>
      <c r="S2519" s="51"/>
      <c r="T2519" s="50" t="s">
        <v>304</v>
      </c>
    </row>
    <row r="2520" spans="1:20" ht="21" customHeight="1" x14ac:dyDescent="0.4">
      <c r="A2520" s="50" t="s">
        <v>862</v>
      </c>
      <c r="B2520" s="50"/>
      <c r="C2520" s="50"/>
      <c r="D2520" s="50"/>
      <c r="E2520" s="50"/>
      <c r="F2520" s="50"/>
      <c r="G2520" s="50"/>
      <c r="H2520" s="50"/>
      <c r="I2520" s="50"/>
      <c r="J2520" s="50"/>
      <c r="K2520" s="56">
        <v>45299</v>
      </c>
      <c r="L2520" s="50" t="s">
        <v>1365</v>
      </c>
      <c r="M2520" s="52">
        <v>400000</v>
      </c>
      <c r="N2520" s="51"/>
      <c r="O2520" s="52">
        <f t="shared" si="415"/>
        <v>400000</v>
      </c>
      <c r="P2520" s="51"/>
      <c r="Q2520" s="51"/>
      <c r="R2520" s="51"/>
      <c r="S2520" s="51"/>
      <c r="T2520" s="50" t="s">
        <v>304</v>
      </c>
    </row>
    <row r="2521" spans="1:20" ht="21" customHeight="1" x14ac:dyDescent="0.4">
      <c r="A2521" s="50" t="s">
        <v>862</v>
      </c>
      <c r="B2521" s="50"/>
      <c r="C2521" s="50"/>
      <c r="D2521" s="50"/>
      <c r="E2521" s="50"/>
      <c r="F2521" s="50"/>
      <c r="G2521" s="50"/>
      <c r="H2521" s="50"/>
      <c r="I2521" s="50"/>
      <c r="J2521" s="50"/>
      <c r="K2521" s="56">
        <v>45299</v>
      </c>
      <c r="L2521" s="50" t="s">
        <v>1366</v>
      </c>
      <c r="M2521" s="52">
        <v>400000</v>
      </c>
      <c r="N2521" s="51"/>
      <c r="O2521" s="52">
        <f t="shared" si="415"/>
        <v>400000</v>
      </c>
      <c r="P2521" s="51"/>
      <c r="Q2521" s="51"/>
      <c r="R2521" s="51"/>
      <c r="S2521" s="51"/>
      <c r="T2521" s="50" t="s">
        <v>304</v>
      </c>
    </row>
    <row r="2522" spans="1:20" ht="21" customHeight="1" x14ac:dyDescent="0.4">
      <c r="A2522" s="50" t="s">
        <v>862</v>
      </c>
      <c r="B2522" s="50"/>
      <c r="C2522" s="50"/>
      <c r="D2522" s="50"/>
      <c r="E2522" s="50"/>
      <c r="F2522" s="50"/>
      <c r="G2522" s="50"/>
      <c r="H2522" s="50"/>
      <c r="I2522" s="50"/>
      <c r="J2522" s="50"/>
      <c r="K2522" s="56">
        <v>45299</v>
      </c>
      <c r="L2522" s="50" t="s">
        <v>1367</v>
      </c>
      <c r="M2522" s="52">
        <v>300000</v>
      </c>
      <c r="N2522" s="51"/>
      <c r="O2522" s="52">
        <f t="shared" si="415"/>
        <v>300000</v>
      </c>
      <c r="P2522" s="51"/>
      <c r="Q2522" s="51"/>
      <c r="R2522" s="51"/>
      <c r="S2522" s="51"/>
      <c r="T2522" s="50" t="s">
        <v>304</v>
      </c>
    </row>
    <row r="2523" spans="1:20" ht="21" customHeight="1" x14ac:dyDescent="0.4">
      <c r="A2523" s="50" t="s">
        <v>862</v>
      </c>
      <c r="B2523" s="50"/>
      <c r="C2523" s="50"/>
      <c r="D2523" s="50"/>
      <c r="E2523" s="50"/>
      <c r="F2523" s="50"/>
      <c r="G2523" s="50"/>
      <c r="H2523" s="50"/>
      <c r="I2523" s="50"/>
      <c r="J2523" s="50"/>
      <c r="K2523" s="50"/>
      <c r="L2523" s="50"/>
      <c r="M2523" s="51"/>
      <c r="N2523" s="51"/>
      <c r="O2523" s="52">
        <f t="shared" si="415"/>
        <v>0</v>
      </c>
      <c r="P2523" s="51"/>
      <c r="Q2523" s="51"/>
      <c r="R2523" s="51"/>
      <c r="S2523" s="51"/>
      <c r="T2523" s="50" t="s">
        <v>304</v>
      </c>
    </row>
    <row r="2524" spans="1:20" ht="21" customHeight="1" x14ac:dyDescent="0.4">
      <c r="A2524" s="58"/>
      <c r="B2524" s="58"/>
      <c r="C2524" s="58"/>
      <c r="D2524" s="58"/>
      <c r="E2524" s="58"/>
      <c r="F2524" s="58"/>
      <c r="G2524" s="58"/>
      <c r="H2524" s="58"/>
      <c r="I2524" s="58"/>
      <c r="J2524" s="58"/>
      <c r="K2524" s="58"/>
      <c r="L2524" s="58"/>
      <c r="M2524" s="60">
        <f t="shared" ref="M2524:N2524" si="416">SUM(M2510:M2523)</f>
        <v>1230000</v>
      </c>
      <c r="N2524" s="60">
        <f t="shared" si="416"/>
        <v>2550000</v>
      </c>
      <c r="O2524" s="60">
        <f>SUM(O2510:O2523)</f>
        <v>3780000</v>
      </c>
      <c r="P2524" s="60">
        <f>+J2516-N2524</f>
        <v>0</v>
      </c>
      <c r="Q2524" s="60">
        <f>+I2516-M2524</f>
        <v>0</v>
      </c>
      <c r="R2524" s="60">
        <f>+P2524+Q2524</f>
        <v>0</v>
      </c>
      <c r="S2524" s="60">
        <f>+O2524</f>
        <v>3780000</v>
      </c>
      <c r="T2524" s="58"/>
    </row>
    <row r="2525" spans="1:20" ht="21" customHeight="1" x14ac:dyDescent="0.4">
      <c r="A2525" s="50" t="s">
        <v>149</v>
      </c>
      <c r="B2525" s="50" t="s">
        <v>399</v>
      </c>
      <c r="C2525" s="50" t="s">
        <v>450</v>
      </c>
      <c r="D2525" s="50">
        <v>156</v>
      </c>
      <c r="E2525" s="50">
        <v>15000</v>
      </c>
      <c r="F2525" s="52">
        <f>+D2525*0.8364</f>
        <v>130.47839999999999</v>
      </c>
      <c r="G2525" s="51">
        <v>7000</v>
      </c>
      <c r="H2525" s="51">
        <f>+D2525*E2525</f>
        <v>2340000</v>
      </c>
      <c r="I2525" s="52">
        <f>+CEILING(F2525*G2525,1000)</f>
        <v>914000</v>
      </c>
      <c r="J2525" s="52">
        <f>(H2525-I2525)</f>
        <v>1426000</v>
      </c>
      <c r="K2525" s="56">
        <v>44781</v>
      </c>
      <c r="L2525" s="50"/>
      <c r="M2525" s="51"/>
      <c r="N2525" s="51"/>
      <c r="O2525" s="52"/>
      <c r="P2525" s="51"/>
      <c r="Q2525" s="51"/>
      <c r="R2525" s="51"/>
      <c r="S2525" s="51"/>
      <c r="T2525" s="50" t="s">
        <v>375</v>
      </c>
    </row>
    <row r="2526" spans="1:20" ht="21" customHeight="1" x14ac:dyDescent="0.4">
      <c r="A2526" s="50" t="s">
        <v>149</v>
      </c>
      <c r="B2526" s="50"/>
      <c r="C2526" s="50"/>
      <c r="D2526" s="50"/>
      <c r="E2526" s="50"/>
      <c r="F2526" s="50"/>
      <c r="G2526" s="50"/>
      <c r="H2526" s="50"/>
      <c r="I2526" s="50"/>
      <c r="J2526" s="50"/>
      <c r="K2526" s="56">
        <v>44781</v>
      </c>
      <c r="L2526" s="50" t="s">
        <v>1368</v>
      </c>
      <c r="M2526" s="51">
        <v>600000</v>
      </c>
      <c r="N2526" s="51"/>
      <c r="O2526" s="52">
        <f t="shared" ref="O2526:O2593" si="417">+SUM(M2526:N2526)</f>
        <v>600000</v>
      </c>
      <c r="P2526" s="51"/>
      <c r="Q2526" s="51"/>
      <c r="R2526" s="51"/>
      <c r="S2526" s="51"/>
      <c r="T2526" s="50" t="s">
        <v>375</v>
      </c>
    </row>
    <row r="2527" spans="1:20" ht="21" customHeight="1" x14ac:dyDescent="0.4">
      <c r="A2527" s="50" t="s">
        <v>149</v>
      </c>
      <c r="B2527" s="50"/>
      <c r="C2527" s="50"/>
      <c r="D2527" s="50"/>
      <c r="E2527" s="50"/>
      <c r="F2527" s="50"/>
      <c r="G2527" s="50"/>
      <c r="H2527" s="50"/>
      <c r="I2527" s="50"/>
      <c r="J2527" s="50"/>
      <c r="K2527" s="56">
        <v>44860</v>
      </c>
      <c r="L2527" s="50" t="s">
        <v>9</v>
      </c>
      <c r="M2527" s="51"/>
      <c r="N2527" s="52">
        <v>600000</v>
      </c>
      <c r="O2527" s="52">
        <f t="shared" si="417"/>
        <v>600000</v>
      </c>
      <c r="P2527" s="51"/>
      <c r="Q2527" s="51"/>
      <c r="R2527" s="51"/>
      <c r="S2527" s="51"/>
      <c r="T2527" s="50" t="s">
        <v>375</v>
      </c>
    </row>
    <row r="2528" spans="1:20" ht="21" customHeight="1" x14ac:dyDescent="0.4">
      <c r="A2528" s="50" t="s">
        <v>149</v>
      </c>
      <c r="B2528" s="50"/>
      <c r="C2528" s="50"/>
      <c r="D2528" s="50"/>
      <c r="E2528" s="50"/>
      <c r="F2528" s="50"/>
      <c r="G2528" s="50"/>
      <c r="H2528" s="50"/>
      <c r="I2528" s="50"/>
      <c r="J2528" s="50"/>
      <c r="K2528" s="56">
        <v>44958</v>
      </c>
      <c r="L2528" s="50" t="s">
        <v>9</v>
      </c>
      <c r="M2528" s="51"/>
      <c r="N2528" s="52">
        <v>826000</v>
      </c>
      <c r="O2528" s="52">
        <f t="shared" si="417"/>
        <v>826000</v>
      </c>
      <c r="P2528" s="51"/>
      <c r="Q2528" s="51"/>
      <c r="R2528" s="51"/>
      <c r="S2528" s="51"/>
      <c r="T2528" s="50" t="s">
        <v>375</v>
      </c>
    </row>
    <row r="2529" spans="1:20" ht="21" customHeight="1" x14ac:dyDescent="0.4">
      <c r="A2529" s="50" t="s">
        <v>149</v>
      </c>
      <c r="B2529" s="50"/>
      <c r="C2529" s="50"/>
      <c r="D2529" s="50"/>
      <c r="E2529" s="50"/>
      <c r="F2529" s="50"/>
      <c r="G2529" s="50"/>
      <c r="H2529" s="50"/>
      <c r="I2529" s="50"/>
      <c r="J2529" s="50"/>
      <c r="K2529" s="56">
        <v>44960</v>
      </c>
      <c r="L2529" s="50" t="s">
        <v>321</v>
      </c>
      <c r="M2529" s="51">
        <v>500000</v>
      </c>
      <c r="N2529" s="51"/>
      <c r="O2529" s="52">
        <f t="shared" si="417"/>
        <v>500000</v>
      </c>
      <c r="P2529" s="51"/>
      <c r="Q2529" s="51"/>
      <c r="R2529" s="51"/>
      <c r="S2529" s="51"/>
      <c r="T2529" s="50" t="s">
        <v>375</v>
      </c>
    </row>
    <row r="2530" spans="1:20" ht="21" customHeight="1" x14ac:dyDescent="0.4">
      <c r="A2530" s="50" t="s">
        <v>149</v>
      </c>
      <c r="B2530" s="50"/>
      <c r="C2530" s="50"/>
      <c r="D2530" s="50"/>
      <c r="E2530" s="50"/>
      <c r="F2530" s="50"/>
      <c r="G2530" s="50"/>
      <c r="H2530" s="50"/>
      <c r="I2530" s="50"/>
      <c r="J2530" s="50"/>
      <c r="K2530" s="56">
        <v>44961</v>
      </c>
      <c r="L2530" s="50" t="s">
        <v>321</v>
      </c>
      <c r="M2530" s="51">
        <v>414000</v>
      </c>
      <c r="N2530" s="51"/>
      <c r="O2530" s="52">
        <f t="shared" si="417"/>
        <v>414000</v>
      </c>
      <c r="P2530" s="51"/>
      <c r="Q2530" s="51"/>
      <c r="R2530" s="51"/>
      <c r="S2530" s="51"/>
      <c r="T2530" s="50" t="s">
        <v>375</v>
      </c>
    </row>
    <row r="2531" spans="1:20" ht="21" customHeight="1" x14ac:dyDescent="0.4">
      <c r="A2531" s="50" t="s">
        <v>149</v>
      </c>
      <c r="B2531" s="50"/>
      <c r="C2531" s="50" t="s">
        <v>376</v>
      </c>
      <c r="D2531" s="50"/>
      <c r="E2531" s="50"/>
      <c r="F2531" s="50"/>
      <c r="G2531" s="50"/>
      <c r="H2531" s="50"/>
      <c r="I2531" s="50"/>
      <c r="J2531" s="50"/>
      <c r="K2531" s="56">
        <v>45000</v>
      </c>
      <c r="L2531" s="50" t="s">
        <v>383</v>
      </c>
      <c r="M2531" s="51">
        <v>10000</v>
      </c>
      <c r="N2531" s="51"/>
      <c r="O2531" s="52">
        <f t="shared" si="417"/>
        <v>10000</v>
      </c>
      <c r="P2531" s="51"/>
      <c r="Q2531" s="51"/>
      <c r="R2531" s="51"/>
      <c r="S2531" s="51"/>
      <c r="T2531" s="50" t="s">
        <v>375</v>
      </c>
    </row>
    <row r="2532" spans="1:20" ht="21" customHeight="1" x14ac:dyDescent="0.4">
      <c r="A2532" s="50" t="s">
        <v>149</v>
      </c>
      <c r="B2532" s="50"/>
      <c r="C2532" s="50"/>
      <c r="D2532" s="50"/>
      <c r="E2532" s="50"/>
      <c r="F2532" s="50"/>
      <c r="G2532" s="50"/>
      <c r="H2532" s="50"/>
      <c r="I2532" s="50"/>
      <c r="J2532" s="50"/>
      <c r="K2532" s="56">
        <v>45076</v>
      </c>
      <c r="L2532" s="50" t="s">
        <v>313</v>
      </c>
      <c r="M2532" s="51">
        <v>-10000</v>
      </c>
      <c r="N2532" s="51"/>
      <c r="O2532" s="52">
        <f t="shared" si="417"/>
        <v>-10000</v>
      </c>
      <c r="P2532" s="51"/>
      <c r="Q2532" s="51"/>
      <c r="R2532" s="51"/>
      <c r="S2532" s="51"/>
      <c r="T2532" s="50" t="s">
        <v>375</v>
      </c>
    </row>
    <row r="2533" spans="1:20" ht="21" customHeight="1" x14ac:dyDescent="0.4">
      <c r="A2533" s="50" t="s">
        <v>149</v>
      </c>
      <c r="B2533" s="50"/>
      <c r="C2533" s="50"/>
      <c r="D2533" s="50"/>
      <c r="E2533" s="50"/>
      <c r="F2533" s="50"/>
      <c r="G2533" s="50"/>
      <c r="H2533" s="50"/>
      <c r="I2533" s="50"/>
      <c r="J2533" s="50"/>
      <c r="K2533" s="56" t="s">
        <v>1204</v>
      </c>
      <c r="L2533" s="50" t="s">
        <v>19</v>
      </c>
      <c r="M2533" s="51">
        <v>-600000</v>
      </c>
      <c r="N2533" s="51"/>
      <c r="O2533" s="52">
        <f t="shared" si="417"/>
        <v>-600000</v>
      </c>
      <c r="P2533" s="51"/>
      <c r="Q2533" s="51"/>
      <c r="R2533" s="51"/>
      <c r="S2533" s="51"/>
      <c r="T2533" s="50" t="s">
        <v>375</v>
      </c>
    </row>
    <row r="2534" spans="1:20" ht="21" customHeight="1" x14ac:dyDescent="0.4">
      <c r="A2534" s="50" t="s">
        <v>149</v>
      </c>
      <c r="B2534" s="50"/>
      <c r="C2534" s="50"/>
      <c r="D2534" s="50"/>
      <c r="E2534" s="50"/>
      <c r="F2534" s="50"/>
      <c r="G2534" s="50"/>
      <c r="H2534" s="50"/>
      <c r="I2534" s="50"/>
      <c r="J2534" s="50"/>
      <c r="K2534" s="50"/>
      <c r="L2534" s="50"/>
      <c r="M2534" s="51"/>
      <c r="N2534" s="51"/>
      <c r="O2534" s="52">
        <f t="shared" si="417"/>
        <v>0</v>
      </c>
      <c r="P2534" s="51"/>
      <c r="Q2534" s="51"/>
      <c r="R2534" s="51"/>
      <c r="S2534" s="51"/>
      <c r="T2534" s="50" t="s">
        <v>375</v>
      </c>
    </row>
    <row r="2535" spans="1:20" ht="21" customHeight="1" x14ac:dyDescent="0.4">
      <c r="A2535" s="58"/>
      <c r="B2535" s="58"/>
      <c r="C2535" s="58"/>
      <c r="D2535" s="58"/>
      <c r="E2535" s="58"/>
      <c r="F2535" s="58"/>
      <c r="G2535" s="58"/>
      <c r="H2535" s="58"/>
      <c r="I2535" s="58"/>
      <c r="J2535" s="58"/>
      <c r="K2535" s="58"/>
      <c r="L2535" s="58"/>
      <c r="M2535" s="60">
        <f t="shared" ref="M2535:N2535" si="418">SUM(M2526:M2534)</f>
        <v>914000</v>
      </c>
      <c r="N2535" s="60">
        <f t="shared" si="418"/>
        <v>1426000</v>
      </c>
      <c r="O2535" s="60">
        <f>SUM(O2526:O2534)</f>
        <v>2340000</v>
      </c>
      <c r="P2535" s="60">
        <f>+J2525-N2535</f>
        <v>0</v>
      </c>
      <c r="Q2535" s="60">
        <f>+I2525-M2535</f>
        <v>0</v>
      </c>
      <c r="R2535" s="60">
        <f>+P2535+Q2535</f>
        <v>0</v>
      </c>
      <c r="S2535" s="60">
        <f>+O2535</f>
        <v>2340000</v>
      </c>
      <c r="T2535" s="58"/>
    </row>
    <row r="2536" spans="1:20" ht="21" customHeight="1" x14ac:dyDescent="0.4">
      <c r="A2536" s="50" t="s">
        <v>150</v>
      </c>
      <c r="B2536" s="50" t="s">
        <v>399</v>
      </c>
      <c r="C2536" s="50" t="s">
        <v>864</v>
      </c>
      <c r="D2536" s="50">
        <v>144.44</v>
      </c>
      <c r="E2536" s="50">
        <v>15000</v>
      </c>
      <c r="F2536" s="52">
        <f>+D2536*0.8364</f>
        <v>120.80961600000001</v>
      </c>
      <c r="G2536" s="51">
        <v>7000</v>
      </c>
      <c r="H2536" s="51">
        <f>+D2536*E2536</f>
        <v>2166600</v>
      </c>
      <c r="I2536" s="52">
        <f>+CEILING(F2536*G2536,1000)</f>
        <v>846000</v>
      </c>
      <c r="J2536" s="52">
        <f>(H2536-I2536)</f>
        <v>1320600</v>
      </c>
      <c r="K2536" s="56">
        <v>44794</v>
      </c>
      <c r="L2536" s="50"/>
      <c r="M2536" s="51"/>
      <c r="N2536" s="51"/>
      <c r="O2536" s="52"/>
      <c r="P2536" s="51"/>
      <c r="Q2536" s="51"/>
      <c r="R2536" s="51"/>
      <c r="S2536" s="51"/>
      <c r="T2536" s="50" t="s">
        <v>982</v>
      </c>
    </row>
    <row r="2537" spans="1:20" ht="21" customHeight="1" x14ac:dyDescent="0.4">
      <c r="A2537" s="50" t="s">
        <v>150</v>
      </c>
      <c r="B2537" s="50"/>
      <c r="C2537" s="50"/>
      <c r="D2537" s="50"/>
      <c r="E2537" s="50"/>
      <c r="F2537" s="50"/>
      <c r="G2537" s="50"/>
      <c r="H2537" s="50"/>
      <c r="I2537" s="50"/>
      <c r="J2537" s="50"/>
      <c r="K2537" s="56">
        <v>44794</v>
      </c>
      <c r="L2537" s="50" t="s">
        <v>9</v>
      </c>
      <c r="M2537" s="51"/>
      <c r="N2537" s="52">
        <v>350000</v>
      </c>
      <c r="O2537" s="52">
        <f t="shared" si="417"/>
        <v>350000</v>
      </c>
      <c r="P2537" s="51"/>
      <c r="Q2537" s="51"/>
      <c r="R2537" s="51"/>
      <c r="S2537" s="51"/>
      <c r="T2537" s="50" t="s">
        <v>982</v>
      </c>
    </row>
    <row r="2538" spans="1:20" ht="21" customHeight="1" x14ac:dyDescent="0.4">
      <c r="A2538" s="50" t="s">
        <v>150</v>
      </c>
      <c r="B2538" s="50"/>
      <c r="C2538" s="50"/>
      <c r="D2538" s="50"/>
      <c r="E2538" s="50"/>
      <c r="F2538" s="50"/>
      <c r="G2538" s="50"/>
      <c r="H2538" s="50"/>
      <c r="I2538" s="50"/>
      <c r="J2538" s="50"/>
      <c r="K2538" s="56">
        <v>44797</v>
      </c>
      <c r="L2538" s="50" t="s">
        <v>1369</v>
      </c>
      <c r="M2538" s="51">
        <v>250000</v>
      </c>
      <c r="N2538" s="51"/>
      <c r="O2538" s="52">
        <f t="shared" si="417"/>
        <v>250000</v>
      </c>
      <c r="P2538" s="51"/>
      <c r="Q2538" s="51"/>
      <c r="R2538" s="51"/>
      <c r="S2538" s="51"/>
      <c r="T2538" s="50" t="s">
        <v>982</v>
      </c>
    </row>
    <row r="2539" spans="1:20" ht="21" customHeight="1" x14ac:dyDescent="0.4">
      <c r="A2539" s="50" t="s">
        <v>150</v>
      </c>
      <c r="B2539" s="50"/>
      <c r="C2539" s="50" t="s">
        <v>864</v>
      </c>
      <c r="D2539" s="50"/>
      <c r="E2539" s="50"/>
      <c r="F2539" s="50"/>
      <c r="G2539" s="50"/>
      <c r="H2539" s="50"/>
      <c r="I2539" s="50"/>
      <c r="J2539" s="50"/>
      <c r="K2539" s="56">
        <v>44921</v>
      </c>
      <c r="L2539" s="50" t="s">
        <v>1370</v>
      </c>
      <c r="M2539" s="51">
        <v>50000</v>
      </c>
      <c r="N2539" s="51"/>
      <c r="O2539" s="52">
        <f t="shared" si="417"/>
        <v>50000</v>
      </c>
      <c r="P2539" s="51"/>
      <c r="Q2539" s="51"/>
      <c r="R2539" s="51"/>
      <c r="S2539" s="51"/>
      <c r="T2539" s="50" t="s">
        <v>982</v>
      </c>
    </row>
    <row r="2540" spans="1:20" ht="21" customHeight="1" x14ac:dyDescent="0.4">
      <c r="A2540" s="50" t="s">
        <v>150</v>
      </c>
      <c r="B2540" s="50"/>
      <c r="C2540" s="50" t="s">
        <v>242</v>
      </c>
      <c r="D2540" s="50"/>
      <c r="E2540" s="50"/>
      <c r="F2540" s="50"/>
      <c r="G2540" s="50"/>
      <c r="H2540" s="50"/>
      <c r="I2540" s="50"/>
      <c r="J2540" s="50"/>
      <c r="K2540" s="56">
        <v>44921</v>
      </c>
      <c r="L2540" s="50" t="s">
        <v>1371</v>
      </c>
      <c r="M2540" s="51">
        <v>450000</v>
      </c>
      <c r="N2540" s="51"/>
      <c r="O2540" s="52">
        <f t="shared" si="417"/>
        <v>450000</v>
      </c>
      <c r="P2540" s="51"/>
      <c r="Q2540" s="51"/>
      <c r="R2540" s="51"/>
      <c r="S2540" s="51"/>
      <c r="T2540" s="50" t="s">
        <v>982</v>
      </c>
    </row>
    <row r="2541" spans="1:20" ht="21" customHeight="1" x14ac:dyDescent="0.4">
      <c r="A2541" s="50" t="s">
        <v>150</v>
      </c>
      <c r="B2541" s="50"/>
      <c r="C2541" s="50"/>
      <c r="D2541" s="50"/>
      <c r="E2541" s="50"/>
      <c r="F2541" s="50"/>
      <c r="G2541" s="50"/>
      <c r="H2541" s="50"/>
      <c r="I2541" s="50"/>
      <c r="J2541" s="50"/>
      <c r="K2541" s="56">
        <v>45028</v>
      </c>
      <c r="L2541" s="50" t="s">
        <v>9</v>
      </c>
      <c r="M2541" s="51"/>
      <c r="N2541" s="52">
        <v>500000</v>
      </c>
      <c r="O2541" s="52">
        <f t="shared" si="417"/>
        <v>500000</v>
      </c>
      <c r="P2541" s="51"/>
      <c r="Q2541" s="51"/>
      <c r="R2541" s="51"/>
      <c r="S2541" s="51"/>
      <c r="T2541" s="50" t="s">
        <v>982</v>
      </c>
    </row>
    <row r="2542" spans="1:20" ht="21" customHeight="1" x14ac:dyDescent="0.4">
      <c r="A2542" s="50" t="s">
        <v>150</v>
      </c>
      <c r="B2542" s="50"/>
      <c r="C2542" s="50"/>
      <c r="D2542" s="50"/>
      <c r="E2542" s="50"/>
      <c r="F2542" s="50"/>
      <c r="G2542" s="50"/>
      <c r="H2542" s="50"/>
      <c r="I2542" s="50"/>
      <c r="J2542" s="50"/>
      <c r="K2542" s="56">
        <v>45086</v>
      </c>
      <c r="L2542" s="50" t="s">
        <v>9</v>
      </c>
      <c r="M2542" s="51"/>
      <c r="N2542" s="52">
        <v>470600</v>
      </c>
      <c r="O2542" s="52">
        <f t="shared" si="417"/>
        <v>470600</v>
      </c>
      <c r="P2542" s="51"/>
      <c r="Q2542" s="51"/>
      <c r="R2542" s="51"/>
      <c r="S2542" s="51"/>
      <c r="T2542" s="50" t="s">
        <v>982</v>
      </c>
    </row>
    <row r="2543" spans="1:20" ht="21" customHeight="1" x14ac:dyDescent="0.4">
      <c r="A2543" s="50" t="s">
        <v>150</v>
      </c>
      <c r="B2543" s="50"/>
      <c r="C2543" s="50" t="s">
        <v>242</v>
      </c>
      <c r="D2543" s="50"/>
      <c r="E2543" s="50"/>
      <c r="F2543" s="50"/>
      <c r="G2543" s="50"/>
      <c r="H2543" s="50"/>
      <c r="I2543" s="50"/>
      <c r="J2543" s="50"/>
      <c r="K2543" s="56">
        <v>45086</v>
      </c>
      <c r="L2543" s="50" t="s">
        <v>1372</v>
      </c>
      <c r="M2543" s="51">
        <v>96000</v>
      </c>
      <c r="N2543" s="51"/>
      <c r="O2543" s="52">
        <f t="shared" si="417"/>
        <v>96000</v>
      </c>
      <c r="P2543" s="51"/>
      <c r="Q2543" s="51"/>
      <c r="R2543" s="51"/>
      <c r="S2543" s="51"/>
      <c r="T2543" s="50" t="s">
        <v>982</v>
      </c>
    </row>
    <row r="2544" spans="1:20" ht="21" customHeight="1" x14ac:dyDescent="0.4">
      <c r="A2544" s="50" t="s">
        <v>150</v>
      </c>
      <c r="B2544" s="50"/>
      <c r="C2544" s="50"/>
      <c r="D2544" s="50"/>
      <c r="E2544" s="50"/>
      <c r="F2544" s="50"/>
      <c r="G2544" s="50"/>
      <c r="H2544" s="50"/>
      <c r="I2544" s="50"/>
      <c r="J2544" s="50"/>
      <c r="K2544" s="50"/>
      <c r="L2544" s="50"/>
      <c r="M2544" s="51"/>
      <c r="N2544" s="51"/>
      <c r="O2544" s="52">
        <f t="shared" si="417"/>
        <v>0</v>
      </c>
      <c r="P2544" s="51"/>
      <c r="Q2544" s="51"/>
      <c r="R2544" s="51"/>
      <c r="S2544" s="51"/>
      <c r="T2544" s="50" t="s">
        <v>982</v>
      </c>
    </row>
    <row r="2545" spans="1:20" ht="21" customHeight="1" x14ac:dyDescent="0.4">
      <c r="A2545" s="58"/>
      <c r="B2545" s="58"/>
      <c r="C2545" s="58"/>
      <c r="D2545" s="58"/>
      <c r="E2545" s="58"/>
      <c r="F2545" s="58"/>
      <c r="G2545" s="58"/>
      <c r="H2545" s="58"/>
      <c r="I2545" s="58"/>
      <c r="J2545" s="58"/>
      <c r="K2545" s="58"/>
      <c r="L2545" s="58"/>
      <c r="M2545" s="60">
        <f t="shared" ref="M2545:N2545" si="419">SUM(M2537:M2544)</f>
        <v>846000</v>
      </c>
      <c r="N2545" s="60">
        <f t="shared" si="419"/>
        <v>1320600</v>
      </c>
      <c r="O2545" s="60">
        <f>SUM(O2537:O2544)</f>
        <v>2166600</v>
      </c>
      <c r="P2545" s="60">
        <f>+J2536-N2545</f>
        <v>0</v>
      </c>
      <c r="Q2545" s="60">
        <f>+I2536-M2545</f>
        <v>0</v>
      </c>
      <c r="R2545" s="60">
        <f>+P2545+Q2545</f>
        <v>0</v>
      </c>
      <c r="S2545" s="60">
        <f>+O2545</f>
        <v>2166600</v>
      </c>
      <c r="T2545" s="58"/>
    </row>
    <row r="2546" spans="1:20" ht="21" customHeight="1" x14ac:dyDescent="0.4">
      <c r="A2546" s="50" t="s">
        <v>151</v>
      </c>
      <c r="B2546" s="50" t="s">
        <v>399</v>
      </c>
      <c r="C2546" s="50" t="s">
        <v>865</v>
      </c>
      <c r="D2546" s="50">
        <v>144.44</v>
      </c>
      <c r="E2546" s="50">
        <v>15000</v>
      </c>
      <c r="F2546" s="52">
        <f>+D2546*0.8364</f>
        <v>120.80961600000001</v>
      </c>
      <c r="G2546" s="51">
        <v>7000</v>
      </c>
      <c r="H2546" s="51">
        <f>+D2546*E2546</f>
        <v>2166600</v>
      </c>
      <c r="I2546" s="52">
        <f>+CEILING(F2546*G2546,1000)</f>
        <v>846000</v>
      </c>
      <c r="J2546" s="52">
        <f>(H2546-I2546)</f>
        <v>1320600</v>
      </c>
      <c r="K2546" s="56">
        <v>44778</v>
      </c>
      <c r="L2546" s="50"/>
      <c r="M2546" s="51"/>
      <c r="N2546" s="51"/>
      <c r="O2546" s="52"/>
      <c r="P2546" s="51"/>
      <c r="Q2546" s="51"/>
      <c r="R2546" s="51"/>
      <c r="S2546" s="51"/>
      <c r="T2546" s="50" t="s">
        <v>982</v>
      </c>
    </row>
    <row r="2547" spans="1:20" ht="21" customHeight="1" x14ac:dyDescent="0.4">
      <c r="A2547" s="50" t="s">
        <v>151</v>
      </c>
      <c r="B2547" s="50"/>
      <c r="C2547" s="50"/>
      <c r="D2547" s="50"/>
      <c r="E2547" s="50"/>
      <c r="F2547" s="50"/>
      <c r="G2547" s="50"/>
      <c r="H2547" s="50"/>
      <c r="I2547" s="50"/>
      <c r="J2547" s="50"/>
      <c r="K2547" s="56">
        <v>44778</v>
      </c>
      <c r="L2547" s="50" t="s">
        <v>9</v>
      </c>
      <c r="M2547" s="51"/>
      <c r="N2547" s="52">
        <v>542000</v>
      </c>
      <c r="O2547" s="52">
        <f t="shared" si="417"/>
        <v>542000</v>
      </c>
      <c r="P2547" s="51"/>
      <c r="Q2547" s="51"/>
      <c r="R2547" s="51"/>
      <c r="S2547" s="51"/>
      <c r="T2547" s="50" t="s">
        <v>982</v>
      </c>
    </row>
    <row r="2548" spans="1:20" ht="21" customHeight="1" x14ac:dyDescent="0.4">
      <c r="A2548" s="50" t="s">
        <v>151</v>
      </c>
      <c r="B2548" s="50"/>
      <c r="C2548" s="50"/>
      <c r="D2548" s="50"/>
      <c r="E2548" s="50"/>
      <c r="F2548" s="50"/>
      <c r="G2548" s="50"/>
      <c r="H2548" s="50"/>
      <c r="I2548" s="50"/>
      <c r="J2548" s="50"/>
      <c r="K2548" s="56">
        <v>44913</v>
      </c>
      <c r="L2548" s="50" t="s">
        <v>9</v>
      </c>
      <c r="M2548" s="51"/>
      <c r="N2548" s="52">
        <v>541300</v>
      </c>
      <c r="O2548" s="52">
        <f t="shared" si="417"/>
        <v>541300</v>
      </c>
      <c r="P2548" s="51"/>
      <c r="Q2548" s="51"/>
      <c r="R2548" s="51"/>
      <c r="S2548" s="51"/>
      <c r="T2548" s="50" t="s">
        <v>982</v>
      </c>
    </row>
    <row r="2549" spans="1:20" ht="21" customHeight="1" x14ac:dyDescent="0.4">
      <c r="A2549" s="50" t="s">
        <v>151</v>
      </c>
      <c r="B2549" s="50"/>
      <c r="C2549" s="50"/>
      <c r="D2549" s="50"/>
      <c r="E2549" s="50"/>
      <c r="F2549" s="50"/>
      <c r="G2549" s="50"/>
      <c r="H2549" s="50"/>
      <c r="I2549" s="50"/>
      <c r="J2549" s="50"/>
      <c r="K2549" s="56">
        <v>45127</v>
      </c>
      <c r="L2549" s="50" t="s">
        <v>9</v>
      </c>
      <c r="M2549" s="51"/>
      <c r="N2549" s="52">
        <v>1083300</v>
      </c>
      <c r="O2549" s="52">
        <f t="shared" si="417"/>
        <v>1083300</v>
      </c>
      <c r="P2549" s="51"/>
      <c r="Q2549" s="51"/>
      <c r="R2549" s="51"/>
      <c r="S2549" s="51"/>
      <c r="T2549" s="50" t="s">
        <v>982</v>
      </c>
    </row>
    <row r="2550" spans="1:20" ht="21" customHeight="1" x14ac:dyDescent="0.4">
      <c r="A2550" s="50" t="s">
        <v>151</v>
      </c>
      <c r="B2550" s="50"/>
      <c r="C2550" s="50"/>
      <c r="D2550" s="50"/>
      <c r="E2550" s="50"/>
      <c r="F2550" s="50"/>
      <c r="G2550" s="50"/>
      <c r="H2550" s="50"/>
      <c r="I2550" s="50"/>
      <c r="J2550" s="50"/>
      <c r="K2550" s="50"/>
      <c r="L2550" s="50"/>
      <c r="M2550" s="51"/>
      <c r="N2550" s="51"/>
      <c r="O2550" s="52">
        <f t="shared" si="417"/>
        <v>0</v>
      </c>
      <c r="P2550" s="51"/>
      <c r="Q2550" s="51"/>
      <c r="R2550" s="51"/>
      <c r="S2550" s="51"/>
      <c r="T2550" s="50" t="s">
        <v>982</v>
      </c>
    </row>
    <row r="2551" spans="1:20" ht="21" customHeight="1" x14ac:dyDescent="0.4">
      <c r="A2551" s="58"/>
      <c r="B2551" s="58"/>
      <c r="C2551" s="58"/>
      <c r="D2551" s="58"/>
      <c r="E2551" s="58"/>
      <c r="F2551" s="58"/>
      <c r="G2551" s="58"/>
      <c r="H2551" s="58"/>
      <c r="I2551" s="58"/>
      <c r="J2551" s="58"/>
      <c r="K2551" s="58"/>
      <c r="L2551" s="58"/>
      <c r="M2551" s="60">
        <f t="shared" ref="M2551:N2551" si="420">SUM(M2547:M2550)</f>
        <v>0</v>
      </c>
      <c r="N2551" s="60">
        <f t="shared" si="420"/>
        <v>2166600</v>
      </c>
      <c r="O2551" s="60">
        <f>SUM(O2547:O2550)</f>
        <v>2166600</v>
      </c>
      <c r="P2551" s="60">
        <f>+J2546-N2551</f>
        <v>-846000</v>
      </c>
      <c r="Q2551" s="60">
        <f>+I2546-M2551</f>
        <v>846000</v>
      </c>
      <c r="R2551" s="60">
        <f>+P2551+Q2551</f>
        <v>0</v>
      </c>
      <c r="S2551" s="60">
        <f>+O2551</f>
        <v>2166600</v>
      </c>
      <c r="T2551" s="58"/>
    </row>
    <row r="2552" spans="1:20" ht="21" customHeight="1" x14ac:dyDescent="0.4">
      <c r="A2552" s="50" t="s">
        <v>152</v>
      </c>
      <c r="B2552" s="50" t="s">
        <v>399</v>
      </c>
      <c r="C2552" s="50" t="s">
        <v>866</v>
      </c>
      <c r="D2552" s="50">
        <v>144.44</v>
      </c>
      <c r="E2552" s="50">
        <v>15000</v>
      </c>
      <c r="F2552" s="52">
        <f>+D2552*0.8364</f>
        <v>120.80961600000001</v>
      </c>
      <c r="G2552" s="51">
        <v>7000</v>
      </c>
      <c r="H2552" s="51">
        <f>+D2552*E2552</f>
        <v>2166600</v>
      </c>
      <c r="I2552" s="52">
        <f>+CEILING(F2552*G2552,1000)</f>
        <v>846000</v>
      </c>
      <c r="J2552" s="52">
        <f>(H2552-I2552)</f>
        <v>1320600</v>
      </c>
      <c r="K2552" s="56">
        <v>44781</v>
      </c>
      <c r="L2552" s="50"/>
      <c r="M2552" s="51"/>
      <c r="N2552" s="51"/>
      <c r="O2552" s="52"/>
      <c r="P2552" s="51"/>
      <c r="Q2552" s="51"/>
      <c r="R2552" s="51"/>
      <c r="S2552" s="51"/>
      <c r="T2552" s="50" t="s">
        <v>989</v>
      </c>
    </row>
    <row r="2553" spans="1:20" ht="21" customHeight="1" x14ac:dyDescent="0.4">
      <c r="A2553" s="50" t="s">
        <v>152</v>
      </c>
      <c r="B2553" s="50"/>
      <c r="C2553" s="50"/>
      <c r="D2553" s="50"/>
      <c r="E2553" s="50"/>
      <c r="F2553" s="50"/>
      <c r="G2553" s="50"/>
      <c r="H2553" s="50"/>
      <c r="I2553" s="50"/>
      <c r="J2553" s="50"/>
      <c r="K2553" s="56">
        <v>44781</v>
      </c>
      <c r="L2553" s="50" t="s">
        <v>1373</v>
      </c>
      <c r="M2553" s="51">
        <v>150000</v>
      </c>
      <c r="N2553" s="51"/>
      <c r="O2553" s="52">
        <f t="shared" si="417"/>
        <v>150000</v>
      </c>
      <c r="P2553" s="51"/>
      <c r="Q2553" s="51"/>
      <c r="R2553" s="51"/>
      <c r="S2553" s="51"/>
      <c r="T2553" s="50" t="s">
        <v>989</v>
      </c>
    </row>
    <row r="2554" spans="1:20" ht="21" customHeight="1" x14ac:dyDescent="0.4">
      <c r="A2554" s="50" t="s">
        <v>152</v>
      </c>
      <c r="B2554" s="50"/>
      <c r="C2554" s="50"/>
      <c r="D2554" s="50"/>
      <c r="E2554" s="50"/>
      <c r="F2554" s="50"/>
      <c r="G2554" s="50"/>
      <c r="H2554" s="50"/>
      <c r="I2554" s="50"/>
      <c r="J2554" s="50"/>
      <c r="K2554" s="56">
        <v>44813</v>
      </c>
      <c r="L2554" s="50" t="s">
        <v>1374</v>
      </c>
      <c r="M2554" s="51">
        <v>350000</v>
      </c>
      <c r="N2554" s="51"/>
      <c r="O2554" s="52">
        <f t="shared" si="417"/>
        <v>350000</v>
      </c>
      <c r="P2554" s="51"/>
      <c r="Q2554" s="51"/>
      <c r="R2554" s="51"/>
      <c r="S2554" s="51"/>
      <c r="T2554" s="50" t="s">
        <v>989</v>
      </c>
    </row>
    <row r="2555" spans="1:20" ht="21" customHeight="1" x14ac:dyDescent="0.4">
      <c r="A2555" s="50" t="s">
        <v>152</v>
      </c>
      <c r="B2555" s="50"/>
      <c r="C2555" s="50"/>
      <c r="D2555" s="50"/>
      <c r="E2555" s="50"/>
      <c r="F2555" s="50"/>
      <c r="G2555" s="50"/>
      <c r="H2555" s="50"/>
      <c r="I2555" s="50"/>
      <c r="J2555" s="50"/>
      <c r="K2555" s="56">
        <v>44956</v>
      </c>
      <c r="L2555" s="50" t="s">
        <v>9</v>
      </c>
      <c r="M2555" s="51"/>
      <c r="N2555" s="51">
        <v>117625</v>
      </c>
      <c r="O2555" s="52">
        <f t="shared" si="417"/>
        <v>117625</v>
      </c>
      <c r="P2555" s="51"/>
      <c r="Q2555" s="51"/>
      <c r="R2555" s="51"/>
      <c r="S2555" s="51"/>
      <c r="T2555" s="50" t="s">
        <v>989</v>
      </c>
    </row>
    <row r="2556" spans="1:20" ht="21" customHeight="1" x14ac:dyDescent="0.4">
      <c r="A2556" s="50" t="s">
        <v>152</v>
      </c>
      <c r="B2556" s="50"/>
      <c r="C2556" s="50"/>
      <c r="D2556" s="50"/>
      <c r="E2556" s="50"/>
      <c r="F2556" s="50"/>
      <c r="G2556" s="50"/>
      <c r="H2556" s="50"/>
      <c r="I2556" s="50"/>
      <c r="J2556" s="50"/>
      <c r="K2556" s="56">
        <v>45014</v>
      </c>
      <c r="L2556" s="50" t="s">
        <v>1375</v>
      </c>
      <c r="M2556" s="51">
        <v>300000</v>
      </c>
      <c r="N2556" s="51"/>
      <c r="O2556" s="52">
        <f t="shared" si="417"/>
        <v>300000</v>
      </c>
      <c r="P2556" s="51"/>
      <c r="Q2556" s="51"/>
      <c r="R2556" s="51"/>
      <c r="S2556" s="51"/>
      <c r="T2556" s="50" t="s">
        <v>989</v>
      </c>
    </row>
    <row r="2557" spans="1:20" ht="21" customHeight="1" x14ac:dyDescent="0.4">
      <c r="A2557" s="50" t="s">
        <v>152</v>
      </c>
      <c r="B2557" s="50"/>
      <c r="C2557" s="50"/>
      <c r="D2557" s="50"/>
      <c r="E2557" s="50"/>
      <c r="F2557" s="50"/>
      <c r="G2557" s="50"/>
      <c r="H2557" s="50"/>
      <c r="I2557" s="50"/>
      <c r="J2557" s="50"/>
      <c r="K2557" s="56">
        <v>45073</v>
      </c>
      <c r="L2557" s="50" t="s">
        <v>9</v>
      </c>
      <c r="M2557" s="51"/>
      <c r="N2557" s="52">
        <v>250000</v>
      </c>
      <c r="O2557" s="52">
        <f t="shared" si="417"/>
        <v>250000</v>
      </c>
      <c r="P2557" s="51"/>
      <c r="Q2557" s="51"/>
      <c r="R2557" s="51"/>
      <c r="S2557" s="51"/>
      <c r="T2557" s="50" t="s">
        <v>989</v>
      </c>
    </row>
    <row r="2558" spans="1:20" ht="21" customHeight="1" x14ac:dyDescent="0.4">
      <c r="A2558" s="50" t="s">
        <v>152</v>
      </c>
      <c r="B2558" s="50"/>
      <c r="C2558" s="50"/>
      <c r="D2558" s="50"/>
      <c r="E2558" s="50"/>
      <c r="F2558" s="50"/>
      <c r="G2558" s="50"/>
      <c r="H2558" s="50"/>
      <c r="I2558" s="50"/>
      <c r="J2558" s="50"/>
      <c r="K2558" s="56">
        <v>45150</v>
      </c>
      <c r="L2558" s="50" t="s">
        <v>1376</v>
      </c>
      <c r="M2558" s="52">
        <v>200000</v>
      </c>
      <c r="N2558" s="51"/>
      <c r="O2558" s="52">
        <f t="shared" si="417"/>
        <v>200000</v>
      </c>
      <c r="P2558" s="51"/>
      <c r="Q2558" s="51"/>
      <c r="R2558" s="51"/>
      <c r="S2558" s="51"/>
      <c r="T2558" s="50" t="s">
        <v>989</v>
      </c>
    </row>
    <row r="2559" spans="1:20" ht="21" customHeight="1" x14ac:dyDescent="0.4">
      <c r="A2559" s="50" t="s">
        <v>152</v>
      </c>
      <c r="B2559" s="50"/>
      <c r="C2559" s="50"/>
      <c r="D2559" s="50"/>
      <c r="E2559" s="50"/>
      <c r="F2559" s="50"/>
      <c r="G2559" s="50"/>
      <c r="H2559" s="50"/>
      <c r="I2559" s="50"/>
      <c r="J2559" s="50"/>
      <c r="K2559" s="56">
        <v>45305</v>
      </c>
      <c r="L2559" s="50" t="s">
        <v>9</v>
      </c>
      <c r="M2559" s="51"/>
      <c r="N2559" s="52">
        <v>100000</v>
      </c>
      <c r="O2559" s="52">
        <f t="shared" si="417"/>
        <v>100000</v>
      </c>
      <c r="P2559" s="51"/>
      <c r="Q2559" s="51"/>
      <c r="R2559" s="51"/>
      <c r="S2559" s="51"/>
      <c r="T2559" s="50" t="s">
        <v>989</v>
      </c>
    </row>
    <row r="2560" spans="1:20" ht="21" customHeight="1" x14ac:dyDescent="0.4">
      <c r="A2560" s="50" t="s">
        <v>152</v>
      </c>
      <c r="B2560" s="50"/>
      <c r="C2560" s="50"/>
      <c r="D2560" s="50"/>
      <c r="E2560" s="50"/>
      <c r="F2560" s="50"/>
      <c r="G2560" s="50"/>
      <c r="H2560" s="50"/>
      <c r="I2560" s="50"/>
      <c r="J2560" s="50"/>
      <c r="K2560" s="56">
        <v>45307</v>
      </c>
      <c r="L2560" s="50" t="s">
        <v>9</v>
      </c>
      <c r="M2560" s="51"/>
      <c r="N2560" s="52">
        <v>100000</v>
      </c>
      <c r="O2560" s="52">
        <f t="shared" si="417"/>
        <v>100000</v>
      </c>
      <c r="P2560" s="51"/>
      <c r="Q2560" s="51"/>
      <c r="R2560" s="51"/>
      <c r="S2560" s="51"/>
      <c r="T2560" s="50" t="s">
        <v>989</v>
      </c>
    </row>
    <row r="2561" spans="1:20" ht="21" customHeight="1" x14ac:dyDescent="0.4">
      <c r="A2561" s="50" t="s">
        <v>152</v>
      </c>
      <c r="B2561" s="50"/>
      <c r="C2561" s="50"/>
      <c r="D2561" s="50"/>
      <c r="E2561" s="50"/>
      <c r="F2561" s="50"/>
      <c r="G2561" s="50"/>
      <c r="H2561" s="50"/>
      <c r="I2561" s="50"/>
      <c r="J2561" s="50"/>
      <c r="K2561" s="56">
        <v>45422</v>
      </c>
      <c r="L2561" s="50" t="s">
        <v>9</v>
      </c>
      <c r="M2561" s="51"/>
      <c r="N2561" s="52">
        <v>300000</v>
      </c>
      <c r="O2561" s="52">
        <f t="shared" si="417"/>
        <v>300000</v>
      </c>
      <c r="P2561" s="51"/>
      <c r="Q2561" s="51"/>
      <c r="R2561" s="51"/>
      <c r="S2561" s="51"/>
      <c r="T2561" s="50" t="s">
        <v>989</v>
      </c>
    </row>
    <row r="2562" spans="1:20" ht="21" customHeight="1" x14ac:dyDescent="0.4">
      <c r="A2562" s="50" t="s">
        <v>152</v>
      </c>
      <c r="B2562" s="50"/>
      <c r="C2562" s="50"/>
      <c r="D2562" s="50"/>
      <c r="E2562" s="50"/>
      <c r="F2562" s="50"/>
      <c r="G2562" s="50"/>
      <c r="H2562" s="50"/>
      <c r="I2562" s="50"/>
      <c r="J2562" s="50"/>
      <c r="K2562" s="56">
        <v>45469</v>
      </c>
      <c r="L2562" s="50" t="s">
        <v>321</v>
      </c>
      <c r="M2562" s="52">
        <v>-200000</v>
      </c>
      <c r="N2562" s="51"/>
      <c r="O2562" s="52">
        <f t="shared" si="417"/>
        <v>-200000</v>
      </c>
      <c r="P2562" s="51"/>
      <c r="Q2562" s="51"/>
      <c r="R2562" s="51"/>
      <c r="S2562" s="51"/>
      <c r="T2562" s="50" t="s">
        <v>989</v>
      </c>
    </row>
    <row r="2563" spans="1:20" ht="21" customHeight="1" x14ac:dyDescent="0.4">
      <c r="A2563" s="50" t="s">
        <v>152</v>
      </c>
      <c r="B2563" s="50"/>
      <c r="C2563" s="50"/>
      <c r="D2563" s="50"/>
      <c r="E2563" s="50"/>
      <c r="F2563" s="50"/>
      <c r="G2563" s="50"/>
      <c r="H2563" s="50"/>
      <c r="I2563" s="50"/>
      <c r="J2563" s="50"/>
      <c r="K2563" s="56">
        <v>45470</v>
      </c>
      <c r="L2563" s="50" t="s">
        <v>9</v>
      </c>
      <c r="M2563" s="51"/>
      <c r="N2563" s="52">
        <v>452970</v>
      </c>
      <c r="O2563" s="52">
        <f t="shared" si="417"/>
        <v>452970</v>
      </c>
      <c r="P2563" s="51"/>
      <c r="Q2563" s="51"/>
      <c r="R2563" s="51"/>
      <c r="S2563" s="51"/>
      <c r="T2563" s="50" t="s">
        <v>989</v>
      </c>
    </row>
    <row r="2564" spans="1:20" ht="21" customHeight="1" x14ac:dyDescent="0.4">
      <c r="A2564" s="50" t="s">
        <v>152</v>
      </c>
      <c r="B2564" s="50"/>
      <c r="C2564" s="50"/>
      <c r="D2564" s="50"/>
      <c r="E2564" s="50"/>
      <c r="F2564" s="50"/>
      <c r="G2564" s="50"/>
      <c r="H2564" s="50"/>
      <c r="I2564" s="50"/>
      <c r="J2564" s="50"/>
      <c r="K2564" s="56">
        <v>45469</v>
      </c>
      <c r="L2564" s="50" t="s">
        <v>1377</v>
      </c>
      <c r="M2564" s="52">
        <v>46000</v>
      </c>
      <c r="N2564" s="51"/>
      <c r="O2564" s="52">
        <f t="shared" si="417"/>
        <v>46000</v>
      </c>
      <c r="P2564" s="51"/>
      <c r="Q2564" s="51"/>
      <c r="R2564" s="51"/>
      <c r="S2564" s="51"/>
      <c r="T2564" s="50" t="s">
        <v>989</v>
      </c>
    </row>
    <row r="2565" spans="1:20" ht="21" customHeight="1" x14ac:dyDescent="0.4">
      <c r="A2565" s="50" t="s">
        <v>152</v>
      </c>
      <c r="B2565" s="50"/>
      <c r="C2565" s="50"/>
      <c r="D2565" s="50"/>
      <c r="E2565" s="50"/>
      <c r="F2565" s="50"/>
      <c r="G2565" s="50"/>
      <c r="H2565" s="50"/>
      <c r="I2565" s="50"/>
      <c r="J2565" s="50"/>
      <c r="K2565" s="50"/>
      <c r="L2565" s="50"/>
      <c r="M2565" s="51"/>
      <c r="N2565" s="51"/>
      <c r="O2565" s="52">
        <f t="shared" si="417"/>
        <v>0</v>
      </c>
      <c r="P2565" s="51"/>
      <c r="Q2565" s="51"/>
      <c r="R2565" s="51"/>
      <c r="S2565" s="51"/>
      <c r="T2565" s="50" t="s">
        <v>989</v>
      </c>
    </row>
    <row r="2566" spans="1:20" ht="21" customHeight="1" x14ac:dyDescent="0.4">
      <c r="A2566" s="58"/>
      <c r="B2566" s="58"/>
      <c r="C2566" s="58"/>
      <c r="D2566" s="58"/>
      <c r="E2566" s="58"/>
      <c r="F2566" s="58"/>
      <c r="G2566" s="58"/>
      <c r="H2566" s="58"/>
      <c r="I2566" s="58"/>
      <c r="J2566" s="58"/>
      <c r="K2566" s="58"/>
      <c r="L2566" s="58"/>
      <c r="M2566" s="60">
        <f t="shared" ref="M2566:N2566" si="421">SUM(M2553:M2565)</f>
        <v>846000</v>
      </c>
      <c r="N2566" s="60">
        <f t="shared" si="421"/>
        <v>1320595</v>
      </c>
      <c r="O2566" s="60">
        <f>SUM(O2553:O2565)</f>
        <v>2166595</v>
      </c>
      <c r="P2566" s="60">
        <f>+J2552-N2566</f>
        <v>5</v>
      </c>
      <c r="Q2566" s="60">
        <f>+I2552-M2566</f>
        <v>0</v>
      </c>
      <c r="R2566" s="60">
        <f>+P2566+Q2566</f>
        <v>5</v>
      </c>
      <c r="S2566" s="60">
        <f>+O2566</f>
        <v>2166595</v>
      </c>
      <c r="T2566" s="58"/>
    </row>
    <row r="2567" spans="1:20" ht="21" customHeight="1" x14ac:dyDescent="0.4">
      <c r="A2567" s="50" t="s">
        <v>153</v>
      </c>
      <c r="B2567" s="50" t="s">
        <v>399</v>
      </c>
      <c r="C2567" s="50" t="s">
        <v>867</v>
      </c>
      <c r="D2567" s="50">
        <v>144.44</v>
      </c>
      <c r="E2567" s="50">
        <v>15000</v>
      </c>
      <c r="F2567" s="52">
        <f>+D2567*0.8364</f>
        <v>120.80961600000001</v>
      </c>
      <c r="G2567" s="51">
        <v>7000</v>
      </c>
      <c r="H2567" s="51">
        <f>+D2567*E2567</f>
        <v>2166600</v>
      </c>
      <c r="I2567" s="52">
        <f>+CEILING(F2567*G2567,1000)</f>
        <v>846000</v>
      </c>
      <c r="J2567" s="52">
        <f>(H2567-I2567)</f>
        <v>1320600</v>
      </c>
      <c r="K2567" s="56">
        <v>44778</v>
      </c>
      <c r="L2567" s="50"/>
      <c r="M2567" s="51"/>
      <c r="N2567" s="51"/>
      <c r="O2567" s="52"/>
      <c r="P2567" s="51"/>
      <c r="Q2567" s="51"/>
      <c r="R2567" s="51"/>
      <c r="S2567" s="51"/>
      <c r="T2567" s="50" t="s">
        <v>982</v>
      </c>
    </row>
    <row r="2568" spans="1:20" ht="21" customHeight="1" x14ac:dyDescent="0.4">
      <c r="A2568" s="50" t="s">
        <v>153</v>
      </c>
      <c r="B2568" s="50"/>
      <c r="C2568" s="50" t="s">
        <v>260</v>
      </c>
      <c r="D2568" s="50"/>
      <c r="E2568" s="50"/>
      <c r="F2568" s="50"/>
      <c r="G2568" s="50"/>
      <c r="H2568" s="50"/>
      <c r="I2568" s="50"/>
      <c r="J2568" s="50"/>
      <c r="K2568" s="56">
        <v>45615</v>
      </c>
      <c r="L2568" s="50" t="s">
        <v>9</v>
      </c>
      <c r="M2568" s="51"/>
      <c r="N2568" s="52">
        <v>10000</v>
      </c>
      <c r="O2568" s="52">
        <f t="shared" si="417"/>
        <v>10000</v>
      </c>
      <c r="P2568" s="51"/>
      <c r="Q2568" s="51"/>
      <c r="R2568" s="51"/>
      <c r="S2568" s="51"/>
      <c r="T2568" s="50" t="s">
        <v>982</v>
      </c>
    </row>
    <row r="2569" spans="1:20" ht="21" customHeight="1" x14ac:dyDescent="0.4">
      <c r="A2569" s="50" t="s">
        <v>153</v>
      </c>
      <c r="B2569" s="50"/>
      <c r="C2569" s="50" t="s">
        <v>868</v>
      </c>
      <c r="D2569" s="50"/>
      <c r="E2569" s="50"/>
      <c r="F2569" s="50"/>
      <c r="G2569" s="50"/>
      <c r="H2569" s="50"/>
      <c r="I2569" s="50"/>
      <c r="J2569" s="50"/>
      <c r="K2569" s="56">
        <v>45619</v>
      </c>
      <c r="L2569" s="50" t="s">
        <v>1378</v>
      </c>
      <c r="M2569" s="52">
        <v>423000</v>
      </c>
      <c r="N2569" s="51"/>
      <c r="O2569" s="52">
        <f t="shared" si="417"/>
        <v>423000</v>
      </c>
      <c r="P2569" s="51"/>
      <c r="Q2569" s="51"/>
      <c r="R2569" s="51"/>
      <c r="S2569" s="51"/>
      <c r="T2569" s="50" t="s">
        <v>982</v>
      </c>
    </row>
    <row r="2570" spans="1:20" ht="21" customHeight="1" x14ac:dyDescent="0.4">
      <c r="A2570" s="50" t="s">
        <v>153</v>
      </c>
      <c r="B2570" s="50"/>
      <c r="C2570" s="50" t="s">
        <v>458</v>
      </c>
      <c r="D2570" s="50"/>
      <c r="E2570" s="50"/>
      <c r="F2570" s="50"/>
      <c r="G2570" s="50"/>
      <c r="H2570" s="50"/>
      <c r="I2570" s="50"/>
      <c r="J2570" s="50"/>
      <c r="K2570" s="56">
        <v>45621</v>
      </c>
      <c r="L2570" s="50" t="s">
        <v>314</v>
      </c>
      <c r="M2570" s="52">
        <v>423000</v>
      </c>
      <c r="N2570" s="51"/>
      <c r="O2570" s="52">
        <f t="shared" si="417"/>
        <v>423000</v>
      </c>
      <c r="P2570" s="51"/>
      <c r="Q2570" s="51"/>
      <c r="R2570" s="51"/>
      <c r="S2570" s="51"/>
      <c r="T2570" s="50" t="s">
        <v>982</v>
      </c>
    </row>
    <row r="2571" spans="1:20" ht="21" customHeight="1" x14ac:dyDescent="0.4">
      <c r="A2571" s="50" t="s">
        <v>153</v>
      </c>
      <c r="B2571" s="50"/>
      <c r="C2571" s="50"/>
      <c r="D2571" s="50"/>
      <c r="E2571" s="50"/>
      <c r="F2571" s="50"/>
      <c r="G2571" s="50"/>
      <c r="H2571" s="50"/>
      <c r="I2571" s="50"/>
      <c r="J2571" s="50"/>
      <c r="K2571" s="56">
        <v>45622</v>
      </c>
      <c r="L2571" s="50" t="s">
        <v>9</v>
      </c>
      <c r="M2571" s="51"/>
      <c r="N2571" s="52">
        <v>1310600</v>
      </c>
      <c r="O2571" s="52">
        <f t="shared" si="417"/>
        <v>1310600</v>
      </c>
      <c r="P2571" s="51"/>
      <c r="Q2571" s="51"/>
      <c r="R2571" s="51"/>
      <c r="S2571" s="51"/>
      <c r="T2571" s="50" t="s">
        <v>982</v>
      </c>
    </row>
    <row r="2572" spans="1:20" ht="21" customHeight="1" x14ac:dyDescent="0.4">
      <c r="A2572" s="50" t="s">
        <v>153</v>
      </c>
      <c r="B2572" s="50"/>
      <c r="C2572" s="50"/>
      <c r="D2572" s="50"/>
      <c r="E2572" s="50"/>
      <c r="F2572" s="50"/>
      <c r="G2572" s="50"/>
      <c r="H2572" s="50"/>
      <c r="I2572" s="50"/>
      <c r="J2572" s="50"/>
      <c r="K2572" s="50"/>
      <c r="L2572" s="50"/>
      <c r="M2572" s="51"/>
      <c r="N2572" s="51"/>
      <c r="O2572" s="52">
        <f t="shared" si="417"/>
        <v>0</v>
      </c>
      <c r="P2572" s="51"/>
      <c r="Q2572" s="51"/>
      <c r="R2572" s="51"/>
      <c r="S2572" s="51"/>
      <c r="T2572" s="50" t="s">
        <v>982</v>
      </c>
    </row>
    <row r="2573" spans="1:20" ht="21" customHeight="1" x14ac:dyDescent="0.4">
      <c r="A2573" s="58"/>
      <c r="B2573" s="58"/>
      <c r="C2573" s="58"/>
      <c r="D2573" s="58"/>
      <c r="E2573" s="58"/>
      <c r="F2573" s="58"/>
      <c r="G2573" s="58"/>
      <c r="H2573" s="58"/>
      <c r="I2573" s="58"/>
      <c r="J2573" s="58"/>
      <c r="K2573" s="58"/>
      <c r="L2573" s="58"/>
      <c r="M2573" s="60">
        <f>SUM(M2568:M2572)</f>
        <v>846000</v>
      </c>
      <c r="N2573" s="60">
        <f>SUM(N2568:N2572)</f>
        <v>1320600</v>
      </c>
      <c r="O2573" s="60">
        <f>SUM(O2568:O2572)</f>
        <v>2166600</v>
      </c>
      <c r="P2573" s="60">
        <f>+J2567-N2573</f>
        <v>0</v>
      </c>
      <c r="Q2573" s="60">
        <f>+I2567-M2573</f>
        <v>0</v>
      </c>
      <c r="R2573" s="60">
        <f>+P2573+Q2573</f>
        <v>0</v>
      </c>
      <c r="S2573" s="60">
        <f>+O2573</f>
        <v>2166600</v>
      </c>
      <c r="T2573" s="58"/>
    </row>
    <row r="2574" spans="1:20" ht="21" customHeight="1" x14ac:dyDescent="0.4">
      <c r="A2574" s="50" t="s">
        <v>154</v>
      </c>
      <c r="B2574" s="50" t="s">
        <v>399</v>
      </c>
      <c r="C2574" s="50"/>
      <c r="D2574" s="50">
        <v>144.44</v>
      </c>
      <c r="E2574" s="50">
        <v>15000</v>
      </c>
      <c r="F2574" s="52">
        <f>+D2574*0.8364</f>
        <v>120.80961600000001</v>
      </c>
      <c r="G2574" s="51">
        <v>7000</v>
      </c>
      <c r="H2574" s="51">
        <f>+D2574*E2574</f>
        <v>2166600</v>
      </c>
      <c r="I2574" s="52">
        <f>+CEILING(F2574*G2574,1000)</f>
        <v>846000</v>
      </c>
      <c r="J2574" s="52">
        <f>(H2574-I2574)</f>
        <v>1320600</v>
      </c>
      <c r="K2574" s="56">
        <v>44778</v>
      </c>
      <c r="L2574" s="50"/>
      <c r="M2574" s="51"/>
      <c r="N2574" s="51"/>
      <c r="O2574" s="52"/>
      <c r="P2574" s="51"/>
      <c r="Q2574" s="51"/>
      <c r="R2574" s="51"/>
      <c r="S2574" s="51"/>
      <c r="T2574" s="50" t="s">
        <v>376</v>
      </c>
    </row>
    <row r="2575" spans="1:20" ht="21" customHeight="1" x14ac:dyDescent="0.4">
      <c r="A2575" s="50" t="s">
        <v>154</v>
      </c>
      <c r="B2575" s="50"/>
      <c r="C2575" s="50" t="s">
        <v>541</v>
      </c>
      <c r="D2575" s="50"/>
      <c r="E2575" s="50">
        <v>15000</v>
      </c>
      <c r="F2575" s="50"/>
      <c r="G2575" s="50"/>
      <c r="H2575" s="50"/>
      <c r="I2575" s="50"/>
      <c r="J2575" s="50"/>
      <c r="K2575" s="56">
        <v>44883</v>
      </c>
      <c r="L2575" s="50" t="s">
        <v>1379</v>
      </c>
      <c r="M2575" s="51">
        <v>500000</v>
      </c>
      <c r="N2575" s="51"/>
      <c r="O2575" s="52">
        <f t="shared" si="417"/>
        <v>500000</v>
      </c>
      <c r="P2575" s="51"/>
      <c r="Q2575" s="51"/>
      <c r="R2575" s="51"/>
      <c r="S2575" s="51"/>
      <c r="T2575" s="50" t="s">
        <v>376</v>
      </c>
    </row>
    <row r="2576" spans="1:20" ht="21" customHeight="1" x14ac:dyDescent="0.4">
      <c r="A2576" s="50" t="s">
        <v>154</v>
      </c>
      <c r="B2576" s="50"/>
      <c r="C2576" s="50" t="s">
        <v>541</v>
      </c>
      <c r="D2576" s="50"/>
      <c r="E2576" s="50"/>
      <c r="F2576" s="50"/>
      <c r="G2576" s="50"/>
      <c r="H2576" s="50"/>
      <c r="I2576" s="50"/>
      <c r="J2576" s="50"/>
      <c r="K2576" s="56">
        <v>44957</v>
      </c>
      <c r="L2576" s="50" t="s">
        <v>312</v>
      </c>
      <c r="M2576" s="51">
        <v>100000</v>
      </c>
      <c r="N2576" s="51"/>
      <c r="O2576" s="52">
        <f t="shared" si="417"/>
        <v>100000</v>
      </c>
      <c r="P2576" s="51"/>
      <c r="Q2576" s="51"/>
      <c r="R2576" s="51"/>
      <c r="S2576" s="51"/>
      <c r="T2576" s="50" t="s">
        <v>376</v>
      </c>
    </row>
    <row r="2577" spans="1:20" ht="21" customHeight="1" x14ac:dyDescent="0.4">
      <c r="A2577" s="50" t="s">
        <v>154</v>
      </c>
      <c r="B2577" s="50"/>
      <c r="C2577" s="50" t="s">
        <v>541</v>
      </c>
      <c r="D2577" s="50"/>
      <c r="E2577" s="50"/>
      <c r="F2577" s="50"/>
      <c r="G2577" s="50"/>
      <c r="H2577" s="50"/>
      <c r="I2577" s="50"/>
      <c r="J2577" s="50"/>
      <c r="K2577" s="56">
        <v>44964</v>
      </c>
      <c r="L2577" s="50" t="s">
        <v>314</v>
      </c>
      <c r="M2577" s="51">
        <v>400000</v>
      </c>
      <c r="N2577" s="51"/>
      <c r="O2577" s="52">
        <f t="shared" si="417"/>
        <v>400000</v>
      </c>
      <c r="P2577" s="51"/>
      <c r="Q2577" s="51"/>
      <c r="R2577" s="51"/>
      <c r="S2577" s="51"/>
      <c r="T2577" s="50" t="s">
        <v>376</v>
      </c>
    </row>
    <row r="2578" spans="1:20" ht="21" customHeight="1" x14ac:dyDescent="0.4">
      <c r="A2578" s="50" t="s">
        <v>154</v>
      </c>
      <c r="B2578" s="50"/>
      <c r="C2578" s="50" t="s">
        <v>541</v>
      </c>
      <c r="D2578" s="50"/>
      <c r="E2578" s="50"/>
      <c r="F2578" s="50"/>
      <c r="G2578" s="50"/>
      <c r="H2578" s="50"/>
      <c r="I2578" s="50"/>
      <c r="J2578" s="50"/>
      <c r="K2578" s="56">
        <v>45706</v>
      </c>
      <c r="L2578" s="50" t="s">
        <v>9</v>
      </c>
      <c r="M2578" s="51"/>
      <c r="N2578" s="51">
        <v>250000</v>
      </c>
      <c r="O2578" s="52">
        <f t="shared" si="417"/>
        <v>250000</v>
      </c>
      <c r="P2578" s="51"/>
      <c r="Q2578" s="51"/>
      <c r="R2578" s="51"/>
      <c r="S2578" s="51"/>
      <c r="T2578" s="50" t="s">
        <v>376</v>
      </c>
    </row>
    <row r="2579" spans="1:20" ht="21" customHeight="1" x14ac:dyDescent="0.4">
      <c r="A2579" s="50" t="s">
        <v>154</v>
      </c>
      <c r="B2579" s="50"/>
      <c r="C2579" s="50" t="s">
        <v>541</v>
      </c>
      <c r="D2579" s="50"/>
      <c r="E2579" s="50"/>
      <c r="F2579" s="50"/>
      <c r="G2579" s="50"/>
      <c r="H2579" s="50"/>
      <c r="I2579" s="50"/>
      <c r="J2579" s="50"/>
      <c r="K2579" s="56">
        <v>45726</v>
      </c>
      <c r="L2579" s="50" t="s">
        <v>314</v>
      </c>
      <c r="M2579" s="51">
        <v>-600000</v>
      </c>
      <c r="N2579" s="51"/>
      <c r="O2579" s="52">
        <f t="shared" si="417"/>
        <v>-600000</v>
      </c>
      <c r="P2579" s="51"/>
      <c r="Q2579" s="51"/>
      <c r="R2579" s="51"/>
      <c r="S2579" s="51"/>
      <c r="T2579" s="50" t="s">
        <v>376</v>
      </c>
    </row>
    <row r="2580" spans="1:20" ht="21" customHeight="1" x14ac:dyDescent="0.4">
      <c r="A2580" s="50" t="s">
        <v>154</v>
      </c>
      <c r="B2580" s="50"/>
      <c r="C2580" s="50" t="s">
        <v>541</v>
      </c>
      <c r="D2580" s="50"/>
      <c r="E2580" s="50"/>
      <c r="F2580" s="50"/>
      <c r="G2580" s="50"/>
      <c r="H2580" s="50"/>
      <c r="I2580" s="50"/>
      <c r="J2580" s="50"/>
      <c r="K2580" s="56">
        <v>45727</v>
      </c>
      <c r="L2580" s="50" t="s">
        <v>1380</v>
      </c>
      <c r="M2580" s="51">
        <v>126000</v>
      </c>
      <c r="N2580" s="51"/>
      <c r="O2580" s="52">
        <f t="shared" si="417"/>
        <v>126000</v>
      </c>
      <c r="P2580" s="51"/>
      <c r="Q2580" s="51"/>
      <c r="R2580" s="51"/>
      <c r="S2580" s="51"/>
      <c r="T2580" s="50" t="s">
        <v>376</v>
      </c>
    </row>
    <row r="2581" spans="1:20" ht="21" customHeight="1" x14ac:dyDescent="0.4">
      <c r="A2581" s="50" t="s">
        <v>154</v>
      </c>
      <c r="B2581" s="50"/>
      <c r="C2581" s="50" t="s">
        <v>541</v>
      </c>
      <c r="D2581" s="50"/>
      <c r="E2581" s="50"/>
      <c r="F2581" s="50"/>
      <c r="G2581" s="50"/>
      <c r="H2581" s="50"/>
      <c r="I2581" s="50"/>
      <c r="J2581" s="50"/>
      <c r="K2581" s="56">
        <v>45727</v>
      </c>
      <c r="L2581" s="50" t="s">
        <v>9</v>
      </c>
      <c r="M2581" s="51"/>
      <c r="N2581" s="51">
        <v>1061720</v>
      </c>
      <c r="O2581" s="52">
        <f t="shared" si="417"/>
        <v>1061720</v>
      </c>
      <c r="P2581" s="51"/>
      <c r="Q2581" s="51"/>
      <c r="R2581" s="51"/>
      <c r="S2581" s="51"/>
      <c r="T2581" s="50" t="s">
        <v>376</v>
      </c>
    </row>
    <row r="2582" spans="1:20" ht="21" customHeight="1" x14ac:dyDescent="0.4">
      <c r="A2582" s="50" t="s">
        <v>154</v>
      </c>
      <c r="B2582" s="50"/>
      <c r="C2582" s="50" t="s">
        <v>541</v>
      </c>
      <c r="D2582" s="50"/>
      <c r="E2582" s="50"/>
      <c r="F2582" s="50"/>
      <c r="G2582" s="50"/>
      <c r="H2582" s="50"/>
      <c r="I2582" s="50"/>
      <c r="J2582" s="50"/>
      <c r="K2582" s="56">
        <v>45727</v>
      </c>
      <c r="L2582" s="50" t="s">
        <v>9</v>
      </c>
      <c r="M2582" s="51"/>
      <c r="N2582" s="51">
        <v>28888</v>
      </c>
      <c r="O2582" s="52">
        <f t="shared" si="417"/>
        <v>28888</v>
      </c>
      <c r="P2582" s="51"/>
      <c r="Q2582" s="51"/>
      <c r="R2582" s="51"/>
      <c r="S2582" s="51"/>
      <c r="T2582" s="50" t="s">
        <v>376</v>
      </c>
    </row>
    <row r="2583" spans="1:20" ht="21" customHeight="1" x14ac:dyDescent="0.4">
      <c r="A2583" s="50" t="s">
        <v>154</v>
      </c>
      <c r="B2583" s="50"/>
      <c r="C2583" s="50" t="s">
        <v>869</v>
      </c>
      <c r="D2583" s="50"/>
      <c r="E2583" s="50"/>
      <c r="F2583" s="50"/>
      <c r="G2583" s="50"/>
      <c r="H2583" s="50"/>
      <c r="I2583" s="50"/>
      <c r="J2583" s="50"/>
      <c r="K2583" s="56" t="s">
        <v>1204</v>
      </c>
      <c r="L2583" s="50" t="s">
        <v>168</v>
      </c>
      <c r="M2583" s="51">
        <v>300000</v>
      </c>
      <c r="N2583" s="51"/>
      <c r="O2583" s="52">
        <f t="shared" si="417"/>
        <v>300000</v>
      </c>
      <c r="P2583" s="51"/>
      <c r="Q2583" s="51"/>
      <c r="R2583" s="51"/>
      <c r="S2583" s="51"/>
      <c r="T2583" s="50" t="s">
        <v>376</v>
      </c>
    </row>
    <row r="2584" spans="1:20" ht="21" customHeight="1" x14ac:dyDescent="0.4">
      <c r="A2584" s="50" t="s">
        <v>154</v>
      </c>
      <c r="B2584" s="50"/>
      <c r="C2584" s="50"/>
      <c r="D2584" s="50"/>
      <c r="E2584" s="50"/>
      <c r="F2584" s="50"/>
      <c r="G2584" s="50"/>
      <c r="H2584" s="50"/>
      <c r="I2584" s="50"/>
      <c r="J2584" s="50"/>
      <c r="K2584" s="50"/>
      <c r="L2584" s="50"/>
      <c r="M2584" s="51"/>
      <c r="N2584" s="51"/>
      <c r="O2584" s="52">
        <f t="shared" si="417"/>
        <v>0</v>
      </c>
      <c r="P2584" s="51"/>
      <c r="Q2584" s="51"/>
      <c r="R2584" s="51"/>
      <c r="S2584" s="51"/>
      <c r="T2584" s="50" t="s">
        <v>376</v>
      </c>
    </row>
    <row r="2585" spans="1:20" ht="21" customHeight="1" x14ac:dyDescent="0.4">
      <c r="A2585" s="58"/>
      <c r="B2585" s="58"/>
      <c r="C2585" s="58"/>
      <c r="D2585" s="58"/>
      <c r="E2585" s="58"/>
      <c r="F2585" s="58"/>
      <c r="G2585" s="58"/>
      <c r="H2585" s="58"/>
      <c r="I2585" s="58"/>
      <c r="J2585" s="58"/>
      <c r="K2585" s="58"/>
      <c r="L2585" s="58"/>
      <c r="M2585" s="60">
        <f t="shared" ref="M2585:N2585" si="422">SUM(M2575:M2584)</f>
        <v>826000</v>
      </c>
      <c r="N2585" s="60">
        <f t="shared" si="422"/>
        <v>1340608</v>
      </c>
      <c r="O2585" s="60">
        <f>SUM(O2575:O2584)</f>
        <v>2166608</v>
      </c>
      <c r="P2585" s="60">
        <f>+J2574-N2585</f>
        <v>-20008</v>
      </c>
      <c r="Q2585" s="60">
        <f>+I2574-M2585</f>
        <v>20000</v>
      </c>
      <c r="R2585" s="60">
        <f>+P2585+Q2585</f>
        <v>-8</v>
      </c>
      <c r="S2585" s="60">
        <f>+O2585</f>
        <v>2166608</v>
      </c>
      <c r="T2585" s="58"/>
    </row>
    <row r="2586" spans="1:20" ht="21" customHeight="1" x14ac:dyDescent="0.4">
      <c r="A2586" s="50" t="s">
        <v>155</v>
      </c>
      <c r="B2586" s="50"/>
      <c r="C2586" s="50"/>
      <c r="D2586" s="50">
        <v>144.44</v>
      </c>
      <c r="E2586" s="50">
        <v>15000</v>
      </c>
      <c r="F2586" s="52">
        <f>+D2586*0.8364</f>
        <v>120.80961600000001</v>
      </c>
      <c r="G2586" s="51">
        <v>7000</v>
      </c>
      <c r="H2586" s="51">
        <f>+D2586*E2586</f>
        <v>2166600</v>
      </c>
      <c r="I2586" s="52">
        <f>+CEILING(F2586*G2586,1000)</f>
        <v>846000</v>
      </c>
      <c r="J2586" s="52">
        <f>(H2586-I2586)</f>
        <v>1320600</v>
      </c>
      <c r="K2586" s="56">
        <v>44778</v>
      </c>
      <c r="L2586" s="50"/>
      <c r="M2586" s="51"/>
      <c r="N2586" s="51"/>
      <c r="O2586" s="52"/>
      <c r="P2586" s="51"/>
      <c r="Q2586" s="51"/>
      <c r="R2586" s="51"/>
      <c r="S2586" s="51"/>
      <c r="T2586" s="50" t="s">
        <v>291</v>
      </c>
    </row>
    <row r="2587" spans="1:20" ht="21" customHeight="1" x14ac:dyDescent="0.4">
      <c r="A2587" s="50" t="s">
        <v>155</v>
      </c>
      <c r="B2587" s="50"/>
      <c r="C2587" s="50" t="s">
        <v>870</v>
      </c>
      <c r="D2587" s="50"/>
      <c r="E2587" s="50"/>
      <c r="F2587" s="50"/>
      <c r="G2587" s="50"/>
      <c r="H2587" s="50"/>
      <c r="I2587" s="50"/>
      <c r="J2587" s="50"/>
      <c r="K2587" s="56">
        <v>44778</v>
      </c>
      <c r="L2587" s="50" t="s">
        <v>1381</v>
      </c>
      <c r="M2587" s="51">
        <v>500000</v>
      </c>
      <c r="N2587" s="51"/>
      <c r="O2587" s="52">
        <f t="shared" si="417"/>
        <v>500000</v>
      </c>
      <c r="P2587" s="51"/>
      <c r="Q2587" s="51"/>
      <c r="R2587" s="51"/>
      <c r="S2587" s="51"/>
      <c r="T2587" s="50" t="s">
        <v>291</v>
      </c>
    </row>
    <row r="2588" spans="1:20" ht="21" customHeight="1" x14ac:dyDescent="0.4">
      <c r="A2588" s="50" t="s">
        <v>155</v>
      </c>
      <c r="B2588" s="50"/>
      <c r="C2588" s="50" t="s">
        <v>870</v>
      </c>
      <c r="D2588" s="50"/>
      <c r="E2588" s="50"/>
      <c r="F2588" s="50"/>
      <c r="G2588" s="50"/>
      <c r="H2588" s="50"/>
      <c r="I2588" s="50"/>
      <c r="J2588" s="50"/>
      <c r="K2588" s="56">
        <v>44877</v>
      </c>
      <c r="L2588" s="50" t="s">
        <v>1382</v>
      </c>
      <c r="M2588" s="51">
        <v>365000</v>
      </c>
      <c r="N2588" s="51"/>
      <c r="O2588" s="52">
        <f t="shared" si="417"/>
        <v>365000</v>
      </c>
      <c r="P2588" s="51"/>
      <c r="Q2588" s="51"/>
      <c r="R2588" s="51"/>
      <c r="S2588" s="51"/>
      <c r="T2588" s="50" t="s">
        <v>291</v>
      </c>
    </row>
    <row r="2589" spans="1:20" ht="21" customHeight="1" x14ac:dyDescent="0.4">
      <c r="A2589" s="50" t="s">
        <v>155</v>
      </c>
      <c r="B2589" s="50"/>
      <c r="C2589" s="50" t="s">
        <v>561</v>
      </c>
      <c r="D2589" s="50"/>
      <c r="E2589" s="50"/>
      <c r="F2589" s="50"/>
      <c r="G2589" s="50"/>
      <c r="H2589" s="50"/>
      <c r="I2589" s="50"/>
      <c r="J2589" s="50"/>
      <c r="K2589" s="56">
        <v>44938</v>
      </c>
      <c r="L2589" s="50" t="s">
        <v>314</v>
      </c>
      <c r="M2589" s="51">
        <v>500000</v>
      </c>
      <c r="N2589" s="51"/>
      <c r="O2589" s="52">
        <f t="shared" si="417"/>
        <v>500000</v>
      </c>
      <c r="P2589" s="51"/>
      <c r="Q2589" s="51"/>
      <c r="R2589" s="51"/>
      <c r="S2589" s="51"/>
      <c r="T2589" s="50" t="s">
        <v>291</v>
      </c>
    </row>
    <row r="2590" spans="1:20" ht="21" customHeight="1" x14ac:dyDescent="0.4">
      <c r="A2590" s="50" t="s">
        <v>155</v>
      </c>
      <c r="B2590" s="50"/>
      <c r="C2590" s="50"/>
      <c r="D2590" s="50"/>
      <c r="E2590" s="50"/>
      <c r="F2590" s="50"/>
      <c r="G2590" s="50"/>
      <c r="H2590" s="50"/>
      <c r="I2590" s="50"/>
      <c r="J2590" s="50"/>
      <c r="K2590" s="56">
        <v>45033</v>
      </c>
      <c r="L2590" s="50" t="s">
        <v>9</v>
      </c>
      <c r="M2590" s="51"/>
      <c r="N2590" s="52">
        <v>500000</v>
      </c>
      <c r="O2590" s="52">
        <f t="shared" si="417"/>
        <v>500000</v>
      </c>
      <c r="P2590" s="51"/>
      <c r="Q2590" s="51"/>
      <c r="R2590" s="51"/>
      <c r="S2590" s="51"/>
      <c r="T2590" s="50" t="s">
        <v>291</v>
      </c>
    </row>
    <row r="2591" spans="1:20" ht="21" customHeight="1" x14ac:dyDescent="0.4">
      <c r="A2591" s="50" t="s">
        <v>155</v>
      </c>
      <c r="B2591" s="50"/>
      <c r="C2591" s="50"/>
      <c r="D2591" s="50"/>
      <c r="E2591" s="50"/>
      <c r="F2591" s="50"/>
      <c r="G2591" s="50"/>
      <c r="H2591" s="50"/>
      <c r="I2591" s="50"/>
      <c r="J2591" s="50"/>
      <c r="K2591" s="56">
        <v>45288</v>
      </c>
      <c r="L2591" s="50" t="s">
        <v>9</v>
      </c>
      <c r="M2591" s="51"/>
      <c r="N2591" s="52">
        <v>801600</v>
      </c>
      <c r="O2591" s="52">
        <f t="shared" si="417"/>
        <v>801600</v>
      </c>
      <c r="P2591" s="51"/>
      <c r="Q2591" s="51"/>
      <c r="R2591" s="51"/>
      <c r="S2591" s="51"/>
      <c r="T2591" s="50" t="s">
        <v>291</v>
      </c>
    </row>
    <row r="2592" spans="1:20" ht="21" customHeight="1" x14ac:dyDescent="0.4">
      <c r="A2592" s="50" t="s">
        <v>155</v>
      </c>
      <c r="B2592" s="50"/>
      <c r="C2592" s="50"/>
      <c r="D2592" s="50"/>
      <c r="E2592" s="50"/>
      <c r="F2592" s="50"/>
      <c r="G2592" s="50"/>
      <c r="H2592" s="50"/>
      <c r="I2592" s="50"/>
      <c r="J2592" s="50"/>
      <c r="K2592" s="56" t="s">
        <v>1204</v>
      </c>
      <c r="L2592" s="50" t="s">
        <v>131</v>
      </c>
      <c r="M2592" s="51">
        <v>-500000</v>
      </c>
      <c r="N2592" s="51"/>
      <c r="O2592" s="52">
        <f t="shared" si="417"/>
        <v>-500000</v>
      </c>
      <c r="P2592" s="51"/>
      <c r="Q2592" s="51"/>
      <c r="R2592" s="51"/>
      <c r="S2592" s="51"/>
      <c r="T2592" s="50" t="s">
        <v>291</v>
      </c>
    </row>
    <row r="2593" spans="1:20" ht="21" customHeight="1" x14ac:dyDescent="0.4">
      <c r="A2593" s="50" t="s">
        <v>155</v>
      </c>
      <c r="B2593" s="50"/>
      <c r="C2593" s="50"/>
      <c r="D2593" s="50"/>
      <c r="E2593" s="50"/>
      <c r="F2593" s="50"/>
      <c r="G2593" s="50"/>
      <c r="H2593" s="50"/>
      <c r="I2593" s="50"/>
      <c r="J2593" s="50"/>
      <c r="K2593" s="50"/>
      <c r="L2593" s="50"/>
      <c r="M2593" s="51"/>
      <c r="N2593" s="51"/>
      <c r="O2593" s="52">
        <f t="shared" si="417"/>
        <v>0</v>
      </c>
      <c r="P2593" s="51"/>
      <c r="Q2593" s="51"/>
      <c r="R2593" s="51"/>
      <c r="S2593" s="51"/>
      <c r="T2593" s="50" t="s">
        <v>291</v>
      </c>
    </row>
    <row r="2594" spans="1:20" ht="21" customHeight="1" x14ac:dyDescent="0.4">
      <c r="A2594" s="58"/>
      <c r="B2594" s="58"/>
      <c r="C2594" s="58"/>
      <c r="D2594" s="58"/>
      <c r="E2594" s="58"/>
      <c r="F2594" s="58"/>
      <c r="G2594" s="58"/>
      <c r="H2594" s="58"/>
      <c r="I2594" s="58"/>
      <c r="J2594" s="58"/>
      <c r="K2594" s="58"/>
      <c r="L2594" s="58"/>
      <c r="M2594" s="60">
        <f t="shared" ref="M2594:N2594" si="423">SUM(M2587:M2593)</f>
        <v>865000</v>
      </c>
      <c r="N2594" s="60">
        <f t="shared" si="423"/>
        <v>1301600</v>
      </c>
      <c r="O2594" s="60">
        <f>SUM(O2587:O2593)</f>
        <v>2166600</v>
      </c>
      <c r="P2594" s="60">
        <f>+J2586-N2594</f>
        <v>19000</v>
      </c>
      <c r="Q2594" s="60">
        <f>+I2586-M2594</f>
        <v>-19000</v>
      </c>
      <c r="R2594" s="60">
        <f>+P2594+Q2594</f>
        <v>0</v>
      </c>
      <c r="S2594" s="60">
        <f>+O2594</f>
        <v>2166600</v>
      </c>
      <c r="T2594" s="58"/>
    </row>
    <row r="2595" spans="1:20" ht="21" customHeight="1" x14ac:dyDescent="0.4">
      <c r="A2595" s="50" t="s">
        <v>156</v>
      </c>
      <c r="B2595" s="50" t="s">
        <v>399</v>
      </c>
      <c r="C2595" s="50" t="s">
        <v>719</v>
      </c>
      <c r="D2595" s="50">
        <v>144.44</v>
      </c>
      <c r="E2595" s="50">
        <v>15000</v>
      </c>
      <c r="F2595" s="52">
        <f>+D2595*0.8364</f>
        <v>120.80961600000001</v>
      </c>
      <c r="G2595" s="51">
        <v>7000</v>
      </c>
      <c r="H2595" s="51">
        <f>+D2595*E2595</f>
        <v>2166600</v>
      </c>
      <c r="I2595" s="52">
        <f>+CEILING(F2595*G2595,1000)</f>
        <v>846000</v>
      </c>
      <c r="J2595" s="52">
        <f>(H2595-I2595)</f>
        <v>1320600</v>
      </c>
      <c r="K2595" s="53">
        <v>44781</v>
      </c>
      <c r="L2595" s="54"/>
      <c r="M2595" s="51"/>
      <c r="N2595" s="51"/>
      <c r="O2595" s="52"/>
      <c r="P2595" s="51"/>
      <c r="Q2595" s="51"/>
      <c r="R2595" s="51"/>
      <c r="S2595" s="51"/>
      <c r="T2595" s="50" t="s">
        <v>490</v>
      </c>
    </row>
    <row r="2596" spans="1:20" ht="21" customHeight="1" x14ac:dyDescent="0.4">
      <c r="A2596" s="50" t="s">
        <v>156</v>
      </c>
      <c r="B2596" s="50"/>
      <c r="C2596" s="50"/>
      <c r="D2596" s="50"/>
      <c r="E2596" s="50"/>
      <c r="F2596" s="50"/>
      <c r="G2596" s="50"/>
      <c r="H2596" s="50"/>
      <c r="I2596" s="50"/>
      <c r="J2596" s="50"/>
      <c r="K2596" s="56">
        <v>44791</v>
      </c>
      <c r="L2596" s="50" t="s">
        <v>314</v>
      </c>
      <c r="M2596" s="51">
        <v>550000</v>
      </c>
      <c r="N2596" s="51"/>
      <c r="O2596" s="52">
        <f t="shared" ref="O2596:O2663" si="424">+SUM(M2596:N2596)</f>
        <v>550000</v>
      </c>
      <c r="P2596" s="51"/>
      <c r="Q2596" s="51"/>
      <c r="R2596" s="51"/>
      <c r="S2596" s="51"/>
      <c r="T2596" s="50" t="s">
        <v>490</v>
      </c>
    </row>
    <row r="2597" spans="1:20" ht="21" customHeight="1" x14ac:dyDescent="0.4">
      <c r="A2597" s="50" t="s">
        <v>156</v>
      </c>
      <c r="B2597" s="50"/>
      <c r="C2597" s="50"/>
      <c r="D2597" s="50"/>
      <c r="E2597" s="50"/>
      <c r="F2597" s="50"/>
      <c r="G2597" s="50"/>
      <c r="H2597" s="50"/>
      <c r="I2597" s="50"/>
      <c r="J2597" s="50"/>
      <c r="K2597" s="56">
        <v>44938</v>
      </c>
      <c r="L2597" s="50" t="s">
        <v>1383</v>
      </c>
      <c r="M2597" s="51">
        <v>295000</v>
      </c>
      <c r="N2597" s="51"/>
      <c r="O2597" s="52">
        <f t="shared" si="424"/>
        <v>295000</v>
      </c>
      <c r="P2597" s="51"/>
      <c r="Q2597" s="51"/>
      <c r="R2597" s="51"/>
      <c r="S2597" s="51"/>
      <c r="T2597" s="50" t="s">
        <v>490</v>
      </c>
    </row>
    <row r="2598" spans="1:20" ht="21" customHeight="1" x14ac:dyDescent="0.4">
      <c r="A2598" s="50" t="s">
        <v>156</v>
      </c>
      <c r="B2598" s="50"/>
      <c r="C2598" s="50"/>
      <c r="D2598" s="50"/>
      <c r="E2598" s="50"/>
      <c r="F2598" s="50"/>
      <c r="G2598" s="50"/>
      <c r="H2598" s="50"/>
      <c r="I2598" s="50"/>
      <c r="J2598" s="50"/>
      <c r="K2598" s="56">
        <v>44938</v>
      </c>
      <c r="L2598" s="50" t="s">
        <v>9</v>
      </c>
      <c r="M2598" s="51"/>
      <c r="N2598" s="52">
        <v>255000</v>
      </c>
      <c r="O2598" s="52">
        <f t="shared" si="424"/>
        <v>255000</v>
      </c>
      <c r="P2598" s="51"/>
      <c r="Q2598" s="51"/>
      <c r="R2598" s="51"/>
      <c r="S2598" s="51"/>
      <c r="T2598" s="50" t="s">
        <v>490</v>
      </c>
    </row>
    <row r="2599" spans="1:20" ht="21" customHeight="1" x14ac:dyDescent="0.4">
      <c r="A2599" s="50" t="s">
        <v>156</v>
      </c>
      <c r="B2599" s="50"/>
      <c r="C2599" s="50"/>
      <c r="D2599" s="50"/>
      <c r="E2599" s="50"/>
      <c r="F2599" s="50"/>
      <c r="G2599" s="50"/>
      <c r="H2599" s="50"/>
      <c r="I2599" s="50"/>
      <c r="J2599" s="50"/>
      <c r="K2599" s="56">
        <v>44943</v>
      </c>
      <c r="L2599" s="50" t="s">
        <v>1383</v>
      </c>
      <c r="M2599" s="51">
        <v>-295000</v>
      </c>
      <c r="N2599" s="51"/>
      <c r="O2599" s="52">
        <f t="shared" si="424"/>
        <v>-295000</v>
      </c>
      <c r="P2599" s="51"/>
      <c r="Q2599" s="51"/>
      <c r="R2599" s="51"/>
      <c r="S2599" s="51"/>
      <c r="T2599" s="50" t="s">
        <v>490</v>
      </c>
    </row>
    <row r="2600" spans="1:20" ht="21" customHeight="1" x14ac:dyDescent="0.4">
      <c r="A2600" s="50" t="s">
        <v>156</v>
      </c>
      <c r="B2600" s="50"/>
      <c r="C2600" s="50"/>
      <c r="D2600" s="50"/>
      <c r="E2600" s="50"/>
      <c r="F2600" s="50"/>
      <c r="G2600" s="50"/>
      <c r="H2600" s="50"/>
      <c r="I2600" s="50"/>
      <c r="J2600" s="50"/>
      <c r="K2600" s="56">
        <v>44960</v>
      </c>
      <c r="L2600" s="50" t="s">
        <v>1383</v>
      </c>
      <c r="M2600" s="51">
        <v>295000</v>
      </c>
      <c r="N2600" s="51"/>
      <c r="O2600" s="52">
        <f t="shared" si="424"/>
        <v>295000</v>
      </c>
      <c r="P2600" s="51"/>
      <c r="Q2600" s="51"/>
      <c r="R2600" s="51"/>
      <c r="S2600" s="51"/>
      <c r="T2600" s="50" t="s">
        <v>490</v>
      </c>
    </row>
    <row r="2601" spans="1:20" ht="21" customHeight="1" x14ac:dyDescent="0.4">
      <c r="A2601" s="50" t="s">
        <v>156</v>
      </c>
      <c r="B2601" s="50"/>
      <c r="C2601" s="50"/>
      <c r="D2601" s="50"/>
      <c r="E2601" s="50"/>
      <c r="F2601" s="50"/>
      <c r="G2601" s="50"/>
      <c r="H2601" s="50"/>
      <c r="I2601" s="50"/>
      <c r="J2601" s="50"/>
      <c r="K2601" s="56">
        <v>45055</v>
      </c>
      <c r="L2601" s="50" t="s">
        <v>9</v>
      </c>
      <c r="M2601" s="51"/>
      <c r="N2601" s="52">
        <v>550000</v>
      </c>
      <c r="O2601" s="52">
        <f t="shared" si="424"/>
        <v>550000</v>
      </c>
      <c r="P2601" s="51"/>
      <c r="Q2601" s="51"/>
      <c r="R2601" s="51"/>
      <c r="S2601" s="51"/>
      <c r="T2601" s="50" t="s">
        <v>490</v>
      </c>
    </row>
    <row r="2602" spans="1:20" ht="21" customHeight="1" x14ac:dyDescent="0.4">
      <c r="A2602" s="50" t="s">
        <v>156</v>
      </c>
      <c r="B2602" s="50"/>
      <c r="C2602" s="50"/>
      <c r="D2602" s="50"/>
      <c r="E2602" s="50"/>
      <c r="F2602" s="50"/>
      <c r="G2602" s="50"/>
      <c r="H2602" s="50"/>
      <c r="I2602" s="50"/>
      <c r="J2602" s="50"/>
      <c r="K2602" s="56">
        <v>45168</v>
      </c>
      <c r="L2602" s="50" t="s">
        <v>9</v>
      </c>
      <c r="M2602" s="51"/>
      <c r="N2602" s="52">
        <v>516600</v>
      </c>
      <c r="O2602" s="52">
        <f t="shared" si="424"/>
        <v>516600</v>
      </c>
      <c r="P2602" s="51"/>
      <c r="Q2602" s="51"/>
      <c r="R2602" s="51"/>
      <c r="S2602" s="51"/>
      <c r="T2602" s="50" t="s">
        <v>490</v>
      </c>
    </row>
    <row r="2603" spans="1:20" ht="21" customHeight="1" x14ac:dyDescent="0.4">
      <c r="A2603" s="50" t="s">
        <v>156</v>
      </c>
      <c r="B2603" s="50"/>
      <c r="C2603" s="50"/>
      <c r="D2603" s="50"/>
      <c r="E2603" s="50"/>
      <c r="F2603" s="50"/>
      <c r="G2603" s="50"/>
      <c r="H2603" s="50"/>
      <c r="I2603" s="50"/>
      <c r="J2603" s="50"/>
      <c r="K2603" s="50"/>
      <c r="L2603" s="50"/>
      <c r="M2603" s="51"/>
      <c r="N2603" s="51"/>
      <c r="O2603" s="52">
        <f t="shared" si="424"/>
        <v>0</v>
      </c>
      <c r="P2603" s="51"/>
      <c r="Q2603" s="51"/>
      <c r="R2603" s="51"/>
      <c r="S2603" s="51"/>
      <c r="T2603" s="50" t="s">
        <v>490</v>
      </c>
    </row>
    <row r="2604" spans="1:20" ht="21" customHeight="1" x14ac:dyDescent="0.4">
      <c r="A2604" s="58"/>
      <c r="B2604" s="58"/>
      <c r="C2604" s="58"/>
      <c r="D2604" s="58"/>
      <c r="E2604" s="58"/>
      <c r="F2604" s="58"/>
      <c r="G2604" s="58"/>
      <c r="H2604" s="58"/>
      <c r="I2604" s="58"/>
      <c r="J2604" s="58"/>
      <c r="K2604" s="58"/>
      <c r="L2604" s="58"/>
      <c r="M2604" s="60">
        <f t="shared" ref="M2604:N2604" si="425">SUM(M2596:M2603)</f>
        <v>845000</v>
      </c>
      <c r="N2604" s="60">
        <f t="shared" si="425"/>
        <v>1321600</v>
      </c>
      <c r="O2604" s="60">
        <f>SUM(O2596:O2603)</f>
        <v>2166600</v>
      </c>
      <c r="P2604" s="60">
        <f>+J2595-N2604</f>
        <v>-1000</v>
      </c>
      <c r="Q2604" s="60">
        <f>+I2595-M2604</f>
        <v>1000</v>
      </c>
      <c r="R2604" s="60">
        <f>+P2604+Q2604</f>
        <v>0</v>
      </c>
      <c r="S2604" s="60">
        <f>+O2604</f>
        <v>2166600</v>
      </c>
      <c r="T2604" s="58"/>
    </row>
    <row r="2605" spans="1:20" ht="21" customHeight="1" x14ac:dyDescent="0.4">
      <c r="A2605" s="50" t="s">
        <v>157</v>
      </c>
      <c r="B2605" s="50" t="s">
        <v>399</v>
      </c>
      <c r="C2605" s="50"/>
      <c r="D2605" s="50">
        <v>144.44</v>
      </c>
      <c r="E2605" s="50">
        <v>15000</v>
      </c>
      <c r="F2605" s="52">
        <f>+D2605*0.8364</f>
        <v>120.80961600000001</v>
      </c>
      <c r="G2605" s="51">
        <v>7000</v>
      </c>
      <c r="H2605" s="51">
        <f>+D2605*E2605</f>
        <v>2166600</v>
      </c>
      <c r="I2605" s="52">
        <f>+CEILING(F2605*G2605,1000)</f>
        <v>846000</v>
      </c>
      <c r="J2605" s="52">
        <f>(H2605-I2605)</f>
        <v>1320600</v>
      </c>
      <c r="K2605" s="56">
        <v>45024</v>
      </c>
      <c r="L2605" s="50"/>
      <c r="M2605" s="51"/>
      <c r="N2605" s="51"/>
      <c r="O2605" s="52"/>
      <c r="P2605" s="51"/>
      <c r="Q2605" s="51"/>
      <c r="R2605" s="51"/>
      <c r="S2605" s="51"/>
      <c r="T2605" s="50" t="s">
        <v>291</v>
      </c>
    </row>
    <row r="2606" spans="1:20" ht="21" customHeight="1" x14ac:dyDescent="0.4">
      <c r="A2606" s="50" t="s">
        <v>157</v>
      </c>
      <c r="B2606" s="50"/>
      <c r="C2606" s="50"/>
      <c r="D2606" s="50"/>
      <c r="E2606" s="50"/>
      <c r="F2606" s="50"/>
      <c r="G2606" s="50"/>
      <c r="H2606" s="50"/>
      <c r="I2606" s="50"/>
      <c r="J2606" s="50"/>
      <c r="K2606" s="50"/>
      <c r="L2606" s="50" t="s">
        <v>9</v>
      </c>
      <c r="M2606" s="51"/>
      <c r="N2606" s="51">
        <v>542000</v>
      </c>
      <c r="O2606" s="52">
        <f t="shared" si="424"/>
        <v>542000</v>
      </c>
      <c r="P2606" s="51"/>
      <c r="Q2606" s="51"/>
      <c r="R2606" s="51"/>
      <c r="S2606" s="51"/>
      <c r="T2606" s="50" t="s">
        <v>291</v>
      </c>
    </row>
    <row r="2607" spans="1:20" ht="21" customHeight="1" x14ac:dyDescent="0.4">
      <c r="A2607" s="50" t="s">
        <v>157</v>
      </c>
      <c r="B2607" s="50"/>
      <c r="C2607" s="50"/>
      <c r="D2607" s="50"/>
      <c r="E2607" s="50"/>
      <c r="F2607" s="50"/>
      <c r="G2607" s="50"/>
      <c r="H2607" s="50"/>
      <c r="I2607" s="50"/>
      <c r="J2607" s="50"/>
      <c r="K2607" s="56">
        <v>45024</v>
      </c>
      <c r="L2607" s="50" t="s">
        <v>9</v>
      </c>
      <c r="M2607" s="51"/>
      <c r="N2607" s="51">
        <v>149000</v>
      </c>
      <c r="O2607" s="52">
        <f t="shared" si="424"/>
        <v>149000</v>
      </c>
      <c r="P2607" s="51"/>
      <c r="Q2607" s="51"/>
      <c r="R2607" s="51"/>
      <c r="S2607" s="51"/>
      <c r="T2607" s="50" t="s">
        <v>291</v>
      </c>
    </row>
    <row r="2608" spans="1:20" ht="21" customHeight="1" x14ac:dyDescent="0.4">
      <c r="A2608" s="50" t="s">
        <v>157</v>
      </c>
      <c r="B2608" s="50"/>
      <c r="C2608" s="50"/>
      <c r="D2608" s="50"/>
      <c r="E2608" s="50"/>
      <c r="F2608" s="50"/>
      <c r="G2608" s="50"/>
      <c r="H2608" s="50"/>
      <c r="I2608" s="50"/>
      <c r="J2608" s="50"/>
      <c r="K2608" s="56">
        <v>45059</v>
      </c>
      <c r="L2608" s="50" t="s">
        <v>9</v>
      </c>
      <c r="M2608" s="51"/>
      <c r="N2608" s="51">
        <v>115000</v>
      </c>
      <c r="O2608" s="52">
        <f t="shared" si="424"/>
        <v>115000</v>
      </c>
      <c r="P2608" s="51"/>
      <c r="Q2608" s="51"/>
      <c r="R2608" s="51"/>
      <c r="S2608" s="51"/>
      <c r="T2608" s="50" t="s">
        <v>291</v>
      </c>
    </row>
    <row r="2609" spans="1:20" ht="21" customHeight="1" x14ac:dyDescent="0.4">
      <c r="A2609" s="50" t="s">
        <v>157</v>
      </c>
      <c r="B2609" s="50"/>
      <c r="C2609" s="50" t="s">
        <v>260</v>
      </c>
      <c r="D2609" s="50"/>
      <c r="E2609" s="50"/>
      <c r="F2609" s="50"/>
      <c r="G2609" s="50"/>
      <c r="H2609" s="50"/>
      <c r="I2609" s="50"/>
      <c r="J2609" s="50"/>
      <c r="K2609" s="56">
        <v>45079</v>
      </c>
      <c r="L2609" s="50" t="s">
        <v>383</v>
      </c>
      <c r="M2609" s="51">
        <v>10000</v>
      </c>
      <c r="N2609" s="51"/>
      <c r="O2609" s="52">
        <f t="shared" si="424"/>
        <v>10000</v>
      </c>
      <c r="P2609" s="51"/>
      <c r="Q2609" s="51"/>
      <c r="R2609" s="51"/>
      <c r="S2609" s="51"/>
      <c r="T2609" s="50" t="s">
        <v>291</v>
      </c>
    </row>
    <row r="2610" spans="1:20" ht="21" customHeight="1" x14ac:dyDescent="0.4">
      <c r="A2610" s="50" t="s">
        <v>157</v>
      </c>
      <c r="B2610" s="50"/>
      <c r="C2610" s="50" t="s">
        <v>260</v>
      </c>
      <c r="D2610" s="50"/>
      <c r="E2610" s="50"/>
      <c r="F2610" s="50"/>
      <c r="G2610" s="50"/>
      <c r="H2610" s="50"/>
      <c r="I2610" s="50"/>
      <c r="J2610" s="50"/>
      <c r="K2610" s="56">
        <v>45079</v>
      </c>
      <c r="L2610" s="50" t="s">
        <v>383</v>
      </c>
      <c r="M2610" s="51">
        <v>90000</v>
      </c>
      <c r="N2610" s="51"/>
      <c r="O2610" s="52">
        <f t="shared" si="424"/>
        <v>90000</v>
      </c>
      <c r="P2610" s="51"/>
      <c r="Q2610" s="51"/>
      <c r="R2610" s="51"/>
      <c r="S2610" s="51"/>
      <c r="T2610" s="50" t="s">
        <v>291</v>
      </c>
    </row>
    <row r="2611" spans="1:20" ht="21" customHeight="1" x14ac:dyDescent="0.4">
      <c r="A2611" s="50" t="s">
        <v>157</v>
      </c>
      <c r="B2611" s="50"/>
      <c r="C2611" s="50" t="s">
        <v>260</v>
      </c>
      <c r="D2611" s="50"/>
      <c r="E2611" s="50"/>
      <c r="F2611" s="50"/>
      <c r="G2611" s="50"/>
      <c r="H2611" s="50"/>
      <c r="I2611" s="50"/>
      <c r="J2611" s="50"/>
      <c r="K2611" s="56">
        <v>45080</v>
      </c>
      <c r="L2611" s="50" t="s">
        <v>383</v>
      </c>
      <c r="M2611" s="51">
        <v>100000</v>
      </c>
      <c r="N2611" s="51"/>
      <c r="O2611" s="52">
        <f t="shared" si="424"/>
        <v>100000</v>
      </c>
      <c r="P2611" s="51"/>
      <c r="Q2611" s="51"/>
      <c r="R2611" s="51"/>
      <c r="S2611" s="51"/>
      <c r="T2611" s="50" t="s">
        <v>291</v>
      </c>
    </row>
    <row r="2612" spans="1:20" ht="21" customHeight="1" x14ac:dyDescent="0.4">
      <c r="A2612" s="50" t="s">
        <v>157</v>
      </c>
      <c r="B2612" s="50"/>
      <c r="C2612" s="50" t="s">
        <v>260</v>
      </c>
      <c r="D2612" s="50"/>
      <c r="E2612" s="50"/>
      <c r="F2612" s="50"/>
      <c r="G2612" s="50"/>
      <c r="H2612" s="50"/>
      <c r="I2612" s="50"/>
      <c r="J2612" s="50"/>
      <c r="K2612" s="56">
        <v>45082</v>
      </c>
      <c r="L2612" s="50" t="s">
        <v>383</v>
      </c>
      <c r="M2612" s="51">
        <v>100000</v>
      </c>
      <c r="N2612" s="51"/>
      <c r="O2612" s="52">
        <f t="shared" si="424"/>
        <v>100000</v>
      </c>
      <c r="P2612" s="51"/>
      <c r="Q2612" s="51"/>
      <c r="R2612" s="51"/>
      <c r="S2612" s="51"/>
      <c r="T2612" s="50" t="s">
        <v>291</v>
      </c>
    </row>
    <row r="2613" spans="1:20" ht="21" customHeight="1" x14ac:dyDescent="0.4">
      <c r="A2613" s="50" t="s">
        <v>157</v>
      </c>
      <c r="B2613" s="50"/>
      <c r="C2613" s="50" t="s">
        <v>260</v>
      </c>
      <c r="D2613" s="50"/>
      <c r="E2613" s="50"/>
      <c r="F2613" s="50"/>
      <c r="G2613" s="50"/>
      <c r="H2613" s="50"/>
      <c r="I2613" s="50"/>
      <c r="J2613" s="50"/>
      <c r="K2613" s="56">
        <v>45084</v>
      </c>
      <c r="L2613" s="50" t="s">
        <v>383</v>
      </c>
      <c r="M2613" s="51">
        <v>10000</v>
      </c>
      <c r="N2613" s="51"/>
      <c r="O2613" s="52">
        <f t="shared" si="424"/>
        <v>10000</v>
      </c>
      <c r="P2613" s="51"/>
      <c r="Q2613" s="51"/>
      <c r="R2613" s="51"/>
      <c r="S2613" s="51"/>
      <c r="T2613" s="50" t="s">
        <v>291</v>
      </c>
    </row>
    <row r="2614" spans="1:20" ht="21" customHeight="1" x14ac:dyDescent="0.4">
      <c r="A2614" s="50" t="s">
        <v>157</v>
      </c>
      <c r="B2614" s="50"/>
      <c r="C2614" s="50" t="s">
        <v>871</v>
      </c>
      <c r="D2614" s="50"/>
      <c r="E2614" s="50"/>
      <c r="F2614" s="50"/>
      <c r="G2614" s="50"/>
      <c r="H2614" s="50"/>
      <c r="I2614" s="50"/>
      <c r="J2614" s="50"/>
      <c r="K2614" s="56">
        <v>45183</v>
      </c>
      <c r="L2614" s="50" t="s">
        <v>9</v>
      </c>
      <c r="M2614" s="51"/>
      <c r="N2614" s="52">
        <v>200000</v>
      </c>
      <c r="O2614" s="52">
        <f t="shared" si="424"/>
        <v>200000</v>
      </c>
      <c r="P2614" s="51"/>
      <c r="Q2614" s="51"/>
      <c r="R2614" s="51"/>
      <c r="S2614" s="51"/>
      <c r="T2614" s="50" t="s">
        <v>291</v>
      </c>
    </row>
    <row r="2615" spans="1:20" ht="21" customHeight="1" x14ac:dyDescent="0.4">
      <c r="A2615" s="50" t="s">
        <v>157</v>
      </c>
      <c r="B2615" s="50"/>
      <c r="C2615" s="50"/>
      <c r="D2615" s="50"/>
      <c r="E2615" s="50"/>
      <c r="F2615" s="50"/>
      <c r="G2615" s="50"/>
      <c r="H2615" s="50"/>
      <c r="I2615" s="50"/>
      <c r="J2615" s="50"/>
      <c r="K2615" s="56">
        <v>45194</v>
      </c>
      <c r="L2615" s="50" t="s">
        <v>321</v>
      </c>
      <c r="M2615" s="52">
        <v>350000</v>
      </c>
      <c r="N2615" s="51"/>
      <c r="O2615" s="52">
        <f t="shared" si="424"/>
        <v>350000</v>
      </c>
      <c r="P2615" s="51"/>
      <c r="Q2615" s="51"/>
      <c r="R2615" s="51"/>
      <c r="S2615" s="51"/>
      <c r="T2615" s="50" t="s">
        <v>291</v>
      </c>
    </row>
    <row r="2616" spans="1:20" ht="21" customHeight="1" x14ac:dyDescent="0.4">
      <c r="A2616" s="50" t="s">
        <v>157</v>
      </c>
      <c r="B2616" s="50"/>
      <c r="C2616" s="50"/>
      <c r="D2616" s="50"/>
      <c r="E2616" s="50"/>
      <c r="F2616" s="50"/>
      <c r="G2616" s="50"/>
      <c r="H2616" s="50"/>
      <c r="I2616" s="50"/>
      <c r="J2616" s="50"/>
      <c r="K2616" s="56">
        <v>45278</v>
      </c>
      <c r="L2616" s="50" t="s">
        <v>9</v>
      </c>
      <c r="M2616" s="51"/>
      <c r="N2616" s="52">
        <v>150000</v>
      </c>
      <c r="O2616" s="52">
        <f t="shared" si="424"/>
        <v>150000</v>
      </c>
      <c r="P2616" s="51"/>
      <c r="Q2616" s="51"/>
      <c r="R2616" s="51"/>
      <c r="S2616" s="51"/>
      <c r="T2616" s="50" t="s">
        <v>291</v>
      </c>
    </row>
    <row r="2617" spans="1:20" ht="21" customHeight="1" x14ac:dyDescent="0.4">
      <c r="A2617" s="50" t="s">
        <v>157</v>
      </c>
      <c r="B2617" s="50"/>
      <c r="C2617" s="50" t="s">
        <v>260</v>
      </c>
      <c r="D2617" s="50"/>
      <c r="E2617" s="50"/>
      <c r="F2617" s="50"/>
      <c r="G2617" s="50"/>
      <c r="H2617" s="50"/>
      <c r="I2617" s="50"/>
      <c r="J2617" s="50"/>
      <c r="K2617" s="56">
        <v>45281</v>
      </c>
      <c r="L2617" s="50" t="s">
        <v>383</v>
      </c>
      <c r="M2617" s="52">
        <v>-310000</v>
      </c>
      <c r="N2617" s="51"/>
      <c r="O2617" s="52">
        <f t="shared" si="424"/>
        <v>-310000</v>
      </c>
      <c r="P2617" s="51"/>
      <c r="Q2617" s="51"/>
      <c r="R2617" s="51"/>
      <c r="S2617" s="51"/>
      <c r="T2617" s="50" t="s">
        <v>291</v>
      </c>
    </row>
    <row r="2618" spans="1:20" ht="21" customHeight="1" x14ac:dyDescent="0.4">
      <c r="A2618" s="50" t="s">
        <v>157</v>
      </c>
      <c r="B2618" s="50"/>
      <c r="C2618" s="50" t="s">
        <v>871</v>
      </c>
      <c r="D2618" s="50"/>
      <c r="E2618" s="50"/>
      <c r="F2618" s="50"/>
      <c r="G2618" s="50"/>
      <c r="H2618" s="50"/>
      <c r="I2618" s="50"/>
      <c r="J2618" s="50"/>
      <c r="K2618" s="56">
        <v>45292</v>
      </c>
      <c r="L2618" s="50" t="s">
        <v>321</v>
      </c>
      <c r="M2618" s="52">
        <v>495320</v>
      </c>
      <c r="N2618" s="51"/>
      <c r="O2618" s="52">
        <f t="shared" si="424"/>
        <v>495320</v>
      </c>
      <c r="P2618" s="51"/>
      <c r="Q2618" s="51"/>
      <c r="R2618" s="51"/>
      <c r="S2618" s="51"/>
      <c r="T2618" s="50" t="s">
        <v>291</v>
      </c>
    </row>
    <row r="2619" spans="1:20" ht="21" customHeight="1" x14ac:dyDescent="0.4">
      <c r="A2619" s="50" t="s">
        <v>157</v>
      </c>
      <c r="B2619" s="50"/>
      <c r="C2619" s="50" t="s">
        <v>871</v>
      </c>
      <c r="D2619" s="50"/>
      <c r="E2619" s="50"/>
      <c r="F2619" s="50"/>
      <c r="G2619" s="50"/>
      <c r="H2619" s="50"/>
      <c r="I2619" s="50"/>
      <c r="J2619" s="50"/>
      <c r="K2619" s="56">
        <v>45294</v>
      </c>
      <c r="L2619" s="50" t="s">
        <v>1384</v>
      </c>
      <c r="M2619" s="52">
        <v>680</v>
      </c>
      <c r="N2619" s="51"/>
      <c r="O2619" s="52">
        <f t="shared" si="424"/>
        <v>680</v>
      </c>
      <c r="P2619" s="51"/>
      <c r="Q2619" s="51"/>
      <c r="R2619" s="51"/>
      <c r="S2619" s="51"/>
      <c r="T2619" s="50" t="s">
        <v>291</v>
      </c>
    </row>
    <row r="2620" spans="1:20" ht="21" customHeight="1" x14ac:dyDescent="0.4">
      <c r="A2620" s="50" t="s">
        <v>157</v>
      </c>
      <c r="B2620" s="50"/>
      <c r="C2620" s="50"/>
      <c r="D2620" s="50"/>
      <c r="E2620" s="50"/>
      <c r="F2620" s="50"/>
      <c r="G2620" s="50"/>
      <c r="H2620" s="50"/>
      <c r="I2620" s="50"/>
      <c r="J2620" s="50"/>
      <c r="K2620" s="56">
        <v>45294</v>
      </c>
      <c r="L2620" s="50" t="s">
        <v>9</v>
      </c>
      <c r="M2620" s="51"/>
      <c r="N2620" s="52">
        <v>164600</v>
      </c>
      <c r="O2620" s="52">
        <f t="shared" si="424"/>
        <v>164600</v>
      </c>
      <c r="P2620" s="51"/>
      <c r="Q2620" s="51"/>
      <c r="R2620" s="51"/>
      <c r="S2620" s="51"/>
      <c r="T2620" s="50" t="s">
        <v>291</v>
      </c>
    </row>
    <row r="2621" spans="1:20" ht="21" customHeight="1" x14ac:dyDescent="0.4">
      <c r="A2621" s="50" t="s">
        <v>157</v>
      </c>
      <c r="B2621" s="50"/>
      <c r="C2621" s="50"/>
      <c r="D2621" s="50"/>
      <c r="E2621" s="50"/>
      <c r="F2621" s="50"/>
      <c r="G2621" s="50"/>
      <c r="H2621" s="50"/>
      <c r="I2621" s="50"/>
      <c r="J2621" s="50"/>
      <c r="K2621" s="50"/>
      <c r="L2621" s="50"/>
      <c r="M2621" s="51"/>
      <c r="N2621" s="51"/>
      <c r="O2621" s="52">
        <f t="shared" si="424"/>
        <v>0</v>
      </c>
      <c r="P2621" s="51"/>
      <c r="Q2621" s="51"/>
      <c r="R2621" s="51"/>
      <c r="S2621" s="51"/>
      <c r="T2621" s="50" t="s">
        <v>291</v>
      </c>
    </row>
    <row r="2622" spans="1:20" ht="21" customHeight="1" x14ac:dyDescent="0.4">
      <c r="A2622" s="58"/>
      <c r="B2622" s="58"/>
      <c r="C2622" s="58"/>
      <c r="D2622" s="58"/>
      <c r="E2622" s="58"/>
      <c r="F2622" s="58"/>
      <c r="G2622" s="58"/>
      <c r="H2622" s="58"/>
      <c r="I2622" s="58"/>
      <c r="J2622" s="58"/>
      <c r="K2622" s="58"/>
      <c r="L2622" s="58"/>
      <c r="M2622" s="60">
        <f t="shared" ref="M2622:N2622" si="426">SUM(M2606:M2621)</f>
        <v>846000</v>
      </c>
      <c r="N2622" s="60">
        <f t="shared" si="426"/>
        <v>1320600</v>
      </c>
      <c r="O2622" s="60">
        <f>SUM(O2606:O2621)</f>
        <v>2166600</v>
      </c>
      <c r="P2622" s="60">
        <f>+J2605-N2622</f>
        <v>0</v>
      </c>
      <c r="Q2622" s="60">
        <f>+I2605-M2622</f>
        <v>0</v>
      </c>
      <c r="R2622" s="60">
        <f>+P2622+Q2622</f>
        <v>0</v>
      </c>
      <c r="S2622" s="60">
        <f>+O2622</f>
        <v>2166600</v>
      </c>
      <c r="T2622" s="58"/>
    </row>
    <row r="2623" spans="1:20" ht="21" customHeight="1" x14ac:dyDescent="0.4">
      <c r="A2623" s="50" t="s">
        <v>158</v>
      </c>
      <c r="B2623" s="50" t="s">
        <v>399</v>
      </c>
      <c r="C2623" s="50"/>
      <c r="D2623" s="50">
        <v>254.22</v>
      </c>
      <c r="E2623" s="50">
        <v>15500</v>
      </c>
      <c r="F2623" s="52">
        <f>+D2623*0.8364</f>
        <v>212.62960800000002</v>
      </c>
      <c r="G2623" s="51">
        <v>7000</v>
      </c>
      <c r="H2623" s="51">
        <f>+D2623*E2623</f>
        <v>3940410</v>
      </c>
      <c r="I2623" s="52">
        <f>+CEILING(F2623*G2623,1000)</f>
        <v>1489000</v>
      </c>
      <c r="J2623" s="52">
        <f>(H2623-I2623)</f>
        <v>2451410</v>
      </c>
      <c r="K2623" s="56">
        <v>44780</v>
      </c>
      <c r="L2623" s="50"/>
      <c r="M2623" s="51"/>
      <c r="N2623" s="51"/>
      <c r="O2623" s="52"/>
      <c r="P2623" s="51"/>
      <c r="Q2623" s="51"/>
      <c r="R2623" s="51"/>
      <c r="S2623" s="51"/>
      <c r="T2623" s="50" t="s">
        <v>296</v>
      </c>
    </row>
    <row r="2624" spans="1:20" ht="21" customHeight="1" x14ac:dyDescent="0.4">
      <c r="A2624" s="50" t="s">
        <v>158</v>
      </c>
      <c r="B2624" s="50"/>
      <c r="C2624" s="50" t="s">
        <v>476</v>
      </c>
      <c r="D2624" s="50"/>
      <c r="E2624" s="50"/>
      <c r="F2624" s="50"/>
      <c r="G2624" s="50"/>
      <c r="H2624" s="50"/>
      <c r="I2624" s="50"/>
      <c r="J2624" s="50"/>
      <c r="K2624" s="56">
        <v>44780</v>
      </c>
      <c r="L2624" s="50" t="s">
        <v>9</v>
      </c>
      <c r="M2624" s="51"/>
      <c r="N2624" s="52">
        <v>50000</v>
      </c>
      <c r="O2624" s="52">
        <f t="shared" si="424"/>
        <v>50000</v>
      </c>
      <c r="P2624" s="51"/>
      <c r="Q2624" s="51"/>
      <c r="R2624" s="51"/>
      <c r="S2624" s="51"/>
      <c r="T2624" s="50" t="s">
        <v>296</v>
      </c>
    </row>
    <row r="2625" spans="1:20" ht="21" customHeight="1" x14ac:dyDescent="0.4">
      <c r="A2625" s="50" t="s">
        <v>158</v>
      </c>
      <c r="B2625" s="50"/>
      <c r="C2625" s="50"/>
      <c r="D2625" s="50"/>
      <c r="E2625" s="50"/>
      <c r="F2625" s="50"/>
      <c r="G2625" s="50"/>
      <c r="H2625" s="50"/>
      <c r="I2625" s="50"/>
      <c r="J2625" s="50"/>
      <c r="K2625" s="56">
        <v>44785</v>
      </c>
      <c r="L2625" s="50" t="s">
        <v>9</v>
      </c>
      <c r="M2625" s="51"/>
      <c r="N2625" s="52">
        <v>700000</v>
      </c>
      <c r="O2625" s="52">
        <f t="shared" si="424"/>
        <v>700000</v>
      </c>
      <c r="P2625" s="51"/>
      <c r="Q2625" s="51"/>
      <c r="R2625" s="51"/>
      <c r="S2625" s="51"/>
      <c r="T2625" s="50" t="s">
        <v>296</v>
      </c>
    </row>
    <row r="2626" spans="1:20" ht="21" customHeight="1" x14ac:dyDescent="0.4">
      <c r="A2626" s="50" t="s">
        <v>158</v>
      </c>
      <c r="B2626" s="50"/>
      <c r="C2626" s="50"/>
      <c r="D2626" s="50"/>
      <c r="E2626" s="50"/>
      <c r="F2626" s="50"/>
      <c r="G2626" s="50"/>
      <c r="H2626" s="50"/>
      <c r="I2626" s="50"/>
      <c r="J2626" s="50"/>
      <c r="K2626" s="56">
        <v>44789</v>
      </c>
      <c r="L2626" s="50" t="s">
        <v>9</v>
      </c>
      <c r="M2626" s="51"/>
      <c r="N2626" s="52">
        <v>50000</v>
      </c>
      <c r="O2626" s="52">
        <f t="shared" si="424"/>
        <v>50000</v>
      </c>
      <c r="P2626" s="51"/>
      <c r="Q2626" s="51"/>
      <c r="R2626" s="51"/>
      <c r="S2626" s="51"/>
      <c r="T2626" s="50" t="s">
        <v>296</v>
      </c>
    </row>
    <row r="2627" spans="1:20" ht="21" customHeight="1" x14ac:dyDescent="0.4">
      <c r="A2627" s="50" t="s">
        <v>158</v>
      </c>
      <c r="B2627" s="50"/>
      <c r="C2627" s="50" t="s">
        <v>456</v>
      </c>
      <c r="D2627" s="50"/>
      <c r="E2627" s="50"/>
      <c r="F2627" s="50"/>
      <c r="G2627" s="50"/>
      <c r="H2627" s="50"/>
      <c r="I2627" s="50"/>
      <c r="J2627" s="50"/>
      <c r="K2627" s="56">
        <v>44819</v>
      </c>
      <c r="L2627" s="50" t="s">
        <v>1385</v>
      </c>
      <c r="M2627" s="51">
        <v>1000000</v>
      </c>
      <c r="N2627" s="51"/>
      <c r="O2627" s="52">
        <f t="shared" si="424"/>
        <v>1000000</v>
      </c>
      <c r="P2627" s="51"/>
      <c r="Q2627" s="51"/>
      <c r="R2627" s="51"/>
      <c r="S2627" s="51"/>
      <c r="T2627" s="50" t="s">
        <v>296</v>
      </c>
    </row>
    <row r="2628" spans="1:20" ht="21" customHeight="1" x14ac:dyDescent="0.4">
      <c r="A2628" s="50" t="s">
        <v>158</v>
      </c>
      <c r="B2628" s="50"/>
      <c r="C2628" s="50"/>
      <c r="D2628" s="50"/>
      <c r="E2628" s="50"/>
      <c r="F2628" s="50"/>
      <c r="G2628" s="50"/>
      <c r="H2628" s="50"/>
      <c r="I2628" s="50"/>
      <c r="J2628" s="50"/>
      <c r="K2628" s="56">
        <v>44822</v>
      </c>
      <c r="L2628" s="50" t="s">
        <v>9</v>
      </c>
      <c r="M2628" s="51"/>
      <c r="N2628" s="52">
        <v>40000</v>
      </c>
      <c r="O2628" s="52">
        <f t="shared" si="424"/>
        <v>40000</v>
      </c>
      <c r="P2628" s="51"/>
      <c r="Q2628" s="51"/>
      <c r="R2628" s="51"/>
      <c r="S2628" s="51"/>
      <c r="T2628" s="50" t="s">
        <v>296</v>
      </c>
    </row>
    <row r="2629" spans="1:20" ht="21" customHeight="1" x14ac:dyDescent="0.4">
      <c r="A2629" s="50" t="s">
        <v>158</v>
      </c>
      <c r="B2629" s="50"/>
      <c r="C2629" s="50" t="s">
        <v>456</v>
      </c>
      <c r="D2629" s="50"/>
      <c r="E2629" s="50"/>
      <c r="F2629" s="50"/>
      <c r="G2629" s="50"/>
      <c r="H2629" s="50"/>
      <c r="I2629" s="50"/>
      <c r="J2629" s="50"/>
      <c r="K2629" s="56">
        <v>44831</v>
      </c>
      <c r="L2629" s="50" t="s">
        <v>312</v>
      </c>
      <c r="M2629" s="51">
        <v>65000</v>
      </c>
      <c r="N2629" s="51"/>
      <c r="O2629" s="52">
        <f t="shared" si="424"/>
        <v>65000</v>
      </c>
      <c r="P2629" s="51"/>
      <c r="Q2629" s="51"/>
      <c r="R2629" s="51"/>
      <c r="S2629" s="51"/>
      <c r="T2629" s="50" t="s">
        <v>296</v>
      </c>
    </row>
    <row r="2630" spans="1:20" ht="21" customHeight="1" x14ac:dyDescent="0.4">
      <c r="A2630" s="50" t="s">
        <v>158</v>
      </c>
      <c r="B2630" s="50"/>
      <c r="C2630" s="50"/>
      <c r="D2630" s="50"/>
      <c r="E2630" s="50"/>
      <c r="F2630" s="50"/>
      <c r="G2630" s="50"/>
      <c r="H2630" s="50"/>
      <c r="I2630" s="50"/>
      <c r="J2630" s="50"/>
      <c r="K2630" s="56">
        <v>44838</v>
      </c>
      <c r="L2630" s="50" t="s">
        <v>1182</v>
      </c>
      <c r="M2630" s="51"/>
      <c r="N2630" s="52">
        <v>100000</v>
      </c>
      <c r="O2630" s="52">
        <f t="shared" si="424"/>
        <v>100000</v>
      </c>
      <c r="P2630" s="51"/>
      <c r="Q2630" s="51"/>
      <c r="R2630" s="51"/>
      <c r="S2630" s="51"/>
      <c r="T2630" s="50" t="s">
        <v>296</v>
      </c>
    </row>
    <row r="2631" spans="1:20" ht="21" customHeight="1" x14ac:dyDescent="0.4">
      <c r="A2631" s="50" t="s">
        <v>158</v>
      </c>
      <c r="B2631" s="50"/>
      <c r="C2631" s="50" t="s">
        <v>456</v>
      </c>
      <c r="D2631" s="50"/>
      <c r="E2631" s="50"/>
      <c r="F2631" s="50"/>
      <c r="G2631" s="50"/>
      <c r="H2631" s="50"/>
      <c r="I2631" s="50"/>
      <c r="J2631" s="50"/>
      <c r="K2631" s="56">
        <v>44891</v>
      </c>
      <c r="L2631" s="50" t="s">
        <v>312</v>
      </c>
      <c r="M2631" s="51">
        <v>100000</v>
      </c>
      <c r="N2631" s="51"/>
      <c r="O2631" s="52">
        <f t="shared" si="424"/>
        <v>100000</v>
      </c>
      <c r="P2631" s="51"/>
      <c r="Q2631" s="51"/>
      <c r="R2631" s="51"/>
      <c r="S2631" s="51"/>
      <c r="T2631" s="50" t="s">
        <v>296</v>
      </c>
    </row>
    <row r="2632" spans="1:20" ht="21" customHeight="1" x14ac:dyDescent="0.4">
      <c r="A2632" s="50" t="s">
        <v>158</v>
      </c>
      <c r="B2632" s="50"/>
      <c r="C2632" s="50" t="s">
        <v>456</v>
      </c>
      <c r="D2632" s="50"/>
      <c r="E2632" s="50"/>
      <c r="F2632" s="50"/>
      <c r="G2632" s="50"/>
      <c r="H2632" s="50"/>
      <c r="I2632" s="50"/>
      <c r="J2632" s="50"/>
      <c r="K2632" s="56">
        <v>44891</v>
      </c>
      <c r="L2632" s="50" t="s">
        <v>312</v>
      </c>
      <c r="M2632" s="51">
        <v>10000</v>
      </c>
      <c r="N2632" s="51"/>
      <c r="O2632" s="52">
        <f t="shared" si="424"/>
        <v>10000</v>
      </c>
      <c r="P2632" s="51"/>
      <c r="Q2632" s="51"/>
      <c r="R2632" s="51"/>
      <c r="S2632" s="51"/>
      <c r="T2632" s="50" t="s">
        <v>296</v>
      </c>
    </row>
    <row r="2633" spans="1:20" ht="21" customHeight="1" x14ac:dyDescent="0.4">
      <c r="A2633" s="50" t="s">
        <v>158</v>
      </c>
      <c r="B2633" s="50"/>
      <c r="C2633" s="50" t="s">
        <v>476</v>
      </c>
      <c r="D2633" s="50"/>
      <c r="E2633" s="50"/>
      <c r="F2633" s="50"/>
      <c r="G2633" s="50"/>
      <c r="H2633" s="50"/>
      <c r="I2633" s="50"/>
      <c r="J2633" s="50"/>
      <c r="K2633" s="56">
        <v>44893</v>
      </c>
      <c r="L2633" s="50" t="s">
        <v>312</v>
      </c>
      <c r="M2633" s="51">
        <v>100000</v>
      </c>
      <c r="N2633" s="51"/>
      <c r="O2633" s="52">
        <f t="shared" si="424"/>
        <v>100000</v>
      </c>
      <c r="P2633" s="51"/>
      <c r="Q2633" s="51"/>
      <c r="R2633" s="51"/>
      <c r="S2633" s="51"/>
      <c r="T2633" s="50" t="s">
        <v>296</v>
      </c>
    </row>
    <row r="2634" spans="1:20" ht="21" customHeight="1" x14ac:dyDescent="0.4">
      <c r="A2634" s="50" t="s">
        <v>158</v>
      </c>
      <c r="B2634" s="50"/>
      <c r="C2634" s="50"/>
      <c r="D2634" s="50"/>
      <c r="E2634" s="50"/>
      <c r="F2634" s="50"/>
      <c r="G2634" s="50"/>
      <c r="H2634" s="50"/>
      <c r="I2634" s="50"/>
      <c r="J2634" s="50"/>
      <c r="K2634" s="56">
        <v>44893</v>
      </c>
      <c r="L2634" s="50" t="s">
        <v>9</v>
      </c>
      <c r="M2634" s="51"/>
      <c r="N2634" s="52">
        <v>100000</v>
      </c>
      <c r="O2634" s="52">
        <f t="shared" si="424"/>
        <v>100000</v>
      </c>
      <c r="P2634" s="51"/>
      <c r="Q2634" s="51"/>
      <c r="R2634" s="51"/>
      <c r="S2634" s="51"/>
      <c r="T2634" s="50" t="s">
        <v>296</v>
      </c>
    </row>
    <row r="2635" spans="1:20" ht="21" customHeight="1" x14ac:dyDescent="0.4">
      <c r="A2635" s="50" t="s">
        <v>158</v>
      </c>
      <c r="B2635" s="50"/>
      <c r="C2635" s="50"/>
      <c r="D2635" s="50"/>
      <c r="E2635" s="50"/>
      <c r="F2635" s="50"/>
      <c r="G2635" s="50"/>
      <c r="H2635" s="50"/>
      <c r="I2635" s="50"/>
      <c r="J2635" s="50"/>
      <c r="K2635" s="56">
        <v>44905</v>
      </c>
      <c r="L2635" s="50" t="s">
        <v>9</v>
      </c>
      <c r="M2635" s="51"/>
      <c r="N2635" s="52">
        <v>490000</v>
      </c>
      <c r="O2635" s="52">
        <f t="shared" si="424"/>
        <v>490000</v>
      </c>
      <c r="P2635" s="51"/>
      <c r="Q2635" s="51"/>
      <c r="R2635" s="51"/>
      <c r="S2635" s="51"/>
      <c r="T2635" s="50" t="s">
        <v>296</v>
      </c>
    </row>
    <row r="2636" spans="1:20" ht="21" customHeight="1" x14ac:dyDescent="0.4">
      <c r="A2636" s="50" t="s">
        <v>158</v>
      </c>
      <c r="B2636" s="50"/>
      <c r="C2636" s="50"/>
      <c r="D2636" s="50"/>
      <c r="E2636" s="50"/>
      <c r="F2636" s="50"/>
      <c r="G2636" s="50"/>
      <c r="H2636" s="50"/>
      <c r="I2636" s="50"/>
      <c r="J2636" s="50"/>
      <c r="K2636" s="56">
        <v>45220</v>
      </c>
      <c r="L2636" s="50" t="s">
        <v>9</v>
      </c>
      <c r="M2636" s="51"/>
      <c r="N2636" s="52">
        <v>510100</v>
      </c>
      <c r="O2636" s="52">
        <f t="shared" si="424"/>
        <v>510100</v>
      </c>
      <c r="P2636" s="51"/>
      <c r="Q2636" s="51"/>
      <c r="R2636" s="51"/>
      <c r="S2636" s="51"/>
      <c r="T2636" s="50" t="s">
        <v>296</v>
      </c>
    </row>
    <row r="2637" spans="1:20" ht="21" customHeight="1" x14ac:dyDescent="0.4">
      <c r="A2637" s="50" t="s">
        <v>158</v>
      </c>
      <c r="B2637" s="50"/>
      <c r="C2637" s="50"/>
      <c r="D2637" s="50"/>
      <c r="E2637" s="50"/>
      <c r="F2637" s="50"/>
      <c r="G2637" s="50"/>
      <c r="H2637" s="50"/>
      <c r="I2637" s="50"/>
      <c r="J2637" s="50"/>
      <c r="K2637" s="56" t="s">
        <v>1204</v>
      </c>
      <c r="L2637" s="50" t="s">
        <v>598</v>
      </c>
      <c r="M2637" s="51">
        <v>400000</v>
      </c>
      <c r="N2637" s="51"/>
      <c r="O2637" s="52">
        <f t="shared" si="424"/>
        <v>400000</v>
      </c>
      <c r="P2637" s="51"/>
      <c r="Q2637" s="51"/>
      <c r="R2637" s="51"/>
      <c r="S2637" s="51"/>
      <c r="T2637" s="50" t="s">
        <v>296</v>
      </c>
    </row>
    <row r="2638" spans="1:20" ht="21" customHeight="1" x14ac:dyDescent="0.4">
      <c r="A2638" s="50" t="s">
        <v>158</v>
      </c>
      <c r="B2638" s="50"/>
      <c r="C2638" s="50"/>
      <c r="D2638" s="50"/>
      <c r="E2638" s="50"/>
      <c r="F2638" s="50"/>
      <c r="G2638" s="50"/>
      <c r="H2638" s="50"/>
      <c r="I2638" s="50"/>
      <c r="J2638" s="50"/>
      <c r="K2638" s="56">
        <v>45258</v>
      </c>
      <c r="L2638" s="50" t="s">
        <v>9</v>
      </c>
      <c r="M2638" s="51"/>
      <c r="N2638" s="52">
        <v>325310</v>
      </c>
      <c r="O2638" s="52">
        <f t="shared" si="424"/>
        <v>325310</v>
      </c>
      <c r="P2638" s="51"/>
      <c r="Q2638" s="51"/>
      <c r="R2638" s="51"/>
      <c r="S2638" s="51"/>
      <c r="T2638" s="50" t="s">
        <v>296</v>
      </c>
    </row>
    <row r="2639" spans="1:20" ht="21" customHeight="1" x14ac:dyDescent="0.4">
      <c r="A2639" s="50" t="s">
        <v>158</v>
      </c>
      <c r="B2639" s="50"/>
      <c r="C2639" s="50"/>
      <c r="D2639" s="50"/>
      <c r="E2639" s="50"/>
      <c r="F2639" s="50"/>
      <c r="G2639" s="50"/>
      <c r="H2639" s="50"/>
      <c r="I2639" s="50"/>
      <c r="J2639" s="50"/>
      <c r="K2639" s="56" t="s">
        <v>1204</v>
      </c>
      <c r="L2639" s="50" t="s">
        <v>598</v>
      </c>
      <c r="M2639" s="51">
        <v>-100000</v>
      </c>
      <c r="N2639" s="51"/>
      <c r="O2639" s="52">
        <f t="shared" si="424"/>
        <v>-100000</v>
      </c>
      <c r="P2639" s="51"/>
      <c r="Q2639" s="51"/>
      <c r="R2639" s="51"/>
      <c r="S2639" s="51"/>
      <c r="T2639" s="50" t="s">
        <v>296</v>
      </c>
    </row>
    <row r="2640" spans="1:20" ht="21" customHeight="1" x14ac:dyDescent="0.4">
      <c r="A2640" s="50" t="s">
        <v>158</v>
      </c>
      <c r="B2640" s="50"/>
      <c r="C2640" s="50"/>
      <c r="D2640" s="50"/>
      <c r="E2640" s="50"/>
      <c r="F2640" s="50"/>
      <c r="G2640" s="50"/>
      <c r="H2640" s="50"/>
      <c r="I2640" s="50"/>
      <c r="J2640" s="50"/>
      <c r="K2640" s="50"/>
      <c r="L2640" s="50"/>
      <c r="M2640" s="51"/>
      <c r="N2640" s="51"/>
      <c r="O2640" s="52">
        <f t="shared" si="424"/>
        <v>0</v>
      </c>
      <c r="P2640" s="51"/>
      <c r="Q2640" s="51"/>
      <c r="R2640" s="51"/>
      <c r="S2640" s="51"/>
      <c r="T2640" s="50" t="s">
        <v>296</v>
      </c>
    </row>
    <row r="2641" spans="1:20" ht="21" customHeight="1" x14ac:dyDescent="0.4">
      <c r="A2641" s="58"/>
      <c r="B2641" s="58"/>
      <c r="C2641" s="58"/>
      <c r="D2641" s="58"/>
      <c r="E2641" s="58"/>
      <c r="F2641" s="58"/>
      <c r="G2641" s="58"/>
      <c r="H2641" s="58"/>
      <c r="I2641" s="58"/>
      <c r="J2641" s="58"/>
      <c r="K2641" s="58"/>
      <c r="L2641" s="58"/>
      <c r="M2641" s="60">
        <f t="shared" ref="M2641:N2641" si="427">SUM(M2624:M2640)</f>
        <v>1575000</v>
      </c>
      <c r="N2641" s="60">
        <f t="shared" si="427"/>
        <v>2365410</v>
      </c>
      <c r="O2641" s="60">
        <f>SUM(O2624:O2640)</f>
        <v>3940410</v>
      </c>
      <c r="P2641" s="60">
        <f>+J2623-N2641</f>
        <v>86000</v>
      </c>
      <c r="Q2641" s="60">
        <f>+I2623-M2641</f>
        <v>-86000</v>
      </c>
      <c r="R2641" s="60">
        <f>+P2641+Q2641</f>
        <v>0</v>
      </c>
      <c r="S2641" s="60">
        <f>+O2641</f>
        <v>3940410</v>
      </c>
      <c r="T2641" s="58"/>
    </row>
    <row r="2642" spans="1:20" ht="21" customHeight="1" x14ac:dyDescent="0.4">
      <c r="A2642" s="50" t="s">
        <v>159</v>
      </c>
      <c r="B2642" s="50" t="s">
        <v>399</v>
      </c>
      <c r="C2642" s="50"/>
      <c r="D2642" s="50">
        <v>124.44</v>
      </c>
      <c r="E2642" s="50">
        <v>15000</v>
      </c>
      <c r="F2642" s="52">
        <f>+D2642*0.8364</f>
        <v>104.081616</v>
      </c>
      <c r="G2642" s="51">
        <v>7000</v>
      </c>
      <c r="H2642" s="51">
        <f>+D2642*E2642</f>
        <v>1866600</v>
      </c>
      <c r="I2642" s="52">
        <f>+CEILING(F2642*G2642,1000)</f>
        <v>729000</v>
      </c>
      <c r="J2642" s="52">
        <f>(H2642-I2642)</f>
        <v>1137600</v>
      </c>
      <c r="K2642" s="56">
        <v>45135</v>
      </c>
      <c r="L2642" s="50"/>
      <c r="M2642" s="51"/>
      <c r="N2642" s="51"/>
      <c r="O2642" s="52"/>
      <c r="P2642" s="51"/>
      <c r="Q2642" s="51"/>
      <c r="R2642" s="51"/>
      <c r="S2642" s="51"/>
      <c r="T2642" s="50" t="s">
        <v>293</v>
      </c>
    </row>
    <row r="2643" spans="1:20" ht="21" customHeight="1" x14ac:dyDescent="0.4">
      <c r="A2643" s="50" t="s">
        <v>159</v>
      </c>
      <c r="B2643" s="50"/>
      <c r="C2643" s="50"/>
      <c r="D2643" s="50"/>
      <c r="E2643" s="50"/>
      <c r="F2643" s="50"/>
      <c r="G2643" s="50"/>
      <c r="H2643" s="50"/>
      <c r="I2643" s="50"/>
      <c r="J2643" s="50"/>
      <c r="K2643" s="56">
        <v>44815</v>
      </c>
      <c r="L2643" s="50" t="s">
        <v>9</v>
      </c>
      <c r="M2643" s="51"/>
      <c r="N2643" s="52">
        <v>5000</v>
      </c>
      <c r="O2643" s="52">
        <f t="shared" si="424"/>
        <v>5000</v>
      </c>
      <c r="P2643" s="51"/>
      <c r="Q2643" s="51"/>
      <c r="R2643" s="51"/>
      <c r="S2643" s="51"/>
      <c r="T2643" s="50" t="s">
        <v>293</v>
      </c>
    </row>
    <row r="2644" spans="1:20" ht="21" customHeight="1" x14ac:dyDescent="0.4">
      <c r="A2644" s="50" t="s">
        <v>159</v>
      </c>
      <c r="B2644" s="50"/>
      <c r="C2644" s="50"/>
      <c r="D2644" s="50"/>
      <c r="E2644" s="50"/>
      <c r="F2644" s="50"/>
      <c r="G2644" s="50"/>
      <c r="H2644" s="50"/>
      <c r="I2644" s="50"/>
      <c r="J2644" s="50"/>
      <c r="K2644" s="56">
        <v>44934</v>
      </c>
      <c r="L2644" s="50" t="s">
        <v>9</v>
      </c>
      <c r="M2644" s="51"/>
      <c r="N2644" s="52">
        <v>-5000</v>
      </c>
      <c r="O2644" s="52">
        <f t="shared" si="424"/>
        <v>-5000</v>
      </c>
      <c r="P2644" s="51"/>
      <c r="Q2644" s="51"/>
      <c r="R2644" s="51"/>
      <c r="S2644" s="51"/>
      <c r="T2644" s="50" t="s">
        <v>293</v>
      </c>
    </row>
    <row r="2645" spans="1:20" ht="21" customHeight="1" x14ac:dyDescent="0.4">
      <c r="A2645" s="50" t="s">
        <v>159</v>
      </c>
      <c r="B2645" s="50"/>
      <c r="C2645" s="50"/>
      <c r="D2645" s="50"/>
      <c r="E2645" s="50"/>
      <c r="F2645" s="50"/>
      <c r="G2645" s="50"/>
      <c r="H2645" s="50"/>
      <c r="I2645" s="50"/>
      <c r="J2645" s="50"/>
      <c r="K2645" s="56">
        <v>45157</v>
      </c>
      <c r="L2645" s="50" t="s">
        <v>9</v>
      </c>
      <c r="M2645" s="51"/>
      <c r="N2645" s="52">
        <v>15000</v>
      </c>
      <c r="O2645" s="52">
        <f t="shared" si="424"/>
        <v>15000</v>
      </c>
      <c r="P2645" s="51"/>
      <c r="Q2645" s="51"/>
      <c r="R2645" s="51"/>
      <c r="S2645" s="51"/>
      <c r="T2645" s="50" t="s">
        <v>293</v>
      </c>
    </row>
    <row r="2646" spans="1:20" ht="21" customHeight="1" x14ac:dyDescent="0.4">
      <c r="A2646" s="50" t="s">
        <v>159</v>
      </c>
      <c r="B2646" s="50"/>
      <c r="C2646" s="50"/>
      <c r="D2646" s="50"/>
      <c r="E2646" s="50"/>
      <c r="F2646" s="50"/>
      <c r="G2646" s="50"/>
      <c r="H2646" s="50"/>
      <c r="I2646" s="50"/>
      <c r="J2646" s="50"/>
      <c r="K2646" s="56">
        <v>45168</v>
      </c>
      <c r="L2646" s="50" t="s">
        <v>1386</v>
      </c>
      <c r="M2646" s="52">
        <v>485000</v>
      </c>
      <c r="N2646" s="51"/>
      <c r="O2646" s="52">
        <f t="shared" si="424"/>
        <v>485000</v>
      </c>
      <c r="P2646" s="51"/>
      <c r="Q2646" s="51"/>
      <c r="R2646" s="51"/>
      <c r="S2646" s="51"/>
      <c r="T2646" s="50" t="s">
        <v>293</v>
      </c>
    </row>
    <row r="2647" spans="1:20" ht="21" customHeight="1" x14ac:dyDescent="0.4">
      <c r="A2647" s="50" t="s">
        <v>159</v>
      </c>
      <c r="B2647" s="50"/>
      <c r="C2647" s="50"/>
      <c r="D2647" s="50"/>
      <c r="E2647" s="50"/>
      <c r="F2647" s="50"/>
      <c r="G2647" s="50"/>
      <c r="H2647" s="50"/>
      <c r="I2647" s="50"/>
      <c r="J2647" s="50"/>
      <c r="K2647" s="56">
        <v>45172</v>
      </c>
      <c r="L2647" s="50" t="s">
        <v>1386</v>
      </c>
      <c r="M2647" s="52">
        <v>-485000</v>
      </c>
      <c r="N2647" s="51"/>
      <c r="O2647" s="52">
        <f t="shared" si="424"/>
        <v>-485000</v>
      </c>
      <c r="P2647" s="51"/>
      <c r="Q2647" s="51"/>
      <c r="R2647" s="51"/>
      <c r="S2647" s="51"/>
      <c r="T2647" s="50" t="s">
        <v>293</v>
      </c>
    </row>
    <row r="2648" spans="1:20" ht="21" customHeight="1" x14ac:dyDescent="0.4">
      <c r="A2648" s="50" t="s">
        <v>159</v>
      </c>
      <c r="B2648" s="50"/>
      <c r="C2648" s="50" t="s">
        <v>872</v>
      </c>
      <c r="D2648" s="50"/>
      <c r="E2648" s="50"/>
      <c r="F2648" s="50"/>
      <c r="G2648" s="50"/>
      <c r="H2648" s="50"/>
      <c r="I2648" s="50"/>
      <c r="J2648" s="50"/>
      <c r="K2648" s="56">
        <v>45175</v>
      </c>
      <c r="L2648" s="50" t="s">
        <v>313</v>
      </c>
      <c r="M2648" s="52">
        <v>1</v>
      </c>
      <c r="N2648" s="51"/>
      <c r="O2648" s="52">
        <f t="shared" si="424"/>
        <v>1</v>
      </c>
      <c r="P2648" s="51"/>
      <c r="Q2648" s="51"/>
      <c r="R2648" s="51"/>
      <c r="S2648" s="51"/>
      <c r="T2648" s="50" t="s">
        <v>293</v>
      </c>
    </row>
    <row r="2649" spans="1:20" ht="21" customHeight="1" x14ac:dyDescent="0.4">
      <c r="A2649" s="50" t="s">
        <v>159</v>
      </c>
      <c r="B2649" s="50"/>
      <c r="C2649" s="50"/>
      <c r="D2649" s="50"/>
      <c r="E2649" s="50"/>
      <c r="F2649" s="50"/>
      <c r="G2649" s="50"/>
      <c r="H2649" s="50"/>
      <c r="I2649" s="50"/>
      <c r="J2649" s="50"/>
      <c r="K2649" s="56">
        <v>45175</v>
      </c>
      <c r="L2649" s="50" t="s">
        <v>314</v>
      </c>
      <c r="M2649" s="52">
        <v>400000</v>
      </c>
      <c r="N2649" s="51"/>
      <c r="O2649" s="52">
        <f t="shared" si="424"/>
        <v>400000</v>
      </c>
      <c r="P2649" s="51"/>
      <c r="Q2649" s="51"/>
      <c r="R2649" s="51"/>
      <c r="S2649" s="51"/>
      <c r="T2649" s="50" t="s">
        <v>293</v>
      </c>
    </row>
    <row r="2650" spans="1:20" ht="21" customHeight="1" x14ac:dyDescent="0.4">
      <c r="A2650" s="50" t="s">
        <v>159</v>
      </c>
      <c r="B2650" s="50"/>
      <c r="C2650" s="50"/>
      <c r="D2650" s="50"/>
      <c r="E2650" s="50"/>
      <c r="F2650" s="50"/>
      <c r="G2650" s="50"/>
      <c r="H2650" s="50"/>
      <c r="I2650" s="50"/>
      <c r="J2650" s="50"/>
      <c r="K2650" s="56">
        <v>45178</v>
      </c>
      <c r="L2650" s="50" t="s">
        <v>313</v>
      </c>
      <c r="M2650" s="52">
        <v>85000</v>
      </c>
      <c r="N2650" s="51"/>
      <c r="O2650" s="52">
        <f t="shared" si="424"/>
        <v>85000</v>
      </c>
      <c r="P2650" s="51"/>
      <c r="Q2650" s="51"/>
      <c r="R2650" s="51"/>
      <c r="S2650" s="51"/>
      <c r="T2650" s="50" t="s">
        <v>293</v>
      </c>
    </row>
    <row r="2651" spans="1:20" ht="21" customHeight="1" x14ac:dyDescent="0.4">
      <c r="A2651" s="50" t="s">
        <v>159</v>
      </c>
      <c r="B2651" s="50"/>
      <c r="C2651" s="50"/>
      <c r="D2651" s="50"/>
      <c r="E2651" s="50"/>
      <c r="F2651" s="50"/>
      <c r="G2651" s="50"/>
      <c r="H2651" s="50"/>
      <c r="I2651" s="50"/>
      <c r="J2651" s="50"/>
      <c r="K2651" s="56">
        <v>45251</v>
      </c>
      <c r="L2651" s="50" t="s">
        <v>1387</v>
      </c>
      <c r="M2651" s="52">
        <v>500000</v>
      </c>
      <c r="N2651" s="51"/>
      <c r="O2651" s="52">
        <f t="shared" si="424"/>
        <v>500000</v>
      </c>
      <c r="P2651" s="51"/>
      <c r="Q2651" s="51"/>
      <c r="R2651" s="51"/>
      <c r="S2651" s="51"/>
      <c r="T2651" s="50" t="s">
        <v>293</v>
      </c>
    </row>
    <row r="2652" spans="1:20" ht="21" customHeight="1" x14ac:dyDescent="0.4">
      <c r="A2652" s="50" t="s">
        <v>159</v>
      </c>
      <c r="B2652" s="50"/>
      <c r="C2652" s="50"/>
      <c r="D2652" s="50"/>
      <c r="E2652" s="50"/>
      <c r="F2652" s="50"/>
      <c r="G2652" s="50"/>
      <c r="H2652" s="50"/>
      <c r="I2652" s="50"/>
      <c r="J2652" s="50"/>
      <c r="K2652" s="50"/>
      <c r="L2652" s="50"/>
      <c r="M2652" s="51"/>
      <c r="N2652" s="51"/>
      <c r="O2652" s="52">
        <f t="shared" si="424"/>
        <v>0</v>
      </c>
      <c r="P2652" s="51"/>
      <c r="Q2652" s="51"/>
      <c r="R2652" s="51"/>
      <c r="S2652" s="51"/>
      <c r="T2652" s="50" t="s">
        <v>293</v>
      </c>
    </row>
    <row r="2653" spans="1:20" ht="21" customHeight="1" x14ac:dyDescent="0.4">
      <c r="A2653" s="58"/>
      <c r="B2653" s="58"/>
      <c r="C2653" s="58"/>
      <c r="D2653" s="58"/>
      <c r="E2653" s="58"/>
      <c r="F2653" s="58"/>
      <c r="G2653" s="58"/>
      <c r="H2653" s="58"/>
      <c r="I2653" s="58"/>
      <c r="J2653" s="58"/>
      <c r="K2653" s="58"/>
      <c r="L2653" s="58"/>
      <c r="M2653" s="60">
        <f t="shared" ref="M2653:N2653" si="428">SUM(M2643:M2652)</f>
        <v>985001</v>
      </c>
      <c r="N2653" s="60">
        <f t="shared" si="428"/>
        <v>15000</v>
      </c>
      <c r="O2653" s="60">
        <f>SUM(O2643:O2652)</f>
        <v>1000001</v>
      </c>
      <c r="P2653" s="60">
        <f>+J2642-N2653</f>
        <v>1122600</v>
      </c>
      <c r="Q2653" s="60">
        <f>+I2642-M2653</f>
        <v>-256001</v>
      </c>
      <c r="R2653" s="60">
        <f>+P2653+Q2653</f>
        <v>866599</v>
      </c>
      <c r="S2653" s="60">
        <f>+O2653</f>
        <v>1000001</v>
      </c>
      <c r="T2653" s="58"/>
    </row>
    <row r="2654" spans="1:20" ht="21" customHeight="1" x14ac:dyDescent="0.4">
      <c r="A2654" s="50" t="s">
        <v>160</v>
      </c>
      <c r="B2654" s="50" t="s">
        <v>399</v>
      </c>
      <c r="C2654" s="50"/>
      <c r="D2654" s="50">
        <v>127.78</v>
      </c>
      <c r="E2654" s="50">
        <v>16000</v>
      </c>
      <c r="F2654" s="52">
        <f>+D2654*0.8364</f>
        <v>106.875192</v>
      </c>
      <c r="G2654" s="51">
        <v>7000</v>
      </c>
      <c r="H2654" s="51">
        <f>+D2654*E2654</f>
        <v>2044480</v>
      </c>
      <c r="I2654" s="52">
        <f>+CEILING(F2654*G2654,1000)</f>
        <v>749000</v>
      </c>
      <c r="J2654" s="52">
        <f>(H2654-I2654)</f>
        <v>1295480</v>
      </c>
      <c r="K2654" s="53">
        <v>45175</v>
      </c>
      <c r="L2654" s="54"/>
      <c r="M2654" s="51"/>
      <c r="N2654" s="51"/>
      <c r="O2654" s="52"/>
      <c r="P2654" s="51"/>
      <c r="Q2654" s="51"/>
      <c r="R2654" s="51"/>
      <c r="S2654" s="51"/>
      <c r="T2654" s="50" t="s">
        <v>289</v>
      </c>
    </row>
    <row r="2655" spans="1:20" ht="21" customHeight="1" x14ac:dyDescent="0.4">
      <c r="A2655" s="50" t="s">
        <v>160</v>
      </c>
      <c r="B2655" s="50"/>
      <c r="C2655" s="50" t="s">
        <v>274</v>
      </c>
      <c r="D2655" s="50"/>
      <c r="E2655" s="50"/>
      <c r="F2655" s="50"/>
      <c r="G2655" s="50"/>
      <c r="H2655" s="50"/>
      <c r="I2655" s="50"/>
      <c r="J2655" s="50"/>
      <c r="K2655" s="56">
        <v>45175</v>
      </c>
      <c r="L2655" s="50" t="s">
        <v>312</v>
      </c>
      <c r="M2655" s="52">
        <v>5000</v>
      </c>
      <c r="N2655" s="51"/>
      <c r="O2655" s="52">
        <f t="shared" si="424"/>
        <v>5000</v>
      </c>
      <c r="P2655" s="51"/>
      <c r="Q2655" s="51"/>
      <c r="R2655" s="51"/>
      <c r="S2655" s="51"/>
      <c r="T2655" s="50" t="s">
        <v>289</v>
      </c>
    </row>
    <row r="2656" spans="1:20" ht="21" customHeight="1" x14ac:dyDescent="0.4">
      <c r="A2656" s="50" t="s">
        <v>160</v>
      </c>
      <c r="B2656" s="50"/>
      <c r="C2656" s="50"/>
      <c r="D2656" s="50"/>
      <c r="E2656" s="50"/>
      <c r="F2656" s="50"/>
      <c r="G2656" s="50"/>
      <c r="H2656" s="50"/>
      <c r="I2656" s="50"/>
      <c r="J2656" s="50"/>
      <c r="K2656" s="56">
        <v>45194</v>
      </c>
      <c r="L2656" s="50" t="s">
        <v>312</v>
      </c>
      <c r="M2656" s="52">
        <v>45000</v>
      </c>
      <c r="N2656" s="51"/>
      <c r="O2656" s="52">
        <f t="shared" si="424"/>
        <v>45000</v>
      </c>
      <c r="P2656" s="51"/>
      <c r="Q2656" s="51"/>
      <c r="R2656" s="51"/>
      <c r="S2656" s="51"/>
      <c r="T2656" s="50" t="s">
        <v>289</v>
      </c>
    </row>
    <row r="2657" spans="1:20" ht="21" customHeight="1" x14ac:dyDescent="0.4">
      <c r="A2657" s="50" t="s">
        <v>160</v>
      </c>
      <c r="B2657" s="50"/>
      <c r="C2657" s="50"/>
      <c r="D2657" s="50"/>
      <c r="E2657" s="50"/>
      <c r="F2657" s="50"/>
      <c r="G2657" s="50"/>
      <c r="H2657" s="50"/>
      <c r="I2657" s="50"/>
      <c r="J2657" s="50"/>
      <c r="K2657" s="56">
        <v>45238</v>
      </c>
      <c r="L2657" s="50" t="s">
        <v>1388</v>
      </c>
      <c r="M2657" s="52">
        <v>400000</v>
      </c>
      <c r="N2657" s="51"/>
      <c r="O2657" s="52">
        <f t="shared" si="424"/>
        <v>400000</v>
      </c>
      <c r="P2657" s="51"/>
      <c r="Q2657" s="51"/>
      <c r="R2657" s="51"/>
      <c r="S2657" s="51"/>
      <c r="T2657" s="50" t="s">
        <v>289</v>
      </c>
    </row>
    <row r="2658" spans="1:20" ht="21" customHeight="1" x14ac:dyDescent="0.4">
      <c r="A2658" s="50" t="s">
        <v>160</v>
      </c>
      <c r="B2658" s="50"/>
      <c r="C2658" s="50"/>
      <c r="D2658" s="50"/>
      <c r="E2658" s="50"/>
      <c r="F2658" s="50"/>
      <c r="G2658" s="50"/>
      <c r="H2658" s="50"/>
      <c r="I2658" s="50"/>
      <c r="J2658" s="50"/>
      <c r="K2658" s="56">
        <v>45238</v>
      </c>
      <c r="L2658" s="50" t="s">
        <v>1389</v>
      </c>
      <c r="M2658" s="52">
        <v>200000</v>
      </c>
      <c r="N2658" s="51"/>
      <c r="O2658" s="52">
        <f t="shared" si="424"/>
        <v>200000</v>
      </c>
      <c r="P2658" s="51"/>
      <c r="Q2658" s="51"/>
      <c r="R2658" s="51"/>
      <c r="S2658" s="51"/>
      <c r="T2658" s="50" t="s">
        <v>289</v>
      </c>
    </row>
    <row r="2659" spans="1:20" ht="21" customHeight="1" x14ac:dyDescent="0.4">
      <c r="A2659" s="50" t="s">
        <v>160</v>
      </c>
      <c r="B2659" s="50"/>
      <c r="C2659" s="50"/>
      <c r="D2659" s="50"/>
      <c r="E2659" s="50"/>
      <c r="F2659" s="50"/>
      <c r="G2659" s="50"/>
      <c r="H2659" s="50"/>
      <c r="I2659" s="50"/>
      <c r="J2659" s="50"/>
      <c r="K2659" s="56">
        <v>45238</v>
      </c>
      <c r="L2659" s="50" t="s">
        <v>1388</v>
      </c>
      <c r="M2659" s="52">
        <v>-400000</v>
      </c>
      <c r="N2659" s="51"/>
      <c r="O2659" s="52">
        <f t="shared" si="424"/>
        <v>-400000</v>
      </c>
      <c r="P2659" s="51"/>
      <c r="Q2659" s="51"/>
      <c r="R2659" s="51"/>
      <c r="S2659" s="51"/>
      <c r="T2659" s="50" t="s">
        <v>289</v>
      </c>
    </row>
    <row r="2660" spans="1:20" ht="21" customHeight="1" x14ac:dyDescent="0.4">
      <c r="A2660" s="50" t="s">
        <v>160</v>
      </c>
      <c r="B2660" s="50"/>
      <c r="C2660" s="50"/>
      <c r="D2660" s="50"/>
      <c r="E2660" s="50"/>
      <c r="F2660" s="50"/>
      <c r="G2660" s="50"/>
      <c r="H2660" s="50"/>
      <c r="I2660" s="50"/>
      <c r="J2660" s="50"/>
      <c r="K2660" s="56">
        <v>45238</v>
      </c>
      <c r="L2660" s="50" t="s">
        <v>1389</v>
      </c>
      <c r="M2660" s="52">
        <v>-200000</v>
      </c>
      <c r="N2660" s="51"/>
      <c r="O2660" s="52">
        <f t="shared" si="424"/>
        <v>-200000</v>
      </c>
      <c r="P2660" s="51"/>
      <c r="Q2660" s="51"/>
      <c r="R2660" s="51"/>
      <c r="S2660" s="51"/>
      <c r="T2660" s="50" t="s">
        <v>289</v>
      </c>
    </row>
    <row r="2661" spans="1:20" ht="21" customHeight="1" x14ac:dyDescent="0.4">
      <c r="A2661" s="50" t="s">
        <v>160</v>
      </c>
      <c r="B2661" s="50"/>
      <c r="C2661" s="50" t="s">
        <v>274</v>
      </c>
      <c r="D2661" s="50"/>
      <c r="E2661" s="50"/>
      <c r="F2661" s="50"/>
      <c r="G2661" s="50"/>
      <c r="H2661" s="50"/>
      <c r="I2661" s="50"/>
      <c r="J2661" s="50"/>
      <c r="K2661" s="56">
        <v>45304</v>
      </c>
      <c r="L2661" s="50" t="s">
        <v>312</v>
      </c>
      <c r="M2661" s="52">
        <v>100000</v>
      </c>
      <c r="N2661" s="51"/>
      <c r="O2661" s="52">
        <f t="shared" si="424"/>
        <v>100000</v>
      </c>
      <c r="P2661" s="51"/>
      <c r="Q2661" s="51"/>
      <c r="R2661" s="51"/>
      <c r="S2661" s="51"/>
      <c r="T2661" s="50" t="s">
        <v>289</v>
      </c>
    </row>
    <row r="2662" spans="1:20" ht="21" customHeight="1" x14ac:dyDescent="0.4">
      <c r="A2662" s="50" t="s">
        <v>160</v>
      </c>
      <c r="B2662" s="50"/>
      <c r="C2662" s="50" t="s">
        <v>274</v>
      </c>
      <c r="D2662" s="50"/>
      <c r="E2662" s="50"/>
      <c r="F2662" s="50"/>
      <c r="G2662" s="50"/>
      <c r="H2662" s="50"/>
      <c r="I2662" s="50"/>
      <c r="J2662" s="50"/>
      <c r="K2662" s="56">
        <v>45305</v>
      </c>
      <c r="L2662" s="50" t="s">
        <v>312</v>
      </c>
      <c r="M2662" s="52">
        <v>50000</v>
      </c>
      <c r="N2662" s="51"/>
      <c r="O2662" s="52">
        <f t="shared" si="424"/>
        <v>50000</v>
      </c>
      <c r="P2662" s="51"/>
      <c r="Q2662" s="51"/>
      <c r="R2662" s="51"/>
      <c r="S2662" s="51"/>
      <c r="T2662" s="50" t="s">
        <v>289</v>
      </c>
    </row>
    <row r="2663" spans="1:20" ht="21" customHeight="1" x14ac:dyDescent="0.4">
      <c r="A2663" s="50" t="s">
        <v>160</v>
      </c>
      <c r="B2663" s="50"/>
      <c r="C2663" s="50" t="s">
        <v>274</v>
      </c>
      <c r="D2663" s="50"/>
      <c r="E2663" s="50"/>
      <c r="F2663" s="50"/>
      <c r="G2663" s="50"/>
      <c r="H2663" s="50"/>
      <c r="I2663" s="50"/>
      <c r="J2663" s="50"/>
      <c r="K2663" s="56">
        <v>45641</v>
      </c>
      <c r="L2663" s="50" t="s">
        <v>312</v>
      </c>
      <c r="M2663" s="52">
        <v>48000</v>
      </c>
      <c r="N2663" s="51"/>
      <c r="O2663" s="52">
        <f t="shared" si="424"/>
        <v>48000</v>
      </c>
      <c r="P2663" s="51"/>
      <c r="Q2663" s="51"/>
      <c r="R2663" s="51"/>
      <c r="S2663" s="51"/>
      <c r="T2663" s="50" t="s">
        <v>289</v>
      </c>
    </row>
    <row r="2664" spans="1:20" ht="21" customHeight="1" x14ac:dyDescent="0.4">
      <c r="A2664" s="50" t="s">
        <v>160</v>
      </c>
      <c r="B2664" s="50"/>
      <c r="C2664" s="50" t="s">
        <v>274</v>
      </c>
      <c r="D2664" s="50"/>
      <c r="E2664" s="50"/>
      <c r="F2664" s="50"/>
      <c r="G2664" s="50"/>
      <c r="H2664" s="50"/>
      <c r="I2664" s="50"/>
      <c r="J2664" s="50"/>
      <c r="K2664" s="56">
        <v>45643</v>
      </c>
      <c r="L2664" s="50" t="s">
        <v>312</v>
      </c>
      <c r="M2664" s="52">
        <v>1000</v>
      </c>
      <c r="N2664" s="51"/>
      <c r="O2664" s="52">
        <f t="shared" ref="O2664:O2732" si="429">+SUM(M2664:N2664)</f>
        <v>1000</v>
      </c>
      <c r="P2664" s="51"/>
      <c r="Q2664" s="51"/>
      <c r="R2664" s="51"/>
      <c r="S2664" s="51"/>
      <c r="T2664" s="50" t="s">
        <v>289</v>
      </c>
    </row>
    <row r="2665" spans="1:20" ht="21" customHeight="1" x14ac:dyDescent="0.4">
      <c r="A2665" s="50" t="s">
        <v>160</v>
      </c>
      <c r="B2665" s="50"/>
      <c r="C2665" s="50"/>
      <c r="D2665" s="50"/>
      <c r="E2665" s="50"/>
      <c r="F2665" s="50"/>
      <c r="G2665" s="50"/>
      <c r="H2665" s="50"/>
      <c r="I2665" s="50"/>
      <c r="J2665" s="50"/>
      <c r="K2665" s="56">
        <v>45646</v>
      </c>
      <c r="L2665" s="50" t="s">
        <v>9</v>
      </c>
      <c r="M2665" s="51"/>
      <c r="N2665" s="52">
        <v>70000</v>
      </c>
      <c r="O2665" s="52">
        <f t="shared" si="429"/>
        <v>70000</v>
      </c>
      <c r="P2665" s="51"/>
      <c r="Q2665" s="51"/>
      <c r="R2665" s="51"/>
      <c r="S2665" s="51"/>
      <c r="T2665" s="50" t="s">
        <v>289</v>
      </c>
    </row>
    <row r="2666" spans="1:20" ht="21" customHeight="1" x14ac:dyDescent="0.4">
      <c r="A2666" s="50" t="s">
        <v>160</v>
      </c>
      <c r="B2666" s="50"/>
      <c r="C2666" s="50"/>
      <c r="D2666" s="50"/>
      <c r="E2666" s="50"/>
      <c r="F2666" s="50"/>
      <c r="G2666" s="50"/>
      <c r="H2666" s="50"/>
      <c r="I2666" s="50"/>
      <c r="J2666" s="50"/>
      <c r="K2666" s="56">
        <v>45646</v>
      </c>
      <c r="L2666" s="50" t="s">
        <v>9</v>
      </c>
      <c r="M2666" s="51"/>
      <c r="N2666" s="52">
        <v>60000</v>
      </c>
      <c r="O2666" s="52">
        <f t="shared" si="429"/>
        <v>60000</v>
      </c>
      <c r="P2666" s="51"/>
      <c r="Q2666" s="51"/>
      <c r="R2666" s="51"/>
      <c r="S2666" s="51"/>
      <c r="T2666" s="50" t="s">
        <v>289</v>
      </c>
    </row>
    <row r="2667" spans="1:20" ht="21" customHeight="1" x14ac:dyDescent="0.4">
      <c r="A2667" s="50" t="s">
        <v>160</v>
      </c>
      <c r="B2667" s="50"/>
      <c r="C2667" s="50" t="s">
        <v>274</v>
      </c>
      <c r="D2667" s="50"/>
      <c r="E2667" s="50"/>
      <c r="F2667" s="50"/>
      <c r="G2667" s="50"/>
      <c r="H2667" s="50"/>
      <c r="I2667" s="50"/>
      <c r="J2667" s="50"/>
      <c r="K2667" s="56">
        <v>45646</v>
      </c>
      <c r="L2667" s="50" t="s">
        <v>1390</v>
      </c>
      <c r="M2667" s="52">
        <v>300000</v>
      </c>
      <c r="N2667" s="51"/>
      <c r="O2667" s="52">
        <f t="shared" si="429"/>
        <v>300000</v>
      </c>
      <c r="P2667" s="51"/>
      <c r="Q2667" s="51"/>
      <c r="R2667" s="51"/>
      <c r="S2667" s="51"/>
      <c r="T2667" s="50" t="s">
        <v>289</v>
      </c>
    </row>
    <row r="2668" spans="1:20" ht="21" customHeight="1" x14ac:dyDescent="0.4">
      <c r="A2668" s="50" t="s">
        <v>160</v>
      </c>
      <c r="B2668" s="50"/>
      <c r="C2668" s="50" t="s">
        <v>274</v>
      </c>
      <c r="D2668" s="50"/>
      <c r="E2668" s="50"/>
      <c r="F2668" s="50"/>
      <c r="G2668" s="50"/>
      <c r="H2668" s="50"/>
      <c r="I2668" s="50"/>
      <c r="J2668" s="50"/>
      <c r="K2668" s="56">
        <v>45646</v>
      </c>
      <c r="L2668" s="50" t="s">
        <v>1391</v>
      </c>
      <c r="M2668" s="52">
        <v>200000</v>
      </c>
      <c r="N2668" s="51"/>
      <c r="O2668" s="52">
        <f t="shared" si="429"/>
        <v>200000</v>
      </c>
      <c r="P2668" s="51"/>
      <c r="Q2668" s="51"/>
      <c r="R2668" s="51"/>
      <c r="S2668" s="51"/>
      <c r="T2668" s="50" t="s">
        <v>289</v>
      </c>
    </row>
    <row r="2669" spans="1:20" ht="21" customHeight="1" x14ac:dyDescent="0.4">
      <c r="A2669" s="50" t="s">
        <v>160</v>
      </c>
      <c r="B2669" s="50"/>
      <c r="C2669" s="50"/>
      <c r="D2669" s="50"/>
      <c r="E2669" s="50"/>
      <c r="F2669" s="50"/>
      <c r="G2669" s="50"/>
      <c r="H2669" s="50"/>
      <c r="I2669" s="50"/>
      <c r="J2669" s="50"/>
      <c r="K2669" s="56">
        <v>45646</v>
      </c>
      <c r="L2669" s="50" t="s">
        <v>9</v>
      </c>
      <c r="M2669" s="51"/>
      <c r="N2669" s="52">
        <v>1165480</v>
      </c>
      <c r="O2669" s="52">
        <f t="shared" si="429"/>
        <v>1165480</v>
      </c>
      <c r="P2669" s="51"/>
      <c r="Q2669" s="51"/>
      <c r="R2669" s="51"/>
      <c r="S2669" s="51"/>
      <c r="T2669" s="50" t="s">
        <v>289</v>
      </c>
    </row>
    <row r="2670" spans="1:20" ht="21" customHeight="1" x14ac:dyDescent="0.4">
      <c r="A2670" s="50" t="s">
        <v>160</v>
      </c>
      <c r="B2670" s="50"/>
      <c r="C2670" s="50"/>
      <c r="D2670" s="50"/>
      <c r="E2670" s="50"/>
      <c r="F2670" s="50"/>
      <c r="G2670" s="50"/>
      <c r="H2670" s="50"/>
      <c r="I2670" s="50"/>
      <c r="J2670" s="50"/>
      <c r="K2670" s="50"/>
      <c r="L2670" s="50"/>
      <c r="M2670" s="51"/>
      <c r="N2670" s="51"/>
      <c r="O2670" s="52">
        <f t="shared" si="429"/>
        <v>0</v>
      </c>
      <c r="P2670" s="51"/>
      <c r="Q2670" s="51"/>
      <c r="R2670" s="51"/>
      <c r="S2670" s="51"/>
      <c r="T2670" s="50" t="s">
        <v>289</v>
      </c>
    </row>
    <row r="2671" spans="1:20" ht="21" customHeight="1" x14ac:dyDescent="0.4">
      <c r="A2671" s="58"/>
      <c r="B2671" s="58"/>
      <c r="C2671" s="58"/>
      <c r="D2671" s="58"/>
      <c r="E2671" s="58"/>
      <c r="F2671" s="58"/>
      <c r="G2671" s="58"/>
      <c r="H2671" s="58"/>
      <c r="I2671" s="58"/>
      <c r="J2671" s="58"/>
      <c r="K2671" s="58"/>
      <c r="L2671" s="58"/>
      <c r="M2671" s="60">
        <f t="shared" ref="M2671:N2671" si="430">SUM(M2655:M2670)</f>
        <v>749000</v>
      </c>
      <c r="N2671" s="60">
        <f t="shared" si="430"/>
        <v>1295480</v>
      </c>
      <c r="O2671" s="60">
        <f>SUM(O2655:O2670)</f>
        <v>2044480</v>
      </c>
      <c r="P2671" s="60">
        <f>+J2654-N2671</f>
        <v>0</v>
      </c>
      <c r="Q2671" s="60">
        <f>+I2654-M2671</f>
        <v>0</v>
      </c>
      <c r="R2671" s="60">
        <f>+P2671+Q2671</f>
        <v>0</v>
      </c>
      <c r="S2671" s="60">
        <f>+O2671</f>
        <v>2044480</v>
      </c>
      <c r="T2671" s="58"/>
    </row>
    <row r="2672" spans="1:20" ht="21" customHeight="1" x14ac:dyDescent="0.4">
      <c r="A2672" s="50" t="s">
        <v>161</v>
      </c>
      <c r="B2672" s="50"/>
      <c r="C2672" s="50" t="s">
        <v>873</v>
      </c>
      <c r="D2672" s="50">
        <v>127.78</v>
      </c>
      <c r="E2672" s="50">
        <v>16000</v>
      </c>
      <c r="F2672" s="52">
        <f>+D2672*0.8364</f>
        <v>106.875192</v>
      </c>
      <c r="G2672" s="51">
        <v>7000</v>
      </c>
      <c r="H2672" s="51">
        <f>+D2672*E2672</f>
        <v>2044480</v>
      </c>
      <c r="I2672" s="52">
        <f>+CEILING(F2672*G2672,1000)</f>
        <v>749000</v>
      </c>
      <c r="J2672" s="52">
        <f>(H2672-I2672)</f>
        <v>1295480</v>
      </c>
      <c r="K2672" s="56">
        <v>45174</v>
      </c>
      <c r="L2672" s="50"/>
      <c r="M2672" s="51"/>
      <c r="N2672" s="51"/>
      <c r="O2672" s="52"/>
      <c r="P2672" s="51"/>
      <c r="Q2672" s="51"/>
      <c r="R2672" s="51"/>
      <c r="S2672" s="51"/>
      <c r="T2672" s="50" t="s">
        <v>293</v>
      </c>
    </row>
    <row r="2673" spans="1:20" ht="21" customHeight="1" x14ac:dyDescent="0.4">
      <c r="A2673" s="50" t="s">
        <v>161</v>
      </c>
      <c r="B2673" s="50"/>
      <c r="C2673" s="50"/>
      <c r="D2673" s="50"/>
      <c r="E2673" s="50"/>
      <c r="F2673" s="50"/>
      <c r="G2673" s="50"/>
      <c r="H2673" s="50"/>
      <c r="I2673" s="50"/>
      <c r="J2673" s="50"/>
      <c r="K2673" s="56">
        <v>45174</v>
      </c>
      <c r="L2673" s="50" t="s">
        <v>9</v>
      </c>
      <c r="M2673" s="51"/>
      <c r="N2673" s="52">
        <v>10000</v>
      </c>
      <c r="O2673" s="52">
        <f t="shared" si="429"/>
        <v>10000</v>
      </c>
      <c r="P2673" s="51"/>
      <c r="Q2673" s="51"/>
      <c r="R2673" s="51"/>
      <c r="S2673" s="51"/>
      <c r="T2673" s="50" t="s">
        <v>293</v>
      </c>
    </row>
    <row r="2674" spans="1:20" ht="21" customHeight="1" x14ac:dyDescent="0.4">
      <c r="A2674" s="50" t="s">
        <v>161</v>
      </c>
      <c r="B2674" s="50"/>
      <c r="C2674" s="50"/>
      <c r="D2674" s="50"/>
      <c r="E2674" s="50"/>
      <c r="F2674" s="50"/>
      <c r="G2674" s="50"/>
      <c r="H2674" s="50"/>
      <c r="I2674" s="50"/>
      <c r="J2674" s="50"/>
      <c r="K2674" s="56">
        <v>45176</v>
      </c>
      <c r="L2674" s="50" t="s">
        <v>314</v>
      </c>
      <c r="M2674" s="52">
        <v>500000</v>
      </c>
      <c r="N2674" s="51"/>
      <c r="O2674" s="52">
        <f t="shared" si="429"/>
        <v>500000</v>
      </c>
      <c r="P2674" s="51"/>
      <c r="Q2674" s="51"/>
      <c r="R2674" s="51"/>
      <c r="S2674" s="51"/>
      <c r="T2674" s="50" t="s">
        <v>293</v>
      </c>
    </row>
    <row r="2675" spans="1:20" ht="21" customHeight="1" x14ac:dyDescent="0.4">
      <c r="A2675" s="50" t="s">
        <v>161</v>
      </c>
      <c r="B2675" s="50"/>
      <c r="C2675" s="50"/>
      <c r="D2675" s="50"/>
      <c r="E2675" s="50"/>
      <c r="F2675" s="50"/>
      <c r="G2675" s="50"/>
      <c r="H2675" s="50"/>
      <c r="I2675" s="50"/>
      <c r="J2675" s="50"/>
      <c r="K2675" s="56">
        <v>45177</v>
      </c>
      <c r="L2675" s="50" t="s">
        <v>9</v>
      </c>
      <c r="M2675" s="51"/>
      <c r="N2675" s="52">
        <v>1259000</v>
      </c>
      <c r="O2675" s="52">
        <f t="shared" si="429"/>
        <v>1259000</v>
      </c>
      <c r="P2675" s="51"/>
      <c r="Q2675" s="51"/>
      <c r="R2675" s="51"/>
      <c r="S2675" s="51"/>
      <c r="T2675" s="50" t="s">
        <v>293</v>
      </c>
    </row>
    <row r="2676" spans="1:20" ht="21" customHeight="1" x14ac:dyDescent="0.4">
      <c r="A2676" s="50" t="s">
        <v>161</v>
      </c>
      <c r="B2676" s="50"/>
      <c r="C2676" s="50"/>
      <c r="D2676" s="50"/>
      <c r="E2676" s="50"/>
      <c r="F2676" s="50"/>
      <c r="G2676" s="50"/>
      <c r="H2676" s="50"/>
      <c r="I2676" s="50"/>
      <c r="J2676" s="50"/>
      <c r="K2676" s="56">
        <v>45177</v>
      </c>
      <c r="L2676" s="50" t="s">
        <v>321</v>
      </c>
      <c r="M2676" s="52">
        <v>249000</v>
      </c>
      <c r="N2676" s="51"/>
      <c r="O2676" s="52">
        <f t="shared" si="429"/>
        <v>249000</v>
      </c>
      <c r="P2676" s="51"/>
      <c r="Q2676" s="51"/>
      <c r="R2676" s="51"/>
      <c r="S2676" s="51"/>
      <c r="T2676" s="50" t="s">
        <v>293</v>
      </c>
    </row>
    <row r="2677" spans="1:20" ht="21" customHeight="1" x14ac:dyDescent="0.4">
      <c r="A2677" s="50" t="s">
        <v>161</v>
      </c>
      <c r="B2677" s="50"/>
      <c r="C2677" s="50"/>
      <c r="D2677" s="50"/>
      <c r="E2677" s="50"/>
      <c r="F2677" s="50"/>
      <c r="G2677" s="50"/>
      <c r="H2677" s="50"/>
      <c r="I2677" s="50"/>
      <c r="J2677" s="50"/>
      <c r="K2677" s="56">
        <v>45180</v>
      </c>
      <c r="L2677" s="50" t="s">
        <v>9</v>
      </c>
      <c r="M2677" s="51"/>
      <c r="N2677" s="52">
        <v>26480</v>
      </c>
      <c r="O2677" s="52">
        <f t="shared" si="429"/>
        <v>26480</v>
      </c>
      <c r="P2677" s="51"/>
      <c r="Q2677" s="51"/>
      <c r="R2677" s="51"/>
      <c r="S2677" s="51"/>
      <c r="T2677" s="50" t="s">
        <v>293</v>
      </c>
    </row>
    <row r="2678" spans="1:20" ht="21" customHeight="1" x14ac:dyDescent="0.4">
      <c r="A2678" s="50" t="s">
        <v>161</v>
      </c>
      <c r="B2678" s="50"/>
      <c r="C2678" s="50"/>
      <c r="D2678" s="50"/>
      <c r="E2678" s="50"/>
      <c r="F2678" s="50"/>
      <c r="G2678" s="50"/>
      <c r="H2678" s="50"/>
      <c r="I2678" s="50"/>
      <c r="J2678" s="50"/>
      <c r="K2678" s="50"/>
      <c r="L2678" s="50"/>
      <c r="M2678" s="51"/>
      <c r="N2678" s="51"/>
      <c r="O2678" s="52">
        <f t="shared" si="429"/>
        <v>0</v>
      </c>
      <c r="P2678" s="51"/>
      <c r="Q2678" s="51"/>
      <c r="R2678" s="51"/>
      <c r="S2678" s="51"/>
      <c r="T2678" s="50" t="s">
        <v>293</v>
      </c>
    </row>
    <row r="2679" spans="1:20" ht="21" customHeight="1" x14ac:dyDescent="0.4">
      <c r="A2679" s="58"/>
      <c r="B2679" s="58"/>
      <c r="C2679" s="58"/>
      <c r="D2679" s="58"/>
      <c r="E2679" s="58"/>
      <c r="F2679" s="58"/>
      <c r="G2679" s="58"/>
      <c r="H2679" s="58"/>
      <c r="I2679" s="58"/>
      <c r="J2679" s="58"/>
      <c r="K2679" s="58"/>
      <c r="L2679" s="58"/>
      <c r="M2679" s="60">
        <f t="shared" ref="M2679:N2679" si="431">SUM(M2673:M2678)</f>
        <v>749000</v>
      </c>
      <c r="N2679" s="60">
        <f t="shared" si="431"/>
        <v>1295480</v>
      </c>
      <c r="O2679" s="60">
        <f>SUM(O2673:O2678)</f>
        <v>2044480</v>
      </c>
      <c r="P2679" s="60">
        <f>+J2672-N2679</f>
        <v>0</v>
      </c>
      <c r="Q2679" s="60">
        <f>+I2672-M2679</f>
        <v>0</v>
      </c>
      <c r="R2679" s="60">
        <f>+P2679+Q2679</f>
        <v>0</v>
      </c>
      <c r="S2679" s="60">
        <f>+O2679</f>
        <v>2044480</v>
      </c>
      <c r="T2679" s="58"/>
    </row>
    <row r="2680" spans="1:20" ht="21" customHeight="1" x14ac:dyDescent="0.4">
      <c r="A2680" s="50" t="s">
        <v>162</v>
      </c>
      <c r="B2680" s="50" t="s">
        <v>399</v>
      </c>
      <c r="C2680" s="50"/>
      <c r="D2680" s="50">
        <v>127.78</v>
      </c>
      <c r="E2680" s="50">
        <v>16000</v>
      </c>
      <c r="F2680" s="52">
        <f>+D2680*0.8364</f>
        <v>106.875192</v>
      </c>
      <c r="G2680" s="51">
        <v>7000</v>
      </c>
      <c r="H2680" s="51">
        <f>+D2680*E2680</f>
        <v>2044480</v>
      </c>
      <c r="I2680" s="52">
        <f>+CEILING(F2680*G2680,1000)</f>
        <v>749000</v>
      </c>
      <c r="J2680" s="52">
        <f>(H2680-I2680)</f>
        <v>1295480</v>
      </c>
      <c r="K2680" s="53">
        <v>45166</v>
      </c>
      <c r="L2680" s="54"/>
      <c r="M2680" s="51"/>
      <c r="N2680" s="51"/>
      <c r="O2680" s="52"/>
      <c r="P2680" s="51"/>
      <c r="Q2680" s="51"/>
      <c r="R2680" s="51"/>
      <c r="S2680" s="51"/>
      <c r="T2680" s="50" t="s">
        <v>296</v>
      </c>
    </row>
    <row r="2681" spans="1:20" ht="21" customHeight="1" x14ac:dyDescent="0.4">
      <c r="A2681" s="50" t="s">
        <v>162</v>
      </c>
      <c r="B2681" s="50"/>
      <c r="C2681" s="50"/>
      <c r="D2681" s="50"/>
      <c r="E2681" s="50"/>
      <c r="F2681" s="50"/>
      <c r="G2681" s="50"/>
      <c r="H2681" s="50"/>
      <c r="I2681" s="50"/>
      <c r="J2681" s="50"/>
      <c r="K2681" s="56">
        <v>45168</v>
      </c>
      <c r="L2681" s="50" t="s">
        <v>9</v>
      </c>
      <c r="M2681" s="51"/>
      <c r="N2681" s="52">
        <v>10000</v>
      </c>
      <c r="O2681" s="52">
        <f t="shared" si="429"/>
        <v>10000</v>
      </c>
      <c r="P2681" s="51"/>
      <c r="Q2681" s="51"/>
      <c r="R2681" s="51"/>
      <c r="S2681" s="51"/>
      <c r="T2681" s="50" t="s">
        <v>296</v>
      </c>
    </row>
    <row r="2682" spans="1:20" ht="21" customHeight="1" x14ac:dyDescent="0.4">
      <c r="A2682" s="50" t="s">
        <v>162</v>
      </c>
      <c r="B2682" s="50"/>
      <c r="C2682" s="50" t="s">
        <v>874</v>
      </c>
      <c r="D2682" s="50"/>
      <c r="E2682" s="50"/>
      <c r="F2682" s="50"/>
      <c r="G2682" s="50"/>
      <c r="H2682" s="50"/>
      <c r="I2682" s="50"/>
      <c r="J2682" s="50"/>
      <c r="K2682" s="56">
        <v>45180</v>
      </c>
      <c r="L2682" s="50" t="s">
        <v>1103</v>
      </c>
      <c r="M2682" s="52">
        <v>749000</v>
      </c>
      <c r="N2682" s="51"/>
      <c r="O2682" s="52">
        <f t="shared" si="429"/>
        <v>749000</v>
      </c>
      <c r="P2682" s="51"/>
      <c r="Q2682" s="51"/>
      <c r="R2682" s="51"/>
      <c r="S2682" s="51"/>
      <c r="T2682" s="50" t="s">
        <v>296</v>
      </c>
    </row>
    <row r="2683" spans="1:20" ht="21" customHeight="1" x14ac:dyDescent="0.4">
      <c r="A2683" s="50" t="s">
        <v>162</v>
      </c>
      <c r="B2683" s="50"/>
      <c r="C2683" s="50"/>
      <c r="D2683" s="50"/>
      <c r="E2683" s="50"/>
      <c r="F2683" s="50"/>
      <c r="G2683" s="50"/>
      <c r="H2683" s="50"/>
      <c r="I2683" s="50"/>
      <c r="J2683" s="50"/>
      <c r="K2683" s="56">
        <v>45287</v>
      </c>
      <c r="L2683" s="50" t="s">
        <v>9</v>
      </c>
      <c r="M2683" s="51"/>
      <c r="N2683" s="52">
        <v>1285480</v>
      </c>
      <c r="O2683" s="52">
        <f t="shared" si="429"/>
        <v>1285480</v>
      </c>
      <c r="P2683" s="51"/>
      <c r="Q2683" s="51"/>
      <c r="R2683" s="51"/>
      <c r="S2683" s="51"/>
      <c r="T2683" s="50" t="s">
        <v>296</v>
      </c>
    </row>
    <row r="2684" spans="1:20" ht="21" customHeight="1" x14ac:dyDescent="0.4">
      <c r="A2684" s="50" t="s">
        <v>162</v>
      </c>
      <c r="B2684" s="50"/>
      <c r="C2684" s="50"/>
      <c r="D2684" s="50"/>
      <c r="E2684" s="50"/>
      <c r="F2684" s="50"/>
      <c r="G2684" s="50"/>
      <c r="H2684" s="50"/>
      <c r="I2684" s="50"/>
      <c r="J2684" s="50"/>
      <c r="K2684" s="50"/>
      <c r="L2684" s="50"/>
      <c r="M2684" s="51"/>
      <c r="N2684" s="51"/>
      <c r="O2684" s="52">
        <f t="shared" si="429"/>
        <v>0</v>
      </c>
      <c r="P2684" s="51"/>
      <c r="Q2684" s="51"/>
      <c r="R2684" s="51"/>
      <c r="S2684" s="51"/>
      <c r="T2684" s="50" t="s">
        <v>296</v>
      </c>
    </row>
    <row r="2685" spans="1:20" ht="21" customHeight="1" x14ac:dyDescent="0.4">
      <c r="A2685" s="58"/>
      <c r="B2685" s="58"/>
      <c r="C2685" s="58"/>
      <c r="D2685" s="58"/>
      <c r="E2685" s="58"/>
      <c r="F2685" s="58"/>
      <c r="G2685" s="58"/>
      <c r="H2685" s="58"/>
      <c r="I2685" s="58"/>
      <c r="J2685" s="58"/>
      <c r="K2685" s="58"/>
      <c r="L2685" s="58"/>
      <c r="M2685" s="60">
        <f t="shared" ref="M2685:N2685" si="432">SUM(M2681:M2684)</f>
        <v>749000</v>
      </c>
      <c r="N2685" s="60">
        <f t="shared" si="432"/>
        <v>1295480</v>
      </c>
      <c r="O2685" s="60">
        <f>SUM(O2681:O2684)</f>
        <v>2044480</v>
      </c>
      <c r="P2685" s="60">
        <f>+J2680-N2685</f>
        <v>0</v>
      </c>
      <c r="Q2685" s="60">
        <f>+I2680-M2685</f>
        <v>0</v>
      </c>
      <c r="R2685" s="60">
        <f>+P2685+Q2685</f>
        <v>0</v>
      </c>
      <c r="S2685" s="60">
        <f>+O2685</f>
        <v>2044480</v>
      </c>
      <c r="T2685" s="58"/>
    </row>
    <row r="2686" spans="1:20" ht="21" customHeight="1" x14ac:dyDescent="0.4">
      <c r="A2686" s="50" t="s">
        <v>163</v>
      </c>
      <c r="B2686" s="50" t="s">
        <v>399</v>
      </c>
      <c r="C2686" s="50" t="s">
        <v>875</v>
      </c>
      <c r="D2686" s="50">
        <v>127.78</v>
      </c>
      <c r="E2686" s="50">
        <v>16000</v>
      </c>
      <c r="F2686" s="52">
        <f>+D2686*0.8364</f>
        <v>106.875192</v>
      </c>
      <c r="G2686" s="51">
        <v>7000</v>
      </c>
      <c r="H2686" s="51">
        <f>+D2686*E2686</f>
        <v>2044480</v>
      </c>
      <c r="I2686" s="52">
        <f>+CEILING(F2686*G2686,1000)</f>
        <v>749000</v>
      </c>
      <c r="J2686" s="52">
        <f>(H2686-I2686)</f>
        <v>1295480</v>
      </c>
      <c r="K2686" s="56">
        <v>45151</v>
      </c>
      <c r="L2686" s="50"/>
      <c r="M2686" s="51"/>
      <c r="N2686" s="51"/>
      <c r="O2686" s="52"/>
      <c r="P2686" s="51"/>
      <c r="Q2686" s="51"/>
      <c r="R2686" s="51"/>
      <c r="S2686" s="51"/>
      <c r="T2686" s="50" t="s">
        <v>304</v>
      </c>
    </row>
    <row r="2687" spans="1:20" ht="21" customHeight="1" x14ac:dyDescent="0.4">
      <c r="A2687" s="50" t="s">
        <v>163</v>
      </c>
      <c r="B2687" s="50"/>
      <c r="C2687" s="50"/>
      <c r="D2687" s="50"/>
      <c r="E2687" s="50"/>
      <c r="F2687" s="50"/>
      <c r="G2687" s="50"/>
      <c r="H2687" s="50"/>
      <c r="I2687" s="50"/>
      <c r="J2687" s="50"/>
      <c r="K2687" s="56">
        <v>44961</v>
      </c>
      <c r="L2687" s="50" t="s">
        <v>9</v>
      </c>
      <c r="M2687" s="51"/>
      <c r="N2687" s="52">
        <v>10000</v>
      </c>
      <c r="O2687" s="52">
        <f t="shared" si="429"/>
        <v>10000</v>
      </c>
      <c r="P2687" s="51"/>
      <c r="Q2687" s="51"/>
      <c r="R2687" s="51"/>
      <c r="S2687" s="51"/>
      <c r="T2687" s="50" t="s">
        <v>981</v>
      </c>
    </row>
    <row r="2688" spans="1:20" ht="21" customHeight="1" x14ac:dyDescent="0.4">
      <c r="A2688" s="50" t="s">
        <v>163</v>
      </c>
      <c r="B2688" s="50"/>
      <c r="C2688" s="50" t="s">
        <v>875</v>
      </c>
      <c r="D2688" s="50"/>
      <c r="E2688" s="50"/>
      <c r="F2688" s="50"/>
      <c r="G2688" s="50"/>
      <c r="H2688" s="50"/>
      <c r="I2688" s="50"/>
      <c r="J2688" s="50"/>
      <c r="K2688" s="56">
        <v>45029</v>
      </c>
      <c r="L2688" s="50" t="s">
        <v>9</v>
      </c>
      <c r="M2688" s="51"/>
      <c r="N2688" s="52">
        <v>-10000</v>
      </c>
      <c r="O2688" s="52">
        <f t="shared" si="429"/>
        <v>-10000</v>
      </c>
      <c r="P2688" s="51"/>
      <c r="Q2688" s="51"/>
      <c r="R2688" s="51"/>
      <c r="S2688" s="51"/>
      <c r="T2688" s="50" t="s">
        <v>981</v>
      </c>
    </row>
    <row r="2689" spans="1:20" ht="21" customHeight="1" x14ac:dyDescent="0.4">
      <c r="A2689" s="50" t="s">
        <v>163</v>
      </c>
      <c r="B2689" s="50"/>
      <c r="C2689" s="50" t="s">
        <v>876</v>
      </c>
      <c r="D2689" s="50"/>
      <c r="E2689" s="50"/>
      <c r="F2689" s="50"/>
      <c r="G2689" s="50"/>
      <c r="H2689" s="50"/>
      <c r="I2689" s="50"/>
      <c r="J2689" s="50"/>
      <c r="K2689" s="56">
        <v>45059</v>
      </c>
      <c r="L2689" s="50" t="s">
        <v>9</v>
      </c>
      <c r="M2689" s="51"/>
      <c r="N2689" s="52">
        <v>11000</v>
      </c>
      <c r="O2689" s="52">
        <f t="shared" si="429"/>
        <v>11000</v>
      </c>
      <c r="P2689" s="51"/>
      <c r="Q2689" s="51"/>
      <c r="R2689" s="51"/>
      <c r="S2689" s="51"/>
      <c r="T2689" s="50" t="s">
        <v>981</v>
      </c>
    </row>
    <row r="2690" spans="1:20" ht="21" customHeight="1" x14ac:dyDescent="0.4">
      <c r="A2690" s="50" t="s">
        <v>163</v>
      </c>
      <c r="B2690" s="50"/>
      <c r="C2690" s="50" t="s">
        <v>876</v>
      </c>
      <c r="D2690" s="50"/>
      <c r="E2690" s="50"/>
      <c r="F2690" s="50"/>
      <c r="G2690" s="50"/>
      <c r="H2690" s="50"/>
      <c r="I2690" s="50"/>
      <c r="J2690" s="50"/>
      <c r="K2690" s="56">
        <v>45072</v>
      </c>
      <c r="L2690" s="50" t="s">
        <v>9</v>
      </c>
      <c r="M2690" s="51"/>
      <c r="N2690" s="52">
        <v>-11000</v>
      </c>
      <c r="O2690" s="52">
        <f t="shared" si="429"/>
        <v>-11000</v>
      </c>
      <c r="P2690" s="51"/>
      <c r="Q2690" s="51"/>
      <c r="R2690" s="51"/>
      <c r="S2690" s="51"/>
      <c r="T2690" s="50" t="s">
        <v>981</v>
      </c>
    </row>
    <row r="2691" spans="1:20" ht="21" customHeight="1" x14ac:dyDescent="0.4">
      <c r="A2691" s="50" t="s">
        <v>163</v>
      </c>
      <c r="B2691" s="50"/>
      <c r="C2691" s="50" t="s">
        <v>529</v>
      </c>
      <c r="D2691" s="50"/>
      <c r="E2691" s="50"/>
      <c r="F2691" s="50"/>
      <c r="G2691" s="50"/>
      <c r="H2691" s="50"/>
      <c r="I2691" s="50"/>
      <c r="J2691" s="50"/>
      <c r="K2691" s="56">
        <v>45151</v>
      </c>
      <c r="L2691" s="50" t="s">
        <v>9</v>
      </c>
      <c r="M2691" s="51"/>
      <c r="N2691" s="52">
        <v>10000</v>
      </c>
      <c r="O2691" s="52">
        <f t="shared" si="429"/>
        <v>10000</v>
      </c>
      <c r="P2691" s="51"/>
      <c r="Q2691" s="51"/>
      <c r="R2691" s="51"/>
      <c r="S2691" s="51"/>
      <c r="T2691" s="50" t="s">
        <v>304</v>
      </c>
    </row>
    <row r="2692" spans="1:20" ht="21" customHeight="1" x14ac:dyDescent="0.4">
      <c r="A2692" s="50" t="s">
        <v>163</v>
      </c>
      <c r="B2692" s="50"/>
      <c r="C2692" s="50" t="s">
        <v>877</v>
      </c>
      <c r="D2692" s="50"/>
      <c r="E2692" s="50"/>
      <c r="F2692" s="50"/>
      <c r="G2692" s="50"/>
      <c r="H2692" s="50"/>
      <c r="I2692" s="50"/>
      <c r="J2692" s="50"/>
      <c r="K2692" s="56">
        <v>45187</v>
      </c>
      <c r="L2692" s="50" t="s">
        <v>1392</v>
      </c>
      <c r="M2692" s="52">
        <v>400000</v>
      </c>
      <c r="N2692" s="51"/>
      <c r="O2692" s="52">
        <f t="shared" si="429"/>
        <v>400000</v>
      </c>
      <c r="P2692" s="51"/>
      <c r="Q2692" s="51"/>
      <c r="R2692" s="51"/>
      <c r="S2692" s="51"/>
      <c r="T2692" s="50" t="s">
        <v>304</v>
      </c>
    </row>
    <row r="2693" spans="1:20" ht="21" customHeight="1" x14ac:dyDescent="0.4">
      <c r="A2693" s="50" t="s">
        <v>163</v>
      </c>
      <c r="B2693" s="50"/>
      <c r="C2693" s="50"/>
      <c r="D2693" s="50"/>
      <c r="E2693" s="50"/>
      <c r="F2693" s="50"/>
      <c r="G2693" s="50"/>
      <c r="H2693" s="50"/>
      <c r="I2693" s="50"/>
      <c r="J2693" s="50"/>
      <c r="K2693" s="56">
        <v>45187</v>
      </c>
      <c r="L2693" s="50" t="s">
        <v>1393</v>
      </c>
      <c r="M2693" s="52">
        <v>349000</v>
      </c>
      <c r="N2693" s="51"/>
      <c r="O2693" s="52">
        <f t="shared" si="429"/>
        <v>349000</v>
      </c>
      <c r="P2693" s="51"/>
      <c r="Q2693" s="51"/>
      <c r="R2693" s="51"/>
      <c r="S2693" s="51"/>
      <c r="T2693" s="50" t="s">
        <v>304</v>
      </c>
    </row>
    <row r="2694" spans="1:20" ht="21" customHeight="1" x14ac:dyDescent="0.4">
      <c r="A2694" s="50" t="s">
        <v>163</v>
      </c>
      <c r="B2694" s="50"/>
      <c r="C2694" s="50"/>
      <c r="D2694" s="50"/>
      <c r="E2694" s="50"/>
      <c r="F2694" s="50"/>
      <c r="G2694" s="50"/>
      <c r="H2694" s="50"/>
      <c r="I2694" s="50"/>
      <c r="J2694" s="50"/>
      <c r="K2694" s="56">
        <v>45187</v>
      </c>
      <c r="L2694" s="50" t="s">
        <v>9</v>
      </c>
      <c r="M2694" s="51"/>
      <c r="N2694" s="52">
        <v>1285480</v>
      </c>
      <c r="O2694" s="52">
        <f t="shared" si="429"/>
        <v>1285480</v>
      </c>
      <c r="P2694" s="51"/>
      <c r="Q2694" s="51"/>
      <c r="R2694" s="51"/>
      <c r="S2694" s="51"/>
      <c r="T2694" s="50" t="s">
        <v>304</v>
      </c>
    </row>
    <row r="2695" spans="1:20" ht="21" customHeight="1" x14ac:dyDescent="0.4">
      <c r="A2695" s="50" t="s">
        <v>163</v>
      </c>
      <c r="B2695" s="50"/>
      <c r="C2695" s="50"/>
      <c r="D2695" s="50"/>
      <c r="E2695" s="50"/>
      <c r="F2695" s="50"/>
      <c r="G2695" s="50"/>
      <c r="H2695" s="50"/>
      <c r="I2695" s="50"/>
      <c r="J2695" s="50"/>
      <c r="K2695" s="50"/>
      <c r="L2695" s="50"/>
      <c r="M2695" s="51"/>
      <c r="N2695" s="51"/>
      <c r="O2695" s="52">
        <f t="shared" si="429"/>
        <v>0</v>
      </c>
      <c r="P2695" s="51"/>
      <c r="Q2695" s="51"/>
      <c r="R2695" s="51"/>
      <c r="S2695" s="51"/>
      <c r="T2695" s="50" t="s">
        <v>304</v>
      </c>
    </row>
    <row r="2696" spans="1:20" ht="21" customHeight="1" x14ac:dyDescent="0.4">
      <c r="A2696" s="58"/>
      <c r="B2696" s="58"/>
      <c r="C2696" s="58"/>
      <c r="D2696" s="58"/>
      <c r="E2696" s="58"/>
      <c r="F2696" s="58"/>
      <c r="G2696" s="58"/>
      <c r="H2696" s="58"/>
      <c r="I2696" s="58"/>
      <c r="J2696" s="58"/>
      <c r="K2696" s="58"/>
      <c r="L2696" s="58"/>
      <c r="M2696" s="60">
        <f t="shared" ref="M2696:N2696" si="433">SUM(M2687:M2695)</f>
        <v>749000</v>
      </c>
      <c r="N2696" s="60">
        <f t="shared" si="433"/>
        <v>1295480</v>
      </c>
      <c r="O2696" s="60">
        <f>SUM(O2687:O2695)</f>
        <v>2044480</v>
      </c>
      <c r="P2696" s="60">
        <f>+J2686-N2696</f>
        <v>0</v>
      </c>
      <c r="Q2696" s="60">
        <f>+I2686-M2696</f>
        <v>0</v>
      </c>
      <c r="R2696" s="60">
        <f>+P2696+Q2696</f>
        <v>0</v>
      </c>
      <c r="S2696" s="60">
        <f>+O2696</f>
        <v>2044480</v>
      </c>
      <c r="T2696" s="58"/>
    </row>
    <row r="2697" spans="1:20" ht="21" customHeight="1" x14ac:dyDescent="0.4">
      <c r="A2697" s="50" t="s">
        <v>164</v>
      </c>
      <c r="B2697" s="50" t="s">
        <v>399</v>
      </c>
      <c r="C2697" s="50" t="s">
        <v>875</v>
      </c>
      <c r="D2697" s="50">
        <v>127.78</v>
      </c>
      <c r="E2697" s="50">
        <v>15000</v>
      </c>
      <c r="F2697" s="52">
        <f>+D2697*0.8364</f>
        <v>106.875192</v>
      </c>
      <c r="G2697" s="51">
        <v>7000</v>
      </c>
      <c r="H2697" s="51">
        <f>+D2697*E2697</f>
        <v>1916700</v>
      </c>
      <c r="I2697" s="52">
        <f>+CEILING(F2697*G2697,1000)</f>
        <v>749000</v>
      </c>
      <c r="J2697" s="52">
        <f>(H2697-I2697)</f>
        <v>1167700</v>
      </c>
      <c r="K2697" s="56">
        <v>44990</v>
      </c>
      <c r="L2697" s="50"/>
      <c r="M2697" s="51"/>
      <c r="N2697" s="51"/>
      <c r="O2697" s="52"/>
      <c r="P2697" s="51"/>
      <c r="Q2697" s="51"/>
      <c r="R2697" s="51"/>
      <c r="S2697" s="51"/>
      <c r="T2697" s="50" t="s">
        <v>988</v>
      </c>
    </row>
    <row r="2698" spans="1:20" ht="21" customHeight="1" x14ac:dyDescent="0.4">
      <c r="A2698" s="50" t="s">
        <v>164</v>
      </c>
      <c r="B2698" s="50"/>
      <c r="C2698" s="50" t="s">
        <v>878</v>
      </c>
      <c r="D2698" s="50"/>
      <c r="E2698" s="50"/>
      <c r="F2698" s="50"/>
      <c r="G2698" s="50"/>
      <c r="H2698" s="50"/>
      <c r="I2698" s="50"/>
      <c r="J2698" s="50"/>
      <c r="K2698" s="56">
        <v>44990</v>
      </c>
      <c r="L2698" s="50" t="s">
        <v>9</v>
      </c>
      <c r="M2698" s="51"/>
      <c r="N2698" s="52">
        <v>5000</v>
      </c>
      <c r="O2698" s="52">
        <f t="shared" si="429"/>
        <v>5000</v>
      </c>
      <c r="P2698" s="51"/>
      <c r="Q2698" s="51"/>
      <c r="R2698" s="51"/>
      <c r="S2698" s="51"/>
      <c r="T2698" s="50" t="s">
        <v>988</v>
      </c>
    </row>
    <row r="2699" spans="1:20" ht="21" customHeight="1" x14ac:dyDescent="0.4">
      <c r="A2699" s="50" t="s">
        <v>164</v>
      </c>
      <c r="B2699" s="50"/>
      <c r="C2699" s="50" t="s">
        <v>878</v>
      </c>
      <c r="D2699" s="50"/>
      <c r="E2699" s="50"/>
      <c r="F2699" s="50"/>
      <c r="G2699" s="50"/>
      <c r="H2699" s="50"/>
      <c r="I2699" s="50"/>
      <c r="J2699" s="50"/>
      <c r="K2699" s="56">
        <v>44990</v>
      </c>
      <c r="L2699" s="50" t="s">
        <v>9</v>
      </c>
      <c r="M2699" s="51"/>
      <c r="N2699" s="52">
        <v>5000</v>
      </c>
      <c r="O2699" s="52">
        <f t="shared" si="429"/>
        <v>5000</v>
      </c>
      <c r="P2699" s="51"/>
      <c r="Q2699" s="51"/>
      <c r="R2699" s="51"/>
      <c r="S2699" s="51"/>
      <c r="T2699" s="50" t="s">
        <v>988</v>
      </c>
    </row>
    <row r="2700" spans="1:20" ht="21" customHeight="1" x14ac:dyDescent="0.4">
      <c r="A2700" s="50" t="s">
        <v>164</v>
      </c>
      <c r="B2700" s="50"/>
      <c r="C2700" s="50"/>
      <c r="D2700" s="50"/>
      <c r="E2700" s="50"/>
      <c r="F2700" s="50"/>
      <c r="G2700" s="50"/>
      <c r="H2700" s="50"/>
      <c r="I2700" s="50"/>
      <c r="J2700" s="50"/>
      <c r="K2700" s="56">
        <v>45013</v>
      </c>
      <c r="L2700" s="50" t="s">
        <v>1394</v>
      </c>
      <c r="M2700" s="51">
        <v>400000</v>
      </c>
      <c r="N2700" s="51"/>
      <c r="O2700" s="52">
        <f t="shared" si="429"/>
        <v>400000</v>
      </c>
      <c r="P2700" s="51"/>
      <c r="Q2700" s="51"/>
      <c r="R2700" s="51"/>
      <c r="S2700" s="51"/>
      <c r="T2700" s="50" t="s">
        <v>988</v>
      </c>
    </row>
    <row r="2701" spans="1:20" ht="21" customHeight="1" x14ac:dyDescent="0.4">
      <c r="A2701" s="50" t="s">
        <v>164</v>
      </c>
      <c r="B2701" s="50"/>
      <c r="C2701" s="50"/>
      <c r="D2701" s="50"/>
      <c r="E2701" s="50"/>
      <c r="F2701" s="50"/>
      <c r="G2701" s="50"/>
      <c r="H2701" s="50"/>
      <c r="I2701" s="50"/>
      <c r="J2701" s="50"/>
      <c r="K2701" s="56">
        <v>44961</v>
      </c>
      <c r="L2701" s="50" t="s">
        <v>9</v>
      </c>
      <c r="M2701" s="51"/>
      <c r="N2701" s="52">
        <v>10000</v>
      </c>
      <c r="O2701" s="52">
        <f t="shared" si="429"/>
        <v>10000</v>
      </c>
      <c r="P2701" s="51"/>
      <c r="Q2701" s="51"/>
      <c r="R2701" s="51"/>
      <c r="S2701" s="51"/>
      <c r="T2701" s="50" t="s">
        <v>981</v>
      </c>
    </row>
    <row r="2702" spans="1:20" ht="21" customHeight="1" x14ac:dyDescent="0.4">
      <c r="A2702" s="50" t="s">
        <v>164</v>
      </c>
      <c r="B2702" s="50"/>
      <c r="C2702" s="50"/>
      <c r="D2702" s="50"/>
      <c r="E2702" s="50"/>
      <c r="F2702" s="50"/>
      <c r="G2702" s="50"/>
      <c r="H2702" s="50"/>
      <c r="I2702" s="50"/>
      <c r="J2702" s="50"/>
      <c r="K2702" s="56">
        <v>45029</v>
      </c>
      <c r="L2702" s="50" t="s">
        <v>9</v>
      </c>
      <c r="M2702" s="51"/>
      <c r="N2702" s="52">
        <v>-10000</v>
      </c>
      <c r="O2702" s="52">
        <f t="shared" si="429"/>
        <v>-10000</v>
      </c>
      <c r="P2702" s="51"/>
      <c r="Q2702" s="51"/>
      <c r="R2702" s="51"/>
      <c r="S2702" s="51"/>
      <c r="T2702" s="50" t="s">
        <v>981</v>
      </c>
    </row>
    <row r="2703" spans="1:20" ht="21" customHeight="1" x14ac:dyDescent="0.4">
      <c r="A2703" s="50" t="s">
        <v>164</v>
      </c>
      <c r="B2703" s="50"/>
      <c r="C2703" s="50"/>
      <c r="D2703" s="50"/>
      <c r="E2703" s="50"/>
      <c r="F2703" s="50"/>
      <c r="G2703" s="50"/>
      <c r="H2703" s="50"/>
      <c r="I2703" s="50"/>
      <c r="J2703" s="50"/>
      <c r="K2703" s="56">
        <v>45130</v>
      </c>
      <c r="L2703" s="50" t="s">
        <v>9</v>
      </c>
      <c r="M2703" s="51"/>
      <c r="N2703" s="52">
        <v>500000</v>
      </c>
      <c r="O2703" s="52">
        <f t="shared" si="429"/>
        <v>500000</v>
      </c>
      <c r="P2703" s="51"/>
      <c r="Q2703" s="51"/>
      <c r="R2703" s="51"/>
      <c r="S2703" s="51"/>
      <c r="T2703" s="50" t="s">
        <v>988</v>
      </c>
    </row>
    <row r="2704" spans="1:20" ht="21" customHeight="1" x14ac:dyDescent="0.4">
      <c r="A2704" s="50" t="s">
        <v>164</v>
      </c>
      <c r="B2704" s="50"/>
      <c r="C2704" s="50"/>
      <c r="D2704" s="50"/>
      <c r="E2704" s="50"/>
      <c r="F2704" s="50"/>
      <c r="G2704" s="50"/>
      <c r="H2704" s="50"/>
      <c r="I2704" s="50"/>
      <c r="J2704" s="50"/>
      <c r="K2704" s="56">
        <v>45149</v>
      </c>
      <c r="L2704" s="50" t="s">
        <v>9</v>
      </c>
      <c r="M2704" s="51"/>
      <c r="N2704" s="52">
        <v>200000</v>
      </c>
      <c r="O2704" s="52">
        <f t="shared" si="429"/>
        <v>200000</v>
      </c>
      <c r="P2704" s="51"/>
      <c r="Q2704" s="51"/>
      <c r="R2704" s="51"/>
      <c r="S2704" s="51"/>
      <c r="T2704" s="50" t="s">
        <v>988</v>
      </c>
    </row>
    <row r="2705" spans="1:20" ht="21" customHeight="1" x14ac:dyDescent="0.4">
      <c r="A2705" s="50" t="s">
        <v>164</v>
      </c>
      <c r="B2705" s="50"/>
      <c r="C2705" s="50"/>
      <c r="D2705" s="50"/>
      <c r="E2705" s="50"/>
      <c r="F2705" s="50"/>
      <c r="G2705" s="50"/>
      <c r="H2705" s="50"/>
      <c r="I2705" s="50"/>
      <c r="J2705" s="50"/>
      <c r="K2705" s="56">
        <v>45181</v>
      </c>
      <c r="L2705" s="50" t="s">
        <v>9</v>
      </c>
      <c r="M2705" s="51"/>
      <c r="N2705" s="52">
        <v>457700</v>
      </c>
      <c r="O2705" s="52">
        <f t="shared" si="429"/>
        <v>457700</v>
      </c>
      <c r="P2705" s="51"/>
      <c r="Q2705" s="51"/>
      <c r="R2705" s="51"/>
      <c r="S2705" s="51"/>
      <c r="T2705" s="50" t="s">
        <v>988</v>
      </c>
    </row>
    <row r="2706" spans="1:20" ht="21" customHeight="1" x14ac:dyDescent="0.4">
      <c r="A2706" s="50" t="s">
        <v>164</v>
      </c>
      <c r="B2706" s="50"/>
      <c r="C2706" s="50"/>
      <c r="D2706" s="50"/>
      <c r="E2706" s="50"/>
      <c r="F2706" s="50"/>
      <c r="G2706" s="50"/>
      <c r="H2706" s="50"/>
      <c r="I2706" s="50"/>
      <c r="J2706" s="50"/>
      <c r="K2706" s="56">
        <v>45181</v>
      </c>
      <c r="L2706" s="50" t="s">
        <v>1395</v>
      </c>
      <c r="M2706" s="52">
        <v>349000</v>
      </c>
      <c r="N2706" s="51"/>
      <c r="O2706" s="52">
        <f t="shared" si="429"/>
        <v>349000</v>
      </c>
      <c r="P2706" s="51"/>
      <c r="Q2706" s="51"/>
      <c r="R2706" s="51"/>
      <c r="S2706" s="51"/>
      <c r="T2706" s="50" t="s">
        <v>988</v>
      </c>
    </row>
    <row r="2707" spans="1:20" ht="21" customHeight="1" x14ac:dyDescent="0.4">
      <c r="A2707" s="50" t="s">
        <v>164</v>
      </c>
      <c r="B2707" s="50"/>
      <c r="C2707" s="50"/>
      <c r="D2707" s="50"/>
      <c r="E2707" s="50"/>
      <c r="F2707" s="50"/>
      <c r="G2707" s="50"/>
      <c r="H2707" s="50"/>
      <c r="I2707" s="50"/>
      <c r="J2707" s="50"/>
      <c r="K2707" s="50"/>
      <c r="L2707" s="50"/>
      <c r="M2707" s="51"/>
      <c r="N2707" s="51"/>
      <c r="O2707" s="52">
        <f t="shared" si="429"/>
        <v>0</v>
      </c>
      <c r="P2707" s="51"/>
      <c r="Q2707" s="51"/>
      <c r="R2707" s="51"/>
      <c r="S2707" s="51"/>
      <c r="T2707" s="50" t="s">
        <v>988</v>
      </c>
    </row>
    <row r="2708" spans="1:20" ht="21" customHeight="1" x14ac:dyDescent="0.4">
      <c r="A2708" s="58"/>
      <c r="B2708" s="58"/>
      <c r="C2708" s="58"/>
      <c r="D2708" s="58"/>
      <c r="E2708" s="58"/>
      <c r="F2708" s="58"/>
      <c r="G2708" s="58"/>
      <c r="H2708" s="58"/>
      <c r="I2708" s="58"/>
      <c r="J2708" s="58"/>
      <c r="K2708" s="58"/>
      <c r="L2708" s="58"/>
      <c r="M2708" s="60">
        <f t="shared" ref="M2708:N2708" si="434">SUM(M2698:M2707)</f>
        <v>749000</v>
      </c>
      <c r="N2708" s="60">
        <f t="shared" si="434"/>
        <v>1167700</v>
      </c>
      <c r="O2708" s="60">
        <f>SUM(O2698:O2707)</f>
        <v>1916700</v>
      </c>
      <c r="P2708" s="60">
        <f>+J2697-N2708</f>
        <v>0</v>
      </c>
      <c r="Q2708" s="60">
        <f>+I2697-M2708</f>
        <v>0</v>
      </c>
      <c r="R2708" s="60">
        <f>+P2708+Q2708</f>
        <v>0</v>
      </c>
      <c r="S2708" s="60">
        <f>+O2708</f>
        <v>1916700</v>
      </c>
      <c r="T2708" s="58"/>
    </row>
    <row r="2709" spans="1:20" ht="21" customHeight="1" x14ac:dyDescent="0.4">
      <c r="A2709" s="50" t="s">
        <v>165</v>
      </c>
      <c r="B2709" s="50" t="s">
        <v>399</v>
      </c>
      <c r="C2709" s="50"/>
      <c r="D2709" s="50">
        <v>127.78</v>
      </c>
      <c r="E2709" s="50">
        <v>14000</v>
      </c>
      <c r="F2709" s="52">
        <f>+D2709*0.8364</f>
        <v>106.875192</v>
      </c>
      <c r="G2709" s="51">
        <v>7000</v>
      </c>
      <c r="H2709" s="51">
        <f>+D2709*E2709</f>
        <v>1788920</v>
      </c>
      <c r="I2709" s="52">
        <f>+CEILING(F2709*G2709,1000)</f>
        <v>749000</v>
      </c>
      <c r="J2709" s="52">
        <f>(H2709-I2709)</f>
        <v>1039920</v>
      </c>
      <c r="K2709" s="56">
        <v>44957</v>
      </c>
      <c r="L2709" s="50"/>
      <c r="M2709" s="51"/>
      <c r="N2709" s="51"/>
      <c r="O2709" s="52"/>
      <c r="P2709" s="51"/>
      <c r="Q2709" s="51"/>
      <c r="R2709" s="51"/>
      <c r="S2709" s="51"/>
      <c r="T2709" s="50" t="s">
        <v>298</v>
      </c>
    </row>
    <row r="2710" spans="1:20" ht="21" customHeight="1" x14ac:dyDescent="0.4">
      <c r="A2710" s="50" t="s">
        <v>165</v>
      </c>
      <c r="B2710" s="50"/>
      <c r="C2710" s="50" t="s">
        <v>879</v>
      </c>
      <c r="D2710" s="50"/>
      <c r="E2710" s="50"/>
      <c r="F2710" s="50"/>
      <c r="G2710" s="50"/>
      <c r="H2710" s="50"/>
      <c r="I2710" s="50"/>
      <c r="J2710" s="50"/>
      <c r="K2710" s="56">
        <v>44957</v>
      </c>
      <c r="L2710" s="50" t="s">
        <v>312</v>
      </c>
      <c r="M2710" s="51">
        <v>10000</v>
      </c>
      <c r="N2710" s="51"/>
      <c r="O2710" s="52">
        <f t="shared" si="429"/>
        <v>10000</v>
      </c>
      <c r="P2710" s="51"/>
      <c r="Q2710" s="51"/>
      <c r="R2710" s="51"/>
      <c r="S2710" s="51"/>
      <c r="T2710" s="50" t="s">
        <v>298</v>
      </c>
    </row>
    <row r="2711" spans="1:20" ht="21" customHeight="1" x14ac:dyDescent="0.4">
      <c r="A2711" s="50" t="s">
        <v>165</v>
      </c>
      <c r="B2711" s="50"/>
      <c r="C2711" s="50"/>
      <c r="D2711" s="50"/>
      <c r="E2711" s="50"/>
      <c r="F2711" s="50"/>
      <c r="G2711" s="50"/>
      <c r="H2711" s="50"/>
      <c r="I2711" s="50"/>
      <c r="J2711" s="50"/>
      <c r="K2711" s="56">
        <v>44975</v>
      </c>
      <c r="L2711" s="50" t="s">
        <v>321</v>
      </c>
      <c r="M2711" s="51">
        <v>220000</v>
      </c>
      <c r="N2711" s="51"/>
      <c r="O2711" s="52">
        <f t="shared" si="429"/>
        <v>220000</v>
      </c>
      <c r="P2711" s="51"/>
      <c r="Q2711" s="51"/>
      <c r="R2711" s="51"/>
      <c r="S2711" s="51"/>
      <c r="T2711" s="50" t="s">
        <v>298</v>
      </c>
    </row>
    <row r="2712" spans="1:20" ht="21" customHeight="1" x14ac:dyDescent="0.4">
      <c r="A2712" s="50" t="s">
        <v>165</v>
      </c>
      <c r="B2712" s="50"/>
      <c r="C2712" s="50"/>
      <c r="D2712" s="50"/>
      <c r="E2712" s="50"/>
      <c r="F2712" s="50"/>
      <c r="G2712" s="50"/>
      <c r="H2712" s="50"/>
      <c r="I2712" s="50"/>
      <c r="J2712" s="50"/>
      <c r="K2712" s="56">
        <v>44979</v>
      </c>
      <c r="L2712" s="50" t="s">
        <v>321</v>
      </c>
      <c r="M2712" s="51">
        <v>217000</v>
      </c>
      <c r="N2712" s="51"/>
      <c r="O2712" s="52">
        <f t="shared" si="429"/>
        <v>217000</v>
      </c>
      <c r="P2712" s="51"/>
      <c r="Q2712" s="51"/>
      <c r="R2712" s="51"/>
      <c r="S2712" s="51"/>
      <c r="T2712" s="50" t="s">
        <v>298</v>
      </c>
    </row>
    <row r="2713" spans="1:20" ht="21" customHeight="1" x14ac:dyDescent="0.4">
      <c r="A2713" s="50" t="s">
        <v>165</v>
      </c>
      <c r="B2713" s="50"/>
      <c r="C2713" s="50"/>
      <c r="D2713" s="50"/>
      <c r="E2713" s="50"/>
      <c r="F2713" s="50"/>
      <c r="G2713" s="50"/>
      <c r="H2713" s="50"/>
      <c r="I2713" s="50"/>
      <c r="J2713" s="50"/>
      <c r="K2713" s="56">
        <v>45081</v>
      </c>
      <c r="L2713" s="50" t="s">
        <v>9</v>
      </c>
      <c r="M2713" s="51"/>
      <c r="N2713" s="52">
        <v>100000</v>
      </c>
      <c r="O2713" s="52">
        <f t="shared" si="429"/>
        <v>100000</v>
      </c>
      <c r="P2713" s="51"/>
      <c r="Q2713" s="51"/>
      <c r="R2713" s="51"/>
      <c r="S2713" s="51"/>
      <c r="T2713" s="50" t="s">
        <v>298</v>
      </c>
    </row>
    <row r="2714" spans="1:20" ht="21" customHeight="1" x14ac:dyDescent="0.4">
      <c r="A2714" s="50" t="s">
        <v>165</v>
      </c>
      <c r="B2714" s="50"/>
      <c r="C2714" s="50"/>
      <c r="D2714" s="50"/>
      <c r="E2714" s="50"/>
      <c r="F2714" s="50"/>
      <c r="G2714" s="50"/>
      <c r="H2714" s="50"/>
      <c r="I2714" s="50"/>
      <c r="J2714" s="50"/>
      <c r="K2714" s="56">
        <v>45108</v>
      </c>
      <c r="L2714" s="50" t="s">
        <v>9</v>
      </c>
      <c r="M2714" s="51"/>
      <c r="N2714" s="52">
        <v>346500</v>
      </c>
      <c r="O2714" s="52">
        <f t="shared" si="429"/>
        <v>346500</v>
      </c>
      <c r="P2714" s="51"/>
      <c r="Q2714" s="51"/>
      <c r="R2714" s="51"/>
      <c r="S2714" s="51"/>
      <c r="T2714" s="50" t="s">
        <v>298</v>
      </c>
    </row>
    <row r="2715" spans="1:20" ht="21" customHeight="1" x14ac:dyDescent="0.4">
      <c r="A2715" s="50" t="s">
        <v>165</v>
      </c>
      <c r="B2715" s="50"/>
      <c r="C2715" s="50"/>
      <c r="D2715" s="50"/>
      <c r="E2715" s="50"/>
      <c r="F2715" s="50"/>
      <c r="G2715" s="50"/>
      <c r="H2715" s="50"/>
      <c r="I2715" s="50"/>
      <c r="J2715" s="50"/>
      <c r="K2715" s="56">
        <v>45193</v>
      </c>
      <c r="L2715" s="50" t="s">
        <v>321</v>
      </c>
      <c r="M2715" s="52">
        <v>200000</v>
      </c>
      <c r="N2715" s="51"/>
      <c r="O2715" s="52">
        <f t="shared" si="429"/>
        <v>200000</v>
      </c>
      <c r="P2715" s="51"/>
      <c r="Q2715" s="51"/>
      <c r="R2715" s="51"/>
      <c r="S2715" s="51"/>
      <c r="T2715" s="50" t="s">
        <v>298</v>
      </c>
    </row>
    <row r="2716" spans="1:20" ht="21" customHeight="1" x14ac:dyDescent="0.4">
      <c r="A2716" s="50" t="s">
        <v>165</v>
      </c>
      <c r="B2716" s="50"/>
      <c r="C2716" s="50"/>
      <c r="D2716" s="50"/>
      <c r="E2716" s="50"/>
      <c r="F2716" s="50"/>
      <c r="G2716" s="50"/>
      <c r="H2716" s="50"/>
      <c r="I2716" s="50"/>
      <c r="J2716" s="50"/>
      <c r="K2716" s="56">
        <v>45265</v>
      </c>
      <c r="L2716" s="50" t="s">
        <v>313</v>
      </c>
      <c r="M2716" s="52">
        <v>-10000</v>
      </c>
      <c r="N2716" s="51"/>
      <c r="O2716" s="52">
        <f t="shared" si="429"/>
        <v>-10000</v>
      </c>
      <c r="P2716" s="51"/>
      <c r="Q2716" s="51"/>
      <c r="R2716" s="51"/>
      <c r="S2716" s="51"/>
      <c r="T2716" s="50" t="s">
        <v>298</v>
      </c>
    </row>
    <row r="2717" spans="1:20" ht="21" customHeight="1" x14ac:dyDescent="0.4">
      <c r="A2717" s="50" t="s">
        <v>165</v>
      </c>
      <c r="B2717" s="50"/>
      <c r="C2717" s="50"/>
      <c r="D2717" s="50"/>
      <c r="E2717" s="50"/>
      <c r="F2717" s="50"/>
      <c r="G2717" s="50"/>
      <c r="H2717" s="50"/>
      <c r="I2717" s="50"/>
      <c r="J2717" s="50"/>
      <c r="K2717" s="56">
        <v>45268</v>
      </c>
      <c r="L2717" s="50" t="s">
        <v>9</v>
      </c>
      <c r="M2717" s="51"/>
      <c r="N2717" s="52">
        <v>593000</v>
      </c>
      <c r="O2717" s="52">
        <f t="shared" si="429"/>
        <v>593000</v>
      </c>
      <c r="P2717" s="51"/>
      <c r="Q2717" s="51"/>
      <c r="R2717" s="51"/>
      <c r="S2717" s="51"/>
      <c r="T2717" s="50" t="s">
        <v>298</v>
      </c>
    </row>
    <row r="2718" spans="1:20" ht="21" customHeight="1" x14ac:dyDescent="0.4">
      <c r="A2718" s="50" t="s">
        <v>165</v>
      </c>
      <c r="B2718" s="50"/>
      <c r="C2718" s="50"/>
      <c r="D2718" s="50"/>
      <c r="E2718" s="50"/>
      <c r="F2718" s="50"/>
      <c r="G2718" s="50"/>
      <c r="H2718" s="50"/>
      <c r="I2718" s="50"/>
      <c r="J2718" s="50"/>
      <c r="K2718" s="56">
        <v>45268</v>
      </c>
      <c r="L2718" s="50" t="s">
        <v>321</v>
      </c>
      <c r="M2718" s="52">
        <v>112000</v>
      </c>
      <c r="N2718" s="51"/>
      <c r="O2718" s="52">
        <f t="shared" si="429"/>
        <v>112000</v>
      </c>
      <c r="P2718" s="51"/>
      <c r="Q2718" s="51"/>
      <c r="R2718" s="51"/>
      <c r="S2718" s="51"/>
      <c r="T2718" s="50" t="s">
        <v>298</v>
      </c>
    </row>
    <row r="2719" spans="1:20" ht="21" customHeight="1" x14ac:dyDescent="0.4">
      <c r="A2719" s="50" t="s">
        <v>165</v>
      </c>
      <c r="B2719" s="50"/>
      <c r="C2719" s="50"/>
      <c r="D2719" s="50"/>
      <c r="E2719" s="50"/>
      <c r="F2719" s="50"/>
      <c r="G2719" s="50"/>
      <c r="H2719" s="50"/>
      <c r="I2719" s="50"/>
      <c r="J2719" s="50"/>
      <c r="K2719" s="50"/>
      <c r="L2719" s="50"/>
      <c r="M2719" s="51"/>
      <c r="N2719" s="51"/>
      <c r="O2719" s="52">
        <f t="shared" si="429"/>
        <v>0</v>
      </c>
      <c r="P2719" s="51"/>
      <c r="Q2719" s="51"/>
      <c r="R2719" s="51"/>
      <c r="S2719" s="51"/>
      <c r="T2719" s="50" t="s">
        <v>298</v>
      </c>
    </row>
    <row r="2720" spans="1:20" ht="21" customHeight="1" x14ac:dyDescent="0.4">
      <c r="A2720" s="58"/>
      <c r="B2720" s="58"/>
      <c r="C2720" s="58"/>
      <c r="D2720" s="58"/>
      <c r="E2720" s="58"/>
      <c r="F2720" s="58"/>
      <c r="G2720" s="58"/>
      <c r="H2720" s="58"/>
      <c r="I2720" s="58"/>
      <c r="J2720" s="58"/>
      <c r="K2720" s="58"/>
      <c r="L2720" s="58"/>
      <c r="M2720" s="60">
        <f t="shared" ref="M2720:N2720" si="435">SUM(M2710:M2719)</f>
        <v>749000</v>
      </c>
      <c r="N2720" s="60">
        <f t="shared" si="435"/>
        <v>1039500</v>
      </c>
      <c r="O2720" s="60">
        <f>SUM(O2710:O2719)</f>
        <v>1788500</v>
      </c>
      <c r="P2720" s="60">
        <f>+J2709-N2720</f>
        <v>420</v>
      </c>
      <c r="Q2720" s="60">
        <f>+I2709-M2720</f>
        <v>0</v>
      </c>
      <c r="R2720" s="60">
        <f>+P2720+Q2720</f>
        <v>420</v>
      </c>
      <c r="S2720" s="60">
        <f>+O2720</f>
        <v>1788500</v>
      </c>
      <c r="T2720" s="58"/>
    </row>
    <row r="2721" spans="1:20" ht="21" customHeight="1" x14ac:dyDescent="0.4">
      <c r="A2721" s="50" t="s">
        <v>166</v>
      </c>
      <c r="B2721" s="50" t="s">
        <v>399</v>
      </c>
      <c r="C2721" s="50" t="s">
        <v>752</v>
      </c>
      <c r="D2721" s="50">
        <v>127.78</v>
      </c>
      <c r="E2721" s="50">
        <v>14000</v>
      </c>
      <c r="F2721" s="52">
        <f>+D2721*0.8364</f>
        <v>106.875192</v>
      </c>
      <c r="G2721" s="51">
        <v>7000</v>
      </c>
      <c r="H2721" s="51">
        <f>+D2721*E2721</f>
        <v>1788920</v>
      </c>
      <c r="I2721" s="52">
        <f>+CEILING(F2721*G2721,1000)</f>
        <v>749000</v>
      </c>
      <c r="J2721" s="52">
        <f>(H2721-I2721)</f>
        <v>1039920</v>
      </c>
      <c r="K2721" s="56">
        <v>44952</v>
      </c>
      <c r="L2721" s="50"/>
      <c r="M2721" s="51"/>
      <c r="N2721" s="51"/>
      <c r="O2721" s="52"/>
      <c r="P2721" s="51"/>
      <c r="Q2721" s="51"/>
      <c r="R2721" s="51"/>
      <c r="S2721" s="51"/>
      <c r="T2721" s="50" t="s">
        <v>376</v>
      </c>
    </row>
    <row r="2722" spans="1:20" ht="21" customHeight="1" x14ac:dyDescent="0.4">
      <c r="A2722" s="50" t="s">
        <v>166</v>
      </c>
      <c r="B2722" s="50"/>
      <c r="C2722" s="50"/>
      <c r="D2722" s="50"/>
      <c r="E2722" s="50"/>
      <c r="F2722" s="50"/>
      <c r="G2722" s="50"/>
      <c r="H2722" s="50"/>
      <c r="I2722" s="50"/>
      <c r="J2722" s="50"/>
      <c r="K2722" s="56">
        <v>44952</v>
      </c>
      <c r="L2722" s="50" t="s">
        <v>312</v>
      </c>
      <c r="M2722" s="51">
        <v>10000</v>
      </c>
      <c r="N2722" s="51"/>
      <c r="O2722" s="52">
        <f t="shared" si="429"/>
        <v>10000</v>
      </c>
      <c r="P2722" s="51"/>
      <c r="Q2722" s="51"/>
      <c r="R2722" s="51"/>
      <c r="S2722" s="51"/>
      <c r="T2722" s="50" t="s">
        <v>376</v>
      </c>
    </row>
    <row r="2723" spans="1:20" ht="21" customHeight="1" x14ac:dyDescent="0.4">
      <c r="A2723" s="50" t="s">
        <v>166</v>
      </c>
      <c r="B2723" s="50"/>
      <c r="C2723" s="50"/>
      <c r="D2723" s="50"/>
      <c r="E2723" s="50"/>
      <c r="F2723" s="50"/>
      <c r="G2723" s="50"/>
      <c r="H2723" s="50"/>
      <c r="I2723" s="50"/>
      <c r="J2723" s="50"/>
      <c r="K2723" s="56">
        <v>44953</v>
      </c>
      <c r="L2723" s="50" t="s">
        <v>9</v>
      </c>
      <c r="M2723" s="51"/>
      <c r="N2723" s="52">
        <v>290000</v>
      </c>
      <c r="O2723" s="52">
        <f t="shared" si="429"/>
        <v>290000</v>
      </c>
      <c r="P2723" s="51"/>
      <c r="Q2723" s="51"/>
      <c r="R2723" s="51"/>
      <c r="S2723" s="51"/>
      <c r="T2723" s="50" t="s">
        <v>376</v>
      </c>
    </row>
    <row r="2724" spans="1:20" ht="21" customHeight="1" x14ac:dyDescent="0.4">
      <c r="A2724" s="50" t="s">
        <v>166</v>
      </c>
      <c r="B2724" s="50"/>
      <c r="C2724" s="50"/>
      <c r="D2724" s="50"/>
      <c r="E2724" s="50"/>
      <c r="F2724" s="50"/>
      <c r="G2724" s="50"/>
      <c r="H2724" s="50"/>
      <c r="I2724" s="50"/>
      <c r="J2724" s="50"/>
      <c r="K2724" s="56">
        <v>44960</v>
      </c>
      <c r="L2724" s="50" t="s">
        <v>9</v>
      </c>
      <c r="M2724" s="51"/>
      <c r="N2724" s="52">
        <v>147500</v>
      </c>
      <c r="O2724" s="52">
        <f t="shared" si="429"/>
        <v>147500</v>
      </c>
      <c r="P2724" s="51"/>
      <c r="Q2724" s="51"/>
      <c r="R2724" s="51"/>
      <c r="S2724" s="51"/>
      <c r="T2724" s="50" t="s">
        <v>376</v>
      </c>
    </row>
    <row r="2725" spans="1:20" ht="21" customHeight="1" x14ac:dyDescent="0.4">
      <c r="A2725" s="50" t="s">
        <v>166</v>
      </c>
      <c r="B2725" s="50"/>
      <c r="C2725" s="50"/>
      <c r="D2725" s="50"/>
      <c r="E2725" s="50"/>
      <c r="F2725" s="50"/>
      <c r="G2725" s="50"/>
      <c r="H2725" s="50"/>
      <c r="I2725" s="50"/>
      <c r="J2725" s="50"/>
      <c r="K2725" s="56">
        <v>45069</v>
      </c>
      <c r="L2725" s="50" t="s">
        <v>9</v>
      </c>
      <c r="M2725" s="51"/>
      <c r="N2725" s="52">
        <v>450000</v>
      </c>
      <c r="O2725" s="52">
        <f t="shared" si="429"/>
        <v>450000</v>
      </c>
      <c r="P2725" s="51"/>
      <c r="Q2725" s="51"/>
      <c r="R2725" s="51"/>
      <c r="S2725" s="51"/>
      <c r="T2725" s="50" t="s">
        <v>376</v>
      </c>
    </row>
    <row r="2726" spans="1:20" ht="21" customHeight="1" x14ac:dyDescent="0.4">
      <c r="A2726" s="50" t="s">
        <v>166</v>
      </c>
      <c r="B2726" s="50"/>
      <c r="C2726" s="50"/>
      <c r="D2726" s="50"/>
      <c r="E2726" s="50"/>
      <c r="F2726" s="50"/>
      <c r="G2726" s="50"/>
      <c r="H2726" s="50"/>
      <c r="I2726" s="50"/>
      <c r="J2726" s="50"/>
      <c r="K2726" s="56">
        <v>45168</v>
      </c>
      <c r="L2726" s="50" t="s">
        <v>9</v>
      </c>
      <c r="M2726" s="51"/>
      <c r="N2726" s="52">
        <v>300000</v>
      </c>
      <c r="O2726" s="52">
        <f t="shared" si="429"/>
        <v>300000</v>
      </c>
      <c r="P2726" s="51"/>
      <c r="Q2726" s="51"/>
      <c r="R2726" s="51"/>
      <c r="S2726" s="51"/>
      <c r="T2726" s="50" t="s">
        <v>376</v>
      </c>
    </row>
    <row r="2727" spans="1:20" ht="21" customHeight="1" x14ac:dyDescent="0.4">
      <c r="A2727" s="50" t="s">
        <v>166</v>
      </c>
      <c r="B2727" s="50"/>
      <c r="C2727" s="50"/>
      <c r="D2727" s="50"/>
      <c r="E2727" s="50"/>
      <c r="F2727" s="50"/>
      <c r="G2727" s="50"/>
      <c r="H2727" s="50"/>
      <c r="I2727" s="50"/>
      <c r="J2727" s="50"/>
      <c r="K2727" s="56">
        <v>45183</v>
      </c>
      <c r="L2727" s="50" t="s">
        <v>9</v>
      </c>
      <c r="M2727" s="51"/>
      <c r="N2727" s="52">
        <v>140000</v>
      </c>
      <c r="O2727" s="52">
        <f t="shared" si="429"/>
        <v>140000</v>
      </c>
      <c r="P2727" s="51"/>
      <c r="Q2727" s="51"/>
      <c r="R2727" s="51"/>
      <c r="S2727" s="51"/>
      <c r="T2727" s="50" t="s">
        <v>376</v>
      </c>
    </row>
    <row r="2728" spans="1:20" ht="21" customHeight="1" x14ac:dyDescent="0.4">
      <c r="A2728" s="50" t="s">
        <v>166</v>
      </c>
      <c r="B2728" s="50"/>
      <c r="C2728" s="50"/>
      <c r="D2728" s="50"/>
      <c r="E2728" s="50"/>
      <c r="F2728" s="50"/>
      <c r="G2728" s="50"/>
      <c r="H2728" s="50"/>
      <c r="I2728" s="50"/>
      <c r="J2728" s="50"/>
      <c r="K2728" s="56">
        <v>45272</v>
      </c>
      <c r="L2728" s="50" t="s">
        <v>9</v>
      </c>
      <c r="M2728" s="51"/>
      <c r="N2728" s="52">
        <v>10000</v>
      </c>
      <c r="O2728" s="52">
        <f t="shared" si="429"/>
        <v>10000</v>
      </c>
      <c r="P2728" s="51"/>
      <c r="Q2728" s="51"/>
      <c r="R2728" s="51"/>
      <c r="S2728" s="51"/>
      <c r="T2728" s="50" t="s">
        <v>376</v>
      </c>
    </row>
    <row r="2729" spans="1:20" ht="21" customHeight="1" x14ac:dyDescent="0.4">
      <c r="A2729" s="50" t="s">
        <v>166</v>
      </c>
      <c r="B2729" s="50"/>
      <c r="C2729" s="50"/>
      <c r="D2729" s="50"/>
      <c r="E2729" s="50"/>
      <c r="F2729" s="50"/>
      <c r="G2729" s="50"/>
      <c r="H2729" s="50"/>
      <c r="I2729" s="50"/>
      <c r="J2729" s="50"/>
      <c r="K2729" s="56">
        <v>45295</v>
      </c>
      <c r="L2729" s="50" t="s">
        <v>9</v>
      </c>
      <c r="M2729" s="51"/>
      <c r="N2729" s="52">
        <v>-307580</v>
      </c>
      <c r="O2729" s="52">
        <f t="shared" si="429"/>
        <v>-307580</v>
      </c>
      <c r="P2729" s="51"/>
      <c r="Q2729" s="51"/>
      <c r="R2729" s="51"/>
      <c r="S2729" s="51"/>
      <c r="T2729" s="50" t="s">
        <v>376</v>
      </c>
    </row>
    <row r="2730" spans="1:20" ht="21" customHeight="1" x14ac:dyDescent="0.4">
      <c r="A2730" s="50" t="s">
        <v>166</v>
      </c>
      <c r="B2730" s="50"/>
      <c r="C2730" s="50"/>
      <c r="D2730" s="50"/>
      <c r="E2730" s="50"/>
      <c r="F2730" s="50"/>
      <c r="G2730" s="50"/>
      <c r="H2730" s="50"/>
      <c r="I2730" s="50"/>
      <c r="J2730" s="50"/>
      <c r="K2730" s="56">
        <v>45299</v>
      </c>
      <c r="L2730" s="50" t="s">
        <v>1396</v>
      </c>
      <c r="M2730" s="52">
        <v>400000</v>
      </c>
      <c r="N2730" s="51"/>
      <c r="O2730" s="52">
        <f t="shared" si="429"/>
        <v>400000</v>
      </c>
      <c r="P2730" s="51"/>
      <c r="Q2730" s="51"/>
      <c r="R2730" s="51"/>
      <c r="S2730" s="51"/>
      <c r="T2730" s="50" t="s">
        <v>376</v>
      </c>
    </row>
    <row r="2731" spans="1:20" ht="21" customHeight="1" x14ac:dyDescent="0.4">
      <c r="A2731" s="50" t="s">
        <v>166</v>
      </c>
      <c r="B2731" s="50"/>
      <c r="C2731" s="50"/>
      <c r="D2731" s="50"/>
      <c r="E2731" s="50"/>
      <c r="F2731" s="50"/>
      <c r="G2731" s="50"/>
      <c r="H2731" s="50"/>
      <c r="I2731" s="50"/>
      <c r="J2731" s="50"/>
      <c r="K2731" s="56">
        <v>45299</v>
      </c>
      <c r="L2731" s="50" t="s">
        <v>1397</v>
      </c>
      <c r="M2731" s="52">
        <v>349000</v>
      </c>
      <c r="N2731" s="51"/>
      <c r="O2731" s="52">
        <f t="shared" si="429"/>
        <v>349000</v>
      </c>
      <c r="P2731" s="51"/>
      <c r="Q2731" s="51"/>
      <c r="R2731" s="51"/>
      <c r="S2731" s="51"/>
      <c r="T2731" s="50" t="s">
        <v>376</v>
      </c>
    </row>
    <row r="2732" spans="1:20" ht="21" customHeight="1" x14ac:dyDescent="0.4">
      <c r="A2732" s="50" t="s">
        <v>166</v>
      </c>
      <c r="B2732" s="50"/>
      <c r="C2732" s="50"/>
      <c r="D2732" s="50"/>
      <c r="E2732" s="50"/>
      <c r="F2732" s="50"/>
      <c r="G2732" s="50"/>
      <c r="H2732" s="50"/>
      <c r="I2732" s="50"/>
      <c r="J2732" s="50"/>
      <c r="K2732" s="50"/>
      <c r="L2732" s="50"/>
      <c r="M2732" s="51"/>
      <c r="N2732" s="51"/>
      <c r="O2732" s="52">
        <f t="shared" si="429"/>
        <v>0</v>
      </c>
      <c r="P2732" s="51"/>
      <c r="Q2732" s="51"/>
      <c r="R2732" s="51"/>
      <c r="S2732" s="51"/>
      <c r="T2732" s="50" t="s">
        <v>376</v>
      </c>
    </row>
    <row r="2733" spans="1:20" ht="21" customHeight="1" x14ac:dyDescent="0.4">
      <c r="A2733" s="58"/>
      <c r="B2733" s="58"/>
      <c r="C2733" s="58"/>
      <c r="D2733" s="58"/>
      <c r="E2733" s="58"/>
      <c r="F2733" s="58"/>
      <c r="G2733" s="58"/>
      <c r="H2733" s="58"/>
      <c r="I2733" s="58"/>
      <c r="J2733" s="58"/>
      <c r="K2733" s="58"/>
      <c r="L2733" s="58"/>
      <c r="M2733" s="60">
        <f t="shared" ref="M2733:N2733" si="436">SUM(M2722:M2732)</f>
        <v>759000</v>
      </c>
      <c r="N2733" s="60">
        <f t="shared" si="436"/>
        <v>1029920</v>
      </c>
      <c r="O2733" s="60">
        <f>SUM(O2722:O2732)</f>
        <v>1788920</v>
      </c>
      <c r="P2733" s="60">
        <f>+J2721-N2733</f>
        <v>10000</v>
      </c>
      <c r="Q2733" s="60">
        <f>+I2721-M2733</f>
        <v>-10000</v>
      </c>
      <c r="R2733" s="60">
        <f>+P2733+Q2733</f>
        <v>0</v>
      </c>
      <c r="S2733" s="60">
        <f>+O2733</f>
        <v>1788920</v>
      </c>
      <c r="T2733" s="58"/>
    </row>
    <row r="2734" spans="1:20" ht="21" customHeight="1" x14ac:dyDescent="0.4">
      <c r="A2734" s="50" t="s">
        <v>167</v>
      </c>
      <c r="B2734" s="50" t="s">
        <v>399</v>
      </c>
      <c r="C2734" s="50" t="s">
        <v>332</v>
      </c>
      <c r="D2734" s="50">
        <v>222.22</v>
      </c>
      <c r="E2734" s="50">
        <v>15500</v>
      </c>
      <c r="F2734" s="52">
        <f>+D2734*0.8364</f>
        <v>185.86480800000001</v>
      </c>
      <c r="G2734" s="51">
        <v>7000</v>
      </c>
      <c r="H2734" s="51">
        <f>+D2734*E2734</f>
        <v>3444410</v>
      </c>
      <c r="I2734" s="52">
        <f>+CEILING(F2734*G2734,1000)</f>
        <v>1302000</v>
      </c>
      <c r="J2734" s="52">
        <f>(H2734-I2734)</f>
        <v>2142410</v>
      </c>
      <c r="K2734" s="56">
        <v>44778</v>
      </c>
      <c r="L2734" s="50"/>
      <c r="M2734" s="51"/>
      <c r="N2734" s="51"/>
      <c r="O2734" s="52"/>
      <c r="P2734" s="51"/>
      <c r="Q2734" s="51"/>
      <c r="R2734" s="51"/>
      <c r="S2734" s="51"/>
      <c r="T2734" s="50" t="s">
        <v>982</v>
      </c>
    </row>
    <row r="2735" spans="1:20" ht="21" customHeight="1" x14ac:dyDescent="0.4">
      <c r="A2735" s="50" t="s">
        <v>167</v>
      </c>
      <c r="B2735" s="50"/>
      <c r="C2735" s="50"/>
      <c r="D2735" s="50"/>
      <c r="E2735" s="50"/>
      <c r="F2735" s="50"/>
      <c r="G2735" s="50"/>
      <c r="H2735" s="50"/>
      <c r="I2735" s="50"/>
      <c r="J2735" s="50"/>
      <c r="K2735" s="56">
        <v>44778</v>
      </c>
      <c r="L2735" s="50" t="s">
        <v>1207</v>
      </c>
      <c r="M2735" s="51"/>
      <c r="N2735" s="52">
        <v>861102</v>
      </c>
      <c r="O2735" s="52">
        <f t="shared" ref="O2735:O2802" si="437">+SUM(M2735:N2735)</f>
        <v>861102</v>
      </c>
      <c r="P2735" s="51"/>
      <c r="Q2735" s="51"/>
      <c r="R2735" s="51"/>
      <c r="S2735" s="51"/>
      <c r="T2735" s="50" t="s">
        <v>982</v>
      </c>
    </row>
    <row r="2736" spans="1:20" ht="21" customHeight="1" x14ac:dyDescent="0.4">
      <c r="A2736" s="50" t="s">
        <v>167</v>
      </c>
      <c r="B2736" s="50"/>
      <c r="C2736" s="50"/>
      <c r="D2736" s="50"/>
      <c r="E2736" s="50"/>
      <c r="F2736" s="50"/>
      <c r="G2736" s="50"/>
      <c r="H2736" s="50"/>
      <c r="I2736" s="50"/>
      <c r="J2736" s="50"/>
      <c r="K2736" s="56">
        <v>44778</v>
      </c>
      <c r="L2736" s="50" t="s">
        <v>1207</v>
      </c>
      <c r="M2736" s="51"/>
      <c r="N2736" s="52">
        <v>861103</v>
      </c>
      <c r="O2736" s="52">
        <f t="shared" si="437"/>
        <v>861103</v>
      </c>
      <c r="P2736" s="51"/>
      <c r="Q2736" s="51"/>
      <c r="R2736" s="51"/>
      <c r="S2736" s="51"/>
      <c r="T2736" s="50" t="s">
        <v>982</v>
      </c>
    </row>
    <row r="2737" spans="1:20" ht="21" customHeight="1" x14ac:dyDescent="0.4">
      <c r="A2737" s="50" t="s">
        <v>167</v>
      </c>
      <c r="B2737" s="50"/>
      <c r="C2737" s="50"/>
      <c r="D2737" s="50"/>
      <c r="E2737" s="50"/>
      <c r="F2737" s="50"/>
      <c r="G2737" s="50"/>
      <c r="H2737" s="50"/>
      <c r="I2737" s="50"/>
      <c r="J2737" s="50"/>
      <c r="K2737" s="56">
        <v>45125</v>
      </c>
      <c r="L2737" s="50" t="s">
        <v>9</v>
      </c>
      <c r="M2737" s="51"/>
      <c r="N2737" s="52">
        <v>1722205</v>
      </c>
      <c r="O2737" s="52">
        <f t="shared" si="437"/>
        <v>1722205</v>
      </c>
      <c r="P2737" s="51"/>
      <c r="Q2737" s="51"/>
      <c r="R2737" s="51"/>
      <c r="S2737" s="51"/>
      <c r="T2737" s="50" t="s">
        <v>982</v>
      </c>
    </row>
    <row r="2738" spans="1:20" ht="21" customHeight="1" x14ac:dyDescent="0.4">
      <c r="A2738" s="50" t="s">
        <v>167</v>
      </c>
      <c r="B2738" s="50"/>
      <c r="C2738" s="50"/>
      <c r="D2738" s="50"/>
      <c r="E2738" s="50"/>
      <c r="F2738" s="50"/>
      <c r="G2738" s="50"/>
      <c r="H2738" s="50"/>
      <c r="I2738" s="50"/>
      <c r="J2738" s="50"/>
      <c r="K2738" s="56">
        <v>45700</v>
      </c>
      <c r="L2738" s="50" t="s">
        <v>1398</v>
      </c>
      <c r="M2738" s="52">
        <v>650000</v>
      </c>
      <c r="N2738" s="51"/>
      <c r="O2738" s="52">
        <f t="shared" si="437"/>
        <v>650000</v>
      </c>
      <c r="P2738" s="51"/>
      <c r="Q2738" s="51"/>
      <c r="R2738" s="51"/>
      <c r="S2738" s="51"/>
      <c r="T2738" s="50" t="s">
        <v>982</v>
      </c>
    </row>
    <row r="2739" spans="1:20" ht="21" customHeight="1" x14ac:dyDescent="0.4">
      <c r="A2739" s="50" t="s">
        <v>167</v>
      </c>
      <c r="B2739" s="50"/>
      <c r="C2739" s="50"/>
      <c r="D2739" s="50"/>
      <c r="E2739" s="50"/>
      <c r="F2739" s="50"/>
      <c r="G2739" s="50"/>
      <c r="H2739" s="50"/>
      <c r="I2739" s="50"/>
      <c r="J2739" s="50"/>
      <c r="K2739" s="56">
        <v>45727</v>
      </c>
      <c r="L2739" s="50" t="s">
        <v>9</v>
      </c>
      <c r="M2739" s="51"/>
      <c r="N2739" s="52">
        <v>-650000</v>
      </c>
      <c r="O2739" s="52">
        <f t="shared" si="437"/>
        <v>-650000</v>
      </c>
      <c r="P2739" s="51"/>
      <c r="Q2739" s="51"/>
      <c r="R2739" s="51"/>
      <c r="S2739" s="51"/>
      <c r="T2739" s="50" t="s">
        <v>982</v>
      </c>
    </row>
    <row r="2740" spans="1:20" ht="21" customHeight="1" x14ac:dyDescent="0.4">
      <c r="A2740" s="50" t="s">
        <v>167</v>
      </c>
      <c r="B2740" s="50"/>
      <c r="C2740" s="50"/>
      <c r="D2740" s="50"/>
      <c r="E2740" s="50"/>
      <c r="F2740" s="50"/>
      <c r="G2740" s="50"/>
      <c r="H2740" s="50"/>
      <c r="I2740" s="50"/>
      <c r="J2740" s="50"/>
      <c r="K2740" s="50"/>
      <c r="L2740" s="50"/>
      <c r="M2740" s="51"/>
      <c r="N2740" s="51"/>
      <c r="O2740" s="52">
        <f t="shared" si="437"/>
        <v>0</v>
      </c>
      <c r="P2740" s="51"/>
      <c r="Q2740" s="51"/>
      <c r="R2740" s="51"/>
      <c r="S2740" s="51"/>
      <c r="T2740" s="50" t="s">
        <v>982</v>
      </c>
    </row>
    <row r="2741" spans="1:20" ht="21" customHeight="1" x14ac:dyDescent="0.4">
      <c r="A2741" s="58"/>
      <c r="B2741" s="58"/>
      <c r="C2741" s="58"/>
      <c r="D2741" s="58"/>
      <c r="E2741" s="58"/>
      <c r="F2741" s="58"/>
      <c r="G2741" s="58"/>
      <c r="H2741" s="58"/>
      <c r="I2741" s="58"/>
      <c r="J2741" s="58"/>
      <c r="K2741" s="58"/>
      <c r="L2741" s="58"/>
      <c r="M2741" s="60">
        <f t="shared" ref="M2741:N2741" si="438">SUM(M2735:M2740)</f>
        <v>650000</v>
      </c>
      <c r="N2741" s="60">
        <f t="shared" si="438"/>
        <v>2794410</v>
      </c>
      <c r="O2741" s="60">
        <f>SUM(O2735:O2740)</f>
        <v>3444410</v>
      </c>
      <c r="P2741" s="60">
        <f>+J2734-N2741</f>
        <v>-652000</v>
      </c>
      <c r="Q2741" s="60">
        <f>+I2734-M2741</f>
        <v>652000</v>
      </c>
      <c r="R2741" s="60">
        <f>+P2741+Q2741</f>
        <v>0</v>
      </c>
      <c r="S2741" s="60">
        <f>+O2741</f>
        <v>3444410</v>
      </c>
      <c r="T2741" s="58"/>
    </row>
    <row r="2742" spans="1:20" ht="21" customHeight="1" x14ac:dyDescent="0.4">
      <c r="A2742" s="50" t="s">
        <v>168</v>
      </c>
      <c r="B2742" s="50" t="s">
        <v>399</v>
      </c>
      <c r="C2742" s="50" t="s">
        <v>541</v>
      </c>
      <c r="D2742" s="50">
        <v>222.22</v>
      </c>
      <c r="E2742" s="50">
        <v>15500</v>
      </c>
      <c r="F2742" s="52">
        <f>+D2742*0.8364</f>
        <v>185.86480800000001</v>
      </c>
      <c r="G2742" s="51">
        <v>7000</v>
      </c>
      <c r="H2742" s="51">
        <f>+D2742*E2742</f>
        <v>3444410</v>
      </c>
      <c r="I2742" s="52">
        <f>+CEILING(F2742*G2742,1000)</f>
        <v>1302000</v>
      </c>
      <c r="J2742" s="52">
        <f>(H2742-I2742)</f>
        <v>2142410</v>
      </c>
      <c r="K2742" s="56">
        <v>44862</v>
      </c>
      <c r="L2742" s="50"/>
      <c r="M2742" s="51"/>
      <c r="N2742" s="51"/>
      <c r="O2742" s="52"/>
      <c r="P2742" s="51"/>
      <c r="Q2742" s="51"/>
      <c r="R2742" s="51"/>
      <c r="S2742" s="51"/>
      <c r="T2742" s="50" t="s">
        <v>304</v>
      </c>
    </row>
    <row r="2743" spans="1:20" ht="21" customHeight="1" x14ac:dyDescent="0.4">
      <c r="A2743" s="50" t="s">
        <v>168</v>
      </c>
      <c r="B2743" s="50"/>
      <c r="C2743" s="50" t="s">
        <v>541</v>
      </c>
      <c r="D2743" s="50"/>
      <c r="E2743" s="50"/>
      <c r="F2743" s="50"/>
      <c r="G2743" s="50"/>
      <c r="H2743" s="50"/>
      <c r="I2743" s="50"/>
      <c r="J2743" s="50"/>
      <c r="K2743" s="56">
        <v>44862</v>
      </c>
      <c r="L2743" s="50" t="s">
        <v>313</v>
      </c>
      <c r="M2743" s="51">
        <v>25000</v>
      </c>
      <c r="N2743" s="51"/>
      <c r="O2743" s="52">
        <f t="shared" si="437"/>
        <v>25000</v>
      </c>
      <c r="P2743" s="51"/>
      <c r="Q2743" s="51"/>
      <c r="R2743" s="51"/>
      <c r="S2743" s="51"/>
      <c r="T2743" s="50" t="s">
        <v>304</v>
      </c>
    </row>
    <row r="2744" spans="1:20" ht="21" customHeight="1" x14ac:dyDescent="0.4">
      <c r="A2744" s="50" t="s">
        <v>168</v>
      </c>
      <c r="B2744" s="50"/>
      <c r="C2744" s="50" t="s">
        <v>880</v>
      </c>
      <c r="D2744" s="50"/>
      <c r="E2744" s="50"/>
      <c r="F2744" s="50"/>
      <c r="G2744" s="50"/>
      <c r="H2744" s="50"/>
      <c r="I2744" s="50"/>
      <c r="J2744" s="50"/>
      <c r="K2744" s="56">
        <v>44862</v>
      </c>
      <c r="L2744" s="50" t="s">
        <v>312</v>
      </c>
      <c r="M2744" s="51">
        <v>75000</v>
      </c>
      <c r="N2744" s="51"/>
      <c r="O2744" s="52">
        <f t="shared" si="437"/>
        <v>75000</v>
      </c>
      <c r="P2744" s="51"/>
      <c r="Q2744" s="51"/>
      <c r="R2744" s="51"/>
      <c r="S2744" s="51"/>
      <c r="T2744" s="50" t="s">
        <v>304</v>
      </c>
    </row>
    <row r="2745" spans="1:20" ht="21" customHeight="1" x14ac:dyDescent="0.4">
      <c r="A2745" s="50" t="s">
        <v>168</v>
      </c>
      <c r="B2745" s="50"/>
      <c r="C2745" s="50" t="s">
        <v>242</v>
      </c>
      <c r="D2745" s="50"/>
      <c r="E2745" s="50"/>
      <c r="F2745" s="50"/>
      <c r="G2745" s="50"/>
      <c r="H2745" s="50"/>
      <c r="I2745" s="50"/>
      <c r="J2745" s="50"/>
      <c r="K2745" s="56">
        <v>44865</v>
      </c>
      <c r="L2745" s="50" t="s">
        <v>1399</v>
      </c>
      <c r="M2745" s="51">
        <v>350000</v>
      </c>
      <c r="N2745" s="51"/>
      <c r="O2745" s="52">
        <f t="shared" si="437"/>
        <v>350000</v>
      </c>
      <c r="P2745" s="51"/>
      <c r="Q2745" s="51"/>
      <c r="R2745" s="51"/>
      <c r="S2745" s="51"/>
      <c r="T2745" s="50" t="s">
        <v>304</v>
      </c>
    </row>
    <row r="2746" spans="1:20" ht="21" customHeight="1" x14ac:dyDescent="0.4">
      <c r="A2746" s="50" t="s">
        <v>168</v>
      </c>
      <c r="B2746" s="50"/>
      <c r="C2746" s="50" t="s">
        <v>880</v>
      </c>
      <c r="D2746" s="50"/>
      <c r="E2746" s="50"/>
      <c r="F2746" s="50"/>
      <c r="G2746" s="50"/>
      <c r="H2746" s="50"/>
      <c r="I2746" s="50"/>
      <c r="J2746" s="50"/>
      <c r="K2746" s="56">
        <v>44865</v>
      </c>
      <c r="L2746" s="50" t="s">
        <v>312</v>
      </c>
      <c r="M2746" s="51">
        <v>100000</v>
      </c>
      <c r="N2746" s="51"/>
      <c r="O2746" s="52">
        <f t="shared" si="437"/>
        <v>100000</v>
      </c>
      <c r="P2746" s="51"/>
      <c r="Q2746" s="51"/>
      <c r="R2746" s="51"/>
      <c r="S2746" s="51"/>
      <c r="T2746" s="50" t="s">
        <v>304</v>
      </c>
    </row>
    <row r="2747" spans="1:20" ht="21" customHeight="1" x14ac:dyDescent="0.4">
      <c r="A2747" s="50" t="s">
        <v>168</v>
      </c>
      <c r="B2747" s="50"/>
      <c r="C2747" s="50" t="s">
        <v>242</v>
      </c>
      <c r="D2747" s="50"/>
      <c r="E2747" s="50"/>
      <c r="F2747" s="50"/>
      <c r="G2747" s="50"/>
      <c r="H2747" s="50"/>
      <c r="I2747" s="50"/>
      <c r="J2747" s="50"/>
      <c r="K2747" s="56">
        <v>44868</v>
      </c>
      <c r="L2747" s="50" t="s">
        <v>1399</v>
      </c>
      <c r="M2747" s="51">
        <v>-350000</v>
      </c>
      <c r="N2747" s="51"/>
      <c r="O2747" s="52">
        <f t="shared" si="437"/>
        <v>-350000</v>
      </c>
      <c r="P2747" s="51"/>
      <c r="Q2747" s="51"/>
      <c r="R2747" s="51"/>
      <c r="S2747" s="51"/>
      <c r="T2747" s="50" t="s">
        <v>304</v>
      </c>
    </row>
    <row r="2748" spans="1:20" ht="21" customHeight="1" x14ac:dyDescent="0.4">
      <c r="A2748" s="50" t="s">
        <v>168</v>
      </c>
      <c r="B2748" s="50"/>
      <c r="C2748" s="50" t="s">
        <v>242</v>
      </c>
      <c r="D2748" s="50"/>
      <c r="E2748" s="50"/>
      <c r="F2748" s="50"/>
      <c r="G2748" s="50"/>
      <c r="H2748" s="50"/>
      <c r="I2748" s="50"/>
      <c r="J2748" s="50"/>
      <c r="K2748" s="56">
        <v>44869</v>
      </c>
      <c r="L2748" s="50" t="s">
        <v>1400</v>
      </c>
      <c r="M2748" s="51">
        <v>450000</v>
      </c>
      <c r="N2748" s="51"/>
      <c r="O2748" s="52">
        <f t="shared" si="437"/>
        <v>450000</v>
      </c>
      <c r="P2748" s="51"/>
      <c r="Q2748" s="51"/>
      <c r="R2748" s="51"/>
      <c r="S2748" s="51"/>
      <c r="T2748" s="50" t="s">
        <v>304</v>
      </c>
    </row>
    <row r="2749" spans="1:20" ht="21" customHeight="1" x14ac:dyDescent="0.4">
      <c r="A2749" s="50" t="s">
        <v>168</v>
      </c>
      <c r="B2749" s="50"/>
      <c r="C2749" s="50" t="s">
        <v>880</v>
      </c>
      <c r="D2749" s="50"/>
      <c r="E2749" s="50"/>
      <c r="F2749" s="50"/>
      <c r="G2749" s="50"/>
      <c r="H2749" s="50"/>
      <c r="I2749" s="50"/>
      <c r="J2749" s="50"/>
      <c r="K2749" s="56">
        <v>44872</v>
      </c>
      <c r="L2749" s="50" t="s">
        <v>313</v>
      </c>
      <c r="M2749" s="51">
        <v>100000</v>
      </c>
      <c r="N2749" s="51"/>
      <c r="O2749" s="52">
        <f t="shared" si="437"/>
        <v>100000</v>
      </c>
      <c r="P2749" s="51"/>
      <c r="Q2749" s="51"/>
      <c r="R2749" s="51"/>
      <c r="S2749" s="51"/>
      <c r="T2749" s="50" t="s">
        <v>304</v>
      </c>
    </row>
    <row r="2750" spans="1:20" ht="21" customHeight="1" x14ac:dyDescent="0.4">
      <c r="A2750" s="50" t="s">
        <v>168</v>
      </c>
      <c r="B2750" s="50"/>
      <c r="C2750" s="50" t="s">
        <v>242</v>
      </c>
      <c r="D2750" s="50"/>
      <c r="E2750" s="50"/>
      <c r="F2750" s="50"/>
      <c r="G2750" s="50"/>
      <c r="H2750" s="50"/>
      <c r="I2750" s="50"/>
      <c r="J2750" s="50"/>
      <c r="K2750" s="56">
        <v>44869</v>
      </c>
      <c r="L2750" s="50" t="s">
        <v>1400</v>
      </c>
      <c r="M2750" s="51">
        <v>-450000</v>
      </c>
      <c r="N2750" s="51"/>
      <c r="O2750" s="52">
        <f t="shared" si="437"/>
        <v>-450000</v>
      </c>
      <c r="P2750" s="51"/>
      <c r="Q2750" s="51"/>
      <c r="R2750" s="51"/>
      <c r="S2750" s="51"/>
      <c r="T2750" s="50" t="s">
        <v>304</v>
      </c>
    </row>
    <row r="2751" spans="1:20" ht="21" customHeight="1" x14ac:dyDescent="0.4">
      <c r="A2751" s="50" t="s">
        <v>168</v>
      </c>
      <c r="B2751" s="50"/>
      <c r="C2751" s="50" t="s">
        <v>242</v>
      </c>
      <c r="D2751" s="50"/>
      <c r="E2751" s="50"/>
      <c r="F2751" s="50"/>
      <c r="G2751" s="50"/>
      <c r="H2751" s="50"/>
      <c r="I2751" s="50"/>
      <c r="J2751" s="50"/>
      <c r="K2751" s="56">
        <v>44872</v>
      </c>
      <c r="L2751" s="50" t="s">
        <v>321</v>
      </c>
      <c r="M2751" s="51">
        <v>700000</v>
      </c>
      <c r="N2751" s="51"/>
      <c r="O2751" s="52">
        <f t="shared" si="437"/>
        <v>700000</v>
      </c>
      <c r="P2751" s="51"/>
      <c r="Q2751" s="51"/>
      <c r="R2751" s="51"/>
      <c r="S2751" s="51"/>
      <c r="T2751" s="50" t="s">
        <v>304</v>
      </c>
    </row>
    <row r="2752" spans="1:20" ht="21" customHeight="1" x14ac:dyDescent="0.4">
      <c r="A2752" s="50" t="s">
        <v>168</v>
      </c>
      <c r="B2752" s="50"/>
      <c r="C2752" s="50" t="s">
        <v>541</v>
      </c>
      <c r="D2752" s="50"/>
      <c r="E2752" s="50"/>
      <c r="F2752" s="50"/>
      <c r="G2752" s="50"/>
      <c r="H2752" s="50"/>
      <c r="I2752" s="50"/>
      <c r="J2752" s="50"/>
      <c r="K2752" s="56">
        <v>44951</v>
      </c>
      <c r="L2752" s="50" t="s">
        <v>313</v>
      </c>
      <c r="M2752" s="51">
        <v>300000</v>
      </c>
      <c r="N2752" s="51"/>
      <c r="O2752" s="52">
        <f t="shared" si="437"/>
        <v>300000</v>
      </c>
      <c r="P2752" s="51"/>
      <c r="Q2752" s="51"/>
      <c r="R2752" s="51"/>
      <c r="S2752" s="51"/>
      <c r="T2752" s="50" t="s">
        <v>304</v>
      </c>
    </row>
    <row r="2753" spans="1:20" ht="21" customHeight="1" x14ac:dyDescent="0.4">
      <c r="A2753" s="50" t="s">
        <v>168</v>
      </c>
      <c r="B2753" s="50"/>
      <c r="C2753" s="50" t="s">
        <v>881</v>
      </c>
      <c r="D2753" s="50"/>
      <c r="E2753" s="50"/>
      <c r="F2753" s="50"/>
      <c r="G2753" s="50"/>
      <c r="H2753" s="50"/>
      <c r="I2753" s="50"/>
      <c r="J2753" s="50"/>
      <c r="K2753" s="56">
        <v>45215</v>
      </c>
      <c r="L2753" s="50" t="s">
        <v>1401</v>
      </c>
      <c r="M2753" s="51">
        <v>900000</v>
      </c>
      <c r="N2753" s="51"/>
      <c r="O2753" s="52">
        <f t="shared" si="437"/>
        <v>900000</v>
      </c>
      <c r="P2753" s="51"/>
      <c r="Q2753" s="51"/>
      <c r="R2753" s="51"/>
      <c r="S2753" s="51"/>
      <c r="T2753" s="50" t="s">
        <v>304</v>
      </c>
    </row>
    <row r="2754" spans="1:20" ht="21" customHeight="1" x14ac:dyDescent="0.4">
      <c r="A2754" s="50" t="s">
        <v>168</v>
      </c>
      <c r="B2754" s="50"/>
      <c r="C2754" s="50" t="s">
        <v>242</v>
      </c>
      <c r="D2754" s="50"/>
      <c r="E2754" s="50"/>
      <c r="F2754" s="50"/>
      <c r="G2754" s="50"/>
      <c r="H2754" s="50"/>
      <c r="I2754" s="50"/>
      <c r="J2754" s="50"/>
      <c r="K2754" s="56">
        <v>45263</v>
      </c>
      <c r="L2754" s="50" t="s">
        <v>314</v>
      </c>
      <c r="M2754" s="51">
        <v>-700000</v>
      </c>
      <c r="N2754" s="51"/>
      <c r="O2754" s="52">
        <f t="shared" si="437"/>
        <v>-700000</v>
      </c>
      <c r="P2754" s="51"/>
      <c r="Q2754" s="51"/>
      <c r="R2754" s="51"/>
      <c r="S2754" s="51"/>
      <c r="T2754" s="50" t="s">
        <v>304</v>
      </c>
    </row>
    <row r="2755" spans="1:20" ht="21" customHeight="1" x14ac:dyDescent="0.4">
      <c r="A2755" s="50" t="s">
        <v>168</v>
      </c>
      <c r="B2755" s="50"/>
      <c r="C2755" s="50" t="s">
        <v>541</v>
      </c>
      <c r="D2755" s="50"/>
      <c r="E2755" s="50"/>
      <c r="F2755" s="50"/>
      <c r="G2755" s="50"/>
      <c r="H2755" s="50"/>
      <c r="I2755" s="50"/>
      <c r="J2755" s="50"/>
      <c r="K2755" s="56">
        <v>45301</v>
      </c>
      <c r="L2755" s="50" t="s">
        <v>1402</v>
      </c>
      <c r="M2755" s="52">
        <v>402000</v>
      </c>
      <c r="N2755" s="51"/>
      <c r="O2755" s="52">
        <f t="shared" si="437"/>
        <v>402000</v>
      </c>
      <c r="P2755" s="51"/>
      <c r="Q2755" s="51"/>
      <c r="R2755" s="51"/>
      <c r="S2755" s="51"/>
      <c r="T2755" s="50" t="s">
        <v>304</v>
      </c>
    </row>
    <row r="2756" spans="1:20" ht="21" customHeight="1" x14ac:dyDescent="0.4">
      <c r="A2756" s="50" t="s">
        <v>168</v>
      </c>
      <c r="B2756" s="50"/>
      <c r="C2756" s="50" t="s">
        <v>882</v>
      </c>
      <c r="D2756" s="50"/>
      <c r="E2756" s="50"/>
      <c r="F2756" s="50"/>
      <c r="G2756" s="50"/>
      <c r="H2756" s="50"/>
      <c r="I2756" s="50"/>
      <c r="J2756" s="50"/>
      <c r="K2756" s="56">
        <v>45301</v>
      </c>
      <c r="L2756" s="50" t="s">
        <v>9</v>
      </c>
      <c r="M2756" s="51"/>
      <c r="N2756" s="52">
        <v>2142400</v>
      </c>
      <c r="O2756" s="52">
        <f t="shared" si="437"/>
        <v>2142400</v>
      </c>
      <c r="P2756" s="51"/>
      <c r="Q2756" s="51"/>
      <c r="R2756" s="51"/>
      <c r="S2756" s="51"/>
      <c r="T2756" s="50" t="s">
        <v>304</v>
      </c>
    </row>
    <row r="2757" spans="1:20" ht="21" customHeight="1" x14ac:dyDescent="0.4">
      <c r="A2757" s="50" t="s">
        <v>168</v>
      </c>
      <c r="B2757" s="50"/>
      <c r="C2757" s="50"/>
      <c r="D2757" s="50"/>
      <c r="E2757" s="50"/>
      <c r="F2757" s="50"/>
      <c r="G2757" s="50"/>
      <c r="H2757" s="50"/>
      <c r="I2757" s="50"/>
      <c r="J2757" s="50"/>
      <c r="K2757" s="56">
        <v>45726</v>
      </c>
      <c r="L2757" s="50" t="s">
        <v>314</v>
      </c>
      <c r="M2757" s="52">
        <v>-300000</v>
      </c>
      <c r="N2757" s="51"/>
      <c r="O2757" s="52">
        <f t="shared" si="437"/>
        <v>-300000</v>
      </c>
      <c r="P2757" s="51"/>
      <c r="Q2757" s="51"/>
      <c r="R2757" s="51"/>
      <c r="S2757" s="51"/>
      <c r="T2757" s="50" t="s">
        <v>304</v>
      </c>
    </row>
    <row r="2758" spans="1:20" ht="21" customHeight="1" x14ac:dyDescent="0.4">
      <c r="A2758" s="50" t="s">
        <v>168</v>
      </c>
      <c r="B2758" s="50"/>
      <c r="C2758" s="50" t="s">
        <v>883</v>
      </c>
      <c r="D2758" s="50"/>
      <c r="E2758" s="50"/>
      <c r="F2758" s="50"/>
      <c r="G2758" s="50"/>
      <c r="H2758" s="50"/>
      <c r="I2758" s="50"/>
      <c r="J2758" s="50"/>
      <c r="K2758" s="56" t="s">
        <v>1204</v>
      </c>
      <c r="L2758" s="50" t="s">
        <v>154</v>
      </c>
      <c r="M2758" s="51">
        <v>-300000</v>
      </c>
      <c r="N2758" s="51"/>
      <c r="O2758" s="52">
        <f t="shared" si="437"/>
        <v>-300000</v>
      </c>
      <c r="P2758" s="51"/>
      <c r="Q2758" s="51"/>
      <c r="R2758" s="51"/>
      <c r="S2758" s="51"/>
      <c r="T2758" s="50" t="s">
        <v>304</v>
      </c>
    </row>
    <row r="2759" spans="1:20" ht="21" customHeight="1" x14ac:dyDescent="0.4">
      <c r="A2759" s="50" t="s">
        <v>168</v>
      </c>
      <c r="B2759" s="50"/>
      <c r="C2759" s="50" t="s">
        <v>883</v>
      </c>
      <c r="D2759" s="50"/>
      <c r="E2759" s="50"/>
      <c r="F2759" s="50"/>
      <c r="G2759" s="50"/>
      <c r="H2759" s="50"/>
      <c r="I2759" s="50"/>
      <c r="J2759" s="50"/>
      <c r="K2759" s="56" t="s">
        <v>1204</v>
      </c>
      <c r="L2759" s="50" t="s">
        <v>1916</v>
      </c>
      <c r="M2759" s="51">
        <v>600000</v>
      </c>
      <c r="N2759" s="51"/>
      <c r="O2759" s="52">
        <f t="shared" si="437"/>
        <v>600000</v>
      </c>
      <c r="P2759" s="51"/>
      <c r="Q2759" s="51"/>
      <c r="R2759" s="51"/>
      <c r="S2759" s="51"/>
      <c r="T2759" s="50" t="s">
        <v>304</v>
      </c>
    </row>
    <row r="2760" spans="1:20" ht="21" customHeight="1" x14ac:dyDescent="0.4">
      <c r="A2760" s="50" t="s">
        <v>168</v>
      </c>
      <c r="B2760" s="50"/>
      <c r="C2760" s="50" t="s">
        <v>883</v>
      </c>
      <c r="D2760" s="50"/>
      <c r="E2760" s="50"/>
      <c r="F2760" s="50"/>
      <c r="G2760" s="50"/>
      <c r="H2760" s="50"/>
      <c r="I2760" s="50"/>
      <c r="J2760" s="50"/>
      <c r="K2760" s="56" t="s">
        <v>1204</v>
      </c>
      <c r="L2760" s="50" t="s">
        <v>1916</v>
      </c>
      <c r="M2760" s="51">
        <v>-600000</v>
      </c>
      <c r="N2760" s="51"/>
      <c r="O2760" s="52">
        <f t="shared" si="437"/>
        <v>-600000</v>
      </c>
      <c r="P2760" s="51"/>
      <c r="Q2760" s="51"/>
      <c r="R2760" s="51"/>
      <c r="S2760" s="51"/>
      <c r="T2760" s="50" t="s">
        <v>304</v>
      </c>
    </row>
    <row r="2761" spans="1:20" ht="21" customHeight="1" x14ac:dyDescent="0.4">
      <c r="A2761" s="50" t="s">
        <v>168</v>
      </c>
      <c r="B2761" s="50"/>
      <c r="C2761" s="50"/>
      <c r="D2761" s="50"/>
      <c r="E2761" s="50"/>
      <c r="F2761" s="50"/>
      <c r="G2761" s="50"/>
      <c r="H2761" s="50"/>
      <c r="I2761" s="50"/>
      <c r="J2761" s="50"/>
      <c r="K2761" s="50"/>
      <c r="L2761" s="50"/>
      <c r="M2761" s="51"/>
      <c r="N2761" s="51"/>
      <c r="O2761" s="52">
        <f t="shared" si="437"/>
        <v>0</v>
      </c>
      <c r="P2761" s="51"/>
      <c r="Q2761" s="51"/>
      <c r="R2761" s="51"/>
      <c r="S2761" s="51"/>
      <c r="T2761" s="50" t="s">
        <v>304</v>
      </c>
    </row>
    <row r="2762" spans="1:20" ht="21" customHeight="1" x14ac:dyDescent="0.4">
      <c r="A2762" s="58"/>
      <c r="B2762" s="58"/>
      <c r="C2762" s="58"/>
      <c r="D2762" s="58"/>
      <c r="E2762" s="58"/>
      <c r="F2762" s="58"/>
      <c r="G2762" s="58"/>
      <c r="H2762" s="58"/>
      <c r="I2762" s="58"/>
      <c r="J2762" s="58"/>
      <c r="K2762" s="58"/>
      <c r="L2762" s="58"/>
      <c r="M2762" s="60">
        <f t="shared" ref="M2762:N2762" si="439">SUM(M2743:M2761)</f>
        <v>1302000</v>
      </c>
      <c r="N2762" s="60">
        <f t="shared" si="439"/>
        <v>2142400</v>
      </c>
      <c r="O2762" s="60">
        <f>SUM(O2743:O2761)</f>
        <v>3444400</v>
      </c>
      <c r="P2762" s="60">
        <f>+J2742-N2762</f>
        <v>10</v>
      </c>
      <c r="Q2762" s="60">
        <f>+I2742-M2762</f>
        <v>0</v>
      </c>
      <c r="R2762" s="60">
        <f>+P2762+Q2762</f>
        <v>10</v>
      </c>
      <c r="S2762" s="60">
        <f>+O2762</f>
        <v>3444400</v>
      </c>
      <c r="T2762" s="58"/>
    </row>
    <row r="2763" spans="1:20" ht="21" customHeight="1" x14ac:dyDescent="0.4">
      <c r="A2763" s="50" t="s">
        <v>169</v>
      </c>
      <c r="B2763" s="50" t="s">
        <v>399</v>
      </c>
      <c r="C2763" s="50"/>
      <c r="D2763" s="50">
        <v>127.78</v>
      </c>
      <c r="E2763" s="50">
        <v>14500</v>
      </c>
      <c r="F2763" s="52">
        <f>+D2763*0.8364</f>
        <v>106.875192</v>
      </c>
      <c r="G2763" s="51">
        <v>7000</v>
      </c>
      <c r="H2763" s="51">
        <f>+D2763*E2763</f>
        <v>1852810</v>
      </c>
      <c r="I2763" s="52">
        <f>+CEILING(F2763*G2763,1000)</f>
        <v>749000</v>
      </c>
      <c r="J2763" s="52">
        <f>(H2763-I2763)</f>
        <v>1103810</v>
      </c>
      <c r="K2763" s="56">
        <v>44785</v>
      </c>
      <c r="L2763" s="50"/>
      <c r="M2763" s="51"/>
      <c r="N2763" s="51"/>
      <c r="O2763" s="52"/>
      <c r="P2763" s="51"/>
      <c r="Q2763" s="51"/>
      <c r="R2763" s="51"/>
      <c r="S2763" s="51"/>
      <c r="T2763" s="50" t="s">
        <v>291</v>
      </c>
    </row>
    <row r="2764" spans="1:20" ht="21" customHeight="1" x14ac:dyDescent="0.4">
      <c r="A2764" s="50" t="s">
        <v>169</v>
      </c>
      <c r="B2764" s="50"/>
      <c r="C2764" s="50"/>
      <c r="D2764" s="50"/>
      <c r="E2764" s="50"/>
      <c r="F2764" s="50"/>
      <c r="G2764" s="50"/>
      <c r="H2764" s="50"/>
      <c r="I2764" s="50"/>
      <c r="J2764" s="50"/>
      <c r="K2764" s="56">
        <v>44785</v>
      </c>
      <c r="L2764" s="50" t="s">
        <v>1207</v>
      </c>
      <c r="M2764" s="51"/>
      <c r="N2764" s="51">
        <v>460000</v>
      </c>
      <c r="O2764" s="52">
        <f t="shared" si="437"/>
        <v>460000</v>
      </c>
      <c r="P2764" s="51"/>
      <c r="Q2764" s="51"/>
      <c r="R2764" s="51"/>
      <c r="S2764" s="51"/>
      <c r="T2764" s="50" t="s">
        <v>291</v>
      </c>
    </row>
    <row r="2765" spans="1:20" ht="21" customHeight="1" x14ac:dyDescent="0.4">
      <c r="A2765" s="50" t="s">
        <v>169</v>
      </c>
      <c r="B2765" s="50"/>
      <c r="C2765" s="50"/>
      <c r="D2765" s="50"/>
      <c r="E2765" s="50"/>
      <c r="F2765" s="50"/>
      <c r="G2765" s="50"/>
      <c r="H2765" s="50"/>
      <c r="I2765" s="50"/>
      <c r="J2765" s="50"/>
      <c r="K2765" s="56">
        <v>44901</v>
      </c>
      <c r="L2765" s="50" t="s">
        <v>1403</v>
      </c>
      <c r="M2765" s="51">
        <v>894460</v>
      </c>
      <c r="N2765" s="51"/>
      <c r="O2765" s="52">
        <f t="shared" si="437"/>
        <v>894460</v>
      </c>
      <c r="P2765" s="51"/>
      <c r="Q2765" s="51"/>
      <c r="R2765" s="51"/>
      <c r="S2765" s="51"/>
      <c r="T2765" s="50" t="s">
        <v>291</v>
      </c>
    </row>
    <row r="2766" spans="1:20" ht="21" customHeight="1" x14ac:dyDescent="0.4">
      <c r="A2766" s="50" t="s">
        <v>169</v>
      </c>
      <c r="B2766" s="50"/>
      <c r="C2766" s="50"/>
      <c r="D2766" s="50"/>
      <c r="E2766" s="50"/>
      <c r="F2766" s="50"/>
      <c r="G2766" s="50"/>
      <c r="H2766" s="50"/>
      <c r="I2766" s="50"/>
      <c r="J2766" s="50"/>
      <c r="K2766" s="56">
        <v>45032</v>
      </c>
      <c r="L2766" s="50" t="s">
        <v>1404</v>
      </c>
      <c r="M2766" s="51">
        <v>500000</v>
      </c>
      <c r="N2766" s="51"/>
      <c r="O2766" s="52">
        <f t="shared" si="437"/>
        <v>500000</v>
      </c>
      <c r="P2766" s="51"/>
      <c r="Q2766" s="51"/>
      <c r="R2766" s="51"/>
      <c r="S2766" s="51"/>
      <c r="T2766" s="50" t="s">
        <v>291</v>
      </c>
    </row>
    <row r="2767" spans="1:20" ht="21" customHeight="1" x14ac:dyDescent="0.4">
      <c r="A2767" s="50" t="s">
        <v>169</v>
      </c>
      <c r="B2767" s="50"/>
      <c r="C2767" s="50"/>
      <c r="D2767" s="50"/>
      <c r="E2767" s="50"/>
      <c r="F2767" s="50"/>
      <c r="G2767" s="50"/>
      <c r="H2767" s="50"/>
      <c r="I2767" s="50"/>
      <c r="J2767" s="50"/>
      <c r="K2767" s="56">
        <v>45035</v>
      </c>
      <c r="L2767" s="50" t="s">
        <v>1404</v>
      </c>
      <c r="M2767" s="51">
        <v>-500000</v>
      </c>
      <c r="N2767" s="51"/>
      <c r="O2767" s="52">
        <f t="shared" si="437"/>
        <v>-500000</v>
      </c>
      <c r="P2767" s="51"/>
      <c r="Q2767" s="51"/>
      <c r="R2767" s="51"/>
      <c r="S2767" s="51"/>
      <c r="T2767" s="50" t="s">
        <v>291</v>
      </c>
    </row>
    <row r="2768" spans="1:20" ht="21" customHeight="1" x14ac:dyDescent="0.4">
      <c r="A2768" s="50" t="s">
        <v>169</v>
      </c>
      <c r="B2768" s="50"/>
      <c r="C2768" s="50" t="s">
        <v>508</v>
      </c>
      <c r="D2768" s="50"/>
      <c r="E2768" s="50"/>
      <c r="F2768" s="50"/>
      <c r="G2768" s="50"/>
      <c r="H2768" s="50"/>
      <c r="I2768" s="50"/>
      <c r="J2768" s="50"/>
      <c r="K2768" s="56">
        <v>45055</v>
      </c>
      <c r="L2768" s="50" t="s">
        <v>1404</v>
      </c>
      <c r="M2768" s="51">
        <v>500000</v>
      </c>
      <c r="N2768" s="51"/>
      <c r="O2768" s="52">
        <f t="shared" si="437"/>
        <v>500000</v>
      </c>
      <c r="P2768" s="51"/>
      <c r="Q2768" s="51"/>
      <c r="R2768" s="51"/>
      <c r="S2768" s="51"/>
      <c r="T2768" s="50" t="s">
        <v>291</v>
      </c>
    </row>
    <row r="2769" spans="1:20" ht="21" customHeight="1" x14ac:dyDescent="0.4">
      <c r="A2769" s="50" t="s">
        <v>169</v>
      </c>
      <c r="B2769" s="50"/>
      <c r="C2769" s="50" t="s">
        <v>508</v>
      </c>
      <c r="D2769" s="50"/>
      <c r="E2769" s="50"/>
      <c r="F2769" s="50"/>
      <c r="G2769" s="50"/>
      <c r="H2769" s="50"/>
      <c r="I2769" s="50"/>
      <c r="J2769" s="50"/>
      <c r="K2769" s="56">
        <v>45288</v>
      </c>
      <c r="L2769" s="50" t="s">
        <v>9</v>
      </c>
      <c r="M2769" s="51"/>
      <c r="N2769" s="77">
        <v>600260</v>
      </c>
      <c r="O2769" s="52">
        <f t="shared" si="437"/>
        <v>600260</v>
      </c>
      <c r="P2769" s="51"/>
      <c r="Q2769" s="51"/>
      <c r="R2769" s="51"/>
      <c r="S2769" s="51"/>
      <c r="T2769" s="50" t="s">
        <v>291</v>
      </c>
    </row>
    <row r="2770" spans="1:20" ht="21" customHeight="1" x14ac:dyDescent="0.4">
      <c r="A2770" s="50" t="s">
        <v>169</v>
      </c>
      <c r="B2770" s="50"/>
      <c r="C2770" s="50" t="s">
        <v>508</v>
      </c>
      <c r="D2770" s="50"/>
      <c r="E2770" s="50"/>
      <c r="F2770" s="50"/>
      <c r="G2770" s="50"/>
      <c r="H2770" s="50"/>
      <c r="I2770" s="50"/>
      <c r="J2770" s="50"/>
      <c r="K2770" s="56">
        <v>45289</v>
      </c>
      <c r="L2770" s="50" t="s">
        <v>314</v>
      </c>
      <c r="M2770" s="51">
        <v>-1110000</v>
      </c>
      <c r="N2770" s="51"/>
      <c r="O2770" s="52">
        <f t="shared" si="437"/>
        <v>-1110000</v>
      </c>
      <c r="P2770" s="51"/>
      <c r="Q2770" s="51"/>
      <c r="R2770" s="51"/>
      <c r="S2770" s="51"/>
      <c r="T2770" s="50" t="s">
        <v>291</v>
      </c>
    </row>
    <row r="2771" spans="1:20" ht="21" customHeight="1" x14ac:dyDescent="0.4">
      <c r="A2771" s="50" t="s">
        <v>169</v>
      </c>
      <c r="B2771" s="50"/>
      <c r="C2771" s="50" t="s">
        <v>884</v>
      </c>
      <c r="D2771" s="50"/>
      <c r="E2771" s="50"/>
      <c r="F2771" s="50"/>
      <c r="G2771" s="50"/>
      <c r="H2771" s="50"/>
      <c r="I2771" s="50"/>
      <c r="J2771" s="50"/>
      <c r="K2771" s="56">
        <v>45289</v>
      </c>
      <c r="L2771" s="50" t="s">
        <v>314</v>
      </c>
      <c r="M2771" s="51">
        <v>-300000</v>
      </c>
      <c r="N2771" s="51"/>
      <c r="O2771" s="52">
        <f t="shared" si="437"/>
        <v>-300000</v>
      </c>
      <c r="P2771" s="51"/>
      <c r="Q2771" s="51"/>
      <c r="R2771" s="51"/>
      <c r="S2771" s="51"/>
      <c r="T2771" s="50" t="s">
        <v>291</v>
      </c>
    </row>
    <row r="2772" spans="1:20" ht="21" customHeight="1" x14ac:dyDescent="0.4">
      <c r="A2772" s="50" t="s">
        <v>169</v>
      </c>
      <c r="B2772" s="50"/>
      <c r="C2772" s="50" t="s">
        <v>527</v>
      </c>
      <c r="D2772" s="50"/>
      <c r="E2772" s="50"/>
      <c r="F2772" s="50"/>
      <c r="G2772" s="50"/>
      <c r="H2772" s="50"/>
      <c r="I2772" s="50"/>
      <c r="J2772" s="50"/>
      <c r="K2772" s="56">
        <v>45456</v>
      </c>
      <c r="L2772" s="50" t="s">
        <v>9</v>
      </c>
      <c r="M2772" s="51"/>
      <c r="N2772" s="77">
        <v>300100</v>
      </c>
      <c r="O2772" s="52">
        <f t="shared" si="437"/>
        <v>300100</v>
      </c>
      <c r="P2772" s="51"/>
      <c r="Q2772" s="51"/>
      <c r="R2772" s="51"/>
      <c r="S2772" s="51"/>
      <c r="T2772" s="50" t="s">
        <v>291</v>
      </c>
    </row>
    <row r="2773" spans="1:20" ht="21" customHeight="1" x14ac:dyDescent="0.4">
      <c r="A2773" s="50" t="s">
        <v>169</v>
      </c>
      <c r="B2773" s="50"/>
      <c r="C2773" s="50"/>
      <c r="D2773" s="50"/>
      <c r="E2773" s="50"/>
      <c r="F2773" s="50"/>
      <c r="G2773" s="50"/>
      <c r="H2773" s="50"/>
      <c r="I2773" s="50"/>
      <c r="J2773" s="50"/>
      <c r="K2773" s="56">
        <v>45532</v>
      </c>
      <c r="L2773" s="50" t="s">
        <v>9</v>
      </c>
      <c r="M2773" s="51"/>
      <c r="N2773" s="77">
        <v>200100</v>
      </c>
      <c r="O2773" s="52">
        <f t="shared" si="437"/>
        <v>200100</v>
      </c>
      <c r="P2773" s="51"/>
      <c r="Q2773" s="51"/>
      <c r="R2773" s="51"/>
      <c r="S2773" s="51"/>
      <c r="T2773" s="50" t="s">
        <v>291</v>
      </c>
    </row>
    <row r="2774" spans="1:20" ht="21" customHeight="1" x14ac:dyDescent="0.4">
      <c r="A2774" s="50" t="s">
        <v>169</v>
      </c>
      <c r="B2774" s="50"/>
      <c r="C2774" s="50"/>
      <c r="D2774" s="50"/>
      <c r="E2774" s="50"/>
      <c r="F2774" s="50"/>
      <c r="G2774" s="50"/>
      <c r="H2774" s="50"/>
      <c r="I2774" s="50"/>
      <c r="J2774" s="50"/>
      <c r="K2774" s="56">
        <v>45533</v>
      </c>
      <c r="L2774" s="50" t="s">
        <v>321</v>
      </c>
      <c r="M2774" s="77">
        <v>79540</v>
      </c>
      <c r="N2774" s="77"/>
      <c r="O2774" s="52">
        <f t="shared" si="437"/>
        <v>79540</v>
      </c>
      <c r="P2774" s="51"/>
      <c r="Q2774" s="51"/>
      <c r="R2774" s="51"/>
      <c r="S2774" s="51"/>
      <c r="T2774" s="50" t="s">
        <v>291</v>
      </c>
    </row>
    <row r="2775" spans="1:20" ht="21" customHeight="1" x14ac:dyDescent="0.4">
      <c r="A2775" s="50" t="s">
        <v>169</v>
      </c>
      <c r="B2775" s="50"/>
      <c r="C2775" s="50"/>
      <c r="D2775" s="50"/>
      <c r="E2775" s="50"/>
      <c r="F2775" s="50"/>
      <c r="G2775" s="50"/>
      <c r="H2775" s="50"/>
      <c r="I2775" s="50"/>
      <c r="J2775" s="50"/>
      <c r="K2775" s="56">
        <v>45553</v>
      </c>
      <c r="L2775" s="50" t="s">
        <v>314</v>
      </c>
      <c r="M2775" s="77">
        <v>-769460</v>
      </c>
      <c r="N2775" s="51"/>
      <c r="O2775" s="52">
        <f t="shared" si="437"/>
        <v>-769460</v>
      </c>
      <c r="P2775" s="51"/>
      <c r="Q2775" s="51"/>
      <c r="R2775" s="51"/>
      <c r="S2775" s="51"/>
      <c r="T2775" s="50" t="s">
        <v>291</v>
      </c>
    </row>
    <row r="2776" spans="1:20" ht="21" customHeight="1" x14ac:dyDescent="0.4">
      <c r="A2776" s="50" t="s">
        <v>169</v>
      </c>
      <c r="B2776" s="50"/>
      <c r="C2776" s="50" t="s">
        <v>527</v>
      </c>
      <c r="D2776" s="50"/>
      <c r="E2776" s="50"/>
      <c r="F2776" s="50"/>
      <c r="G2776" s="50"/>
      <c r="H2776" s="50"/>
      <c r="I2776" s="50"/>
      <c r="J2776" s="50"/>
      <c r="K2776" s="56">
        <v>45554</v>
      </c>
      <c r="L2776" s="50" t="s">
        <v>9</v>
      </c>
      <c r="M2776" s="51"/>
      <c r="N2776" s="77">
        <v>3350</v>
      </c>
      <c r="O2776" s="52">
        <f t="shared" si="437"/>
        <v>3350</v>
      </c>
      <c r="P2776" s="51"/>
      <c r="Q2776" s="51"/>
      <c r="R2776" s="51"/>
      <c r="S2776" s="51"/>
      <c r="T2776" s="50" t="s">
        <v>291</v>
      </c>
    </row>
    <row r="2777" spans="1:20" ht="21" customHeight="1" x14ac:dyDescent="0.4">
      <c r="A2777" s="50" t="s">
        <v>169</v>
      </c>
      <c r="B2777" s="50"/>
      <c r="C2777" s="50" t="s">
        <v>526</v>
      </c>
      <c r="D2777" s="50"/>
      <c r="E2777" s="50"/>
      <c r="F2777" s="50"/>
      <c r="G2777" s="50"/>
      <c r="H2777" s="50"/>
      <c r="I2777" s="50"/>
      <c r="J2777" s="50"/>
      <c r="K2777" s="56" t="s">
        <v>1204</v>
      </c>
      <c r="L2777" s="50" t="s">
        <v>99</v>
      </c>
      <c r="M2777" s="51">
        <v>269460</v>
      </c>
      <c r="N2777" s="51"/>
      <c r="O2777" s="52">
        <f t="shared" si="437"/>
        <v>269460</v>
      </c>
      <c r="P2777" s="51"/>
      <c r="Q2777" s="51"/>
      <c r="R2777" s="51"/>
      <c r="S2777" s="51"/>
      <c r="T2777" s="50" t="s">
        <v>291</v>
      </c>
    </row>
    <row r="2778" spans="1:20" ht="21" customHeight="1" x14ac:dyDescent="0.4">
      <c r="A2778" s="50" t="s">
        <v>169</v>
      </c>
      <c r="B2778" s="50"/>
      <c r="C2778" s="50"/>
      <c r="D2778" s="50"/>
      <c r="E2778" s="50"/>
      <c r="F2778" s="50"/>
      <c r="G2778" s="50"/>
      <c r="H2778" s="50"/>
      <c r="I2778" s="50"/>
      <c r="J2778" s="50"/>
      <c r="K2778" s="56" t="s">
        <v>1204</v>
      </c>
      <c r="L2778" s="50" t="s">
        <v>99</v>
      </c>
      <c r="M2778" s="51">
        <v>-894460</v>
      </c>
      <c r="N2778" s="51"/>
      <c r="O2778" s="52">
        <f t="shared" si="437"/>
        <v>-894460</v>
      </c>
      <c r="P2778" s="51"/>
      <c r="Q2778" s="51"/>
      <c r="R2778" s="51"/>
      <c r="S2778" s="51"/>
      <c r="T2778" s="50" t="s">
        <v>291</v>
      </c>
    </row>
    <row r="2779" spans="1:20" ht="21" customHeight="1" x14ac:dyDescent="0.4">
      <c r="A2779" s="50" t="s">
        <v>169</v>
      </c>
      <c r="B2779" s="50"/>
      <c r="C2779" s="50"/>
      <c r="D2779" s="50"/>
      <c r="E2779" s="50"/>
      <c r="F2779" s="50"/>
      <c r="G2779" s="50"/>
      <c r="H2779" s="50"/>
      <c r="I2779" s="50"/>
      <c r="J2779" s="50"/>
      <c r="K2779" s="56" t="s">
        <v>1204</v>
      </c>
      <c r="L2779" s="50" t="s">
        <v>100</v>
      </c>
      <c r="M2779" s="51">
        <v>669460</v>
      </c>
      <c r="N2779" s="51"/>
      <c r="O2779" s="52">
        <f t="shared" si="437"/>
        <v>669460</v>
      </c>
      <c r="P2779" s="51"/>
      <c r="Q2779" s="51"/>
      <c r="R2779" s="51"/>
      <c r="S2779" s="51"/>
      <c r="T2779" s="50" t="s">
        <v>291</v>
      </c>
    </row>
    <row r="2780" spans="1:20" ht="21" customHeight="1" x14ac:dyDescent="0.4">
      <c r="A2780" s="50" t="s">
        <v>169</v>
      </c>
      <c r="B2780" s="50"/>
      <c r="C2780" s="50" t="s">
        <v>508</v>
      </c>
      <c r="D2780" s="50"/>
      <c r="E2780" s="50"/>
      <c r="F2780" s="50"/>
      <c r="G2780" s="50"/>
      <c r="H2780" s="50"/>
      <c r="I2780" s="50"/>
      <c r="J2780" s="50"/>
      <c r="K2780" s="56" t="s">
        <v>1204</v>
      </c>
      <c r="L2780" s="50" t="s">
        <v>100</v>
      </c>
      <c r="M2780" s="51"/>
      <c r="N2780" s="51">
        <v>-460000</v>
      </c>
      <c r="O2780" s="52">
        <f t="shared" si="437"/>
        <v>-460000</v>
      </c>
      <c r="P2780" s="51"/>
      <c r="Q2780" s="51"/>
      <c r="R2780" s="51"/>
      <c r="S2780" s="51"/>
      <c r="T2780" s="50" t="s">
        <v>291</v>
      </c>
    </row>
    <row r="2781" spans="1:20" ht="21" customHeight="1" x14ac:dyDescent="0.4">
      <c r="A2781" s="50" t="s">
        <v>169</v>
      </c>
      <c r="B2781" s="50"/>
      <c r="C2781" s="50" t="s">
        <v>508</v>
      </c>
      <c r="D2781" s="50"/>
      <c r="E2781" s="50"/>
      <c r="F2781" s="50"/>
      <c r="G2781" s="50"/>
      <c r="H2781" s="50"/>
      <c r="I2781" s="50"/>
      <c r="J2781" s="50"/>
      <c r="K2781" s="56" t="s">
        <v>1204</v>
      </c>
      <c r="L2781" s="50" t="s">
        <v>106</v>
      </c>
      <c r="M2781" s="51">
        <v>710000</v>
      </c>
      <c r="N2781" s="51"/>
      <c r="O2781" s="52">
        <f t="shared" si="437"/>
        <v>710000</v>
      </c>
      <c r="P2781" s="51"/>
      <c r="Q2781" s="51"/>
      <c r="R2781" s="51"/>
      <c r="S2781" s="51"/>
      <c r="T2781" s="50" t="s">
        <v>291</v>
      </c>
    </row>
    <row r="2782" spans="1:20" ht="21" customHeight="1" x14ac:dyDescent="0.4">
      <c r="A2782" s="50" t="s">
        <v>169</v>
      </c>
      <c r="B2782" s="50"/>
      <c r="C2782" s="50"/>
      <c r="D2782" s="50"/>
      <c r="E2782" s="50"/>
      <c r="F2782" s="50"/>
      <c r="G2782" s="50"/>
      <c r="H2782" s="50"/>
      <c r="I2782" s="50"/>
      <c r="J2782" s="50"/>
      <c r="K2782" s="56" t="s">
        <v>1204</v>
      </c>
      <c r="L2782" s="50" t="s">
        <v>107</v>
      </c>
      <c r="M2782" s="51">
        <v>700000</v>
      </c>
      <c r="N2782" s="51"/>
      <c r="O2782" s="52">
        <f t="shared" si="437"/>
        <v>700000</v>
      </c>
      <c r="P2782" s="51"/>
      <c r="Q2782" s="51"/>
      <c r="R2782" s="51"/>
      <c r="S2782" s="51"/>
      <c r="T2782" s="50" t="s">
        <v>291</v>
      </c>
    </row>
    <row r="2783" spans="1:20" ht="21" customHeight="1" x14ac:dyDescent="0.4">
      <c r="A2783" s="50" t="s">
        <v>169</v>
      </c>
      <c r="B2783" s="50"/>
      <c r="C2783" s="50"/>
      <c r="D2783" s="50"/>
      <c r="E2783" s="50"/>
      <c r="F2783" s="50"/>
      <c r="G2783" s="50"/>
      <c r="H2783" s="50"/>
      <c r="I2783" s="50"/>
      <c r="J2783" s="50"/>
      <c r="K2783" s="50"/>
      <c r="L2783" s="50"/>
      <c r="M2783" s="51"/>
      <c r="N2783" s="51"/>
      <c r="O2783" s="52">
        <f t="shared" si="437"/>
        <v>0</v>
      </c>
      <c r="P2783" s="51"/>
      <c r="Q2783" s="51"/>
      <c r="R2783" s="51"/>
      <c r="S2783" s="51"/>
      <c r="T2783" s="50" t="s">
        <v>291</v>
      </c>
    </row>
    <row r="2784" spans="1:20" ht="21" customHeight="1" x14ac:dyDescent="0.4">
      <c r="A2784" s="58"/>
      <c r="B2784" s="58"/>
      <c r="C2784" s="58"/>
      <c r="D2784" s="58"/>
      <c r="E2784" s="58"/>
      <c r="F2784" s="58"/>
      <c r="G2784" s="58"/>
      <c r="H2784" s="58"/>
      <c r="I2784" s="58"/>
      <c r="J2784" s="58"/>
      <c r="K2784" s="58"/>
      <c r="L2784" s="58"/>
      <c r="M2784" s="60">
        <f t="shared" ref="M2784:N2784" si="440">SUM(M2764:M2783)</f>
        <v>749000</v>
      </c>
      <c r="N2784" s="60">
        <f t="shared" si="440"/>
        <v>1103810</v>
      </c>
      <c r="O2784" s="60">
        <f>SUM(O2764:O2783)</f>
        <v>1852810</v>
      </c>
      <c r="P2784" s="60">
        <f>+J2763-N2784</f>
        <v>0</v>
      </c>
      <c r="Q2784" s="60">
        <f>+I2763-M2784</f>
        <v>0</v>
      </c>
      <c r="R2784" s="60">
        <f>+P2784+Q2784</f>
        <v>0</v>
      </c>
      <c r="S2784" s="60">
        <f>+O2784</f>
        <v>1852810</v>
      </c>
      <c r="T2784" s="58"/>
    </row>
    <row r="2785" spans="1:20" ht="21" customHeight="1" x14ac:dyDescent="0.4">
      <c r="A2785" s="50" t="s">
        <v>170</v>
      </c>
      <c r="B2785" s="50" t="s">
        <v>399</v>
      </c>
      <c r="C2785" s="50"/>
      <c r="D2785" s="50">
        <v>127.78</v>
      </c>
      <c r="E2785" s="50">
        <v>14500</v>
      </c>
      <c r="F2785" s="52">
        <f>+D2785*0.8364</f>
        <v>106.875192</v>
      </c>
      <c r="G2785" s="51">
        <v>7000</v>
      </c>
      <c r="H2785" s="51">
        <f>+D2785*E2785</f>
        <v>1852810</v>
      </c>
      <c r="I2785" s="52">
        <f>+CEILING(F2785*G2785,1000)</f>
        <v>749000</v>
      </c>
      <c r="J2785" s="52">
        <f>(H2785-I2785)</f>
        <v>1103810</v>
      </c>
      <c r="K2785" s="53">
        <v>44775</v>
      </c>
      <c r="L2785" s="54"/>
      <c r="M2785" s="51"/>
      <c r="N2785" s="51"/>
      <c r="O2785" s="52"/>
      <c r="P2785" s="51"/>
      <c r="Q2785" s="51"/>
      <c r="R2785" s="51"/>
      <c r="S2785" s="51"/>
      <c r="T2785" s="50" t="s">
        <v>376</v>
      </c>
    </row>
    <row r="2786" spans="1:20" ht="21" customHeight="1" x14ac:dyDescent="0.4">
      <c r="A2786" s="50" t="s">
        <v>170</v>
      </c>
      <c r="B2786" s="50"/>
      <c r="C2786" s="50"/>
      <c r="D2786" s="50"/>
      <c r="E2786" s="50"/>
      <c r="F2786" s="50"/>
      <c r="G2786" s="50"/>
      <c r="H2786" s="50"/>
      <c r="I2786" s="50"/>
      <c r="J2786" s="50"/>
      <c r="K2786" s="56">
        <v>44775</v>
      </c>
      <c r="L2786" s="50" t="s">
        <v>312</v>
      </c>
      <c r="M2786" s="51">
        <v>80000</v>
      </c>
      <c r="N2786" s="51"/>
      <c r="O2786" s="52">
        <f t="shared" si="437"/>
        <v>80000</v>
      </c>
      <c r="P2786" s="51"/>
      <c r="Q2786" s="51"/>
      <c r="R2786" s="51"/>
      <c r="S2786" s="51"/>
      <c r="T2786" s="50" t="s">
        <v>376</v>
      </c>
    </row>
    <row r="2787" spans="1:20" ht="21" customHeight="1" x14ac:dyDescent="0.4">
      <c r="A2787" s="50" t="s">
        <v>170</v>
      </c>
      <c r="B2787" s="50"/>
      <c r="C2787" s="50"/>
      <c r="D2787" s="50"/>
      <c r="E2787" s="50"/>
      <c r="F2787" s="50"/>
      <c r="G2787" s="50"/>
      <c r="H2787" s="50"/>
      <c r="I2787" s="50"/>
      <c r="J2787" s="50"/>
      <c r="K2787" s="56">
        <v>44776</v>
      </c>
      <c r="L2787" s="50" t="s">
        <v>312</v>
      </c>
      <c r="M2787" s="51">
        <v>80000</v>
      </c>
      <c r="N2787" s="51"/>
      <c r="O2787" s="52">
        <f t="shared" si="437"/>
        <v>80000</v>
      </c>
      <c r="P2787" s="51"/>
      <c r="Q2787" s="51"/>
      <c r="R2787" s="51"/>
      <c r="S2787" s="51"/>
      <c r="T2787" s="50" t="s">
        <v>376</v>
      </c>
    </row>
    <row r="2788" spans="1:20" ht="21" customHeight="1" x14ac:dyDescent="0.4">
      <c r="A2788" s="50" t="s">
        <v>170</v>
      </c>
      <c r="B2788" s="50"/>
      <c r="C2788" s="50"/>
      <c r="D2788" s="50"/>
      <c r="E2788" s="50"/>
      <c r="F2788" s="50"/>
      <c r="G2788" s="50"/>
      <c r="H2788" s="50"/>
      <c r="I2788" s="50"/>
      <c r="J2788" s="50"/>
      <c r="K2788" s="56">
        <v>44777</v>
      </c>
      <c r="L2788" s="50" t="s">
        <v>312</v>
      </c>
      <c r="M2788" s="51">
        <v>25000</v>
      </c>
      <c r="N2788" s="51"/>
      <c r="O2788" s="52">
        <f t="shared" si="437"/>
        <v>25000</v>
      </c>
      <c r="P2788" s="51"/>
      <c r="Q2788" s="51"/>
      <c r="R2788" s="51"/>
      <c r="S2788" s="51"/>
      <c r="T2788" s="50" t="s">
        <v>376</v>
      </c>
    </row>
    <row r="2789" spans="1:20" ht="21" customHeight="1" x14ac:dyDescent="0.4">
      <c r="A2789" s="50" t="s">
        <v>170</v>
      </c>
      <c r="B2789" s="50"/>
      <c r="C2789" s="50"/>
      <c r="D2789" s="50"/>
      <c r="E2789" s="50"/>
      <c r="F2789" s="50"/>
      <c r="G2789" s="50"/>
      <c r="H2789" s="50"/>
      <c r="I2789" s="50"/>
      <c r="J2789" s="50"/>
      <c r="K2789" s="56">
        <v>44778</v>
      </c>
      <c r="L2789" s="50" t="s">
        <v>1405</v>
      </c>
      <c r="M2789" s="51">
        <v>200000</v>
      </c>
      <c r="N2789" s="51"/>
      <c r="O2789" s="52">
        <f t="shared" si="437"/>
        <v>200000</v>
      </c>
      <c r="P2789" s="51"/>
      <c r="Q2789" s="51"/>
      <c r="R2789" s="51"/>
      <c r="S2789" s="51"/>
      <c r="T2789" s="50" t="s">
        <v>376</v>
      </c>
    </row>
    <row r="2790" spans="1:20" ht="21" customHeight="1" x14ac:dyDescent="0.4">
      <c r="A2790" s="50" t="s">
        <v>170</v>
      </c>
      <c r="B2790" s="50"/>
      <c r="C2790" s="50" t="s">
        <v>245</v>
      </c>
      <c r="D2790" s="50"/>
      <c r="E2790" s="50"/>
      <c r="F2790" s="50"/>
      <c r="G2790" s="50"/>
      <c r="H2790" s="50"/>
      <c r="I2790" s="50"/>
      <c r="J2790" s="50"/>
      <c r="K2790" s="56">
        <v>44919</v>
      </c>
      <c r="L2790" s="50" t="s">
        <v>312</v>
      </c>
      <c r="M2790" s="51">
        <v>25000</v>
      </c>
      <c r="N2790" s="51"/>
      <c r="O2790" s="52">
        <f t="shared" si="437"/>
        <v>25000</v>
      </c>
      <c r="P2790" s="51"/>
      <c r="Q2790" s="51"/>
      <c r="R2790" s="51"/>
      <c r="S2790" s="51"/>
      <c r="T2790" s="50" t="s">
        <v>376</v>
      </c>
    </row>
    <row r="2791" spans="1:20" ht="21" customHeight="1" x14ac:dyDescent="0.4">
      <c r="A2791" s="50" t="s">
        <v>170</v>
      </c>
      <c r="B2791" s="50"/>
      <c r="C2791" s="50"/>
      <c r="D2791" s="50"/>
      <c r="E2791" s="50"/>
      <c r="F2791" s="50"/>
      <c r="G2791" s="50"/>
      <c r="H2791" s="50"/>
      <c r="I2791" s="50"/>
      <c r="J2791" s="50"/>
      <c r="K2791" s="56">
        <v>44961</v>
      </c>
      <c r="L2791" s="50" t="s">
        <v>314</v>
      </c>
      <c r="M2791" s="51">
        <v>450047</v>
      </c>
      <c r="N2791" s="51"/>
      <c r="O2791" s="52">
        <f t="shared" si="437"/>
        <v>450047</v>
      </c>
      <c r="P2791" s="51"/>
      <c r="Q2791" s="51"/>
      <c r="R2791" s="51"/>
      <c r="S2791" s="51"/>
      <c r="T2791" s="50" t="s">
        <v>376</v>
      </c>
    </row>
    <row r="2792" spans="1:20" ht="21" customHeight="1" x14ac:dyDescent="0.4">
      <c r="A2792" s="50" t="s">
        <v>170</v>
      </c>
      <c r="B2792" s="50"/>
      <c r="C2792" s="50"/>
      <c r="D2792" s="50"/>
      <c r="E2792" s="50"/>
      <c r="F2792" s="50"/>
      <c r="G2792" s="50"/>
      <c r="H2792" s="50"/>
      <c r="I2792" s="50"/>
      <c r="J2792" s="50"/>
      <c r="K2792" s="56">
        <v>44974</v>
      </c>
      <c r="L2792" s="50" t="s">
        <v>321</v>
      </c>
      <c r="M2792" s="51">
        <v>-185000</v>
      </c>
      <c r="N2792" s="51"/>
      <c r="O2792" s="52">
        <f t="shared" si="437"/>
        <v>-185000</v>
      </c>
      <c r="P2792" s="51"/>
      <c r="Q2792" s="51"/>
      <c r="R2792" s="51"/>
      <c r="S2792" s="51"/>
      <c r="T2792" s="50" t="s">
        <v>376</v>
      </c>
    </row>
    <row r="2793" spans="1:20" ht="21" customHeight="1" x14ac:dyDescent="0.4">
      <c r="A2793" s="50" t="s">
        <v>170</v>
      </c>
      <c r="B2793" s="50"/>
      <c r="C2793" s="50"/>
      <c r="D2793" s="50"/>
      <c r="E2793" s="50"/>
      <c r="F2793" s="50"/>
      <c r="G2793" s="50"/>
      <c r="H2793" s="50"/>
      <c r="I2793" s="50"/>
      <c r="J2793" s="50"/>
      <c r="K2793" s="56">
        <v>44974</v>
      </c>
      <c r="L2793" s="50" t="s">
        <v>314</v>
      </c>
      <c r="M2793" s="51">
        <v>-200000</v>
      </c>
      <c r="N2793" s="51"/>
      <c r="O2793" s="52">
        <f t="shared" si="437"/>
        <v>-200000</v>
      </c>
      <c r="P2793" s="51"/>
      <c r="Q2793" s="51"/>
      <c r="R2793" s="51"/>
      <c r="S2793" s="51"/>
      <c r="T2793" s="50" t="s">
        <v>376</v>
      </c>
    </row>
    <row r="2794" spans="1:20" ht="21" customHeight="1" x14ac:dyDescent="0.4">
      <c r="A2794" s="50" t="s">
        <v>170</v>
      </c>
      <c r="B2794" s="50"/>
      <c r="C2794" s="50"/>
      <c r="D2794" s="50"/>
      <c r="E2794" s="50"/>
      <c r="F2794" s="50"/>
      <c r="G2794" s="50"/>
      <c r="H2794" s="50"/>
      <c r="I2794" s="50"/>
      <c r="J2794" s="50"/>
      <c r="K2794" s="56">
        <v>45052</v>
      </c>
      <c r="L2794" s="50" t="s">
        <v>321</v>
      </c>
      <c r="M2794" s="51">
        <v>255000</v>
      </c>
      <c r="N2794" s="51"/>
      <c r="O2794" s="52">
        <f t="shared" si="437"/>
        <v>255000</v>
      </c>
      <c r="P2794" s="51"/>
      <c r="Q2794" s="51"/>
      <c r="R2794" s="51"/>
      <c r="S2794" s="51"/>
      <c r="T2794" s="50" t="s">
        <v>376</v>
      </c>
    </row>
    <row r="2795" spans="1:20" ht="21" customHeight="1" x14ac:dyDescent="0.4">
      <c r="A2795" s="50" t="s">
        <v>170</v>
      </c>
      <c r="B2795" s="50"/>
      <c r="C2795" s="50"/>
      <c r="D2795" s="50"/>
      <c r="E2795" s="50"/>
      <c r="F2795" s="50"/>
      <c r="G2795" s="50"/>
      <c r="H2795" s="50"/>
      <c r="I2795" s="50"/>
      <c r="J2795" s="50"/>
      <c r="K2795" s="56">
        <v>45517</v>
      </c>
      <c r="L2795" s="50" t="s">
        <v>9</v>
      </c>
      <c r="M2795" s="51"/>
      <c r="N2795" s="77">
        <v>400000</v>
      </c>
      <c r="O2795" s="52">
        <f t="shared" si="437"/>
        <v>400000</v>
      </c>
      <c r="P2795" s="51"/>
      <c r="Q2795" s="51"/>
      <c r="R2795" s="51"/>
      <c r="S2795" s="51"/>
      <c r="T2795" s="50" t="s">
        <v>376</v>
      </c>
    </row>
    <row r="2796" spans="1:20" ht="21" customHeight="1" x14ac:dyDescent="0.4">
      <c r="A2796" s="50" t="s">
        <v>170</v>
      </c>
      <c r="B2796" s="50"/>
      <c r="C2796" s="50"/>
      <c r="D2796" s="50"/>
      <c r="E2796" s="50"/>
      <c r="F2796" s="50"/>
      <c r="G2796" s="50"/>
      <c r="H2796" s="50"/>
      <c r="I2796" s="50"/>
      <c r="J2796" s="50"/>
      <c r="K2796" s="56">
        <v>45677</v>
      </c>
      <c r="L2796" s="50" t="s">
        <v>9</v>
      </c>
      <c r="M2796" s="51"/>
      <c r="N2796" s="77">
        <v>316800</v>
      </c>
      <c r="O2796" s="52">
        <f t="shared" si="437"/>
        <v>316800</v>
      </c>
      <c r="P2796" s="51"/>
      <c r="Q2796" s="51"/>
      <c r="R2796" s="51"/>
      <c r="S2796" s="51"/>
      <c r="T2796" s="50" t="s">
        <v>376</v>
      </c>
    </row>
    <row r="2797" spans="1:20" ht="21" customHeight="1" x14ac:dyDescent="0.4">
      <c r="A2797" s="50" t="s">
        <v>170</v>
      </c>
      <c r="B2797" s="50"/>
      <c r="C2797" s="50"/>
      <c r="D2797" s="50"/>
      <c r="E2797" s="50"/>
      <c r="F2797" s="50"/>
      <c r="G2797" s="50"/>
      <c r="H2797" s="50"/>
      <c r="I2797" s="50"/>
      <c r="J2797" s="50"/>
      <c r="K2797" s="50"/>
      <c r="L2797" s="50"/>
      <c r="M2797" s="51"/>
      <c r="N2797" s="51"/>
      <c r="O2797" s="52">
        <f t="shared" si="437"/>
        <v>0</v>
      </c>
      <c r="P2797" s="51"/>
      <c r="Q2797" s="51"/>
      <c r="R2797" s="51"/>
      <c r="S2797" s="51"/>
      <c r="T2797" s="50" t="s">
        <v>376</v>
      </c>
    </row>
    <row r="2798" spans="1:20" ht="21" customHeight="1" x14ac:dyDescent="0.4">
      <c r="A2798" s="58"/>
      <c r="B2798" s="58"/>
      <c r="C2798" s="58"/>
      <c r="D2798" s="58"/>
      <c r="E2798" s="58"/>
      <c r="F2798" s="58"/>
      <c r="G2798" s="58"/>
      <c r="H2798" s="58"/>
      <c r="I2798" s="58"/>
      <c r="J2798" s="58"/>
      <c r="K2798" s="58"/>
      <c r="L2798" s="58"/>
      <c r="M2798" s="60">
        <f t="shared" ref="M2798:N2798" si="441">SUM(M2786:M2797)</f>
        <v>730047</v>
      </c>
      <c r="N2798" s="60">
        <f t="shared" si="441"/>
        <v>716800</v>
      </c>
      <c r="O2798" s="60">
        <f>SUM(O2786:O2797)</f>
        <v>1446847</v>
      </c>
      <c r="P2798" s="60">
        <f>+J2785-N2798</f>
        <v>387010</v>
      </c>
      <c r="Q2798" s="60">
        <f>+I2785-M2798</f>
        <v>18953</v>
      </c>
      <c r="R2798" s="60">
        <f>+P2798+Q2798</f>
        <v>405963</v>
      </c>
      <c r="S2798" s="60">
        <f>+O2798</f>
        <v>1446847</v>
      </c>
      <c r="T2798" s="58"/>
    </row>
    <row r="2799" spans="1:20" ht="21" customHeight="1" x14ac:dyDescent="0.4">
      <c r="A2799" s="50" t="s">
        <v>171</v>
      </c>
      <c r="B2799" s="50" t="s">
        <v>399</v>
      </c>
      <c r="C2799" s="50" t="s">
        <v>34</v>
      </c>
      <c r="D2799" s="50">
        <v>127.78</v>
      </c>
      <c r="E2799" s="50">
        <v>14500</v>
      </c>
      <c r="F2799" s="52">
        <f>+D2799*0.8364</f>
        <v>106.875192</v>
      </c>
      <c r="G2799" s="51">
        <v>7000</v>
      </c>
      <c r="H2799" s="51">
        <f>+D2799*E2799</f>
        <v>1852810</v>
      </c>
      <c r="I2799" s="52">
        <f>+CEILING(F2799*G2799,1000)</f>
        <v>749000</v>
      </c>
      <c r="J2799" s="52">
        <f>(H2799-I2799)</f>
        <v>1103810</v>
      </c>
      <c r="K2799" s="56">
        <v>44985</v>
      </c>
      <c r="L2799" s="50"/>
      <c r="M2799" s="51"/>
      <c r="N2799" s="51"/>
      <c r="O2799" s="52"/>
      <c r="P2799" s="51"/>
      <c r="Q2799" s="51"/>
      <c r="R2799" s="51"/>
      <c r="S2799" s="51"/>
      <c r="T2799" s="50" t="s">
        <v>982</v>
      </c>
    </row>
    <row r="2800" spans="1:20" ht="21" customHeight="1" x14ac:dyDescent="0.4">
      <c r="A2800" s="50" t="s">
        <v>171</v>
      </c>
      <c r="B2800" s="50"/>
      <c r="C2800" s="50"/>
      <c r="D2800" s="50"/>
      <c r="E2800" s="50"/>
      <c r="F2800" s="50"/>
      <c r="G2800" s="50"/>
      <c r="H2800" s="50"/>
      <c r="I2800" s="50"/>
      <c r="J2800" s="50"/>
      <c r="K2800" s="56">
        <v>44985</v>
      </c>
      <c r="L2800" s="50" t="s">
        <v>9</v>
      </c>
      <c r="M2800" s="51"/>
      <c r="N2800" s="77">
        <v>600000</v>
      </c>
      <c r="O2800" s="52">
        <f t="shared" si="437"/>
        <v>600000</v>
      </c>
      <c r="P2800" s="51"/>
      <c r="Q2800" s="51"/>
      <c r="R2800" s="51"/>
      <c r="S2800" s="51"/>
      <c r="T2800" s="50" t="s">
        <v>982</v>
      </c>
    </row>
    <row r="2801" spans="1:20" ht="21" customHeight="1" x14ac:dyDescent="0.4">
      <c r="A2801" s="50" t="s">
        <v>171</v>
      </c>
      <c r="B2801" s="50"/>
      <c r="C2801" s="50"/>
      <c r="D2801" s="50"/>
      <c r="E2801" s="50"/>
      <c r="F2801" s="50"/>
      <c r="G2801" s="50"/>
      <c r="H2801" s="50"/>
      <c r="I2801" s="50"/>
      <c r="J2801" s="50"/>
      <c r="K2801" s="56">
        <v>44999</v>
      </c>
      <c r="L2801" s="50" t="s">
        <v>9</v>
      </c>
      <c r="M2801" s="51"/>
      <c r="N2801" s="77">
        <v>1087500</v>
      </c>
      <c r="O2801" s="52">
        <f t="shared" si="437"/>
        <v>1087500</v>
      </c>
      <c r="P2801" s="51"/>
      <c r="Q2801" s="51"/>
      <c r="R2801" s="51"/>
      <c r="S2801" s="51"/>
      <c r="T2801" s="50" t="s">
        <v>982</v>
      </c>
    </row>
    <row r="2802" spans="1:20" ht="21" customHeight="1" x14ac:dyDescent="0.4">
      <c r="A2802" s="50" t="s">
        <v>171</v>
      </c>
      <c r="B2802" s="50"/>
      <c r="C2802" s="50" t="s">
        <v>347</v>
      </c>
      <c r="D2802" s="50"/>
      <c r="E2802" s="50"/>
      <c r="F2802" s="50"/>
      <c r="G2802" s="50"/>
      <c r="H2802" s="50"/>
      <c r="I2802" s="50"/>
      <c r="J2802" s="50"/>
      <c r="K2802" s="56">
        <v>45021</v>
      </c>
      <c r="L2802" s="50" t="s">
        <v>1406</v>
      </c>
      <c r="M2802" s="51">
        <v>450000</v>
      </c>
      <c r="N2802" s="51"/>
      <c r="O2802" s="52">
        <f t="shared" si="437"/>
        <v>450000</v>
      </c>
      <c r="P2802" s="51"/>
      <c r="Q2802" s="51"/>
      <c r="R2802" s="51"/>
      <c r="S2802" s="51"/>
      <c r="T2802" s="50" t="s">
        <v>982</v>
      </c>
    </row>
    <row r="2803" spans="1:20" ht="21" customHeight="1" x14ac:dyDescent="0.4">
      <c r="A2803" s="50" t="s">
        <v>171</v>
      </c>
      <c r="B2803" s="50"/>
      <c r="C2803" s="50" t="s">
        <v>347</v>
      </c>
      <c r="D2803" s="50"/>
      <c r="E2803" s="50"/>
      <c r="F2803" s="50"/>
      <c r="G2803" s="50"/>
      <c r="H2803" s="50"/>
      <c r="I2803" s="50"/>
      <c r="J2803" s="50"/>
      <c r="K2803" s="56">
        <v>45021</v>
      </c>
      <c r="L2803" s="50" t="s">
        <v>1407</v>
      </c>
      <c r="M2803" s="51">
        <v>298000</v>
      </c>
      <c r="N2803" s="51"/>
      <c r="O2803" s="52">
        <f t="shared" ref="O2803:O2871" si="442">+SUM(M2803:N2803)</f>
        <v>298000</v>
      </c>
      <c r="P2803" s="51"/>
      <c r="Q2803" s="51"/>
      <c r="R2803" s="51"/>
      <c r="S2803" s="51"/>
      <c r="T2803" s="50" t="s">
        <v>982</v>
      </c>
    </row>
    <row r="2804" spans="1:20" ht="21" customHeight="1" x14ac:dyDescent="0.4">
      <c r="A2804" s="50" t="s">
        <v>171</v>
      </c>
      <c r="B2804" s="50"/>
      <c r="C2804" s="50"/>
      <c r="D2804" s="50"/>
      <c r="E2804" s="50"/>
      <c r="F2804" s="50"/>
      <c r="G2804" s="50"/>
      <c r="H2804" s="50"/>
      <c r="I2804" s="50"/>
      <c r="J2804" s="50"/>
      <c r="K2804" s="56">
        <v>45029</v>
      </c>
      <c r="L2804" s="50" t="s">
        <v>9</v>
      </c>
      <c r="M2804" s="51"/>
      <c r="N2804" s="77">
        <v>-500000</v>
      </c>
      <c r="O2804" s="52">
        <f t="shared" si="442"/>
        <v>-500000</v>
      </c>
      <c r="P2804" s="51"/>
      <c r="Q2804" s="51"/>
      <c r="R2804" s="51"/>
      <c r="S2804" s="51"/>
      <c r="T2804" s="50" t="s">
        <v>982</v>
      </c>
    </row>
    <row r="2805" spans="1:20" ht="21" customHeight="1" x14ac:dyDescent="0.4">
      <c r="A2805" s="50" t="s">
        <v>171</v>
      </c>
      <c r="B2805" s="50"/>
      <c r="C2805" s="50"/>
      <c r="D2805" s="50"/>
      <c r="E2805" s="50"/>
      <c r="F2805" s="50"/>
      <c r="G2805" s="50"/>
      <c r="H2805" s="50"/>
      <c r="I2805" s="50"/>
      <c r="J2805" s="50"/>
      <c r="K2805" s="56">
        <v>45032</v>
      </c>
      <c r="L2805" s="50" t="s">
        <v>9</v>
      </c>
      <c r="M2805" s="51"/>
      <c r="N2805" s="77">
        <v>-82690</v>
      </c>
      <c r="O2805" s="52">
        <f t="shared" si="442"/>
        <v>-82690</v>
      </c>
      <c r="P2805" s="51"/>
      <c r="Q2805" s="51"/>
      <c r="R2805" s="51"/>
      <c r="S2805" s="51"/>
      <c r="T2805" s="50" t="s">
        <v>982</v>
      </c>
    </row>
    <row r="2806" spans="1:20" ht="21" customHeight="1" x14ac:dyDescent="0.4">
      <c r="A2806" s="50" t="s">
        <v>171</v>
      </c>
      <c r="B2806" s="50"/>
      <c r="C2806" s="50"/>
      <c r="D2806" s="50"/>
      <c r="E2806" s="50"/>
      <c r="F2806" s="50"/>
      <c r="G2806" s="50"/>
      <c r="H2806" s="50"/>
      <c r="I2806" s="50"/>
      <c r="J2806" s="50"/>
      <c r="K2806" s="50"/>
      <c r="L2806" s="50"/>
      <c r="M2806" s="51"/>
      <c r="N2806" s="51"/>
      <c r="O2806" s="52">
        <f t="shared" si="442"/>
        <v>0</v>
      </c>
      <c r="P2806" s="51"/>
      <c r="Q2806" s="51"/>
      <c r="R2806" s="51"/>
      <c r="S2806" s="51"/>
      <c r="T2806" s="50" t="s">
        <v>982</v>
      </c>
    </row>
    <row r="2807" spans="1:20" ht="21" customHeight="1" x14ac:dyDescent="0.4">
      <c r="A2807" s="58"/>
      <c r="B2807" s="58"/>
      <c r="C2807" s="58"/>
      <c r="D2807" s="58"/>
      <c r="E2807" s="58"/>
      <c r="F2807" s="58"/>
      <c r="G2807" s="58"/>
      <c r="H2807" s="58"/>
      <c r="I2807" s="58"/>
      <c r="J2807" s="58"/>
      <c r="K2807" s="58"/>
      <c r="L2807" s="58"/>
      <c r="M2807" s="60">
        <f t="shared" ref="M2807:N2807" si="443">SUM(M2800:M2806)</f>
        <v>748000</v>
      </c>
      <c r="N2807" s="60">
        <f t="shared" si="443"/>
        <v>1104810</v>
      </c>
      <c r="O2807" s="60">
        <f>SUM(O2800:O2806)</f>
        <v>1852810</v>
      </c>
      <c r="P2807" s="60">
        <f>+J2799-N2807</f>
        <v>-1000</v>
      </c>
      <c r="Q2807" s="60">
        <f>+I2799-M2807</f>
        <v>1000</v>
      </c>
      <c r="R2807" s="60">
        <f>+P2807+Q2807</f>
        <v>0</v>
      </c>
      <c r="S2807" s="60">
        <f>+O2807</f>
        <v>1852810</v>
      </c>
      <c r="T2807" s="58"/>
    </row>
    <row r="2808" spans="1:20" ht="21" customHeight="1" x14ac:dyDescent="0.4">
      <c r="A2808" s="50" t="s">
        <v>172</v>
      </c>
      <c r="B2808" s="50" t="s">
        <v>399</v>
      </c>
      <c r="C2808" s="50" t="s">
        <v>34</v>
      </c>
      <c r="D2808" s="50">
        <v>127.78</v>
      </c>
      <c r="E2808" s="50">
        <v>14500</v>
      </c>
      <c r="F2808" s="52">
        <f>+D2808*0.8364</f>
        <v>106.875192</v>
      </c>
      <c r="G2808" s="51">
        <v>7000</v>
      </c>
      <c r="H2808" s="51">
        <f>+D2808*E2808</f>
        <v>1852810</v>
      </c>
      <c r="I2808" s="52">
        <f>+CEILING(F2808*G2808,1000)</f>
        <v>749000</v>
      </c>
      <c r="J2808" s="52">
        <f>(H2808-I2808)</f>
        <v>1103810</v>
      </c>
      <c r="K2808" s="56">
        <v>44985</v>
      </c>
      <c r="L2808" s="50"/>
      <c r="M2808" s="51"/>
      <c r="N2808" s="51"/>
      <c r="O2808" s="52"/>
      <c r="P2808" s="51"/>
      <c r="Q2808" s="51"/>
      <c r="R2808" s="51"/>
      <c r="S2808" s="51"/>
      <c r="T2808" s="50" t="s">
        <v>982</v>
      </c>
    </row>
    <row r="2809" spans="1:20" ht="21" customHeight="1" x14ac:dyDescent="0.4">
      <c r="A2809" s="50" t="s">
        <v>172</v>
      </c>
      <c r="B2809" s="50"/>
      <c r="C2809" s="50"/>
      <c r="D2809" s="50"/>
      <c r="E2809" s="50"/>
      <c r="F2809" s="50"/>
      <c r="G2809" s="50"/>
      <c r="H2809" s="50"/>
      <c r="I2809" s="50"/>
      <c r="J2809" s="50"/>
      <c r="K2809" s="56">
        <v>44985</v>
      </c>
      <c r="L2809" s="50" t="s">
        <v>9</v>
      </c>
      <c r="M2809" s="51"/>
      <c r="N2809" s="77">
        <v>600000</v>
      </c>
      <c r="O2809" s="52">
        <f t="shared" si="442"/>
        <v>600000</v>
      </c>
      <c r="P2809" s="51"/>
      <c r="Q2809" s="51"/>
      <c r="R2809" s="51"/>
      <c r="S2809" s="51"/>
      <c r="T2809" s="50" t="s">
        <v>982</v>
      </c>
    </row>
    <row r="2810" spans="1:20" ht="21" customHeight="1" x14ac:dyDescent="0.4">
      <c r="A2810" s="50" t="s">
        <v>172</v>
      </c>
      <c r="B2810" s="50"/>
      <c r="C2810" s="50"/>
      <c r="D2810" s="50"/>
      <c r="E2810" s="50"/>
      <c r="F2810" s="50"/>
      <c r="G2810" s="50"/>
      <c r="H2810" s="50"/>
      <c r="I2810" s="50"/>
      <c r="J2810" s="50"/>
      <c r="K2810" s="56">
        <v>44999</v>
      </c>
      <c r="L2810" s="50" t="s">
        <v>9</v>
      </c>
      <c r="M2810" s="51"/>
      <c r="N2810" s="77">
        <v>1087500</v>
      </c>
      <c r="O2810" s="52">
        <f t="shared" si="442"/>
        <v>1087500</v>
      </c>
      <c r="P2810" s="51"/>
      <c r="Q2810" s="51"/>
      <c r="R2810" s="51"/>
      <c r="S2810" s="51"/>
      <c r="T2810" s="50" t="s">
        <v>982</v>
      </c>
    </row>
    <row r="2811" spans="1:20" ht="21" customHeight="1" x14ac:dyDescent="0.4">
      <c r="A2811" s="50" t="s">
        <v>172</v>
      </c>
      <c r="B2811" s="50"/>
      <c r="C2811" s="50" t="s">
        <v>885</v>
      </c>
      <c r="D2811" s="50"/>
      <c r="E2811" s="50"/>
      <c r="F2811" s="50"/>
      <c r="G2811" s="50"/>
      <c r="H2811" s="50"/>
      <c r="I2811" s="50"/>
      <c r="J2811" s="50"/>
      <c r="K2811" s="56">
        <v>45021</v>
      </c>
      <c r="L2811" s="50" t="s">
        <v>1408</v>
      </c>
      <c r="M2811" s="51">
        <v>298000</v>
      </c>
      <c r="N2811" s="51"/>
      <c r="O2811" s="52">
        <f t="shared" si="442"/>
        <v>298000</v>
      </c>
      <c r="P2811" s="51"/>
      <c r="Q2811" s="51"/>
      <c r="R2811" s="51"/>
      <c r="S2811" s="51"/>
      <c r="T2811" s="50" t="s">
        <v>982</v>
      </c>
    </row>
    <row r="2812" spans="1:20" ht="21" customHeight="1" x14ac:dyDescent="0.4">
      <c r="A2812" s="50" t="s">
        <v>172</v>
      </c>
      <c r="B2812" s="50"/>
      <c r="C2812" s="50" t="s">
        <v>885</v>
      </c>
      <c r="D2812" s="50"/>
      <c r="E2812" s="50"/>
      <c r="F2812" s="50"/>
      <c r="G2812" s="50"/>
      <c r="H2812" s="50"/>
      <c r="I2812" s="50"/>
      <c r="J2812" s="50"/>
      <c r="K2812" s="56">
        <v>45021</v>
      </c>
      <c r="L2812" s="50" t="s">
        <v>1409</v>
      </c>
      <c r="M2812" s="51">
        <v>450000</v>
      </c>
      <c r="N2812" s="51"/>
      <c r="O2812" s="52">
        <f t="shared" si="442"/>
        <v>450000</v>
      </c>
      <c r="P2812" s="51"/>
      <c r="Q2812" s="51"/>
      <c r="R2812" s="51"/>
      <c r="S2812" s="51"/>
      <c r="T2812" s="50" t="s">
        <v>982</v>
      </c>
    </row>
    <row r="2813" spans="1:20" ht="21" customHeight="1" x14ac:dyDescent="0.4">
      <c r="A2813" s="50" t="s">
        <v>172</v>
      </c>
      <c r="B2813" s="50"/>
      <c r="C2813" s="50" t="s">
        <v>885</v>
      </c>
      <c r="D2813" s="50"/>
      <c r="E2813" s="50"/>
      <c r="F2813" s="50"/>
      <c r="G2813" s="50"/>
      <c r="H2813" s="50"/>
      <c r="I2813" s="50"/>
      <c r="J2813" s="50"/>
      <c r="K2813" s="56">
        <v>45029</v>
      </c>
      <c r="L2813" s="50" t="s">
        <v>1409</v>
      </c>
      <c r="M2813" s="51">
        <v>-450000</v>
      </c>
      <c r="N2813" s="51"/>
      <c r="O2813" s="52">
        <f t="shared" si="442"/>
        <v>-450000</v>
      </c>
      <c r="P2813" s="51"/>
      <c r="Q2813" s="51"/>
      <c r="R2813" s="51"/>
      <c r="S2813" s="51"/>
      <c r="T2813" s="50" t="s">
        <v>982</v>
      </c>
    </row>
    <row r="2814" spans="1:20" ht="21" customHeight="1" x14ac:dyDescent="0.4">
      <c r="A2814" s="50" t="s">
        <v>172</v>
      </c>
      <c r="B2814" s="50"/>
      <c r="C2814" s="50"/>
      <c r="D2814" s="50"/>
      <c r="E2814" s="50"/>
      <c r="F2814" s="50"/>
      <c r="G2814" s="50"/>
      <c r="H2814" s="50"/>
      <c r="I2814" s="50"/>
      <c r="J2814" s="50"/>
      <c r="K2814" s="56">
        <v>45032</v>
      </c>
      <c r="L2814" s="50" t="s">
        <v>9</v>
      </c>
      <c r="M2814" s="51"/>
      <c r="N2814" s="77">
        <v>-617310</v>
      </c>
      <c r="O2814" s="52">
        <f t="shared" si="442"/>
        <v>-617310</v>
      </c>
      <c r="P2814" s="51"/>
      <c r="Q2814" s="51"/>
      <c r="R2814" s="51"/>
      <c r="S2814" s="51"/>
      <c r="T2814" s="50" t="s">
        <v>982</v>
      </c>
    </row>
    <row r="2815" spans="1:20" ht="21" customHeight="1" x14ac:dyDescent="0.4">
      <c r="A2815" s="50" t="s">
        <v>172</v>
      </c>
      <c r="B2815" s="50"/>
      <c r="C2815" s="50"/>
      <c r="D2815" s="50"/>
      <c r="E2815" s="50"/>
      <c r="F2815" s="50"/>
      <c r="G2815" s="50"/>
      <c r="H2815" s="50"/>
      <c r="I2815" s="50"/>
      <c r="J2815" s="50"/>
      <c r="K2815" s="56">
        <v>45031</v>
      </c>
      <c r="L2815" s="50" t="s">
        <v>314</v>
      </c>
      <c r="M2815" s="51">
        <v>450000</v>
      </c>
      <c r="N2815" s="51"/>
      <c r="O2815" s="52">
        <f t="shared" si="442"/>
        <v>450000</v>
      </c>
      <c r="P2815" s="51"/>
      <c r="Q2815" s="51"/>
      <c r="R2815" s="51"/>
      <c r="S2815" s="51"/>
      <c r="T2815" s="50" t="s">
        <v>982</v>
      </c>
    </row>
    <row r="2816" spans="1:20" ht="21" customHeight="1" x14ac:dyDescent="0.4">
      <c r="A2816" s="50" t="s">
        <v>172</v>
      </c>
      <c r="B2816" s="50"/>
      <c r="C2816" s="50"/>
      <c r="D2816" s="50"/>
      <c r="E2816" s="50"/>
      <c r="F2816" s="50"/>
      <c r="G2816" s="50"/>
      <c r="H2816" s="50"/>
      <c r="I2816" s="50"/>
      <c r="J2816" s="50"/>
      <c r="K2816" s="56" t="s">
        <v>1917</v>
      </c>
      <c r="L2816" s="50" t="s">
        <v>9</v>
      </c>
      <c r="M2816" s="51"/>
      <c r="N2816" s="51">
        <v>34620</v>
      </c>
      <c r="O2816" s="52">
        <f t="shared" si="442"/>
        <v>34620</v>
      </c>
      <c r="P2816" s="51"/>
      <c r="Q2816" s="51"/>
      <c r="R2816" s="51"/>
      <c r="S2816" s="51"/>
      <c r="T2816" s="50"/>
    </row>
    <row r="2817" spans="1:20" ht="21" customHeight="1" x14ac:dyDescent="0.4">
      <c r="A2817" s="50" t="s">
        <v>172</v>
      </c>
      <c r="B2817" s="50"/>
      <c r="C2817" s="50"/>
      <c r="D2817" s="50"/>
      <c r="E2817" s="50"/>
      <c r="F2817" s="50"/>
      <c r="G2817" s="50"/>
      <c r="H2817" s="50"/>
      <c r="I2817" s="50"/>
      <c r="J2817" s="50"/>
      <c r="K2817" s="50"/>
      <c r="L2817" s="50"/>
      <c r="M2817" s="51"/>
      <c r="N2817" s="51"/>
      <c r="O2817" s="52">
        <f t="shared" si="442"/>
        <v>0</v>
      </c>
      <c r="P2817" s="51"/>
      <c r="Q2817" s="51"/>
      <c r="R2817" s="51"/>
      <c r="S2817" s="51"/>
      <c r="T2817" s="50" t="s">
        <v>982</v>
      </c>
    </row>
    <row r="2818" spans="1:20" ht="21" customHeight="1" x14ac:dyDescent="0.4">
      <c r="A2818" s="58"/>
      <c r="B2818" s="58"/>
      <c r="C2818" s="58"/>
      <c r="D2818" s="58"/>
      <c r="E2818" s="58"/>
      <c r="F2818" s="58"/>
      <c r="G2818" s="58"/>
      <c r="H2818" s="58"/>
      <c r="I2818" s="58"/>
      <c r="J2818" s="58"/>
      <c r="K2818" s="58"/>
      <c r="L2818" s="58"/>
      <c r="M2818" s="60">
        <f t="shared" ref="M2818:N2818" si="444">SUM(M2809:M2817)</f>
        <v>748000</v>
      </c>
      <c r="N2818" s="60">
        <f t="shared" si="444"/>
        <v>1104810</v>
      </c>
      <c r="O2818" s="60">
        <f>SUM(O2809:O2817)</f>
        <v>1852810</v>
      </c>
      <c r="P2818" s="60">
        <f>+J2808-N2818</f>
        <v>-1000</v>
      </c>
      <c r="Q2818" s="60">
        <f>+I2808-M2818</f>
        <v>1000</v>
      </c>
      <c r="R2818" s="60">
        <f>+P2818+Q2818</f>
        <v>0</v>
      </c>
      <c r="S2818" s="60">
        <f>+O2818</f>
        <v>1852810</v>
      </c>
      <c r="T2818" s="58"/>
    </row>
    <row r="2819" spans="1:20" ht="21" customHeight="1" x14ac:dyDescent="0.4">
      <c r="A2819" s="50" t="s">
        <v>173</v>
      </c>
      <c r="B2819" s="50" t="s">
        <v>399</v>
      </c>
      <c r="C2819" s="50" t="s">
        <v>886</v>
      </c>
      <c r="D2819" s="50">
        <v>127.78</v>
      </c>
      <c r="E2819" s="50">
        <v>14500</v>
      </c>
      <c r="F2819" s="52">
        <f>+D2819*0.8364</f>
        <v>106.875192</v>
      </c>
      <c r="G2819" s="51">
        <v>7000</v>
      </c>
      <c r="H2819" s="51">
        <f>+D2819*E2819</f>
        <v>1852810</v>
      </c>
      <c r="I2819" s="52">
        <f>+CEILING(F2819*G2819,1000)</f>
        <v>749000</v>
      </c>
      <c r="J2819" s="52">
        <f>(H2819-I2819)</f>
        <v>1103810</v>
      </c>
      <c r="K2819" s="56">
        <v>44837</v>
      </c>
      <c r="L2819" s="50"/>
      <c r="M2819" s="51"/>
      <c r="N2819" s="51"/>
      <c r="O2819" s="52"/>
      <c r="P2819" s="51"/>
      <c r="Q2819" s="51"/>
      <c r="R2819" s="51"/>
      <c r="S2819" s="51"/>
      <c r="T2819" s="50" t="s">
        <v>989</v>
      </c>
    </row>
    <row r="2820" spans="1:20" ht="21" customHeight="1" x14ac:dyDescent="0.4">
      <c r="A2820" s="50" t="s">
        <v>173</v>
      </c>
      <c r="B2820" s="50"/>
      <c r="C2820" s="50"/>
      <c r="D2820" s="50"/>
      <c r="E2820" s="50"/>
      <c r="F2820" s="50"/>
      <c r="G2820" s="50"/>
      <c r="H2820" s="50"/>
      <c r="I2820" s="50"/>
      <c r="J2820" s="50"/>
      <c r="K2820" s="56">
        <v>44837</v>
      </c>
      <c r="L2820" s="50" t="s">
        <v>312</v>
      </c>
      <c r="M2820" s="51">
        <v>10000</v>
      </c>
      <c r="N2820" s="51"/>
      <c r="O2820" s="52">
        <f t="shared" si="442"/>
        <v>10000</v>
      </c>
      <c r="P2820" s="51"/>
      <c r="Q2820" s="51"/>
      <c r="R2820" s="51"/>
      <c r="S2820" s="51"/>
      <c r="T2820" s="50" t="s">
        <v>989</v>
      </c>
    </row>
    <row r="2821" spans="1:20" ht="21" customHeight="1" x14ac:dyDescent="0.4">
      <c r="A2821" s="50" t="s">
        <v>173</v>
      </c>
      <c r="B2821" s="50"/>
      <c r="C2821" s="50" t="s">
        <v>886</v>
      </c>
      <c r="D2821" s="50"/>
      <c r="E2821" s="50"/>
      <c r="F2821" s="50"/>
      <c r="G2821" s="50"/>
      <c r="H2821" s="50"/>
      <c r="I2821" s="50"/>
      <c r="J2821" s="50"/>
      <c r="K2821" s="56">
        <v>44902</v>
      </c>
      <c r="L2821" s="50" t="s">
        <v>1410</v>
      </c>
      <c r="M2821" s="51">
        <v>500000</v>
      </c>
      <c r="N2821" s="51"/>
      <c r="O2821" s="52">
        <f t="shared" si="442"/>
        <v>500000</v>
      </c>
      <c r="P2821" s="51"/>
      <c r="Q2821" s="51"/>
      <c r="R2821" s="51"/>
      <c r="S2821" s="51"/>
      <c r="T2821" s="50" t="s">
        <v>989</v>
      </c>
    </row>
    <row r="2822" spans="1:20" ht="21" customHeight="1" x14ac:dyDescent="0.4">
      <c r="A2822" s="50" t="s">
        <v>173</v>
      </c>
      <c r="B2822" s="50"/>
      <c r="C2822" s="50"/>
      <c r="D2822" s="50"/>
      <c r="E2822" s="50"/>
      <c r="F2822" s="50"/>
      <c r="G2822" s="50"/>
      <c r="H2822" s="50"/>
      <c r="I2822" s="50"/>
      <c r="J2822" s="50"/>
      <c r="K2822" s="56">
        <v>44933</v>
      </c>
      <c r="L2822" s="50" t="s">
        <v>313</v>
      </c>
      <c r="M2822" s="51">
        <v>-10000</v>
      </c>
      <c r="N2822" s="51"/>
      <c r="O2822" s="52">
        <f t="shared" si="442"/>
        <v>-10000</v>
      </c>
      <c r="P2822" s="51"/>
      <c r="Q2822" s="51"/>
      <c r="R2822" s="51"/>
      <c r="S2822" s="51"/>
      <c r="T2822" s="50" t="s">
        <v>989</v>
      </c>
    </row>
    <row r="2823" spans="1:20" ht="21" customHeight="1" x14ac:dyDescent="0.4">
      <c r="A2823" s="50" t="s">
        <v>173</v>
      </c>
      <c r="B2823" s="50"/>
      <c r="C2823" s="50"/>
      <c r="D2823" s="50"/>
      <c r="E2823" s="50"/>
      <c r="F2823" s="50"/>
      <c r="G2823" s="50"/>
      <c r="H2823" s="50"/>
      <c r="I2823" s="50"/>
      <c r="J2823" s="50"/>
      <c r="K2823" s="56">
        <v>45018</v>
      </c>
      <c r="L2823" s="50" t="s">
        <v>9</v>
      </c>
      <c r="M2823" s="51"/>
      <c r="N2823" s="77">
        <v>500000</v>
      </c>
      <c r="O2823" s="52">
        <f t="shared" si="442"/>
        <v>500000</v>
      </c>
      <c r="P2823" s="51"/>
      <c r="Q2823" s="51"/>
      <c r="R2823" s="51"/>
      <c r="S2823" s="51"/>
      <c r="T2823" s="50" t="s">
        <v>989</v>
      </c>
    </row>
    <row r="2824" spans="1:20" ht="21" customHeight="1" x14ac:dyDescent="0.4">
      <c r="A2824" s="50" t="s">
        <v>173</v>
      </c>
      <c r="B2824" s="50"/>
      <c r="C2824" s="50"/>
      <c r="D2824" s="50"/>
      <c r="E2824" s="50"/>
      <c r="F2824" s="50"/>
      <c r="G2824" s="50"/>
      <c r="H2824" s="50"/>
      <c r="I2824" s="50"/>
      <c r="J2824" s="50"/>
      <c r="K2824" s="56">
        <v>45094</v>
      </c>
      <c r="L2824" s="50" t="s">
        <v>9</v>
      </c>
      <c r="M2824" s="51"/>
      <c r="N2824" s="77">
        <v>500000</v>
      </c>
      <c r="O2824" s="52">
        <f t="shared" si="442"/>
        <v>500000</v>
      </c>
      <c r="P2824" s="51"/>
      <c r="Q2824" s="51"/>
      <c r="R2824" s="51"/>
      <c r="S2824" s="51"/>
      <c r="T2824" s="50" t="s">
        <v>989</v>
      </c>
    </row>
    <row r="2825" spans="1:20" ht="21" customHeight="1" x14ac:dyDescent="0.4">
      <c r="A2825" s="50" t="s">
        <v>173</v>
      </c>
      <c r="B2825" s="50"/>
      <c r="C2825" s="50" t="s">
        <v>887</v>
      </c>
      <c r="D2825" s="50"/>
      <c r="E2825" s="50"/>
      <c r="F2825" s="50"/>
      <c r="G2825" s="50"/>
      <c r="H2825" s="50"/>
      <c r="I2825" s="50"/>
      <c r="J2825" s="50"/>
      <c r="K2825" s="56">
        <v>45380</v>
      </c>
      <c r="L2825" s="50" t="s">
        <v>312</v>
      </c>
      <c r="M2825" s="77">
        <v>9500</v>
      </c>
      <c r="N2825" s="51"/>
      <c r="O2825" s="52">
        <f t="shared" si="442"/>
        <v>9500</v>
      </c>
      <c r="P2825" s="51"/>
      <c r="Q2825" s="51"/>
      <c r="R2825" s="51"/>
      <c r="S2825" s="51"/>
      <c r="T2825" s="50" t="s">
        <v>989</v>
      </c>
    </row>
    <row r="2826" spans="1:20" ht="21" customHeight="1" x14ac:dyDescent="0.4">
      <c r="A2826" s="50" t="s">
        <v>173</v>
      </c>
      <c r="B2826" s="50"/>
      <c r="C2826" s="50"/>
      <c r="D2826" s="50"/>
      <c r="E2826" s="50"/>
      <c r="F2826" s="50"/>
      <c r="G2826" s="50"/>
      <c r="H2826" s="50"/>
      <c r="I2826" s="50"/>
      <c r="J2826" s="50"/>
      <c r="K2826" s="56">
        <v>45380</v>
      </c>
      <c r="L2826" s="50" t="s">
        <v>9</v>
      </c>
      <c r="M2826" s="51"/>
      <c r="N2826" s="77">
        <v>500</v>
      </c>
      <c r="O2826" s="52">
        <f t="shared" si="442"/>
        <v>500</v>
      </c>
      <c r="P2826" s="51"/>
      <c r="Q2826" s="51"/>
      <c r="R2826" s="51"/>
      <c r="S2826" s="51"/>
      <c r="T2826" s="50" t="s">
        <v>989</v>
      </c>
    </row>
    <row r="2827" spans="1:20" ht="21" customHeight="1" x14ac:dyDescent="0.4">
      <c r="A2827" s="50" t="s">
        <v>173</v>
      </c>
      <c r="B2827" s="50"/>
      <c r="C2827" s="50" t="s">
        <v>887</v>
      </c>
      <c r="D2827" s="50"/>
      <c r="E2827" s="50"/>
      <c r="F2827" s="50"/>
      <c r="G2827" s="50"/>
      <c r="H2827" s="50"/>
      <c r="I2827" s="50"/>
      <c r="J2827" s="50"/>
      <c r="K2827" s="56">
        <v>45417</v>
      </c>
      <c r="L2827" s="50" t="s">
        <v>321</v>
      </c>
      <c r="M2827" s="77">
        <v>500000</v>
      </c>
      <c r="N2827" s="51"/>
      <c r="O2827" s="52">
        <f t="shared" si="442"/>
        <v>500000</v>
      </c>
      <c r="P2827" s="51"/>
      <c r="Q2827" s="51"/>
      <c r="R2827" s="51"/>
      <c r="S2827" s="51"/>
      <c r="T2827" s="50" t="s">
        <v>989</v>
      </c>
    </row>
    <row r="2828" spans="1:20" ht="21" customHeight="1" x14ac:dyDescent="0.4">
      <c r="A2828" s="50" t="s">
        <v>173</v>
      </c>
      <c r="B2828" s="50"/>
      <c r="C2828" s="50" t="s">
        <v>886</v>
      </c>
      <c r="D2828" s="50"/>
      <c r="E2828" s="50"/>
      <c r="F2828" s="50"/>
      <c r="G2828" s="50"/>
      <c r="H2828" s="50"/>
      <c r="I2828" s="50"/>
      <c r="J2828" s="50"/>
      <c r="K2828" s="56">
        <v>45421</v>
      </c>
      <c r="L2828" s="50" t="s">
        <v>314</v>
      </c>
      <c r="M2828" s="77">
        <v>-500000</v>
      </c>
      <c r="N2828" s="51"/>
      <c r="O2828" s="52">
        <f t="shared" si="442"/>
        <v>-500000</v>
      </c>
      <c r="P2828" s="51"/>
      <c r="Q2828" s="51"/>
      <c r="R2828" s="51"/>
      <c r="S2828" s="51"/>
      <c r="T2828" s="50" t="s">
        <v>989</v>
      </c>
    </row>
    <row r="2829" spans="1:20" ht="21" customHeight="1" x14ac:dyDescent="0.4">
      <c r="A2829" s="50" t="s">
        <v>173</v>
      </c>
      <c r="B2829" s="50"/>
      <c r="C2829" s="50"/>
      <c r="D2829" s="50"/>
      <c r="E2829" s="50"/>
      <c r="F2829" s="50"/>
      <c r="G2829" s="50"/>
      <c r="H2829" s="50"/>
      <c r="I2829" s="50"/>
      <c r="J2829" s="50"/>
      <c r="K2829" s="56">
        <v>45440</v>
      </c>
      <c r="L2829" s="50" t="s">
        <v>9</v>
      </c>
      <c r="M2829" s="51"/>
      <c r="N2829" s="77">
        <v>400000</v>
      </c>
      <c r="O2829" s="52">
        <f t="shared" si="442"/>
        <v>400000</v>
      </c>
      <c r="P2829" s="51"/>
      <c r="Q2829" s="51"/>
      <c r="R2829" s="51"/>
      <c r="S2829" s="51"/>
      <c r="T2829" s="50" t="s">
        <v>989</v>
      </c>
    </row>
    <row r="2830" spans="1:20" ht="21" customHeight="1" x14ac:dyDescent="0.4">
      <c r="A2830" s="50" t="s">
        <v>173</v>
      </c>
      <c r="B2830" s="50"/>
      <c r="C2830" s="50"/>
      <c r="D2830" s="50"/>
      <c r="E2830" s="50"/>
      <c r="F2830" s="50"/>
      <c r="G2830" s="50"/>
      <c r="H2830" s="50"/>
      <c r="I2830" s="50"/>
      <c r="J2830" s="50"/>
      <c r="K2830" s="56">
        <v>45440</v>
      </c>
      <c r="L2830" s="50" t="s">
        <v>9</v>
      </c>
      <c r="M2830" s="51"/>
      <c r="N2830" s="77">
        <v>-400000</v>
      </c>
      <c r="O2830" s="52">
        <f t="shared" si="442"/>
        <v>-400000</v>
      </c>
      <c r="P2830" s="51"/>
      <c r="Q2830" s="51"/>
      <c r="R2830" s="51"/>
      <c r="S2830" s="51"/>
      <c r="T2830" s="50" t="s">
        <v>989</v>
      </c>
    </row>
    <row r="2831" spans="1:20" ht="21" customHeight="1" x14ac:dyDescent="0.4">
      <c r="A2831" s="50" t="s">
        <v>173</v>
      </c>
      <c r="B2831" s="50"/>
      <c r="C2831" s="50"/>
      <c r="D2831" s="50"/>
      <c r="E2831" s="50"/>
      <c r="F2831" s="50"/>
      <c r="G2831" s="50"/>
      <c r="H2831" s="50"/>
      <c r="I2831" s="50"/>
      <c r="J2831" s="50"/>
      <c r="K2831" s="56">
        <v>45454</v>
      </c>
      <c r="L2831" s="50" t="s">
        <v>313</v>
      </c>
      <c r="M2831" s="77">
        <v>238500</v>
      </c>
      <c r="N2831" s="51"/>
      <c r="O2831" s="52">
        <f t="shared" si="442"/>
        <v>238500</v>
      </c>
      <c r="P2831" s="51"/>
      <c r="Q2831" s="51"/>
      <c r="R2831" s="51"/>
      <c r="S2831" s="51"/>
      <c r="T2831" s="50" t="s">
        <v>989</v>
      </c>
    </row>
    <row r="2832" spans="1:20" ht="21" customHeight="1" x14ac:dyDescent="0.4">
      <c r="A2832" s="50" t="s">
        <v>173</v>
      </c>
      <c r="B2832" s="50"/>
      <c r="C2832" s="50"/>
      <c r="D2832" s="50"/>
      <c r="E2832" s="50"/>
      <c r="F2832" s="50"/>
      <c r="G2832" s="50"/>
      <c r="H2832" s="50"/>
      <c r="I2832" s="50"/>
      <c r="J2832" s="50"/>
      <c r="K2832" s="56">
        <v>45454</v>
      </c>
      <c r="L2832" s="50" t="s">
        <v>313</v>
      </c>
      <c r="M2832" s="77">
        <v>1000</v>
      </c>
      <c r="N2832" s="51"/>
      <c r="O2832" s="52">
        <f t="shared" si="442"/>
        <v>1000</v>
      </c>
      <c r="P2832" s="51"/>
      <c r="Q2832" s="51"/>
      <c r="R2832" s="51"/>
      <c r="S2832" s="51"/>
      <c r="T2832" s="50" t="s">
        <v>989</v>
      </c>
    </row>
    <row r="2833" spans="1:20" ht="21" customHeight="1" x14ac:dyDescent="0.4">
      <c r="A2833" s="50" t="s">
        <v>173</v>
      </c>
      <c r="B2833" s="50"/>
      <c r="C2833" s="50"/>
      <c r="D2833" s="50"/>
      <c r="E2833" s="50"/>
      <c r="F2833" s="50"/>
      <c r="G2833" s="50"/>
      <c r="H2833" s="50"/>
      <c r="I2833" s="50"/>
      <c r="J2833" s="50"/>
      <c r="K2833" s="56">
        <v>45454</v>
      </c>
      <c r="L2833" s="50" t="s">
        <v>9</v>
      </c>
      <c r="M2833" s="51"/>
      <c r="N2833" s="77">
        <v>103300</v>
      </c>
      <c r="O2833" s="52">
        <f t="shared" si="442"/>
        <v>103300</v>
      </c>
      <c r="P2833" s="51"/>
      <c r="Q2833" s="51"/>
      <c r="R2833" s="51"/>
      <c r="S2833" s="51"/>
      <c r="T2833" s="50" t="s">
        <v>989</v>
      </c>
    </row>
    <row r="2834" spans="1:20" ht="21" customHeight="1" x14ac:dyDescent="0.4">
      <c r="A2834" s="50" t="s">
        <v>173</v>
      </c>
      <c r="B2834" s="50"/>
      <c r="C2834" s="50"/>
      <c r="D2834" s="50"/>
      <c r="E2834" s="50"/>
      <c r="F2834" s="50"/>
      <c r="G2834" s="50"/>
      <c r="H2834" s="50"/>
      <c r="I2834" s="50"/>
      <c r="J2834" s="50"/>
      <c r="K2834" s="50"/>
      <c r="L2834" s="50"/>
      <c r="M2834" s="51"/>
      <c r="N2834" s="51"/>
      <c r="O2834" s="52">
        <f t="shared" si="442"/>
        <v>0</v>
      </c>
      <c r="P2834" s="51"/>
      <c r="Q2834" s="51"/>
      <c r="R2834" s="51"/>
      <c r="S2834" s="51"/>
      <c r="T2834" s="50" t="s">
        <v>989</v>
      </c>
    </row>
    <row r="2835" spans="1:20" ht="21" customHeight="1" x14ac:dyDescent="0.4">
      <c r="A2835" s="58"/>
      <c r="B2835" s="58"/>
      <c r="C2835" s="58"/>
      <c r="D2835" s="58"/>
      <c r="E2835" s="58"/>
      <c r="F2835" s="58"/>
      <c r="G2835" s="58"/>
      <c r="H2835" s="58"/>
      <c r="I2835" s="58"/>
      <c r="J2835" s="58"/>
      <c r="K2835" s="58"/>
      <c r="L2835" s="58"/>
      <c r="M2835" s="60">
        <f t="shared" ref="M2835:N2835" si="445">SUM(M2820:M2834)</f>
        <v>749000</v>
      </c>
      <c r="N2835" s="60">
        <f t="shared" si="445"/>
        <v>1103800</v>
      </c>
      <c r="O2835" s="60">
        <f>SUM(O2820:O2834)</f>
        <v>1852800</v>
      </c>
      <c r="P2835" s="60">
        <f>+J2819-N2835</f>
        <v>10</v>
      </c>
      <c r="Q2835" s="60">
        <f>+I2819-M2835</f>
        <v>0</v>
      </c>
      <c r="R2835" s="60">
        <f>+P2835+Q2835</f>
        <v>10</v>
      </c>
      <c r="S2835" s="60">
        <f>+O2835</f>
        <v>1852800</v>
      </c>
      <c r="T2835" s="58"/>
    </row>
    <row r="2836" spans="1:20" ht="21" customHeight="1" x14ac:dyDescent="0.4">
      <c r="A2836" s="50" t="s">
        <v>174</v>
      </c>
      <c r="B2836" s="50" t="s">
        <v>399</v>
      </c>
      <c r="C2836" s="50"/>
      <c r="D2836" s="50">
        <v>127.78</v>
      </c>
      <c r="E2836" s="50">
        <v>15500</v>
      </c>
      <c r="F2836" s="52">
        <f>+D2836*0.8364</f>
        <v>106.875192</v>
      </c>
      <c r="G2836" s="51">
        <v>7000</v>
      </c>
      <c r="H2836" s="51">
        <f>+D2836*E2836</f>
        <v>1980590</v>
      </c>
      <c r="I2836" s="52">
        <f>+CEILING(F2836*G2836,1000)</f>
        <v>749000</v>
      </c>
      <c r="J2836" s="52">
        <f>(H2836-I2836)</f>
        <v>1231590</v>
      </c>
      <c r="K2836" s="56">
        <v>45002</v>
      </c>
      <c r="L2836" s="50"/>
      <c r="M2836" s="51"/>
      <c r="N2836" s="51"/>
      <c r="O2836" s="52"/>
      <c r="P2836" s="51"/>
      <c r="Q2836" s="51"/>
      <c r="R2836" s="51"/>
      <c r="S2836" s="51"/>
      <c r="T2836" s="50" t="s">
        <v>304</v>
      </c>
    </row>
    <row r="2837" spans="1:20" ht="21" customHeight="1" x14ac:dyDescent="0.4">
      <c r="A2837" s="50" t="s">
        <v>174</v>
      </c>
      <c r="B2837" s="50"/>
      <c r="C2837" s="50" t="s">
        <v>541</v>
      </c>
      <c r="D2837" s="50"/>
      <c r="E2837" s="50"/>
      <c r="F2837" s="50"/>
      <c r="G2837" s="50"/>
      <c r="H2837" s="50"/>
      <c r="I2837" s="50"/>
      <c r="J2837" s="50"/>
      <c r="K2837" s="56">
        <v>44848</v>
      </c>
      <c r="L2837" s="50" t="s">
        <v>312</v>
      </c>
      <c r="M2837" s="51">
        <v>2100</v>
      </c>
      <c r="N2837" s="51"/>
      <c r="O2837" s="52">
        <f t="shared" si="442"/>
        <v>2100</v>
      </c>
      <c r="P2837" s="51"/>
      <c r="Q2837" s="51"/>
      <c r="R2837" s="51"/>
      <c r="S2837" s="51"/>
      <c r="T2837" s="50" t="s">
        <v>304</v>
      </c>
    </row>
    <row r="2838" spans="1:20" ht="21" customHeight="1" x14ac:dyDescent="0.4">
      <c r="A2838" s="50" t="s">
        <v>174</v>
      </c>
      <c r="B2838" s="50"/>
      <c r="C2838" s="50" t="s">
        <v>260</v>
      </c>
      <c r="D2838" s="50"/>
      <c r="E2838" s="50"/>
      <c r="F2838" s="50"/>
      <c r="G2838" s="50"/>
      <c r="H2838" s="50"/>
      <c r="I2838" s="50"/>
      <c r="J2838" s="50"/>
      <c r="K2838" s="56">
        <v>45000</v>
      </c>
      <c r="L2838" s="50" t="s">
        <v>312</v>
      </c>
      <c r="M2838" s="51">
        <v>10000</v>
      </c>
      <c r="N2838" s="51"/>
      <c r="O2838" s="52">
        <f t="shared" si="442"/>
        <v>10000</v>
      </c>
      <c r="P2838" s="51"/>
      <c r="Q2838" s="51"/>
      <c r="R2838" s="51"/>
      <c r="S2838" s="51"/>
      <c r="T2838" s="50" t="s">
        <v>304</v>
      </c>
    </row>
    <row r="2839" spans="1:20" ht="21" customHeight="1" x14ac:dyDescent="0.4">
      <c r="A2839" s="50" t="s">
        <v>174</v>
      </c>
      <c r="B2839" s="50"/>
      <c r="C2839" s="50" t="s">
        <v>888</v>
      </c>
      <c r="D2839" s="50"/>
      <c r="E2839" s="50"/>
      <c r="F2839" s="50"/>
      <c r="G2839" s="50"/>
      <c r="H2839" s="50"/>
      <c r="I2839" s="50"/>
      <c r="J2839" s="50"/>
      <c r="K2839" s="56">
        <v>45011</v>
      </c>
      <c r="L2839" s="50" t="s">
        <v>1411</v>
      </c>
      <c r="M2839" s="51">
        <v>115000</v>
      </c>
      <c r="N2839" s="51"/>
      <c r="O2839" s="52">
        <f t="shared" si="442"/>
        <v>115000</v>
      </c>
      <c r="P2839" s="51"/>
      <c r="Q2839" s="51"/>
      <c r="R2839" s="51"/>
      <c r="S2839" s="51"/>
      <c r="T2839" s="50" t="s">
        <v>304</v>
      </c>
    </row>
    <row r="2840" spans="1:20" ht="21" customHeight="1" x14ac:dyDescent="0.4">
      <c r="A2840" s="50" t="s">
        <v>174</v>
      </c>
      <c r="B2840" s="50"/>
      <c r="C2840" s="50" t="s">
        <v>889</v>
      </c>
      <c r="D2840" s="50"/>
      <c r="E2840" s="50"/>
      <c r="F2840" s="50"/>
      <c r="G2840" s="50"/>
      <c r="H2840" s="50"/>
      <c r="I2840" s="50"/>
      <c r="J2840" s="50"/>
      <c r="K2840" s="56">
        <v>45011</v>
      </c>
      <c r="L2840" s="50" t="s">
        <v>1412</v>
      </c>
      <c r="M2840" s="51">
        <v>170000</v>
      </c>
      <c r="N2840" s="51"/>
      <c r="O2840" s="52">
        <f t="shared" si="442"/>
        <v>170000</v>
      </c>
      <c r="P2840" s="51"/>
      <c r="Q2840" s="51"/>
      <c r="R2840" s="51"/>
      <c r="S2840" s="51"/>
      <c r="T2840" s="50" t="s">
        <v>304</v>
      </c>
    </row>
    <row r="2841" spans="1:20" ht="21" customHeight="1" x14ac:dyDescent="0.4">
      <c r="A2841" s="50" t="s">
        <v>174</v>
      </c>
      <c r="B2841" s="50"/>
      <c r="C2841" s="50" t="s">
        <v>890</v>
      </c>
      <c r="D2841" s="50"/>
      <c r="E2841" s="50"/>
      <c r="F2841" s="50"/>
      <c r="G2841" s="50"/>
      <c r="H2841" s="50"/>
      <c r="I2841" s="50"/>
      <c r="J2841" s="50"/>
      <c r="K2841" s="56">
        <v>45011</v>
      </c>
      <c r="L2841" s="50" t="s">
        <v>312</v>
      </c>
      <c r="M2841" s="51">
        <v>100000</v>
      </c>
      <c r="N2841" s="51"/>
      <c r="O2841" s="52">
        <f t="shared" si="442"/>
        <v>100000</v>
      </c>
      <c r="P2841" s="51"/>
      <c r="Q2841" s="51"/>
      <c r="R2841" s="51"/>
      <c r="S2841" s="51"/>
      <c r="T2841" s="50" t="s">
        <v>304</v>
      </c>
    </row>
    <row r="2842" spans="1:20" ht="21" customHeight="1" x14ac:dyDescent="0.4">
      <c r="A2842" s="50" t="s">
        <v>174</v>
      </c>
      <c r="B2842" s="50"/>
      <c r="C2842" s="50" t="s">
        <v>889</v>
      </c>
      <c r="D2842" s="50"/>
      <c r="E2842" s="50"/>
      <c r="F2842" s="50"/>
      <c r="G2842" s="50"/>
      <c r="H2842" s="50"/>
      <c r="I2842" s="50"/>
      <c r="J2842" s="50"/>
      <c r="K2842" s="56">
        <v>45096</v>
      </c>
      <c r="L2842" s="50" t="s">
        <v>1413</v>
      </c>
      <c r="M2842" s="51">
        <v>150000</v>
      </c>
      <c r="N2842" s="51"/>
      <c r="O2842" s="52">
        <f t="shared" si="442"/>
        <v>150000</v>
      </c>
      <c r="P2842" s="51"/>
      <c r="Q2842" s="51"/>
      <c r="R2842" s="51"/>
      <c r="S2842" s="51"/>
      <c r="T2842" s="50" t="s">
        <v>304</v>
      </c>
    </row>
    <row r="2843" spans="1:20" ht="21" customHeight="1" x14ac:dyDescent="0.4">
      <c r="A2843" s="50" t="s">
        <v>174</v>
      </c>
      <c r="B2843" s="50"/>
      <c r="C2843" s="50" t="s">
        <v>890</v>
      </c>
      <c r="D2843" s="50"/>
      <c r="E2843" s="50"/>
      <c r="F2843" s="50"/>
      <c r="G2843" s="50"/>
      <c r="H2843" s="50"/>
      <c r="I2843" s="50"/>
      <c r="J2843" s="50"/>
      <c r="K2843" s="56">
        <v>45096</v>
      </c>
      <c r="L2843" s="50" t="s">
        <v>312</v>
      </c>
      <c r="M2843" s="51">
        <v>80000</v>
      </c>
      <c r="N2843" s="51"/>
      <c r="O2843" s="52">
        <f t="shared" si="442"/>
        <v>80000</v>
      </c>
      <c r="P2843" s="51"/>
      <c r="Q2843" s="51"/>
      <c r="R2843" s="51"/>
      <c r="S2843" s="51"/>
      <c r="T2843" s="50" t="s">
        <v>304</v>
      </c>
    </row>
    <row r="2844" spans="1:20" ht="21" customHeight="1" x14ac:dyDescent="0.4">
      <c r="A2844" s="50" t="s">
        <v>174</v>
      </c>
      <c r="B2844" s="50"/>
      <c r="C2844" s="50" t="s">
        <v>890</v>
      </c>
      <c r="D2844" s="50"/>
      <c r="E2844" s="50"/>
      <c r="F2844" s="50"/>
      <c r="G2844" s="50"/>
      <c r="H2844" s="50"/>
      <c r="I2844" s="50"/>
      <c r="J2844" s="50"/>
      <c r="K2844" s="56">
        <v>45096</v>
      </c>
      <c r="L2844" s="50" t="s">
        <v>312</v>
      </c>
      <c r="M2844" s="51">
        <v>9999</v>
      </c>
      <c r="N2844" s="51"/>
      <c r="O2844" s="52">
        <f t="shared" si="442"/>
        <v>9999</v>
      </c>
      <c r="P2844" s="51"/>
      <c r="Q2844" s="51"/>
      <c r="R2844" s="51"/>
      <c r="S2844" s="51"/>
      <c r="T2844" s="50" t="s">
        <v>304</v>
      </c>
    </row>
    <row r="2845" spans="1:20" ht="21" customHeight="1" x14ac:dyDescent="0.4">
      <c r="A2845" s="50" t="s">
        <v>174</v>
      </c>
      <c r="B2845" s="50"/>
      <c r="C2845" s="50" t="s">
        <v>890</v>
      </c>
      <c r="D2845" s="50"/>
      <c r="E2845" s="50"/>
      <c r="F2845" s="50"/>
      <c r="G2845" s="50"/>
      <c r="H2845" s="50"/>
      <c r="I2845" s="50"/>
      <c r="J2845" s="50"/>
      <c r="K2845" s="56">
        <v>45013</v>
      </c>
      <c r="L2845" s="50" t="s">
        <v>312</v>
      </c>
      <c r="M2845" s="51">
        <v>5000</v>
      </c>
      <c r="N2845" s="51"/>
      <c r="O2845" s="52">
        <f t="shared" si="442"/>
        <v>5000</v>
      </c>
      <c r="P2845" s="51"/>
      <c r="Q2845" s="51"/>
      <c r="R2845" s="51"/>
      <c r="S2845" s="51"/>
      <c r="T2845" s="50" t="s">
        <v>304</v>
      </c>
    </row>
    <row r="2846" spans="1:20" ht="21" customHeight="1" x14ac:dyDescent="0.4">
      <c r="A2846" s="50" t="s">
        <v>174</v>
      </c>
      <c r="B2846" s="50"/>
      <c r="C2846" s="50" t="s">
        <v>890</v>
      </c>
      <c r="D2846" s="50"/>
      <c r="E2846" s="50"/>
      <c r="F2846" s="50"/>
      <c r="G2846" s="50"/>
      <c r="H2846" s="50"/>
      <c r="I2846" s="50"/>
      <c r="J2846" s="50"/>
      <c r="K2846" s="56">
        <v>45067</v>
      </c>
      <c r="L2846" s="50" t="s">
        <v>312</v>
      </c>
      <c r="M2846" s="51">
        <v>90000</v>
      </c>
      <c r="N2846" s="51"/>
      <c r="O2846" s="52">
        <f t="shared" si="442"/>
        <v>90000</v>
      </c>
      <c r="P2846" s="51"/>
      <c r="Q2846" s="51"/>
      <c r="R2846" s="51"/>
      <c r="S2846" s="51"/>
      <c r="T2846" s="50" t="s">
        <v>304</v>
      </c>
    </row>
    <row r="2847" spans="1:20" ht="21" customHeight="1" x14ac:dyDescent="0.4">
      <c r="A2847" s="50" t="s">
        <v>174</v>
      </c>
      <c r="B2847" s="50"/>
      <c r="C2847" s="50" t="s">
        <v>890</v>
      </c>
      <c r="D2847" s="50"/>
      <c r="E2847" s="50"/>
      <c r="F2847" s="50"/>
      <c r="G2847" s="50"/>
      <c r="H2847" s="50"/>
      <c r="I2847" s="50"/>
      <c r="J2847" s="50"/>
      <c r="K2847" s="56">
        <v>45097</v>
      </c>
      <c r="L2847" s="50" t="s">
        <v>312</v>
      </c>
      <c r="M2847" s="51">
        <v>99999</v>
      </c>
      <c r="N2847" s="51"/>
      <c r="O2847" s="52">
        <f t="shared" si="442"/>
        <v>99999</v>
      </c>
      <c r="P2847" s="51"/>
      <c r="Q2847" s="51"/>
      <c r="R2847" s="51"/>
      <c r="S2847" s="51"/>
      <c r="T2847" s="50" t="s">
        <v>304</v>
      </c>
    </row>
    <row r="2848" spans="1:20" ht="21" customHeight="1" x14ac:dyDescent="0.4">
      <c r="A2848" s="50" t="s">
        <v>174</v>
      </c>
      <c r="B2848" s="50"/>
      <c r="C2848" s="50" t="s">
        <v>890</v>
      </c>
      <c r="D2848" s="50"/>
      <c r="E2848" s="50"/>
      <c r="F2848" s="50"/>
      <c r="G2848" s="50"/>
      <c r="H2848" s="50"/>
      <c r="I2848" s="50"/>
      <c r="J2848" s="50"/>
      <c r="K2848" s="56">
        <v>45098</v>
      </c>
      <c r="L2848" s="50" t="s">
        <v>312</v>
      </c>
      <c r="M2848" s="51">
        <v>99998</v>
      </c>
      <c r="N2848" s="51"/>
      <c r="O2848" s="52">
        <f t="shared" si="442"/>
        <v>99998</v>
      </c>
      <c r="P2848" s="51"/>
      <c r="Q2848" s="51"/>
      <c r="R2848" s="51"/>
      <c r="S2848" s="51"/>
      <c r="T2848" s="50" t="s">
        <v>304</v>
      </c>
    </row>
    <row r="2849" spans="1:20" ht="21" customHeight="1" x14ac:dyDescent="0.4">
      <c r="A2849" s="50" t="s">
        <v>174</v>
      </c>
      <c r="B2849" s="50"/>
      <c r="C2849" s="50" t="s">
        <v>890</v>
      </c>
      <c r="D2849" s="50"/>
      <c r="E2849" s="50"/>
      <c r="F2849" s="50"/>
      <c r="G2849" s="50"/>
      <c r="H2849" s="50"/>
      <c r="I2849" s="50"/>
      <c r="J2849" s="50"/>
      <c r="K2849" s="56">
        <v>45211</v>
      </c>
      <c r="L2849" s="50" t="s">
        <v>314</v>
      </c>
      <c r="M2849" s="51">
        <v>-309996</v>
      </c>
      <c r="N2849" s="51"/>
      <c r="O2849" s="52">
        <f t="shared" si="442"/>
        <v>-309996</v>
      </c>
      <c r="P2849" s="51"/>
      <c r="Q2849" s="51"/>
      <c r="R2849" s="51"/>
      <c r="S2849" s="51"/>
      <c r="T2849" s="50" t="s">
        <v>304</v>
      </c>
    </row>
    <row r="2850" spans="1:20" ht="21" customHeight="1" x14ac:dyDescent="0.4">
      <c r="A2850" s="50" t="s">
        <v>174</v>
      </c>
      <c r="B2850" s="50"/>
      <c r="C2850" s="50" t="s">
        <v>889</v>
      </c>
      <c r="D2850" s="50"/>
      <c r="E2850" s="50"/>
      <c r="F2850" s="50"/>
      <c r="G2850" s="50"/>
      <c r="H2850" s="50"/>
      <c r="I2850" s="50"/>
      <c r="J2850" s="50"/>
      <c r="K2850" s="56">
        <v>45211</v>
      </c>
      <c r="L2850" s="50" t="s">
        <v>321</v>
      </c>
      <c r="M2850" s="51">
        <v>-150000</v>
      </c>
      <c r="N2850" s="51"/>
      <c r="O2850" s="52">
        <f t="shared" si="442"/>
        <v>-150000</v>
      </c>
      <c r="P2850" s="51"/>
      <c r="Q2850" s="51"/>
      <c r="R2850" s="51"/>
      <c r="S2850" s="51"/>
      <c r="T2850" s="50" t="s">
        <v>304</v>
      </c>
    </row>
    <row r="2851" spans="1:20" ht="21" customHeight="1" x14ac:dyDescent="0.4">
      <c r="A2851" s="50" t="s">
        <v>174</v>
      </c>
      <c r="B2851" s="50"/>
      <c r="C2851" s="50" t="s">
        <v>888</v>
      </c>
      <c r="D2851" s="50"/>
      <c r="E2851" s="50"/>
      <c r="F2851" s="50"/>
      <c r="G2851" s="50"/>
      <c r="H2851" s="50"/>
      <c r="I2851" s="50"/>
      <c r="J2851" s="50"/>
      <c r="K2851" s="56">
        <v>45215</v>
      </c>
      <c r="L2851" s="50" t="s">
        <v>9</v>
      </c>
      <c r="M2851" s="51"/>
      <c r="N2851" s="77">
        <v>400590</v>
      </c>
      <c r="O2851" s="52">
        <f t="shared" si="442"/>
        <v>400590</v>
      </c>
      <c r="P2851" s="51"/>
      <c r="Q2851" s="51"/>
      <c r="R2851" s="51"/>
      <c r="S2851" s="51"/>
      <c r="T2851" s="50" t="s">
        <v>304</v>
      </c>
    </row>
    <row r="2852" spans="1:20" ht="21" customHeight="1" x14ac:dyDescent="0.4">
      <c r="A2852" s="50" t="s">
        <v>174</v>
      </c>
      <c r="B2852" s="50"/>
      <c r="C2852" s="50" t="s">
        <v>889</v>
      </c>
      <c r="D2852" s="50"/>
      <c r="E2852" s="50"/>
      <c r="F2852" s="50"/>
      <c r="G2852" s="50"/>
      <c r="H2852" s="50"/>
      <c r="I2852" s="50"/>
      <c r="J2852" s="50"/>
      <c r="K2852" s="56">
        <v>45215</v>
      </c>
      <c r="L2852" s="50" t="s">
        <v>9</v>
      </c>
      <c r="M2852" s="51"/>
      <c r="N2852" s="77">
        <v>410000</v>
      </c>
      <c r="O2852" s="52">
        <f t="shared" si="442"/>
        <v>410000</v>
      </c>
      <c r="P2852" s="51"/>
      <c r="Q2852" s="51"/>
      <c r="R2852" s="51"/>
      <c r="S2852" s="51"/>
      <c r="T2852" s="50" t="s">
        <v>304</v>
      </c>
    </row>
    <row r="2853" spans="1:20" ht="21" customHeight="1" x14ac:dyDescent="0.4">
      <c r="A2853" s="50" t="s">
        <v>174</v>
      </c>
      <c r="B2853" s="50"/>
      <c r="C2853" s="50" t="s">
        <v>890</v>
      </c>
      <c r="D2853" s="50"/>
      <c r="E2853" s="50"/>
      <c r="F2853" s="50"/>
      <c r="G2853" s="50"/>
      <c r="H2853" s="50"/>
      <c r="I2853" s="50"/>
      <c r="J2853" s="50"/>
      <c r="K2853" s="56">
        <v>45215</v>
      </c>
      <c r="L2853" s="50" t="s">
        <v>9</v>
      </c>
      <c r="M2853" s="51"/>
      <c r="N2853" s="77">
        <v>410000</v>
      </c>
      <c r="O2853" s="52">
        <f t="shared" si="442"/>
        <v>410000</v>
      </c>
      <c r="P2853" s="51"/>
      <c r="Q2853" s="51"/>
      <c r="R2853" s="51"/>
      <c r="S2853" s="51"/>
      <c r="T2853" s="50" t="s">
        <v>304</v>
      </c>
    </row>
    <row r="2854" spans="1:20" ht="21" customHeight="1" x14ac:dyDescent="0.4">
      <c r="A2854" s="50" t="s">
        <v>174</v>
      </c>
      <c r="B2854" s="50"/>
      <c r="C2854" s="50" t="s">
        <v>890</v>
      </c>
      <c r="D2854" s="50"/>
      <c r="E2854" s="50"/>
      <c r="F2854" s="50"/>
      <c r="G2854" s="50"/>
      <c r="H2854" s="50"/>
      <c r="I2854" s="50"/>
      <c r="J2854" s="50"/>
      <c r="K2854" s="56">
        <v>45215</v>
      </c>
      <c r="L2854" s="50" t="s">
        <v>1414</v>
      </c>
      <c r="M2854" s="77">
        <v>25000</v>
      </c>
      <c r="N2854" s="51"/>
      <c r="O2854" s="52">
        <f t="shared" si="442"/>
        <v>25000</v>
      </c>
      <c r="P2854" s="51"/>
      <c r="Q2854" s="51"/>
      <c r="R2854" s="51"/>
      <c r="S2854" s="51"/>
      <c r="T2854" s="50" t="s">
        <v>304</v>
      </c>
    </row>
    <row r="2855" spans="1:20" ht="21" customHeight="1" x14ac:dyDescent="0.4">
      <c r="A2855" s="50" t="s">
        <v>174</v>
      </c>
      <c r="B2855" s="50"/>
      <c r="C2855" s="50" t="s">
        <v>889</v>
      </c>
      <c r="D2855" s="50"/>
      <c r="E2855" s="50"/>
      <c r="F2855" s="50"/>
      <c r="G2855" s="50"/>
      <c r="H2855" s="50"/>
      <c r="I2855" s="50"/>
      <c r="J2855" s="50"/>
      <c r="K2855" s="56">
        <v>45215</v>
      </c>
      <c r="L2855" s="50" t="s">
        <v>1415</v>
      </c>
      <c r="M2855" s="77">
        <v>80000</v>
      </c>
      <c r="N2855" s="51"/>
      <c r="O2855" s="52">
        <f t="shared" si="442"/>
        <v>80000</v>
      </c>
      <c r="P2855" s="51"/>
      <c r="Q2855" s="51"/>
      <c r="R2855" s="51"/>
      <c r="S2855" s="51"/>
      <c r="T2855" s="50" t="s">
        <v>304</v>
      </c>
    </row>
    <row r="2856" spans="1:20" ht="21" customHeight="1" x14ac:dyDescent="0.4">
      <c r="A2856" s="50" t="s">
        <v>174</v>
      </c>
      <c r="B2856" s="50"/>
      <c r="C2856" s="50" t="s">
        <v>518</v>
      </c>
      <c r="D2856" s="50"/>
      <c r="E2856" s="50"/>
      <c r="F2856" s="50"/>
      <c r="G2856" s="50"/>
      <c r="H2856" s="50"/>
      <c r="I2856" s="50"/>
      <c r="J2856" s="50"/>
      <c r="K2856" s="56">
        <v>45215</v>
      </c>
      <c r="L2856" s="50" t="s">
        <v>1416</v>
      </c>
      <c r="M2856" s="77">
        <v>135000</v>
      </c>
      <c r="N2856" s="51"/>
      <c r="O2856" s="52">
        <f t="shared" si="442"/>
        <v>135000</v>
      </c>
      <c r="P2856" s="51"/>
      <c r="Q2856" s="51"/>
      <c r="R2856" s="51"/>
      <c r="S2856" s="51"/>
      <c r="T2856" s="50" t="s">
        <v>304</v>
      </c>
    </row>
    <row r="2857" spans="1:20" ht="21" customHeight="1" x14ac:dyDescent="0.4">
      <c r="A2857" s="50" t="s">
        <v>174</v>
      </c>
      <c r="B2857" s="50"/>
      <c r="C2857" s="50" t="s">
        <v>890</v>
      </c>
      <c r="D2857" s="50"/>
      <c r="E2857" s="50"/>
      <c r="F2857" s="50"/>
      <c r="G2857" s="50"/>
      <c r="H2857" s="50"/>
      <c r="I2857" s="50"/>
      <c r="J2857" s="50"/>
      <c r="K2857" s="56">
        <v>45099</v>
      </c>
      <c r="L2857" s="50" t="s">
        <v>312</v>
      </c>
      <c r="M2857" s="77">
        <v>50004</v>
      </c>
      <c r="N2857" s="51"/>
      <c r="O2857" s="52">
        <f t="shared" si="442"/>
        <v>50004</v>
      </c>
      <c r="P2857" s="51"/>
      <c r="Q2857" s="51"/>
      <c r="R2857" s="51"/>
      <c r="S2857" s="51"/>
      <c r="T2857" s="50" t="s">
        <v>304</v>
      </c>
    </row>
    <row r="2858" spans="1:20" ht="21" customHeight="1" x14ac:dyDescent="0.4">
      <c r="A2858" s="50" t="s">
        <v>174</v>
      </c>
      <c r="B2858" s="50"/>
      <c r="C2858" s="50"/>
      <c r="D2858" s="50"/>
      <c r="E2858" s="50"/>
      <c r="F2858" s="50"/>
      <c r="G2858" s="50"/>
      <c r="H2858" s="50"/>
      <c r="I2858" s="50"/>
      <c r="J2858" s="50"/>
      <c r="K2858" s="56" t="s">
        <v>1204</v>
      </c>
      <c r="L2858" s="50" t="s">
        <v>27</v>
      </c>
      <c r="M2858" s="51">
        <v>-2100</v>
      </c>
      <c r="N2858" s="51"/>
      <c r="O2858" s="52">
        <f t="shared" si="442"/>
        <v>-2100</v>
      </c>
      <c r="P2858" s="51"/>
      <c r="Q2858" s="51"/>
      <c r="R2858" s="51"/>
      <c r="S2858" s="51"/>
      <c r="T2858" s="50" t="s">
        <v>304</v>
      </c>
    </row>
    <row r="2859" spans="1:20" ht="21" customHeight="1" x14ac:dyDescent="0.4">
      <c r="A2859" s="50" t="s">
        <v>174</v>
      </c>
      <c r="B2859" s="50"/>
      <c r="C2859" s="50"/>
      <c r="D2859" s="50"/>
      <c r="E2859" s="50"/>
      <c r="F2859" s="50"/>
      <c r="G2859" s="50"/>
      <c r="H2859" s="50"/>
      <c r="I2859" s="50"/>
      <c r="J2859" s="50"/>
      <c r="K2859" s="50"/>
      <c r="L2859" s="50"/>
      <c r="M2859" s="51"/>
      <c r="N2859" s="51"/>
      <c r="O2859" s="52">
        <f t="shared" si="442"/>
        <v>0</v>
      </c>
      <c r="P2859" s="51"/>
      <c r="Q2859" s="51"/>
      <c r="R2859" s="51"/>
      <c r="S2859" s="51"/>
      <c r="T2859" s="50" t="s">
        <v>304</v>
      </c>
    </row>
    <row r="2860" spans="1:20" ht="21" customHeight="1" x14ac:dyDescent="0.4">
      <c r="A2860" s="58"/>
      <c r="B2860" s="58"/>
      <c r="C2860" s="58"/>
      <c r="D2860" s="58"/>
      <c r="E2860" s="58"/>
      <c r="F2860" s="58"/>
      <c r="G2860" s="58"/>
      <c r="H2860" s="58"/>
      <c r="I2860" s="58"/>
      <c r="J2860" s="58"/>
      <c r="K2860" s="58"/>
      <c r="L2860" s="58"/>
      <c r="M2860" s="60">
        <f t="shared" ref="M2860:N2860" si="446">SUM(M2837:M2859)</f>
        <v>760004</v>
      </c>
      <c r="N2860" s="60">
        <f t="shared" si="446"/>
        <v>1220590</v>
      </c>
      <c r="O2860" s="60">
        <f>SUM(O2837:O2859)</f>
        <v>1980594</v>
      </c>
      <c r="P2860" s="60">
        <f>+J2836-N2860</f>
        <v>11000</v>
      </c>
      <c r="Q2860" s="60">
        <f>+I2836-M2860</f>
        <v>-11004</v>
      </c>
      <c r="R2860" s="60">
        <f>+P2860+Q2860</f>
        <v>-4</v>
      </c>
      <c r="S2860" s="60">
        <f>+O2860</f>
        <v>1980594</v>
      </c>
      <c r="T2860" s="58"/>
    </row>
    <row r="2861" spans="1:20" ht="21" customHeight="1" x14ac:dyDescent="0.4">
      <c r="A2861" s="50" t="s">
        <v>175</v>
      </c>
      <c r="B2861" s="50" t="s">
        <v>399</v>
      </c>
      <c r="C2861" s="50" t="s">
        <v>347</v>
      </c>
      <c r="D2861" s="50">
        <v>127.78</v>
      </c>
      <c r="E2861" s="50">
        <v>14500</v>
      </c>
      <c r="F2861" s="52">
        <f>+D2861*0.8364</f>
        <v>106.875192</v>
      </c>
      <c r="G2861" s="51">
        <v>7000</v>
      </c>
      <c r="H2861" s="51">
        <f>+D2861*E2861</f>
        <v>1852810</v>
      </c>
      <c r="I2861" s="52">
        <f>+CEILING(F2861*G2861,1000)</f>
        <v>749000</v>
      </c>
      <c r="J2861" s="52">
        <f>(H2861-I2861)</f>
        <v>1103810</v>
      </c>
      <c r="K2861" s="56">
        <v>44976</v>
      </c>
      <c r="L2861" s="50"/>
      <c r="M2861" s="51"/>
      <c r="N2861" s="51"/>
      <c r="O2861" s="52"/>
      <c r="P2861" s="51"/>
      <c r="Q2861" s="51"/>
      <c r="R2861" s="51"/>
      <c r="S2861" s="51"/>
      <c r="T2861" s="50" t="s">
        <v>376</v>
      </c>
    </row>
    <row r="2862" spans="1:20" ht="21" customHeight="1" x14ac:dyDescent="0.4">
      <c r="A2862" s="50" t="s">
        <v>175</v>
      </c>
      <c r="B2862" s="50"/>
      <c r="C2862" s="50"/>
      <c r="D2862" s="50"/>
      <c r="E2862" s="50"/>
      <c r="F2862" s="50"/>
      <c r="G2862" s="50"/>
      <c r="H2862" s="50"/>
      <c r="I2862" s="50"/>
      <c r="J2862" s="50"/>
      <c r="K2862" s="56">
        <v>44976</v>
      </c>
      <c r="L2862" s="50" t="s">
        <v>313</v>
      </c>
      <c r="M2862" s="51">
        <v>1000</v>
      </c>
      <c r="N2862" s="51"/>
      <c r="O2862" s="52">
        <f t="shared" si="442"/>
        <v>1000</v>
      </c>
      <c r="P2862" s="51"/>
      <c r="Q2862" s="51"/>
      <c r="R2862" s="51"/>
      <c r="S2862" s="51"/>
      <c r="T2862" s="50" t="s">
        <v>376</v>
      </c>
    </row>
    <row r="2863" spans="1:20" ht="21" customHeight="1" x14ac:dyDescent="0.4">
      <c r="A2863" s="50" t="s">
        <v>175</v>
      </c>
      <c r="B2863" s="50"/>
      <c r="C2863" s="50"/>
      <c r="D2863" s="50"/>
      <c r="E2863" s="50"/>
      <c r="F2863" s="50"/>
      <c r="G2863" s="50"/>
      <c r="H2863" s="50"/>
      <c r="I2863" s="50"/>
      <c r="J2863" s="50"/>
      <c r="K2863" s="56">
        <v>44977</v>
      </c>
      <c r="L2863" s="50" t="s">
        <v>313</v>
      </c>
      <c r="M2863" s="51">
        <v>99000</v>
      </c>
      <c r="N2863" s="51"/>
      <c r="O2863" s="52">
        <f t="shared" si="442"/>
        <v>99000</v>
      </c>
      <c r="P2863" s="51"/>
      <c r="Q2863" s="51"/>
      <c r="R2863" s="51"/>
      <c r="S2863" s="51"/>
      <c r="T2863" s="50" t="s">
        <v>376</v>
      </c>
    </row>
    <row r="2864" spans="1:20" ht="21" customHeight="1" x14ac:dyDescent="0.4">
      <c r="A2864" s="50" t="s">
        <v>175</v>
      </c>
      <c r="B2864" s="50"/>
      <c r="C2864" s="50"/>
      <c r="D2864" s="50"/>
      <c r="E2864" s="50"/>
      <c r="F2864" s="50"/>
      <c r="G2864" s="50"/>
      <c r="H2864" s="50"/>
      <c r="I2864" s="50"/>
      <c r="J2864" s="50"/>
      <c r="K2864" s="56">
        <v>44996</v>
      </c>
      <c r="L2864" s="50" t="s">
        <v>313</v>
      </c>
      <c r="M2864" s="51">
        <v>100000</v>
      </c>
      <c r="N2864" s="51"/>
      <c r="O2864" s="52">
        <f t="shared" si="442"/>
        <v>100000</v>
      </c>
      <c r="P2864" s="51"/>
      <c r="Q2864" s="51"/>
      <c r="R2864" s="51"/>
      <c r="S2864" s="51"/>
      <c r="T2864" s="50" t="s">
        <v>376</v>
      </c>
    </row>
    <row r="2865" spans="1:20" ht="21" customHeight="1" x14ac:dyDescent="0.4">
      <c r="A2865" s="50" t="s">
        <v>175</v>
      </c>
      <c r="B2865" s="50"/>
      <c r="C2865" s="50"/>
      <c r="D2865" s="50"/>
      <c r="E2865" s="50"/>
      <c r="F2865" s="50"/>
      <c r="G2865" s="50"/>
      <c r="H2865" s="50"/>
      <c r="I2865" s="50"/>
      <c r="J2865" s="50"/>
      <c r="K2865" s="56">
        <v>44996</v>
      </c>
      <c r="L2865" s="50" t="s">
        <v>313</v>
      </c>
      <c r="M2865" s="51">
        <v>295000</v>
      </c>
      <c r="N2865" s="51"/>
      <c r="O2865" s="52">
        <f t="shared" si="442"/>
        <v>295000</v>
      </c>
      <c r="P2865" s="51"/>
      <c r="Q2865" s="51"/>
      <c r="R2865" s="51"/>
      <c r="S2865" s="51"/>
      <c r="T2865" s="50" t="s">
        <v>376</v>
      </c>
    </row>
    <row r="2866" spans="1:20" ht="21" customHeight="1" x14ac:dyDescent="0.4">
      <c r="A2866" s="50" t="s">
        <v>175</v>
      </c>
      <c r="B2866" s="50"/>
      <c r="C2866" s="50"/>
      <c r="D2866" s="50"/>
      <c r="E2866" s="50"/>
      <c r="F2866" s="50"/>
      <c r="G2866" s="50"/>
      <c r="H2866" s="50"/>
      <c r="I2866" s="50"/>
      <c r="J2866" s="50"/>
      <c r="K2866" s="56">
        <v>44957</v>
      </c>
      <c r="L2866" s="50" t="s">
        <v>9</v>
      </c>
      <c r="M2866" s="51"/>
      <c r="N2866" s="77">
        <v>10000</v>
      </c>
      <c r="O2866" s="52">
        <f t="shared" si="442"/>
        <v>10000</v>
      </c>
      <c r="P2866" s="51"/>
      <c r="Q2866" s="51"/>
      <c r="R2866" s="51"/>
      <c r="S2866" s="51"/>
      <c r="T2866" s="50" t="s">
        <v>376</v>
      </c>
    </row>
    <row r="2867" spans="1:20" ht="21" customHeight="1" x14ac:dyDescent="0.4">
      <c r="A2867" s="50" t="s">
        <v>175</v>
      </c>
      <c r="B2867" s="50"/>
      <c r="C2867" s="50"/>
      <c r="D2867" s="50"/>
      <c r="E2867" s="50"/>
      <c r="F2867" s="50"/>
      <c r="G2867" s="50"/>
      <c r="H2867" s="50"/>
      <c r="I2867" s="50"/>
      <c r="J2867" s="50"/>
      <c r="K2867" s="56">
        <v>45101</v>
      </c>
      <c r="L2867" s="50" t="s">
        <v>9</v>
      </c>
      <c r="M2867" s="51"/>
      <c r="N2867" s="77">
        <v>41000</v>
      </c>
      <c r="O2867" s="52">
        <f t="shared" si="442"/>
        <v>41000</v>
      </c>
      <c r="P2867" s="51"/>
      <c r="Q2867" s="51"/>
      <c r="R2867" s="51"/>
      <c r="S2867" s="51"/>
      <c r="T2867" s="50" t="s">
        <v>376</v>
      </c>
    </row>
    <row r="2868" spans="1:20" ht="21" customHeight="1" x14ac:dyDescent="0.4">
      <c r="A2868" s="50" t="s">
        <v>175</v>
      </c>
      <c r="B2868" s="50"/>
      <c r="C2868" s="50" t="s">
        <v>582</v>
      </c>
      <c r="D2868" s="50"/>
      <c r="E2868" s="50"/>
      <c r="F2868" s="50"/>
      <c r="G2868" s="50"/>
      <c r="H2868" s="50"/>
      <c r="I2868" s="50"/>
      <c r="J2868" s="50"/>
      <c r="K2868" s="56">
        <v>45101</v>
      </c>
      <c r="L2868" s="50" t="s">
        <v>1417</v>
      </c>
      <c r="M2868" s="51">
        <v>374500</v>
      </c>
      <c r="N2868" s="51"/>
      <c r="O2868" s="52">
        <f t="shared" si="442"/>
        <v>374500</v>
      </c>
      <c r="P2868" s="51"/>
      <c r="Q2868" s="51"/>
      <c r="R2868" s="51"/>
      <c r="S2868" s="51"/>
      <c r="T2868" s="50" t="s">
        <v>376</v>
      </c>
    </row>
    <row r="2869" spans="1:20" ht="21" customHeight="1" x14ac:dyDescent="0.4">
      <c r="A2869" s="50" t="s">
        <v>175</v>
      </c>
      <c r="B2869" s="50"/>
      <c r="C2869" s="50"/>
      <c r="D2869" s="50"/>
      <c r="E2869" s="50"/>
      <c r="F2869" s="50"/>
      <c r="G2869" s="50"/>
      <c r="H2869" s="50"/>
      <c r="I2869" s="50"/>
      <c r="J2869" s="50"/>
      <c r="K2869" s="56">
        <v>45101</v>
      </c>
      <c r="L2869" s="50" t="s">
        <v>313</v>
      </c>
      <c r="M2869" s="51">
        <v>79500</v>
      </c>
      <c r="N2869" s="51"/>
      <c r="O2869" s="52">
        <f t="shared" si="442"/>
        <v>79500</v>
      </c>
      <c r="P2869" s="51"/>
      <c r="Q2869" s="51"/>
      <c r="R2869" s="51"/>
      <c r="S2869" s="51"/>
      <c r="T2869" s="50" t="s">
        <v>376</v>
      </c>
    </row>
    <row r="2870" spans="1:20" ht="21" customHeight="1" x14ac:dyDescent="0.4">
      <c r="A2870" s="50" t="s">
        <v>175</v>
      </c>
      <c r="B2870" s="50"/>
      <c r="C2870" s="50"/>
      <c r="D2870" s="50"/>
      <c r="E2870" s="50"/>
      <c r="F2870" s="50"/>
      <c r="G2870" s="50"/>
      <c r="H2870" s="50"/>
      <c r="I2870" s="50"/>
      <c r="J2870" s="50"/>
      <c r="K2870" s="56">
        <v>45250</v>
      </c>
      <c r="L2870" s="50" t="s">
        <v>314</v>
      </c>
      <c r="M2870" s="51">
        <v>-200000</v>
      </c>
      <c r="N2870" s="51"/>
      <c r="O2870" s="52">
        <f t="shared" si="442"/>
        <v>-200000</v>
      </c>
      <c r="P2870" s="51"/>
      <c r="Q2870" s="51"/>
      <c r="R2870" s="51"/>
      <c r="S2870" s="51"/>
      <c r="T2870" s="50" t="s">
        <v>376</v>
      </c>
    </row>
    <row r="2871" spans="1:20" ht="21" customHeight="1" x14ac:dyDescent="0.4">
      <c r="A2871" s="50" t="s">
        <v>175</v>
      </c>
      <c r="B2871" s="50"/>
      <c r="C2871" s="50"/>
      <c r="D2871" s="50"/>
      <c r="E2871" s="50"/>
      <c r="F2871" s="50"/>
      <c r="G2871" s="50"/>
      <c r="H2871" s="50"/>
      <c r="I2871" s="50"/>
      <c r="J2871" s="50"/>
      <c r="K2871" s="56">
        <v>45258</v>
      </c>
      <c r="L2871" s="50" t="s">
        <v>9</v>
      </c>
      <c r="M2871" s="51"/>
      <c r="N2871" s="77">
        <v>1052800</v>
      </c>
      <c r="O2871" s="52">
        <f t="shared" si="442"/>
        <v>1052800</v>
      </c>
      <c r="P2871" s="51"/>
      <c r="Q2871" s="51"/>
      <c r="R2871" s="51"/>
      <c r="S2871" s="51"/>
      <c r="T2871" s="50" t="s">
        <v>376</v>
      </c>
    </row>
    <row r="2872" spans="1:20" ht="21" customHeight="1" x14ac:dyDescent="0.4">
      <c r="A2872" s="50" t="s">
        <v>175</v>
      </c>
      <c r="B2872" s="50"/>
      <c r="C2872" s="50"/>
      <c r="D2872" s="50"/>
      <c r="E2872" s="50"/>
      <c r="F2872" s="50"/>
      <c r="G2872" s="50"/>
      <c r="H2872" s="50"/>
      <c r="I2872" s="50"/>
      <c r="J2872" s="50"/>
      <c r="K2872" s="50"/>
      <c r="L2872" s="50"/>
      <c r="M2872" s="51"/>
      <c r="N2872" s="51"/>
      <c r="O2872" s="52">
        <f t="shared" ref="O2872:O2941" si="447">+SUM(M2872:N2872)</f>
        <v>0</v>
      </c>
      <c r="P2872" s="51"/>
      <c r="Q2872" s="51"/>
      <c r="R2872" s="51"/>
      <c r="S2872" s="51"/>
      <c r="T2872" s="50" t="s">
        <v>376</v>
      </c>
    </row>
    <row r="2873" spans="1:20" ht="21" customHeight="1" x14ac:dyDescent="0.4">
      <c r="A2873" s="58"/>
      <c r="B2873" s="58"/>
      <c r="C2873" s="58"/>
      <c r="D2873" s="58"/>
      <c r="E2873" s="58"/>
      <c r="F2873" s="58"/>
      <c r="G2873" s="58"/>
      <c r="H2873" s="58"/>
      <c r="I2873" s="58"/>
      <c r="J2873" s="58"/>
      <c r="K2873" s="58"/>
      <c r="L2873" s="58"/>
      <c r="M2873" s="60">
        <f t="shared" ref="M2873:N2873" si="448">SUM(M2862:M2872)</f>
        <v>749000</v>
      </c>
      <c r="N2873" s="60">
        <f t="shared" si="448"/>
        <v>1103800</v>
      </c>
      <c r="O2873" s="60">
        <f>SUM(O2862:O2872)</f>
        <v>1852800</v>
      </c>
      <c r="P2873" s="60">
        <f>+J2861-N2873</f>
        <v>10</v>
      </c>
      <c r="Q2873" s="60">
        <f>+I2861-M2873</f>
        <v>0</v>
      </c>
      <c r="R2873" s="60">
        <f>+P2873+Q2873</f>
        <v>10</v>
      </c>
      <c r="S2873" s="60">
        <f>+O2873</f>
        <v>1852800</v>
      </c>
      <c r="T2873" s="58"/>
    </row>
    <row r="2874" spans="1:20" ht="21" customHeight="1" x14ac:dyDescent="0.4">
      <c r="A2874" s="50" t="s">
        <v>176</v>
      </c>
      <c r="B2874" s="50" t="s">
        <v>399</v>
      </c>
      <c r="C2874" s="50"/>
      <c r="D2874" s="50">
        <v>127.25</v>
      </c>
      <c r="E2874" s="50">
        <v>16500</v>
      </c>
      <c r="F2874" s="52">
        <f>+D2874*0.8364</f>
        <v>106.4319</v>
      </c>
      <c r="G2874" s="51">
        <v>7000</v>
      </c>
      <c r="H2874" s="51">
        <f>+D2874*E2874</f>
        <v>2099625</v>
      </c>
      <c r="I2874" s="52">
        <f>+CEILING(F2874*G2874,1000)</f>
        <v>746000</v>
      </c>
      <c r="J2874" s="52">
        <f>(H2874-I2874)</f>
        <v>1353625</v>
      </c>
      <c r="K2874" s="56">
        <v>45138</v>
      </c>
      <c r="L2874" s="50"/>
      <c r="M2874" s="51"/>
      <c r="N2874" s="51"/>
      <c r="O2874" s="52"/>
      <c r="P2874" s="51"/>
      <c r="Q2874" s="51"/>
      <c r="R2874" s="51"/>
      <c r="S2874" s="51"/>
      <c r="T2874" s="50" t="s">
        <v>490</v>
      </c>
    </row>
    <row r="2875" spans="1:20" ht="21" customHeight="1" x14ac:dyDescent="0.4">
      <c r="A2875" s="50" t="s">
        <v>176</v>
      </c>
      <c r="B2875" s="50"/>
      <c r="C2875" s="50"/>
      <c r="D2875" s="50"/>
      <c r="E2875" s="50"/>
      <c r="F2875" s="50"/>
      <c r="G2875" s="50"/>
      <c r="H2875" s="50"/>
      <c r="I2875" s="50"/>
      <c r="J2875" s="50"/>
      <c r="K2875" s="56">
        <v>45138</v>
      </c>
      <c r="L2875" s="50" t="s">
        <v>312</v>
      </c>
      <c r="M2875" s="51">
        <v>11000</v>
      </c>
      <c r="N2875" s="51"/>
      <c r="O2875" s="52">
        <f t="shared" si="447"/>
        <v>11000</v>
      </c>
      <c r="P2875" s="51"/>
      <c r="Q2875" s="51"/>
      <c r="R2875" s="51"/>
      <c r="S2875" s="51"/>
      <c r="T2875" s="50" t="s">
        <v>304</v>
      </c>
    </row>
    <row r="2876" spans="1:20" ht="21" customHeight="1" x14ac:dyDescent="0.4">
      <c r="A2876" s="50" t="s">
        <v>176</v>
      </c>
      <c r="B2876" s="50"/>
      <c r="C2876" s="50"/>
      <c r="D2876" s="50"/>
      <c r="E2876" s="50"/>
      <c r="F2876" s="50"/>
      <c r="G2876" s="50"/>
      <c r="H2876" s="50"/>
      <c r="I2876" s="50"/>
      <c r="J2876" s="50"/>
      <c r="K2876" s="56">
        <v>45141</v>
      </c>
      <c r="L2876" s="50" t="s">
        <v>9</v>
      </c>
      <c r="M2876" s="51"/>
      <c r="N2876" s="77">
        <v>525000</v>
      </c>
      <c r="O2876" s="52">
        <f t="shared" si="447"/>
        <v>525000</v>
      </c>
      <c r="P2876" s="51"/>
      <c r="Q2876" s="51"/>
      <c r="R2876" s="51"/>
      <c r="S2876" s="51"/>
      <c r="T2876" s="50" t="s">
        <v>304</v>
      </c>
    </row>
    <row r="2877" spans="1:20" ht="21" customHeight="1" x14ac:dyDescent="0.4">
      <c r="A2877" s="50" t="s">
        <v>176</v>
      </c>
      <c r="B2877" s="50"/>
      <c r="C2877" s="50" t="s">
        <v>809</v>
      </c>
      <c r="D2877" s="50"/>
      <c r="E2877" s="50"/>
      <c r="F2877" s="50"/>
      <c r="G2877" s="50"/>
      <c r="H2877" s="50"/>
      <c r="I2877" s="50"/>
      <c r="J2877" s="50"/>
      <c r="K2877" s="56">
        <v>45247</v>
      </c>
      <c r="L2877" s="50" t="s">
        <v>9</v>
      </c>
      <c r="M2877" s="51"/>
      <c r="N2877" s="77">
        <v>525000</v>
      </c>
      <c r="O2877" s="52">
        <f t="shared" si="447"/>
        <v>525000</v>
      </c>
      <c r="P2877" s="51"/>
      <c r="Q2877" s="51"/>
      <c r="R2877" s="51"/>
      <c r="S2877" s="51"/>
      <c r="T2877" s="50" t="s">
        <v>490</v>
      </c>
    </row>
    <row r="2878" spans="1:20" ht="21" customHeight="1" x14ac:dyDescent="0.4">
      <c r="A2878" s="50" t="s">
        <v>176</v>
      </c>
      <c r="B2878" s="50"/>
      <c r="C2878" s="50"/>
      <c r="D2878" s="50"/>
      <c r="E2878" s="50"/>
      <c r="F2878" s="50"/>
      <c r="G2878" s="50"/>
      <c r="H2878" s="50"/>
      <c r="I2878" s="50"/>
      <c r="J2878" s="50"/>
      <c r="K2878" s="56">
        <v>45350</v>
      </c>
      <c r="L2878" s="50" t="s">
        <v>9</v>
      </c>
      <c r="M2878" s="51"/>
      <c r="N2878" s="77">
        <v>292000</v>
      </c>
      <c r="O2878" s="52">
        <f t="shared" si="447"/>
        <v>292000</v>
      </c>
      <c r="P2878" s="51"/>
      <c r="Q2878" s="51"/>
      <c r="R2878" s="51"/>
      <c r="S2878" s="51"/>
      <c r="T2878" s="50" t="s">
        <v>490</v>
      </c>
    </row>
    <row r="2879" spans="1:20" ht="21" customHeight="1" x14ac:dyDescent="0.4">
      <c r="A2879" s="50" t="s">
        <v>176</v>
      </c>
      <c r="B2879" s="50"/>
      <c r="C2879" s="50"/>
      <c r="D2879" s="50"/>
      <c r="E2879" s="50"/>
      <c r="F2879" s="50"/>
      <c r="G2879" s="50"/>
      <c r="H2879" s="50"/>
      <c r="I2879" s="50"/>
      <c r="J2879" s="50"/>
      <c r="K2879" s="56">
        <v>45363</v>
      </c>
      <c r="L2879" s="50" t="s">
        <v>1418</v>
      </c>
      <c r="M2879" s="77">
        <v>346000</v>
      </c>
      <c r="N2879" s="51"/>
      <c r="O2879" s="52">
        <f t="shared" si="447"/>
        <v>346000</v>
      </c>
      <c r="P2879" s="51"/>
      <c r="Q2879" s="51"/>
      <c r="R2879" s="51"/>
      <c r="S2879" s="51"/>
      <c r="T2879" s="50" t="s">
        <v>490</v>
      </c>
    </row>
    <row r="2880" spans="1:20" ht="21" customHeight="1" x14ac:dyDescent="0.4">
      <c r="A2880" s="50" t="s">
        <v>176</v>
      </c>
      <c r="B2880" s="50"/>
      <c r="C2880" s="50"/>
      <c r="D2880" s="50"/>
      <c r="E2880" s="50"/>
      <c r="F2880" s="50"/>
      <c r="G2880" s="50"/>
      <c r="H2880" s="50"/>
      <c r="I2880" s="50"/>
      <c r="J2880" s="50"/>
      <c r="K2880" s="56">
        <v>45363</v>
      </c>
      <c r="L2880" s="50" t="s">
        <v>1419</v>
      </c>
      <c r="M2880" s="77">
        <v>400000</v>
      </c>
      <c r="N2880" s="51"/>
      <c r="O2880" s="52">
        <f t="shared" si="447"/>
        <v>400000</v>
      </c>
      <c r="P2880" s="51"/>
      <c r="Q2880" s="51"/>
      <c r="R2880" s="51"/>
      <c r="S2880" s="51"/>
      <c r="T2880" s="50" t="s">
        <v>490</v>
      </c>
    </row>
    <row r="2881" spans="1:20" ht="21" customHeight="1" x14ac:dyDescent="0.4">
      <c r="A2881" s="50" t="s">
        <v>176</v>
      </c>
      <c r="B2881" s="50"/>
      <c r="C2881" s="50" t="s">
        <v>891</v>
      </c>
      <c r="D2881" s="50"/>
      <c r="E2881" s="50"/>
      <c r="F2881" s="50"/>
      <c r="G2881" s="50"/>
      <c r="H2881" s="50"/>
      <c r="I2881" s="50"/>
      <c r="J2881" s="50"/>
      <c r="K2881" s="56">
        <v>45363</v>
      </c>
      <c r="L2881" s="50" t="s">
        <v>9</v>
      </c>
      <c r="M2881" s="51"/>
      <c r="N2881" s="77">
        <v>620</v>
      </c>
      <c r="O2881" s="52">
        <f t="shared" si="447"/>
        <v>620</v>
      </c>
      <c r="P2881" s="51"/>
      <c r="Q2881" s="51"/>
      <c r="R2881" s="51"/>
      <c r="S2881" s="51"/>
      <c r="T2881" s="50" t="s">
        <v>490</v>
      </c>
    </row>
    <row r="2882" spans="1:20" ht="21" customHeight="1" x14ac:dyDescent="0.4">
      <c r="A2882" s="50" t="s">
        <v>176</v>
      </c>
      <c r="B2882" s="50"/>
      <c r="C2882" s="50" t="s">
        <v>891</v>
      </c>
      <c r="D2882" s="50"/>
      <c r="E2882" s="50"/>
      <c r="F2882" s="50"/>
      <c r="G2882" s="50"/>
      <c r="H2882" s="50"/>
      <c r="I2882" s="50"/>
      <c r="J2882" s="50"/>
      <c r="K2882" s="56">
        <v>45365</v>
      </c>
      <c r="L2882" s="50" t="s">
        <v>1418</v>
      </c>
      <c r="M2882" s="51">
        <v>-346000</v>
      </c>
      <c r="N2882" s="51"/>
      <c r="O2882" s="52">
        <f t="shared" si="447"/>
        <v>-346000</v>
      </c>
      <c r="P2882" s="51"/>
      <c r="Q2882" s="51"/>
      <c r="R2882" s="51"/>
      <c r="S2882" s="51"/>
      <c r="T2882" s="50" t="s">
        <v>490</v>
      </c>
    </row>
    <row r="2883" spans="1:20" ht="21" customHeight="1" x14ac:dyDescent="0.4">
      <c r="A2883" s="50" t="s">
        <v>176</v>
      </c>
      <c r="B2883" s="50"/>
      <c r="C2883" s="50"/>
      <c r="D2883" s="50"/>
      <c r="E2883" s="50"/>
      <c r="F2883" s="50"/>
      <c r="G2883" s="50"/>
      <c r="H2883" s="50"/>
      <c r="I2883" s="50"/>
      <c r="J2883" s="50"/>
      <c r="K2883" s="56">
        <v>45365</v>
      </c>
      <c r="L2883" s="50" t="s">
        <v>1419</v>
      </c>
      <c r="M2883" s="51">
        <v>-400000</v>
      </c>
      <c r="N2883" s="51"/>
      <c r="O2883" s="52">
        <f t="shared" si="447"/>
        <v>-400000</v>
      </c>
      <c r="P2883" s="51"/>
      <c r="Q2883" s="51"/>
      <c r="R2883" s="51"/>
      <c r="S2883" s="51"/>
      <c r="T2883" s="50" t="s">
        <v>490</v>
      </c>
    </row>
    <row r="2884" spans="1:20" ht="21" customHeight="1" x14ac:dyDescent="0.4">
      <c r="A2884" s="50" t="s">
        <v>176</v>
      </c>
      <c r="B2884" s="50"/>
      <c r="C2884" s="50" t="s">
        <v>891</v>
      </c>
      <c r="D2884" s="50"/>
      <c r="E2884" s="50"/>
      <c r="F2884" s="50"/>
      <c r="G2884" s="50"/>
      <c r="H2884" s="50"/>
      <c r="I2884" s="50"/>
      <c r="J2884" s="50"/>
      <c r="K2884" s="56">
        <v>45367</v>
      </c>
      <c r="L2884" s="50" t="s">
        <v>314</v>
      </c>
      <c r="M2884" s="51">
        <v>746000</v>
      </c>
      <c r="N2884" s="51"/>
      <c r="O2884" s="52">
        <f t="shared" si="447"/>
        <v>746000</v>
      </c>
      <c r="P2884" s="51"/>
      <c r="Q2884" s="51"/>
      <c r="R2884" s="51"/>
      <c r="S2884" s="51"/>
      <c r="T2884" s="50" t="s">
        <v>490</v>
      </c>
    </row>
    <row r="2885" spans="1:20" ht="21" customHeight="1" x14ac:dyDescent="0.4">
      <c r="A2885" s="50" t="s">
        <v>176</v>
      </c>
      <c r="B2885" s="50"/>
      <c r="C2885" s="50" t="s">
        <v>891</v>
      </c>
      <c r="D2885" s="50"/>
      <c r="E2885" s="50"/>
      <c r="F2885" s="50"/>
      <c r="G2885" s="50"/>
      <c r="H2885" s="50"/>
      <c r="I2885" s="50"/>
      <c r="J2885" s="50"/>
      <c r="K2885" s="56"/>
      <c r="L2885" s="50"/>
      <c r="M2885" s="51"/>
      <c r="N2885" s="51"/>
      <c r="O2885" s="52">
        <f t="shared" si="447"/>
        <v>0</v>
      </c>
      <c r="P2885" s="51"/>
      <c r="Q2885" s="51"/>
      <c r="R2885" s="51"/>
      <c r="S2885" s="51"/>
      <c r="T2885" s="50" t="s">
        <v>490</v>
      </c>
    </row>
    <row r="2886" spans="1:20" ht="21" customHeight="1" x14ac:dyDescent="0.4">
      <c r="A2886" s="50" t="s">
        <v>176</v>
      </c>
      <c r="B2886" s="50"/>
      <c r="C2886" s="50" t="s">
        <v>891</v>
      </c>
      <c r="D2886" s="50"/>
      <c r="E2886" s="50"/>
      <c r="F2886" s="50"/>
      <c r="G2886" s="50"/>
      <c r="H2886" s="50"/>
      <c r="I2886" s="50"/>
      <c r="J2886" s="50"/>
      <c r="K2886" s="56"/>
      <c r="L2886" s="50"/>
      <c r="M2886" s="51"/>
      <c r="N2886" s="51"/>
      <c r="O2886" s="52">
        <f t="shared" si="447"/>
        <v>0</v>
      </c>
      <c r="P2886" s="51"/>
      <c r="Q2886" s="51"/>
      <c r="R2886" s="51"/>
      <c r="S2886" s="51"/>
      <c r="T2886" s="50" t="s">
        <v>490</v>
      </c>
    </row>
    <row r="2887" spans="1:20" ht="21" customHeight="1" x14ac:dyDescent="0.4">
      <c r="A2887" s="50" t="s">
        <v>176</v>
      </c>
      <c r="B2887" s="50"/>
      <c r="C2887" s="50"/>
      <c r="D2887" s="50"/>
      <c r="E2887" s="50"/>
      <c r="F2887" s="50"/>
      <c r="G2887" s="50"/>
      <c r="H2887" s="50"/>
      <c r="I2887" s="50"/>
      <c r="J2887" s="50"/>
      <c r="K2887" s="50"/>
      <c r="L2887" s="50"/>
      <c r="M2887" s="51"/>
      <c r="N2887" s="51"/>
      <c r="O2887" s="52">
        <f t="shared" si="447"/>
        <v>0</v>
      </c>
      <c r="P2887" s="51"/>
      <c r="Q2887" s="51"/>
      <c r="R2887" s="51"/>
      <c r="S2887" s="51"/>
      <c r="T2887" s="50" t="s">
        <v>490</v>
      </c>
    </row>
    <row r="2888" spans="1:20" ht="21" customHeight="1" x14ac:dyDescent="0.4">
      <c r="A2888" s="58"/>
      <c r="B2888" s="58"/>
      <c r="C2888" s="58"/>
      <c r="D2888" s="58"/>
      <c r="E2888" s="58"/>
      <c r="F2888" s="58"/>
      <c r="G2888" s="58"/>
      <c r="H2888" s="58"/>
      <c r="I2888" s="58"/>
      <c r="J2888" s="58"/>
      <c r="K2888" s="58"/>
      <c r="L2888" s="58"/>
      <c r="M2888" s="60">
        <f t="shared" ref="M2888:N2888" si="449">SUM(M2875:M2887)</f>
        <v>757000</v>
      </c>
      <c r="N2888" s="60">
        <f t="shared" si="449"/>
        <v>1342620</v>
      </c>
      <c r="O2888" s="60">
        <f>SUM(O2875:O2887)</f>
        <v>2099620</v>
      </c>
      <c r="P2888" s="60">
        <f>+J2874-N2888</f>
        <v>11005</v>
      </c>
      <c r="Q2888" s="60">
        <f>+I2874-M2888</f>
        <v>-11000</v>
      </c>
      <c r="R2888" s="60">
        <f>+P2888+Q2888</f>
        <v>5</v>
      </c>
      <c r="S2888" s="60">
        <f>+O2888</f>
        <v>2099620</v>
      </c>
      <c r="T2888" s="58"/>
    </row>
    <row r="2889" spans="1:20" ht="21" customHeight="1" x14ac:dyDescent="0.4">
      <c r="A2889" s="50" t="s">
        <v>177</v>
      </c>
      <c r="B2889" s="50" t="s">
        <v>399</v>
      </c>
      <c r="C2889" s="50" t="s">
        <v>260</v>
      </c>
      <c r="D2889" s="50">
        <v>107.19</v>
      </c>
      <c r="E2889" s="50">
        <v>16500</v>
      </c>
      <c r="F2889" s="52">
        <f>+D2889*0.8364</f>
        <v>89.653716000000003</v>
      </c>
      <c r="G2889" s="51">
        <v>7000</v>
      </c>
      <c r="H2889" s="51">
        <f>+D2889*E2889</f>
        <v>1768635</v>
      </c>
      <c r="I2889" s="52">
        <f>+CEILING(F2889*G2889,1000)</f>
        <v>628000</v>
      </c>
      <c r="J2889" s="52">
        <f>(H2889-I2889)</f>
        <v>1140635</v>
      </c>
      <c r="K2889" s="56">
        <v>45180</v>
      </c>
      <c r="L2889" s="56"/>
      <c r="M2889" s="51"/>
      <c r="N2889" s="51"/>
      <c r="O2889" s="52"/>
      <c r="P2889" s="51"/>
      <c r="Q2889" s="51"/>
      <c r="R2889" s="51"/>
      <c r="S2889" s="51"/>
      <c r="T2889" s="50" t="s">
        <v>289</v>
      </c>
    </row>
    <row r="2890" spans="1:20" ht="21" customHeight="1" x14ac:dyDescent="0.4">
      <c r="A2890" s="50" t="s">
        <v>177</v>
      </c>
      <c r="B2890" s="50"/>
      <c r="C2890" s="50"/>
      <c r="D2890" s="50"/>
      <c r="E2890" s="50"/>
      <c r="F2890" s="50"/>
      <c r="G2890" s="50"/>
      <c r="H2890" s="50"/>
      <c r="I2890" s="50"/>
      <c r="J2890" s="50"/>
      <c r="K2890" s="56">
        <v>44972</v>
      </c>
      <c r="L2890" s="56" t="s">
        <v>1420</v>
      </c>
      <c r="M2890" s="51">
        <v>400000</v>
      </c>
      <c r="N2890" s="51"/>
      <c r="O2890" s="52">
        <f t="shared" si="447"/>
        <v>400000</v>
      </c>
      <c r="P2890" s="51"/>
      <c r="Q2890" s="51"/>
      <c r="R2890" s="51"/>
      <c r="S2890" s="51"/>
      <c r="T2890" s="50" t="s">
        <v>376</v>
      </c>
    </row>
    <row r="2891" spans="1:20" ht="21" customHeight="1" x14ac:dyDescent="0.4">
      <c r="A2891" s="50" t="s">
        <v>177</v>
      </c>
      <c r="B2891" s="50"/>
      <c r="C2891" s="50"/>
      <c r="D2891" s="50"/>
      <c r="E2891" s="50"/>
      <c r="F2891" s="50"/>
      <c r="G2891" s="50"/>
      <c r="H2891" s="50"/>
      <c r="I2891" s="50"/>
      <c r="J2891" s="50"/>
      <c r="K2891" s="56">
        <v>45127</v>
      </c>
      <c r="L2891" s="56" t="s">
        <v>314</v>
      </c>
      <c r="M2891" s="51">
        <v>-400000</v>
      </c>
      <c r="N2891" s="51"/>
      <c r="O2891" s="52">
        <f t="shared" si="447"/>
        <v>-400000</v>
      </c>
      <c r="P2891" s="51"/>
      <c r="Q2891" s="51"/>
      <c r="R2891" s="51"/>
      <c r="S2891" s="51"/>
      <c r="T2891" s="50" t="s">
        <v>376</v>
      </c>
    </row>
    <row r="2892" spans="1:20" ht="21" customHeight="1" x14ac:dyDescent="0.4">
      <c r="A2892" s="50" t="s">
        <v>177</v>
      </c>
      <c r="B2892" s="50"/>
      <c r="C2892" s="50" t="s">
        <v>892</v>
      </c>
      <c r="D2892" s="50"/>
      <c r="E2892" s="50"/>
      <c r="F2892" s="50"/>
      <c r="G2892" s="50"/>
      <c r="H2892" s="50"/>
      <c r="I2892" s="50"/>
      <c r="J2892" s="50"/>
      <c r="K2892" s="56">
        <v>45180</v>
      </c>
      <c r="L2892" s="56" t="s">
        <v>1421</v>
      </c>
      <c r="M2892" s="51">
        <v>450000</v>
      </c>
      <c r="N2892" s="51"/>
      <c r="O2892" s="52">
        <f t="shared" si="447"/>
        <v>450000</v>
      </c>
      <c r="P2892" s="51"/>
      <c r="Q2892" s="51"/>
      <c r="R2892" s="51"/>
      <c r="S2892" s="51"/>
      <c r="T2892" s="50" t="s">
        <v>289</v>
      </c>
    </row>
    <row r="2893" spans="1:20" ht="21" customHeight="1" x14ac:dyDescent="0.4">
      <c r="A2893" s="50" t="s">
        <v>177</v>
      </c>
      <c r="B2893" s="50"/>
      <c r="C2893" s="50" t="s">
        <v>892</v>
      </c>
      <c r="D2893" s="50"/>
      <c r="E2893" s="50"/>
      <c r="F2893" s="50"/>
      <c r="G2893" s="50"/>
      <c r="H2893" s="50"/>
      <c r="I2893" s="50"/>
      <c r="J2893" s="50"/>
      <c r="K2893" s="56">
        <v>45268</v>
      </c>
      <c r="L2893" s="56" t="s">
        <v>1422</v>
      </c>
      <c r="M2893" s="51">
        <v>450000</v>
      </c>
      <c r="N2893" s="51"/>
      <c r="O2893" s="52">
        <f t="shared" si="447"/>
        <v>450000</v>
      </c>
      <c r="P2893" s="51"/>
      <c r="Q2893" s="51"/>
      <c r="R2893" s="51"/>
      <c r="S2893" s="51"/>
      <c r="T2893" s="50" t="s">
        <v>289</v>
      </c>
    </row>
    <row r="2894" spans="1:20" ht="21" customHeight="1" x14ac:dyDescent="0.4">
      <c r="A2894" s="50" t="s">
        <v>177</v>
      </c>
      <c r="B2894" s="50"/>
      <c r="C2894" s="50"/>
      <c r="D2894" s="50"/>
      <c r="E2894" s="50"/>
      <c r="F2894" s="50"/>
      <c r="G2894" s="50"/>
      <c r="H2894" s="50"/>
      <c r="I2894" s="50"/>
      <c r="J2894" s="50"/>
      <c r="K2894" s="56">
        <v>45373</v>
      </c>
      <c r="L2894" s="56" t="s">
        <v>9</v>
      </c>
      <c r="M2894" s="51"/>
      <c r="N2894" s="77">
        <v>260000</v>
      </c>
      <c r="O2894" s="52">
        <f t="shared" si="447"/>
        <v>260000</v>
      </c>
      <c r="P2894" s="51"/>
      <c r="Q2894" s="51"/>
      <c r="R2894" s="51"/>
      <c r="S2894" s="51"/>
      <c r="T2894" s="50" t="s">
        <v>289</v>
      </c>
    </row>
    <row r="2895" spans="1:20" ht="21" customHeight="1" x14ac:dyDescent="0.4">
      <c r="A2895" s="50" t="s">
        <v>177</v>
      </c>
      <c r="B2895" s="50"/>
      <c r="C2895" s="50"/>
      <c r="D2895" s="50"/>
      <c r="E2895" s="50"/>
      <c r="F2895" s="50"/>
      <c r="G2895" s="50"/>
      <c r="H2895" s="50"/>
      <c r="I2895" s="50"/>
      <c r="J2895" s="50"/>
      <c r="K2895" s="56">
        <v>45403</v>
      </c>
      <c r="L2895" s="56" t="s">
        <v>9</v>
      </c>
      <c r="M2895" s="51"/>
      <c r="N2895" s="77">
        <v>164000</v>
      </c>
      <c r="O2895" s="52">
        <f t="shared" si="447"/>
        <v>164000</v>
      </c>
      <c r="P2895" s="51"/>
      <c r="Q2895" s="51"/>
      <c r="R2895" s="51"/>
      <c r="S2895" s="51"/>
      <c r="T2895" s="50" t="s">
        <v>289</v>
      </c>
    </row>
    <row r="2896" spans="1:20" ht="21" customHeight="1" x14ac:dyDescent="0.4">
      <c r="A2896" s="50" t="s">
        <v>177</v>
      </c>
      <c r="B2896" s="50"/>
      <c r="C2896" s="50"/>
      <c r="D2896" s="50"/>
      <c r="E2896" s="50"/>
      <c r="F2896" s="50"/>
      <c r="G2896" s="50"/>
      <c r="H2896" s="50"/>
      <c r="I2896" s="50"/>
      <c r="J2896" s="50"/>
      <c r="K2896" s="56">
        <v>45409</v>
      </c>
      <c r="L2896" s="56" t="s">
        <v>9</v>
      </c>
      <c r="M2896" s="51"/>
      <c r="N2896" s="77">
        <v>26000</v>
      </c>
      <c r="O2896" s="52">
        <f t="shared" si="447"/>
        <v>26000</v>
      </c>
      <c r="P2896" s="51"/>
      <c r="Q2896" s="51"/>
      <c r="R2896" s="51"/>
      <c r="S2896" s="51"/>
      <c r="T2896" s="50" t="s">
        <v>289</v>
      </c>
    </row>
    <row r="2897" spans="1:20" ht="21" customHeight="1" x14ac:dyDescent="0.4">
      <c r="A2897" s="50" t="s">
        <v>177</v>
      </c>
      <c r="B2897" s="50"/>
      <c r="C2897" s="50"/>
      <c r="D2897" s="50"/>
      <c r="E2897" s="50"/>
      <c r="F2897" s="50"/>
      <c r="G2897" s="50"/>
      <c r="H2897" s="50"/>
      <c r="I2897" s="50"/>
      <c r="J2897" s="50"/>
      <c r="K2897" s="56">
        <v>45495</v>
      </c>
      <c r="L2897" s="56" t="s">
        <v>9</v>
      </c>
      <c r="M2897" s="51"/>
      <c r="N2897" s="77">
        <v>418000</v>
      </c>
      <c r="O2897" s="52">
        <f t="shared" si="447"/>
        <v>418000</v>
      </c>
      <c r="P2897" s="51"/>
      <c r="Q2897" s="51"/>
      <c r="R2897" s="51"/>
      <c r="S2897" s="51"/>
      <c r="T2897" s="50" t="s">
        <v>289</v>
      </c>
    </row>
    <row r="2898" spans="1:20" ht="21" customHeight="1" x14ac:dyDescent="0.4">
      <c r="A2898" s="50" t="s">
        <v>177</v>
      </c>
      <c r="B2898" s="50"/>
      <c r="C2898" s="50" t="s">
        <v>892</v>
      </c>
      <c r="D2898" s="50"/>
      <c r="E2898" s="50"/>
      <c r="F2898" s="50"/>
      <c r="G2898" s="50"/>
      <c r="H2898" s="50"/>
      <c r="I2898" s="50"/>
      <c r="J2898" s="50"/>
      <c r="K2898" s="56">
        <v>45495</v>
      </c>
      <c r="L2898" s="56" t="s">
        <v>314</v>
      </c>
      <c r="M2898" s="77">
        <v>-450000</v>
      </c>
      <c r="N2898" s="51"/>
      <c r="O2898" s="52">
        <f t="shared" si="447"/>
        <v>-450000</v>
      </c>
      <c r="P2898" s="51"/>
      <c r="Q2898" s="51"/>
      <c r="R2898" s="51"/>
      <c r="S2898" s="51"/>
      <c r="T2898" s="50" t="s">
        <v>289</v>
      </c>
    </row>
    <row r="2899" spans="1:20" ht="21" customHeight="1" x14ac:dyDescent="0.4">
      <c r="A2899" s="50" t="s">
        <v>177</v>
      </c>
      <c r="B2899" s="50"/>
      <c r="C2899" s="50" t="s">
        <v>893</v>
      </c>
      <c r="D2899" s="50"/>
      <c r="E2899" s="50"/>
      <c r="F2899" s="50"/>
      <c r="G2899" s="50"/>
      <c r="H2899" s="50"/>
      <c r="I2899" s="50"/>
      <c r="J2899" s="50"/>
      <c r="K2899" s="56">
        <v>45497</v>
      </c>
      <c r="L2899" s="56" t="s">
        <v>1423</v>
      </c>
      <c r="M2899" s="77">
        <v>178000</v>
      </c>
      <c r="N2899" s="51"/>
      <c r="O2899" s="52">
        <f t="shared" si="447"/>
        <v>178000</v>
      </c>
      <c r="P2899" s="51"/>
      <c r="Q2899" s="51"/>
      <c r="R2899" s="51"/>
      <c r="S2899" s="51"/>
      <c r="T2899" s="50" t="s">
        <v>289</v>
      </c>
    </row>
    <row r="2900" spans="1:20" ht="21" customHeight="1" x14ac:dyDescent="0.4">
      <c r="A2900" s="50" t="s">
        <v>177</v>
      </c>
      <c r="B2900" s="50"/>
      <c r="C2900" s="50"/>
      <c r="D2900" s="50"/>
      <c r="E2900" s="50"/>
      <c r="F2900" s="50"/>
      <c r="G2900" s="50"/>
      <c r="H2900" s="50"/>
      <c r="I2900" s="50"/>
      <c r="J2900" s="50"/>
      <c r="K2900" s="56">
        <v>45497</v>
      </c>
      <c r="L2900" s="56" t="s">
        <v>9</v>
      </c>
      <c r="M2900" s="51"/>
      <c r="N2900" s="77">
        <v>272600</v>
      </c>
      <c r="O2900" s="52">
        <f t="shared" si="447"/>
        <v>272600</v>
      </c>
      <c r="P2900" s="51"/>
      <c r="Q2900" s="51"/>
      <c r="R2900" s="51"/>
      <c r="S2900" s="51"/>
      <c r="T2900" s="50" t="s">
        <v>289</v>
      </c>
    </row>
    <row r="2901" spans="1:20" ht="21" customHeight="1" x14ac:dyDescent="0.4">
      <c r="A2901" s="50" t="s">
        <v>177</v>
      </c>
      <c r="B2901" s="50"/>
      <c r="C2901" s="50"/>
      <c r="D2901" s="50"/>
      <c r="E2901" s="50"/>
      <c r="F2901" s="50"/>
      <c r="G2901" s="50"/>
      <c r="H2901" s="50"/>
      <c r="I2901" s="50"/>
      <c r="J2901" s="50"/>
      <c r="K2901" s="50"/>
      <c r="L2901" s="50"/>
      <c r="M2901" s="51"/>
      <c r="N2901" s="51"/>
      <c r="O2901" s="52">
        <f t="shared" si="447"/>
        <v>0</v>
      </c>
      <c r="P2901" s="51"/>
      <c r="Q2901" s="51"/>
      <c r="R2901" s="51"/>
      <c r="S2901" s="51"/>
      <c r="T2901" s="50" t="s">
        <v>289</v>
      </c>
    </row>
    <row r="2902" spans="1:20" ht="21" customHeight="1" x14ac:dyDescent="0.4">
      <c r="A2902" s="58"/>
      <c r="B2902" s="58"/>
      <c r="C2902" s="58"/>
      <c r="D2902" s="58"/>
      <c r="E2902" s="58"/>
      <c r="F2902" s="58"/>
      <c r="G2902" s="58"/>
      <c r="H2902" s="58"/>
      <c r="I2902" s="58"/>
      <c r="J2902" s="58"/>
      <c r="K2902" s="58"/>
      <c r="L2902" s="58"/>
      <c r="M2902" s="60">
        <f t="shared" ref="M2902:N2902" si="450">SUM(M2890:M2901)</f>
        <v>628000</v>
      </c>
      <c r="N2902" s="60">
        <f t="shared" si="450"/>
        <v>1140600</v>
      </c>
      <c r="O2902" s="60">
        <f>SUM(O2890:O2901)</f>
        <v>1768600</v>
      </c>
      <c r="P2902" s="60">
        <f>+J2889-N2902</f>
        <v>35</v>
      </c>
      <c r="Q2902" s="60">
        <f>+I2889-M2902</f>
        <v>0</v>
      </c>
      <c r="R2902" s="60">
        <f>+P2902+Q2902</f>
        <v>35</v>
      </c>
      <c r="S2902" s="60">
        <f>+O2902</f>
        <v>1768600</v>
      </c>
      <c r="T2902" s="58"/>
    </row>
    <row r="2903" spans="1:20" ht="21" customHeight="1" x14ac:dyDescent="0.4">
      <c r="A2903" s="50" t="s">
        <v>178</v>
      </c>
      <c r="B2903" s="50" t="s">
        <v>399</v>
      </c>
      <c r="C2903" s="50"/>
      <c r="D2903" s="50">
        <v>102.22</v>
      </c>
      <c r="E2903" s="50">
        <v>15500</v>
      </c>
      <c r="F2903" s="52">
        <f>+D2903*0.8364</f>
        <v>85.496808000000001</v>
      </c>
      <c r="G2903" s="51">
        <v>7000</v>
      </c>
      <c r="H2903" s="51">
        <f>+D2903*E2903</f>
        <v>1584410</v>
      </c>
      <c r="I2903" s="52">
        <f>+CEILING(F2903*G2903,1000)</f>
        <v>599000</v>
      </c>
      <c r="J2903" s="52">
        <f>(H2903-I2903)</f>
        <v>985410</v>
      </c>
      <c r="K2903" s="56">
        <v>45002</v>
      </c>
      <c r="L2903" s="50"/>
      <c r="M2903" s="51"/>
      <c r="N2903" s="51"/>
      <c r="O2903" s="52"/>
      <c r="P2903" s="51"/>
      <c r="Q2903" s="51"/>
      <c r="R2903" s="51"/>
      <c r="S2903" s="51"/>
      <c r="T2903" s="50" t="s">
        <v>293</v>
      </c>
    </row>
    <row r="2904" spans="1:20" ht="21" customHeight="1" x14ac:dyDescent="0.4">
      <c r="A2904" s="50" t="s">
        <v>178</v>
      </c>
      <c r="B2904" s="50"/>
      <c r="C2904" s="50"/>
      <c r="D2904" s="50"/>
      <c r="E2904" s="50"/>
      <c r="F2904" s="50"/>
      <c r="G2904" s="50"/>
      <c r="H2904" s="50"/>
      <c r="I2904" s="50"/>
      <c r="J2904" s="50"/>
      <c r="K2904" s="56">
        <v>45002</v>
      </c>
      <c r="L2904" s="50" t="s">
        <v>9</v>
      </c>
      <c r="M2904" s="51"/>
      <c r="N2904" s="77">
        <v>5000</v>
      </c>
      <c r="O2904" s="52">
        <f t="shared" si="447"/>
        <v>5000</v>
      </c>
      <c r="P2904" s="51"/>
      <c r="Q2904" s="51"/>
      <c r="R2904" s="51"/>
      <c r="S2904" s="51"/>
      <c r="T2904" s="50" t="s">
        <v>293</v>
      </c>
    </row>
    <row r="2905" spans="1:20" ht="21" customHeight="1" x14ac:dyDescent="0.4">
      <c r="A2905" s="50" t="s">
        <v>178</v>
      </c>
      <c r="B2905" s="50"/>
      <c r="C2905" s="50"/>
      <c r="D2905" s="50"/>
      <c r="E2905" s="50"/>
      <c r="F2905" s="50"/>
      <c r="G2905" s="50"/>
      <c r="H2905" s="50"/>
      <c r="I2905" s="50"/>
      <c r="J2905" s="50"/>
      <c r="K2905" s="56">
        <v>45019</v>
      </c>
      <c r="L2905" s="50" t="s">
        <v>9</v>
      </c>
      <c r="M2905" s="51"/>
      <c r="N2905" s="77">
        <v>-5000</v>
      </c>
      <c r="O2905" s="52">
        <f t="shared" si="447"/>
        <v>-5000</v>
      </c>
      <c r="P2905" s="51"/>
      <c r="Q2905" s="51"/>
      <c r="R2905" s="51"/>
      <c r="S2905" s="51"/>
      <c r="T2905" s="50" t="s">
        <v>293</v>
      </c>
    </row>
    <row r="2906" spans="1:20" ht="21" customHeight="1" x14ac:dyDescent="0.4">
      <c r="A2906" s="50" t="s">
        <v>178</v>
      </c>
      <c r="B2906" s="50"/>
      <c r="C2906" s="50"/>
      <c r="D2906" s="50"/>
      <c r="E2906" s="50"/>
      <c r="F2906" s="50"/>
      <c r="G2906" s="50"/>
      <c r="H2906" s="50"/>
      <c r="I2906" s="50"/>
      <c r="J2906" s="50"/>
      <c r="K2906" s="56">
        <v>45251</v>
      </c>
      <c r="L2906" s="50" t="s">
        <v>9</v>
      </c>
      <c r="M2906" s="51"/>
      <c r="N2906" s="77">
        <v>140000</v>
      </c>
      <c r="O2906" s="52">
        <f t="shared" si="447"/>
        <v>140000</v>
      </c>
      <c r="P2906" s="51"/>
      <c r="Q2906" s="51"/>
      <c r="R2906" s="51"/>
      <c r="S2906" s="51"/>
      <c r="T2906" s="50" t="s">
        <v>293</v>
      </c>
    </row>
    <row r="2907" spans="1:20" ht="21" customHeight="1" x14ac:dyDescent="0.4">
      <c r="A2907" s="50" t="s">
        <v>178</v>
      </c>
      <c r="B2907" s="50"/>
      <c r="C2907" s="50"/>
      <c r="D2907" s="50"/>
      <c r="E2907" s="50"/>
      <c r="F2907" s="50"/>
      <c r="G2907" s="50"/>
      <c r="H2907" s="50"/>
      <c r="I2907" s="50"/>
      <c r="J2907" s="50"/>
      <c r="K2907" s="56">
        <v>45433</v>
      </c>
      <c r="L2907" s="50" t="s">
        <v>314</v>
      </c>
      <c r="M2907" s="77">
        <v>599000</v>
      </c>
      <c r="N2907" s="51"/>
      <c r="O2907" s="52">
        <f t="shared" si="447"/>
        <v>599000</v>
      </c>
      <c r="P2907" s="51"/>
      <c r="Q2907" s="51"/>
      <c r="R2907" s="51"/>
      <c r="S2907" s="51"/>
      <c r="T2907" s="50" t="s">
        <v>293</v>
      </c>
    </row>
    <row r="2908" spans="1:20" ht="21" customHeight="1" x14ac:dyDescent="0.4">
      <c r="A2908" s="50" t="s">
        <v>178</v>
      </c>
      <c r="B2908" s="50"/>
      <c r="C2908" s="50" t="s">
        <v>283</v>
      </c>
      <c r="D2908" s="50" t="s">
        <v>894</v>
      </c>
      <c r="E2908" s="50"/>
      <c r="F2908" s="50"/>
      <c r="G2908" s="50"/>
      <c r="H2908" s="50"/>
      <c r="I2908" s="50"/>
      <c r="J2908" s="50"/>
      <c r="K2908" s="56">
        <v>45434</v>
      </c>
      <c r="L2908" s="50" t="s">
        <v>9</v>
      </c>
      <c r="M2908" s="51"/>
      <c r="N2908" s="77">
        <v>804100</v>
      </c>
      <c r="O2908" s="52">
        <f t="shared" si="447"/>
        <v>804100</v>
      </c>
      <c r="P2908" s="51"/>
      <c r="Q2908" s="51"/>
      <c r="R2908" s="51"/>
      <c r="S2908" s="51"/>
      <c r="T2908" s="50" t="s">
        <v>293</v>
      </c>
    </row>
    <row r="2909" spans="1:20" ht="21" customHeight="1" x14ac:dyDescent="0.4">
      <c r="A2909" s="50" t="s">
        <v>178</v>
      </c>
      <c r="B2909" s="50"/>
      <c r="C2909" s="50"/>
      <c r="D2909" s="50"/>
      <c r="E2909" s="50"/>
      <c r="F2909" s="50"/>
      <c r="G2909" s="50"/>
      <c r="H2909" s="50"/>
      <c r="I2909" s="50"/>
      <c r="J2909" s="50"/>
      <c r="K2909" s="56">
        <v>45439</v>
      </c>
      <c r="L2909" s="50" t="s">
        <v>9</v>
      </c>
      <c r="M2909" s="51"/>
      <c r="N2909" s="77">
        <v>41310</v>
      </c>
      <c r="O2909" s="52">
        <f t="shared" si="447"/>
        <v>41310</v>
      </c>
      <c r="P2909" s="51"/>
      <c r="Q2909" s="51"/>
      <c r="R2909" s="51"/>
      <c r="S2909" s="51"/>
      <c r="T2909" s="50" t="s">
        <v>293</v>
      </c>
    </row>
    <row r="2910" spans="1:20" ht="21" customHeight="1" x14ac:dyDescent="0.4">
      <c r="A2910" s="50" t="s">
        <v>178</v>
      </c>
      <c r="B2910" s="50"/>
      <c r="C2910" s="50"/>
      <c r="D2910" s="50"/>
      <c r="E2910" s="50"/>
      <c r="F2910" s="50"/>
      <c r="G2910" s="50"/>
      <c r="H2910" s="50"/>
      <c r="I2910" s="50"/>
      <c r="J2910" s="50"/>
      <c r="K2910" s="56">
        <v>45517</v>
      </c>
      <c r="L2910" s="50" t="s">
        <v>314</v>
      </c>
      <c r="M2910" s="77">
        <v>-300000</v>
      </c>
      <c r="N2910" s="51"/>
      <c r="O2910" s="52">
        <f t="shared" si="447"/>
        <v>-300000</v>
      </c>
      <c r="P2910" s="51"/>
      <c r="Q2910" s="51"/>
      <c r="R2910" s="51"/>
      <c r="S2910" s="51"/>
      <c r="T2910" s="50" t="s">
        <v>293</v>
      </c>
    </row>
    <row r="2911" spans="1:20" ht="21" customHeight="1" x14ac:dyDescent="0.4">
      <c r="A2911" s="50" t="s">
        <v>178</v>
      </c>
      <c r="B2911" s="50"/>
      <c r="C2911" s="50"/>
      <c r="D2911" s="50"/>
      <c r="E2911" s="50"/>
      <c r="F2911" s="50"/>
      <c r="G2911" s="50"/>
      <c r="H2911" s="50"/>
      <c r="I2911" s="50"/>
      <c r="J2911" s="50"/>
      <c r="K2911" s="56" t="s">
        <v>1204</v>
      </c>
      <c r="L2911" s="50" t="s">
        <v>166</v>
      </c>
      <c r="M2911" s="51">
        <v>300000</v>
      </c>
      <c r="N2911" s="51"/>
      <c r="O2911" s="52">
        <f t="shared" si="447"/>
        <v>300000</v>
      </c>
      <c r="P2911" s="51"/>
      <c r="Q2911" s="51"/>
      <c r="R2911" s="51"/>
      <c r="S2911" s="51"/>
      <c r="T2911" s="50" t="s">
        <v>293</v>
      </c>
    </row>
    <row r="2912" spans="1:20" ht="21" customHeight="1" x14ac:dyDescent="0.4">
      <c r="A2912" s="50" t="s">
        <v>178</v>
      </c>
      <c r="B2912" s="50"/>
      <c r="C2912" s="50"/>
      <c r="D2912" s="50"/>
      <c r="E2912" s="50"/>
      <c r="F2912" s="50"/>
      <c r="G2912" s="50"/>
      <c r="H2912" s="50"/>
      <c r="I2912" s="50"/>
      <c r="J2912" s="50"/>
      <c r="K2912" s="50"/>
      <c r="L2912" s="50"/>
      <c r="M2912" s="51"/>
      <c r="N2912" s="51"/>
      <c r="O2912" s="52">
        <f t="shared" si="447"/>
        <v>0</v>
      </c>
      <c r="P2912" s="51"/>
      <c r="Q2912" s="51"/>
      <c r="R2912" s="51"/>
      <c r="S2912" s="51"/>
      <c r="T2912" s="50" t="s">
        <v>293</v>
      </c>
    </row>
    <row r="2913" spans="1:20" ht="21" customHeight="1" x14ac:dyDescent="0.4">
      <c r="A2913" s="58"/>
      <c r="B2913" s="58"/>
      <c r="C2913" s="58"/>
      <c r="D2913" s="58"/>
      <c r="E2913" s="58"/>
      <c r="F2913" s="58"/>
      <c r="G2913" s="58"/>
      <c r="H2913" s="58"/>
      <c r="I2913" s="58"/>
      <c r="J2913" s="58"/>
      <c r="K2913" s="58"/>
      <c r="L2913" s="58"/>
      <c r="M2913" s="60">
        <f t="shared" ref="M2913:N2913" si="451">SUM(M2904:M2912)</f>
        <v>599000</v>
      </c>
      <c r="N2913" s="60">
        <f t="shared" si="451"/>
        <v>985410</v>
      </c>
      <c r="O2913" s="60">
        <f>SUM(O2904:O2912)</f>
        <v>1584410</v>
      </c>
      <c r="P2913" s="60">
        <f>+J2903-N2913</f>
        <v>0</v>
      </c>
      <c r="Q2913" s="60">
        <f>+I2903-M2913</f>
        <v>0</v>
      </c>
      <c r="R2913" s="60">
        <f>+P2913+Q2913</f>
        <v>0</v>
      </c>
      <c r="S2913" s="60">
        <f>+O2913</f>
        <v>1584410</v>
      </c>
      <c r="T2913" s="58"/>
    </row>
    <row r="2914" spans="1:20" ht="21" customHeight="1" x14ac:dyDescent="0.4">
      <c r="A2914" s="50" t="s">
        <v>179</v>
      </c>
      <c r="B2914" s="50" t="s">
        <v>399</v>
      </c>
      <c r="C2914" s="50" t="s">
        <v>895</v>
      </c>
      <c r="D2914" s="50">
        <v>102.22</v>
      </c>
      <c r="E2914" s="50">
        <v>15500</v>
      </c>
      <c r="F2914" s="52">
        <f>+D2914*0.8364</f>
        <v>85.496808000000001</v>
      </c>
      <c r="G2914" s="51">
        <v>7000</v>
      </c>
      <c r="H2914" s="51">
        <f>+D2914*E2914</f>
        <v>1584410</v>
      </c>
      <c r="I2914" s="52">
        <f>+CEILING(F2914*G2914,1000)</f>
        <v>599000</v>
      </c>
      <c r="J2914" s="52">
        <f>(H2914-I2914)</f>
        <v>985410</v>
      </c>
      <c r="K2914" s="53">
        <v>44999</v>
      </c>
      <c r="L2914" s="54"/>
      <c r="M2914" s="51"/>
      <c r="N2914" s="51"/>
      <c r="O2914" s="52"/>
      <c r="P2914" s="51"/>
      <c r="Q2914" s="51"/>
      <c r="R2914" s="51"/>
      <c r="S2914" s="51"/>
      <c r="T2914" s="50" t="s">
        <v>294</v>
      </c>
    </row>
    <row r="2915" spans="1:20" ht="21" customHeight="1" x14ac:dyDescent="0.4">
      <c r="A2915" s="50" t="s">
        <v>179</v>
      </c>
      <c r="B2915" s="50"/>
      <c r="C2915" s="50"/>
      <c r="D2915" s="50"/>
      <c r="E2915" s="50"/>
      <c r="F2915" s="50"/>
      <c r="G2915" s="50"/>
      <c r="H2915" s="50"/>
      <c r="I2915" s="50"/>
      <c r="J2915" s="50"/>
      <c r="K2915" s="56">
        <v>44999</v>
      </c>
      <c r="L2915" s="50" t="s">
        <v>312</v>
      </c>
      <c r="M2915" s="51">
        <v>10000</v>
      </c>
      <c r="N2915" s="51"/>
      <c r="O2915" s="52">
        <f t="shared" si="447"/>
        <v>10000</v>
      </c>
      <c r="P2915" s="51"/>
      <c r="Q2915" s="51"/>
      <c r="R2915" s="51"/>
      <c r="S2915" s="51"/>
      <c r="T2915" s="50" t="s">
        <v>294</v>
      </c>
    </row>
    <row r="2916" spans="1:20" ht="21" customHeight="1" x14ac:dyDescent="0.4">
      <c r="A2916" s="50" t="s">
        <v>179</v>
      </c>
      <c r="B2916" s="50"/>
      <c r="C2916" s="50"/>
      <c r="D2916" s="50"/>
      <c r="E2916" s="50"/>
      <c r="F2916" s="50"/>
      <c r="G2916" s="50"/>
      <c r="H2916" s="50"/>
      <c r="I2916" s="50"/>
      <c r="J2916" s="50"/>
      <c r="K2916" s="56">
        <v>45009</v>
      </c>
      <c r="L2916" s="50" t="s">
        <v>314</v>
      </c>
      <c r="M2916" s="51">
        <v>400000</v>
      </c>
      <c r="N2916" s="51"/>
      <c r="O2916" s="52">
        <f t="shared" si="447"/>
        <v>400000</v>
      </c>
      <c r="P2916" s="51"/>
      <c r="Q2916" s="51"/>
      <c r="R2916" s="51"/>
      <c r="S2916" s="51"/>
      <c r="T2916" s="50" t="s">
        <v>294</v>
      </c>
    </row>
    <row r="2917" spans="1:20" ht="21" customHeight="1" x14ac:dyDescent="0.4">
      <c r="A2917" s="50" t="s">
        <v>179</v>
      </c>
      <c r="B2917" s="50"/>
      <c r="C2917" s="50"/>
      <c r="D2917" s="50"/>
      <c r="E2917" s="50"/>
      <c r="F2917" s="50"/>
      <c r="G2917" s="50"/>
      <c r="H2917" s="50"/>
      <c r="I2917" s="50"/>
      <c r="J2917" s="50"/>
      <c r="K2917" s="56">
        <v>45115</v>
      </c>
      <c r="L2917" s="50" t="s">
        <v>9</v>
      </c>
      <c r="M2917" s="51"/>
      <c r="N2917" s="77">
        <v>400000</v>
      </c>
      <c r="O2917" s="52">
        <f t="shared" si="447"/>
        <v>400000</v>
      </c>
      <c r="P2917" s="51"/>
      <c r="Q2917" s="51"/>
      <c r="R2917" s="51"/>
      <c r="S2917" s="51"/>
      <c r="T2917" s="50" t="s">
        <v>294</v>
      </c>
    </row>
    <row r="2918" spans="1:20" ht="21" customHeight="1" x14ac:dyDescent="0.4">
      <c r="A2918" s="50" t="s">
        <v>179</v>
      </c>
      <c r="B2918" s="50"/>
      <c r="C2918" s="50"/>
      <c r="D2918" s="50"/>
      <c r="E2918" s="50"/>
      <c r="F2918" s="50"/>
      <c r="G2918" s="50"/>
      <c r="H2918" s="50"/>
      <c r="I2918" s="50"/>
      <c r="J2918" s="50"/>
      <c r="K2918" s="56">
        <v>45222</v>
      </c>
      <c r="L2918" s="50" t="s">
        <v>9</v>
      </c>
      <c r="M2918" s="51"/>
      <c r="N2918" s="77">
        <v>400000</v>
      </c>
      <c r="O2918" s="52">
        <f t="shared" si="447"/>
        <v>400000</v>
      </c>
      <c r="P2918" s="51"/>
      <c r="Q2918" s="51"/>
      <c r="R2918" s="51"/>
      <c r="S2918" s="51"/>
      <c r="T2918" s="50" t="s">
        <v>294</v>
      </c>
    </row>
    <row r="2919" spans="1:20" ht="21" customHeight="1" x14ac:dyDescent="0.4">
      <c r="A2919" s="50" t="s">
        <v>179</v>
      </c>
      <c r="B2919" s="50"/>
      <c r="C2919" s="50"/>
      <c r="D2919" s="50"/>
      <c r="E2919" s="50"/>
      <c r="F2919" s="50"/>
      <c r="G2919" s="50"/>
      <c r="H2919" s="50"/>
      <c r="I2919" s="50"/>
      <c r="J2919" s="50"/>
      <c r="K2919" s="56">
        <v>45300</v>
      </c>
      <c r="L2919" s="50" t="s">
        <v>314</v>
      </c>
      <c r="M2919" s="77">
        <v>189000</v>
      </c>
      <c r="N2919" s="51"/>
      <c r="O2919" s="52">
        <f t="shared" si="447"/>
        <v>189000</v>
      </c>
      <c r="P2919" s="51"/>
      <c r="Q2919" s="51"/>
      <c r="R2919" s="51"/>
      <c r="S2919" s="51"/>
      <c r="T2919" s="50" t="s">
        <v>294</v>
      </c>
    </row>
    <row r="2920" spans="1:20" ht="21" customHeight="1" x14ac:dyDescent="0.4">
      <c r="A2920" s="50" t="s">
        <v>179</v>
      </c>
      <c r="B2920" s="50"/>
      <c r="C2920" s="50"/>
      <c r="D2920" s="50"/>
      <c r="E2920" s="50"/>
      <c r="F2920" s="50"/>
      <c r="G2920" s="50"/>
      <c r="H2920" s="50"/>
      <c r="I2920" s="50"/>
      <c r="J2920" s="50"/>
      <c r="K2920" s="56">
        <v>45302</v>
      </c>
      <c r="L2920" s="50" t="s">
        <v>9</v>
      </c>
      <c r="M2920" s="51"/>
      <c r="N2920" s="77">
        <v>185410</v>
      </c>
      <c r="O2920" s="52">
        <f t="shared" si="447"/>
        <v>185410</v>
      </c>
      <c r="P2920" s="51"/>
      <c r="Q2920" s="51"/>
      <c r="R2920" s="51"/>
      <c r="S2920" s="51"/>
      <c r="T2920" s="50" t="s">
        <v>294</v>
      </c>
    </row>
    <row r="2921" spans="1:20" ht="21" customHeight="1" x14ac:dyDescent="0.4">
      <c r="A2921" s="50" t="s">
        <v>179</v>
      </c>
      <c r="B2921" s="50"/>
      <c r="C2921" s="50"/>
      <c r="D2921" s="50"/>
      <c r="E2921" s="50"/>
      <c r="F2921" s="50"/>
      <c r="G2921" s="50"/>
      <c r="H2921" s="50"/>
      <c r="I2921" s="50"/>
      <c r="J2921" s="50"/>
      <c r="K2921" s="50"/>
      <c r="L2921" s="50"/>
      <c r="M2921" s="51"/>
      <c r="N2921" s="51"/>
      <c r="O2921" s="52">
        <f t="shared" si="447"/>
        <v>0</v>
      </c>
      <c r="P2921" s="51"/>
      <c r="Q2921" s="51"/>
      <c r="R2921" s="51"/>
      <c r="S2921" s="51"/>
      <c r="T2921" s="50" t="s">
        <v>294</v>
      </c>
    </row>
    <row r="2922" spans="1:20" ht="21" customHeight="1" x14ac:dyDescent="0.4">
      <c r="A2922" s="58"/>
      <c r="B2922" s="58"/>
      <c r="C2922" s="58"/>
      <c r="D2922" s="58"/>
      <c r="E2922" s="58"/>
      <c r="F2922" s="58"/>
      <c r="G2922" s="58"/>
      <c r="H2922" s="58"/>
      <c r="I2922" s="58"/>
      <c r="J2922" s="58"/>
      <c r="K2922" s="58"/>
      <c r="L2922" s="58"/>
      <c r="M2922" s="60">
        <f t="shared" ref="M2922:N2922" si="452">SUM(M2915:M2921)</f>
        <v>599000</v>
      </c>
      <c r="N2922" s="60">
        <f t="shared" si="452"/>
        <v>985410</v>
      </c>
      <c r="O2922" s="60">
        <f>SUM(O2915:O2921)</f>
        <v>1584410</v>
      </c>
      <c r="P2922" s="60">
        <f>+J2914-N2922</f>
        <v>0</v>
      </c>
      <c r="Q2922" s="60">
        <f>+I2914-M2922</f>
        <v>0</v>
      </c>
      <c r="R2922" s="60">
        <f>+P2922+Q2922</f>
        <v>0</v>
      </c>
      <c r="S2922" s="60">
        <f>+O2922</f>
        <v>1584410</v>
      </c>
      <c r="T2922" s="58"/>
    </row>
    <row r="2923" spans="1:20" ht="21" customHeight="1" x14ac:dyDescent="0.4">
      <c r="A2923" s="50" t="s">
        <v>180</v>
      </c>
      <c r="B2923" s="50" t="s">
        <v>399</v>
      </c>
      <c r="C2923" s="50" t="s">
        <v>896</v>
      </c>
      <c r="D2923" s="50">
        <v>102.22</v>
      </c>
      <c r="E2923" s="50">
        <v>14500</v>
      </c>
      <c r="F2923" s="52">
        <f>+D2923*0.8364</f>
        <v>85.496808000000001</v>
      </c>
      <c r="G2923" s="51">
        <v>7000</v>
      </c>
      <c r="H2923" s="51">
        <f>+D2923*E2923</f>
        <v>1482190</v>
      </c>
      <c r="I2923" s="52">
        <f>+CEILING(F2923*G2923,1000)</f>
        <v>599000</v>
      </c>
      <c r="J2923" s="52">
        <f>(H2923-I2923)</f>
        <v>883190</v>
      </c>
      <c r="K2923" s="56">
        <v>44958</v>
      </c>
      <c r="L2923" s="50"/>
      <c r="M2923" s="51"/>
      <c r="N2923" s="51"/>
      <c r="O2923" s="52"/>
      <c r="P2923" s="51"/>
      <c r="Q2923" s="51"/>
      <c r="R2923" s="51"/>
      <c r="S2923" s="51"/>
      <c r="T2923" s="50" t="s">
        <v>983</v>
      </c>
    </row>
    <row r="2924" spans="1:20" ht="21" customHeight="1" x14ac:dyDescent="0.4">
      <c r="A2924" s="50" t="s">
        <v>180</v>
      </c>
      <c r="B2924" s="50"/>
      <c r="C2924" s="50"/>
      <c r="D2924" s="50"/>
      <c r="E2924" s="50"/>
      <c r="F2924" s="50"/>
      <c r="G2924" s="50"/>
      <c r="H2924" s="50"/>
      <c r="I2924" s="50"/>
      <c r="J2924" s="50"/>
      <c r="K2924" s="56">
        <v>44959</v>
      </c>
      <c r="L2924" s="50" t="s">
        <v>1424</v>
      </c>
      <c r="M2924" s="51">
        <v>100000</v>
      </c>
      <c r="N2924" s="51"/>
      <c r="O2924" s="52">
        <f t="shared" si="447"/>
        <v>100000</v>
      </c>
      <c r="P2924" s="51"/>
      <c r="Q2924" s="51"/>
      <c r="R2924" s="51"/>
      <c r="S2924" s="51"/>
      <c r="T2924" s="50" t="s">
        <v>983</v>
      </c>
    </row>
    <row r="2925" spans="1:20" ht="21" customHeight="1" x14ac:dyDescent="0.4">
      <c r="A2925" s="50" t="s">
        <v>180</v>
      </c>
      <c r="B2925" s="50"/>
      <c r="C2925" s="50"/>
      <c r="D2925" s="50"/>
      <c r="E2925" s="50"/>
      <c r="F2925" s="50"/>
      <c r="G2925" s="50"/>
      <c r="H2925" s="50"/>
      <c r="I2925" s="50"/>
      <c r="J2925" s="50"/>
      <c r="K2925" s="56">
        <v>44959</v>
      </c>
      <c r="L2925" s="50" t="s">
        <v>9</v>
      </c>
      <c r="M2925" s="51"/>
      <c r="N2925" s="77">
        <v>100000</v>
      </c>
      <c r="O2925" s="52">
        <f t="shared" si="447"/>
        <v>100000</v>
      </c>
      <c r="P2925" s="51"/>
      <c r="Q2925" s="51"/>
      <c r="R2925" s="51"/>
      <c r="S2925" s="51"/>
      <c r="T2925" s="50" t="s">
        <v>983</v>
      </c>
    </row>
    <row r="2926" spans="1:20" ht="21" customHeight="1" x14ac:dyDescent="0.4">
      <c r="A2926" s="50" t="s">
        <v>180</v>
      </c>
      <c r="B2926" s="50"/>
      <c r="C2926" s="50"/>
      <c r="D2926" s="50"/>
      <c r="E2926" s="50"/>
      <c r="F2926" s="50"/>
      <c r="G2926" s="50"/>
      <c r="H2926" s="50"/>
      <c r="I2926" s="50"/>
      <c r="J2926" s="50"/>
      <c r="K2926" s="56">
        <v>44959</v>
      </c>
      <c r="L2926" s="50" t="s">
        <v>1424</v>
      </c>
      <c r="M2926" s="51">
        <v>250000</v>
      </c>
      <c r="N2926" s="51"/>
      <c r="O2926" s="52">
        <f t="shared" si="447"/>
        <v>250000</v>
      </c>
      <c r="P2926" s="51"/>
      <c r="Q2926" s="51"/>
      <c r="R2926" s="51"/>
      <c r="S2926" s="51"/>
      <c r="T2926" s="50" t="s">
        <v>983</v>
      </c>
    </row>
    <row r="2927" spans="1:20" ht="21" customHeight="1" x14ac:dyDescent="0.4">
      <c r="A2927" s="50" t="s">
        <v>180</v>
      </c>
      <c r="B2927" s="50"/>
      <c r="C2927" s="50"/>
      <c r="D2927" s="50"/>
      <c r="E2927" s="50"/>
      <c r="F2927" s="50"/>
      <c r="G2927" s="50"/>
      <c r="H2927" s="50"/>
      <c r="I2927" s="50"/>
      <c r="J2927" s="50"/>
      <c r="K2927" s="56">
        <v>45026</v>
      </c>
      <c r="L2927" s="50" t="s">
        <v>9</v>
      </c>
      <c r="M2927" s="51"/>
      <c r="N2927" s="77">
        <v>210000</v>
      </c>
      <c r="O2927" s="52">
        <f t="shared" si="447"/>
        <v>210000</v>
      </c>
      <c r="P2927" s="51"/>
      <c r="Q2927" s="51"/>
      <c r="R2927" s="51"/>
      <c r="S2927" s="51"/>
      <c r="T2927" s="50" t="s">
        <v>983</v>
      </c>
    </row>
    <row r="2928" spans="1:20" ht="21" customHeight="1" x14ac:dyDescent="0.4">
      <c r="A2928" s="50" t="s">
        <v>180</v>
      </c>
      <c r="B2928" s="50"/>
      <c r="C2928" s="50"/>
      <c r="D2928" s="50"/>
      <c r="E2928" s="50"/>
      <c r="F2928" s="50"/>
      <c r="G2928" s="50"/>
      <c r="H2928" s="50"/>
      <c r="I2928" s="50"/>
      <c r="J2928" s="50"/>
      <c r="K2928" s="56">
        <v>45091</v>
      </c>
      <c r="L2928" s="50" t="s">
        <v>9</v>
      </c>
      <c r="M2928" s="51"/>
      <c r="N2928" s="77">
        <v>150000</v>
      </c>
      <c r="O2928" s="52">
        <f t="shared" si="447"/>
        <v>150000</v>
      </c>
      <c r="P2928" s="51"/>
      <c r="Q2928" s="51"/>
      <c r="R2928" s="51"/>
      <c r="S2928" s="51"/>
      <c r="T2928" s="50" t="s">
        <v>983</v>
      </c>
    </row>
    <row r="2929" spans="1:20" ht="21" customHeight="1" x14ac:dyDescent="0.4">
      <c r="A2929" s="50" t="s">
        <v>180</v>
      </c>
      <c r="B2929" s="50"/>
      <c r="C2929" s="50"/>
      <c r="D2929" s="50"/>
      <c r="E2929" s="50"/>
      <c r="F2929" s="50"/>
      <c r="G2929" s="50"/>
      <c r="H2929" s="50"/>
      <c r="I2929" s="50"/>
      <c r="J2929" s="50"/>
      <c r="K2929" s="56">
        <v>45168</v>
      </c>
      <c r="L2929" s="50" t="s">
        <v>9</v>
      </c>
      <c r="M2929" s="51"/>
      <c r="N2929" s="77">
        <v>410000</v>
      </c>
      <c r="O2929" s="52">
        <f t="shared" si="447"/>
        <v>410000</v>
      </c>
      <c r="P2929" s="51"/>
      <c r="Q2929" s="51"/>
      <c r="R2929" s="51"/>
      <c r="S2929" s="51"/>
      <c r="T2929" s="50" t="s">
        <v>983</v>
      </c>
    </row>
    <row r="2930" spans="1:20" ht="21" customHeight="1" x14ac:dyDescent="0.4">
      <c r="A2930" s="50" t="s">
        <v>180</v>
      </c>
      <c r="B2930" s="50"/>
      <c r="C2930" s="50"/>
      <c r="D2930" s="50"/>
      <c r="E2930" s="50"/>
      <c r="F2930" s="50"/>
      <c r="G2930" s="50"/>
      <c r="H2930" s="50"/>
      <c r="I2930" s="50"/>
      <c r="J2930" s="50"/>
      <c r="K2930" s="56">
        <v>45171</v>
      </c>
      <c r="L2930" s="50" t="s">
        <v>314</v>
      </c>
      <c r="M2930" s="77">
        <v>-350000</v>
      </c>
      <c r="N2930" s="51"/>
      <c r="O2930" s="52">
        <f t="shared" si="447"/>
        <v>-350000</v>
      </c>
      <c r="P2930" s="51"/>
      <c r="Q2930" s="51"/>
      <c r="R2930" s="51"/>
      <c r="S2930" s="51"/>
      <c r="T2930" s="50" t="s">
        <v>983</v>
      </c>
    </row>
    <row r="2931" spans="1:20" ht="21" customHeight="1" x14ac:dyDescent="0.4">
      <c r="A2931" s="50" t="s">
        <v>180</v>
      </c>
      <c r="B2931" s="50"/>
      <c r="C2931" s="50"/>
      <c r="D2931" s="50"/>
      <c r="E2931" s="50"/>
      <c r="F2931" s="50"/>
      <c r="G2931" s="50"/>
      <c r="H2931" s="50"/>
      <c r="I2931" s="50"/>
      <c r="J2931" s="50"/>
      <c r="K2931" s="56">
        <v>45172</v>
      </c>
      <c r="L2931" s="50" t="s">
        <v>9</v>
      </c>
      <c r="M2931" s="51"/>
      <c r="N2931" s="77">
        <v>13190</v>
      </c>
      <c r="O2931" s="52">
        <f t="shared" si="447"/>
        <v>13190</v>
      </c>
      <c r="P2931" s="51"/>
      <c r="Q2931" s="51"/>
      <c r="R2931" s="51"/>
      <c r="S2931" s="51"/>
      <c r="T2931" s="50" t="s">
        <v>983</v>
      </c>
    </row>
    <row r="2932" spans="1:20" ht="21" customHeight="1" x14ac:dyDescent="0.4">
      <c r="A2932" s="50" t="s">
        <v>180</v>
      </c>
      <c r="B2932" s="50"/>
      <c r="C2932" s="50"/>
      <c r="D2932" s="50"/>
      <c r="E2932" s="50"/>
      <c r="F2932" s="50"/>
      <c r="G2932" s="50"/>
      <c r="H2932" s="50"/>
      <c r="I2932" s="50"/>
      <c r="J2932" s="50"/>
      <c r="K2932" s="56">
        <v>45173</v>
      </c>
      <c r="L2932" s="50" t="s">
        <v>1425</v>
      </c>
      <c r="M2932" s="77">
        <v>300000</v>
      </c>
      <c r="N2932" s="51"/>
      <c r="O2932" s="52">
        <f t="shared" si="447"/>
        <v>300000</v>
      </c>
      <c r="P2932" s="51"/>
      <c r="Q2932" s="51"/>
      <c r="R2932" s="51"/>
      <c r="S2932" s="51"/>
      <c r="T2932" s="50" t="s">
        <v>983</v>
      </c>
    </row>
    <row r="2933" spans="1:20" ht="21" customHeight="1" x14ac:dyDescent="0.4">
      <c r="A2933" s="50" t="s">
        <v>180</v>
      </c>
      <c r="B2933" s="50"/>
      <c r="C2933" s="50"/>
      <c r="D2933" s="50"/>
      <c r="E2933" s="50"/>
      <c r="F2933" s="50"/>
      <c r="G2933" s="50"/>
      <c r="H2933" s="50"/>
      <c r="I2933" s="50"/>
      <c r="J2933" s="50"/>
      <c r="K2933" s="56">
        <v>45173</v>
      </c>
      <c r="L2933" s="50" t="s">
        <v>1426</v>
      </c>
      <c r="M2933" s="77">
        <v>300000</v>
      </c>
      <c r="N2933" s="51"/>
      <c r="O2933" s="52">
        <f t="shared" si="447"/>
        <v>300000</v>
      </c>
      <c r="P2933" s="51"/>
      <c r="Q2933" s="51"/>
      <c r="R2933" s="51"/>
      <c r="S2933" s="51"/>
      <c r="T2933" s="50" t="s">
        <v>983</v>
      </c>
    </row>
    <row r="2934" spans="1:20" ht="21" customHeight="1" x14ac:dyDescent="0.4">
      <c r="A2934" s="50" t="s">
        <v>180</v>
      </c>
      <c r="B2934" s="50"/>
      <c r="C2934" s="50"/>
      <c r="D2934" s="50"/>
      <c r="E2934" s="50"/>
      <c r="F2934" s="50"/>
      <c r="G2934" s="50"/>
      <c r="H2934" s="50"/>
      <c r="I2934" s="50"/>
      <c r="J2934" s="50"/>
      <c r="K2934" s="50"/>
      <c r="L2934" s="50"/>
      <c r="M2934" s="51"/>
      <c r="N2934" s="51"/>
      <c r="O2934" s="52">
        <f t="shared" si="447"/>
        <v>0</v>
      </c>
      <c r="P2934" s="51"/>
      <c r="Q2934" s="51"/>
      <c r="R2934" s="51"/>
      <c r="S2934" s="51"/>
      <c r="T2934" s="50" t="s">
        <v>983</v>
      </c>
    </row>
    <row r="2935" spans="1:20" ht="21" customHeight="1" x14ac:dyDescent="0.4">
      <c r="A2935" s="58"/>
      <c r="B2935" s="58"/>
      <c r="C2935" s="58"/>
      <c r="D2935" s="58"/>
      <c r="E2935" s="58"/>
      <c r="F2935" s="58"/>
      <c r="G2935" s="58"/>
      <c r="H2935" s="58"/>
      <c r="I2935" s="58"/>
      <c r="J2935" s="58"/>
      <c r="K2935" s="58"/>
      <c r="L2935" s="58"/>
      <c r="M2935" s="60">
        <f t="shared" ref="M2935:N2935" si="453">SUM(M2924:M2934)</f>
        <v>600000</v>
      </c>
      <c r="N2935" s="60">
        <f t="shared" si="453"/>
        <v>883190</v>
      </c>
      <c r="O2935" s="60">
        <f>SUM(O2924:O2934)</f>
        <v>1483190</v>
      </c>
      <c r="P2935" s="60">
        <f>+J2923-N2935</f>
        <v>0</v>
      </c>
      <c r="Q2935" s="60">
        <f>+I2923-M2935</f>
        <v>-1000</v>
      </c>
      <c r="R2935" s="60">
        <f>+P2935+Q2935</f>
        <v>-1000</v>
      </c>
      <c r="S2935" s="60">
        <f>+O2935</f>
        <v>1483190</v>
      </c>
      <c r="T2935" s="58"/>
    </row>
    <row r="2936" spans="1:20" ht="21" customHeight="1" x14ac:dyDescent="0.4">
      <c r="A2936" s="50" t="s">
        <v>181</v>
      </c>
      <c r="B2936" s="50" t="s">
        <v>399</v>
      </c>
      <c r="C2936" s="50" t="s">
        <v>897</v>
      </c>
      <c r="D2936" s="50">
        <v>102.22</v>
      </c>
      <c r="E2936" s="50">
        <v>14500</v>
      </c>
      <c r="F2936" s="52">
        <f>+D2936*0.8364</f>
        <v>85.496808000000001</v>
      </c>
      <c r="G2936" s="51">
        <v>7000</v>
      </c>
      <c r="H2936" s="51">
        <f>+D2936*E2936</f>
        <v>1482190</v>
      </c>
      <c r="I2936" s="52">
        <f>+CEILING(F2936*G2936,1000)</f>
        <v>599000</v>
      </c>
      <c r="J2936" s="52">
        <f>(H2936-I2936)</f>
        <v>883190</v>
      </c>
      <c r="K2936" s="56">
        <v>44959</v>
      </c>
      <c r="L2936" s="50"/>
      <c r="M2936" s="51"/>
      <c r="N2936" s="51"/>
      <c r="O2936" s="52"/>
      <c r="P2936" s="51"/>
      <c r="Q2936" s="51"/>
      <c r="R2936" s="51"/>
      <c r="S2936" s="51"/>
      <c r="T2936" s="50" t="s">
        <v>304</v>
      </c>
    </row>
    <row r="2937" spans="1:20" ht="21" customHeight="1" x14ac:dyDescent="0.4">
      <c r="A2937" s="50" t="s">
        <v>181</v>
      </c>
      <c r="B2937" s="50"/>
      <c r="C2937" s="50"/>
      <c r="D2937" s="50"/>
      <c r="E2937" s="50"/>
      <c r="F2937" s="50"/>
      <c r="G2937" s="50"/>
      <c r="H2937" s="50"/>
      <c r="I2937" s="50"/>
      <c r="J2937" s="50"/>
      <c r="K2937" s="56">
        <v>44959</v>
      </c>
      <c r="L2937" s="50" t="s">
        <v>1427</v>
      </c>
      <c r="M2937" s="51">
        <v>370000</v>
      </c>
      <c r="N2937" s="51"/>
      <c r="O2937" s="52">
        <f t="shared" si="447"/>
        <v>370000</v>
      </c>
      <c r="P2937" s="51"/>
      <c r="Q2937" s="51"/>
      <c r="R2937" s="51"/>
      <c r="S2937" s="51"/>
      <c r="T2937" s="50" t="s">
        <v>375</v>
      </c>
    </row>
    <row r="2938" spans="1:20" ht="21" customHeight="1" x14ac:dyDescent="0.4">
      <c r="A2938" s="50" t="s">
        <v>181</v>
      </c>
      <c r="B2938" s="50"/>
      <c r="C2938" s="50" t="s">
        <v>897</v>
      </c>
      <c r="D2938" s="50"/>
      <c r="E2938" s="50"/>
      <c r="F2938" s="50"/>
      <c r="G2938" s="50"/>
      <c r="H2938" s="50"/>
      <c r="I2938" s="50"/>
      <c r="J2938" s="50"/>
      <c r="K2938" s="56">
        <v>44980</v>
      </c>
      <c r="L2938" s="50" t="s">
        <v>1427</v>
      </c>
      <c r="M2938" s="51">
        <v>-370000</v>
      </c>
      <c r="N2938" s="51"/>
      <c r="O2938" s="52">
        <f t="shared" si="447"/>
        <v>-370000</v>
      </c>
      <c r="P2938" s="51"/>
      <c r="Q2938" s="51"/>
      <c r="R2938" s="51"/>
      <c r="S2938" s="51"/>
      <c r="T2938" s="50" t="s">
        <v>375</v>
      </c>
    </row>
    <row r="2939" spans="1:20" ht="21" customHeight="1" x14ac:dyDescent="0.4">
      <c r="A2939" s="50" t="s">
        <v>181</v>
      </c>
      <c r="B2939" s="50"/>
      <c r="C2939" s="50" t="s">
        <v>438</v>
      </c>
      <c r="D2939" s="50"/>
      <c r="E2939" s="50"/>
      <c r="F2939" s="50"/>
      <c r="G2939" s="50"/>
      <c r="H2939" s="50"/>
      <c r="I2939" s="50"/>
      <c r="J2939" s="50"/>
      <c r="K2939" s="56">
        <v>44991</v>
      </c>
      <c r="L2939" s="50" t="s">
        <v>321</v>
      </c>
      <c r="M2939" s="51">
        <v>500000</v>
      </c>
      <c r="N2939" s="51"/>
      <c r="O2939" s="52">
        <f t="shared" si="447"/>
        <v>500000</v>
      </c>
      <c r="P2939" s="51"/>
      <c r="Q2939" s="51"/>
      <c r="R2939" s="51"/>
      <c r="S2939" s="51"/>
      <c r="T2939" s="50" t="s">
        <v>304</v>
      </c>
    </row>
    <row r="2940" spans="1:20" ht="21" customHeight="1" x14ac:dyDescent="0.4">
      <c r="A2940" s="50" t="s">
        <v>181</v>
      </c>
      <c r="B2940" s="50"/>
      <c r="C2940" s="50"/>
      <c r="D2940" s="50"/>
      <c r="E2940" s="50"/>
      <c r="F2940" s="50"/>
      <c r="G2940" s="50"/>
      <c r="H2940" s="50"/>
      <c r="I2940" s="50"/>
      <c r="J2940" s="50"/>
      <c r="K2940" s="56">
        <v>45001</v>
      </c>
      <c r="L2940" s="50" t="s">
        <v>9</v>
      </c>
      <c r="M2940" s="51"/>
      <c r="N2940" s="77">
        <v>20000</v>
      </c>
      <c r="O2940" s="52">
        <f t="shared" si="447"/>
        <v>20000</v>
      </c>
      <c r="P2940" s="51"/>
      <c r="Q2940" s="51"/>
      <c r="R2940" s="51"/>
      <c r="S2940" s="51"/>
      <c r="T2940" s="50" t="s">
        <v>304</v>
      </c>
    </row>
    <row r="2941" spans="1:20" ht="21" customHeight="1" x14ac:dyDescent="0.4">
      <c r="A2941" s="50" t="s">
        <v>181</v>
      </c>
      <c r="B2941" s="50"/>
      <c r="C2941" s="50" t="s">
        <v>898</v>
      </c>
      <c r="D2941" s="50"/>
      <c r="E2941" s="50"/>
      <c r="F2941" s="50"/>
      <c r="G2941" s="50"/>
      <c r="H2941" s="50"/>
      <c r="I2941" s="50"/>
      <c r="J2941" s="50"/>
      <c r="K2941" s="56">
        <v>45009</v>
      </c>
      <c r="L2941" s="50" t="s">
        <v>314</v>
      </c>
      <c r="M2941" s="51">
        <v>299000</v>
      </c>
      <c r="N2941" s="51"/>
      <c r="O2941" s="52">
        <f t="shared" si="447"/>
        <v>299000</v>
      </c>
      <c r="P2941" s="51"/>
      <c r="Q2941" s="51"/>
      <c r="R2941" s="51"/>
      <c r="S2941" s="51"/>
      <c r="T2941" s="50" t="s">
        <v>304</v>
      </c>
    </row>
    <row r="2942" spans="1:20" ht="21" customHeight="1" x14ac:dyDescent="0.4">
      <c r="A2942" s="50" t="s">
        <v>181</v>
      </c>
      <c r="B2942" s="50"/>
      <c r="C2942" s="50"/>
      <c r="D2942" s="50"/>
      <c r="E2942" s="50"/>
      <c r="F2942" s="50"/>
      <c r="G2942" s="50"/>
      <c r="H2942" s="50"/>
      <c r="I2942" s="50"/>
      <c r="J2942" s="50"/>
      <c r="K2942" s="56">
        <v>45076</v>
      </c>
      <c r="L2942" s="50" t="s">
        <v>314</v>
      </c>
      <c r="M2942" s="51">
        <v>200000</v>
      </c>
      <c r="N2942" s="51"/>
      <c r="O2942" s="52">
        <f t="shared" ref="O2942:O3010" si="454">+SUM(M2942:N2942)</f>
        <v>200000</v>
      </c>
      <c r="P2942" s="51"/>
      <c r="Q2942" s="51"/>
      <c r="R2942" s="51"/>
      <c r="S2942" s="51"/>
      <c r="T2942" s="50" t="s">
        <v>304</v>
      </c>
    </row>
    <row r="2943" spans="1:20" ht="21" customHeight="1" x14ac:dyDescent="0.4">
      <c r="A2943" s="50" t="s">
        <v>181</v>
      </c>
      <c r="B2943" s="50"/>
      <c r="C2943" s="50"/>
      <c r="D2943" s="50"/>
      <c r="E2943" s="50"/>
      <c r="F2943" s="50"/>
      <c r="G2943" s="50"/>
      <c r="H2943" s="50"/>
      <c r="I2943" s="50"/>
      <c r="J2943" s="50"/>
      <c r="K2943" s="56">
        <v>45152</v>
      </c>
      <c r="L2943" s="50" t="s">
        <v>314</v>
      </c>
      <c r="M2943" s="51">
        <v>-200000</v>
      </c>
      <c r="N2943" s="51"/>
      <c r="O2943" s="52">
        <f t="shared" si="454"/>
        <v>-200000</v>
      </c>
      <c r="P2943" s="51"/>
      <c r="Q2943" s="51"/>
      <c r="R2943" s="51"/>
      <c r="S2943" s="51"/>
      <c r="T2943" s="50" t="s">
        <v>304</v>
      </c>
    </row>
    <row r="2944" spans="1:20" ht="21" customHeight="1" x14ac:dyDescent="0.4">
      <c r="A2944" s="50" t="s">
        <v>181</v>
      </c>
      <c r="B2944" s="50"/>
      <c r="C2944" s="50" t="s">
        <v>899</v>
      </c>
      <c r="D2944" s="50"/>
      <c r="E2944" s="50"/>
      <c r="F2944" s="50"/>
      <c r="G2944" s="50"/>
      <c r="H2944" s="50"/>
      <c r="I2944" s="50"/>
      <c r="J2944" s="50"/>
      <c r="K2944" s="56">
        <v>45178</v>
      </c>
      <c r="L2944" s="50" t="s">
        <v>9</v>
      </c>
      <c r="M2944" s="51"/>
      <c r="N2944" s="77">
        <v>200000</v>
      </c>
      <c r="O2944" s="52">
        <f t="shared" si="454"/>
        <v>200000</v>
      </c>
      <c r="P2944" s="51"/>
      <c r="Q2944" s="51"/>
      <c r="R2944" s="51"/>
      <c r="S2944" s="51"/>
      <c r="T2944" s="50" t="s">
        <v>304</v>
      </c>
    </row>
    <row r="2945" spans="1:20" ht="21" customHeight="1" x14ac:dyDescent="0.4">
      <c r="A2945" s="50" t="s">
        <v>181</v>
      </c>
      <c r="B2945" s="50"/>
      <c r="C2945" s="50" t="s">
        <v>899</v>
      </c>
      <c r="D2945" s="50"/>
      <c r="E2945" s="50"/>
      <c r="F2945" s="50"/>
      <c r="G2945" s="50"/>
      <c r="H2945" s="50"/>
      <c r="I2945" s="50"/>
      <c r="J2945" s="50"/>
      <c r="K2945" s="56">
        <v>45237</v>
      </c>
      <c r="L2945" s="50" t="s">
        <v>314</v>
      </c>
      <c r="M2945" s="77">
        <v>599000</v>
      </c>
      <c r="N2945" s="51"/>
      <c r="O2945" s="52">
        <f t="shared" si="454"/>
        <v>599000</v>
      </c>
      <c r="P2945" s="51"/>
      <c r="Q2945" s="51"/>
      <c r="R2945" s="51"/>
      <c r="S2945" s="51"/>
      <c r="T2945" s="50" t="s">
        <v>304</v>
      </c>
    </row>
    <row r="2946" spans="1:20" ht="21" customHeight="1" x14ac:dyDescent="0.4">
      <c r="A2946" s="50" t="s">
        <v>181</v>
      </c>
      <c r="B2946" s="50"/>
      <c r="C2946" s="50"/>
      <c r="D2946" s="50"/>
      <c r="E2946" s="50"/>
      <c r="F2946" s="50"/>
      <c r="G2946" s="50"/>
      <c r="H2946" s="50"/>
      <c r="I2946" s="50"/>
      <c r="J2946" s="50"/>
      <c r="K2946" s="56">
        <v>45238</v>
      </c>
      <c r="L2946" s="50" t="s">
        <v>9</v>
      </c>
      <c r="M2946" s="51"/>
      <c r="N2946" s="77">
        <v>363200</v>
      </c>
      <c r="O2946" s="52">
        <f t="shared" si="454"/>
        <v>363200</v>
      </c>
      <c r="P2946" s="51"/>
      <c r="Q2946" s="51"/>
      <c r="R2946" s="51"/>
      <c r="S2946" s="51"/>
      <c r="T2946" s="50" t="s">
        <v>304</v>
      </c>
    </row>
    <row r="2947" spans="1:20" ht="21" customHeight="1" x14ac:dyDescent="0.4">
      <c r="A2947" s="50" t="s">
        <v>181</v>
      </c>
      <c r="B2947" s="50"/>
      <c r="C2947" s="50"/>
      <c r="D2947" s="50"/>
      <c r="E2947" s="50"/>
      <c r="F2947" s="50"/>
      <c r="G2947" s="50"/>
      <c r="H2947" s="50"/>
      <c r="I2947" s="50"/>
      <c r="J2947" s="50"/>
      <c r="K2947" s="56">
        <v>45238</v>
      </c>
      <c r="L2947" s="50" t="s">
        <v>314</v>
      </c>
      <c r="M2947" s="51">
        <v>-299000</v>
      </c>
      <c r="N2947" s="51"/>
      <c r="O2947" s="52">
        <f t="shared" si="454"/>
        <v>-299000</v>
      </c>
      <c r="P2947" s="51"/>
      <c r="Q2947" s="51"/>
      <c r="R2947" s="51"/>
      <c r="S2947" s="51"/>
      <c r="T2947" s="50" t="s">
        <v>304</v>
      </c>
    </row>
    <row r="2948" spans="1:20" ht="21" customHeight="1" x14ac:dyDescent="0.4">
      <c r="A2948" s="50" t="s">
        <v>181</v>
      </c>
      <c r="B2948" s="50"/>
      <c r="C2948" s="50" t="s">
        <v>594</v>
      </c>
      <c r="D2948" s="50"/>
      <c r="E2948" s="50"/>
      <c r="F2948" s="50"/>
      <c r="G2948" s="50"/>
      <c r="H2948" s="50"/>
      <c r="I2948" s="50"/>
      <c r="J2948" s="50"/>
      <c r="K2948" s="56" t="s">
        <v>1204</v>
      </c>
      <c r="L2948" s="50" t="s">
        <v>27</v>
      </c>
      <c r="M2948" s="51"/>
      <c r="N2948" s="51">
        <v>-5000</v>
      </c>
      <c r="O2948" s="52">
        <f t="shared" si="454"/>
        <v>-5000</v>
      </c>
      <c r="P2948" s="51"/>
      <c r="Q2948" s="51"/>
      <c r="R2948" s="51"/>
      <c r="S2948" s="51"/>
      <c r="T2948" s="50" t="s">
        <v>304</v>
      </c>
    </row>
    <row r="2949" spans="1:20" ht="21" customHeight="1" x14ac:dyDescent="0.4">
      <c r="A2949" s="50" t="s">
        <v>181</v>
      </c>
      <c r="B2949" s="50"/>
      <c r="C2949" s="50"/>
      <c r="D2949" s="50"/>
      <c r="E2949" s="50"/>
      <c r="F2949" s="50"/>
      <c r="G2949" s="50"/>
      <c r="H2949" s="50"/>
      <c r="I2949" s="50"/>
      <c r="J2949" s="50"/>
      <c r="K2949" s="56" t="s">
        <v>1204</v>
      </c>
      <c r="L2949" s="50" t="s">
        <v>44</v>
      </c>
      <c r="M2949" s="51">
        <v>250000</v>
      </c>
      <c r="N2949" s="51"/>
      <c r="O2949" s="52">
        <f t="shared" si="454"/>
        <v>250000</v>
      </c>
      <c r="P2949" s="51"/>
      <c r="Q2949" s="51"/>
      <c r="R2949" s="51"/>
      <c r="S2949" s="51"/>
      <c r="T2949" s="50" t="s">
        <v>304</v>
      </c>
    </row>
    <row r="2950" spans="1:20" ht="21" customHeight="1" x14ac:dyDescent="0.4">
      <c r="A2950" s="50" t="s">
        <v>181</v>
      </c>
      <c r="B2950" s="50"/>
      <c r="C2950" s="50"/>
      <c r="D2950" s="50"/>
      <c r="E2950" s="50"/>
      <c r="F2950" s="50"/>
      <c r="G2950" s="50"/>
      <c r="H2950" s="50"/>
      <c r="I2950" s="50"/>
      <c r="J2950" s="50"/>
      <c r="K2950" s="56" t="s">
        <v>1204</v>
      </c>
      <c r="L2950" s="50" t="s">
        <v>729</v>
      </c>
      <c r="M2950" s="51">
        <v>-200000</v>
      </c>
      <c r="N2950" s="51">
        <v>0</v>
      </c>
      <c r="O2950" s="52">
        <f t="shared" si="454"/>
        <v>-200000</v>
      </c>
      <c r="P2950" s="51"/>
      <c r="Q2950" s="51"/>
      <c r="R2950" s="51"/>
      <c r="S2950" s="51"/>
      <c r="T2950" s="50" t="s">
        <v>304</v>
      </c>
    </row>
    <row r="2951" spans="1:20" ht="21" customHeight="1" x14ac:dyDescent="0.4">
      <c r="A2951" s="50" t="s">
        <v>181</v>
      </c>
      <c r="B2951" s="50"/>
      <c r="C2951" s="50"/>
      <c r="D2951" s="50"/>
      <c r="E2951" s="50"/>
      <c r="F2951" s="50"/>
      <c r="G2951" s="50"/>
      <c r="H2951" s="50"/>
      <c r="I2951" s="50"/>
      <c r="J2951" s="50"/>
      <c r="K2951" s="56" t="s">
        <v>1204</v>
      </c>
      <c r="L2951" s="50" t="s">
        <v>1918</v>
      </c>
      <c r="M2951" s="51">
        <v>-245000</v>
      </c>
      <c r="N2951" s="51"/>
      <c r="O2951" s="52">
        <f t="shared" si="454"/>
        <v>-245000</v>
      </c>
      <c r="P2951" s="51"/>
      <c r="Q2951" s="51"/>
      <c r="R2951" s="51"/>
      <c r="S2951" s="51"/>
      <c r="T2951" s="50" t="s">
        <v>304</v>
      </c>
    </row>
    <row r="2952" spans="1:20" ht="21" customHeight="1" x14ac:dyDescent="0.4">
      <c r="A2952" s="50" t="s">
        <v>181</v>
      </c>
      <c r="B2952" s="50"/>
      <c r="C2952" s="50"/>
      <c r="D2952" s="50"/>
      <c r="E2952" s="50"/>
      <c r="F2952" s="50"/>
      <c r="G2952" s="50"/>
      <c r="H2952" s="50"/>
      <c r="I2952" s="50"/>
      <c r="J2952" s="50"/>
      <c r="K2952" s="50"/>
      <c r="L2952" s="50"/>
      <c r="M2952" s="51"/>
      <c r="N2952" s="51"/>
      <c r="O2952" s="52">
        <f t="shared" si="454"/>
        <v>0</v>
      </c>
      <c r="P2952" s="51"/>
      <c r="Q2952" s="51"/>
      <c r="R2952" s="51"/>
      <c r="S2952" s="51"/>
      <c r="T2952" s="50" t="s">
        <v>304</v>
      </c>
    </row>
    <row r="2953" spans="1:20" ht="21" customHeight="1" x14ac:dyDescent="0.4">
      <c r="A2953" s="58"/>
      <c r="B2953" s="58"/>
      <c r="C2953" s="58"/>
      <c r="D2953" s="58"/>
      <c r="E2953" s="58"/>
      <c r="F2953" s="58"/>
      <c r="G2953" s="58"/>
      <c r="H2953" s="58"/>
      <c r="I2953" s="58"/>
      <c r="J2953" s="58"/>
      <c r="K2953" s="58"/>
      <c r="L2953" s="58"/>
      <c r="M2953" s="60">
        <f t="shared" ref="M2953:N2953" si="455">SUM(M2937:M2952)</f>
        <v>904000</v>
      </c>
      <c r="N2953" s="60">
        <f t="shared" si="455"/>
        <v>578200</v>
      </c>
      <c r="O2953" s="60">
        <f>SUM(O2937:O2952)</f>
        <v>1482200</v>
      </c>
      <c r="P2953" s="60">
        <f>+J2936-N2953</f>
        <v>304990</v>
      </c>
      <c r="Q2953" s="60">
        <f>+I2936-M2953</f>
        <v>-305000</v>
      </c>
      <c r="R2953" s="60">
        <f>+P2953+Q2953</f>
        <v>-10</v>
      </c>
      <c r="S2953" s="60">
        <f>+O2953</f>
        <v>1482200</v>
      </c>
      <c r="T2953" s="58"/>
    </row>
    <row r="2954" spans="1:20" ht="21" customHeight="1" x14ac:dyDescent="0.4">
      <c r="A2954" s="50" t="s">
        <v>182</v>
      </c>
      <c r="B2954" s="50" t="s">
        <v>399</v>
      </c>
      <c r="C2954" s="50" t="s">
        <v>441</v>
      </c>
      <c r="D2954" s="50">
        <v>102.22</v>
      </c>
      <c r="E2954" s="50">
        <v>14500</v>
      </c>
      <c r="F2954" s="52">
        <f>+D2954*0.8364</f>
        <v>85.496808000000001</v>
      </c>
      <c r="G2954" s="51">
        <v>7000</v>
      </c>
      <c r="H2954" s="51">
        <f>+D2954*E2954</f>
        <v>1482190</v>
      </c>
      <c r="I2954" s="52">
        <f>+CEILING(F2954*G2954,1000)</f>
        <v>599000</v>
      </c>
      <c r="J2954" s="52">
        <f>(H2954-I2954)</f>
        <v>883190</v>
      </c>
      <c r="K2954" s="56">
        <v>44956</v>
      </c>
      <c r="L2954" s="50"/>
      <c r="M2954" s="51"/>
      <c r="N2954" s="51"/>
      <c r="O2954" s="52"/>
      <c r="P2954" s="51"/>
      <c r="Q2954" s="51"/>
      <c r="R2954" s="51"/>
      <c r="S2954" s="51"/>
      <c r="T2954" s="50" t="s">
        <v>304</v>
      </c>
    </row>
    <row r="2955" spans="1:20" ht="21" customHeight="1" x14ac:dyDescent="0.4">
      <c r="A2955" s="50" t="s">
        <v>182</v>
      </c>
      <c r="B2955" s="50"/>
      <c r="C2955" s="50" t="s">
        <v>900</v>
      </c>
      <c r="D2955" s="50"/>
      <c r="E2955" s="50"/>
      <c r="F2955" s="50"/>
      <c r="G2955" s="50"/>
      <c r="H2955" s="50"/>
      <c r="I2955" s="50"/>
      <c r="J2955" s="50"/>
      <c r="K2955" s="56">
        <v>44956</v>
      </c>
      <c r="L2955" s="50" t="s">
        <v>1428</v>
      </c>
      <c r="M2955" s="51">
        <v>370000</v>
      </c>
      <c r="N2955" s="51"/>
      <c r="O2955" s="52">
        <f t="shared" si="454"/>
        <v>370000</v>
      </c>
      <c r="P2955" s="51"/>
      <c r="Q2955" s="51"/>
      <c r="R2955" s="51"/>
      <c r="S2955" s="51"/>
      <c r="T2955" s="50" t="s">
        <v>304</v>
      </c>
    </row>
    <row r="2956" spans="1:20" ht="21" customHeight="1" x14ac:dyDescent="0.4">
      <c r="A2956" s="50" t="s">
        <v>182</v>
      </c>
      <c r="B2956" s="50"/>
      <c r="C2956" s="50"/>
      <c r="D2956" s="50"/>
      <c r="E2956" s="50"/>
      <c r="F2956" s="50"/>
      <c r="G2956" s="50"/>
      <c r="H2956" s="50"/>
      <c r="I2956" s="50"/>
      <c r="J2956" s="50"/>
      <c r="K2956" s="56">
        <v>45040</v>
      </c>
      <c r="L2956" s="50" t="s">
        <v>1429</v>
      </c>
      <c r="M2956" s="51">
        <v>229000</v>
      </c>
      <c r="N2956" s="51"/>
      <c r="O2956" s="52">
        <f t="shared" si="454"/>
        <v>229000</v>
      </c>
      <c r="P2956" s="51"/>
      <c r="Q2956" s="51"/>
      <c r="R2956" s="51"/>
      <c r="S2956" s="51"/>
      <c r="T2956" s="50" t="s">
        <v>304</v>
      </c>
    </row>
    <row r="2957" spans="1:20" ht="21" customHeight="1" x14ac:dyDescent="0.4">
      <c r="A2957" s="50" t="s">
        <v>182</v>
      </c>
      <c r="B2957" s="50"/>
      <c r="C2957" s="50"/>
      <c r="D2957" s="50"/>
      <c r="E2957" s="50"/>
      <c r="F2957" s="50"/>
      <c r="G2957" s="50"/>
      <c r="H2957" s="50"/>
      <c r="I2957" s="50"/>
      <c r="J2957" s="50"/>
      <c r="K2957" s="56">
        <v>45124</v>
      </c>
      <c r="L2957" s="50" t="s">
        <v>9</v>
      </c>
      <c r="M2957" s="51"/>
      <c r="N2957" s="77">
        <v>800000</v>
      </c>
      <c r="O2957" s="52">
        <f t="shared" si="454"/>
        <v>800000</v>
      </c>
      <c r="P2957" s="51"/>
      <c r="Q2957" s="51"/>
      <c r="R2957" s="51"/>
      <c r="S2957" s="51"/>
      <c r="T2957" s="50" t="s">
        <v>304</v>
      </c>
    </row>
    <row r="2958" spans="1:20" ht="21" customHeight="1" x14ac:dyDescent="0.4">
      <c r="A2958" s="50" t="s">
        <v>182</v>
      </c>
      <c r="B2958" s="50"/>
      <c r="C2958" s="50"/>
      <c r="D2958" s="50"/>
      <c r="E2958" s="50"/>
      <c r="F2958" s="50"/>
      <c r="G2958" s="50"/>
      <c r="H2958" s="50"/>
      <c r="I2958" s="50"/>
      <c r="J2958" s="50"/>
      <c r="K2958" s="56">
        <v>45125</v>
      </c>
      <c r="L2958" s="50" t="s">
        <v>9</v>
      </c>
      <c r="M2958" s="51"/>
      <c r="N2958" s="77">
        <v>72970</v>
      </c>
      <c r="O2958" s="52">
        <f t="shared" si="454"/>
        <v>72970</v>
      </c>
      <c r="P2958" s="51"/>
      <c r="Q2958" s="51"/>
      <c r="R2958" s="51"/>
      <c r="S2958" s="51"/>
      <c r="T2958" s="50" t="s">
        <v>304</v>
      </c>
    </row>
    <row r="2959" spans="1:20" ht="21" customHeight="1" x14ac:dyDescent="0.4">
      <c r="A2959" s="50" t="s">
        <v>182</v>
      </c>
      <c r="B2959" s="50"/>
      <c r="C2959" s="50"/>
      <c r="D2959" s="50"/>
      <c r="E2959" s="50"/>
      <c r="F2959" s="50"/>
      <c r="G2959" s="50"/>
      <c r="H2959" s="50"/>
      <c r="I2959" s="50"/>
      <c r="J2959" s="50"/>
      <c r="K2959" s="56">
        <v>45138</v>
      </c>
      <c r="L2959" s="50" t="s">
        <v>9</v>
      </c>
      <c r="M2959" s="51"/>
      <c r="N2959" s="77">
        <v>10220</v>
      </c>
      <c r="O2959" s="52">
        <f t="shared" si="454"/>
        <v>10220</v>
      </c>
      <c r="P2959" s="51"/>
      <c r="Q2959" s="51"/>
      <c r="R2959" s="51"/>
      <c r="S2959" s="51"/>
      <c r="T2959" s="50" t="s">
        <v>304</v>
      </c>
    </row>
    <row r="2960" spans="1:20" ht="21" customHeight="1" x14ac:dyDescent="0.4">
      <c r="A2960" s="50" t="s">
        <v>182</v>
      </c>
      <c r="B2960" s="50"/>
      <c r="C2960" s="50"/>
      <c r="D2960" s="50"/>
      <c r="E2960" s="50"/>
      <c r="F2960" s="50"/>
      <c r="G2960" s="50"/>
      <c r="H2960" s="50"/>
      <c r="I2960" s="50"/>
      <c r="J2960" s="50"/>
      <c r="K2960" s="50"/>
      <c r="L2960" s="50"/>
      <c r="M2960" s="51"/>
      <c r="N2960" s="51"/>
      <c r="O2960" s="52">
        <f t="shared" si="454"/>
        <v>0</v>
      </c>
      <c r="P2960" s="51"/>
      <c r="Q2960" s="51"/>
      <c r="R2960" s="51"/>
      <c r="S2960" s="51"/>
      <c r="T2960" s="50" t="s">
        <v>304</v>
      </c>
    </row>
    <row r="2961" spans="1:20" ht="21" customHeight="1" x14ac:dyDescent="0.4">
      <c r="A2961" s="58"/>
      <c r="B2961" s="58"/>
      <c r="C2961" s="58"/>
      <c r="D2961" s="58"/>
      <c r="E2961" s="58"/>
      <c r="F2961" s="58"/>
      <c r="G2961" s="58"/>
      <c r="H2961" s="58"/>
      <c r="I2961" s="58"/>
      <c r="J2961" s="58"/>
      <c r="K2961" s="58"/>
      <c r="L2961" s="58"/>
      <c r="M2961" s="60">
        <f t="shared" ref="M2961:N2961" si="456">SUM(M2955:M2960)</f>
        <v>599000</v>
      </c>
      <c r="N2961" s="60">
        <f t="shared" si="456"/>
        <v>883190</v>
      </c>
      <c r="O2961" s="60">
        <f>SUM(O2955:O2960)</f>
        <v>1482190</v>
      </c>
      <c r="P2961" s="60">
        <f>+J2954-N2961</f>
        <v>0</v>
      </c>
      <c r="Q2961" s="60">
        <f>+I2954-M2961</f>
        <v>0</v>
      </c>
      <c r="R2961" s="60">
        <f>+P2961+Q2961</f>
        <v>0</v>
      </c>
      <c r="S2961" s="60">
        <f>+O2961</f>
        <v>1482190</v>
      </c>
      <c r="T2961" s="58"/>
    </row>
    <row r="2962" spans="1:20" ht="21" customHeight="1" x14ac:dyDescent="0.4">
      <c r="A2962" s="50" t="s">
        <v>183</v>
      </c>
      <c r="B2962" s="50" t="s">
        <v>399</v>
      </c>
      <c r="C2962" s="50" t="s">
        <v>901</v>
      </c>
      <c r="D2962" s="50">
        <v>102.22</v>
      </c>
      <c r="E2962" s="50">
        <v>14500</v>
      </c>
      <c r="F2962" s="52">
        <f>+D2962*0.8364</f>
        <v>85.496808000000001</v>
      </c>
      <c r="G2962" s="51">
        <v>7000</v>
      </c>
      <c r="H2962" s="51">
        <f>+D2962*E2962</f>
        <v>1482190</v>
      </c>
      <c r="I2962" s="52">
        <f>+CEILING(F2962*G2962,1000)</f>
        <v>599000</v>
      </c>
      <c r="J2962" s="52">
        <f>(H2962-I2962)</f>
        <v>883190</v>
      </c>
      <c r="K2962" s="56">
        <v>44942</v>
      </c>
      <c r="L2962" s="50"/>
      <c r="M2962" s="51"/>
      <c r="N2962" s="51"/>
      <c r="O2962" s="52"/>
      <c r="P2962" s="51"/>
      <c r="Q2962" s="51"/>
      <c r="R2962" s="51"/>
      <c r="S2962" s="51"/>
      <c r="T2962" s="50" t="s">
        <v>304</v>
      </c>
    </row>
    <row r="2963" spans="1:20" ht="21" customHeight="1" x14ac:dyDescent="0.4">
      <c r="A2963" s="50" t="s">
        <v>183</v>
      </c>
      <c r="B2963" s="50"/>
      <c r="C2963" s="50"/>
      <c r="D2963" s="50"/>
      <c r="E2963" s="50"/>
      <c r="F2963" s="50"/>
      <c r="G2963" s="50"/>
      <c r="H2963" s="50"/>
      <c r="I2963" s="50"/>
      <c r="J2963" s="50"/>
      <c r="K2963" s="56">
        <v>44942</v>
      </c>
      <c r="L2963" s="50" t="s">
        <v>9</v>
      </c>
      <c r="M2963" s="51"/>
      <c r="N2963" s="77">
        <v>5000</v>
      </c>
      <c r="O2963" s="52">
        <f t="shared" si="454"/>
        <v>5000</v>
      </c>
      <c r="P2963" s="51"/>
      <c r="Q2963" s="51"/>
      <c r="R2963" s="51"/>
      <c r="S2963" s="51"/>
      <c r="T2963" s="50" t="s">
        <v>304</v>
      </c>
    </row>
    <row r="2964" spans="1:20" ht="21" customHeight="1" x14ac:dyDescent="0.4">
      <c r="A2964" s="50" t="s">
        <v>183</v>
      </c>
      <c r="B2964" s="50"/>
      <c r="C2964" s="50" t="s">
        <v>901</v>
      </c>
      <c r="D2964" s="50"/>
      <c r="E2964" s="50"/>
      <c r="F2964" s="50"/>
      <c r="G2964" s="50"/>
      <c r="H2964" s="50"/>
      <c r="I2964" s="50"/>
      <c r="J2964" s="50"/>
      <c r="K2964" s="56">
        <v>44960</v>
      </c>
      <c r="L2964" s="50" t="s">
        <v>1430</v>
      </c>
      <c r="M2964" s="51">
        <v>200000</v>
      </c>
      <c r="N2964" s="51"/>
      <c r="O2964" s="52">
        <f t="shared" si="454"/>
        <v>200000</v>
      </c>
      <c r="P2964" s="51"/>
      <c r="Q2964" s="51"/>
      <c r="R2964" s="51"/>
      <c r="S2964" s="51"/>
      <c r="T2964" s="50" t="s">
        <v>304</v>
      </c>
    </row>
    <row r="2965" spans="1:20" ht="21" customHeight="1" x14ac:dyDescent="0.4">
      <c r="A2965" s="50" t="s">
        <v>183</v>
      </c>
      <c r="B2965" s="50"/>
      <c r="C2965" s="50"/>
      <c r="D2965" s="50"/>
      <c r="E2965" s="50"/>
      <c r="F2965" s="50"/>
      <c r="G2965" s="50"/>
      <c r="H2965" s="50"/>
      <c r="I2965" s="50"/>
      <c r="J2965" s="50"/>
      <c r="K2965" s="56">
        <v>44960</v>
      </c>
      <c r="L2965" s="50" t="s">
        <v>9</v>
      </c>
      <c r="M2965" s="51"/>
      <c r="N2965" s="77">
        <v>150000</v>
      </c>
      <c r="O2965" s="52">
        <f t="shared" si="454"/>
        <v>150000</v>
      </c>
      <c r="P2965" s="51"/>
      <c r="Q2965" s="51"/>
      <c r="R2965" s="51"/>
      <c r="S2965" s="51"/>
      <c r="T2965" s="50" t="s">
        <v>304</v>
      </c>
    </row>
    <row r="2966" spans="1:20" ht="21" customHeight="1" x14ac:dyDescent="0.4">
      <c r="A2966" s="50" t="s">
        <v>183</v>
      </c>
      <c r="B2966" s="50"/>
      <c r="C2966" s="50"/>
      <c r="D2966" s="50"/>
      <c r="E2966" s="50"/>
      <c r="F2966" s="50"/>
      <c r="G2966" s="50"/>
      <c r="H2966" s="50"/>
      <c r="I2966" s="50"/>
      <c r="J2966" s="50"/>
      <c r="K2966" s="56">
        <v>45057</v>
      </c>
      <c r="L2966" s="50" t="s">
        <v>9</v>
      </c>
      <c r="M2966" s="51"/>
      <c r="N2966" s="77">
        <v>350000</v>
      </c>
      <c r="O2966" s="52">
        <f t="shared" si="454"/>
        <v>350000</v>
      </c>
      <c r="P2966" s="51"/>
      <c r="Q2966" s="51"/>
      <c r="R2966" s="51"/>
      <c r="S2966" s="51"/>
      <c r="T2966" s="50" t="s">
        <v>304</v>
      </c>
    </row>
    <row r="2967" spans="1:20" ht="21" customHeight="1" x14ac:dyDescent="0.4">
      <c r="A2967" s="50" t="s">
        <v>183</v>
      </c>
      <c r="B2967" s="50"/>
      <c r="C2967" s="50" t="s">
        <v>902</v>
      </c>
      <c r="D2967" s="50"/>
      <c r="E2967" s="50"/>
      <c r="F2967" s="50"/>
      <c r="G2967" s="50"/>
      <c r="H2967" s="50"/>
      <c r="I2967" s="50"/>
      <c r="J2967" s="50"/>
      <c r="K2967" s="56">
        <v>45154</v>
      </c>
      <c r="L2967" s="50" t="s">
        <v>1431</v>
      </c>
      <c r="M2967" s="77">
        <v>298000</v>
      </c>
      <c r="N2967" s="51"/>
      <c r="O2967" s="52">
        <f t="shared" si="454"/>
        <v>298000</v>
      </c>
      <c r="P2967" s="51"/>
      <c r="Q2967" s="51"/>
      <c r="R2967" s="51"/>
      <c r="S2967" s="51"/>
      <c r="T2967" s="50" t="s">
        <v>304</v>
      </c>
    </row>
    <row r="2968" spans="1:20" ht="21" customHeight="1" x14ac:dyDescent="0.4">
      <c r="A2968" s="50" t="s">
        <v>183</v>
      </c>
      <c r="B2968" s="50"/>
      <c r="C2968" s="50" t="s">
        <v>901</v>
      </c>
      <c r="D2968" s="50"/>
      <c r="E2968" s="50"/>
      <c r="F2968" s="50"/>
      <c r="G2968" s="50"/>
      <c r="H2968" s="50"/>
      <c r="I2968" s="50"/>
      <c r="J2968" s="50"/>
      <c r="K2968" s="56">
        <v>45154</v>
      </c>
      <c r="L2968" s="50" t="s">
        <v>1432</v>
      </c>
      <c r="M2968" s="77">
        <v>98000</v>
      </c>
      <c r="N2968" s="51"/>
      <c r="O2968" s="52">
        <f t="shared" si="454"/>
        <v>98000</v>
      </c>
      <c r="P2968" s="51"/>
      <c r="Q2968" s="51"/>
      <c r="R2968" s="51"/>
      <c r="S2968" s="51"/>
      <c r="T2968" s="50" t="s">
        <v>304</v>
      </c>
    </row>
    <row r="2969" spans="1:20" ht="21" customHeight="1" x14ac:dyDescent="0.4">
      <c r="A2969" s="50" t="s">
        <v>183</v>
      </c>
      <c r="B2969" s="50"/>
      <c r="C2969" s="50" t="s">
        <v>902</v>
      </c>
      <c r="D2969" s="50"/>
      <c r="E2969" s="50"/>
      <c r="F2969" s="50"/>
      <c r="G2969" s="50"/>
      <c r="H2969" s="50"/>
      <c r="I2969" s="50"/>
      <c r="J2969" s="50"/>
      <c r="K2969" s="56">
        <v>45303</v>
      </c>
      <c r="L2969" s="50" t="s">
        <v>1433</v>
      </c>
      <c r="M2969" s="77">
        <v>1500</v>
      </c>
      <c r="N2969" s="51"/>
      <c r="O2969" s="52">
        <f t="shared" si="454"/>
        <v>1500</v>
      </c>
      <c r="P2969" s="51"/>
      <c r="Q2969" s="51"/>
      <c r="R2969" s="51"/>
      <c r="S2969" s="51"/>
      <c r="T2969" s="50" t="s">
        <v>304</v>
      </c>
    </row>
    <row r="2970" spans="1:20" ht="21" customHeight="1" x14ac:dyDescent="0.4">
      <c r="A2970" s="50" t="s">
        <v>183</v>
      </c>
      <c r="B2970" s="50"/>
      <c r="C2970" s="50" t="s">
        <v>901</v>
      </c>
      <c r="D2970" s="50"/>
      <c r="E2970" s="50"/>
      <c r="F2970" s="50"/>
      <c r="G2970" s="50"/>
      <c r="H2970" s="50"/>
      <c r="I2970" s="50"/>
      <c r="J2970" s="50"/>
      <c r="K2970" s="56">
        <v>45303</v>
      </c>
      <c r="L2970" s="50" t="s">
        <v>1434</v>
      </c>
      <c r="M2970" s="77">
        <v>1500</v>
      </c>
      <c r="N2970" s="51"/>
      <c r="O2970" s="52">
        <f t="shared" si="454"/>
        <v>1500</v>
      </c>
      <c r="P2970" s="51"/>
      <c r="Q2970" s="51"/>
      <c r="R2970" s="51"/>
      <c r="S2970" s="51"/>
      <c r="T2970" s="50" t="s">
        <v>304</v>
      </c>
    </row>
    <row r="2971" spans="1:20" ht="21" customHeight="1" x14ac:dyDescent="0.4">
      <c r="A2971" s="50" t="s">
        <v>183</v>
      </c>
      <c r="B2971" s="50"/>
      <c r="C2971" s="50"/>
      <c r="D2971" s="50"/>
      <c r="E2971" s="50"/>
      <c r="F2971" s="50"/>
      <c r="G2971" s="50"/>
      <c r="H2971" s="50"/>
      <c r="I2971" s="50"/>
      <c r="J2971" s="50"/>
      <c r="K2971" s="56">
        <v>45303</v>
      </c>
      <c r="L2971" s="50" t="s">
        <v>9</v>
      </c>
      <c r="M2971" s="51"/>
      <c r="N2971" s="77">
        <v>378190</v>
      </c>
      <c r="O2971" s="52">
        <f t="shared" si="454"/>
        <v>378190</v>
      </c>
      <c r="P2971" s="51"/>
      <c r="Q2971" s="51"/>
      <c r="R2971" s="51"/>
      <c r="S2971" s="51"/>
      <c r="T2971" s="50" t="s">
        <v>304</v>
      </c>
    </row>
    <row r="2972" spans="1:20" ht="21" customHeight="1" x14ac:dyDescent="0.4">
      <c r="A2972" s="50" t="s">
        <v>183</v>
      </c>
      <c r="B2972" s="50"/>
      <c r="C2972" s="50" t="s">
        <v>902</v>
      </c>
      <c r="D2972" s="50"/>
      <c r="E2972" s="50"/>
      <c r="F2972" s="50"/>
      <c r="G2972" s="50"/>
      <c r="H2972" s="50"/>
      <c r="I2972" s="50"/>
      <c r="J2972" s="50"/>
      <c r="K2972" s="56">
        <v>45306</v>
      </c>
      <c r="L2972" s="50" t="s">
        <v>1433</v>
      </c>
      <c r="M2972" s="77">
        <v>-1500</v>
      </c>
      <c r="N2972" s="51"/>
      <c r="O2972" s="52">
        <f t="shared" si="454"/>
        <v>-1500</v>
      </c>
      <c r="P2972" s="51"/>
      <c r="Q2972" s="51"/>
      <c r="R2972" s="51"/>
      <c r="S2972" s="51"/>
      <c r="T2972" s="50" t="s">
        <v>304</v>
      </c>
    </row>
    <row r="2973" spans="1:20" ht="21" customHeight="1" x14ac:dyDescent="0.4">
      <c r="A2973" s="50" t="s">
        <v>183</v>
      </c>
      <c r="B2973" s="50"/>
      <c r="C2973" s="50" t="s">
        <v>902</v>
      </c>
      <c r="D2973" s="50"/>
      <c r="E2973" s="50"/>
      <c r="F2973" s="50"/>
      <c r="G2973" s="50"/>
      <c r="H2973" s="50"/>
      <c r="I2973" s="50"/>
      <c r="J2973" s="50"/>
      <c r="K2973" s="56">
        <v>45323</v>
      </c>
      <c r="L2973" s="50" t="s">
        <v>321</v>
      </c>
      <c r="M2973" s="77">
        <v>1497.64</v>
      </c>
      <c r="N2973" s="51"/>
      <c r="O2973" s="52">
        <f t="shared" si="454"/>
        <v>1497.64</v>
      </c>
      <c r="P2973" s="51"/>
      <c r="Q2973" s="51"/>
      <c r="R2973" s="51"/>
      <c r="S2973" s="51"/>
      <c r="T2973" s="50" t="s">
        <v>304</v>
      </c>
    </row>
    <row r="2974" spans="1:20" ht="21" customHeight="1" x14ac:dyDescent="0.4">
      <c r="A2974" s="50" t="s">
        <v>183</v>
      </c>
      <c r="B2974" s="50"/>
      <c r="C2974" s="50"/>
      <c r="D2974" s="50"/>
      <c r="E2974" s="50"/>
      <c r="F2974" s="50"/>
      <c r="G2974" s="50"/>
      <c r="H2974" s="50"/>
      <c r="I2974" s="50"/>
      <c r="J2974" s="50"/>
      <c r="K2974" s="50"/>
      <c r="L2974" s="50"/>
      <c r="M2974" s="51"/>
      <c r="N2974" s="51"/>
      <c r="O2974" s="52">
        <f t="shared" si="454"/>
        <v>0</v>
      </c>
      <c r="P2974" s="51"/>
      <c r="Q2974" s="51"/>
      <c r="R2974" s="51"/>
      <c r="S2974" s="51"/>
      <c r="T2974" s="50" t="s">
        <v>304</v>
      </c>
    </row>
    <row r="2975" spans="1:20" ht="21" customHeight="1" x14ac:dyDescent="0.4">
      <c r="A2975" s="58"/>
      <c r="B2975" s="58"/>
      <c r="C2975" s="58"/>
      <c r="D2975" s="58"/>
      <c r="E2975" s="58"/>
      <c r="F2975" s="58"/>
      <c r="G2975" s="58"/>
      <c r="H2975" s="58"/>
      <c r="I2975" s="58"/>
      <c r="J2975" s="58"/>
      <c r="K2975" s="58"/>
      <c r="L2975" s="58"/>
      <c r="M2975" s="60">
        <f t="shared" ref="M2975:N2975" si="457">SUM(M2963:M2974)</f>
        <v>598997.64</v>
      </c>
      <c r="N2975" s="60">
        <f t="shared" si="457"/>
        <v>883190</v>
      </c>
      <c r="O2975" s="60">
        <f>SUM(O2963:O2974)</f>
        <v>1482187.64</v>
      </c>
      <c r="P2975" s="60">
        <f>+J2962-N2975</f>
        <v>0</v>
      </c>
      <c r="Q2975" s="60">
        <f>+I2962-M2975</f>
        <v>2.3599999999860302</v>
      </c>
      <c r="R2975" s="60">
        <f>+P2975+Q2975</f>
        <v>2.3599999999860302</v>
      </c>
      <c r="S2975" s="60">
        <f>+O2975</f>
        <v>1482187.64</v>
      </c>
      <c r="T2975" s="58"/>
    </row>
    <row r="2976" spans="1:20" ht="21" customHeight="1" x14ac:dyDescent="0.4">
      <c r="A2976" s="50" t="s">
        <v>184</v>
      </c>
      <c r="B2976" s="50" t="s">
        <v>399</v>
      </c>
      <c r="C2976" s="50"/>
      <c r="D2976" s="50">
        <v>102.22</v>
      </c>
      <c r="E2976" s="50">
        <v>14500</v>
      </c>
      <c r="F2976" s="52">
        <f>+D2976*0.8364</f>
        <v>85.496808000000001</v>
      </c>
      <c r="G2976" s="51">
        <v>7000</v>
      </c>
      <c r="H2976" s="51">
        <f>+D2976*E2976</f>
        <v>1482190</v>
      </c>
      <c r="I2976" s="52">
        <f>+CEILING(F2976*G2976,1000)</f>
        <v>599000</v>
      </c>
      <c r="J2976" s="52">
        <f>(H2976-I2976)</f>
        <v>883190</v>
      </c>
      <c r="K2976" s="56">
        <v>44931</v>
      </c>
      <c r="L2976" s="50"/>
      <c r="M2976" s="51"/>
      <c r="N2976" s="51"/>
      <c r="O2976" s="52"/>
      <c r="P2976" s="51"/>
      <c r="Q2976" s="51"/>
      <c r="R2976" s="51"/>
      <c r="S2976" s="51"/>
      <c r="T2976" s="50" t="s">
        <v>987</v>
      </c>
    </row>
    <row r="2977" spans="1:20" ht="21" customHeight="1" x14ac:dyDescent="0.4">
      <c r="A2977" s="50" t="s">
        <v>184</v>
      </c>
      <c r="B2977" s="50"/>
      <c r="C2977" s="50" t="s">
        <v>582</v>
      </c>
      <c r="D2977" s="50"/>
      <c r="E2977" s="50"/>
      <c r="F2977" s="50"/>
      <c r="G2977" s="50"/>
      <c r="H2977" s="50"/>
      <c r="I2977" s="50"/>
      <c r="J2977" s="50"/>
      <c r="K2977" s="56">
        <v>44932</v>
      </c>
      <c r="L2977" s="50" t="s">
        <v>1232</v>
      </c>
      <c r="M2977" s="51">
        <v>250000</v>
      </c>
      <c r="N2977" s="51"/>
      <c r="O2977" s="52">
        <f t="shared" si="454"/>
        <v>250000</v>
      </c>
      <c r="P2977" s="51"/>
      <c r="Q2977" s="51"/>
      <c r="R2977" s="51"/>
      <c r="S2977" s="51"/>
      <c r="T2977" s="50" t="s">
        <v>987</v>
      </c>
    </row>
    <row r="2978" spans="1:20" ht="21" customHeight="1" x14ac:dyDescent="0.4">
      <c r="A2978" s="50" t="s">
        <v>184</v>
      </c>
      <c r="B2978" s="50"/>
      <c r="C2978" s="50"/>
      <c r="D2978" s="50"/>
      <c r="E2978" s="50"/>
      <c r="F2978" s="50"/>
      <c r="G2978" s="50"/>
      <c r="H2978" s="50"/>
      <c r="I2978" s="50"/>
      <c r="J2978" s="50"/>
      <c r="K2978" s="56">
        <v>44972</v>
      </c>
      <c r="L2978" s="50" t="s">
        <v>9</v>
      </c>
      <c r="M2978" s="51"/>
      <c r="N2978" s="51">
        <v>20000</v>
      </c>
      <c r="O2978" s="52">
        <f t="shared" si="454"/>
        <v>20000</v>
      </c>
      <c r="P2978" s="51"/>
      <c r="Q2978" s="51"/>
      <c r="R2978" s="51"/>
      <c r="S2978" s="51"/>
      <c r="T2978" s="50" t="s">
        <v>987</v>
      </c>
    </row>
    <row r="2979" spans="1:20" ht="21" customHeight="1" x14ac:dyDescent="0.4">
      <c r="A2979" s="50" t="s">
        <v>184</v>
      </c>
      <c r="B2979" s="50"/>
      <c r="C2979" s="50"/>
      <c r="D2979" s="50"/>
      <c r="E2979" s="50"/>
      <c r="F2979" s="50"/>
      <c r="G2979" s="50"/>
      <c r="H2979" s="50"/>
      <c r="I2979" s="50"/>
      <c r="J2979" s="50"/>
      <c r="K2979" s="56">
        <v>45023</v>
      </c>
      <c r="L2979" s="50" t="s">
        <v>1435</v>
      </c>
      <c r="M2979" s="51">
        <v>250000</v>
      </c>
      <c r="N2979" s="51"/>
      <c r="O2979" s="52">
        <f t="shared" si="454"/>
        <v>250000</v>
      </c>
      <c r="P2979" s="51"/>
      <c r="Q2979" s="51"/>
      <c r="R2979" s="51"/>
      <c r="S2979" s="51"/>
      <c r="T2979" s="50" t="s">
        <v>987</v>
      </c>
    </row>
    <row r="2980" spans="1:20" ht="21" customHeight="1" x14ac:dyDescent="0.4">
      <c r="A2980" s="50" t="s">
        <v>184</v>
      </c>
      <c r="B2980" s="50"/>
      <c r="C2980" s="50"/>
      <c r="D2980" s="50"/>
      <c r="E2980" s="50"/>
      <c r="F2980" s="50"/>
      <c r="G2980" s="50"/>
      <c r="H2980" s="50"/>
      <c r="I2980" s="50"/>
      <c r="J2980" s="50"/>
      <c r="K2980" s="56">
        <v>45023</v>
      </c>
      <c r="L2980" s="50" t="s">
        <v>9</v>
      </c>
      <c r="M2980" s="51"/>
      <c r="N2980" s="77">
        <v>120000</v>
      </c>
      <c r="O2980" s="52">
        <f t="shared" si="454"/>
        <v>120000</v>
      </c>
      <c r="P2980" s="51"/>
      <c r="Q2980" s="51"/>
      <c r="R2980" s="51"/>
      <c r="S2980" s="51"/>
      <c r="T2980" s="50" t="s">
        <v>987</v>
      </c>
    </row>
    <row r="2981" spans="1:20" ht="21" customHeight="1" x14ac:dyDescent="0.4">
      <c r="A2981" s="50" t="s">
        <v>184</v>
      </c>
      <c r="B2981" s="50"/>
      <c r="C2981" s="50"/>
      <c r="D2981" s="50"/>
      <c r="E2981" s="50"/>
      <c r="F2981" s="50"/>
      <c r="G2981" s="50"/>
      <c r="H2981" s="50"/>
      <c r="I2981" s="50"/>
      <c r="J2981" s="50"/>
      <c r="K2981" s="56">
        <v>45114</v>
      </c>
      <c r="L2981" s="50" t="s">
        <v>9</v>
      </c>
      <c r="M2981" s="51"/>
      <c r="N2981" s="77">
        <v>370000</v>
      </c>
      <c r="O2981" s="52">
        <f t="shared" si="454"/>
        <v>370000</v>
      </c>
      <c r="P2981" s="51"/>
      <c r="Q2981" s="51"/>
      <c r="R2981" s="51"/>
      <c r="S2981" s="51"/>
      <c r="T2981" s="50" t="s">
        <v>987</v>
      </c>
    </row>
    <row r="2982" spans="1:20" ht="21" customHeight="1" x14ac:dyDescent="0.4">
      <c r="A2982" s="50" t="s">
        <v>184</v>
      </c>
      <c r="B2982" s="50"/>
      <c r="C2982" s="50"/>
      <c r="D2982" s="50"/>
      <c r="E2982" s="50"/>
      <c r="F2982" s="50"/>
      <c r="G2982" s="50"/>
      <c r="H2982" s="50"/>
      <c r="I2982" s="50"/>
      <c r="J2982" s="50"/>
      <c r="K2982" s="56">
        <v>45236</v>
      </c>
      <c r="L2982" s="50" t="s">
        <v>9</v>
      </c>
      <c r="M2982" s="51"/>
      <c r="N2982" s="77">
        <v>373190</v>
      </c>
      <c r="O2982" s="52">
        <f t="shared" si="454"/>
        <v>373190</v>
      </c>
      <c r="P2982" s="51"/>
      <c r="Q2982" s="51"/>
      <c r="R2982" s="51"/>
      <c r="S2982" s="51"/>
      <c r="T2982" s="50" t="s">
        <v>987</v>
      </c>
    </row>
    <row r="2983" spans="1:20" ht="21" customHeight="1" x14ac:dyDescent="0.4">
      <c r="A2983" s="50" t="s">
        <v>184</v>
      </c>
      <c r="B2983" s="50"/>
      <c r="C2983" s="50"/>
      <c r="D2983" s="50"/>
      <c r="E2983" s="50"/>
      <c r="F2983" s="50"/>
      <c r="G2983" s="50"/>
      <c r="H2983" s="50"/>
      <c r="I2983" s="50"/>
      <c r="J2983" s="50"/>
      <c r="K2983" s="56">
        <v>45236</v>
      </c>
      <c r="L2983" s="50" t="s">
        <v>1436</v>
      </c>
      <c r="M2983" s="77">
        <v>99000</v>
      </c>
      <c r="N2983" s="51"/>
      <c r="O2983" s="52">
        <f t="shared" si="454"/>
        <v>99000</v>
      </c>
      <c r="P2983" s="51"/>
      <c r="Q2983" s="51"/>
      <c r="R2983" s="51"/>
      <c r="S2983" s="51"/>
      <c r="T2983" s="50" t="s">
        <v>987</v>
      </c>
    </row>
    <row r="2984" spans="1:20" ht="21" customHeight="1" x14ac:dyDescent="0.4">
      <c r="A2984" s="50" t="s">
        <v>184</v>
      </c>
      <c r="B2984" s="50"/>
      <c r="C2984" s="50"/>
      <c r="D2984" s="50"/>
      <c r="E2984" s="50"/>
      <c r="F2984" s="50"/>
      <c r="G2984" s="50"/>
      <c r="H2984" s="50"/>
      <c r="I2984" s="50"/>
      <c r="J2984" s="50"/>
      <c r="K2984" s="56" t="s">
        <v>1204</v>
      </c>
      <c r="L2984" s="50" t="s">
        <v>635</v>
      </c>
      <c r="M2984" s="51">
        <v>100000</v>
      </c>
      <c r="N2984" s="51"/>
      <c r="O2984" s="52">
        <f t="shared" si="454"/>
        <v>100000</v>
      </c>
      <c r="P2984" s="51"/>
      <c r="Q2984" s="51"/>
      <c r="R2984" s="51"/>
      <c r="S2984" s="51"/>
      <c r="T2984" s="50" t="s">
        <v>987</v>
      </c>
    </row>
    <row r="2985" spans="1:20" ht="21" customHeight="1" x14ac:dyDescent="0.4">
      <c r="A2985" s="50" t="s">
        <v>184</v>
      </c>
      <c r="B2985" s="50"/>
      <c r="C2985" s="50"/>
      <c r="D2985" s="50"/>
      <c r="E2985" s="50"/>
      <c r="F2985" s="50"/>
      <c r="G2985" s="50"/>
      <c r="H2985" s="50"/>
      <c r="I2985" s="50"/>
      <c r="J2985" s="50"/>
      <c r="K2985" s="56" t="s">
        <v>1204</v>
      </c>
      <c r="L2985" s="50" t="s">
        <v>635</v>
      </c>
      <c r="M2985" s="51">
        <v>-100000</v>
      </c>
      <c r="N2985" s="51"/>
      <c r="O2985" s="52">
        <f t="shared" si="454"/>
        <v>-100000</v>
      </c>
      <c r="P2985" s="51"/>
      <c r="Q2985" s="51"/>
      <c r="R2985" s="51"/>
      <c r="S2985" s="51"/>
      <c r="T2985" s="50" t="s">
        <v>987</v>
      </c>
    </row>
    <row r="2986" spans="1:20" ht="21" customHeight="1" x14ac:dyDescent="0.4">
      <c r="A2986" s="50" t="s">
        <v>184</v>
      </c>
      <c r="B2986" s="50"/>
      <c r="C2986" s="50"/>
      <c r="D2986" s="50"/>
      <c r="E2986" s="50"/>
      <c r="F2986" s="50"/>
      <c r="G2986" s="50"/>
      <c r="H2986" s="50"/>
      <c r="I2986" s="50"/>
      <c r="J2986" s="50"/>
      <c r="K2986" s="50"/>
      <c r="L2986" s="50"/>
      <c r="M2986" s="51"/>
      <c r="N2986" s="51"/>
      <c r="O2986" s="52">
        <f t="shared" si="454"/>
        <v>0</v>
      </c>
      <c r="P2986" s="51"/>
      <c r="Q2986" s="51"/>
      <c r="R2986" s="51"/>
      <c r="S2986" s="51"/>
      <c r="T2986" s="50" t="s">
        <v>987</v>
      </c>
    </row>
    <row r="2987" spans="1:20" ht="21" customHeight="1" x14ac:dyDescent="0.4">
      <c r="A2987" s="58"/>
      <c r="B2987" s="58"/>
      <c r="C2987" s="58"/>
      <c r="D2987" s="58"/>
      <c r="E2987" s="58"/>
      <c r="F2987" s="58"/>
      <c r="G2987" s="58"/>
      <c r="H2987" s="58"/>
      <c r="I2987" s="58"/>
      <c r="J2987" s="58"/>
      <c r="K2987" s="58"/>
      <c r="L2987" s="58"/>
      <c r="M2987" s="60">
        <f t="shared" ref="M2987:N2987" si="458">SUM(M2977:M2986)</f>
        <v>599000</v>
      </c>
      <c r="N2987" s="60">
        <f t="shared" si="458"/>
        <v>883190</v>
      </c>
      <c r="O2987" s="60">
        <f>SUM(O2977:O2986)</f>
        <v>1482190</v>
      </c>
      <c r="P2987" s="60">
        <f>+J2976-N2987</f>
        <v>0</v>
      </c>
      <c r="Q2987" s="60">
        <f>+I2976-M2987</f>
        <v>0</v>
      </c>
      <c r="R2987" s="60">
        <f>+P2987+Q2987</f>
        <v>0</v>
      </c>
      <c r="S2987" s="60">
        <f>+O2987</f>
        <v>1482190</v>
      </c>
      <c r="T2987" s="58"/>
    </row>
    <row r="2988" spans="1:20" ht="21" customHeight="1" x14ac:dyDescent="0.4">
      <c r="A2988" s="50" t="s">
        <v>185</v>
      </c>
      <c r="B2988" s="50" t="s">
        <v>399</v>
      </c>
      <c r="C2988" s="50" t="s">
        <v>444</v>
      </c>
      <c r="D2988" s="50">
        <v>177.78</v>
      </c>
      <c r="E2988" s="50">
        <v>15500</v>
      </c>
      <c r="F2988" s="52">
        <f>+D2988*0.8364</f>
        <v>148.69519200000002</v>
      </c>
      <c r="G2988" s="51">
        <v>7000</v>
      </c>
      <c r="H2988" s="51">
        <f>+D2988*E2988</f>
        <v>2755590</v>
      </c>
      <c r="I2988" s="52">
        <f>+CEILING(F2988*G2988,1000)</f>
        <v>1041000</v>
      </c>
      <c r="J2988" s="52">
        <f>(H2988-I2988)</f>
        <v>1714590</v>
      </c>
      <c r="K2988" s="56">
        <v>44833</v>
      </c>
      <c r="L2988" s="50"/>
      <c r="M2988" s="51"/>
      <c r="N2988" s="51"/>
      <c r="O2988" s="52"/>
      <c r="P2988" s="51"/>
      <c r="Q2988" s="51"/>
      <c r="R2988" s="51"/>
      <c r="S2988" s="51"/>
      <c r="T2988" s="50" t="s">
        <v>490</v>
      </c>
    </row>
    <row r="2989" spans="1:20" ht="21" customHeight="1" x14ac:dyDescent="0.4">
      <c r="A2989" s="50" t="s">
        <v>185</v>
      </c>
      <c r="B2989" s="50"/>
      <c r="C2989" s="50"/>
      <c r="D2989" s="50"/>
      <c r="E2989" s="50"/>
      <c r="F2989" s="50"/>
      <c r="G2989" s="50"/>
      <c r="H2989" s="50"/>
      <c r="I2989" s="50"/>
      <c r="J2989" s="50"/>
      <c r="K2989" s="56">
        <v>44833</v>
      </c>
      <c r="L2989" s="50" t="s">
        <v>1437</v>
      </c>
      <c r="M2989" s="51">
        <v>900000</v>
      </c>
      <c r="N2989" s="51"/>
      <c r="O2989" s="52">
        <f t="shared" si="454"/>
        <v>900000</v>
      </c>
      <c r="P2989" s="51"/>
      <c r="Q2989" s="51"/>
      <c r="R2989" s="51"/>
      <c r="S2989" s="51"/>
      <c r="T2989" s="50" t="s">
        <v>490</v>
      </c>
    </row>
    <row r="2990" spans="1:20" ht="21" customHeight="1" x14ac:dyDescent="0.4">
      <c r="A2990" s="50" t="s">
        <v>185</v>
      </c>
      <c r="B2990" s="50"/>
      <c r="C2990" s="50"/>
      <c r="D2990" s="50"/>
      <c r="E2990" s="50"/>
      <c r="F2990" s="50"/>
      <c r="G2990" s="50"/>
      <c r="H2990" s="50"/>
      <c r="I2990" s="50"/>
      <c r="J2990" s="50"/>
      <c r="K2990" s="56">
        <v>44907</v>
      </c>
      <c r="L2990" s="50" t="s">
        <v>9</v>
      </c>
      <c r="M2990" s="51"/>
      <c r="N2990" s="77">
        <v>350000</v>
      </c>
      <c r="O2990" s="52">
        <f t="shared" si="454"/>
        <v>350000</v>
      </c>
      <c r="P2990" s="51"/>
      <c r="Q2990" s="51"/>
      <c r="R2990" s="51"/>
      <c r="S2990" s="51"/>
      <c r="T2990" s="50" t="s">
        <v>490</v>
      </c>
    </row>
    <row r="2991" spans="1:20" ht="21" customHeight="1" x14ac:dyDescent="0.4">
      <c r="A2991" s="50" t="s">
        <v>185</v>
      </c>
      <c r="B2991" s="50"/>
      <c r="C2991" s="50"/>
      <c r="D2991" s="50"/>
      <c r="E2991" s="50"/>
      <c r="F2991" s="50"/>
      <c r="G2991" s="50"/>
      <c r="H2991" s="50"/>
      <c r="I2991" s="50"/>
      <c r="J2991" s="50"/>
      <c r="K2991" s="56">
        <v>45104</v>
      </c>
      <c r="L2991" s="50" t="s">
        <v>9</v>
      </c>
      <c r="M2991" s="51"/>
      <c r="N2991" s="77">
        <v>400000</v>
      </c>
      <c r="O2991" s="52">
        <f t="shared" si="454"/>
        <v>400000</v>
      </c>
      <c r="P2991" s="51"/>
      <c r="Q2991" s="51"/>
      <c r="R2991" s="51"/>
      <c r="S2991" s="51"/>
      <c r="T2991" s="50" t="s">
        <v>490</v>
      </c>
    </row>
    <row r="2992" spans="1:20" ht="21" customHeight="1" x14ac:dyDescent="0.4">
      <c r="A2992" s="50" t="s">
        <v>185</v>
      </c>
      <c r="B2992" s="50"/>
      <c r="C2992" s="50" t="s">
        <v>444</v>
      </c>
      <c r="D2992" s="50"/>
      <c r="E2992" s="50"/>
      <c r="F2992" s="50"/>
      <c r="G2992" s="50"/>
      <c r="H2992" s="50"/>
      <c r="I2992" s="50"/>
      <c r="J2992" s="50"/>
      <c r="K2992" s="56">
        <v>45276</v>
      </c>
      <c r="L2992" s="50" t="s">
        <v>1438</v>
      </c>
      <c r="M2992" s="77">
        <v>41000</v>
      </c>
      <c r="N2992" s="51"/>
      <c r="O2992" s="52">
        <f t="shared" si="454"/>
        <v>41000</v>
      </c>
      <c r="P2992" s="51"/>
      <c r="Q2992" s="51"/>
      <c r="R2992" s="51"/>
      <c r="S2992" s="51"/>
      <c r="T2992" s="50" t="s">
        <v>490</v>
      </c>
    </row>
    <row r="2993" spans="1:20" ht="21" customHeight="1" x14ac:dyDescent="0.4">
      <c r="A2993" s="50" t="s">
        <v>185</v>
      </c>
      <c r="B2993" s="50"/>
      <c r="C2993" s="50" t="s">
        <v>444</v>
      </c>
      <c r="D2993" s="50"/>
      <c r="E2993" s="50"/>
      <c r="F2993" s="50"/>
      <c r="G2993" s="50"/>
      <c r="H2993" s="50"/>
      <c r="I2993" s="50"/>
      <c r="J2993" s="50"/>
      <c r="K2993" s="56"/>
      <c r="L2993" s="50"/>
      <c r="M2993" s="77"/>
      <c r="N2993" s="51"/>
      <c r="O2993" s="52">
        <f t="shared" si="454"/>
        <v>0</v>
      </c>
      <c r="P2993" s="51"/>
      <c r="Q2993" s="51"/>
      <c r="R2993" s="51"/>
      <c r="S2993" s="51"/>
      <c r="T2993" s="50" t="s">
        <v>490</v>
      </c>
    </row>
    <row r="2994" spans="1:20" ht="21" customHeight="1" x14ac:dyDescent="0.4">
      <c r="A2994" s="50" t="s">
        <v>185</v>
      </c>
      <c r="B2994" s="50"/>
      <c r="C2994" s="50"/>
      <c r="D2994" s="50"/>
      <c r="E2994" s="50"/>
      <c r="F2994" s="50"/>
      <c r="G2994" s="50"/>
      <c r="H2994" s="50"/>
      <c r="I2994" s="50"/>
      <c r="J2994" s="50"/>
      <c r="K2994" s="56">
        <v>45275</v>
      </c>
      <c r="L2994" s="50" t="s">
        <v>9</v>
      </c>
      <c r="M2994" s="51"/>
      <c r="N2994" s="77">
        <v>150600</v>
      </c>
      <c r="O2994" s="52">
        <f t="shared" si="454"/>
        <v>150600</v>
      </c>
      <c r="P2994" s="51"/>
      <c r="Q2994" s="51"/>
      <c r="R2994" s="51"/>
      <c r="S2994" s="51"/>
      <c r="T2994" s="50" t="s">
        <v>490</v>
      </c>
    </row>
    <row r="2995" spans="1:20" ht="21" customHeight="1" x14ac:dyDescent="0.4">
      <c r="A2995" s="50" t="s">
        <v>185</v>
      </c>
      <c r="B2995" s="50"/>
      <c r="C2995" s="50"/>
      <c r="D2995" s="50"/>
      <c r="E2995" s="50"/>
      <c r="F2995" s="50"/>
      <c r="G2995" s="50"/>
      <c r="H2995" s="50"/>
      <c r="I2995" s="50"/>
      <c r="J2995" s="50"/>
      <c r="K2995" s="56" t="s">
        <v>1204</v>
      </c>
      <c r="L2995" s="50" t="s">
        <v>127</v>
      </c>
      <c r="M2995" s="51">
        <v>100000</v>
      </c>
      <c r="N2995" s="51"/>
      <c r="O2995" s="52">
        <f t="shared" si="454"/>
        <v>100000</v>
      </c>
      <c r="P2995" s="51"/>
      <c r="Q2995" s="51"/>
      <c r="R2995" s="51"/>
      <c r="S2995" s="51"/>
      <c r="T2995" s="50" t="s">
        <v>490</v>
      </c>
    </row>
    <row r="2996" spans="1:20" ht="21" customHeight="1" x14ac:dyDescent="0.4">
      <c r="A2996" s="50" t="s">
        <v>185</v>
      </c>
      <c r="B2996" s="50"/>
      <c r="C2996" s="50"/>
      <c r="D2996" s="50"/>
      <c r="E2996" s="50"/>
      <c r="F2996" s="50"/>
      <c r="G2996" s="50"/>
      <c r="H2996" s="50"/>
      <c r="I2996" s="50"/>
      <c r="J2996" s="50"/>
      <c r="K2996" s="56" t="s">
        <v>1204</v>
      </c>
      <c r="L2996" s="50" t="s">
        <v>603</v>
      </c>
      <c r="M2996" s="51"/>
      <c r="N2996" s="51">
        <v>814000</v>
      </c>
      <c r="O2996" s="52">
        <f t="shared" si="454"/>
        <v>814000</v>
      </c>
      <c r="P2996" s="51"/>
      <c r="Q2996" s="51"/>
      <c r="R2996" s="51"/>
      <c r="S2996" s="51"/>
      <c r="T2996" s="50" t="s">
        <v>490</v>
      </c>
    </row>
    <row r="2997" spans="1:20" ht="21" customHeight="1" x14ac:dyDescent="0.4">
      <c r="A2997" s="58"/>
      <c r="B2997" s="58"/>
      <c r="C2997" s="58"/>
      <c r="D2997" s="58"/>
      <c r="E2997" s="58"/>
      <c r="F2997" s="58"/>
      <c r="G2997" s="58"/>
      <c r="H2997" s="58"/>
      <c r="I2997" s="58"/>
      <c r="J2997" s="58"/>
      <c r="K2997" s="58"/>
      <c r="L2997" s="58"/>
      <c r="M2997" s="60">
        <f t="shared" ref="M2997:N2997" si="459">SUM(M2989:M2996)</f>
        <v>1041000</v>
      </c>
      <c r="N2997" s="60">
        <f t="shared" si="459"/>
        <v>1714600</v>
      </c>
      <c r="O2997" s="60">
        <f>SUM(O2989:O2996)</f>
        <v>2755600</v>
      </c>
      <c r="P2997" s="60">
        <f>+J2988-N2997</f>
        <v>-10</v>
      </c>
      <c r="Q2997" s="60">
        <f>+I2988-M2997</f>
        <v>0</v>
      </c>
      <c r="R2997" s="60">
        <f>+P2997+Q2997</f>
        <v>-10</v>
      </c>
      <c r="S2997" s="60">
        <f>+O2997</f>
        <v>2755600</v>
      </c>
      <c r="T2997" s="58"/>
    </row>
    <row r="2998" spans="1:20" ht="21" customHeight="1" x14ac:dyDescent="0.4">
      <c r="A2998" s="50" t="s">
        <v>186</v>
      </c>
      <c r="B2998" s="50" t="s">
        <v>399</v>
      </c>
      <c r="C2998" s="50"/>
      <c r="D2998" s="50">
        <v>160</v>
      </c>
      <c r="E2998" s="50">
        <v>15500</v>
      </c>
      <c r="F2998" s="52">
        <f>+D2998*0.8364</f>
        <v>133.82400000000001</v>
      </c>
      <c r="G2998" s="51">
        <v>7000</v>
      </c>
      <c r="H2998" s="51">
        <f>+D2998*E2998</f>
        <v>2480000</v>
      </c>
      <c r="I2998" s="52">
        <f>+CEILING(F2998*G2998,1000)</f>
        <v>937000</v>
      </c>
      <c r="J2998" s="52">
        <f>(H2998-I2998)</f>
        <v>1543000</v>
      </c>
      <c r="K2998" s="56">
        <v>44778</v>
      </c>
      <c r="L2998" s="50"/>
      <c r="M2998" s="51"/>
      <c r="N2998" s="51"/>
      <c r="O2998" s="52"/>
      <c r="P2998" s="51"/>
      <c r="Q2998" s="51"/>
      <c r="R2998" s="51"/>
      <c r="S2998" s="51"/>
      <c r="T2998" s="50" t="s">
        <v>376</v>
      </c>
    </row>
    <row r="2999" spans="1:20" ht="21" customHeight="1" x14ac:dyDescent="0.4">
      <c r="A2999" s="50" t="s">
        <v>186</v>
      </c>
      <c r="B2999" s="50"/>
      <c r="C2999" s="50"/>
      <c r="D2999" s="50"/>
      <c r="E2999" s="50"/>
      <c r="F2999" s="50"/>
      <c r="G2999" s="50"/>
      <c r="H2999" s="50"/>
      <c r="I2999" s="50"/>
      <c r="J2999" s="50"/>
      <c r="K2999" s="56">
        <v>44778</v>
      </c>
      <c r="L2999" s="50" t="s">
        <v>312</v>
      </c>
      <c r="M2999" s="51">
        <v>10001</v>
      </c>
      <c r="N2999" s="51"/>
      <c r="O2999" s="52">
        <f t="shared" si="454"/>
        <v>10001</v>
      </c>
      <c r="P2999" s="51"/>
      <c r="Q2999" s="51"/>
      <c r="R2999" s="51"/>
      <c r="S2999" s="51"/>
      <c r="T2999" s="50" t="s">
        <v>376</v>
      </c>
    </row>
    <row r="3000" spans="1:20" ht="21" customHeight="1" x14ac:dyDescent="0.4">
      <c r="A3000" s="50" t="s">
        <v>186</v>
      </c>
      <c r="B3000" s="50"/>
      <c r="C3000" s="50"/>
      <c r="D3000" s="50"/>
      <c r="E3000" s="50"/>
      <c r="F3000" s="50"/>
      <c r="G3000" s="50"/>
      <c r="H3000" s="50"/>
      <c r="I3000" s="50"/>
      <c r="J3000" s="50"/>
      <c r="K3000" s="56">
        <v>44922</v>
      </c>
      <c r="L3000" s="50" t="s">
        <v>9</v>
      </c>
      <c r="M3000" s="51"/>
      <c r="N3000" s="77">
        <v>50000</v>
      </c>
      <c r="O3000" s="52">
        <f t="shared" si="454"/>
        <v>50000</v>
      </c>
      <c r="P3000" s="51"/>
      <c r="Q3000" s="51"/>
      <c r="R3000" s="51"/>
      <c r="S3000" s="51"/>
      <c r="T3000" s="50" t="s">
        <v>376</v>
      </c>
    </row>
    <row r="3001" spans="1:20" ht="21" customHeight="1" x14ac:dyDescent="0.4">
      <c r="A3001" s="50" t="s">
        <v>186</v>
      </c>
      <c r="B3001" s="50"/>
      <c r="C3001" s="50" t="s">
        <v>903</v>
      </c>
      <c r="D3001" s="50"/>
      <c r="E3001" s="50"/>
      <c r="F3001" s="50"/>
      <c r="G3001" s="50"/>
      <c r="H3001" s="50"/>
      <c r="I3001" s="50"/>
      <c r="J3001" s="50"/>
      <c r="K3001" s="56">
        <v>44949</v>
      </c>
      <c r="L3001" s="50" t="s">
        <v>383</v>
      </c>
      <c r="M3001" s="51">
        <v>1000</v>
      </c>
      <c r="N3001" s="51"/>
      <c r="O3001" s="52">
        <f t="shared" si="454"/>
        <v>1000</v>
      </c>
      <c r="P3001" s="51"/>
      <c r="Q3001" s="51"/>
      <c r="R3001" s="51"/>
      <c r="S3001" s="51"/>
      <c r="T3001" s="50" t="s">
        <v>376</v>
      </c>
    </row>
    <row r="3002" spans="1:20" ht="21" customHeight="1" x14ac:dyDescent="0.4">
      <c r="A3002" s="50" t="s">
        <v>186</v>
      </c>
      <c r="B3002" s="50"/>
      <c r="C3002" s="50"/>
      <c r="D3002" s="50"/>
      <c r="E3002" s="50"/>
      <c r="F3002" s="50"/>
      <c r="G3002" s="50"/>
      <c r="H3002" s="50"/>
      <c r="I3002" s="50"/>
      <c r="J3002" s="50"/>
      <c r="K3002" s="56">
        <v>44949</v>
      </c>
      <c r="L3002" s="50" t="s">
        <v>383</v>
      </c>
      <c r="M3002" s="51">
        <v>941000</v>
      </c>
      <c r="N3002" s="51"/>
      <c r="O3002" s="52">
        <f t="shared" si="454"/>
        <v>941000</v>
      </c>
      <c r="P3002" s="51"/>
      <c r="Q3002" s="51"/>
      <c r="R3002" s="51"/>
      <c r="S3002" s="51"/>
      <c r="T3002" s="50" t="s">
        <v>376</v>
      </c>
    </row>
    <row r="3003" spans="1:20" ht="21" customHeight="1" x14ac:dyDescent="0.4">
      <c r="A3003" s="50" t="s">
        <v>186</v>
      </c>
      <c r="B3003" s="50"/>
      <c r="C3003" s="50"/>
      <c r="D3003" s="50"/>
      <c r="E3003" s="50"/>
      <c r="F3003" s="50"/>
      <c r="G3003" s="50"/>
      <c r="H3003" s="50"/>
      <c r="I3003" s="50"/>
      <c r="J3003" s="50"/>
      <c r="K3003" s="56">
        <v>44951</v>
      </c>
      <c r="L3003" s="50" t="s">
        <v>313</v>
      </c>
      <c r="M3003" s="51">
        <v>-10000</v>
      </c>
      <c r="N3003" s="51"/>
      <c r="O3003" s="52">
        <f t="shared" si="454"/>
        <v>-10000</v>
      </c>
      <c r="P3003" s="51"/>
      <c r="Q3003" s="51"/>
      <c r="R3003" s="51"/>
      <c r="S3003" s="51"/>
      <c r="T3003" s="50" t="s">
        <v>376</v>
      </c>
    </row>
    <row r="3004" spans="1:20" ht="21" customHeight="1" x14ac:dyDescent="0.4">
      <c r="A3004" s="50" t="s">
        <v>186</v>
      </c>
      <c r="B3004" s="50"/>
      <c r="C3004" s="50"/>
      <c r="D3004" s="50"/>
      <c r="E3004" s="50"/>
      <c r="F3004" s="50"/>
      <c r="G3004" s="50"/>
      <c r="H3004" s="50"/>
      <c r="I3004" s="50"/>
      <c r="J3004" s="50"/>
      <c r="K3004" s="56">
        <v>45017</v>
      </c>
      <c r="L3004" s="50" t="s">
        <v>383</v>
      </c>
      <c r="M3004" s="51">
        <v>178000</v>
      </c>
      <c r="N3004" s="51"/>
      <c r="O3004" s="52">
        <f t="shared" si="454"/>
        <v>178000</v>
      </c>
      <c r="P3004" s="51"/>
      <c r="Q3004" s="51"/>
      <c r="R3004" s="51"/>
      <c r="S3004" s="51"/>
      <c r="T3004" s="50" t="s">
        <v>376</v>
      </c>
    </row>
    <row r="3005" spans="1:20" ht="21" customHeight="1" x14ac:dyDescent="0.4">
      <c r="A3005" s="50" t="s">
        <v>186</v>
      </c>
      <c r="B3005" s="50"/>
      <c r="C3005" s="50"/>
      <c r="D3005" s="50"/>
      <c r="E3005" s="50"/>
      <c r="F3005" s="50"/>
      <c r="G3005" s="50"/>
      <c r="H3005" s="50"/>
      <c r="I3005" s="50"/>
      <c r="J3005" s="50"/>
      <c r="K3005" s="56">
        <v>45018</v>
      </c>
      <c r="L3005" s="50" t="s">
        <v>9</v>
      </c>
      <c r="M3005" s="51"/>
      <c r="N3005" s="77">
        <v>318000</v>
      </c>
      <c r="O3005" s="52">
        <f t="shared" si="454"/>
        <v>318000</v>
      </c>
      <c r="P3005" s="51"/>
      <c r="Q3005" s="51"/>
      <c r="R3005" s="51"/>
      <c r="S3005" s="51"/>
      <c r="T3005" s="50" t="s">
        <v>376</v>
      </c>
    </row>
    <row r="3006" spans="1:20" ht="21" customHeight="1" x14ac:dyDescent="0.4">
      <c r="A3006" s="50" t="s">
        <v>186</v>
      </c>
      <c r="B3006" s="50"/>
      <c r="C3006" s="50"/>
      <c r="D3006" s="50"/>
      <c r="E3006" s="50"/>
      <c r="F3006" s="50"/>
      <c r="G3006" s="50"/>
      <c r="H3006" s="50"/>
      <c r="I3006" s="50"/>
      <c r="J3006" s="50"/>
      <c r="K3006" s="56">
        <v>45192</v>
      </c>
      <c r="L3006" s="50" t="s">
        <v>9</v>
      </c>
      <c r="M3006" s="51"/>
      <c r="N3006" s="77">
        <v>496000</v>
      </c>
      <c r="O3006" s="52">
        <f t="shared" si="454"/>
        <v>496000</v>
      </c>
      <c r="P3006" s="51"/>
      <c r="Q3006" s="51"/>
      <c r="R3006" s="51"/>
      <c r="S3006" s="51"/>
      <c r="T3006" s="50" t="s">
        <v>376</v>
      </c>
    </row>
    <row r="3007" spans="1:20" ht="21" customHeight="1" x14ac:dyDescent="0.4">
      <c r="A3007" s="50" t="s">
        <v>186</v>
      </c>
      <c r="B3007" s="50"/>
      <c r="C3007" s="50"/>
      <c r="D3007" s="50"/>
      <c r="E3007" s="50"/>
      <c r="F3007" s="50"/>
      <c r="G3007" s="50"/>
      <c r="H3007" s="50"/>
      <c r="I3007" s="50"/>
      <c r="J3007" s="50"/>
      <c r="K3007" s="56">
        <v>45421</v>
      </c>
      <c r="L3007" s="50" t="s">
        <v>321</v>
      </c>
      <c r="M3007" s="77">
        <v>-179000</v>
      </c>
      <c r="N3007" s="51"/>
      <c r="O3007" s="52">
        <f t="shared" si="454"/>
        <v>-179000</v>
      </c>
      <c r="P3007" s="51"/>
      <c r="Q3007" s="51"/>
      <c r="R3007" s="51"/>
      <c r="S3007" s="51"/>
      <c r="T3007" s="50" t="s">
        <v>376</v>
      </c>
    </row>
    <row r="3008" spans="1:20" ht="21" customHeight="1" x14ac:dyDescent="0.4">
      <c r="A3008" s="50" t="s">
        <v>186</v>
      </c>
      <c r="B3008" s="50"/>
      <c r="C3008" s="50"/>
      <c r="D3008" s="50"/>
      <c r="E3008" s="50"/>
      <c r="F3008" s="50"/>
      <c r="G3008" s="50"/>
      <c r="H3008" s="50"/>
      <c r="I3008" s="50"/>
      <c r="J3008" s="50"/>
      <c r="K3008" s="56">
        <v>45425</v>
      </c>
      <c r="L3008" s="50" t="s">
        <v>9</v>
      </c>
      <c r="M3008" s="51"/>
      <c r="N3008" s="77">
        <v>500000</v>
      </c>
      <c r="O3008" s="52">
        <f t="shared" si="454"/>
        <v>500000</v>
      </c>
      <c r="P3008" s="51"/>
      <c r="Q3008" s="51"/>
      <c r="R3008" s="51"/>
      <c r="S3008" s="51"/>
      <c r="T3008" s="50" t="s">
        <v>376</v>
      </c>
    </row>
    <row r="3009" spans="1:20" ht="21" customHeight="1" x14ac:dyDescent="0.4">
      <c r="A3009" s="50" t="s">
        <v>186</v>
      </c>
      <c r="B3009" s="50"/>
      <c r="C3009" s="50"/>
      <c r="D3009" s="50"/>
      <c r="E3009" s="50"/>
      <c r="F3009" s="50"/>
      <c r="G3009" s="50"/>
      <c r="H3009" s="50"/>
      <c r="I3009" s="50"/>
      <c r="J3009" s="50"/>
      <c r="K3009" s="56">
        <v>45425</v>
      </c>
      <c r="L3009" s="50" t="s">
        <v>9</v>
      </c>
      <c r="M3009" s="51"/>
      <c r="N3009" s="77">
        <v>175000</v>
      </c>
      <c r="O3009" s="52">
        <f t="shared" si="454"/>
        <v>175000</v>
      </c>
      <c r="P3009" s="51"/>
      <c r="Q3009" s="51"/>
      <c r="R3009" s="51"/>
      <c r="S3009" s="51"/>
      <c r="T3009" s="50" t="s">
        <v>376</v>
      </c>
    </row>
    <row r="3010" spans="1:20" ht="21" customHeight="1" x14ac:dyDescent="0.4">
      <c r="A3010" s="50" t="s">
        <v>186</v>
      </c>
      <c r="B3010" s="50"/>
      <c r="C3010" s="50"/>
      <c r="D3010" s="50"/>
      <c r="E3010" s="50"/>
      <c r="F3010" s="50"/>
      <c r="G3010" s="50"/>
      <c r="H3010" s="50"/>
      <c r="I3010" s="50"/>
      <c r="J3010" s="50"/>
      <c r="K3010" s="50"/>
      <c r="L3010" s="50"/>
      <c r="M3010" s="51"/>
      <c r="N3010" s="51"/>
      <c r="O3010" s="52">
        <f t="shared" si="454"/>
        <v>0</v>
      </c>
      <c r="P3010" s="51"/>
      <c r="Q3010" s="51"/>
      <c r="R3010" s="51"/>
      <c r="S3010" s="51"/>
      <c r="T3010" s="50" t="s">
        <v>376</v>
      </c>
    </row>
    <row r="3011" spans="1:20" ht="21" customHeight="1" x14ac:dyDescent="0.4">
      <c r="A3011" s="58"/>
      <c r="B3011" s="58"/>
      <c r="C3011" s="58"/>
      <c r="D3011" s="58"/>
      <c r="E3011" s="58"/>
      <c r="F3011" s="58"/>
      <c r="G3011" s="58"/>
      <c r="H3011" s="58"/>
      <c r="I3011" s="58"/>
      <c r="J3011" s="58"/>
      <c r="K3011" s="58"/>
      <c r="L3011" s="58"/>
      <c r="M3011" s="60">
        <f t="shared" ref="M3011:N3011" si="460">SUM(M2999:M3010)</f>
        <v>941001</v>
      </c>
      <c r="N3011" s="60">
        <f t="shared" si="460"/>
        <v>1539000</v>
      </c>
      <c r="O3011" s="60">
        <f>SUM(O2999:O3010)</f>
        <v>2480001</v>
      </c>
      <c r="P3011" s="60">
        <f>+J2998-N3011</f>
        <v>4000</v>
      </c>
      <c r="Q3011" s="60">
        <f>+I2998-M3011</f>
        <v>-4001</v>
      </c>
      <c r="R3011" s="60">
        <f>+P3011+Q3011</f>
        <v>-1</v>
      </c>
      <c r="S3011" s="60">
        <f>+O3011</f>
        <v>2480001</v>
      </c>
      <c r="T3011" s="58"/>
    </row>
    <row r="3012" spans="1:20" ht="21" customHeight="1" x14ac:dyDescent="0.4">
      <c r="A3012" s="50" t="s">
        <v>187</v>
      </c>
      <c r="B3012" s="50" t="s">
        <v>399</v>
      </c>
      <c r="C3012" s="50"/>
      <c r="D3012" s="50">
        <v>92</v>
      </c>
      <c r="E3012" s="50">
        <v>14000</v>
      </c>
      <c r="F3012" s="52">
        <f>+D3012*0.8364</f>
        <v>76.948800000000006</v>
      </c>
      <c r="G3012" s="51">
        <v>7000</v>
      </c>
      <c r="H3012" s="51">
        <f>+D3012*E3012</f>
        <v>1288000</v>
      </c>
      <c r="I3012" s="52">
        <f>+CEILING(F3012*G3012,1000)</f>
        <v>539000</v>
      </c>
      <c r="J3012" s="52">
        <f>(H3012-I3012)</f>
        <v>749000</v>
      </c>
      <c r="K3012" s="56">
        <v>44778</v>
      </c>
      <c r="L3012" s="50"/>
      <c r="M3012" s="51"/>
      <c r="N3012" s="51"/>
      <c r="O3012" s="52"/>
      <c r="P3012" s="51"/>
      <c r="Q3012" s="51"/>
      <c r="R3012" s="51"/>
      <c r="S3012" s="51"/>
      <c r="T3012" s="50" t="s">
        <v>376</v>
      </c>
    </row>
    <row r="3013" spans="1:20" ht="21" customHeight="1" x14ac:dyDescent="0.4">
      <c r="A3013" s="50" t="s">
        <v>187</v>
      </c>
      <c r="B3013" s="50"/>
      <c r="C3013" s="50"/>
      <c r="D3013" s="50"/>
      <c r="E3013" s="50"/>
      <c r="F3013" s="50"/>
      <c r="G3013" s="50"/>
      <c r="H3013" s="50"/>
      <c r="I3013" s="50"/>
      <c r="J3013" s="50"/>
      <c r="K3013" s="56">
        <v>44778</v>
      </c>
      <c r="L3013" s="50" t="s">
        <v>9</v>
      </c>
      <c r="M3013" s="51"/>
      <c r="N3013" s="77">
        <v>25000</v>
      </c>
      <c r="O3013" s="52">
        <f t="shared" ref="O3013:O3080" si="461">+SUM(M3013:N3013)</f>
        <v>25000</v>
      </c>
      <c r="P3013" s="51"/>
      <c r="Q3013" s="51"/>
      <c r="R3013" s="51"/>
      <c r="S3013" s="51"/>
      <c r="T3013" s="50" t="s">
        <v>376</v>
      </c>
    </row>
    <row r="3014" spans="1:20" ht="21" customHeight="1" x14ac:dyDescent="0.4">
      <c r="A3014" s="50" t="s">
        <v>187</v>
      </c>
      <c r="B3014" s="50"/>
      <c r="C3014" s="50"/>
      <c r="D3014" s="50"/>
      <c r="E3014" s="50"/>
      <c r="F3014" s="50"/>
      <c r="G3014" s="50"/>
      <c r="H3014" s="50"/>
      <c r="I3014" s="50"/>
      <c r="J3014" s="50"/>
      <c r="K3014" s="56">
        <v>44804</v>
      </c>
      <c r="L3014" s="50" t="s">
        <v>9</v>
      </c>
      <c r="M3014" s="51"/>
      <c r="N3014" s="77">
        <v>160000</v>
      </c>
      <c r="O3014" s="52">
        <f t="shared" si="461"/>
        <v>160000</v>
      </c>
      <c r="P3014" s="51"/>
      <c r="Q3014" s="51"/>
      <c r="R3014" s="51"/>
      <c r="S3014" s="51"/>
      <c r="T3014" s="50" t="s">
        <v>376</v>
      </c>
    </row>
    <row r="3015" spans="1:20" ht="21" customHeight="1" x14ac:dyDescent="0.4">
      <c r="A3015" s="50" t="s">
        <v>187</v>
      </c>
      <c r="B3015" s="50"/>
      <c r="C3015" s="50"/>
      <c r="D3015" s="50"/>
      <c r="E3015" s="50"/>
      <c r="F3015" s="50"/>
      <c r="G3015" s="50"/>
      <c r="H3015" s="50"/>
      <c r="I3015" s="50"/>
      <c r="J3015" s="50"/>
      <c r="K3015" s="56">
        <v>44807</v>
      </c>
      <c r="L3015" s="50" t="s">
        <v>1439</v>
      </c>
      <c r="M3015" s="51">
        <v>215000</v>
      </c>
      <c r="N3015" s="51"/>
      <c r="O3015" s="52">
        <f t="shared" si="461"/>
        <v>215000</v>
      </c>
      <c r="P3015" s="51"/>
      <c r="Q3015" s="51"/>
      <c r="R3015" s="51"/>
      <c r="S3015" s="51"/>
      <c r="T3015" s="50" t="s">
        <v>376</v>
      </c>
    </row>
    <row r="3016" spans="1:20" ht="21" customHeight="1" x14ac:dyDescent="0.4">
      <c r="A3016" s="50" t="s">
        <v>187</v>
      </c>
      <c r="B3016" s="50"/>
      <c r="C3016" s="50"/>
      <c r="D3016" s="50"/>
      <c r="E3016" s="50"/>
      <c r="F3016" s="50"/>
      <c r="G3016" s="50"/>
      <c r="H3016" s="50"/>
      <c r="I3016" s="50"/>
      <c r="J3016" s="50"/>
      <c r="K3016" s="56">
        <v>44807</v>
      </c>
      <c r="L3016" s="50" t="s">
        <v>1439</v>
      </c>
      <c r="M3016" s="51">
        <v>-215000</v>
      </c>
      <c r="N3016" s="51"/>
      <c r="O3016" s="52">
        <f t="shared" si="461"/>
        <v>-215000</v>
      </c>
      <c r="P3016" s="51"/>
      <c r="Q3016" s="51"/>
      <c r="R3016" s="51"/>
      <c r="S3016" s="51"/>
      <c r="T3016" s="50" t="s">
        <v>376</v>
      </c>
    </row>
    <row r="3017" spans="1:20" ht="21" customHeight="1" x14ac:dyDescent="0.4">
      <c r="A3017" s="50" t="s">
        <v>187</v>
      </c>
      <c r="B3017" s="50"/>
      <c r="C3017" s="50"/>
      <c r="D3017" s="50"/>
      <c r="E3017" s="50"/>
      <c r="F3017" s="50"/>
      <c r="G3017" s="50"/>
      <c r="H3017" s="50"/>
      <c r="I3017" s="50"/>
      <c r="J3017" s="50"/>
      <c r="K3017" s="56">
        <v>44815</v>
      </c>
      <c r="L3017" s="50" t="s">
        <v>9</v>
      </c>
      <c r="M3017" s="51"/>
      <c r="N3017" s="77">
        <v>215000</v>
      </c>
      <c r="O3017" s="52">
        <f t="shared" si="461"/>
        <v>215000</v>
      </c>
      <c r="P3017" s="51"/>
      <c r="Q3017" s="51"/>
      <c r="R3017" s="51"/>
      <c r="S3017" s="51"/>
      <c r="T3017" s="50" t="s">
        <v>376</v>
      </c>
    </row>
    <row r="3018" spans="1:20" ht="21" customHeight="1" x14ac:dyDescent="0.4">
      <c r="A3018" s="50" t="s">
        <v>187</v>
      </c>
      <c r="B3018" s="50"/>
      <c r="C3018" s="50" t="s">
        <v>904</v>
      </c>
      <c r="D3018" s="50"/>
      <c r="E3018" s="50"/>
      <c r="F3018" s="50"/>
      <c r="G3018" s="50"/>
      <c r="H3018" s="50"/>
      <c r="I3018" s="50"/>
      <c r="J3018" s="50"/>
      <c r="K3018" s="56">
        <v>44949</v>
      </c>
      <c r="L3018" s="50" t="s">
        <v>314</v>
      </c>
      <c r="M3018" s="51">
        <v>300000</v>
      </c>
      <c r="N3018" s="51"/>
      <c r="O3018" s="52">
        <f t="shared" si="461"/>
        <v>300000</v>
      </c>
      <c r="P3018" s="51"/>
      <c r="Q3018" s="51"/>
      <c r="R3018" s="51"/>
      <c r="S3018" s="51"/>
      <c r="T3018" s="50" t="s">
        <v>376</v>
      </c>
    </row>
    <row r="3019" spans="1:20" ht="21" customHeight="1" x14ac:dyDescent="0.4">
      <c r="A3019" s="50" t="s">
        <v>187</v>
      </c>
      <c r="B3019" s="50"/>
      <c r="C3019" s="50"/>
      <c r="D3019" s="50"/>
      <c r="E3019" s="50"/>
      <c r="F3019" s="50"/>
      <c r="G3019" s="50"/>
      <c r="H3019" s="50"/>
      <c r="I3019" s="50"/>
      <c r="J3019" s="50"/>
      <c r="K3019" s="56">
        <v>45146</v>
      </c>
      <c r="L3019" s="50" t="s">
        <v>9</v>
      </c>
      <c r="M3019" s="51"/>
      <c r="N3019" s="77">
        <v>349000</v>
      </c>
      <c r="O3019" s="52">
        <f t="shared" si="461"/>
        <v>349000</v>
      </c>
      <c r="P3019" s="51"/>
      <c r="Q3019" s="51"/>
      <c r="R3019" s="51"/>
      <c r="S3019" s="51"/>
      <c r="T3019" s="50" t="s">
        <v>376</v>
      </c>
    </row>
    <row r="3020" spans="1:20" ht="21" customHeight="1" x14ac:dyDescent="0.4">
      <c r="A3020" s="50" t="s">
        <v>187</v>
      </c>
      <c r="B3020" s="50"/>
      <c r="C3020" s="50" t="s">
        <v>904</v>
      </c>
      <c r="D3020" s="50"/>
      <c r="E3020" s="50"/>
      <c r="F3020" s="50"/>
      <c r="G3020" s="50"/>
      <c r="H3020" s="50"/>
      <c r="I3020" s="50"/>
      <c r="J3020" s="50"/>
      <c r="K3020" s="56">
        <v>45462</v>
      </c>
      <c r="L3020" s="50" t="s">
        <v>314</v>
      </c>
      <c r="M3020" s="77">
        <v>239000</v>
      </c>
      <c r="N3020" s="51"/>
      <c r="O3020" s="52">
        <f t="shared" si="461"/>
        <v>239000</v>
      </c>
      <c r="P3020" s="51"/>
      <c r="Q3020" s="51"/>
      <c r="R3020" s="51"/>
      <c r="S3020" s="51"/>
      <c r="T3020" s="50" t="s">
        <v>376</v>
      </c>
    </row>
    <row r="3021" spans="1:20" ht="21" customHeight="1" x14ac:dyDescent="0.4">
      <c r="A3021" s="50" t="s">
        <v>187</v>
      </c>
      <c r="B3021" s="50"/>
      <c r="C3021" s="50"/>
      <c r="D3021" s="50"/>
      <c r="E3021" s="50"/>
      <c r="F3021" s="50"/>
      <c r="G3021" s="50"/>
      <c r="H3021" s="50"/>
      <c r="I3021" s="50"/>
      <c r="J3021" s="50"/>
      <c r="K3021" s="50"/>
      <c r="L3021" s="50"/>
      <c r="M3021" s="51"/>
      <c r="N3021" s="51"/>
      <c r="O3021" s="52">
        <f t="shared" si="461"/>
        <v>0</v>
      </c>
      <c r="P3021" s="51"/>
      <c r="Q3021" s="51"/>
      <c r="R3021" s="51"/>
      <c r="S3021" s="51"/>
      <c r="T3021" s="50" t="s">
        <v>376</v>
      </c>
    </row>
    <row r="3022" spans="1:20" ht="21" customHeight="1" x14ac:dyDescent="0.4">
      <c r="A3022" s="58"/>
      <c r="B3022" s="58"/>
      <c r="C3022" s="58"/>
      <c r="D3022" s="58"/>
      <c r="E3022" s="58"/>
      <c r="F3022" s="58"/>
      <c r="G3022" s="58"/>
      <c r="H3022" s="58"/>
      <c r="I3022" s="58"/>
      <c r="J3022" s="58"/>
      <c r="K3022" s="58"/>
      <c r="L3022" s="58"/>
      <c r="M3022" s="60">
        <f t="shared" ref="M3022:N3022" si="462">SUM(M3013:M3021)</f>
        <v>539000</v>
      </c>
      <c r="N3022" s="60">
        <f t="shared" si="462"/>
        <v>749000</v>
      </c>
      <c r="O3022" s="60">
        <f>SUM(O3013:O3021)</f>
        <v>1288000</v>
      </c>
      <c r="P3022" s="60">
        <f>+J3012-N3022</f>
        <v>0</v>
      </c>
      <c r="Q3022" s="60">
        <f>+I3012-M3022</f>
        <v>0</v>
      </c>
      <c r="R3022" s="60">
        <f>+P3022+Q3022</f>
        <v>0</v>
      </c>
      <c r="S3022" s="60">
        <f>+O3022</f>
        <v>1288000</v>
      </c>
      <c r="T3022" s="58"/>
    </row>
    <row r="3023" spans="1:20" ht="21" customHeight="1" x14ac:dyDescent="0.4">
      <c r="A3023" s="50" t="s">
        <v>188</v>
      </c>
      <c r="B3023" s="50" t="s">
        <v>399</v>
      </c>
      <c r="C3023" s="50"/>
      <c r="D3023" s="50">
        <v>92</v>
      </c>
      <c r="E3023" s="50">
        <v>14000</v>
      </c>
      <c r="F3023" s="52">
        <f>+D3023*0.8364</f>
        <v>76.948800000000006</v>
      </c>
      <c r="G3023" s="51">
        <v>7000</v>
      </c>
      <c r="H3023" s="51">
        <f>+D3023*E3023</f>
        <v>1288000</v>
      </c>
      <c r="I3023" s="52">
        <f>+CEILING(F3023*G3023,1000)</f>
        <v>539000</v>
      </c>
      <c r="J3023" s="52">
        <f>(H3023-I3023)</f>
        <v>749000</v>
      </c>
      <c r="K3023" s="56">
        <v>44789</v>
      </c>
      <c r="L3023" s="50"/>
      <c r="M3023" s="51"/>
      <c r="N3023" s="51"/>
      <c r="O3023" s="52"/>
      <c r="P3023" s="51"/>
      <c r="Q3023" s="51"/>
      <c r="R3023" s="51"/>
      <c r="S3023" s="51"/>
      <c r="T3023" s="50" t="s">
        <v>333</v>
      </c>
    </row>
    <row r="3024" spans="1:20" ht="21" customHeight="1" x14ac:dyDescent="0.4">
      <c r="A3024" s="50" t="s">
        <v>188</v>
      </c>
      <c r="B3024" s="50"/>
      <c r="C3024" s="50"/>
      <c r="D3024" s="50"/>
      <c r="E3024" s="50"/>
      <c r="F3024" s="50"/>
      <c r="G3024" s="50"/>
      <c r="H3024" s="50"/>
      <c r="I3024" s="50"/>
      <c r="J3024" s="50"/>
      <c r="K3024" s="56">
        <v>44995</v>
      </c>
      <c r="L3024" s="50" t="s">
        <v>9</v>
      </c>
      <c r="M3024" s="51"/>
      <c r="N3024" s="77">
        <v>5000</v>
      </c>
      <c r="O3024" s="52">
        <f t="shared" si="461"/>
        <v>5000</v>
      </c>
      <c r="P3024" s="51"/>
      <c r="Q3024" s="51"/>
      <c r="R3024" s="51"/>
      <c r="S3024" s="51"/>
      <c r="T3024" s="50" t="s">
        <v>333</v>
      </c>
    </row>
    <row r="3025" spans="1:20" ht="21" customHeight="1" x14ac:dyDescent="0.4">
      <c r="A3025" s="50" t="s">
        <v>188</v>
      </c>
      <c r="B3025" s="50"/>
      <c r="C3025" s="50" t="s">
        <v>905</v>
      </c>
      <c r="D3025" s="50"/>
      <c r="E3025" s="50"/>
      <c r="F3025" s="50"/>
      <c r="G3025" s="50"/>
      <c r="H3025" s="50"/>
      <c r="I3025" s="50"/>
      <c r="J3025" s="50"/>
      <c r="K3025" s="56">
        <v>45011</v>
      </c>
      <c r="L3025" s="50" t="s">
        <v>1440</v>
      </c>
      <c r="M3025" s="51"/>
      <c r="N3025" s="77">
        <v>337000</v>
      </c>
      <c r="O3025" s="52">
        <f t="shared" si="461"/>
        <v>337000</v>
      </c>
      <c r="P3025" s="51"/>
      <c r="Q3025" s="51"/>
      <c r="R3025" s="51"/>
      <c r="S3025" s="51"/>
      <c r="T3025" s="50" t="s">
        <v>333</v>
      </c>
    </row>
    <row r="3026" spans="1:20" ht="21" customHeight="1" x14ac:dyDescent="0.4">
      <c r="A3026" s="50" t="s">
        <v>188</v>
      </c>
      <c r="B3026" s="50"/>
      <c r="C3026" s="50"/>
      <c r="D3026" s="50"/>
      <c r="E3026" s="50"/>
      <c r="F3026" s="50"/>
      <c r="G3026" s="50"/>
      <c r="H3026" s="50"/>
      <c r="I3026" s="50"/>
      <c r="J3026" s="50"/>
      <c r="K3026" s="56">
        <v>45115</v>
      </c>
      <c r="L3026" s="50" t="s">
        <v>9</v>
      </c>
      <c r="M3026" s="51"/>
      <c r="N3026" s="77">
        <v>342000</v>
      </c>
      <c r="O3026" s="52">
        <f t="shared" si="461"/>
        <v>342000</v>
      </c>
      <c r="P3026" s="51"/>
      <c r="Q3026" s="51"/>
      <c r="R3026" s="51"/>
      <c r="S3026" s="51"/>
      <c r="T3026" s="50" t="s">
        <v>333</v>
      </c>
    </row>
    <row r="3027" spans="1:20" ht="21" customHeight="1" x14ac:dyDescent="0.4">
      <c r="A3027" s="50" t="s">
        <v>188</v>
      </c>
      <c r="B3027" s="50"/>
      <c r="C3027" s="50"/>
      <c r="D3027" s="50"/>
      <c r="E3027" s="50"/>
      <c r="F3027" s="50"/>
      <c r="G3027" s="50"/>
      <c r="H3027" s="50"/>
      <c r="I3027" s="50"/>
      <c r="J3027" s="50"/>
      <c r="K3027" s="56">
        <v>45127</v>
      </c>
      <c r="L3027" s="50" t="s">
        <v>9</v>
      </c>
      <c r="M3027" s="51"/>
      <c r="N3027" s="77">
        <v>-322000</v>
      </c>
      <c r="O3027" s="52">
        <f t="shared" si="461"/>
        <v>-322000</v>
      </c>
      <c r="P3027" s="51"/>
      <c r="Q3027" s="51"/>
      <c r="R3027" s="51"/>
      <c r="S3027" s="51"/>
      <c r="T3027" s="50" t="s">
        <v>333</v>
      </c>
    </row>
    <row r="3028" spans="1:20" ht="21" customHeight="1" x14ac:dyDescent="0.4">
      <c r="A3028" s="50" t="s">
        <v>188</v>
      </c>
      <c r="B3028" s="50"/>
      <c r="C3028" s="50"/>
      <c r="D3028" s="50"/>
      <c r="E3028" s="50"/>
      <c r="F3028" s="50"/>
      <c r="G3028" s="50"/>
      <c r="H3028" s="50"/>
      <c r="I3028" s="50"/>
      <c r="J3028" s="50"/>
      <c r="K3028" s="56">
        <v>45189</v>
      </c>
      <c r="L3028" s="50" t="s">
        <v>1441</v>
      </c>
      <c r="M3028" s="77">
        <v>205000</v>
      </c>
      <c r="N3028" s="51"/>
      <c r="O3028" s="52">
        <f t="shared" si="461"/>
        <v>205000</v>
      </c>
      <c r="P3028" s="51"/>
      <c r="Q3028" s="51"/>
      <c r="R3028" s="51"/>
      <c r="S3028" s="51"/>
      <c r="T3028" s="50" t="s">
        <v>333</v>
      </c>
    </row>
    <row r="3029" spans="1:20" ht="21" customHeight="1" x14ac:dyDescent="0.4">
      <c r="A3029" s="50" t="s">
        <v>188</v>
      </c>
      <c r="B3029" s="50"/>
      <c r="C3029" s="50"/>
      <c r="D3029" s="50"/>
      <c r="E3029" s="50"/>
      <c r="F3029" s="50"/>
      <c r="G3029" s="50"/>
      <c r="H3029" s="50"/>
      <c r="I3029" s="50"/>
      <c r="J3029" s="50"/>
      <c r="K3029" s="56">
        <v>45286</v>
      </c>
      <c r="L3029" s="50" t="s">
        <v>314</v>
      </c>
      <c r="M3029" s="77">
        <v>334000</v>
      </c>
      <c r="N3029" s="51"/>
      <c r="O3029" s="52">
        <f t="shared" si="461"/>
        <v>334000</v>
      </c>
      <c r="P3029" s="51"/>
      <c r="Q3029" s="51"/>
      <c r="R3029" s="51"/>
      <c r="S3029" s="51"/>
      <c r="T3029" s="50" t="s">
        <v>333</v>
      </c>
    </row>
    <row r="3030" spans="1:20" ht="21" customHeight="1" x14ac:dyDescent="0.4">
      <c r="A3030" s="50" t="s">
        <v>188</v>
      </c>
      <c r="B3030" s="50"/>
      <c r="C3030" s="50"/>
      <c r="D3030" s="50"/>
      <c r="E3030" s="50"/>
      <c r="F3030" s="50"/>
      <c r="G3030" s="50"/>
      <c r="H3030" s="50"/>
      <c r="I3030" s="50"/>
      <c r="J3030" s="50"/>
      <c r="K3030" s="56">
        <v>45286</v>
      </c>
      <c r="L3030" s="50" t="s">
        <v>9</v>
      </c>
      <c r="M3030" s="51"/>
      <c r="N3030" s="77">
        <v>65000</v>
      </c>
      <c r="O3030" s="52">
        <f t="shared" si="461"/>
        <v>65000</v>
      </c>
      <c r="P3030" s="51"/>
      <c r="Q3030" s="51"/>
      <c r="R3030" s="51"/>
      <c r="S3030" s="51"/>
      <c r="T3030" s="50" t="s">
        <v>333</v>
      </c>
    </row>
    <row r="3031" spans="1:20" ht="21" customHeight="1" x14ac:dyDescent="0.4">
      <c r="A3031" s="50" t="s">
        <v>188</v>
      </c>
      <c r="B3031" s="50"/>
      <c r="C3031" s="50"/>
      <c r="D3031" s="50"/>
      <c r="E3031" s="50"/>
      <c r="F3031" s="50"/>
      <c r="G3031" s="50"/>
      <c r="H3031" s="50"/>
      <c r="I3031" s="50"/>
      <c r="J3031" s="50"/>
      <c r="K3031" s="56" t="s">
        <v>1204</v>
      </c>
      <c r="L3031" s="50" t="s">
        <v>910</v>
      </c>
      <c r="M3031" s="51"/>
      <c r="N3031" s="51">
        <v>322000</v>
      </c>
      <c r="O3031" s="52">
        <f t="shared" si="461"/>
        <v>322000</v>
      </c>
      <c r="P3031" s="51"/>
      <c r="Q3031" s="51"/>
      <c r="R3031" s="51"/>
      <c r="S3031" s="51"/>
      <c r="T3031" s="50" t="s">
        <v>333</v>
      </c>
    </row>
    <row r="3032" spans="1:20" ht="21" customHeight="1" x14ac:dyDescent="0.4">
      <c r="A3032" s="50" t="s">
        <v>188</v>
      </c>
      <c r="B3032" s="50"/>
      <c r="C3032" s="50"/>
      <c r="D3032" s="50"/>
      <c r="E3032" s="50"/>
      <c r="F3032" s="50"/>
      <c r="G3032" s="50"/>
      <c r="H3032" s="50"/>
      <c r="I3032" s="50"/>
      <c r="J3032" s="50"/>
      <c r="K3032" s="50"/>
      <c r="L3032" s="50"/>
      <c r="M3032" s="51"/>
      <c r="N3032" s="51"/>
      <c r="O3032" s="52">
        <f t="shared" si="461"/>
        <v>0</v>
      </c>
      <c r="P3032" s="51"/>
      <c r="Q3032" s="51"/>
      <c r="R3032" s="51"/>
      <c r="S3032" s="51"/>
      <c r="T3032" s="50" t="s">
        <v>333</v>
      </c>
    </row>
    <row r="3033" spans="1:20" ht="21" customHeight="1" x14ac:dyDescent="0.4">
      <c r="A3033" s="58"/>
      <c r="B3033" s="58"/>
      <c r="C3033" s="58"/>
      <c r="D3033" s="58"/>
      <c r="E3033" s="58"/>
      <c r="F3033" s="58"/>
      <c r="G3033" s="58"/>
      <c r="H3033" s="58"/>
      <c r="I3033" s="58"/>
      <c r="J3033" s="58"/>
      <c r="K3033" s="58"/>
      <c r="L3033" s="58"/>
      <c r="M3033" s="60">
        <f t="shared" ref="M3033:N3033" si="463">SUM(M3024:M3032)</f>
        <v>539000</v>
      </c>
      <c r="N3033" s="60">
        <f t="shared" si="463"/>
        <v>749000</v>
      </c>
      <c r="O3033" s="60">
        <f>SUM(O3024:O3032)</f>
        <v>1288000</v>
      </c>
      <c r="P3033" s="60">
        <f>+J3023-N3033</f>
        <v>0</v>
      </c>
      <c r="Q3033" s="60">
        <f>+I3023-M3033</f>
        <v>0</v>
      </c>
      <c r="R3033" s="60">
        <f>+P3033+Q3033</f>
        <v>0</v>
      </c>
      <c r="S3033" s="60">
        <f>+O3033</f>
        <v>1288000</v>
      </c>
      <c r="T3033" s="58"/>
    </row>
    <row r="3034" spans="1:20" ht="21" customHeight="1" x14ac:dyDescent="0.4">
      <c r="A3034" s="50" t="s">
        <v>189</v>
      </c>
      <c r="B3034" s="50" t="s">
        <v>399</v>
      </c>
      <c r="C3034" s="50"/>
      <c r="D3034" s="50">
        <v>92</v>
      </c>
      <c r="E3034" s="50">
        <v>14000</v>
      </c>
      <c r="F3034" s="52">
        <f>+D3034*0.8364</f>
        <v>76.948800000000006</v>
      </c>
      <c r="G3034" s="51">
        <v>7000</v>
      </c>
      <c r="H3034" s="51">
        <f>+D3034*E3034</f>
        <v>1288000</v>
      </c>
      <c r="I3034" s="52">
        <f>+CEILING(F3034*G3034,1000)</f>
        <v>539000</v>
      </c>
      <c r="J3034" s="52">
        <f>(H3034-I3034)</f>
        <v>749000</v>
      </c>
      <c r="K3034" s="56">
        <v>44841</v>
      </c>
      <c r="L3034" s="50"/>
      <c r="M3034" s="51"/>
      <c r="N3034" s="51"/>
      <c r="O3034" s="52"/>
      <c r="P3034" s="51"/>
      <c r="Q3034" s="51"/>
      <c r="R3034" s="51"/>
      <c r="S3034" s="51"/>
      <c r="T3034" s="50" t="s">
        <v>989</v>
      </c>
    </row>
    <row r="3035" spans="1:20" ht="21" customHeight="1" x14ac:dyDescent="0.4">
      <c r="A3035" s="50" t="s">
        <v>189</v>
      </c>
      <c r="B3035" s="50"/>
      <c r="C3035" s="50"/>
      <c r="D3035" s="50"/>
      <c r="E3035" s="50"/>
      <c r="F3035" s="50"/>
      <c r="G3035" s="50"/>
      <c r="H3035" s="50"/>
      <c r="I3035" s="50"/>
      <c r="J3035" s="50"/>
      <c r="K3035" s="56">
        <v>44995</v>
      </c>
      <c r="L3035" s="50" t="s">
        <v>9</v>
      </c>
      <c r="M3035" s="51"/>
      <c r="N3035" s="77">
        <v>5000</v>
      </c>
      <c r="O3035" s="52">
        <f t="shared" si="461"/>
        <v>5000</v>
      </c>
      <c r="P3035" s="51"/>
      <c r="Q3035" s="51"/>
      <c r="R3035" s="51"/>
      <c r="S3035" s="51"/>
      <c r="T3035" s="50" t="s">
        <v>989</v>
      </c>
    </row>
    <row r="3036" spans="1:20" ht="21" customHeight="1" x14ac:dyDescent="0.4">
      <c r="A3036" s="50" t="s">
        <v>189</v>
      </c>
      <c r="B3036" s="50"/>
      <c r="C3036" s="50" t="s">
        <v>906</v>
      </c>
      <c r="D3036" s="50"/>
      <c r="E3036" s="50"/>
      <c r="F3036" s="50"/>
      <c r="G3036" s="50"/>
      <c r="H3036" s="50"/>
      <c r="I3036" s="50"/>
      <c r="J3036" s="50"/>
      <c r="K3036" s="56">
        <v>45011</v>
      </c>
      <c r="L3036" s="50" t="s">
        <v>9</v>
      </c>
      <c r="M3036" s="51"/>
      <c r="N3036" s="77">
        <v>250000</v>
      </c>
      <c r="O3036" s="52">
        <f t="shared" si="461"/>
        <v>250000</v>
      </c>
      <c r="P3036" s="51"/>
      <c r="Q3036" s="51"/>
      <c r="R3036" s="51"/>
      <c r="S3036" s="51"/>
      <c r="T3036" s="50" t="s">
        <v>989</v>
      </c>
    </row>
    <row r="3037" spans="1:20" ht="21" customHeight="1" x14ac:dyDescent="0.4">
      <c r="A3037" s="50" t="s">
        <v>189</v>
      </c>
      <c r="B3037" s="50"/>
      <c r="C3037" s="50"/>
      <c r="D3037" s="50"/>
      <c r="E3037" s="50"/>
      <c r="F3037" s="50"/>
      <c r="G3037" s="50"/>
      <c r="H3037" s="50"/>
      <c r="I3037" s="50"/>
      <c r="J3037" s="50"/>
      <c r="K3037" s="56">
        <v>45011</v>
      </c>
      <c r="L3037" s="50" t="s">
        <v>312</v>
      </c>
      <c r="M3037" s="51">
        <v>87000</v>
      </c>
      <c r="N3037" s="51"/>
      <c r="O3037" s="52">
        <f t="shared" si="461"/>
        <v>87000</v>
      </c>
      <c r="P3037" s="51"/>
      <c r="Q3037" s="51"/>
      <c r="R3037" s="51"/>
      <c r="S3037" s="51"/>
      <c r="T3037" s="50" t="s">
        <v>989</v>
      </c>
    </row>
    <row r="3038" spans="1:20" ht="21" customHeight="1" x14ac:dyDescent="0.4">
      <c r="A3038" s="50" t="s">
        <v>189</v>
      </c>
      <c r="B3038" s="50"/>
      <c r="C3038" s="50"/>
      <c r="D3038" s="50"/>
      <c r="E3038" s="50"/>
      <c r="F3038" s="50"/>
      <c r="G3038" s="50"/>
      <c r="H3038" s="50"/>
      <c r="I3038" s="50"/>
      <c r="J3038" s="50"/>
      <c r="K3038" s="56">
        <v>45115</v>
      </c>
      <c r="L3038" s="50" t="s">
        <v>9</v>
      </c>
      <c r="M3038" s="51"/>
      <c r="N3038" s="77">
        <v>99900</v>
      </c>
      <c r="O3038" s="52">
        <f t="shared" si="461"/>
        <v>99900</v>
      </c>
      <c r="P3038" s="51"/>
      <c r="Q3038" s="51"/>
      <c r="R3038" s="51"/>
      <c r="S3038" s="51"/>
      <c r="T3038" s="50" t="s">
        <v>989</v>
      </c>
    </row>
    <row r="3039" spans="1:20" ht="21" customHeight="1" x14ac:dyDescent="0.4">
      <c r="A3039" s="50" t="s">
        <v>189</v>
      </c>
      <c r="B3039" s="50"/>
      <c r="C3039" s="50"/>
      <c r="D3039" s="50"/>
      <c r="E3039" s="50"/>
      <c r="F3039" s="50"/>
      <c r="G3039" s="50"/>
      <c r="H3039" s="50"/>
      <c r="I3039" s="50"/>
      <c r="J3039" s="50"/>
      <c r="K3039" s="56">
        <v>45115</v>
      </c>
      <c r="L3039" s="50" t="s">
        <v>312</v>
      </c>
      <c r="M3039" s="51">
        <v>42100</v>
      </c>
      <c r="N3039" s="51"/>
      <c r="O3039" s="52">
        <f t="shared" si="461"/>
        <v>42100</v>
      </c>
      <c r="P3039" s="51"/>
      <c r="Q3039" s="51"/>
      <c r="R3039" s="51"/>
      <c r="S3039" s="51"/>
      <c r="T3039" s="50" t="s">
        <v>989</v>
      </c>
    </row>
    <row r="3040" spans="1:20" ht="21" customHeight="1" x14ac:dyDescent="0.4">
      <c r="A3040" s="50" t="s">
        <v>189</v>
      </c>
      <c r="B3040" s="50"/>
      <c r="C3040" s="50"/>
      <c r="D3040" s="50"/>
      <c r="E3040" s="50"/>
      <c r="F3040" s="50"/>
      <c r="G3040" s="50"/>
      <c r="H3040" s="50"/>
      <c r="I3040" s="50"/>
      <c r="J3040" s="50"/>
      <c r="K3040" s="56">
        <v>45115</v>
      </c>
      <c r="L3040" s="50" t="s">
        <v>1167</v>
      </c>
      <c r="M3040" s="51">
        <v>200000</v>
      </c>
      <c r="N3040" s="51"/>
      <c r="O3040" s="52">
        <f t="shared" si="461"/>
        <v>200000</v>
      </c>
      <c r="P3040" s="51"/>
      <c r="Q3040" s="51"/>
      <c r="R3040" s="51"/>
      <c r="S3040" s="51"/>
      <c r="T3040" s="50" t="s">
        <v>989</v>
      </c>
    </row>
    <row r="3041" spans="1:20" ht="21" customHeight="1" x14ac:dyDescent="0.4">
      <c r="A3041" s="50" t="s">
        <v>189</v>
      </c>
      <c r="B3041" s="50"/>
      <c r="C3041" s="50"/>
      <c r="D3041" s="50"/>
      <c r="E3041" s="50"/>
      <c r="F3041" s="50"/>
      <c r="G3041" s="50"/>
      <c r="H3041" s="50"/>
      <c r="I3041" s="50"/>
      <c r="J3041" s="50"/>
      <c r="K3041" s="56">
        <v>45119</v>
      </c>
      <c r="L3041" s="50" t="s">
        <v>1167</v>
      </c>
      <c r="M3041" s="51">
        <v>-200000</v>
      </c>
      <c r="N3041" s="51"/>
      <c r="O3041" s="52">
        <f t="shared" si="461"/>
        <v>-200000</v>
      </c>
      <c r="P3041" s="51"/>
      <c r="Q3041" s="51"/>
      <c r="R3041" s="51"/>
      <c r="S3041" s="51"/>
      <c r="T3041" s="50" t="s">
        <v>989</v>
      </c>
    </row>
    <row r="3042" spans="1:20" ht="21" customHeight="1" x14ac:dyDescent="0.4">
      <c r="A3042" s="50" t="s">
        <v>189</v>
      </c>
      <c r="B3042" s="50"/>
      <c r="C3042" s="50"/>
      <c r="D3042" s="50"/>
      <c r="E3042" s="50"/>
      <c r="F3042" s="50"/>
      <c r="G3042" s="50"/>
      <c r="H3042" s="50"/>
      <c r="I3042" s="50"/>
      <c r="J3042" s="50"/>
      <c r="K3042" s="56">
        <v>45135</v>
      </c>
      <c r="L3042" s="50" t="s">
        <v>1167</v>
      </c>
      <c r="M3042" s="51">
        <v>200000</v>
      </c>
      <c r="N3042" s="51"/>
      <c r="O3042" s="52">
        <f t="shared" si="461"/>
        <v>200000</v>
      </c>
      <c r="P3042" s="51"/>
      <c r="Q3042" s="51"/>
      <c r="R3042" s="51"/>
      <c r="S3042" s="51"/>
      <c r="T3042" s="50" t="s">
        <v>989</v>
      </c>
    </row>
    <row r="3043" spans="1:20" ht="21" customHeight="1" x14ac:dyDescent="0.4">
      <c r="A3043" s="50" t="s">
        <v>189</v>
      </c>
      <c r="B3043" s="50"/>
      <c r="C3043" s="50"/>
      <c r="D3043" s="50"/>
      <c r="E3043" s="50"/>
      <c r="F3043" s="50"/>
      <c r="G3043" s="50"/>
      <c r="H3043" s="50"/>
      <c r="I3043" s="50"/>
      <c r="J3043" s="50"/>
      <c r="K3043" s="56">
        <v>45189</v>
      </c>
      <c r="L3043" s="50" t="s">
        <v>1283</v>
      </c>
      <c r="M3043" s="51">
        <v>100000</v>
      </c>
      <c r="N3043" s="51"/>
      <c r="O3043" s="52">
        <f t="shared" si="461"/>
        <v>100000</v>
      </c>
      <c r="P3043" s="51"/>
      <c r="Q3043" s="51"/>
      <c r="R3043" s="51"/>
      <c r="S3043" s="51"/>
      <c r="T3043" s="50" t="s">
        <v>989</v>
      </c>
    </row>
    <row r="3044" spans="1:20" ht="21" customHeight="1" x14ac:dyDescent="0.4">
      <c r="A3044" s="50" t="s">
        <v>189</v>
      </c>
      <c r="B3044" s="50"/>
      <c r="C3044" s="50"/>
      <c r="D3044" s="50"/>
      <c r="E3044" s="50"/>
      <c r="F3044" s="50"/>
      <c r="G3044" s="50"/>
      <c r="H3044" s="50"/>
      <c r="I3044" s="50"/>
      <c r="J3044" s="50"/>
      <c r="K3044" s="56">
        <v>45189</v>
      </c>
      <c r="L3044" s="50" t="s">
        <v>312</v>
      </c>
      <c r="M3044" s="51">
        <v>100000</v>
      </c>
      <c r="N3044" s="51"/>
      <c r="O3044" s="52">
        <f t="shared" si="461"/>
        <v>100000</v>
      </c>
      <c r="P3044" s="51"/>
      <c r="Q3044" s="51"/>
      <c r="R3044" s="51"/>
      <c r="S3044" s="51"/>
      <c r="T3044" s="50" t="s">
        <v>989</v>
      </c>
    </row>
    <row r="3045" spans="1:20" ht="21" customHeight="1" x14ac:dyDescent="0.4">
      <c r="A3045" s="50" t="s">
        <v>189</v>
      </c>
      <c r="B3045" s="50"/>
      <c r="C3045" s="50"/>
      <c r="D3045" s="50"/>
      <c r="E3045" s="50"/>
      <c r="F3045" s="50"/>
      <c r="G3045" s="50"/>
      <c r="H3045" s="50"/>
      <c r="I3045" s="50"/>
      <c r="J3045" s="50"/>
      <c r="K3045" s="56">
        <v>45189</v>
      </c>
      <c r="L3045" s="50" t="s">
        <v>9</v>
      </c>
      <c r="M3045" s="51"/>
      <c r="N3045" s="77">
        <v>5000</v>
      </c>
      <c r="O3045" s="52">
        <f t="shared" si="461"/>
        <v>5000</v>
      </c>
      <c r="P3045" s="51"/>
      <c r="Q3045" s="51"/>
      <c r="R3045" s="51"/>
      <c r="S3045" s="51"/>
      <c r="T3045" s="50" t="s">
        <v>989</v>
      </c>
    </row>
    <row r="3046" spans="1:20" ht="21" customHeight="1" x14ac:dyDescent="0.4">
      <c r="A3046" s="50" t="s">
        <v>189</v>
      </c>
      <c r="B3046" s="50"/>
      <c r="C3046" s="50"/>
      <c r="D3046" s="50"/>
      <c r="E3046" s="50"/>
      <c r="F3046" s="50"/>
      <c r="G3046" s="50"/>
      <c r="H3046" s="50"/>
      <c r="I3046" s="50"/>
      <c r="J3046" s="50"/>
      <c r="K3046" s="56">
        <v>45194</v>
      </c>
      <c r="L3046" s="50" t="s">
        <v>1283</v>
      </c>
      <c r="M3046" s="77">
        <v>-100000</v>
      </c>
      <c r="N3046" s="51"/>
      <c r="O3046" s="52">
        <f t="shared" si="461"/>
        <v>-100000</v>
      </c>
      <c r="P3046" s="51"/>
      <c r="Q3046" s="51"/>
      <c r="R3046" s="51"/>
      <c r="S3046" s="51"/>
      <c r="T3046" s="50" t="s">
        <v>989</v>
      </c>
    </row>
    <row r="3047" spans="1:20" ht="21" customHeight="1" x14ac:dyDescent="0.4">
      <c r="A3047" s="50" t="s">
        <v>189</v>
      </c>
      <c r="B3047" s="50"/>
      <c r="C3047" s="50"/>
      <c r="D3047" s="50"/>
      <c r="E3047" s="50"/>
      <c r="F3047" s="50"/>
      <c r="G3047" s="50"/>
      <c r="H3047" s="50"/>
      <c r="I3047" s="50"/>
      <c r="J3047" s="50"/>
      <c r="K3047" s="56">
        <v>45284</v>
      </c>
      <c r="L3047" s="50" t="s">
        <v>312</v>
      </c>
      <c r="M3047" s="77">
        <v>100000</v>
      </c>
      <c r="N3047" s="51"/>
      <c r="O3047" s="52">
        <f t="shared" si="461"/>
        <v>100000</v>
      </c>
      <c r="P3047" s="51"/>
      <c r="Q3047" s="51"/>
      <c r="R3047" s="51"/>
      <c r="S3047" s="51"/>
      <c r="T3047" s="50" t="s">
        <v>989</v>
      </c>
    </row>
    <row r="3048" spans="1:20" ht="21" customHeight="1" x14ac:dyDescent="0.4">
      <c r="A3048" s="50" t="s">
        <v>189</v>
      </c>
      <c r="B3048" s="50"/>
      <c r="C3048" s="50"/>
      <c r="D3048" s="50"/>
      <c r="E3048" s="50"/>
      <c r="F3048" s="50"/>
      <c r="G3048" s="50"/>
      <c r="H3048" s="50"/>
      <c r="I3048" s="50"/>
      <c r="J3048" s="50"/>
      <c r="K3048" s="56">
        <v>45284</v>
      </c>
      <c r="L3048" s="50" t="s">
        <v>9</v>
      </c>
      <c r="M3048" s="51"/>
      <c r="N3048" s="77">
        <v>100000</v>
      </c>
      <c r="O3048" s="52">
        <f t="shared" si="461"/>
        <v>100000</v>
      </c>
      <c r="P3048" s="51"/>
      <c r="Q3048" s="51"/>
      <c r="R3048" s="51"/>
      <c r="S3048" s="51"/>
      <c r="T3048" s="50" t="s">
        <v>989</v>
      </c>
    </row>
    <row r="3049" spans="1:20" ht="21" customHeight="1" x14ac:dyDescent="0.4">
      <c r="A3049" s="50" t="s">
        <v>189</v>
      </c>
      <c r="B3049" s="50"/>
      <c r="C3049" s="50"/>
      <c r="D3049" s="50"/>
      <c r="E3049" s="50"/>
      <c r="F3049" s="50"/>
      <c r="G3049" s="50"/>
      <c r="H3049" s="50"/>
      <c r="I3049" s="50"/>
      <c r="J3049" s="50"/>
      <c r="K3049" s="56">
        <v>45286</v>
      </c>
      <c r="L3049" s="50" t="s">
        <v>312</v>
      </c>
      <c r="M3049" s="77">
        <v>9900</v>
      </c>
      <c r="N3049" s="51"/>
      <c r="O3049" s="52">
        <f t="shared" si="461"/>
        <v>9900</v>
      </c>
      <c r="P3049" s="51"/>
      <c r="Q3049" s="51"/>
      <c r="R3049" s="51"/>
      <c r="S3049" s="51"/>
      <c r="T3049" s="50" t="s">
        <v>989</v>
      </c>
    </row>
    <row r="3050" spans="1:20" ht="21" customHeight="1" x14ac:dyDescent="0.4">
      <c r="A3050" s="50" t="s">
        <v>189</v>
      </c>
      <c r="B3050" s="50"/>
      <c r="C3050" s="50"/>
      <c r="D3050" s="50"/>
      <c r="E3050" s="50"/>
      <c r="F3050" s="50"/>
      <c r="G3050" s="50"/>
      <c r="H3050" s="50"/>
      <c r="I3050" s="50"/>
      <c r="J3050" s="50"/>
      <c r="K3050" s="56">
        <v>45286</v>
      </c>
      <c r="L3050" s="50" t="s">
        <v>9</v>
      </c>
      <c r="M3050" s="77"/>
      <c r="N3050" s="77">
        <v>249100</v>
      </c>
      <c r="O3050" s="52">
        <f t="shared" si="461"/>
        <v>249100</v>
      </c>
      <c r="P3050" s="51"/>
      <c r="Q3050" s="51"/>
      <c r="R3050" s="51"/>
      <c r="S3050" s="51"/>
      <c r="T3050" s="50" t="s">
        <v>989</v>
      </c>
    </row>
    <row r="3051" spans="1:20" ht="21" customHeight="1" x14ac:dyDescent="0.4">
      <c r="A3051" s="50" t="s">
        <v>189</v>
      </c>
      <c r="B3051" s="50"/>
      <c r="C3051" s="50"/>
      <c r="D3051" s="50"/>
      <c r="E3051" s="50"/>
      <c r="F3051" s="50"/>
      <c r="G3051" s="50"/>
      <c r="H3051" s="50"/>
      <c r="I3051" s="50"/>
      <c r="J3051" s="50"/>
      <c r="K3051" s="56">
        <v>45287</v>
      </c>
      <c r="L3051" s="50" t="s">
        <v>9</v>
      </c>
      <c r="M3051" s="77"/>
      <c r="N3051" s="77">
        <v>40000</v>
      </c>
      <c r="O3051" s="52">
        <f t="shared" si="461"/>
        <v>40000</v>
      </c>
      <c r="P3051" s="51"/>
      <c r="Q3051" s="51"/>
      <c r="R3051" s="51"/>
      <c r="S3051" s="51"/>
      <c r="T3051" s="50" t="s">
        <v>989</v>
      </c>
    </row>
    <row r="3052" spans="1:20" ht="21" customHeight="1" x14ac:dyDescent="0.4">
      <c r="A3052" s="50" t="s">
        <v>189</v>
      </c>
      <c r="B3052" s="50"/>
      <c r="C3052" s="50"/>
      <c r="D3052" s="50"/>
      <c r="E3052" s="50"/>
      <c r="F3052" s="50"/>
      <c r="G3052" s="50"/>
      <c r="H3052" s="50"/>
      <c r="I3052" s="50"/>
      <c r="J3052" s="50"/>
      <c r="K3052" s="56">
        <v>45393</v>
      </c>
      <c r="L3052" s="50" t="s">
        <v>312</v>
      </c>
      <c r="M3052" s="77">
        <v>-40000</v>
      </c>
      <c r="N3052" s="51"/>
      <c r="O3052" s="52">
        <f t="shared" si="461"/>
        <v>-40000</v>
      </c>
      <c r="P3052" s="51"/>
      <c r="Q3052" s="51"/>
      <c r="R3052" s="51"/>
      <c r="S3052" s="51"/>
      <c r="T3052" s="50" t="s">
        <v>989</v>
      </c>
    </row>
    <row r="3053" spans="1:20" ht="21" customHeight="1" x14ac:dyDescent="0.4">
      <c r="A3053" s="50" t="s">
        <v>189</v>
      </c>
      <c r="B3053" s="50"/>
      <c r="C3053" s="50"/>
      <c r="D3053" s="50"/>
      <c r="E3053" s="50"/>
      <c r="F3053" s="50"/>
      <c r="G3053" s="50"/>
      <c r="H3053" s="50"/>
      <c r="I3053" s="50"/>
      <c r="J3053" s="50"/>
      <c r="K3053" s="56" t="s">
        <v>1204</v>
      </c>
      <c r="L3053" s="50" t="s">
        <v>913</v>
      </c>
      <c r="M3053" s="51">
        <v>40000</v>
      </c>
      <c r="N3053" s="51"/>
      <c r="O3053" s="52">
        <f t="shared" si="461"/>
        <v>40000</v>
      </c>
      <c r="P3053" s="51"/>
      <c r="Q3053" s="51"/>
      <c r="R3053" s="51"/>
      <c r="S3053" s="51"/>
      <c r="T3053" s="50" t="s">
        <v>989</v>
      </c>
    </row>
    <row r="3054" spans="1:20" ht="21" customHeight="1" x14ac:dyDescent="0.4">
      <c r="A3054" s="50" t="s">
        <v>189</v>
      </c>
      <c r="B3054" s="50"/>
      <c r="C3054" s="50"/>
      <c r="D3054" s="50"/>
      <c r="E3054" s="50"/>
      <c r="F3054" s="50"/>
      <c r="G3054" s="50"/>
      <c r="H3054" s="50"/>
      <c r="I3054" s="50"/>
      <c r="J3054" s="50"/>
      <c r="K3054" s="50"/>
      <c r="L3054" s="50"/>
      <c r="M3054" s="51"/>
      <c r="N3054" s="51"/>
      <c r="O3054" s="52">
        <f t="shared" si="461"/>
        <v>0</v>
      </c>
      <c r="P3054" s="51"/>
      <c r="Q3054" s="51"/>
      <c r="R3054" s="51"/>
      <c r="S3054" s="51"/>
      <c r="T3054" s="50" t="s">
        <v>989</v>
      </c>
    </row>
    <row r="3055" spans="1:20" ht="21" customHeight="1" x14ac:dyDescent="0.4">
      <c r="A3055" s="58"/>
      <c r="B3055" s="58"/>
      <c r="C3055" s="58"/>
      <c r="D3055" s="58"/>
      <c r="E3055" s="58"/>
      <c r="F3055" s="58"/>
      <c r="G3055" s="58"/>
      <c r="H3055" s="58"/>
      <c r="I3055" s="58"/>
      <c r="J3055" s="58"/>
      <c r="K3055" s="58"/>
      <c r="L3055" s="58"/>
      <c r="M3055" s="60">
        <f t="shared" ref="M3055:N3055" si="464">SUM(M3035:M3054)</f>
        <v>539000</v>
      </c>
      <c r="N3055" s="60">
        <f t="shared" si="464"/>
        <v>749000</v>
      </c>
      <c r="O3055" s="60">
        <f>SUM(O3035:O3054)</f>
        <v>1288000</v>
      </c>
      <c r="P3055" s="60">
        <f>+J3034-N3055</f>
        <v>0</v>
      </c>
      <c r="Q3055" s="60">
        <f>+I3034-M3055</f>
        <v>0</v>
      </c>
      <c r="R3055" s="60">
        <f>+P3055+Q3055</f>
        <v>0</v>
      </c>
      <c r="S3055" s="60">
        <f>+O3055</f>
        <v>1288000</v>
      </c>
      <c r="T3055" s="58"/>
    </row>
    <row r="3056" spans="1:20" ht="21" customHeight="1" x14ac:dyDescent="0.4">
      <c r="A3056" s="50" t="s">
        <v>190</v>
      </c>
      <c r="B3056" s="50" t="s">
        <v>399</v>
      </c>
      <c r="C3056" s="50" t="s">
        <v>907</v>
      </c>
      <c r="D3056" s="50">
        <v>92</v>
      </c>
      <c r="E3056" s="50">
        <v>14000</v>
      </c>
      <c r="F3056" s="52">
        <f>+D3056*0.8364</f>
        <v>76.948800000000006</v>
      </c>
      <c r="G3056" s="51">
        <v>7000</v>
      </c>
      <c r="H3056" s="51">
        <f>+D3056*E3056</f>
        <v>1288000</v>
      </c>
      <c r="I3056" s="52">
        <f>+CEILING(F3056*G3056,1000)</f>
        <v>539000</v>
      </c>
      <c r="J3056" s="52">
        <f>(H3056-I3056)</f>
        <v>749000</v>
      </c>
      <c r="K3056" s="56">
        <v>44780</v>
      </c>
      <c r="L3056" s="50"/>
      <c r="M3056" s="51"/>
      <c r="N3056" s="51"/>
      <c r="O3056" s="52"/>
      <c r="P3056" s="51"/>
      <c r="Q3056" s="51"/>
      <c r="R3056" s="51"/>
      <c r="S3056" s="51"/>
      <c r="T3056" s="50" t="s">
        <v>294</v>
      </c>
    </row>
    <row r="3057" spans="1:20" ht="21" customHeight="1" x14ac:dyDescent="0.4">
      <c r="A3057" s="50" t="s">
        <v>190</v>
      </c>
      <c r="B3057" s="50"/>
      <c r="C3057" s="50"/>
      <c r="D3057" s="50"/>
      <c r="E3057" s="50"/>
      <c r="F3057" s="50"/>
      <c r="G3057" s="50"/>
      <c r="H3057" s="50"/>
      <c r="I3057" s="50"/>
      <c r="J3057" s="50"/>
      <c r="K3057" s="56">
        <v>44780</v>
      </c>
      <c r="L3057" s="50" t="s">
        <v>9</v>
      </c>
      <c r="M3057" s="51"/>
      <c r="N3057" s="77">
        <v>2100</v>
      </c>
      <c r="O3057" s="52">
        <f t="shared" si="461"/>
        <v>2100</v>
      </c>
      <c r="P3057" s="51"/>
      <c r="Q3057" s="51"/>
      <c r="R3057" s="51"/>
      <c r="S3057" s="51"/>
      <c r="T3057" s="50" t="s">
        <v>294</v>
      </c>
    </row>
    <row r="3058" spans="1:20" ht="21" customHeight="1" x14ac:dyDescent="0.4">
      <c r="A3058" s="50" t="s">
        <v>190</v>
      </c>
      <c r="B3058" s="50"/>
      <c r="C3058" s="50"/>
      <c r="D3058" s="50"/>
      <c r="E3058" s="50"/>
      <c r="F3058" s="50"/>
      <c r="G3058" s="50"/>
      <c r="H3058" s="50"/>
      <c r="I3058" s="50"/>
      <c r="J3058" s="50"/>
      <c r="K3058" s="56">
        <v>44784</v>
      </c>
      <c r="L3058" s="50" t="s">
        <v>9</v>
      </c>
      <c r="M3058" s="51"/>
      <c r="N3058" s="77">
        <v>140000</v>
      </c>
      <c r="O3058" s="52">
        <f t="shared" si="461"/>
        <v>140000</v>
      </c>
      <c r="P3058" s="51"/>
      <c r="Q3058" s="51"/>
      <c r="R3058" s="51"/>
      <c r="S3058" s="51"/>
      <c r="T3058" s="50" t="s">
        <v>294</v>
      </c>
    </row>
    <row r="3059" spans="1:20" ht="21" customHeight="1" x14ac:dyDescent="0.4">
      <c r="A3059" s="50" t="s">
        <v>190</v>
      </c>
      <c r="B3059" s="50"/>
      <c r="C3059" s="50"/>
      <c r="D3059" s="50"/>
      <c r="E3059" s="50"/>
      <c r="F3059" s="50"/>
      <c r="G3059" s="50"/>
      <c r="H3059" s="50"/>
      <c r="I3059" s="50"/>
      <c r="J3059" s="50"/>
      <c r="K3059" s="56">
        <v>44795</v>
      </c>
      <c r="L3059" s="50" t="s">
        <v>1442</v>
      </c>
      <c r="M3059" s="51">
        <v>160000</v>
      </c>
      <c r="N3059" s="51"/>
      <c r="O3059" s="52">
        <f t="shared" si="461"/>
        <v>160000</v>
      </c>
      <c r="P3059" s="51"/>
      <c r="Q3059" s="51"/>
      <c r="R3059" s="51"/>
      <c r="S3059" s="51"/>
      <c r="T3059" s="50" t="s">
        <v>294</v>
      </c>
    </row>
    <row r="3060" spans="1:20" ht="21" customHeight="1" x14ac:dyDescent="0.4">
      <c r="A3060" s="50" t="s">
        <v>190</v>
      </c>
      <c r="B3060" s="50"/>
      <c r="C3060" s="50"/>
      <c r="D3060" s="50"/>
      <c r="E3060" s="50"/>
      <c r="F3060" s="50"/>
      <c r="G3060" s="50"/>
      <c r="H3060" s="50"/>
      <c r="I3060" s="50"/>
      <c r="J3060" s="50"/>
      <c r="K3060" s="56">
        <v>44914</v>
      </c>
      <c r="L3060" s="50" t="s">
        <v>9</v>
      </c>
      <c r="M3060" s="51"/>
      <c r="N3060" s="77">
        <v>95000</v>
      </c>
      <c r="O3060" s="52">
        <f t="shared" si="461"/>
        <v>95000</v>
      </c>
      <c r="P3060" s="51"/>
      <c r="Q3060" s="51"/>
      <c r="R3060" s="51"/>
      <c r="S3060" s="51"/>
      <c r="T3060" s="50" t="s">
        <v>294</v>
      </c>
    </row>
    <row r="3061" spans="1:20" ht="21" customHeight="1" x14ac:dyDescent="0.4">
      <c r="A3061" s="50" t="s">
        <v>190</v>
      </c>
      <c r="B3061" s="50"/>
      <c r="C3061" s="50" t="s">
        <v>907</v>
      </c>
      <c r="D3061" s="50"/>
      <c r="E3061" s="50"/>
      <c r="F3061" s="50"/>
      <c r="G3061" s="50"/>
      <c r="H3061" s="50"/>
      <c r="I3061" s="50"/>
      <c r="J3061" s="50"/>
      <c r="K3061" s="56">
        <v>45278</v>
      </c>
      <c r="L3061" s="50" t="s">
        <v>9</v>
      </c>
      <c r="M3061" s="51"/>
      <c r="N3061" s="77">
        <v>200000</v>
      </c>
      <c r="O3061" s="52">
        <f t="shared" si="461"/>
        <v>200000</v>
      </c>
      <c r="P3061" s="51"/>
      <c r="Q3061" s="51"/>
      <c r="R3061" s="51"/>
      <c r="S3061" s="51"/>
      <c r="T3061" s="50" t="s">
        <v>294</v>
      </c>
    </row>
    <row r="3062" spans="1:20" ht="21" customHeight="1" x14ac:dyDescent="0.4">
      <c r="A3062" s="50" t="s">
        <v>190</v>
      </c>
      <c r="B3062" s="50"/>
      <c r="C3062" s="50" t="s">
        <v>907</v>
      </c>
      <c r="D3062" s="50"/>
      <c r="E3062" s="50"/>
      <c r="F3062" s="50"/>
      <c r="G3062" s="50"/>
      <c r="H3062" s="50"/>
      <c r="I3062" s="50"/>
      <c r="J3062" s="50"/>
      <c r="K3062" s="56">
        <v>45581</v>
      </c>
      <c r="L3062" s="50" t="s">
        <v>1443</v>
      </c>
      <c r="M3062" s="77">
        <v>200000</v>
      </c>
      <c r="N3062" s="51"/>
      <c r="O3062" s="52">
        <f t="shared" si="461"/>
        <v>200000</v>
      </c>
      <c r="P3062" s="51"/>
      <c r="Q3062" s="51"/>
      <c r="R3062" s="51"/>
      <c r="S3062" s="51"/>
      <c r="T3062" s="50" t="s">
        <v>294</v>
      </c>
    </row>
    <row r="3063" spans="1:20" ht="21" customHeight="1" x14ac:dyDescent="0.4">
      <c r="A3063" s="50" t="s">
        <v>190</v>
      </c>
      <c r="B3063" s="50"/>
      <c r="C3063" s="50" t="s">
        <v>907</v>
      </c>
      <c r="D3063" s="50"/>
      <c r="E3063" s="50"/>
      <c r="F3063" s="50"/>
      <c r="G3063" s="50"/>
      <c r="H3063" s="50"/>
      <c r="I3063" s="50"/>
      <c r="J3063" s="50"/>
      <c r="K3063" s="56">
        <v>45624</v>
      </c>
      <c r="L3063" s="50" t="s">
        <v>9</v>
      </c>
      <c r="M3063" s="51"/>
      <c r="N3063" s="77">
        <v>350000</v>
      </c>
      <c r="O3063" s="52">
        <f t="shared" si="461"/>
        <v>350000</v>
      </c>
      <c r="P3063" s="51"/>
      <c r="Q3063" s="51"/>
      <c r="R3063" s="51"/>
      <c r="S3063" s="51"/>
      <c r="T3063" s="50" t="s">
        <v>294</v>
      </c>
    </row>
    <row r="3064" spans="1:20" ht="21" customHeight="1" x14ac:dyDescent="0.4">
      <c r="A3064" s="50" t="s">
        <v>190</v>
      </c>
      <c r="B3064" s="50"/>
      <c r="C3064" s="50"/>
      <c r="D3064" s="50"/>
      <c r="E3064" s="50"/>
      <c r="F3064" s="50"/>
      <c r="G3064" s="50"/>
      <c r="H3064" s="50"/>
      <c r="I3064" s="50"/>
      <c r="J3064" s="50"/>
      <c r="K3064" s="56" t="s">
        <v>1204</v>
      </c>
      <c r="L3064" s="50" t="s">
        <v>1919</v>
      </c>
      <c r="M3064" s="51">
        <v>5000</v>
      </c>
      <c r="N3064" s="51">
        <v>232000</v>
      </c>
      <c r="O3064" s="52">
        <f t="shared" si="461"/>
        <v>237000</v>
      </c>
      <c r="P3064" s="51"/>
      <c r="Q3064" s="51"/>
      <c r="R3064" s="51"/>
      <c r="S3064" s="51"/>
      <c r="T3064" s="50" t="s">
        <v>294</v>
      </c>
    </row>
    <row r="3065" spans="1:20" ht="21" customHeight="1" x14ac:dyDescent="0.4">
      <c r="A3065" s="50" t="s">
        <v>190</v>
      </c>
      <c r="B3065" s="50"/>
      <c r="C3065" s="50"/>
      <c r="D3065" s="50"/>
      <c r="E3065" s="50"/>
      <c r="F3065" s="50"/>
      <c r="G3065" s="50"/>
      <c r="H3065" s="50"/>
      <c r="I3065" s="50"/>
      <c r="J3065" s="50"/>
      <c r="K3065" s="50"/>
      <c r="L3065" s="50"/>
      <c r="M3065" s="51"/>
      <c r="N3065" s="51"/>
      <c r="O3065" s="52">
        <f t="shared" si="461"/>
        <v>0</v>
      </c>
      <c r="P3065" s="51"/>
      <c r="Q3065" s="51"/>
      <c r="R3065" s="51"/>
      <c r="S3065" s="51"/>
      <c r="T3065" s="50" t="s">
        <v>294</v>
      </c>
    </row>
    <row r="3066" spans="1:20" ht="21" customHeight="1" x14ac:dyDescent="0.4">
      <c r="A3066" s="58"/>
      <c r="B3066" s="58"/>
      <c r="C3066" s="58"/>
      <c r="D3066" s="58"/>
      <c r="E3066" s="58"/>
      <c r="F3066" s="58"/>
      <c r="G3066" s="58"/>
      <c r="H3066" s="58"/>
      <c r="I3066" s="58"/>
      <c r="J3066" s="58"/>
      <c r="K3066" s="58"/>
      <c r="L3066" s="58"/>
      <c r="M3066" s="60">
        <f t="shared" ref="M3066:N3066" si="465">SUM(M3057:M3065)</f>
        <v>365000</v>
      </c>
      <c r="N3066" s="60">
        <f t="shared" si="465"/>
        <v>1019100</v>
      </c>
      <c r="O3066" s="60">
        <f>SUM(O3057:O3065)</f>
        <v>1384100</v>
      </c>
      <c r="P3066" s="60">
        <f>+J3056-N3066</f>
        <v>-270100</v>
      </c>
      <c r="Q3066" s="60">
        <f>+I3056-M3066</f>
        <v>174000</v>
      </c>
      <c r="R3066" s="60">
        <f>+P3066+Q3066</f>
        <v>-96100</v>
      </c>
      <c r="S3066" s="60">
        <f>+O3066</f>
        <v>1384100</v>
      </c>
      <c r="T3066" s="58"/>
    </row>
    <row r="3067" spans="1:20" ht="21" customHeight="1" x14ac:dyDescent="0.4">
      <c r="A3067" s="50" t="s">
        <v>908</v>
      </c>
      <c r="B3067" s="50" t="s">
        <v>399</v>
      </c>
      <c r="C3067" s="50" t="s">
        <v>909</v>
      </c>
      <c r="D3067" s="50">
        <v>92</v>
      </c>
      <c r="E3067" s="50">
        <v>14000</v>
      </c>
      <c r="F3067" s="52">
        <f>+D3067*0.8364</f>
        <v>76.948800000000006</v>
      </c>
      <c r="G3067" s="51">
        <v>7000</v>
      </c>
      <c r="H3067" s="51">
        <f>+D3067*E3067</f>
        <v>1288000</v>
      </c>
      <c r="I3067" s="52">
        <f>+CEILING(F3067*G3067,1000)</f>
        <v>539000</v>
      </c>
      <c r="J3067" s="52">
        <f>(H3067-I3067)</f>
        <v>749000</v>
      </c>
      <c r="K3067" s="56">
        <v>44789</v>
      </c>
      <c r="L3067" s="50"/>
      <c r="M3067" s="51"/>
      <c r="N3067" s="51"/>
      <c r="O3067" s="52"/>
      <c r="P3067" s="51"/>
      <c r="Q3067" s="51"/>
      <c r="R3067" s="51"/>
      <c r="S3067" s="51"/>
      <c r="T3067" s="50" t="s">
        <v>294</v>
      </c>
    </row>
    <row r="3068" spans="1:20" ht="21" customHeight="1" x14ac:dyDescent="0.4">
      <c r="A3068" s="50" t="s">
        <v>908</v>
      </c>
      <c r="B3068" s="50"/>
      <c r="C3068" s="50"/>
      <c r="D3068" s="50"/>
      <c r="E3068" s="50"/>
      <c r="F3068" s="50"/>
      <c r="G3068" s="50"/>
      <c r="H3068" s="50"/>
      <c r="I3068" s="50"/>
      <c r="J3068" s="50"/>
      <c r="K3068" s="56">
        <v>44789</v>
      </c>
      <c r="L3068" s="50" t="s">
        <v>1444</v>
      </c>
      <c r="M3068" s="51">
        <v>300000</v>
      </c>
      <c r="N3068" s="51"/>
      <c r="O3068" s="52">
        <f t="shared" si="461"/>
        <v>300000</v>
      </c>
      <c r="P3068" s="51"/>
      <c r="Q3068" s="51"/>
      <c r="R3068" s="51"/>
      <c r="S3068" s="51"/>
      <c r="T3068" s="50" t="s">
        <v>294</v>
      </c>
    </row>
    <row r="3069" spans="1:20" ht="21" customHeight="1" x14ac:dyDescent="0.4">
      <c r="A3069" s="50" t="s">
        <v>908</v>
      </c>
      <c r="B3069" s="50"/>
      <c r="C3069" s="50"/>
      <c r="D3069" s="50"/>
      <c r="E3069" s="50"/>
      <c r="F3069" s="50"/>
      <c r="G3069" s="50"/>
      <c r="H3069" s="50"/>
      <c r="I3069" s="50"/>
      <c r="J3069" s="50"/>
      <c r="K3069" s="56">
        <v>44917</v>
      </c>
      <c r="L3069" s="50" t="s">
        <v>9</v>
      </c>
      <c r="M3069" s="51"/>
      <c r="N3069" s="77">
        <v>300000</v>
      </c>
      <c r="O3069" s="52">
        <f t="shared" si="461"/>
        <v>300000</v>
      </c>
      <c r="P3069" s="51"/>
      <c r="Q3069" s="51"/>
      <c r="R3069" s="51"/>
      <c r="S3069" s="51"/>
      <c r="T3069" s="50" t="s">
        <v>294</v>
      </c>
    </row>
    <row r="3070" spans="1:20" ht="21" customHeight="1" x14ac:dyDescent="0.4">
      <c r="A3070" s="50" t="s">
        <v>908</v>
      </c>
      <c r="B3070" s="50"/>
      <c r="C3070" s="50"/>
      <c r="D3070" s="50"/>
      <c r="E3070" s="50"/>
      <c r="F3070" s="50"/>
      <c r="G3070" s="50"/>
      <c r="H3070" s="50"/>
      <c r="I3070" s="50"/>
      <c r="J3070" s="50"/>
      <c r="K3070" s="56">
        <v>44999</v>
      </c>
      <c r="L3070" s="50" t="s">
        <v>1445</v>
      </c>
      <c r="M3070" s="51">
        <v>239000</v>
      </c>
      <c r="N3070" s="51"/>
      <c r="O3070" s="52">
        <f t="shared" si="461"/>
        <v>239000</v>
      </c>
      <c r="P3070" s="51"/>
      <c r="Q3070" s="51"/>
      <c r="R3070" s="51"/>
      <c r="S3070" s="51"/>
      <c r="T3070" s="50" t="s">
        <v>294</v>
      </c>
    </row>
    <row r="3071" spans="1:20" ht="21" customHeight="1" x14ac:dyDescent="0.4">
      <c r="A3071" s="50" t="s">
        <v>908</v>
      </c>
      <c r="B3071" s="50"/>
      <c r="C3071" s="50"/>
      <c r="D3071" s="50"/>
      <c r="E3071" s="50"/>
      <c r="F3071" s="50"/>
      <c r="G3071" s="50"/>
      <c r="H3071" s="50"/>
      <c r="I3071" s="50"/>
      <c r="J3071" s="50"/>
      <c r="K3071" s="56">
        <v>45011</v>
      </c>
      <c r="L3071" s="50" t="s">
        <v>1446</v>
      </c>
      <c r="M3071" s="51">
        <v>300000</v>
      </c>
      <c r="N3071" s="51"/>
      <c r="O3071" s="52">
        <f t="shared" si="461"/>
        <v>300000</v>
      </c>
      <c r="P3071" s="51"/>
      <c r="Q3071" s="51"/>
      <c r="R3071" s="51"/>
      <c r="S3071" s="51"/>
      <c r="T3071" s="50" t="s">
        <v>294</v>
      </c>
    </row>
    <row r="3072" spans="1:20" ht="21" customHeight="1" x14ac:dyDescent="0.4">
      <c r="A3072" s="50" t="s">
        <v>908</v>
      </c>
      <c r="B3072" s="50"/>
      <c r="C3072" s="50"/>
      <c r="D3072" s="50"/>
      <c r="E3072" s="50"/>
      <c r="F3072" s="50"/>
      <c r="G3072" s="50"/>
      <c r="H3072" s="50"/>
      <c r="I3072" s="50"/>
      <c r="J3072" s="50"/>
      <c r="K3072" s="56">
        <v>45011</v>
      </c>
      <c r="L3072" s="50" t="s">
        <v>9</v>
      </c>
      <c r="M3072" s="51"/>
      <c r="N3072" s="77">
        <v>149000</v>
      </c>
      <c r="O3072" s="52">
        <f t="shared" si="461"/>
        <v>149000</v>
      </c>
      <c r="P3072" s="51"/>
      <c r="Q3072" s="51"/>
      <c r="R3072" s="51"/>
      <c r="S3072" s="51"/>
      <c r="T3072" s="50" t="s">
        <v>294</v>
      </c>
    </row>
    <row r="3073" spans="1:20" ht="21" customHeight="1" x14ac:dyDescent="0.4">
      <c r="A3073" s="50" t="s">
        <v>908</v>
      </c>
      <c r="B3073" s="50"/>
      <c r="C3073" s="50"/>
      <c r="D3073" s="50"/>
      <c r="E3073" s="50"/>
      <c r="F3073" s="50"/>
      <c r="G3073" s="50"/>
      <c r="H3073" s="50"/>
      <c r="I3073" s="50"/>
      <c r="J3073" s="50"/>
      <c r="K3073" s="56">
        <v>45078</v>
      </c>
      <c r="L3073" s="50" t="s">
        <v>9</v>
      </c>
      <c r="M3073" s="51"/>
      <c r="N3073" s="77">
        <v>300000</v>
      </c>
      <c r="O3073" s="52">
        <f t="shared" si="461"/>
        <v>300000</v>
      </c>
      <c r="P3073" s="51"/>
      <c r="Q3073" s="51"/>
      <c r="R3073" s="51"/>
      <c r="S3073" s="51"/>
      <c r="T3073" s="50" t="s">
        <v>294</v>
      </c>
    </row>
    <row r="3074" spans="1:20" ht="21" customHeight="1" x14ac:dyDescent="0.4">
      <c r="A3074" s="50" t="s">
        <v>908</v>
      </c>
      <c r="B3074" s="50"/>
      <c r="C3074" s="50"/>
      <c r="D3074" s="50"/>
      <c r="E3074" s="50"/>
      <c r="F3074" s="50"/>
      <c r="G3074" s="50"/>
      <c r="H3074" s="50"/>
      <c r="I3074" s="50"/>
      <c r="J3074" s="50"/>
      <c r="K3074" s="56">
        <v>45079</v>
      </c>
      <c r="L3074" s="50" t="s">
        <v>314</v>
      </c>
      <c r="M3074" s="51">
        <v>-300000</v>
      </c>
      <c r="N3074" s="51"/>
      <c r="O3074" s="52">
        <f t="shared" si="461"/>
        <v>-300000</v>
      </c>
      <c r="P3074" s="51"/>
      <c r="Q3074" s="51"/>
      <c r="R3074" s="51"/>
      <c r="S3074" s="51"/>
      <c r="T3074" s="50" t="s">
        <v>294</v>
      </c>
    </row>
    <row r="3075" spans="1:20" ht="21" customHeight="1" x14ac:dyDescent="0.4">
      <c r="A3075" s="50" t="s">
        <v>908</v>
      </c>
      <c r="B3075" s="50"/>
      <c r="C3075" s="50"/>
      <c r="D3075" s="50"/>
      <c r="E3075" s="50"/>
      <c r="F3075" s="50"/>
      <c r="G3075" s="50"/>
      <c r="H3075" s="50"/>
      <c r="I3075" s="50"/>
      <c r="J3075" s="50"/>
      <c r="K3075" s="50"/>
      <c r="L3075" s="50"/>
      <c r="M3075" s="51"/>
      <c r="N3075" s="51"/>
      <c r="O3075" s="52">
        <f t="shared" si="461"/>
        <v>0</v>
      </c>
      <c r="P3075" s="51"/>
      <c r="Q3075" s="51"/>
      <c r="R3075" s="51"/>
      <c r="S3075" s="51"/>
      <c r="T3075" s="50" t="s">
        <v>294</v>
      </c>
    </row>
    <row r="3076" spans="1:20" ht="21" customHeight="1" x14ac:dyDescent="0.4">
      <c r="A3076" s="58"/>
      <c r="B3076" s="58"/>
      <c r="C3076" s="58"/>
      <c r="D3076" s="58"/>
      <c r="E3076" s="58"/>
      <c r="F3076" s="58"/>
      <c r="G3076" s="58"/>
      <c r="H3076" s="58"/>
      <c r="I3076" s="58"/>
      <c r="J3076" s="58"/>
      <c r="K3076" s="58"/>
      <c r="L3076" s="58"/>
      <c r="M3076" s="60">
        <f t="shared" ref="M3076:N3076" si="466">SUM(M3068:M3075)</f>
        <v>539000</v>
      </c>
      <c r="N3076" s="60">
        <f t="shared" si="466"/>
        <v>749000</v>
      </c>
      <c r="O3076" s="60">
        <f>SUM(O3068:O3075)</f>
        <v>1288000</v>
      </c>
      <c r="P3076" s="60">
        <f>+J3067-N3076</f>
        <v>0</v>
      </c>
      <c r="Q3076" s="60">
        <f>+I3067-M3076</f>
        <v>0</v>
      </c>
      <c r="R3076" s="60">
        <f>+P3076+Q3076</f>
        <v>0</v>
      </c>
      <c r="S3076" s="60">
        <f>+O3076</f>
        <v>1288000</v>
      </c>
      <c r="T3076" s="58"/>
    </row>
    <row r="3077" spans="1:20" ht="21" customHeight="1" x14ac:dyDescent="0.4">
      <c r="A3077" s="50" t="s">
        <v>910</v>
      </c>
      <c r="B3077" s="50" t="s">
        <v>399</v>
      </c>
      <c r="C3077" s="50" t="s">
        <v>911</v>
      </c>
      <c r="D3077" s="50">
        <v>92</v>
      </c>
      <c r="E3077" s="50">
        <v>15000</v>
      </c>
      <c r="F3077" s="52">
        <f>+D3077*0.8364</f>
        <v>76.948800000000006</v>
      </c>
      <c r="G3077" s="51">
        <v>7000</v>
      </c>
      <c r="H3077" s="51">
        <f>+D3077*E3077</f>
        <v>1380000</v>
      </c>
      <c r="I3077" s="52">
        <f>+CEILING(F3077*G3077,1000)</f>
        <v>539000</v>
      </c>
      <c r="J3077" s="52">
        <f>(H3077-I3077)</f>
        <v>841000</v>
      </c>
      <c r="K3077" s="56">
        <v>45002</v>
      </c>
      <c r="L3077" s="50"/>
      <c r="M3077" s="51"/>
      <c r="N3077" s="51"/>
      <c r="O3077" s="52"/>
      <c r="P3077" s="51"/>
      <c r="Q3077" s="51"/>
      <c r="R3077" s="51"/>
      <c r="S3077" s="51"/>
      <c r="T3077" s="50" t="s">
        <v>990</v>
      </c>
    </row>
    <row r="3078" spans="1:20" ht="21" customHeight="1" x14ac:dyDescent="0.4">
      <c r="A3078" s="50" t="s">
        <v>910</v>
      </c>
      <c r="B3078" s="50"/>
      <c r="C3078" s="50"/>
      <c r="D3078" s="50"/>
      <c r="E3078" s="50"/>
      <c r="F3078" s="50"/>
      <c r="G3078" s="50"/>
      <c r="H3078" s="50"/>
      <c r="I3078" s="50"/>
      <c r="J3078" s="50"/>
      <c r="K3078" s="56">
        <v>44789</v>
      </c>
      <c r="L3078" s="50" t="s">
        <v>9</v>
      </c>
      <c r="M3078" s="51"/>
      <c r="N3078" s="77">
        <v>2500</v>
      </c>
      <c r="O3078" s="52">
        <f t="shared" si="461"/>
        <v>2500</v>
      </c>
      <c r="P3078" s="51"/>
      <c r="Q3078" s="51"/>
      <c r="R3078" s="51"/>
      <c r="S3078" s="51"/>
      <c r="T3078" s="50" t="s">
        <v>333</v>
      </c>
    </row>
    <row r="3079" spans="1:20" ht="21" customHeight="1" x14ac:dyDescent="0.4">
      <c r="A3079" s="50" t="s">
        <v>910</v>
      </c>
      <c r="B3079" s="50"/>
      <c r="C3079" s="50"/>
      <c r="D3079" s="50"/>
      <c r="E3079" s="50"/>
      <c r="F3079" s="50"/>
      <c r="G3079" s="50"/>
      <c r="H3079" s="50"/>
      <c r="I3079" s="50"/>
      <c r="J3079" s="50"/>
      <c r="K3079" s="56">
        <v>44800</v>
      </c>
      <c r="L3079" s="50" t="s">
        <v>9</v>
      </c>
      <c r="M3079" s="51"/>
      <c r="N3079" s="77">
        <v>273260</v>
      </c>
      <c r="O3079" s="52">
        <f t="shared" si="461"/>
        <v>273260</v>
      </c>
      <c r="P3079" s="51"/>
      <c r="Q3079" s="51"/>
      <c r="R3079" s="51"/>
      <c r="S3079" s="51"/>
      <c r="T3079" s="50" t="s">
        <v>333</v>
      </c>
    </row>
    <row r="3080" spans="1:20" ht="21" customHeight="1" x14ac:dyDescent="0.4">
      <c r="A3080" s="50" t="s">
        <v>910</v>
      </c>
      <c r="B3080" s="50"/>
      <c r="C3080" s="50"/>
      <c r="D3080" s="50"/>
      <c r="E3080" s="50"/>
      <c r="F3080" s="50"/>
      <c r="G3080" s="50"/>
      <c r="H3080" s="50"/>
      <c r="I3080" s="50"/>
      <c r="J3080" s="50"/>
      <c r="K3080" s="56">
        <v>44801</v>
      </c>
      <c r="L3080" s="50" t="s">
        <v>9</v>
      </c>
      <c r="M3080" s="51"/>
      <c r="N3080" s="77">
        <v>46240</v>
      </c>
      <c r="O3080" s="52">
        <f t="shared" si="461"/>
        <v>46240</v>
      </c>
      <c r="P3080" s="51"/>
      <c r="Q3080" s="51"/>
      <c r="R3080" s="51"/>
      <c r="S3080" s="51"/>
      <c r="T3080" s="50" t="s">
        <v>333</v>
      </c>
    </row>
    <row r="3081" spans="1:20" ht="21" customHeight="1" x14ac:dyDescent="0.4">
      <c r="A3081" s="50" t="s">
        <v>910</v>
      </c>
      <c r="B3081" s="50"/>
      <c r="C3081" s="50"/>
      <c r="D3081" s="50"/>
      <c r="E3081" s="50"/>
      <c r="F3081" s="50"/>
      <c r="G3081" s="50"/>
      <c r="H3081" s="50"/>
      <c r="I3081" s="50"/>
      <c r="J3081" s="50"/>
      <c r="K3081" s="56">
        <v>45002</v>
      </c>
      <c r="L3081" s="50" t="s">
        <v>9</v>
      </c>
      <c r="M3081" s="51"/>
      <c r="N3081" s="77">
        <v>5000</v>
      </c>
      <c r="O3081" s="52">
        <f t="shared" ref="O3081:O3146" si="467">+SUM(M3081:N3081)</f>
        <v>5000</v>
      </c>
      <c r="P3081" s="51"/>
      <c r="Q3081" s="51"/>
      <c r="R3081" s="51"/>
      <c r="S3081" s="51"/>
      <c r="T3081" s="50" t="s">
        <v>333</v>
      </c>
    </row>
    <row r="3082" spans="1:20" ht="21" customHeight="1" x14ac:dyDescent="0.4">
      <c r="A3082" s="50" t="s">
        <v>910</v>
      </c>
      <c r="B3082" s="50"/>
      <c r="C3082" s="50"/>
      <c r="D3082" s="50"/>
      <c r="E3082" s="50"/>
      <c r="F3082" s="50"/>
      <c r="G3082" s="50"/>
      <c r="H3082" s="50"/>
      <c r="I3082" s="50"/>
      <c r="J3082" s="50"/>
      <c r="K3082" s="56">
        <v>45191</v>
      </c>
      <c r="L3082" s="50" t="s">
        <v>312</v>
      </c>
      <c r="M3082" s="77">
        <v>2100</v>
      </c>
      <c r="N3082" s="51"/>
      <c r="O3082" s="52">
        <f t="shared" si="467"/>
        <v>2100</v>
      </c>
      <c r="P3082" s="51"/>
      <c r="Q3082" s="51"/>
      <c r="R3082" s="51"/>
      <c r="S3082" s="51"/>
      <c r="T3082" s="50" t="s">
        <v>990</v>
      </c>
    </row>
    <row r="3083" spans="1:20" ht="21" customHeight="1" x14ac:dyDescent="0.4">
      <c r="A3083" s="50" t="s">
        <v>910</v>
      </c>
      <c r="B3083" s="50"/>
      <c r="C3083" s="50" t="s">
        <v>715</v>
      </c>
      <c r="D3083" s="50"/>
      <c r="E3083" s="50"/>
      <c r="F3083" s="50"/>
      <c r="G3083" s="50"/>
      <c r="H3083" s="50"/>
      <c r="I3083" s="50"/>
      <c r="J3083" s="50"/>
      <c r="K3083" s="56">
        <v>45218</v>
      </c>
      <c r="L3083" s="50" t="s">
        <v>9</v>
      </c>
      <c r="M3083" s="51"/>
      <c r="N3083" s="77">
        <v>45000</v>
      </c>
      <c r="O3083" s="52">
        <f t="shared" si="467"/>
        <v>45000</v>
      </c>
      <c r="P3083" s="51"/>
      <c r="Q3083" s="51"/>
      <c r="R3083" s="51"/>
      <c r="S3083" s="51"/>
      <c r="T3083" s="50" t="s">
        <v>990</v>
      </c>
    </row>
    <row r="3084" spans="1:20" ht="21" customHeight="1" x14ac:dyDescent="0.4">
      <c r="A3084" s="50" t="s">
        <v>910</v>
      </c>
      <c r="B3084" s="50"/>
      <c r="C3084" s="50" t="s">
        <v>912</v>
      </c>
      <c r="D3084" s="50"/>
      <c r="E3084" s="50"/>
      <c r="F3084" s="50"/>
      <c r="G3084" s="50"/>
      <c r="H3084" s="50"/>
      <c r="I3084" s="50"/>
      <c r="J3084" s="50"/>
      <c r="K3084" s="56">
        <v>45237</v>
      </c>
      <c r="L3084" s="50" t="s">
        <v>1447</v>
      </c>
      <c r="M3084" s="77">
        <v>300000</v>
      </c>
      <c r="N3084" s="51"/>
      <c r="O3084" s="52">
        <f t="shared" si="467"/>
        <v>300000</v>
      </c>
      <c r="P3084" s="51"/>
      <c r="Q3084" s="51"/>
      <c r="R3084" s="51"/>
      <c r="S3084" s="51"/>
      <c r="T3084" s="50" t="s">
        <v>990</v>
      </c>
    </row>
    <row r="3085" spans="1:20" ht="21" customHeight="1" x14ac:dyDescent="0.4">
      <c r="A3085" s="50" t="s">
        <v>910</v>
      </c>
      <c r="B3085" s="50"/>
      <c r="C3085" s="50"/>
      <c r="D3085" s="50"/>
      <c r="E3085" s="50"/>
      <c r="F3085" s="50"/>
      <c r="G3085" s="50"/>
      <c r="H3085" s="50"/>
      <c r="I3085" s="50"/>
      <c r="J3085" s="50"/>
      <c r="K3085" s="56">
        <v>45237</v>
      </c>
      <c r="L3085" s="50" t="s">
        <v>1448</v>
      </c>
      <c r="M3085" s="77">
        <v>239000</v>
      </c>
      <c r="N3085" s="51"/>
      <c r="O3085" s="52">
        <f t="shared" si="467"/>
        <v>239000</v>
      </c>
      <c r="P3085" s="51"/>
      <c r="Q3085" s="51"/>
      <c r="R3085" s="51"/>
      <c r="S3085" s="51"/>
      <c r="T3085" s="50" t="s">
        <v>990</v>
      </c>
    </row>
    <row r="3086" spans="1:20" ht="21" customHeight="1" x14ac:dyDescent="0.4">
      <c r="A3086" s="50" t="s">
        <v>910</v>
      </c>
      <c r="B3086" s="50"/>
      <c r="C3086" s="50"/>
      <c r="D3086" s="50"/>
      <c r="E3086" s="50"/>
      <c r="F3086" s="50"/>
      <c r="G3086" s="50"/>
      <c r="H3086" s="50"/>
      <c r="I3086" s="50"/>
      <c r="J3086" s="50"/>
      <c r="K3086" s="56">
        <v>45237</v>
      </c>
      <c r="L3086" s="50" t="s">
        <v>9</v>
      </c>
      <c r="M3086" s="51"/>
      <c r="N3086" s="77">
        <v>791000</v>
      </c>
      <c r="O3086" s="52">
        <f t="shared" si="467"/>
        <v>791000</v>
      </c>
      <c r="P3086" s="51"/>
      <c r="Q3086" s="51"/>
      <c r="R3086" s="51"/>
      <c r="S3086" s="51"/>
      <c r="T3086" s="50" t="s">
        <v>990</v>
      </c>
    </row>
    <row r="3087" spans="1:20" ht="21" customHeight="1" x14ac:dyDescent="0.4">
      <c r="A3087" s="50" t="s">
        <v>910</v>
      </c>
      <c r="B3087" s="50"/>
      <c r="C3087" s="50"/>
      <c r="D3087" s="50"/>
      <c r="E3087" s="50"/>
      <c r="F3087" s="50"/>
      <c r="G3087" s="50"/>
      <c r="H3087" s="50"/>
      <c r="I3087" s="50"/>
      <c r="J3087" s="50"/>
      <c r="K3087" s="56">
        <v>45259</v>
      </c>
      <c r="L3087" s="50" t="s">
        <v>313</v>
      </c>
      <c r="M3087" s="77">
        <v>-2100</v>
      </c>
      <c r="N3087" s="51"/>
      <c r="O3087" s="52">
        <f t="shared" si="467"/>
        <v>-2100</v>
      </c>
      <c r="P3087" s="51"/>
      <c r="Q3087" s="51"/>
      <c r="R3087" s="51"/>
      <c r="S3087" s="51"/>
      <c r="T3087" s="50" t="s">
        <v>990</v>
      </c>
    </row>
    <row r="3088" spans="1:20" ht="21" customHeight="1" x14ac:dyDescent="0.4">
      <c r="A3088" s="50" t="s">
        <v>910</v>
      </c>
      <c r="B3088" s="50"/>
      <c r="C3088" s="50" t="s">
        <v>715</v>
      </c>
      <c r="D3088" s="50"/>
      <c r="E3088" s="50"/>
      <c r="F3088" s="50"/>
      <c r="G3088" s="50"/>
      <c r="H3088" s="50"/>
      <c r="I3088" s="50"/>
      <c r="J3088" s="50"/>
      <c r="K3088" s="56" t="s">
        <v>1204</v>
      </c>
      <c r="L3088" s="50" t="s">
        <v>188</v>
      </c>
      <c r="M3088" s="51"/>
      <c r="N3088" s="51">
        <v>-322000</v>
      </c>
      <c r="O3088" s="52">
        <f t="shared" si="467"/>
        <v>-322000</v>
      </c>
      <c r="P3088" s="51"/>
      <c r="Q3088" s="51"/>
      <c r="R3088" s="51"/>
      <c r="S3088" s="51"/>
      <c r="T3088" s="50" t="s">
        <v>990</v>
      </c>
    </row>
    <row r="3089" spans="1:20" ht="21" customHeight="1" x14ac:dyDescent="0.4">
      <c r="A3089" s="50" t="s">
        <v>910</v>
      </c>
      <c r="B3089" s="50"/>
      <c r="C3089" s="50"/>
      <c r="D3089" s="50"/>
      <c r="E3089" s="50"/>
      <c r="F3089" s="50"/>
      <c r="G3089" s="50"/>
      <c r="H3089" s="50"/>
      <c r="I3089" s="50"/>
      <c r="J3089" s="50"/>
      <c r="K3089" s="50"/>
      <c r="L3089" s="50"/>
      <c r="M3089" s="51"/>
      <c r="N3089" s="51"/>
      <c r="O3089" s="52">
        <f t="shared" si="467"/>
        <v>0</v>
      </c>
      <c r="P3089" s="51"/>
      <c r="Q3089" s="51"/>
      <c r="R3089" s="51"/>
      <c r="S3089" s="51"/>
      <c r="T3089" s="50" t="s">
        <v>990</v>
      </c>
    </row>
    <row r="3090" spans="1:20" ht="21" customHeight="1" x14ac:dyDescent="0.4">
      <c r="A3090" s="58"/>
      <c r="B3090" s="58"/>
      <c r="C3090" s="58"/>
      <c r="D3090" s="58"/>
      <c r="E3090" s="58"/>
      <c r="F3090" s="58"/>
      <c r="G3090" s="58"/>
      <c r="H3090" s="58"/>
      <c r="I3090" s="58"/>
      <c r="J3090" s="58"/>
      <c r="K3090" s="58"/>
      <c r="L3090" s="58"/>
      <c r="M3090" s="60">
        <f t="shared" ref="M3090:N3090" si="468">SUM(M3078:M3089)</f>
        <v>539000</v>
      </c>
      <c r="N3090" s="60">
        <f t="shared" si="468"/>
        <v>841000</v>
      </c>
      <c r="O3090" s="60">
        <f>SUM(O3078:O3089)</f>
        <v>1380000</v>
      </c>
      <c r="P3090" s="60">
        <f>+J3077-N3090</f>
        <v>0</v>
      </c>
      <c r="Q3090" s="60">
        <f>+I3077-M3090</f>
        <v>0</v>
      </c>
      <c r="R3090" s="60">
        <f>+P3090+Q3090</f>
        <v>0</v>
      </c>
      <c r="S3090" s="60">
        <f>+O3090</f>
        <v>1380000</v>
      </c>
      <c r="T3090" s="58"/>
    </row>
    <row r="3091" spans="1:20" ht="21" customHeight="1" x14ac:dyDescent="0.4">
      <c r="A3091" s="50" t="s">
        <v>913</v>
      </c>
      <c r="B3091" s="50" t="s">
        <v>399</v>
      </c>
      <c r="C3091" s="50"/>
      <c r="D3091" s="50">
        <v>92</v>
      </c>
      <c r="E3091" s="50">
        <v>16000</v>
      </c>
      <c r="F3091" s="52">
        <f>+D3091*0.8364</f>
        <v>76.948800000000006</v>
      </c>
      <c r="G3091" s="51">
        <v>7000</v>
      </c>
      <c r="H3091" s="51">
        <f>+D3091*E3091</f>
        <v>1472000</v>
      </c>
      <c r="I3091" s="52">
        <f>+CEILING(F3091*G3091,1000)</f>
        <v>539000</v>
      </c>
      <c r="J3091" s="52">
        <f>(H3091-I3091)</f>
        <v>933000</v>
      </c>
      <c r="K3091" s="56">
        <v>45111</v>
      </c>
      <c r="L3091" s="50"/>
      <c r="M3091" s="51"/>
      <c r="N3091" s="51"/>
      <c r="O3091" s="52"/>
      <c r="P3091" s="51"/>
      <c r="Q3091" s="51"/>
      <c r="R3091" s="51"/>
      <c r="S3091" s="51"/>
      <c r="T3091" s="50" t="s">
        <v>294</v>
      </c>
    </row>
    <row r="3092" spans="1:20" ht="21" customHeight="1" x14ac:dyDescent="0.4">
      <c r="A3092" s="50" t="s">
        <v>913</v>
      </c>
      <c r="B3092" s="50"/>
      <c r="C3092" s="50"/>
      <c r="D3092" s="50"/>
      <c r="E3092" s="50"/>
      <c r="F3092" s="50"/>
      <c r="G3092" s="50"/>
      <c r="H3092" s="50"/>
      <c r="I3092" s="50"/>
      <c r="J3092" s="50"/>
      <c r="K3092" s="56">
        <v>44841</v>
      </c>
      <c r="L3092" s="50" t="s">
        <v>312</v>
      </c>
      <c r="M3092" s="51">
        <v>40000</v>
      </c>
      <c r="N3092" s="51"/>
      <c r="O3092" s="52">
        <f t="shared" si="467"/>
        <v>40000</v>
      </c>
      <c r="P3092" s="51"/>
      <c r="Q3092" s="51"/>
      <c r="R3092" s="51"/>
      <c r="S3092" s="51"/>
      <c r="T3092" s="50" t="s">
        <v>989</v>
      </c>
    </row>
    <row r="3093" spans="1:20" ht="21" customHeight="1" x14ac:dyDescent="0.4">
      <c r="A3093" s="50" t="s">
        <v>913</v>
      </c>
      <c r="B3093" s="50"/>
      <c r="C3093" s="50"/>
      <c r="D3093" s="50"/>
      <c r="E3093" s="50"/>
      <c r="F3093" s="50"/>
      <c r="G3093" s="50"/>
      <c r="H3093" s="50"/>
      <c r="I3093" s="50"/>
      <c r="J3093" s="50"/>
      <c r="K3093" s="56">
        <v>45111</v>
      </c>
      <c r="L3093" s="50" t="s">
        <v>9</v>
      </c>
      <c r="M3093" s="51"/>
      <c r="N3093" s="77">
        <v>10000</v>
      </c>
      <c r="O3093" s="52">
        <f t="shared" si="467"/>
        <v>10000</v>
      </c>
      <c r="P3093" s="51"/>
      <c r="Q3093" s="51"/>
      <c r="R3093" s="51"/>
      <c r="S3093" s="51"/>
      <c r="T3093" s="50" t="s">
        <v>989</v>
      </c>
    </row>
    <row r="3094" spans="1:20" ht="21" customHeight="1" x14ac:dyDescent="0.4">
      <c r="A3094" s="50" t="s">
        <v>913</v>
      </c>
      <c r="B3094" s="50"/>
      <c r="C3094" s="50" t="s">
        <v>715</v>
      </c>
      <c r="D3094" s="50"/>
      <c r="E3094" s="50"/>
      <c r="F3094" s="50"/>
      <c r="G3094" s="50"/>
      <c r="H3094" s="50"/>
      <c r="I3094" s="50"/>
      <c r="J3094" s="50"/>
      <c r="K3094" s="56">
        <v>45125</v>
      </c>
      <c r="L3094" s="50" t="s">
        <v>1449</v>
      </c>
      <c r="M3094" s="51">
        <v>300000</v>
      </c>
      <c r="N3094" s="51"/>
      <c r="O3094" s="52">
        <f t="shared" si="467"/>
        <v>300000</v>
      </c>
      <c r="P3094" s="51"/>
      <c r="Q3094" s="51"/>
      <c r="R3094" s="51"/>
      <c r="S3094" s="51"/>
      <c r="T3094" s="50" t="s">
        <v>294</v>
      </c>
    </row>
    <row r="3095" spans="1:20" ht="21" customHeight="1" x14ac:dyDescent="0.4">
      <c r="A3095" s="50" t="s">
        <v>913</v>
      </c>
      <c r="B3095" s="50"/>
      <c r="C3095" s="50"/>
      <c r="D3095" s="50"/>
      <c r="E3095" s="50"/>
      <c r="F3095" s="50"/>
      <c r="G3095" s="50"/>
      <c r="H3095" s="50"/>
      <c r="I3095" s="50"/>
      <c r="J3095" s="50"/>
      <c r="K3095" s="56">
        <v>45125</v>
      </c>
      <c r="L3095" s="50" t="s">
        <v>1450</v>
      </c>
      <c r="M3095" s="51">
        <v>239000</v>
      </c>
      <c r="N3095" s="51"/>
      <c r="O3095" s="52">
        <f t="shared" si="467"/>
        <v>239000</v>
      </c>
      <c r="P3095" s="51"/>
      <c r="Q3095" s="51"/>
      <c r="R3095" s="51"/>
      <c r="S3095" s="51"/>
      <c r="T3095" s="50" t="s">
        <v>294</v>
      </c>
    </row>
    <row r="3096" spans="1:20" ht="21" customHeight="1" x14ac:dyDescent="0.4">
      <c r="A3096" s="50" t="s">
        <v>913</v>
      </c>
      <c r="B3096" s="50"/>
      <c r="C3096" s="50"/>
      <c r="D3096" s="50"/>
      <c r="E3096" s="50"/>
      <c r="F3096" s="50"/>
      <c r="G3096" s="50"/>
      <c r="H3096" s="50"/>
      <c r="I3096" s="50"/>
      <c r="J3096" s="50"/>
      <c r="K3096" s="56">
        <v>45125</v>
      </c>
      <c r="L3096" s="50" t="s">
        <v>9</v>
      </c>
      <c r="M3096" s="51"/>
      <c r="N3096" s="77">
        <v>923000</v>
      </c>
      <c r="O3096" s="52">
        <f t="shared" si="467"/>
        <v>923000</v>
      </c>
      <c r="P3096" s="51"/>
      <c r="Q3096" s="51"/>
      <c r="R3096" s="51"/>
      <c r="S3096" s="51"/>
      <c r="T3096" s="50" t="s">
        <v>294</v>
      </c>
    </row>
    <row r="3097" spans="1:20" ht="21" customHeight="1" x14ac:dyDescent="0.4">
      <c r="A3097" s="50" t="s">
        <v>913</v>
      </c>
      <c r="B3097" s="50"/>
      <c r="C3097" s="50"/>
      <c r="D3097" s="50"/>
      <c r="E3097" s="50"/>
      <c r="F3097" s="50"/>
      <c r="G3097" s="50"/>
      <c r="H3097" s="50"/>
      <c r="I3097" s="50"/>
      <c r="J3097" s="50"/>
      <c r="K3097" s="56" t="s">
        <v>1204</v>
      </c>
      <c r="L3097" s="50" t="s">
        <v>189</v>
      </c>
      <c r="M3097" s="51">
        <v>-40000</v>
      </c>
      <c r="N3097" s="51"/>
      <c r="O3097" s="52">
        <f t="shared" si="467"/>
        <v>-40000</v>
      </c>
      <c r="P3097" s="51"/>
      <c r="Q3097" s="51"/>
      <c r="R3097" s="51"/>
      <c r="S3097" s="51"/>
      <c r="T3097" s="50" t="s">
        <v>294</v>
      </c>
    </row>
    <row r="3098" spans="1:20" ht="21" customHeight="1" x14ac:dyDescent="0.4">
      <c r="A3098" s="50" t="s">
        <v>913</v>
      </c>
      <c r="B3098" s="50"/>
      <c r="C3098" s="50"/>
      <c r="D3098" s="50"/>
      <c r="E3098" s="50"/>
      <c r="F3098" s="50"/>
      <c r="G3098" s="50"/>
      <c r="H3098" s="50"/>
      <c r="I3098" s="50"/>
      <c r="J3098" s="50"/>
      <c r="K3098" s="50"/>
      <c r="L3098" s="50"/>
      <c r="M3098" s="51"/>
      <c r="N3098" s="51"/>
      <c r="O3098" s="52">
        <f t="shared" si="467"/>
        <v>0</v>
      </c>
      <c r="P3098" s="51"/>
      <c r="Q3098" s="51"/>
      <c r="R3098" s="51"/>
      <c r="S3098" s="51"/>
      <c r="T3098" s="50" t="s">
        <v>294</v>
      </c>
    </row>
    <row r="3099" spans="1:20" ht="21" customHeight="1" x14ac:dyDescent="0.4">
      <c r="A3099" s="58"/>
      <c r="B3099" s="58"/>
      <c r="C3099" s="58"/>
      <c r="D3099" s="58"/>
      <c r="E3099" s="58"/>
      <c r="F3099" s="58"/>
      <c r="G3099" s="58"/>
      <c r="H3099" s="58"/>
      <c r="I3099" s="58"/>
      <c r="J3099" s="58"/>
      <c r="K3099" s="58"/>
      <c r="L3099" s="58"/>
      <c r="M3099" s="60">
        <f t="shared" ref="M3099:N3099" si="469">SUM(M3092:M3098)</f>
        <v>539000</v>
      </c>
      <c r="N3099" s="60">
        <f t="shared" si="469"/>
        <v>933000</v>
      </c>
      <c r="O3099" s="60">
        <f>SUM(O3092:O3098)</f>
        <v>1472000</v>
      </c>
      <c r="P3099" s="60">
        <f>+J3091-N3099</f>
        <v>0</v>
      </c>
      <c r="Q3099" s="60">
        <f>+I3091-M3099</f>
        <v>0</v>
      </c>
      <c r="R3099" s="60">
        <f>+P3099+Q3099</f>
        <v>0</v>
      </c>
      <c r="S3099" s="60">
        <f>+O3099</f>
        <v>1472000</v>
      </c>
      <c r="T3099" s="58"/>
    </row>
    <row r="3100" spans="1:20" ht="21" customHeight="1" x14ac:dyDescent="0.4">
      <c r="A3100" s="50" t="s">
        <v>914</v>
      </c>
      <c r="B3100" s="50" t="s">
        <v>399</v>
      </c>
      <c r="C3100" s="50"/>
      <c r="D3100" s="50">
        <v>98.65</v>
      </c>
      <c r="E3100" s="50">
        <v>13750</v>
      </c>
      <c r="F3100" s="52">
        <f>+D3100*0.8364</f>
        <v>82.510860000000008</v>
      </c>
      <c r="G3100" s="51">
        <v>7000</v>
      </c>
      <c r="H3100" s="51">
        <f>+D3100*E3100</f>
        <v>1356437.5</v>
      </c>
      <c r="I3100" s="52">
        <f>+CEILING(F3100*G3100,1000)</f>
        <v>578000</v>
      </c>
      <c r="J3100" s="52">
        <f>(H3100-I3100)</f>
        <v>778437.5</v>
      </c>
      <c r="K3100" s="56">
        <v>44841</v>
      </c>
      <c r="L3100" s="50"/>
      <c r="M3100" s="51"/>
      <c r="N3100" s="51"/>
      <c r="O3100" s="52"/>
      <c r="P3100" s="51"/>
      <c r="Q3100" s="51"/>
      <c r="R3100" s="51"/>
      <c r="S3100" s="51"/>
      <c r="T3100" s="50" t="s">
        <v>376</v>
      </c>
    </row>
    <row r="3101" spans="1:20" ht="21" customHeight="1" x14ac:dyDescent="0.4">
      <c r="A3101" s="50" t="s">
        <v>914</v>
      </c>
      <c r="B3101" s="50"/>
      <c r="C3101" s="50" t="s">
        <v>541</v>
      </c>
      <c r="D3101" s="50"/>
      <c r="E3101" s="50" t="s">
        <v>915</v>
      </c>
      <c r="F3101" s="50"/>
      <c r="G3101" s="50"/>
      <c r="H3101" s="50"/>
      <c r="I3101" s="50"/>
      <c r="J3101" s="50"/>
      <c r="K3101" s="56">
        <v>44841</v>
      </c>
      <c r="L3101" s="50" t="s">
        <v>313</v>
      </c>
      <c r="M3101" s="51">
        <v>1100</v>
      </c>
      <c r="N3101" s="51"/>
      <c r="O3101" s="52">
        <f t="shared" si="467"/>
        <v>1100</v>
      </c>
      <c r="P3101" s="51"/>
      <c r="Q3101" s="51"/>
      <c r="R3101" s="51"/>
      <c r="S3101" s="51"/>
      <c r="T3101" s="50" t="s">
        <v>376</v>
      </c>
    </row>
    <row r="3102" spans="1:20" ht="21" customHeight="1" x14ac:dyDescent="0.4">
      <c r="A3102" s="50" t="s">
        <v>914</v>
      </c>
      <c r="B3102" s="50"/>
      <c r="C3102" s="50" t="s">
        <v>541</v>
      </c>
      <c r="D3102" s="50"/>
      <c r="E3102" s="50"/>
      <c r="F3102" s="50"/>
      <c r="G3102" s="50"/>
      <c r="H3102" s="50"/>
      <c r="I3102" s="50"/>
      <c r="J3102" s="50"/>
      <c r="K3102" s="56">
        <v>44859</v>
      </c>
      <c r="L3102" s="50" t="s">
        <v>312</v>
      </c>
      <c r="M3102" s="51">
        <v>100000</v>
      </c>
      <c r="N3102" s="51"/>
      <c r="O3102" s="52">
        <f t="shared" si="467"/>
        <v>100000</v>
      </c>
      <c r="P3102" s="51"/>
      <c r="Q3102" s="51"/>
      <c r="R3102" s="51"/>
      <c r="S3102" s="51"/>
      <c r="T3102" s="50" t="s">
        <v>376</v>
      </c>
    </row>
    <row r="3103" spans="1:20" ht="21" customHeight="1" x14ac:dyDescent="0.4">
      <c r="A3103" s="50" t="s">
        <v>914</v>
      </c>
      <c r="B3103" s="50"/>
      <c r="C3103" s="50" t="s">
        <v>541</v>
      </c>
      <c r="D3103" s="50"/>
      <c r="E3103" s="50"/>
      <c r="F3103" s="50"/>
      <c r="G3103" s="50"/>
      <c r="H3103" s="50"/>
      <c r="I3103" s="50"/>
      <c r="J3103" s="50"/>
      <c r="K3103" s="56">
        <v>44861</v>
      </c>
      <c r="L3103" s="50" t="s">
        <v>312</v>
      </c>
      <c r="M3103" s="51">
        <v>100000</v>
      </c>
      <c r="N3103" s="51"/>
      <c r="O3103" s="52">
        <f t="shared" si="467"/>
        <v>100000</v>
      </c>
      <c r="P3103" s="51"/>
      <c r="Q3103" s="51"/>
      <c r="R3103" s="51"/>
      <c r="S3103" s="51"/>
      <c r="T3103" s="50" t="s">
        <v>376</v>
      </c>
    </row>
    <row r="3104" spans="1:20" ht="21" customHeight="1" x14ac:dyDescent="0.4">
      <c r="A3104" s="50" t="s">
        <v>914</v>
      </c>
      <c r="B3104" s="50"/>
      <c r="C3104" s="50" t="s">
        <v>541</v>
      </c>
      <c r="D3104" s="50"/>
      <c r="E3104" s="50"/>
      <c r="F3104" s="50"/>
      <c r="G3104" s="50"/>
      <c r="H3104" s="50"/>
      <c r="I3104" s="50"/>
      <c r="J3104" s="50"/>
      <c r="K3104" s="56">
        <v>44866</v>
      </c>
      <c r="L3104" s="50" t="s">
        <v>312</v>
      </c>
      <c r="M3104" s="51">
        <v>50000</v>
      </c>
      <c r="N3104" s="51"/>
      <c r="O3104" s="52">
        <f t="shared" si="467"/>
        <v>50000</v>
      </c>
      <c r="P3104" s="51"/>
      <c r="Q3104" s="51"/>
      <c r="R3104" s="51"/>
      <c r="S3104" s="51"/>
      <c r="T3104" s="50" t="s">
        <v>376</v>
      </c>
    </row>
    <row r="3105" spans="1:20" ht="21" customHeight="1" x14ac:dyDescent="0.4">
      <c r="A3105" s="50" t="s">
        <v>914</v>
      </c>
      <c r="B3105" s="50"/>
      <c r="C3105" s="50" t="s">
        <v>715</v>
      </c>
      <c r="D3105" s="50"/>
      <c r="E3105" s="50"/>
      <c r="F3105" s="50"/>
      <c r="G3105" s="50"/>
      <c r="H3105" s="50"/>
      <c r="I3105" s="50"/>
      <c r="J3105" s="50"/>
      <c r="K3105" s="56">
        <v>45083</v>
      </c>
      <c r="L3105" s="50" t="s">
        <v>312</v>
      </c>
      <c r="M3105" s="51">
        <v>2100</v>
      </c>
      <c r="N3105" s="51"/>
      <c r="O3105" s="52">
        <f t="shared" si="467"/>
        <v>2100</v>
      </c>
      <c r="P3105" s="51"/>
      <c r="Q3105" s="51"/>
      <c r="R3105" s="51"/>
      <c r="S3105" s="51"/>
      <c r="T3105" s="50" t="s">
        <v>376</v>
      </c>
    </row>
    <row r="3106" spans="1:20" ht="21" customHeight="1" x14ac:dyDescent="0.4">
      <c r="A3106" s="50" t="s">
        <v>914</v>
      </c>
      <c r="B3106" s="50"/>
      <c r="C3106" s="50"/>
      <c r="D3106" s="50"/>
      <c r="E3106" s="50"/>
      <c r="F3106" s="50"/>
      <c r="G3106" s="50"/>
      <c r="H3106" s="50"/>
      <c r="I3106" s="50"/>
      <c r="J3106" s="50"/>
      <c r="K3106" s="56">
        <v>45143</v>
      </c>
      <c r="L3106" s="50" t="s">
        <v>313</v>
      </c>
      <c r="M3106" s="51">
        <v>-2100</v>
      </c>
      <c r="N3106" s="51"/>
      <c r="O3106" s="52">
        <f t="shared" si="467"/>
        <v>-2100</v>
      </c>
      <c r="P3106" s="51"/>
      <c r="Q3106" s="51"/>
      <c r="R3106" s="51"/>
      <c r="S3106" s="51"/>
      <c r="T3106" s="50" t="s">
        <v>376</v>
      </c>
    </row>
    <row r="3107" spans="1:20" ht="21" customHeight="1" x14ac:dyDescent="0.4">
      <c r="A3107" s="50" t="s">
        <v>914</v>
      </c>
      <c r="B3107" s="50"/>
      <c r="C3107" s="50" t="s">
        <v>273</v>
      </c>
      <c r="D3107" s="50"/>
      <c r="E3107" s="50"/>
      <c r="F3107" s="50"/>
      <c r="G3107" s="50"/>
      <c r="H3107" s="50"/>
      <c r="I3107" s="50"/>
      <c r="J3107" s="50"/>
      <c r="K3107" s="56">
        <v>45171</v>
      </c>
      <c r="L3107" s="50" t="s">
        <v>9</v>
      </c>
      <c r="M3107" s="51"/>
      <c r="N3107" s="77">
        <v>10000</v>
      </c>
      <c r="O3107" s="52">
        <f t="shared" si="467"/>
        <v>10000</v>
      </c>
      <c r="P3107" s="51"/>
      <c r="Q3107" s="51"/>
      <c r="R3107" s="51"/>
      <c r="S3107" s="51"/>
      <c r="T3107" s="50" t="s">
        <v>376</v>
      </c>
    </row>
    <row r="3108" spans="1:20" ht="21" customHeight="1" x14ac:dyDescent="0.4">
      <c r="A3108" s="50" t="s">
        <v>914</v>
      </c>
      <c r="B3108" s="50"/>
      <c r="C3108" s="50"/>
      <c r="D3108" s="50"/>
      <c r="E3108" s="50"/>
      <c r="F3108" s="50"/>
      <c r="G3108" s="50"/>
      <c r="H3108" s="50"/>
      <c r="I3108" s="50"/>
      <c r="J3108" s="50"/>
      <c r="K3108" s="56">
        <v>45297</v>
      </c>
      <c r="L3108" s="50" t="s">
        <v>313</v>
      </c>
      <c r="M3108" s="77">
        <v>100000</v>
      </c>
      <c r="N3108" s="51"/>
      <c r="O3108" s="52">
        <f t="shared" si="467"/>
        <v>100000</v>
      </c>
      <c r="P3108" s="51"/>
      <c r="Q3108" s="51"/>
      <c r="R3108" s="51"/>
      <c r="S3108" s="51"/>
      <c r="T3108" s="50" t="s">
        <v>376</v>
      </c>
    </row>
    <row r="3109" spans="1:20" ht="21" customHeight="1" x14ac:dyDescent="0.4">
      <c r="A3109" s="50" t="s">
        <v>914</v>
      </c>
      <c r="B3109" s="50"/>
      <c r="C3109" s="50" t="s">
        <v>273</v>
      </c>
      <c r="D3109" s="50"/>
      <c r="E3109" s="50"/>
      <c r="F3109" s="50"/>
      <c r="G3109" s="50"/>
      <c r="H3109" s="50"/>
      <c r="I3109" s="50"/>
      <c r="J3109" s="50"/>
      <c r="K3109" s="56">
        <v>45304</v>
      </c>
      <c r="L3109" s="50" t="s">
        <v>9</v>
      </c>
      <c r="M3109" s="51"/>
      <c r="N3109" s="77">
        <v>20000</v>
      </c>
      <c r="O3109" s="52">
        <f t="shared" si="467"/>
        <v>20000</v>
      </c>
      <c r="P3109" s="51"/>
      <c r="Q3109" s="51"/>
      <c r="R3109" s="51"/>
      <c r="S3109" s="51"/>
      <c r="T3109" s="50" t="s">
        <v>376</v>
      </c>
    </row>
    <row r="3110" spans="1:20" ht="21" customHeight="1" x14ac:dyDescent="0.4">
      <c r="A3110" s="50" t="s">
        <v>914</v>
      </c>
      <c r="B3110" s="50"/>
      <c r="C3110" s="50" t="s">
        <v>273</v>
      </c>
      <c r="D3110" s="50"/>
      <c r="E3110" s="50"/>
      <c r="F3110" s="50"/>
      <c r="G3110" s="50"/>
      <c r="H3110" s="50"/>
      <c r="I3110" s="50"/>
      <c r="J3110" s="50"/>
      <c r="K3110" s="56">
        <v>45386</v>
      </c>
      <c r="L3110" s="50" t="s">
        <v>9</v>
      </c>
      <c r="M3110" s="51"/>
      <c r="N3110" s="77">
        <v>84000</v>
      </c>
      <c r="O3110" s="52">
        <f t="shared" si="467"/>
        <v>84000</v>
      </c>
      <c r="P3110" s="51"/>
      <c r="Q3110" s="51"/>
      <c r="R3110" s="51"/>
      <c r="S3110" s="51"/>
      <c r="T3110" s="50" t="s">
        <v>376</v>
      </c>
    </row>
    <row r="3111" spans="1:20" ht="21" customHeight="1" x14ac:dyDescent="0.4">
      <c r="A3111" s="50" t="s">
        <v>914</v>
      </c>
      <c r="B3111" s="50"/>
      <c r="C3111" s="50" t="s">
        <v>916</v>
      </c>
      <c r="D3111" s="50"/>
      <c r="E3111" s="50"/>
      <c r="F3111" s="50"/>
      <c r="G3111" s="50"/>
      <c r="H3111" s="50"/>
      <c r="I3111" s="50"/>
      <c r="J3111" s="50"/>
      <c r="K3111" s="56">
        <v>45516</v>
      </c>
      <c r="L3111" s="50" t="s">
        <v>314</v>
      </c>
      <c r="M3111" s="77">
        <v>289000</v>
      </c>
      <c r="N3111" s="51"/>
      <c r="O3111" s="52">
        <f t="shared" si="467"/>
        <v>289000</v>
      </c>
      <c r="P3111" s="51"/>
      <c r="Q3111" s="51"/>
      <c r="R3111" s="51"/>
      <c r="S3111" s="51"/>
      <c r="T3111" s="50" t="s">
        <v>376</v>
      </c>
    </row>
    <row r="3112" spans="1:20" ht="21" customHeight="1" x14ac:dyDescent="0.4">
      <c r="A3112" s="50" t="s">
        <v>914</v>
      </c>
      <c r="B3112" s="50"/>
      <c r="C3112" s="50" t="s">
        <v>917</v>
      </c>
      <c r="D3112" s="50"/>
      <c r="E3112" s="50"/>
      <c r="F3112" s="50"/>
      <c r="G3112" s="50"/>
      <c r="H3112" s="50"/>
      <c r="I3112" s="50"/>
      <c r="J3112" s="50"/>
      <c r="K3112" s="56">
        <v>45516</v>
      </c>
      <c r="L3112" s="50" t="s">
        <v>314</v>
      </c>
      <c r="M3112" s="77">
        <v>289000</v>
      </c>
      <c r="N3112" s="51"/>
      <c r="O3112" s="52">
        <f t="shared" si="467"/>
        <v>289000</v>
      </c>
      <c r="P3112" s="51"/>
      <c r="Q3112" s="51"/>
      <c r="R3112" s="51"/>
      <c r="S3112" s="51"/>
      <c r="T3112" s="50" t="s">
        <v>376</v>
      </c>
    </row>
    <row r="3113" spans="1:20" ht="21" customHeight="1" x14ac:dyDescent="0.4">
      <c r="A3113" s="50" t="s">
        <v>914</v>
      </c>
      <c r="B3113" s="50"/>
      <c r="C3113" s="50" t="s">
        <v>273</v>
      </c>
      <c r="D3113" s="50"/>
      <c r="E3113" s="50"/>
      <c r="F3113" s="50"/>
      <c r="G3113" s="50"/>
      <c r="H3113" s="50"/>
      <c r="I3113" s="50"/>
      <c r="J3113" s="50"/>
      <c r="K3113" s="56">
        <v>45516</v>
      </c>
      <c r="L3113" s="50" t="s">
        <v>9</v>
      </c>
      <c r="M3113" s="51"/>
      <c r="N3113" s="77">
        <v>448400</v>
      </c>
      <c r="O3113" s="52">
        <f t="shared" si="467"/>
        <v>448400</v>
      </c>
      <c r="P3113" s="51"/>
      <c r="Q3113" s="51"/>
      <c r="R3113" s="51"/>
      <c r="S3113" s="51"/>
      <c r="T3113" s="50" t="s">
        <v>376</v>
      </c>
    </row>
    <row r="3114" spans="1:20" ht="21" customHeight="1" x14ac:dyDescent="0.4">
      <c r="A3114" s="50" t="s">
        <v>914</v>
      </c>
      <c r="B3114" s="50"/>
      <c r="C3114" s="50"/>
      <c r="D3114" s="50"/>
      <c r="E3114" s="50"/>
      <c r="F3114" s="50"/>
      <c r="G3114" s="50"/>
      <c r="H3114" s="50"/>
      <c r="I3114" s="50"/>
      <c r="J3114" s="50"/>
      <c r="K3114" s="56">
        <v>45517</v>
      </c>
      <c r="L3114" s="50" t="s">
        <v>9</v>
      </c>
      <c r="M3114" s="51"/>
      <c r="N3114" s="77">
        <v>24600</v>
      </c>
      <c r="O3114" s="52">
        <f t="shared" si="467"/>
        <v>24600</v>
      </c>
      <c r="P3114" s="51"/>
      <c r="Q3114" s="51"/>
      <c r="R3114" s="51"/>
      <c r="S3114" s="51"/>
      <c r="T3114" s="50" t="s">
        <v>376</v>
      </c>
    </row>
    <row r="3115" spans="1:20" ht="21" customHeight="1" x14ac:dyDescent="0.4">
      <c r="A3115" s="50" t="s">
        <v>914</v>
      </c>
      <c r="B3115" s="50"/>
      <c r="C3115" s="50" t="s">
        <v>273</v>
      </c>
      <c r="D3115" s="50"/>
      <c r="E3115" s="50"/>
      <c r="F3115" s="50"/>
      <c r="G3115" s="50"/>
      <c r="H3115" s="50"/>
      <c r="I3115" s="50"/>
      <c r="J3115" s="50"/>
      <c r="K3115" s="56">
        <v>45533</v>
      </c>
      <c r="L3115" s="50" t="s">
        <v>313</v>
      </c>
      <c r="M3115" s="77">
        <v>-100000</v>
      </c>
      <c r="N3115" s="51"/>
      <c r="O3115" s="52">
        <f t="shared" si="467"/>
        <v>-100000</v>
      </c>
      <c r="P3115" s="51"/>
      <c r="Q3115" s="51"/>
      <c r="R3115" s="51"/>
      <c r="S3115" s="51"/>
      <c r="T3115" s="50" t="s">
        <v>376</v>
      </c>
    </row>
    <row r="3116" spans="1:20" ht="21" customHeight="1" x14ac:dyDescent="0.4">
      <c r="A3116" s="50" t="s">
        <v>914</v>
      </c>
      <c r="B3116" s="50"/>
      <c r="C3116" s="50"/>
      <c r="D3116" s="50"/>
      <c r="E3116" s="50"/>
      <c r="F3116" s="50"/>
      <c r="G3116" s="50"/>
      <c r="H3116" s="50"/>
      <c r="I3116" s="50"/>
      <c r="J3116" s="50"/>
      <c r="K3116" s="56">
        <v>45677</v>
      </c>
      <c r="L3116" s="50" t="s">
        <v>9</v>
      </c>
      <c r="M3116" s="51"/>
      <c r="N3116" s="77">
        <v>20000</v>
      </c>
      <c r="O3116" s="52">
        <f t="shared" si="467"/>
        <v>20000</v>
      </c>
      <c r="P3116" s="51"/>
      <c r="Q3116" s="51"/>
      <c r="R3116" s="51"/>
      <c r="S3116" s="51"/>
      <c r="T3116" s="50" t="s">
        <v>376</v>
      </c>
    </row>
    <row r="3117" spans="1:20" ht="21" customHeight="1" x14ac:dyDescent="0.4">
      <c r="A3117" s="50" t="s">
        <v>914</v>
      </c>
      <c r="B3117" s="50"/>
      <c r="C3117" s="50"/>
      <c r="D3117" s="50"/>
      <c r="E3117" s="50"/>
      <c r="F3117" s="50"/>
      <c r="G3117" s="50"/>
      <c r="H3117" s="50"/>
      <c r="I3117" s="50"/>
      <c r="J3117" s="50"/>
      <c r="K3117" s="56">
        <v>45722</v>
      </c>
      <c r="L3117" s="50" t="s">
        <v>9</v>
      </c>
      <c r="M3117" s="51"/>
      <c r="N3117" s="77">
        <v>170300</v>
      </c>
      <c r="O3117" s="52">
        <f t="shared" si="467"/>
        <v>170300</v>
      </c>
      <c r="P3117" s="51"/>
      <c r="Q3117" s="51"/>
      <c r="R3117" s="51"/>
      <c r="S3117" s="51"/>
      <c r="T3117" s="50" t="s">
        <v>376</v>
      </c>
    </row>
    <row r="3118" spans="1:20" ht="21" customHeight="1" x14ac:dyDescent="0.4">
      <c r="A3118" s="50" t="s">
        <v>914</v>
      </c>
      <c r="B3118" s="50"/>
      <c r="C3118" s="50" t="s">
        <v>883</v>
      </c>
      <c r="D3118" s="50"/>
      <c r="E3118" s="50"/>
      <c r="F3118" s="50"/>
      <c r="G3118" s="50"/>
      <c r="H3118" s="50"/>
      <c r="I3118" s="50"/>
      <c r="J3118" s="50"/>
      <c r="K3118" s="56">
        <v>45726</v>
      </c>
      <c r="L3118" s="50" t="s">
        <v>314</v>
      </c>
      <c r="M3118" s="77">
        <v>-250000</v>
      </c>
      <c r="N3118" s="51"/>
      <c r="O3118" s="52">
        <f t="shared" si="467"/>
        <v>-250000</v>
      </c>
      <c r="P3118" s="51"/>
      <c r="Q3118" s="51"/>
      <c r="R3118" s="51"/>
      <c r="S3118" s="51"/>
      <c r="T3118" s="50" t="s">
        <v>376</v>
      </c>
    </row>
    <row r="3119" spans="1:20" ht="21" customHeight="1" x14ac:dyDescent="0.4">
      <c r="A3119" s="50" t="s">
        <v>914</v>
      </c>
      <c r="B3119" s="50"/>
      <c r="C3119" s="50"/>
      <c r="D3119" s="50"/>
      <c r="E3119" s="50"/>
      <c r="F3119" s="50"/>
      <c r="G3119" s="50"/>
      <c r="H3119" s="50"/>
      <c r="I3119" s="50"/>
      <c r="J3119" s="50"/>
      <c r="K3119" s="50"/>
      <c r="L3119" s="50"/>
      <c r="M3119" s="51"/>
      <c r="N3119" s="51"/>
      <c r="O3119" s="52">
        <f t="shared" si="467"/>
        <v>0</v>
      </c>
      <c r="P3119" s="51"/>
      <c r="Q3119" s="51"/>
      <c r="R3119" s="51"/>
      <c r="S3119" s="51"/>
      <c r="T3119" s="50" t="s">
        <v>376</v>
      </c>
    </row>
    <row r="3120" spans="1:20" ht="21" customHeight="1" x14ac:dyDescent="0.4">
      <c r="A3120" s="58"/>
      <c r="B3120" s="58"/>
      <c r="C3120" s="58"/>
      <c r="D3120" s="58"/>
      <c r="E3120" s="58"/>
      <c r="F3120" s="58"/>
      <c r="G3120" s="58"/>
      <c r="H3120" s="58"/>
      <c r="I3120" s="58"/>
      <c r="J3120" s="58"/>
      <c r="K3120" s="58"/>
      <c r="L3120" s="58"/>
      <c r="M3120" s="60">
        <f t="shared" ref="M3120:N3120" si="470">SUM(M3101:M3119)</f>
        <v>579100</v>
      </c>
      <c r="N3120" s="60">
        <f t="shared" si="470"/>
        <v>777300</v>
      </c>
      <c r="O3120" s="60">
        <f>SUM(O3101:O3119)</f>
        <v>1356400</v>
      </c>
      <c r="P3120" s="60">
        <f>+J3100-N3120</f>
        <v>1137.5</v>
      </c>
      <c r="Q3120" s="60">
        <f>+I3100-M3120</f>
        <v>-1100</v>
      </c>
      <c r="R3120" s="60">
        <f>+P3120+Q3120</f>
        <v>37.5</v>
      </c>
      <c r="S3120" s="60">
        <f>+O3120</f>
        <v>1356400</v>
      </c>
      <c r="T3120" s="58"/>
    </row>
    <row r="3121" spans="1:20" ht="21" customHeight="1" x14ac:dyDescent="0.4">
      <c r="A3121" s="50" t="s">
        <v>918</v>
      </c>
      <c r="B3121" s="50" t="s">
        <v>399</v>
      </c>
      <c r="C3121" s="50"/>
      <c r="D3121" s="50">
        <v>88.47</v>
      </c>
      <c r="E3121" s="50">
        <v>20500</v>
      </c>
      <c r="F3121" s="52">
        <f t="shared" ref="F3121:F3122" si="471">+D3121*0.8364</f>
        <v>73.996307999999999</v>
      </c>
      <c r="G3121" s="51">
        <v>7000</v>
      </c>
      <c r="H3121" s="51">
        <f t="shared" ref="H3121:H3122" si="472">+D3121*E3121</f>
        <v>1813635</v>
      </c>
      <c r="I3121" s="52">
        <f t="shared" ref="I3121:I3122" si="473">+CEILING(F3121*G3121,1000)</f>
        <v>518000</v>
      </c>
      <c r="J3121" s="52">
        <f t="shared" ref="J3121:J3122" si="474">(H3121-I3121)</f>
        <v>1295635</v>
      </c>
      <c r="K3121" s="50"/>
      <c r="L3121" s="50"/>
      <c r="M3121" s="51"/>
      <c r="N3121" s="51"/>
      <c r="O3121" s="52"/>
      <c r="P3121" s="51">
        <f>+J3121-N3121</f>
        <v>1295635</v>
      </c>
      <c r="Q3121" s="51">
        <f>+I3121-M3121</f>
        <v>518000</v>
      </c>
      <c r="R3121" s="51">
        <f>+P3121+Q3121</f>
        <v>1813635</v>
      </c>
      <c r="S3121" s="51">
        <f>+O3121</f>
        <v>0</v>
      </c>
      <c r="T3121" s="50" t="s">
        <v>295</v>
      </c>
    </row>
    <row r="3122" spans="1:20" ht="21" customHeight="1" x14ac:dyDescent="0.4">
      <c r="A3122" s="50" t="s">
        <v>919</v>
      </c>
      <c r="B3122" s="50" t="s">
        <v>399</v>
      </c>
      <c r="C3122" s="50"/>
      <c r="D3122" s="50">
        <v>100.36</v>
      </c>
      <c r="E3122" s="50">
        <v>20500</v>
      </c>
      <c r="F3122" s="52">
        <f t="shared" si="471"/>
        <v>83.941103999999996</v>
      </c>
      <c r="G3122" s="51">
        <v>7000</v>
      </c>
      <c r="H3122" s="51">
        <f t="shared" si="472"/>
        <v>2057380</v>
      </c>
      <c r="I3122" s="52">
        <f t="shared" si="473"/>
        <v>588000</v>
      </c>
      <c r="J3122" s="52">
        <f t="shared" si="474"/>
        <v>1469380</v>
      </c>
      <c r="K3122" s="50"/>
      <c r="L3122" s="50"/>
      <c r="M3122" s="51"/>
      <c r="N3122" s="51"/>
      <c r="O3122" s="52"/>
      <c r="P3122" s="51">
        <f t="shared" ref="P3122:P3127" si="475">+J3122-N3122</f>
        <v>1469380</v>
      </c>
      <c r="Q3122" s="51">
        <f t="shared" ref="Q3122:Q3127" si="476">+I3122-M3122</f>
        <v>588000</v>
      </c>
      <c r="R3122" s="51">
        <f t="shared" ref="R3122:R3127" si="477">+P3122+Q3122</f>
        <v>2057380</v>
      </c>
      <c r="S3122" s="51">
        <f t="shared" ref="S3122:S3127" si="478">+O3122</f>
        <v>0</v>
      </c>
      <c r="T3122" s="50" t="s">
        <v>295</v>
      </c>
    </row>
    <row r="3123" spans="1:20" ht="21" customHeight="1" x14ac:dyDescent="0.4">
      <c r="A3123" s="50" t="s">
        <v>920</v>
      </c>
      <c r="B3123" s="50" t="s">
        <v>399</v>
      </c>
      <c r="C3123" s="50"/>
      <c r="D3123" s="50">
        <v>105.65</v>
      </c>
      <c r="E3123" s="50">
        <v>20500</v>
      </c>
      <c r="F3123" s="52">
        <f t="shared" ref="F3123:F3128" si="479">+D3123*0.8364</f>
        <v>88.365660000000005</v>
      </c>
      <c r="G3123" s="51">
        <v>7000</v>
      </c>
      <c r="H3123" s="51">
        <f t="shared" ref="H3123:H3128" si="480">+D3123*E3123</f>
        <v>2165825</v>
      </c>
      <c r="I3123" s="52">
        <f t="shared" ref="I3123:I3128" si="481">+CEILING(F3123*G3123,1000)</f>
        <v>619000</v>
      </c>
      <c r="J3123" s="52">
        <f t="shared" ref="J3123:J3128" si="482">(H3123-I3123)</f>
        <v>1546825</v>
      </c>
      <c r="K3123" s="50"/>
      <c r="L3123" s="50"/>
      <c r="M3123" s="51"/>
      <c r="N3123" s="51"/>
      <c r="O3123" s="52"/>
      <c r="P3123" s="51">
        <f t="shared" si="475"/>
        <v>1546825</v>
      </c>
      <c r="Q3123" s="51">
        <f t="shared" si="476"/>
        <v>619000</v>
      </c>
      <c r="R3123" s="51">
        <f t="shared" si="477"/>
        <v>2165825</v>
      </c>
      <c r="S3123" s="51">
        <f t="shared" si="478"/>
        <v>0</v>
      </c>
      <c r="T3123" s="50" t="s">
        <v>295</v>
      </c>
    </row>
    <row r="3124" spans="1:20" ht="21" customHeight="1" x14ac:dyDescent="0.4">
      <c r="A3124" s="50" t="s">
        <v>921</v>
      </c>
      <c r="B3124" s="50" t="s">
        <v>399</v>
      </c>
      <c r="C3124" s="50"/>
      <c r="D3124" s="50">
        <v>105.93</v>
      </c>
      <c r="E3124" s="50">
        <v>20500</v>
      </c>
      <c r="F3124" s="52">
        <f t="shared" si="479"/>
        <v>88.599852000000013</v>
      </c>
      <c r="G3124" s="51">
        <v>7000</v>
      </c>
      <c r="H3124" s="51">
        <f t="shared" si="480"/>
        <v>2171565</v>
      </c>
      <c r="I3124" s="52">
        <f t="shared" si="481"/>
        <v>621000</v>
      </c>
      <c r="J3124" s="52">
        <f t="shared" si="482"/>
        <v>1550565</v>
      </c>
      <c r="K3124" s="50"/>
      <c r="L3124" s="50"/>
      <c r="M3124" s="51"/>
      <c r="N3124" s="51"/>
      <c r="O3124" s="52"/>
      <c r="P3124" s="51">
        <f t="shared" si="475"/>
        <v>1550565</v>
      </c>
      <c r="Q3124" s="51">
        <f t="shared" si="476"/>
        <v>621000</v>
      </c>
      <c r="R3124" s="51">
        <f t="shared" si="477"/>
        <v>2171565</v>
      </c>
      <c r="S3124" s="51">
        <f t="shared" si="478"/>
        <v>0</v>
      </c>
      <c r="T3124" s="50" t="s">
        <v>295</v>
      </c>
    </row>
    <row r="3125" spans="1:20" ht="21" customHeight="1" x14ac:dyDescent="0.4">
      <c r="A3125" s="50" t="s">
        <v>922</v>
      </c>
      <c r="B3125" s="50" t="s">
        <v>399</v>
      </c>
      <c r="C3125" s="50"/>
      <c r="D3125" s="50">
        <v>106.21</v>
      </c>
      <c r="E3125" s="50">
        <v>20500</v>
      </c>
      <c r="F3125" s="52">
        <f t="shared" si="479"/>
        <v>88.834043999999992</v>
      </c>
      <c r="G3125" s="51">
        <v>7000</v>
      </c>
      <c r="H3125" s="51">
        <f t="shared" si="480"/>
        <v>2177305</v>
      </c>
      <c r="I3125" s="52">
        <f t="shared" si="481"/>
        <v>622000</v>
      </c>
      <c r="J3125" s="52">
        <f t="shared" si="482"/>
        <v>1555305</v>
      </c>
      <c r="K3125" s="50"/>
      <c r="L3125" s="50"/>
      <c r="M3125" s="51"/>
      <c r="N3125" s="51"/>
      <c r="O3125" s="52"/>
      <c r="P3125" s="51">
        <f t="shared" si="475"/>
        <v>1555305</v>
      </c>
      <c r="Q3125" s="51">
        <f t="shared" si="476"/>
        <v>622000</v>
      </c>
      <c r="R3125" s="51">
        <f t="shared" si="477"/>
        <v>2177305</v>
      </c>
      <c r="S3125" s="51">
        <f t="shared" si="478"/>
        <v>0</v>
      </c>
      <c r="T3125" s="50" t="s">
        <v>295</v>
      </c>
    </row>
    <row r="3126" spans="1:20" ht="21" customHeight="1" x14ac:dyDescent="0.4">
      <c r="A3126" s="50" t="s">
        <v>923</v>
      </c>
      <c r="B3126" s="50" t="s">
        <v>399</v>
      </c>
      <c r="C3126" s="50"/>
      <c r="D3126" s="50">
        <v>106.48</v>
      </c>
      <c r="E3126" s="50">
        <v>20500</v>
      </c>
      <c r="F3126" s="52">
        <f t="shared" si="479"/>
        <v>89.059872000000013</v>
      </c>
      <c r="G3126" s="51">
        <v>7000</v>
      </c>
      <c r="H3126" s="51">
        <f t="shared" si="480"/>
        <v>2182840</v>
      </c>
      <c r="I3126" s="52">
        <f t="shared" si="481"/>
        <v>624000</v>
      </c>
      <c r="J3126" s="52">
        <f t="shared" si="482"/>
        <v>1558840</v>
      </c>
      <c r="K3126" s="50"/>
      <c r="L3126" s="50"/>
      <c r="M3126" s="51"/>
      <c r="N3126" s="51"/>
      <c r="O3126" s="52"/>
      <c r="P3126" s="51">
        <f t="shared" si="475"/>
        <v>1558840</v>
      </c>
      <c r="Q3126" s="51">
        <f t="shared" si="476"/>
        <v>624000</v>
      </c>
      <c r="R3126" s="51">
        <f t="shared" si="477"/>
        <v>2182840</v>
      </c>
      <c r="S3126" s="51">
        <f t="shared" si="478"/>
        <v>0</v>
      </c>
      <c r="T3126" s="50" t="s">
        <v>295</v>
      </c>
    </row>
    <row r="3127" spans="1:20" ht="21" customHeight="1" x14ac:dyDescent="0.4">
      <c r="A3127" s="50" t="s">
        <v>924</v>
      </c>
      <c r="B3127" s="50" t="s">
        <v>399</v>
      </c>
      <c r="C3127" s="50"/>
      <c r="D3127" s="50">
        <v>106.79</v>
      </c>
      <c r="E3127" s="50">
        <v>20500</v>
      </c>
      <c r="F3127" s="52">
        <f t="shared" si="479"/>
        <v>89.319156000000007</v>
      </c>
      <c r="G3127" s="51">
        <v>7000</v>
      </c>
      <c r="H3127" s="51">
        <f t="shared" si="480"/>
        <v>2189195</v>
      </c>
      <c r="I3127" s="52">
        <f t="shared" si="481"/>
        <v>626000</v>
      </c>
      <c r="J3127" s="52">
        <f t="shared" si="482"/>
        <v>1563195</v>
      </c>
      <c r="K3127" s="50"/>
      <c r="L3127" s="50"/>
      <c r="M3127" s="51"/>
      <c r="N3127" s="51"/>
      <c r="O3127" s="52"/>
      <c r="P3127" s="51">
        <f t="shared" si="475"/>
        <v>1563195</v>
      </c>
      <c r="Q3127" s="51">
        <f t="shared" si="476"/>
        <v>626000</v>
      </c>
      <c r="R3127" s="51">
        <f t="shared" si="477"/>
        <v>2189195</v>
      </c>
      <c r="S3127" s="51">
        <f t="shared" si="478"/>
        <v>0</v>
      </c>
      <c r="T3127" s="50" t="s">
        <v>295</v>
      </c>
    </row>
    <row r="3128" spans="1:20" ht="21" customHeight="1" x14ac:dyDescent="0.4">
      <c r="A3128" s="50" t="s">
        <v>925</v>
      </c>
      <c r="B3128" s="50" t="s">
        <v>399</v>
      </c>
      <c r="C3128" s="50"/>
      <c r="D3128" s="50">
        <v>107.68</v>
      </c>
      <c r="E3128" s="50">
        <v>20300</v>
      </c>
      <c r="F3128" s="52">
        <f t="shared" si="479"/>
        <v>90.063552000000016</v>
      </c>
      <c r="G3128" s="51">
        <v>7000</v>
      </c>
      <c r="H3128" s="51">
        <f t="shared" si="480"/>
        <v>2185904</v>
      </c>
      <c r="I3128" s="52">
        <f t="shared" si="481"/>
        <v>631000</v>
      </c>
      <c r="J3128" s="52">
        <f t="shared" si="482"/>
        <v>1554904</v>
      </c>
      <c r="K3128" s="56">
        <v>45658</v>
      </c>
      <c r="L3128" s="50"/>
      <c r="M3128" s="51"/>
      <c r="N3128" s="51"/>
      <c r="O3128" s="52"/>
      <c r="P3128" s="51"/>
      <c r="Q3128" s="51"/>
      <c r="R3128" s="51"/>
      <c r="S3128" s="51"/>
      <c r="T3128" s="50" t="s">
        <v>302</v>
      </c>
    </row>
    <row r="3129" spans="1:20" ht="21" customHeight="1" x14ac:dyDescent="0.4">
      <c r="A3129" s="50" t="s">
        <v>925</v>
      </c>
      <c r="B3129" s="50"/>
      <c r="C3129" s="50" t="s">
        <v>926</v>
      </c>
      <c r="D3129" s="50"/>
      <c r="E3129" s="50" t="s">
        <v>927</v>
      </c>
      <c r="F3129" s="50"/>
      <c r="G3129" s="50"/>
      <c r="H3129" s="50"/>
      <c r="I3129" s="50"/>
      <c r="J3129" s="50"/>
      <c r="K3129" s="56">
        <v>45658</v>
      </c>
      <c r="L3129" s="50" t="s">
        <v>312</v>
      </c>
      <c r="M3129" s="77">
        <v>50000</v>
      </c>
      <c r="N3129" s="51"/>
      <c r="O3129" s="52">
        <f t="shared" si="467"/>
        <v>50000</v>
      </c>
      <c r="P3129" s="51"/>
      <c r="Q3129" s="51"/>
      <c r="R3129" s="51"/>
      <c r="S3129" s="51"/>
      <c r="T3129" s="50" t="s">
        <v>302</v>
      </c>
    </row>
    <row r="3130" spans="1:20" ht="21" customHeight="1" x14ac:dyDescent="0.4">
      <c r="A3130" s="50" t="s">
        <v>925</v>
      </c>
      <c r="B3130" s="50"/>
      <c r="C3130" s="50" t="s">
        <v>926</v>
      </c>
      <c r="D3130" s="50"/>
      <c r="E3130" s="50"/>
      <c r="F3130" s="50"/>
      <c r="G3130" s="50"/>
      <c r="H3130" s="50"/>
      <c r="I3130" s="50"/>
      <c r="J3130" s="50"/>
      <c r="K3130" s="56">
        <v>45683</v>
      </c>
      <c r="L3130" s="50" t="s">
        <v>1451</v>
      </c>
      <c r="M3130" s="77">
        <v>400000</v>
      </c>
      <c r="N3130" s="51"/>
      <c r="O3130" s="52">
        <f t="shared" si="467"/>
        <v>400000</v>
      </c>
      <c r="P3130" s="51"/>
      <c r="Q3130" s="51"/>
      <c r="R3130" s="51"/>
      <c r="S3130" s="51"/>
      <c r="T3130" s="50" t="s">
        <v>302</v>
      </c>
    </row>
    <row r="3131" spans="1:20" ht="21" customHeight="1" x14ac:dyDescent="0.4">
      <c r="A3131" s="50" t="s">
        <v>925</v>
      </c>
      <c r="B3131" s="50"/>
      <c r="C3131" s="50" t="s">
        <v>926</v>
      </c>
      <c r="D3131" s="50"/>
      <c r="E3131" s="50"/>
      <c r="F3131" s="50"/>
      <c r="G3131" s="50"/>
      <c r="H3131" s="50"/>
      <c r="I3131" s="50"/>
      <c r="J3131" s="50"/>
      <c r="K3131" s="56">
        <v>45683</v>
      </c>
      <c r="L3131" s="50" t="s">
        <v>1452</v>
      </c>
      <c r="M3131" s="77">
        <v>161000</v>
      </c>
      <c r="N3131" s="51"/>
      <c r="O3131" s="52">
        <f t="shared" si="467"/>
        <v>161000</v>
      </c>
      <c r="P3131" s="51"/>
      <c r="Q3131" s="51"/>
      <c r="R3131" s="51"/>
      <c r="S3131" s="51"/>
      <c r="T3131" s="50" t="s">
        <v>302</v>
      </c>
    </row>
    <row r="3132" spans="1:20" ht="21" customHeight="1" x14ac:dyDescent="0.4">
      <c r="A3132" s="50" t="s">
        <v>925</v>
      </c>
      <c r="B3132" s="50"/>
      <c r="C3132" s="50"/>
      <c r="D3132" s="50"/>
      <c r="E3132" s="50"/>
      <c r="F3132" s="50"/>
      <c r="G3132" s="50"/>
      <c r="H3132" s="50"/>
      <c r="I3132" s="50"/>
      <c r="J3132" s="50"/>
      <c r="K3132" s="56">
        <v>45708</v>
      </c>
      <c r="L3132" s="50" t="s">
        <v>9</v>
      </c>
      <c r="M3132" s="51"/>
      <c r="N3132" s="77">
        <v>400000</v>
      </c>
      <c r="O3132" s="52">
        <f t="shared" si="467"/>
        <v>400000</v>
      </c>
      <c r="P3132" s="51"/>
      <c r="Q3132" s="51"/>
      <c r="R3132" s="51"/>
      <c r="S3132" s="51"/>
      <c r="T3132" s="50" t="s">
        <v>302</v>
      </c>
    </row>
    <row r="3133" spans="1:20" ht="21" customHeight="1" x14ac:dyDescent="0.4">
      <c r="A3133" s="50" t="s">
        <v>925</v>
      </c>
      <c r="B3133" s="50"/>
      <c r="C3133" s="50"/>
      <c r="D3133" s="50"/>
      <c r="E3133" s="50"/>
      <c r="F3133" s="50"/>
      <c r="G3133" s="50"/>
      <c r="H3133" s="50"/>
      <c r="I3133" s="50"/>
      <c r="J3133" s="50"/>
      <c r="K3133" s="56">
        <v>45710</v>
      </c>
      <c r="L3133" s="50" t="s">
        <v>9</v>
      </c>
      <c r="M3133" s="51"/>
      <c r="N3133" s="77">
        <v>400000</v>
      </c>
      <c r="O3133" s="52">
        <f t="shared" si="467"/>
        <v>400000</v>
      </c>
      <c r="P3133" s="51"/>
      <c r="Q3133" s="51"/>
      <c r="R3133" s="51"/>
      <c r="S3133" s="51"/>
      <c r="T3133" s="50" t="s">
        <v>302</v>
      </c>
    </row>
    <row r="3134" spans="1:20" ht="21" customHeight="1" x14ac:dyDescent="0.4">
      <c r="A3134" s="50" t="s">
        <v>925</v>
      </c>
      <c r="B3134" s="50"/>
      <c r="C3134" s="50"/>
      <c r="D3134" s="50"/>
      <c r="E3134" s="50"/>
      <c r="F3134" s="50"/>
      <c r="G3134" s="50"/>
      <c r="H3134" s="50"/>
      <c r="I3134" s="50"/>
      <c r="J3134" s="50"/>
      <c r="K3134" s="56">
        <v>45716</v>
      </c>
      <c r="L3134" s="50" t="s">
        <v>9</v>
      </c>
      <c r="M3134" s="51"/>
      <c r="N3134" s="77">
        <v>400000</v>
      </c>
      <c r="O3134" s="52">
        <f t="shared" si="467"/>
        <v>400000</v>
      </c>
      <c r="P3134" s="51"/>
      <c r="Q3134" s="51"/>
      <c r="R3134" s="51"/>
      <c r="S3134" s="51"/>
      <c r="T3134" s="50" t="s">
        <v>302</v>
      </c>
    </row>
    <row r="3135" spans="1:20" ht="21" customHeight="1" x14ac:dyDescent="0.4">
      <c r="A3135" s="50" t="s">
        <v>925</v>
      </c>
      <c r="B3135" s="50"/>
      <c r="C3135" s="50"/>
      <c r="D3135" s="50"/>
      <c r="E3135" s="50"/>
      <c r="F3135" s="50"/>
      <c r="G3135" s="50"/>
      <c r="H3135" s="50"/>
      <c r="I3135" s="50"/>
      <c r="J3135" s="50"/>
      <c r="K3135" s="56">
        <v>45724</v>
      </c>
      <c r="L3135" s="50" t="s">
        <v>9</v>
      </c>
      <c r="M3135" s="51"/>
      <c r="N3135" s="77">
        <v>375000</v>
      </c>
      <c r="O3135" s="52">
        <f t="shared" si="467"/>
        <v>375000</v>
      </c>
      <c r="P3135" s="51"/>
      <c r="Q3135" s="51"/>
      <c r="R3135" s="51"/>
      <c r="S3135" s="51"/>
      <c r="T3135" s="50" t="s">
        <v>302</v>
      </c>
    </row>
    <row r="3136" spans="1:20" ht="21" customHeight="1" x14ac:dyDescent="0.4">
      <c r="A3136" s="50" t="s">
        <v>925</v>
      </c>
      <c r="B3136" s="50"/>
      <c r="C3136" s="50"/>
      <c r="D3136" s="50"/>
      <c r="E3136" s="50"/>
      <c r="F3136" s="50"/>
      <c r="G3136" s="50"/>
      <c r="H3136" s="50"/>
      <c r="I3136" s="50"/>
      <c r="J3136" s="50"/>
      <c r="K3136" s="50"/>
      <c r="L3136" s="50"/>
      <c r="M3136" s="51"/>
      <c r="N3136" s="51"/>
      <c r="O3136" s="52">
        <f t="shared" si="467"/>
        <v>0</v>
      </c>
      <c r="P3136" s="51"/>
      <c r="Q3136" s="51"/>
      <c r="R3136" s="51"/>
      <c r="S3136" s="51"/>
      <c r="T3136" s="50" t="s">
        <v>302</v>
      </c>
    </row>
    <row r="3137" spans="1:20" ht="21" customHeight="1" x14ac:dyDescent="0.4">
      <c r="A3137" s="58"/>
      <c r="B3137" s="58"/>
      <c r="C3137" s="58"/>
      <c r="D3137" s="58"/>
      <c r="E3137" s="58"/>
      <c r="F3137" s="58"/>
      <c r="G3137" s="58"/>
      <c r="H3137" s="58"/>
      <c r="I3137" s="58"/>
      <c r="J3137" s="58"/>
      <c r="K3137" s="58"/>
      <c r="L3137" s="58"/>
      <c r="M3137" s="60">
        <f t="shared" ref="M3137:N3137" si="483">SUM(M3129:M3136)</f>
        <v>611000</v>
      </c>
      <c r="N3137" s="60">
        <f t="shared" si="483"/>
        <v>1575000</v>
      </c>
      <c r="O3137" s="60">
        <f>SUM(O3129:O3136)</f>
        <v>2186000</v>
      </c>
      <c r="P3137" s="60">
        <f>+J3128-N3137</f>
        <v>-20096</v>
      </c>
      <c r="Q3137" s="60">
        <f>+I3128-M3137</f>
        <v>20000</v>
      </c>
      <c r="R3137" s="60">
        <f>+P3137+Q3137</f>
        <v>-96</v>
      </c>
      <c r="S3137" s="60">
        <f>+O3137</f>
        <v>2186000</v>
      </c>
      <c r="T3137" s="58"/>
    </row>
    <row r="3138" spans="1:20" ht="21" customHeight="1" x14ac:dyDescent="0.4">
      <c r="A3138" s="50" t="s">
        <v>928</v>
      </c>
      <c r="B3138" s="50" t="s">
        <v>399</v>
      </c>
      <c r="C3138" s="50" t="s">
        <v>368</v>
      </c>
      <c r="D3138" s="50">
        <v>108.81</v>
      </c>
      <c r="E3138" s="50">
        <v>20300</v>
      </c>
      <c r="F3138" s="52">
        <f>+D3138*0.8364</f>
        <v>91.008684000000002</v>
      </c>
      <c r="G3138" s="51">
        <v>7000</v>
      </c>
      <c r="H3138" s="51">
        <f>+D3138*E3138</f>
        <v>2208843</v>
      </c>
      <c r="I3138" s="52">
        <f>+CEILING(F3138*G3138,1000)</f>
        <v>638000</v>
      </c>
      <c r="J3138" s="52">
        <f>(H3138-I3138)</f>
        <v>1570843</v>
      </c>
      <c r="K3138" s="56">
        <v>45606</v>
      </c>
      <c r="L3138" s="50"/>
      <c r="M3138" s="51"/>
      <c r="N3138" s="51"/>
      <c r="O3138" s="52"/>
      <c r="P3138" s="51"/>
      <c r="Q3138" s="51"/>
      <c r="R3138" s="51"/>
      <c r="S3138" s="51"/>
      <c r="T3138" s="50" t="s">
        <v>420</v>
      </c>
    </row>
    <row r="3139" spans="1:20" ht="21" customHeight="1" x14ac:dyDescent="0.4">
      <c r="A3139" s="50" t="s">
        <v>928</v>
      </c>
      <c r="B3139" s="50"/>
      <c r="C3139" s="50"/>
      <c r="D3139" s="50"/>
      <c r="E3139" s="50" t="s">
        <v>927</v>
      </c>
      <c r="F3139" s="50"/>
      <c r="G3139" s="50"/>
      <c r="H3139" s="50"/>
      <c r="I3139" s="50"/>
      <c r="J3139" s="50"/>
      <c r="K3139" s="56">
        <v>45606</v>
      </c>
      <c r="L3139" s="50" t="s">
        <v>312</v>
      </c>
      <c r="M3139" s="77">
        <v>50000</v>
      </c>
      <c r="N3139" s="51"/>
      <c r="O3139" s="52">
        <f t="shared" si="467"/>
        <v>50000</v>
      </c>
      <c r="P3139" s="51"/>
      <c r="Q3139" s="51"/>
      <c r="R3139" s="51"/>
      <c r="S3139" s="51"/>
      <c r="T3139" s="50" t="s">
        <v>420</v>
      </c>
    </row>
    <row r="3140" spans="1:20" ht="21" customHeight="1" x14ac:dyDescent="0.4">
      <c r="A3140" s="50" t="s">
        <v>928</v>
      </c>
      <c r="B3140" s="50"/>
      <c r="C3140" s="50"/>
      <c r="D3140" s="50"/>
      <c r="E3140" s="50"/>
      <c r="F3140" s="50"/>
      <c r="G3140" s="50"/>
      <c r="H3140" s="50"/>
      <c r="I3140" s="50"/>
      <c r="J3140" s="50"/>
      <c r="K3140" s="56">
        <v>45607</v>
      </c>
      <c r="L3140" s="50" t="s">
        <v>1453</v>
      </c>
      <c r="M3140" s="77">
        <v>400000</v>
      </c>
      <c r="N3140" s="51"/>
      <c r="O3140" s="52">
        <f t="shared" si="467"/>
        <v>400000</v>
      </c>
      <c r="P3140" s="51"/>
      <c r="Q3140" s="51"/>
      <c r="R3140" s="51"/>
      <c r="S3140" s="51"/>
      <c r="T3140" s="50" t="s">
        <v>420</v>
      </c>
    </row>
    <row r="3141" spans="1:20" ht="21" customHeight="1" x14ac:dyDescent="0.4">
      <c r="A3141" s="50" t="s">
        <v>928</v>
      </c>
      <c r="B3141" s="50"/>
      <c r="C3141" s="50"/>
      <c r="D3141" s="50"/>
      <c r="E3141" s="50"/>
      <c r="F3141" s="50"/>
      <c r="G3141" s="50"/>
      <c r="H3141" s="50"/>
      <c r="I3141" s="50"/>
      <c r="J3141" s="50"/>
      <c r="K3141" s="56">
        <v>45607</v>
      </c>
      <c r="L3141" s="50" t="s">
        <v>1454</v>
      </c>
      <c r="M3141" s="77">
        <v>100000</v>
      </c>
      <c r="N3141" s="51"/>
      <c r="O3141" s="52">
        <f t="shared" si="467"/>
        <v>100000</v>
      </c>
      <c r="P3141" s="51"/>
      <c r="Q3141" s="51"/>
      <c r="R3141" s="51"/>
      <c r="S3141" s="51"/>
      <c r="T3141" s="50" t="s">
        <v>420</v>
      </c>
    </row>
    <row r="3142" spans="1:20" ht="21" customHeight="1" x14ac:dyDescent="0.4">
      <c r="A3142" s="50" t="s">
        <v>928</v>
      </c>
      <c r="B3142" s="50"/>
      <c r="C3142" s="50"/>
      <c r="D3142" s="50"/>
      <c r="E3142" s="50"/>
      <c r="F3142" s="50"/>
      <c r="G3142" s="50"/>
      <c r="H3142" s="50"/>
      <c r="I3142" s="50"/>
      <c r="J3142" s="50"/>
      <c r="K3142" s="56">
        <v>45680</v>
      </c>
      <c r="L3142" s="50" t="s">
        <v>9</v>
      </c>
      <c r="M3142" s="51"/>
      <c r="N3142" s="77">
        <v>500000</v>
      </c>
      <c r="O3142" s="52">
        <f t="shared" si="467"/>
        <v>500000</v>
      </c>
      <c r="P3142" s="51"/>
      <c r="Q3142" s="51"/>
      <c r="R3142" s="51"/>
      <c r="S3142" s="51"/>
      <c r="T3142" s="50" t="s">
        <v>420</v>
      </c>
    </row>
    <row r="3143" spans="1:20" ht="21" customHeight="1" x14ac:dyDescent="0.4">
      <c r="A3143" s="50" t="s">
        <v>928</v>
      </c>
      <c r="B3143" s="50"/>
      <c r="C3143" s="50"/>
      <c r="D3143" s="50"/>
      <c r="E3143" s="50"/>
      <c r="F3143" s="50"/>
      <c r="G3143" s="50"/>
      <c r="H3143" s="50"/>
      <c r="I3143" s="50"/>
      <c r="J3143" s="50"/>
      <c r="K3143" s="56">
        <v>45681</v>
      </c>
      <c r="L3143" s="50" t="s">
        <v>9</v>
      </c>
      <c r="M3143" s="51"/>
      <c r="N3143" s="77">
        <v>200000</v>
      </c>
      <c r="O3143" s="52">
        <f t="shared" si="467"/>
        <v>200000</v>
      </c>
      <c r="P3143" s="51"/>
      <c r="Q3143" s="51"/>
      <c r="R3143" s="51"/>
      <c r="S3143" s="51"/>
      <c r="T3143" s="50" t="s">
        <v>420</v>
      </c>
    </row>
    <row r="3144" spans="1:20" ht="21" customHeight="1" x14ac:dyDescent="0.4">
      <c r="A3144" s="50" t="s">
        <v>928</v>
      </c>
      <c r="B3144" s="50"/>
      <c r="C3144" s="50"/>
      <c r="D3144" s="50"/>
      <c r="E3144" s="50"/>
      <c r="F3144" s="50"/>
      <c r="G3144" s="50"/>
      <c r="H3144" s="50"/>
      <c r="I3144" s="50"/>
      <c r="J3144" s="50"/>
      <c r="K3144" s="56">
        <v>45685</v>
      </c>
      <c r="L3144" s="50" t="s">
        <v>9</v>
      </c>
      <c r="M3144" s="51"/>
      <c r="N3144" s="77">
        <v>890850</v>
      </c>
      <c r="O3144" s="52">
        <f t="shared" si="467"/>
        <v>890850</v>
      </c>
      <c r="P3144" s="51"/>
      <c r="Q3144" s="51"/>
      <c r="R3144" s="51"/>
      <c r="S3144" s="51"/>
      <c r="T3144" s="50" t="s">
        <v>420</v>
      </c>
    </row>
    <row r="3145" spans="1:20" ht="21" customHeight="1" x14ac:dyDescent="0.4">
      <c r="A3145" s="50" t="s">
        <v>928</v>
      </c>
      <c r="B3145" s="50"/>
      <c r="C3145" s="50"/>
      <c r="D3145" s="50"/>
      <c r="E3145" s="50"/>
      <c r="F3145" s="50"/>
      <c r="G3145" s="50"/>
      <c r="H3145" s="50"/>
      <c r="I3145" s="50"/>
      <c r="J3145" s="50"/>
      <c r="K3145" s="56">
        <v>45685</v>
      </c>
      <c r="L3145" s="50" t="s">
        <v>312</v>
      </c>
      <c r="M3145" s="77">
        <v>68000</v>
      </c>
      <c r="N3145" s="51"/>
      <c r="O3145" s="52">
        <f t="shared" si="467"/>
        <v>68000</v>
      </c>
      <c r="P3145" s="51"/>
      <c r="Q3145" s="51"/>
      <c r="R3145" s="51"/>
      <c r="S3145" s="51"/>
      <c r="T3145" s="50" t="s">
        <v>420</v>
      </c>
    </row>
    <row r="3146" spans="1:20" ht="21" customHeight="1" x14ac:dyDescent="0.4">
      <c r="A3146" s="50" t="s">
        <v>928</v>
      </c>
      <c r="B3146" s="50"/>
      <c r="C3146" s="50"/>
      <c r="D3146" s="50"/>
      <c r="E3146" s="50"/>
      <c r="F3146" s="50"/>
      <c r="G3146" s="50"/>
      <c r="H3146" s="50"/>
      <c r="I3146" s="50"/>
      <c r="J3146" s="50"/>
      <c r="K3146" s="50"/>
      <c r="L3146" s="50"/>
      <c r="M3146" s="51"/>
      <c r="N3146" s="51"/>
      <c r="O3146" s="52">
        <f t="shared" si="467"/>
        <v>0</v>
      </c>
      <c r="P3146" s="51"/>
      <c r="Q3146" s="51"/>
      <c r="R3146" s="51"/>
      <c r="S3146" s="51"/>
      <c r="T3146" s="50" t="s">
        <v>420</v>
      </c>
    </row>
    <row r="3147" spans="1:20" ht="21" customHeight="1" x14ac:dyDescent="0.4">
      <c r="A3147" s="58"/>
      <c r="B3147" s="58"/>
      <c r="C3147" s="58"/>
      <c r="D3147" s="58"/>
      <c r="E3147" s="58"/>
      <c r="F3147" s="58"/>
      <c r="G3147" s="58"/>
      <c r="H3147" s="58"/>
      <c r="I3147" s="58"/>
      <c r="J3147" s="58"/>
      <c r="K3147" s="58"/>
      <c r="L3147" s="58"/>
      <c r="M3147" s="60">
        <f t="shared" ref="M3147:N3147" si="484">SUM(M3139:M3146)</f>
        <v>618000</v>
      </c>
      <c r="N3147" s="60">
        <f t="shared" si="484"/>
        <v>1590850</v>
      </c>
      <c r="O3147" s="60">
        <f>SUM(O3139:O3146)</f>
        <v>2208850</v>
      </c>
      <c r="P3147" s="60">
        <f>+J3138-N3147</f>
        <v>-20007</v>
      </c>
      <c r="Q3147" s="60">
        <f>+I3138-M3147</f>
        <v>20000</v>
      </c>
      <c r="R3147" s="60">
        <f>+P3147+Q3147</f>
        <v>-7</v>
      </c>
      <c r="S3147" s="60">
        <f>+O3147</f>
        <v>2208850</v>
      </c>
      <c r="T3147" s="58"/>
    </row>
    <row r="3148" spans="1:20" ht="21" customHeight="1" x14ac:dyDescent="0.4">
      <c r="A3148" s="50" t="s">
        <v>929</v>
      </c>
      <c r="B3148" s="50" t="s">
        <v>399</v>
      </c>
      <c r="C3148" s="50" t="s">
        <v>297</v>
      </c>
      <c r="D3148" s="50">
        <v>109.79</v>
      </c>
      <c r="E3148" s="50">
        <v>14000</v>
      </c>
      <c r="F3148" s="52">
        <f>+D3148*0.8364</f>
        <v>91.828356000000014</v>
      </c>
      <c r="G3148" s="51">
        <v>7000</v>
      </c>
      <c r="H3148" s="51">
        <f>+D3148*E3148</f>
        <v>1537060</v>
      </c>
      <c r="I3148" s="52">
        <f>+CEILING(F3148*G3148,1000)</f>
        <v>643000</v>
      </c>
      <c r="J3148" s="52">
        <f>(H3148-I3148)</f>
        <v>894060</v>
      </c>
      <c r="K3148" s="56">
        <v>44970</v>
      </c>
      <c r="L3148" s="50"/>
      <c r="M3148" s="51"/>
      <c r="N3148" s="51"/>
      <c r="O3148" s="52"/>
      <c r="P3148" s="51"/>
      <c r="Q3148" s="51"/>
      <c r="R3148" s="51"/>
      <c r="S3148" s="51"/>
      <c r="T3148" s="50" t="s">
        <v>304</v>
      </c>
    </row>
    <row r="3149" spans="1:20" ht="21" customHeight="1" x14ac:dyDescent="0.4">
      <c r="A3149" s="50" t="s">
        <v>929</v>
      </c>
      <c r="B3149" s="50"/>
      <c r="C3149" s="50"/>
      <c r="D3149" s="50"/>
      <c r="E3149" s="50"/>
      <c r="F3149" s="50"/>
      <c r="G3149" s="50"/>
      <c r="H3149" s="50"/>
      <c r="I3149" s="50"/>
      <c r="J3149" s="50"/>
      <c r="K3149" s="56">
        <v>44970</v>
      </c>
      <c r="L3149" s="50" t="s">
        <v>9</v>
      </c>
      <c r="M3149" s="51"/>
      <c r="N3149" s="77">
        <v>10000</v>
      </c>
      <c r="O3149" s="52">
        <f t="shared" ref="O3149:O3214" si="485">+SUM(M3149:N3149)</f>
        <v>10000</v>
      </c>
      <c r="P3149" s="51"/>
      <c r="Q3149" s="51"/>
      <c r="R3149" s="51"/>
      <c r="S3149" s="51"/>
      <c r="T3149" s="50" t="s">
        <v>304</v>
      </c>
    </row>
    <row r="3150" spans="1:20" ht="21" customHeight="1" x14ac:dyDescent="0.4">
      <c r="A3150" s="50" t="s">
        <v>929</v>
      </c>
      <c r="B3150" s="50"/>
      <c r="C3150" s="50" t="s">
        <v>297</v>
      </c>
      <c r="D3150" s="50"/>
      <c r="E3150" s="50"/>
      <c r="F3150" s="50"/>
      <c r="G3150" s="50"/>
      <c r="H3150" s="50"/>
      <c r="I3150" s="50"/>
      <c r="J3150" s="50"/>
      <c r="K3150" s="56">
        <v>44970</v>
      </c>
      <c r="L3150" s="50" t="s">
        <v>1455</v>
      </c>
      <c r="M3150" s="51">
        <v>190000</v>
      </c>
      <c r="N3150" s="51"/>
      <c r="O3150" s="52">
        <f t="shared" si="485"/>
        <v>190000</v>
      </c>
      <c r="P3150" s="51"/>
      <c r="Q3150" s="51"/>
      <c r="R3150" s="51"/>
      <c r="S3150" s="51"/>
      <c r="T3150" s="50" t="s">
        <v>304</v>
      </c>
    </row>
    <row r="3151" spans="1:20" ht="21" customHeight="1" x14ac:dyDescent="0.4">
      <c r="A3151" s="50" t="s">
        <v>929</v>
      </c>
      <c r="B3151" s="50"/>
      <c r="C3151" s="50" t="s">
        <v>439</v>
      </c>
      <c r="D3151" s="50" t="s">
        <v>930</v>
      </c>
      <c r="E3151" s="50"/>
      <c r="F3151" s="50"/>
      <c r="G3151" s="50"/>
      <c r="H3151" s="50"/>
      <c r="I3151" s="50"/>
      <c r="J3151" s="50"/>
      <c r="K3151" s="56">
        <v>45326</v>
      </c>
      <c r="L3151" s="50" t="s">
        <v>313</v>
      </c>
      <c r="M3151" s="77">
        <v>21000</v>
      </c>
      <c r="N3151" s="51"/>
      <c r="O3151" s="52">
        <f t="shared" si="485"/>
        <v>21000</v>
      </c>
      <c r="P3151" s="51"/>
      <c r="Q3151" s="51"/>
      <c r="R3151" s="51"/>
      <c r="S3151" s="51"/>
      <c r="T3151" s="50" t="s">
        <v>304</v>
      </c>
    </row>
    <row r="3152" spans="1:20" ht="21" customHeight="1" x14ac:dyDescent="0.4">
      <c r="A3152" s="50" t="s">
        <v>929</v>
      </c>
      <c r="B3152" s="50"/>
      <c r="C3152" s="50" t="s">
        <v>439</v>
      </c>
      <c r="D3152" s="50" t="s">
        <v>930</v>
      </c>
      <c r="E3152" s="50"/>
      <c r="F3152" s="50"/>
      <c r="G3152" s="50"/>
      <c r="H3152" s="50"/>
      <c r="I3152" s="50"/>
      <c r="J3152" s="50"/>
      <c r="K3152" s="56">
        <v>45329</v>
      </c>
      <c r="L3152" s="50" t="s">
        <v>313</v>
      </c>
      <c r="M3152" s="77">
        <v>280000</v>
      </c>
      <c r="N3152" s="51"/>
      <c r="O3152" s="52">
        <f t="shared" si="485"/>
        <v>280000</v>
      </c>
      <c r="P3152" s="51"/>
      <c r="Q3152" s="51"/>
      <c r="R3152" s="51"/>
      <c r="S3152" s="51"/>
      <c r="T3152" s="50" t="s">
        <v>304</v>
      </c>
    </row>
    <row r="3153" spans="1:20" ht="21" customHeight="1" x14ac:dyDescent="0.4">
      <c r="A3153" s="50" t="s">
        <v>929</v>
      </c>
      <c r="B3153" s="50"/>
      <c r="C3153" s="50" t="s">
        <v>439</v>
      </c>
      <c r="D3153" s="50" t="s">
        <v>930</v>
      </c>
      <c r="E3153" s="50"/>
      <c r="F3153" s="50"/>
      <c r="G3153" s="50"/>
      <c r="H3153" s="50"/>
      <c r="I3153" s="50"/>
      <c r="J3153" s="50"/>
      <c r="K3153" s="56">
        <v>45326</v>
      </c>
      <c r="L3153" s="50" t="s">
        <v>313</v>
      </c>
      <c r="M3153" s="77">
        <v>1</v>
      </c>
      <c r="N3153" s="51"/>
      <c r="O3153" s="52">
        <f t="shared" si="485"/>
        <v>1</v>
      </c>
      <c r="P3153" s="51"/>
      <c r="Q3153" s="51"/>
      <c r="R3153" s="51"/>
      <c r="S3153" s="51"/>
      <c r="T3153" s="50" t="s">
        <v>304</v>
      </c>
    </row>
    <row r="3154" spans="1:20" ht="21" customHeight="1" x14ac:dyDescent="0.4">
      <c r="A3154" s="50" t="s">
        <v>929</v>
      </c>
      <c r="B3154" s="50"/>
      <c r="C3154" s="50" t="s">
        <v>439</v>
      </c>
      <c r="D3154" s="50" t="s">
        <v>930</v>
      </c>
      <c r="E3154" s="50"/>
      <c r="F3154" s="50"/>
      <c r="G3154" s="50"/>
      <c r="H3154" s="50"/>
      <c r="I3154" s="50"/>
      <c r="J3154" s="50"/>
      <c r="K3154" s="56">
        <v>45531</v>
      </c>
      <c r="L3154" s="50" t="s">
        <v>313</v>
      </c>
      <c r="M3154" s="77">
        <v>50000</v>
      </c>
      <c r="N3154" s="51"/>
      <c r="O3154" s="52">
        <f t="shared" si="485"/>
        <v>50000</v>
      </c>
      <c r="P3154" s="51"/>
      <c r="Q3154" s="51"/>
      <c r="R3154" s="51"/>
      <c r="S3154" s="51"/>
      <c r="T3154" s="50" t="s">
        <v>304</v>
      </c>
    </row>
    <row r="3155" spans="1:20" ht="21" customHeight="1" x14ac:dyDescent="0.4">
      <c r="A3155" s="50" t="s">
        <v>929</v>
      </c>
      <c r="B3155" s="50"/>
      <c r="C3155" s="50" t="s">
        <v>439</v>
      </c>
      <c r="D3155" s="50" t="s">
        <v>930</v>
      </c>
      <c r="E3155" s="50"/>
      <c r="F3155" s="50"/>
      <c r="G3155" s="50"/>
      <c r="H3155" s="50"/>
      <c r="I3155" s="50"/>
      <c r="J3155" s="50"/>
      <c r="K3155" s="56">
        <v>45534</v>
      </c>
      <c r="L3155" s="50" t="s">
        <v>313</v>
      </c>
      <c r="M3155" s="77">
        <v>292000</v>
      </c>
      <c r="N3155" s="51"/>
      <c r="O3155" s="52">
        <f t="shared" si="485"/>
        <v>292000</v>
      </c>
      <c r="P3155" s="51"/>
      <c r="Q3155" s="51"/>
      <c r="R3155" s="51"/>
      <c r="S3155" s="51"/>
      <c r="T3155" s="50" t="s">
        <v>304</v>
      </c>
    </row>
    <row r="3156" spans="1:20" ht="21" customHeight="1" x14ac:dyDescent="0.4">
      <c r="A3156" s="50" t="s">
        <v>929</v>
      </c>
      <c r="B3156" s="50"/>
      <c r="C3156" s="50"/>
      <c r="D3156" s="50"/>
      <c r="E3156" s="50"/>
      <c r="F3156" s="50"/>
      <c r="G3156" s="50"/>
      <c r="H3156" s="50"/>
      <c r="I3156" s="50"/>
      <c r="J3156" s="50"/>
      <c r="K3156" s="56">
        <v>45581</v>
      </c>
      <c r="L3156" s="50" t="s">
        <v>9</v>
      </c>
      <c r="M3156" s="51"/>
      <c r="N3156" s="77">
        <v>100000</v>
      </c>
      <c r="O3156" s="52">
        <f t="shared" si="485"/>
        <v>100000</v>
      </c>
      <c r="P3156" s="51"/>
      <c r="Q3156" s="51"/>
      <c r="R3156" s="51"/>
      <c r="S3156" s="51"/>
      <c r="T3156" s="50" t="s">
        <v>304</v>
      </c>
    </row>
    <row r="3157" spans="1:20" ht="21" customHeight="1" x14ac:dyDescent="0.4">
      <c r="A3157" s="50" t="s">
        <v>929</v>
      </c>
      <c r="B3157" s="50"/>
      <c r="C3157" s="50"/>
      <c r="D3157" s="50"/>
      <c r="E3157" s="50"/>
      <c r="F3157" s="50"/>
      <c r="G3157" s="50"/>
      <c r="H3157" s="50"/>
      <c r="I3157" s="50"/>
      <c r="J3157" s="50"/>
      <c r="K3157" s="56">
        <v>45703</v>
      </c>
      <c r="L3157" s="50" t="s">
        <v>313</v>
      </c>
      <c r="M3157" s="77">
        <v>-190000</v>
      </c>
      <c r="N3157" s="51"/>
      <c r="O3157" s="52">
        <f t="shared" si="485"/>
        <v>-190000</v>
      </c>
      <c r="P3157" s="51"/>
      <c r="Q3157" s="51"/>
      <c r="R3157" s="51"/>
      <c r="S3157" s="51"/>
      <c r="T3157" s="50" t="s">
        <v>304</v>
      </c>
    </row>
    <row r="3158" spans="1:20" ht="21" customHeight="1" x14ac:dyDescent="0.4">
      <c r="A3158" s="50" t="s">
        <v>929</v>
      </c>
      <c r="B3158" s="50"/>
      <c r="C3158" s="50"/>
      <c r="D3158" s="50"/>
      <c r="E3158" s="50"/>
      <c r="F3158" s="50"/>
      <c r="G3158" s="50"/>
      <c r="H3158" s="50"/>
      <c r="I3158" s="50"/>
      <c r="J3158" s="50"/>
      <c r="K3158" s="56">
        <v>45703</v>
      </c>
      <c r="L3158" s="50" t="s">
        <v>9</v>
      </c>
      <c r="M3158" s="51"/>
      <c r="N3158" s="77">
        <v>190000</v>
      </c>
      <c r="O3158" s="52">
        <f t="shared" si="485"/>
        <v>190000</v>
      </c>
      <c r="P3158" s="51"/>
      <c r="Q3158" s="51"/>
      <c r="R3158" s="51"/>
      <c r="S3158" s="51"/>
      <c r="T3158" s="50" t="s">
        <v>304</v>
      </c>
    </row>
    <row r="3159" spans="1:20" ht="21" customHeight="1" x14ac:dyDescent="0.4">
      <c r="A3159" s="50" t="s">
        <v>929</v>
      </c>
      <c r="B3159" s="50"/>
      <c r="C3159" s="50"/>
      <c r="D3159" s="50"/>
      <c r="E3159" s="50"/>
      <c r="F3159" s="50"/>
      <c r="G3159" s="50"/>
      <c r="H3159" s="50"/>
      <c r="I3159" s="50"/>
      <c r="J3159" s="50"/>
      <c r="K3159" s="56" t="s">
        <v>1204</v>
      </c>
      <c r="L3159" s="50" t="s">
        <v>652</v>
      </c>
      <c r="M3159" s="51">
        <v>455000</v>
      </c>
      <c r="N3159" s="51"/>
      <c r="O3159" s="52">
        <f t="shared" si="485"/>
        <v>455000</v>
      </c>
      <c r="P3159" s="51"/>
      <c r="Q3159" s="51"/>
      <c r="R3159" s="51"/>
      <c r="S3159" s="51"/>
      <c r="T3159" s="50" t="s">
        <v>304</v>
      </c>
    </row>
    <row r="3160" spans="1:20" ht="21" customHeight="1" x14ac:dyDescent="0.4">
      <c r="A3160" s="50" t="s">
        <v>929</v>
      </c>
      <c r="B3160" s="50"/>
      <c r="C3160" s="50" t="s">
        <v>297</v>
      </c>
      <c r="D3160" s="50"/>
      <c r="E3160" s="50"/>
      <c r="F3160" s="50"/>
      <c r="G3160" s="50"/>
      <c r="H3160" s="50"/>
      <c r="I3160" s="50"/>
      <c r="J3160" s="50"/>
      <c r="K3160" s="56" t="s">
        <v>1204</v>
      </c>
      <c r="L3160" s="50" t="s">
        <v>802</v>
      </c>
      <c r="M3160" s="51">
        <v>0</v>
      </c>
      <c r="N3160" s="51">
        <v>-60940</v>
      </c>
      <c r="O3160" s="52">
        <f t="shared" si="485"/>
        <v>-60940</v>
      </c>
      <c r="P3160" s="51"/>
      <c r="Q3160" s="51"/>
      <c r="R3160" s="51"/>
      <c r="S3160" s="51"/>
      <c r="T3160" s="50" t="s">
        <v>304</v>
      </c>
    </row>
    <row r="3161" spans="1:20" ht="21" customHeight="1" x14ac:dyDescent="0.4">
      <c r="A3161" s="50" t="s">
        <v>929</v>
      </c>
      <c r="B3161" s="50"/>
      <c r="C3161" s="50"/>
      <c r="D3161" s="50"/>
      <c r="E3161" s="50"/>
      <c r="F3161" s="50"/>
      <c r="G3161" s="50"/>
      <c r="H3161" s="50"/>
      <c r="I3161" s="50"/>
      <c r="J3161" s="50"/>
      <c r="K3161" s="56" t="s">
        <v>1204</v>
      </c>
      <c r="L3161" s="50" t="s">
        <v>931</v>
      </c>
      <c r="M3161" s="51"/>
      <c r="N3161" s="51">
        <v>200000</v>
      </c>
      <c r="O3161" s="52">
        <f t="shared" si="485"/>
        <v>200000</v>
      </c>
      <c r="P3161" s="51"/>
      <c r="Q3161" s="51"/>
      <c r="R3161" s="51"/>
      <c r="S3161" s="51"/>
      <c r="T3161" s="50" t="s">
        <v>304</v>
      </c>
    </row>
    <row r="3162" spans="1:20" ht="21" customHeight="1" x14ac:dyDescent="0.4">
      <c r="A3162" s="50" t="s">
        <v>929</v>
      </c>
      <c r="B3162" s="50"/>
      <c r="C3162" s="50"/>
      <c r="D3162" s="50"/>
      <c r="E3162" s="50"/>
      <c r="F3162" s="50"/>
      <c r="G3162" s="50"/>
      <c r="H3162" s="50"/>
      <c r="I3162" s="50"/>
      <c r="J3162" s="50"/>
      <c r="K3162" s="50"/>
      <c r="L3162" s="50"/>
      <c r="M3162" s="51"/>
      <c r="N3162" s="51"/>
      <c r="O3162" s="52">
        <f t="shared" si="485"/>
        <v>0</v>
      </c>
      <c r="P3162" s="51"/>
      <c r="Q3162" s="51"/>
      <c r="R3162" s="51"/>
      <c r="S3162" s="51"/>
      <c r="T3162" s="50" t="s">
        <v>304</v>
      </c>
    </row>
    <row r="3163" spans="1:20" ht="21" customHeight="1" x14ac:dyDescent="0.4">
      <c r="A3163" s="58"/>
      <c r="B3163" s="58"/>
      <c r="C3163" s="58"/>
      <c r="D3163" s="58"/>
      <c r="E3163" s="58"/>
      <c r="F3163" s="58"/>
      <c r="G3163" s="58"/>
      <c r="H3163" s="58"/>
      <c r="I3163" s="58"/>
      <c r="J3163" s="58"/>
      <c r="K3163" s="58"/>
      <c r="L3163" s="58"/>
      <c r="M3163" s="60">
        <f t="shared" ref="M3163:N3163" si="486">SUM(M3149:M3162)</f>
        <v>1098001</v>
      </c>
      <c r="N3163" s="60">
        <f t="shared" si="486"/>
        <v>439060</v>
      </c>
      <c r="O3163" s="60">
        <f>SUM(O3149:O3162)</f>
        <v>1537061</v>
      </c>
      <c r="P3163" s="60">
        <f>+J3148-N3163</f>
        <v>455000</v>
      </c>
      <c r="Q3163" s="60">
        <f>+I3148-M3163</f>
        <v>-455001</v>
      </c>
      <c r="R3163" s="60">
        <f>+P3163+Q3163</f>
        <v>-1</v>
      </c>
      <c r="S3163" s="60">
        <f>+O3163</f>
        <v>1537061</v>
      </c>
      <c r="T3163" s="58"/>
    </row>
    <row r="3164" spans="1:20" ht="21" customHeight="1" x14ac:dyDescent="0.4">
      <c r="A3164" s="50" t="s">
        <v>931</v>
      </c>
      <c r="B3164" s="50" t="s">
        <v>399</v>
      </c>
      <c r="C3164" s="50" t="s">
        <v>297</v>
      </c>
      <c r="D3164" s="50">
        <v>110.36</v>
      </c>
      <c r="E3164" s="50">
        <v>14000</v>
      </c>
      <c r="F3164" s="52">
        <f>+D3164*0.8364</f>
        <v>92.305104</v>
      </c>
      <c r="G3164" s="51">
        <v>7000</v>
      </c>
      <c r="H3164" s="51">
        <f>+D3164*E3164</f>
        <v>1545040</v>
      </c>
      <c r="I3164" s="52">
        <f>+CEILING(F3164*G3164,1000)</f>
        <v>647000</v>
      </c>
      <c r="J3164" s="52">
        <f>(H3164-I3164)</f>
        <v>898040</v>
      </c>
      <c r="K3164" s="56">
        <v>44970</v>
      </c>
      <c r="L3164" s="50"/>
      <c r="M3164" s="51"/>
      <c r="N3164" s="51"/>
      <c r="O3164" s="52"/>
      <c r="P3164" s="51"/>
      <c r="Q3164" s="51"/>
      <c r="R3164" s="51"/>
      <c r="S3164" s="51"/>
      <c r="T3164" s="50" t="s">
        <v>304</v>
      </c>
    </row>
    <row r="3165" spans="1:20" ht="21" customHeight="1" x14ac:dyDescent="0.4">
      <c r="A3165" s="50" t="s">
        <v>931</v>
      </c>
      <c r="B3165" s="50"/>
      <c r="C3165" s="50"/>
      <c r="D3165" s="50"/>
      <c r="E3165" s="50"/>
      <c r="F3165" s="50"/>
      <c r="G3165" s="50"/>
      <c r="H3165" s="50"/>
      <c r="I3165" s="50"/>
      <c r="J3165" s="50"/>
      <c r="K3165" s="56">
        <v>44970</v>
      </c>
      <c r="L3165" s="50" t="s">
        <v>1456</v>
      </c>
      <c r="M3165" s="51">
        <v>200000</v>
      </c>
      <c r="N3165" s="51"/>
      <c r="O3165" s="52">
        <f t="shared" si="485"/>
        <v>200000</v>
      </c>
      <c r="P3165" s="51"/>
      <c r="Q3165" s="51"/>
      <c r="R3165" s="51"/>
      <c r="S3165" s="51"/>
      <c r="T3165" s="50" t="s">
        <v>304</v>
      </c>
    </row>
    <row r="3166" spans="1:20" ht="21" customHeight="1" x14ac:dyDescent="0.4">
      <c r="A3166" s="50" t="s">
        <v>931</v>
      </c>
      <c r="B3166" s="50"/>
      <c r="C3166" s="50" t="s">
        <v>932</v>
      </c>
      <c r="D3166" s="50"/>
      <c r="E3166" s="50"/>
      <c r="F3166" s="50"/>
      <c r="G3166" s="50"/>
      <c r="H3166" s="50"/>
      <c r="I3166" s="50"/>
      <c r="J3166" s="50"/>
      <c r="K3166" s="56">
        <v>45322</v>
      </c>
      <c r="L3166" s="50" t="s">
        <v>9</v>
      </c>
      <c r="M3166" s="51"/>
      <c r="N3166" s="77">
        <v>10000</v>
      </c>
      <c r="O3166" s="52">
        <f t="shared" si="485"/>
        <v>10000</v>
      </c>
      <c r="P3166" s="51"/>
      <c r="Q3166" s="51"/>
      <c r="R3166" s="51"/>
      <c r="S3166" s="51"/>
      <c r="T3166" s="50" t="s">
        <v>304</v>
      </c>
    </row>
    <row r="3167" spans="1:20" ht="21" customHeight="1" x14ac:dyDescent="0.4">
      <c r="A3167" s="50" t="s">
        <v>931</v>
      </c>
      <c r="B3167" s="50"/>
      <c r="C3167" s="50" t="s">
        <v>933</v>
      </c>
      <c r="D3167" s="50"/>
      <c r="E3167" s="50"/>
      <c r="F3167" s="50"/>
      <c r="G3167" s="50"/>
      <c r="H3167" s="50"/>
      <c r="I3167" s="50"/>
      <c r="J3167" s="50"/>
      <c r="K3167" s="56">
        <v>45575</v>
      </c>
      <c r="L3167" s="50" t="s">
        <v>9</v>
      </c>
      <c r="M3167" s="51"/>
      <c r="N3167" s="77">
        <v>370000</v>
      </c>
      <c r="O3167" s="52">
        <f t="shared" si="485"/>
        <v>370000</v>
      </c>
      <c r="P3167" s="51"/>
      <c r="Q3167" s="51"/>
      <c r="R3167" s="51"/>
      <c r="S3167" s="51"/>
      <c r="T3167" s="50" t="s">
        <v>304</v>
      </c>
    </row>
    <row r="3168" spans="1:20" ht="21" customHeight="1" x14ac:dyDescent="0.4">
      <c r="A3168" s="50" t="s">
        <v>931</v>
      </c>
      <c r="B3168" s="50"/>
      <c r="C3168" s="50" t="s">
        <v>933</v>
      </c>
      <c r="D3168" s="50"/>
      <c r="E3168" s="50"/>
      <c r="F3168" s="50"/>
      <c r="G3168" s="50"/>
      <c r="H3168" s="50"/>
      <c r="I3168" s="50"/>
      <c r="J3168" s="50"/>
      <c r="K3168" s="56">
        <v>45597</v>
      </c>
      <c r="L3168" s="50" t="s">
        <v>1457</v>
      </c>
      <c r="M3168" s="77">
        <v>207000</v>
      </c>
      <c r="N3168" s="51"/>
      <c r="O3168" s="52">
        <f t="shared" si="485"/>
        <v>207000</v>
      </c>
      <c r="P3168" s="51"/>
      <c r="Q3168" s="51"/>
      <c r="R3168" s="51"/>
      <c r="S3168" s="51"/>
      <c r="T3168" s="50" t="s">
        <v>304</v>
      </c>
    </row>
    <row r="3169" spans="1:20" ht="21" customHeight="1" x14ac:dyDescent="0.4">
      <c r="A3169" s="50" t="s">
        <v>931</v>
      </c>
      <c r="B3169" s="50"/>
      <c r="C3169" s="50" t="s">
        <v>934</v>
      </c>
      <c r="D3169" s="50"/>
      <c r="E3169" s="50" t="s">
        <v>599</v>
      </c>
      <c r="F3169" s="50"/>
      <c r="G3169" s="50"/>
      <c r="H3169" s="50"/>
      <c r="I3169" s="50"/>
      <c r="J3169" s="50"/>
      <c r="K3169" s="56">
        <v>45609</v>
      </c>
      <c r="L3169" s="50" t="s">
        <v>1457</v>
      </c>
      <c r="M3169" s="77">
        <v>-207000</v>
      </c>
      <c r="N3169" s="51"/>
      <c r="O3169" s="52">
        <f t="shared" si="485"/>
        <v>-207000</v>
      </c>
      <c r="P3169" s="51"/>
      <c r="Q3169" s="51"/>
      <c r="R3169" s="51"/>
      <c r="S3169" s="51"/>
      <c r="T3169" s="50" t="s">
        <v>304</v>
      </c>
    </row>
    <row r="3170" spans="1:20" ht="21" customHeight="1" x14ac:dyDescent="0.4">
      <c r="A3170" s="50" t="s">
        <v>931</v>
      </c>
      <c r="B3170" s="50"/>
      <c r="C3170" s="50"/>
      <c r="D3170" s="50"/>
      <c r="E3170" s="50"/>
      <c r="F3170" s="50"/>
      <c r="G3170" s="50"/>
      <c r="H3170" s="50"/>
      <c r="I3170" s="50"/>
      <c r="J3170" s="50"/>
      <c r="K3170" s="56">
        <v>45613</v>
      </c>
      <c r="L3170" s="50" t="s">
        <v>314</v>
      </c>
      <c r="M3170" s="77">
        <v>207000</v>
      </c>
      <c r="N3170" s="51"/>
      <c r="O3170" s="52">
        <f t="shared" si="485"/>
        <v>207000</v>
      </c>
      <c r="P3170" s="51"/>
      <c r="Q3170" s="51"/>
      <c r="R3170" s="51"/>
      <c r="S3170" s="51"/>
      <c r="T3170" s="50" t="s">
        <v>304</v>
      </c>
    </row>
    <row r="3171" spans="1:20" ht="21" customHeight="1" x14ac:dyDescent="0.4">
      <c r="A3171" s="50" t="s">
        <v>931</v>
      </c>
      <c r="B3171" s="50"/>
      <c r="C3171" s="50" t="s">
        <v>934</v>
      </c>
      <c r="D3171" s="50"/>
      <c r="E3171" s="50"/>
      <c r="F3171" s="50"/>
      <c r="G3171" s="50"/>
      <c r="H3171" s="50"/>
      <c r="I3171" s="50"/>
      <c r="J3171" s="50"/>
      <c r="K3171" s="56">
        <v>45703</v>
      </c>
      <c r="L3171" s="50" t="s">
        <v>314</v>
      </c>
      <c r="M3171" s="77">
        <v>-200000</v>
      </c>
      <c r="N3171" s="51"/>
      <c r="O3171" s="52">
        <f t="shared" si="485"/>
        <v>-200000</v>
      </c>
      <c r="P3171" s="51"/>
      <c r="Q3171" s="51"/>
      <c r="R3171" s="51"/>
      <c r="S3171" s="51"/>
      <c r="T3171" s="50" t="s">
        <v>304</v>
      </c>
    </row>
    <row r="3172" spans="1:20" ht="21" customHeight="1" x14ac:dyDescent="0.4">
      <c r="A3172" s="50" t="s">
        <v>931</v>
      </c>
      <c r="B3172" s="50"/>
      <c r="C3172" s="50"/>
      <c r="D3172" s="50"/>
      <c r="E3172" s="50"/>
      <c r="F3172" s="50"/>
      <c r="G3172" s="50"/>
      <c r="H3172" s="50"/>
      <c r="I3172" s="50"/>
      <c r="J3172" s="50"/>
      <c r="K3172" s="56">
        <v>45703</v>
      </c>
      <c r="L3172" s="50" t="s">
        <v>9</v>
      </c>
      <c r="M3172" s="51"/>
      <c r="N3172" s="77">
        <v>200000</v>
      </c>
      <c r="O3172" s="52">
        <f t="shared" si="485"/>
        <v>200000</v>
      </c>
      <c r="P3172" s="51"/>
      <c r="Q3172" s="51"/>
      <c r="R3172" s="51"/>
      <c r="S3172" s="51"/>
      <c r="T3172" s="50" t="s">
        <v>304</v>
      </c>
    </row>
    <row r="3173" spans="1:20" ht="21" customHeight="1" x14ac:dyDescent="0.4">
      <c r="A3173" s="50" t="s">
        <v>931</v>
      </c>
      <c r="B3173" s="50"/>
      <c r="C3173" s="50" t="s">
        <v>297</v>
      </c>
      <c r="D3173" s="50"/>
      <c r="E3173" s="50"/>
      <c r="F3173" s="50"/>
      <c r="G3173" s="50"/>
      <c r="H3173" s="50"/>
      <c r="I3173" s="50"/>
      <c r="J3173" s="50"/>
      <c r="K3173" s="56" t="s">
        <v>1204</v>
      </c>
      <c r="L3173" s="50" t="s">
        <v>929</v>
      </c>
      <c r="M3173" s="51"/>
      <c r="N3173" s="51">
        <v>-200000</v>
      </c>
      <c r="O3173" s="52">
        <f t="shared" si="485"/>
        <v>-200000</v>
      </c>
      <c r="P3173" s="51"/>
      <c r="Q3173" s="51"/>
      <c r="R3173" s="51"/>
      <c r="S3173" s="51"/>
      <c r="T3173" s="50" t="s">
        <v>304</v>
      </c>
    </row>
    <row r="3174" spans="1:20" ht="21" customHeight="1" x14ac:dyDescent="0.4">
      <c r="A3174" s="50" t="s">
        <v>931</v>
      </c>
      <c r="B3174" s="50"/>
      <c r="C3174" s="50"/>
      <c r="D3174" s="50"/>
      <c r="E3174" s="50"/>
      <c r="F3174" s="50"/>
      <c r="G3174" s="50"/>
      <c r="H3174" s="50"/>
      <c r="I3174" s="50"/>
      <c r="J3174" s="50"/>
      <c r="K3174" s="56" t="s">
        <v>1204</v>
      </c>
      <c r="L3174" s="50" t="s">
        <v>973</v>
      </c>
      <c r="M3174" s="51">
        <v>440000</v>
      </c>
      <c r="N3174" s="51">
        <v>519200</v>
      </c>
      <c r="O3174" s="52">
        <f t="shared" si="485"/>
        <v>959200</v>
      </c>
      <c r="P3174" s="51"/>
      <c r="Q3174" s="51"/>
      <c r="R3174" s="51"/>
      <c r="S3174" s="51"/>
      <c r="T3174" s="50" t="s">
        <v>304</v>
      </c>
    </row>
    <row r="3175" spans="1:20" ht="21" customHeight="1" x14ac:dyDescent="0.4">
      <c r="A3175" s="50" t="s">
        <v>931</v>
      </c>
      <c r="B3175" s="50"/>
      <c r="C3175" s="50"/>
      <c r="D3175" s="50"/>
      <c r="E3175" s="50"/>
      <c r="F3175" s="50"/>
      <c r="G3175" s="50"/>
      <c r="H3175" s="50"/>
      <c r="I3175" s="50"/>
      <c r="J3175" s="50"/>
      <c r="K3175" s="50"/>
      <c r="L3175" s="50"/>
      <c r="M3175" s="51"/>
      <c r="N3175" s="51"/>
      <c r="O3175" s="52">
        <f t="shared" si="485"/>
        <v>0</v>
      </c>
      <c r="P3175" s="51"/>
      <c r="Q3175" s="51"/>
      <c r="R3175" s="51"/>
      <c r="S3175" s="51"/>
      <c r="T3175" s="50" t="s">
        <v>304</v>
      </c>
    </row>
    <row r="3176" spans="1:20" ht="21" customHeight="1" x14ac:dyDescent="0.4">
      <c r="A3176" s="58"/>
      <c r="B3176" s="58"/>
      <c r="C3176" s="58"/>
      <c r="D3176" s="58"/>
      <c r="E3176" s="58"/>
      <c r="F3176" s="58"/>
      <c r="G3176" s="58"/>
      <c r="H3176" s="58"/>
      <c r="I3176" s="58"/>
      <c r="J3176" s="58"/>
      <c r="K3176" s="58"/>
      <c r="L3176" s="58"/>
      <c r="M3176" s="60">
        <f t="shared" ref="M3176:N3176" si="487">SUM(M3165:M3175)</f>
        <v>647000</v>
      </c>
      <c r="N3176" s="60">
        <f t="shared" si="487"/>
        <v>899200</v>
      </c>
      <c r="O3176" s="60">
        <f>SUM(O3165:O3175)</f>
        <v>1546200</v>
      </c>
      <c r="P3176" s="60">
        <f>+J3164-N3176</f>
        <v>-1160</v>
      </c>
      <c r="Q3176" s="60">
        <f>+I3164-M3176</f>
        <v>0</v>
      </c>
      <c r="R3176" s="60">
        <f>+P3176+Q3176</f>
        <v>-1160</v>
      </c>
      <c r="S3176" s="60">
        <f>+O3176</f>
        <v>1546200</v>
      </c>
      <c r="T3176" s="58"/>
    </row>
    <row r="3177" spans="1:20" ht="21" customHeight="1" x14ac:dyDescent="0.4">
      <c r="A3177" s="50" t="s">
        <v>935</v>
      </c>
      <c r="B3177" s="50" t="s">
        <v>399</v>
      </c>
      <c r="C3177" s="50"/>
      <c r="D3177" s="50">
        <v>130.83000000000001</v>
      </c>
      <c r="E3177" s="50"/>
      <c r="F3177" s="52">
        <f t="shared" ref="F3177:F3178" si="488">+D3177*0.8364</f>
        <v>109.42621200000002</v>
      </c>
      <c r="G3177" s="51">
        <v>7000</v>
      </c>
      <c r="H3177" s="51">
        <f t="shared" ref="H3177:H3178" si="489">+D3177*E3177</f>
        <v>0</v>
      </c>
      <c r="I3177" s="52">
        <f t="shared" ref="I3177:I3178" si="490">+CEILING(F3177*G3177,1000)</f>
        <v>766000</v>
      </c>
      <c r="J3177" s="52">
        <f t="shared" ref="J3177:J3178" si="491">(H3177-I3177)</f>
        <v>-766000</v>
      </c>
      <c r="K3177" s="50"/>
      <c r="L3177" s="50"/>
      <c r="M3177" s="51"/>
      <c r="N3177" s="51"/>
      <c r="O3177" s="52"/>
      <c r="P3177" s="51">
        <f t="shared" ref="P3177:P3178" si="492">+J3177-N3177</f>
        <v>-766000</v>
      </c>
      <c r="Q3177" s="51">
        <f t="shared" ref="Q3177:Q3178" si="493">+I3177-M3177</f>
        <v>766000</v>
      </c>
      <c r="R3177" s="51">
        <f t="shared" ref="R3177:R3178" si="494">+P3177+Q3177</f>
        <v>0</v>
      </c>
      <c r="S3177" s="51">
        <f t="shared" ref="S3177:S3178" si="495">+O3177</f>
        <v>0</v>
      </c>
      <c r="T3177" s="50" t="s">
        <v>991</v>
      </c>
    </row>
    <row r="3178" spans="1:20" ht="21" customHeight="1" x14ac:dyDescent="0.4">
      <c r="A3178" s="50" t="s">
        <v>936</v>
      </c>
      <c r="B3178" s="50" t="s">
        <v>399</v>
      </c>
      <c r="C3178" s="50"/>
      <c r="D3178" s="50">
        <v>130.44</v>
      </c>
      <c r="E3178" s="50"/>
      <c r="F3178" s="52">
        <f t="shared" si="488"/>
        <v>109.100016</v>
      </c>
      <c r="G3178" s="51">
        <v>7000</v>
      </c>
      <c r="H3178" s="51">
        <f t="shared" si="489"/>
        <v>0</v>
      </c>
      <c r="I3178" s="52">
        <f t="shared" si="490"/>
        <v>764000</v>
      </c>
      <c r="J3178" s="52">
        <f t="shared" si="491"/>
        <v>-764000</v>
      </c>
      <c r="K3178" s="50"/>
      <c r="L3178" s="50"/>
      <c r="M3178" s="51"/>
      <c r="N3178" s="51"/>
      <c r="O3178" s="52">
        <f t="shared" si="485"/>
        <v>0</v>
      </c>
      <c r="P3178" s="51">
        <f t="shared" si="492"/>
        <v>-764000</v>
      </c>
      <c r="Q3178" s="51">
        <f t="shared" si="493"/>
        <v>764000</v>
      </c>
      <c r="R3178" s="51">
        <f t="shared" si="494"/>
        <v>0</v>
      </c>
      <c r="S3178" s="51">
        <f t="shared" si="495"/>
        <v>0</v>
      </c>
      <c r="T3178" s="50" t="s">
        <v>991</v>
      </c>
    </row>
    <row r="3179" spans="1:20" ht="21" customHeight="1" x14ac:dyDescent="0.4">
      <c r="A3179" s="50" t="s">
        <v>937</v>
      </c>
      <c r="B3179" s="50" t="s">
        <v>399</v>
      </c>
      <c r="C3179" s="50" t="s">
        <v>473</v>
      </c>
      <c r="D3179" s="50">
        <v>110</v>
      </c>
      <c r="E3179" s="50">
        <v>14000</v>
      </c>
      <c r="F3179" s="52">
        <f t="shared" ref="F3179" si="496">+D3179*0.8364</f>
        <v>92.004000000000005</v>
      </c>
      <c r="G3179" s="51">
        <v>7000</v>
      </c>
      <c r="H3179" s="51">
        <f t="shared" ref="H3179" si="497">+D3179*E3179</f>
        <v>1540000</v>
      </c>
      <c r="I3179" s="52">
        <f t="shared" ref="I3179" si="498">+CEILING(F3179*G3179,1000)</f>
        <v>645000</v>
      </c>
      <c r="J3179" s="52">
        <f t="shared" ref="J3179" si="499">(H3179-I3179)</f>
        <v>895000</v>
      </c>
      <c r="K3179" s="56">
        <v>44797</v>
      </c>
      <c r="L3179" s="50"/>
      <c r="M3179" s="51"/>
      <c r="N3179" s="51"/>
      <c r="O3179" s="52">
        <f t="shared" si="485"/>
        <v>0</v>
      </c>
      <c r="P3179" s="51"/>
      <c r="Q3179" s="51"/>
      <c r="R3179" s="51"/>
      <c r="S3179" s="51"/>
      <c r="T3179" s="50" t="s">
        <v>304</v>
      </c>
    </row>
    <row r="3180" spans="1:20" ht="21" customHeight="1" x14ac:dyDescent="0.4">
      <c r="A3180" s="50" t="s">
        <v>937</v>
      </c>
      <c r="B3180" s="50"/>
      <c r="C3180" s="50"/>
      <c r="D3180" s="50"/>
      <c r="E3180" s="50"/>
      <c r="F3180" s="50"/>
      <c r="G3180" s="50"/>
      <c r="H3180" s="50"/>
      <c r="I3180" s="50"/>
      <c r="J3180" s="50"/>
      <c r="K3180" s="56">
        <v>44797</v>
      </c>
      <c r="L3180" s="50" t="s">
        <v>9</v>
      </c>
      <c r="M3180" s="51"/>
      <c r="N3180" s="77">
        <v>400000</v>
      </c>
      <c r="O3180" s="52">
        <f t="shared" si="485"/>
        <v>400000</v>
      </c>
      <c r="P3180" s="51"/>
      <c r="Q3180" s="51"/>
      <c r="R3180" s="51"/>
      <c r="S3180" s="51"/>
      <c r="T3180" s="50" t="s">
        <v>304</v>
      </c>
    </row>
    <row r="3181" spans="1:20" ht="21" customHeight="1" x14ac:dyDescent="0.4">
      <c r="A3181" s="50" t="s">
        <v>937</v>
      </c>
      <c r="B3181" s="50"/>
      <c r="C3181" s="50"/>
      <c r="D3181" s="50"/>
      <c r="E3181" s="50"/>
      <c r="F3181" s="50"/>
      <c r="G3181" s="50"/>
      <c r="H3181" s="50"/>
      <c r="I3181" s="50"/>
      <c r="J3181" s="50"/>
      <c r="K3181" s="56">
        <v>44870</v>
      </c>
      <c r="L3181" s="50" t="s">
        <v>9</v>
      </c>
      <c r="M3181" s="51"/>
      <c r="N3181" s="77">
        <v>400000</v>
      </c>
      <c r="O3181" s="52">
        <f t="shared" si="485"/>
        <v>400000</v>
      </c>
      <c r="P3181" s="51"/>
      <c r="Q3181" s="51"/>
      <c r="R3181" s="51"/>
      <c r="S3181" s="51"/>
      <c r="T3181" s="50" t="s">
        <v>304</v>
      </c>
    </row>
    <row r="3182" spans="1:20" ht="21" customHeight="1" x14ac:dyDescent="0.4">
      <c r="A3182" s="50" t="s">
        <v>937</v>
      </c>
      <c r="B3182" s="50"/>
      <c r="C3182" s="50"/>
      <c r="D3182" s="50"/>
      <c r="E3182" s="50"/>
      <c r="F3182" s="50"/>
      <c r="G3182" s="50"/>
      <c r="H3182" s="50"/>
      <c r="I3182" s="50"/>
      <c r="J3182" s="50"/>
      <c r="K3182" s="56">
        <v>44994</v>
      </c>
      <c r="L3182" s="50" t="s">
        <v>9</v>
      </c>
      <c r="M3182" s="51"/>
      <c r="N3182" s="77">
        <v>96000</v>
      </c>
      <c r="O3182" s="52">
        <f t="shared" si="485"/>
        <v>96000</v>
      </c>
      <c r="P3182" s="51"/>
      <c r="Q3182" s="51"/>
      <c r="R3182" s="51"/>
      <c r="S3182" s="51"/>
      <c r="T3182" s="50" t="s">
        <v>304</v>
      </c>
    </row>
    <row r="3183" spans="1:20" ht="21" customHeight="1" x14ac:dyDescent="0.4">
      <c r="A3183" s="50" t="s">
        <v>937</v>
      </c>
      <c r="B3183" s="50"/>
      <c r="C3183" s="50" t="s">
        <v>938</v>
      </c>
      <c r="D3183" s="50"/>
      <c r="E3183" s="50"/>
      <c r="F3183" s="50"/>
      <c r="G3183" s="50"/>
      <c r="H3183" s="50"/>
      <c r="I3183" s="50"/>
      <c r="J3183" s="50"/>
      <c r="K3183" s="56">
        <v>45132</v>
      </c>
      <c r="L3183" s="50" t="s">
        <v>314</v>
      </c>
      <c r="M3183" s="51">
        <v>244000</v>
      </c>
      <c r="N3183" s="51"/>
      <c r="O3183" s="52">
        <f t="shared" si="485"/>
        <v>244000</v>
      </c>
      <c r="P3183" s="51"/>
      <c r="Q3183" s="51"/>
      <c r="R3183" s="51"/>
      <c r="S3183" s="51"/>
      <c r="T3183" s="50" t="s">
        <v>304</v>
      </c>
    </row>
    <row r="3184" spans="1:20" ht="21" customHeight="1" x14ac:dyDescent="0.4">
      <c r="A3184" s="50" t="s">
        <v>937</v>
      </c>
      <c r="B3184" s="50"/>
      <c r="C3184" s="50"/>
      <c r="D3184" s="50"/>
      <c r="E3184" s="50"/>
      <c r="F3184" s="50"/>
      <c r="G3184" s="50"/>
      <c r="H3184" s="50"/>
      <c r="I3184" s="50"/>
      <c r="J3184" s="50"/>
      <c r="K3184" s="56">
        <v>45132</v>
      </c>
      <c r="L3184" s="50" t="s">
        <v>321</v>
      </c>
      <c r="M3184" s="51">
        <v>400000</v>
      </c>
      <c r="N3184" s="51"/>
      <c r="O3184" s="52">
        <f t="shared" si="485"/>
        <v>400000</v>
      </c>
      <c r="P3184" s="51"/>
      <c r="Q3184" s="51"/>
      <c r="R3184" s="51"/>
      <c r="S3184" s="51"/>
      <c r="T3184" s="50" t="s">
        <v>304</v>
      </c>
    </row>
    <row r="3185" spans="1:20" ht="21" customHeight="1" x14ac:dyDescent="0.4">
      <c r="A3185" s="50" t="s">
        <v>937</v>
      </c>
      <c r="B3185" s="50"/>
      <c r="C3185" s="50"/>
      <c r="D3185" s="50"/>
      <c r="E3185" s="50"/>
      <c r="F3185" s="50"/>
      <c r="G3185" s="50"/>
      <c r="H3185" s="50"/>
      <c r="I3185" s="50"/>
      <c r="J3185" s="50"/>
      <c r="K3185" s="50"/>
      <c r="L3185" s="50"/>
      <c r="M3185" s="51"/>
      <c r="N3185" s="51"/>
      <c r="O3185" s="52">
        <f t="shared" si="485"/>
        <v>0</v>
      </c>
      <c r="P3185" s="51"/>
      <c r="Q3185" s="51"/>
      <c r="R3185" s="51"/>
      <c r="S3185" s="51"/>
      <c r="T3185" s="50" t="s">
        <v>304</v>
      </c>
    </row>
    <row r="3186" spans="1:20" ht="21" customHeight="1" x14ac:dyDescent="0.4">
      <c r="A3186" s="58"/>
      <c r="B3186" s="58"/>
      <c r="C3186" s="58"/>
      <c r="D3186" s="58"/>
      <c r="E3186" s="58"/>
      <c r="F3186" s="58"/>
      <c r="G3186" s="58"/>
      <c r="H3186" s="58"/>
      <c r="I3186" s="58"/>
      <c r="J3186" s="58"/>
      <c r="K3186" s="58"/>
      <c r="L3186" s="58"/>
      <c r="M3186" s="60">
        <f t="shared" ref="M3186:N3186" si="500">SUM(M3178:M3185)</f>
        <v>644000</v>
      </c>
      <c r="N3186" s="60">
        <f t="shared" si="500"/>
        <v>896000</v>
      </c>
      <c r="O3186" s="60">
        <f>SUM(O3178:O3185)</f>
        <v>1540000</v>
      </c>
      <c r="P3186" s="60">
        <f>+J3179-N3186</f>
        <v>-1000</v>
      </c>
      <c r="Q3186" s="60">
        <f>+I3179-M3186</f>
        <v>1000</v>
      </c>
      <c r="R3186" s="60">
        <f>+P3186+Q3186</f>
        <v>0</v>
      </c>
      <c r="S3186" s="60">
        <f>+O3186</f>
        <v>1540000</v>
      </c>
      <c r="T3186" s="58"/>
    </row>
    <row r="3187" spans="1:20" ht="21" customHeight="1" x14ac:dyDescent="0.4">
      <c r="A3187" s="50" t="s">
        <v>939</v>
      </c>
      <c r="B3187" s="50" t="s">
        <v>399</v>
      </c>
      <c r="C3187" s="50"/>
      <c r="D3187" s="50">
        <v>110.12</v>
      </c>
      <c r="E3187" s="50">
        <v>20500</v>
      </c>
      <c r="F3187" s="52">
        <f t="shared" ref="F3187" si="501">+D3187*0.8364</f>
        <v>92.104368000000008</v>
      </c>
      <c r="G3187" s="51">
        <v>7000</v>
      </c>
      <c r="H3187" s="51">
        <f t="shared" ref="H3187" si="502">+D3187*E3187</f>
        <v>2257460</v>
      </c>
      <c r="I3187" s="52">
        <f t="shared" ref="I3187" si="503">+CEILING(F3187*G3187,1000)</f>
        <v>645000</v>
      </c>
      <c r="J3187" s="52">
        <f t="shared" ref="J3187" si="504">(H3187-I3187)</f>
        <v>1612460</v>
      </c>
      <c r="K3187" s="56">
        <v>45694</v>
      </c>
      <c r="L3187" s="50"/>
      <c r="M3187" s="51"/>
      <c r="N3187" s="51"/>
      <c r="O3187" s="52"/>
      <c r="P3187" s="51"/>
      <c r="Q3187" s="51"/>
      <c r="R3187" s="51"/>
      <c r="S3187" s="51"/>
      <c r="T3187" s="50" t="s">
        <v>994</v>
      </c>
    </row>
    <row r="3188" spans="1:20" ht="21" customHeight="1" x14ac:dyDescent="0.4">
      <c r="A3188" s="50" t="s">
        <v>939</v>
      </c>
      <c r="B3188" s="50"/>
      <c r="C3188" s="50"/>
      <c r="D3188" s="50"/>
      <c r="E3188" s="50"/>
      <c r="F3188" s="50"/>
      <c r="G3188" s="50"/>
      <c r="H3188" s="50"/>
      <c r="I3188" s="50"/>
      <c r="J3188" s="50"/>
      <c r="K3188" s="56">
        <v>45694</v>
      </c>
      <c r="L3188" s="50" t="s">
        <v>312</v>
      </c>
      <c r="M3188" s="77">
        <v>10000</v>
      </c>
      <c r="N3188" s="51"/>
      <c r="O3188" s="52">
        <f t="shared" si="485"/>
        <v>10000</v>
      </c>
      <c r="P3188" s="51"/>
      <c r="Q3188" s="51"/>
      <c r="R3188" s="51"/>
      <c r="S3188" s="51"/>
      <c r="T3188" s="50" t="s">
        <v>304</v>
      </c>
    </row>
    <row r="3189" spans="1:20" ht="21" customHeight="1" x14ac:dyDescent="0.4">
      <c r="A3189" s="50" t="s">
        <v>939</v>
      </c>
      <c r="B3189" s="50"/>
      <c r="C3189" s="50"/>
      <c r="D3189" s="50"/>
      <c r="E3189" s="50"/>
      <c r="F3189" s="50"/>
      <c r="G3189" s="50"/>
      <c r="H3189" s="50"/>
      <c r="I3189" s="50"/>
      <c r="J3189" s="50"/>
      <c r="K3189" s="56">
        <v>45716</v>
      </c>
      <c r="L3189" s="50" t="s">
        <v>1458</v>
      </c>
      <c r="M3189" s="77">
        <v>500000</v>
      </c>
      <c r="N3189" s="51"/>
      <c r="O3189" s="52">
        <f t="shared" si="485"/>
        <v>500000</v>
      </c>
      <c r="P3189" s="51"/>
      <c r="Q3189" s="51"/>
      <c r="R3189" s="51"/>
      <c r="S3189" s="51"/>
      <c r="T3189" s="50" t="s">
        <v>304</v>
      </c>
    </row>
    <row r="3190" spans="1:20" ht="21" customHeight="1" x14ac:dyDescent="0.4">
      <c r="A3190" s="50" t="s">
        <v>939</v>
      </c>
      <c r="B3190" s="50"/>
      <c r="C3190" s="50" t="s">
        <v>334</v>
      </c>
      <c r="D3190" s="50"/>
      <c r="E3190" s="50"/>
      <c r="F3190" s="50"/>
      <c r="G3190" s="50"/>
      <c r="H3190" s="50"/>
      <c r="I3190" s="50"/>
      <c r="J3190" s="50"/>
      <c r="K3190" s="56"/>
      <c r="L3190" s="50"/>
      <c r="M3190" s="51"/>
      <c r="N3190" s="51"/>
      <c r="O3190" s="52">
        <f t="shared" si="485"/>
        <v>0</v>
      </c>
      <c r="P3190" s="51"/>
      <c r="Q3190" s="51"/>
      <c r="R3190" s="51"/>
      <c r="S3190" s="51"/>
      <c r="T3190" s="50" t="s">
        <v>994</v>
      </c>
    </row>
    <row r="3191" spans="1:20" ht="21" customHeight="1" x14ac:dyDescent="0.4">
      <c r="A3191" s="50" t="s">
        <v>939</v>
      </c>
      <c r="B3191" s="50"/>
      <c r="C3191" s="50" t="s">
        <v>242</v>
      </c>
      <c r="D3191" s="50"/>
      <c r="E3191" s="50"/>
      <c r="F3191" s="50"/>
      <c r="G3191" s="50"/>
      <c r="H3191" s="50"/>
      <c r="I3191" s="50"/>
      <c r="J3191" s="50"/>
      <c r="K3191" s="56"/>
      <c r="L3191" s="50"/>
      <c r="M3191" s="51"/>
      <c r="N3191" s="51"/>
      <c r="O3191" s="52">
        <f t="shared" si="485"/>
        <v>0</v>
      </c>
      <c r="P3191" s="51"/>
      <c r="Q3191" s="51"/>
      <c r="R3191" s="51"/>
      <c r="S3191" s="51"/>
      <c r="T3191" s="50" t="s">
        <v>994</v>
      </c>
    </row>
    <row r="3192" spans="1:20" ht="21" customHeight="1" x14ac:dyDescent="0.4">
      <c r="A3192" s="50" t="s">
        <v>939</v>
      </c>
      <c r="B3192" s="50"/>
      <c r="C3192" s="50"/>
      <c r="D3192" s="50"/>
      <c r="E3192" s="50"/>
      <c r="F3192" s="50"/>
      <c r="G3192" s="50"/>
      <c r="H3192" s="50"/>
      <c r="I3192" s="50"/>
      <c r="J3192" s="50"/>
      <c r="K3192" s="50"/>
      <c r="L3192" s="50"/>
      <c r="M3192" s="51"/>
      <c r="N3192" s="51"/>
      <c r="O3192" s="52">
        <f t="shared" si="485"/>
        <v>0</v>
      </c>
      <c r="P3192" s="51"/>
      <c r="Q3192" s="51"/>
      <c r="R3192" s="51"/>
      <c r="S3192" s="51"/>
      <c r="T3192" s="50" t="s">
        <v>994</v>
      </c>
    </row>
    <row r="3193" spans="1:20" ht="21" customHeight="1" x14ac:dyDescent="0.4">
      <c r="A3193" s="58"/>
      <c r="B3193" s="58"/>
      <c r="C3193" s="58"/>
      <c r="D3193" s="58"/>
      <c r="E3193" s="58"/>
      <c r="F3193" s="58"/>
      <c r="G3193" s="58"/>
      <c r="H3193" s="58"/>
      <c r="I3193" s="58"/>
      <c r="J3193" s="58"/>
      <c r="K3193" s="58"/>
      <c r="L3193" s="58"/>
      <c r="M3193" s="60">
        <f t="shared" ref="M3193:N3193" si="505">SUM(M3188:M3192)</f>
        <v>510000</v>
      </c>
      <c r="N3193" s="60">
        <f t="shared" si="505"/>
        <v>0</v>
      </c>
      <c r="O3193" s="60">
        <f>SUM(O3188:O3192)</f>
        <v>510000</v>
      </c>
      <c r="P3193" s="60">
        <f>+J3187-N3193</f>
        <v>1612460</v>
      </c>
      <c r="Q3193" s="60">
        <f>+I3187-M3193</f>
        <v>135000</v>
      </c>
      <c r="R3193" s="60">
        <f>+P3193+Q3193</f>
        <v>1747460</v>
      </c>
      <c r="S3193" s="60">
        <f>+O3193</f>
        <v>510000</v>
      </c>
      <c r="T3193" s="58"/>
    </row>
    <row r="3194" spans="1:20" ht="21" customHeight="1" x14ac:dyDescent="0.4">
      <c r="A3194" s="50" t="s">
        <v>940</v>
      </c>
      <c r="B3194" s="50" t="s">
        <v>399</v>
      </c>
      <c r="C3194" s="50"/>
      <c r="D3194" s="50">
        <v>110.19</v>
      </c>
      <c r="E3194" s="50">
        <v>20500</v>
      </c>
      <c r="F3194" s="52">
        <f t="shared" ref="F3194:F3196" si="506">+D3194*0.8364</f>
        <v>92.162915999999996</v>
      </c>
      <c r="G3194" s="51">
        <v>7000</v>
      </c>
      <c r="H3194" s="51">
        <f t="shared" ref="H3194:H3196" si="507">+D3194*E3194</f>
        <v>2258895</v>
      </c>
      <c r="I3194" s="52">
        <f t="shared" ref="I3194:I3196" si="508">+CEILING(F3194*G3194,1000)</f>
        <v>646000</v>
      </c>
      <c r="J3194" s="52">
        <f t="shared" ref="J3194:J3196" si="509">(H3194-I3194)</f>
        <v>1612895</v>
      </c>
      <c r="K3194" s="50"/>
      <c r="L3194" s="50"/>
      <c r="M3194" s="51"/>
      <c r="N3194" s="51"/>
      <c r="O3194" s="52"/>
      <c r="P3194" s="51">
        <f t="shared" ref="P3194:P3195" si="510">+J3194-N3194</f>
        <v>1612895</v>
      </c>
      <c r="Q3194" s="51">
        <f t="shared" ref="Q3194:Q3195" si="511">+I3194-M3194</f>
        <v>646000</v>
      </c>
      <c r="R3194" s="51">
        <f t="shared" ref="R3194:R3195" si="512">+P3194+Q3194</f>
        <v>2258895</v>
      </c>
      <c r="S3194" s="51">
        <f t="shared" ref="S3194:S3195" si="513">+O3194</f>
        <v>0</v>
      </c>
      <c r="T3194" s="50" t="s">
        <v>295</v>
      </c>
    </row>
    <row r="3195" spans="1:20" ht="21" customHeight="1" x14ac:dyDescent="0.4">
      <c r="A3195" s="50" t="s">
        <v>941</v>
      </c>
      <c r="B3195" s="50" t="s">
        <v>399</v>
      </c>
      <c r="C3195" s="50"/>
      <c r="D3195" s="50">
        <v>110.18</v>
      </c>
      <c r="E3195" s="50">
        <v>20500</v>
      </c>
      <c r="F3195" s="52">
        <f t="shared" si="506"/>
        <v>92.15455200000001</v>
      </c>
      <c r="G3195" s="51">
        <v>7000</v>
      </c>
      <c r="H3195" s="51">
        <f t="shared" si="507"/>
        <v>2258690</v>
      </c>
      <c r="I3195" s="52">
        <f t="shared" si="508"/>
        <v>646000</v>
      </c>
      <c r="J3195" s="52">
        <f t="shared" si="509"/>
        <v>1612690</v>
      </c>
      <c r="K3195" s="50"/>
      <c r="L3195" s="50"/>
      <c r="M3195" s="51"/>
      <c r="N3195" s="51"/>
      <c r="O3195" s="52">
        <f t="shared" si="485"/>
        <v>0</v>
      </c>
      <c r="P3195" s="51">
        <f t="shared" si="510"/>
        <v>1612690</v>
      </c>
      <c r="Q3195" s="51">
        <f t="shared" si="511"/>
        <v>646000</v>
      </c>
      <c r="R3195" s="51">
        <f t="shared" si="512"/>
        <v>2258690</v>
      </c>
      <c r="S3195" s="51">
        <f t="shared" si="513"/>
        <v>0</v>
      </c>
      <c r="T3195" s="50" t="s">
        <v>295</v>
      </c>
    </row>
    <row r="3196" spans="1:20" ht="21" customHeight="1" x14ac:dyDescent="0.4">
      <c r="A3196" s="50" t="s">
        <v>942</v>
      </c>
      <c r="B3196" s="50" t="s">
        <v>399</v>
      </c>
      <c r="C3196" s="50" t="s">
        <v>943</v>
      </c>
      <c r="D3196" s="50">
        <v>110.16</v>
      </c>
      <c r="E3196" s="50">
        <v>14700</v>
      </c>
      <c r="F3196" s="52">
        <f t="shared" si="506"/>
        <v>92.137823999999995</v>
      </c>
      <c r="G3196" s="51">
        <v>7000</v>
      </c>
      <c r="H3196" s="51">
        <f t="shared" si="507"/>
        <v>1619352</v>
      </c>
      <c r="I3196" s="52">
        <f t="shared" si="508"/>
        <v>645000</v>
      </c>
      <c r="J3196" s="52">
        <f t="shared" si="509"/>
        <v>974352</v>
      </c>
      <c r="K3196" s="56">
        <v>45002</v>
      </c>
      <c r="L3196" s="50"/>
      <c r="M3196" s="51"/>
      <c r="N3196" s="51"/>
      <c r="O3196" s="52">
        <f t="shared" si="485"/>
        <v>0</v>
      </c>
      <c r="P3196" s="51"/>
      <c r="Q3196" s="51"/>
      <c r="R3196" s="51"/>
      <c r="S3196" s="51"/>
      <c r="T3196" s="50" t="s">
        <v>291</v>
      </c>
    </row>
    <row r="3197" spans="1:20" ht="21" customHeight="1" x14ac:dyDescent="0.4">
      <c r="A3197" s="50" t="s">
        <v>942</v>
      </c>
      <c r="B3197" s="50"/>
      <c r="C3197" s="50"/>
      <c r="D3197" s="50"/>
      <c r="E3197" s="50">
        <v>14700</v>
      </c>
      <c r="F3197" s="50"/>
      <c r="G3197" s="50"/>
      <c r="H3197" s="50"/>
      <c r="I3197" s="50"/>
      <c r="J3197" s="50"/>
      <c r="K3197" s="56">
        <v>45002</v>
      </c>
      <c r="L3197" s="50" t="s">
        <v>9</v>
      </c>
      <c r="M3197" s="51"/>
      <c r="N3197" s="77">
        <v>10000</v>
      </c>
      <c r="O3197" s="52">
        <f t="shared" si="485"/>
        <v>10000</v>
      </c>
      <c r="P3197" s="51"/>
      <c r="Q3197" s="51"/>
      <c r="R3197" s="51"/>
      <c r="S3197" s="51"/>
      <c r="T3197" s="50" t="s">
        <v>291</v>
      </c>
    </row>
    <row r="3198" spans="1:20" ht="21" customHeight="1" x14ac:dyDescent="0.4">
      <c r="A3198" s="50" t="s">
        <v>942</v>
      </c>
      <c r="B3198" s="50"/>
      <c r="C3198" s="50" t="s">
        <v>944</v>
      </c>
      <c r="D3198" s="50"/>
      <c r="E3198" s="50"/>
      <c r="F3198" s="50"/>
      <c r="G3198" s="50"/>
      <c r="H3198" s="50"/>
      <c r="I3198" s="50"/>
      <c r="J3198" s="50"/>
      <c r="K3198" s="56">
        <v>45014</v>
      </c>
      <c r="L3198" s="50" t="s">
        <v>314</v>
      </c>
      <c r="M3198" s="51">
        <v>400000</v>
      </c>
      <c r="N3198" s="51"/>
      <c r="O3198" s="52">
        <f t="shared" si="485"/>
        <v>400000</v>
      </c>
      <c r="P3198" s="51"/>
      <c r="Q3198" s="51"/>
      <c r="R3198" s="51"/>
      <c r="S3198" s="51"/>
      <c r="T3198" s="50" t="s">
        <v>291</v>
      </c>
    </row>
    <row r="3199" spans="1:20" ht="21" customHeight="1" x14ac:dyDescent="0.4">
      <c r="A3199" s="50" t="s">
        <v>942</v>
      </c>
      <c r="B3199" s="50"/>
      <c r="C3199" s="50"/>
      <c r="D3199" s="50"/>
      <c r="E3199" s="50"/>
      <c r="F3199" s="50"/>
      <c r="G3199" s="50"/>
      <c r="H3199" s="50"/>
      <c r="I3199" s="50"/>
      <c r="J3199" s="50"/>
      <c r="K3199" s="56">
        <v>45110</v>
      </c>
      <c r="L3199" s="50" t="s">
        <v>9</v>
      </c>
      <c r="M3199" s="51"/>
      <c r="N3199" s="77">
        <v>350000</v>
      </c>
      <c r="O3199" s="52">
        <f t="shared" si="485"/>
        <v>350000</v>
      </c>
      <c r="P3199" s="51"/>
      <c r="Q3199" s="51"/>
      <c r="R3199" s="51"/>
      <c r="S3199" s="51"/>
      <c r="T3199" s="50" t="s">
        <v>291</v>
      </c>
    </row>
    <row r="3200" spans="1:20" ht="21" customHeight="1" x14ac:dyDescent="0.4">
      <c r="A3200" s="50" t="s">
        <v>942</v>
      </c>
      <c r="B3200" s="50"/>
      <c r="C3200" s="50"/>
      <c r="D3200" s="50"/>
      <c r="E3200" s="50"/>
      <c r="F3200" s="50"/>
      <c r="G3200" s="50"/>
      <c r="H3200" s="50"/>
      <c r="I3200" s="50"/>
      <c r="J3200" s="50"/>
      <c r="K3200" s="56">
        <v>45110</v>
      </c>
      <c r="L3200" s="50" t="s">
        <v>312</v>
      </c>
      <c r="M3200" s="51">
        <v>50000</v>
      </c>
      <c r="N3200" s="51"/>
      <c r="O3200" s="52">
        <f t="shared" si="485"/>
        <v>50000</v>
      </c>
      <c r="P3200" s="51"/>
      <c r="Q3200" s="51"/>
      <c r="R3200" s="51"/>
      <c r="S3200" s="51"/>
      <c r="T3200" s="50" t="s">
        <v>291</v>
      </c>
    </row>
    <row r="3201" spans="1:20" ht="21" customHeight="1" x14ac:dyDescent="0.4">
      <c r="A3201" s="50" t="s">
        <v>942</v>
      </c>
      <c r="B3201" s="50"/>
      <c r="C3201" s="50"/>
      <c r="D3201" s="50"/>
      <c r="E3201" s="50"/>
      <c r="F3201" s="50"/>
      <c r="G3201" s="50"/>
      <c r="H3201" s="50"/>
      <c r="I3201" s="50"/>
      <c r="J3201" s="50"/>
      <c r="K3201" s="56">
        <v>45186</v>
      </c>
      <c r="L3201" s="50" t="s">
        <v>9</v>
      </c>
      <c r="M3201" s="51"/>
      <c r="N3201" s="77">
        <v>400000</v>
      </c>
      <c r="O3201" s="52">
        <f t="shared" si="485"/>
        <v>400000</v>
      </c>
      <c r="P3201" s="51"/>
      <c r="Q3201" s="51"/>
      <c r="R3201" s="51"/>
      <c r="S3201" s="51"/>
      <c r="T3201" s="50" t="s">
        <v>291</v>
      </c>
    </row>
    <row r="3202" spans="1:20" ht="21" customHeight="1" x14ac:dyDescent="0.4">
      <c r="A3202" s="50" t="s">
        <v>942</v>
      </c>
      <c r="B3202" s="50"/>
      <c r="C3202" s="50"/>
      <c r="D3202" s="50"/>
      <c r="E3202" s="50"/>
      <c r="F3202" s="50"/>
      <c r="G3202" s="50"/>
      <c r="H3202" s="50"/>
      <c r="I3202" s="50"/>
      <c r="J3202" s="50"/>
      <c r="K3202" s="56">
        <v>45264</v>
      </c>
      <c r="L3202" s="50" t="s">
        <v>9</v>
      </c>
      <c r="M3202" s="51"/>
      <c r="N3202" s="77">
        <v>50000</v>
      </c>
      <c r="O3202" s="52">
        <f t="shared" si="485"/>
        <v>50000</v>
      </c>
      <c r="P3202" s="51"/>
      <c r="Q3202" s="51"/>
      <c r="R3202" s="51"/>
      <c r="S3202" s="51"/>
      <c r="T3202" s="50" t="s">
        <v>291</v>
      </c>
    </row>
    <row r="3203" spans="1:20" ht="21" customHeight="1" x14ac:dyDescent="0.4">
      <c r="A3203" s="50" t="s">
        <v>942</v>
      </c>
      <c r="B3203" s="50"/>
      <c r="C3203" s="50"/>
      <c r="D3203" s="50"/>
      <c r="E3203" s="50"/>
      <c r="F3203" s="50"/>
      <c r="G3203" s="50"/>
      <c r="H3203" s="50"/>
      <c r="I3203" s="50"/>
      <c r="J3203" s="50"/>
      <c r="K3203" s="56">
        <v>45264</v>
      </c>
      <c r="L3203" s="50" t="s">
        <v>312</v>
      </c>
      <c r="M3203" s="77">
        <v>100000</v>
      </c>
      <c r="N3203" s="51"/>
      <c r="O3203" s="52">
        <f t="shared" si="485"/>
        <v>100000</v>
      </c>
      <c r="P3203" s="51"/>
      <c r="Q3203" s="51"/>
      <c r="R3203" s="51"/>
      <c r="S3203" s="51"/>
      <c r="T3203" s="50" t="s">
        <v>291</v>
      </c>
    </row>
    <row r="3204" spans="1:20" ht="21" customHeight="1" x14ac:dyDescent="0.4">
      <c r="A3204" s="50" t="s">
        <v>942</v>
      </c>
      <c r="B3204" s="50"/>
      <c r="C3204" s="50" t="s">
        <v>945</v>
      </c>
      <c r="D3204" s="50"/>
      <c r="E3204" s="50"/>
      <c r="F3204" s="50"/>
      <c r="G3204" s="50"/>
      <c r="H3204" s="50"/>
      <c r="I3204" s="50"/>
      <c r="J3204" s="50"/>
      <c r="K3204" s="56">
        <v>45265</v>
      </c>
      <c r="L3204" s="50" t="s">
        <v>312</v>
      </c>
      <c r="M3204" s="77">
        <v>95000</v>
      </c>
      <c r="N3204" s="51"/>
      <c r="O3204" s="52">
        <f t="shared" si="485"/>
        <v>95000</v>
      </c>
      <c r="P3204" s="51"/>
      <c r="Q3204" s="51"/>
      <c r="R3204" s="51"/>
      <c r="S3204" s="51"/>
      <c r="T3204" s="50" t="s">
        <v>291</v>
      </c>
    </row>
    <row r="3205" spans="1:20" ht="21" customHeight="1" x14ac:dyDescent="0.4">
      <c r="A3205" s="50" t="s">
        <v>942</v>
      </c>
      <c r="B3205" s="50"/>
      <c r="C3205" s="50"/>
      <c r="D3205" s="50"/>
      <c r="E3205" s="50"/>
      <c r="F3205" s="50"/>
      <c r="G3205" s="50"/>
      <c r="H3205" s="50"/>
      <c r="I3205" s="50"/>
      <c r="J3205" s="50"/>
      <c r="K3205" s="56">
        <v>45425</v>
      </c>
      <c r="L3205" s="50" t="s">
        <v>9</v>
      </c>
      <c r="M3205" s="51"/>
      <c r="N3205" s="77">
        <v>164000</v>
      </c>
      <c r="O3205" s="52">
        <f t="shared" si="485"/>
        <v>164000</v>
      </c>
      <c r="P3205" s="51"/>
      <c r="Q3205" s="51"/>
      <c r="R3205" s="51"/>
      <c r="S3205" s="51"/>
      <c r="T3205" s="50" t="s">
        <v>291</v>
      </c>
    </row>
    <row r="3206" spans="1:20" ht="21" customHeight="1" x14ac:dyDescent="0.4">
      <c r="A3206" s="50" t="s">
        <v>942</v>
      </c>
      <c r="B3206" s="50"/>
      <c r="C3206" s="50"/>
      <c r="D3206" s="50"/>
      <c r="E3206" s="50"/>
      <c r="F3206" s="50"/>
      <c r="G3206" s="50"/>
      <c r="H3206" s="50"/>
      <c r="I3206" s="50"/>
      <c r="J3206" s="50"/>
      <c r="K3206" s="50"/>
      <c r="L3206" s="50"/>
      <c r="M3206" s="51"/>
      <c r="N3206" s="51"/>
      <c r="O3206" s="52">
        <f t="shared" si="485"/>
        <v>0</v>
      </c>
      <c r="P3206" s="51"/>
      <c r="Q3206" s="51"/>
      <c r="R3206" s="51"/>
      <c r="S3206" s="51"/>
      <c r="T3206" s="50" t="s">
        <v>291</v>
      </c>
    </row>
    <row r="3207" spans="1:20" ht="21" customHeight="1" x14ac:dyDescent="0.4">
      <c r="A3207" s="58"/>
      <c r="B3207" s="58"/>
      <c r="C3207" s="58"/>
      <c r="D3207" s="58"/>
      <c r="E3207" s="58"/>
      <c r="F3207" s="58"/>
      <c r="G3207" s="58"/>
      <c r="H3207" s="58"/>
      <c r="I3207" s="58"/>
      <c r="J3207" s="58"/>
      <c r="K3207" s="58"/>
      <c r="L3207" s="58"/>
      <c r="M3207" s="60">
        <f t="shared" ref="M3207:N3207" si="514">SUM(M3195:M3206)</f>
        <v>645000</v>
      </c>
      <c r="N3207" s="60">
        <f t="shared" si="514"/>
        <v>974000</v>
      </c>
      <c r="O3207" s="60">
        <f>SUM(O3195:O3206)</f>
        <v>1619000</v>
      </c>
      <c r="P3207" s="60">
        <f>+J3196-N3207</f>
        <v>352</v>
      </c>
      <c r="Q3207" s="60">
        <f>+I3196-M3207</f>
        <v>0</v>
      </c>
      <c r="R3207" s="60">
        <f>+P3207+Q3207</f>
        <v>352</v>
      </c>
      <c r="S3207" s="60">
        <f>+O3207</f>
        <v>1619000</v>
      </c>
      <c r="T3207" s="58"/>
    </row>
    <row r="3208" spans="1:20" ht="21" customHeight="1" x14ac:dyDescent="0.4">
      <c r="A3208" s="50" t="s">
        <v>946</v>
      </c>
      <c r="B3208" s="50" t="s">
        <v>399</v>
      </c>
      <c r="C3208" s="50"/>
      <c r="D3208" s="50">
        <v>104.84</v>
      </c>
      <c r="E3208" s="50"/>
      <c r="F3208" s="52">
        <f t="shared" ref="F3208:F3209" si="515">+D3208*0.8364</f>
        <v>87.688176000000013</v>
      </c>
      <c r="G3208" s="51">
        <v>7000</v>
      </c>
      <c r="H3208" s="51">
        <f t="shared" ref="H3208:H3209" si="516">+D3208*E3208</f>
        <v>0</v>
      </c>
      <c r="I3208" s="52">
        <f t="shared" ref="I3208:I3209" si="517">+CEILING(F3208*G3208,1000)</f>
        <v>614000</v>
      </c>
      <c r="J3208" s="52">
        <f t="shared" ref="J3208:J3209" si="518">(H3208-I3208)</f>
        <v>-614000</v>
      </c>
      <c r="K3208" s="50"/>
      <c r="L3208" s="50"/>
      <c r="M3208" s="51"/>
      <c r="N3208" s="51"/>
      <c r="O3208" s="52"/>
      <c r="P3208" s="51">
        <f t="shared" ref="P3208" si="519">+J3208-N3208</f>
        <v>-614000</v>
      </c>
      <c r="Q3208" s="51">
        <f t="shared" ref="Q3208" si="520">+I3208-M3208</f>
        <v>614000</v>
      </c>
      <c r="R3208" s="51">
        <f t="shared" ref="R3208" si="521">+P3208+Q3208</f>
        <v>0</v>
      </c>
      <c r="S3208" s="51">
        <f t="shared" ref="S3208" si="522">+O3208</f>
        <v>0</v>
      </c>
      <c r="T3208" s="50" t="s">
        <v>991</v>
      </c>
    </row>
    <row r="3209" spans="1:20" ht="21" customHeight="1" x14ac:dyDescent="0.4">
      <c r="A3209" s="50" t="s">
        <v>947</v>
      </c>
      <c r="B3209" s="50" t="s">
        <v>399</v>
      </c>
      <c r="C3209" s="50"/>
      <c r="D3209" s="50">
        <v>104.56</v>
      </c>
      <c r="E3209" s="50"/>
      <c r="F3209" s="52">
        <f t="shared" si="515"/>
        <v>87.453984000000005</v>
      </c>
      <c r="G3209" s="51">
        <v>7000</v>
      </c>
      <c r="H3209" s="51">
        <f t="shared" si="516"/>
        <v>0</v>
      </c>
      <c r="I3209" s="52">
        <f t="shared" si="517"/>
        <v>613000</v>
      </c>
      <c r="J3209" s="52">
        <f t="shared" si="518"/>
        <v>-613000</v>
      </c>
      <c r="K3209" s="50"/>
      <c r="L3209" s="50"/>
      <c r="M3209" s="51"/>
      <c r="N3209" s="51"/>
      <c r="O3209" s="52">
        <f t="shared" si="485"/>
        <v>0</v>
      </c>
      <c r="P3209" s="51">
        <f t="shared" ref="P3209" si="523">+J3209-N3209</f>
        <v>-613000</v>
      </c>
      <c r="Q3209" s="51">
        <f t="shared" ref="Q3209" si="524">+I3209-M3209</f>
        <v>613000</v>
      </c>
      <c r="R3209" s="51">
        <f t="shared" ref="R3209" si="525">+P3209+Q3209</f>
        <v>0</v>
      </c>
      <c r="S3209" s="51">
        <f t="shared" ref="S3209" si="526">+O3209</f>
        <v>0</v>
      </c>
      <c r="T3209" s="50" t="s">
        <v>991</v>
      </c>
    </row>
    <row r="3210" spans="1:20" ht="21" customHeight="1" x14ac:dyDescent="0.4">
      <c r="A3210" s="50" t="s">
        <v>948</v>
      </c>
      <c r="B3210" s="50" t="s">
        <v>399</v>
      </c>
      <c r="C3210" s="50"/>
      <c r="D3210" s="50">
        <v>104.25</v>
      </c>
      <c r="E3210" s="50">
        <v>20500</v>
      </c>
      <c r="F3210" s="52">
        <f t="shared" ref="F3210" si="527">+D3210*0.8364</f>
        <v>87.194699999999997</v>
      </c>
      <c r="G3210" s="51">
        <v>7000</v>
      </c>
      <c r="H3210" s="51">
        <f t="shared" ref="H3210" si="528">+D3210*E3210</f>
        <v>2137125</v>
      </c>
      <c r="I3210" s="52">
        <f t="shared" ref="I3210" si="529">+CEILING(F3210*G3210,1000)</f>
        <v>611000</v>
      </c>
      <c r="J3210" s="52">
        <f t="shared" ref="J3210" si="530">(H3210-I3210)</f>
        <v>1526125</v>
      </c>
      <c r="K3210" s="56">
        <v>45002</v>
      </c>
      <c r="L3210" s="50"/>
      <c r="M3210" s="51"/>
      <c r="N3210" s="51"/>
      <c r="O3210" s="52">
        <f t="shared" si="485"/>
        <v>0</v>
      </c>
      <c r="P3210" s="51"/>
      <c r="Q3210" s="51"/>
      <c r="R3210" s="51"/>
      <c r="S3210" s="51"/>
      <c r="T3210" s="50" t="s">
        <v>295</v>
      </c>
    </row>
    <row r="3211" spans="1:20" ht="21" customHeight="1" x14ac:dyDescent="0.4">
      <c r="A3211" s="50" t="s">
        <v>948</v>
      </c>
      <c r="B3211" s="50"/>
      <c r="C3211" s="50"/>
      <c r="D3211" s="50"/>
      <c r="E3211" s="50"/>
      <c r="F3211" s="50"/>
      <c r="G3211" s="50"/>
      <c r="H3211" s="50"/>
      <c r="I3211" s="50"/>
      <c r="J3211" s="50"/>
      <c r="K3211" s="56">
        <v>45002</v>
      </c>
      <c r="L3211" s="50" t="s">
        <v>312</v>
      </c>
      <c r="M3211" s="51">
        <v>1</v>
      </c>
      <c r="N3211" s="51"/>
      <c r="O3211" s="52">
        <f t="shared" si="485"/>
        <v>1</v>
      </c>
      <c r="P3211" s="51"/>
      <c r="Q3211" s="51"/>
      <c r="R3211" s="51"/>
      <c r="S3211" s="51"/>
      <c r="T3211" s="50" t="s">
        <v>304</v>
      </c>
    </row>
    <row r="3212" spans="1:20" ht="21" customHeight="1" x14ac:dyDescent="0.4">
      <c r="A3212" s="50" t="s">
        <v>948</v>
      </c>
      <c r="B3212" s="50"/>
      <c r="C3212" s="50"/>
      <c r="D3212" s="50"/>
      <c r="E3212" s="50"/>
      <c r="F3212" s="50"/>
      <c r="G3212" s="50"/>
      <c r="H3212" s="50"/>
      <c r="I3212" s="50"/>
      <c r="J3212" s="50"/>
      <c r="K3212" s="56">
        <v>45002</v>
      </c>
      <c r="L3212" s="50" t="s">
        <v>312</v>
      </c>
      <c r="M3212" s="51">
        <v>20000</v>
      </c>
      <c r="N3212" s="51"/>
      <c r="O3212" s="52">
        <f t="shared" si="485"/>
        <v>20000</v>
      </c>
      <c r="P3212" s="51"/>
      <c r="Q3212" s="51"/>
      <c r="R3212" s="51"/>
      <c r="S3212" s="51"/>
      <c r="T3212" s="50" t="s">
        <v>304</v>
      </c>
    </row>
    <row r="3213" spans="1:20" ht="21" customHeight="1" x14ac:dyDescent="0.4">
      <c r="A3213" s="50" t="s">
        <v>948</v>
      </c>
      <c r="B3213" s="50"/>
      <c r="C3213" s="50"/>
      <c r="D3213" s="50"/>
      <c r="E3213" s="50"/>
      <c r="F3213" s="50"/>
      <c r="G3213" s="50"/>
      <c r="H3213" s="50"/>
      <c r="I3213" s="50"/>
      <c r="J3213" s="50"/>
      <c r="K3213" s="56">
        <v>45030</v>
      </c>
      <c r="L3213" s="50" t="s">
        <v>313</v>
      </c>
      <c r="M3213" s="51">
        <v>-20001</v>
      </c>
      <c r="N3213" s="51"/>
      <c r="O3213" s="52">
        <f t="shared" si="485"/>
        <v>-20001</v>
      </c>
      <c r="P3213" s="51"/>
      <c r="Q3213" s="51"/>
      <c r="R3213" s="51"/>
      <c r="S3213" s="51"/>
      <c r="T3213" s="50" t="s">
        <v>304</v>
      </c>
    </row>
    <row r="3214" spans="1:20" ht="21" customHeight="1" x14ac:dyDescent="0.4">
      <c r="A3214" s="50" t="s">
        <v>948</v>
      </c>
      <c r="B3214" s="50"/>
      <c r="C3214" s="50"/>
      <c r="D3214" s="50"/>
      <c r="E3214" s="50"/>
      <c r="F3214" s="50"/>
      <c r="G3214" s="50"/>
      <c r="H3214" s="50"/>
      <c r="I3214" s="50"/>
      <c r="J3214" s="50"/>
      <c r="K3214" s="50"/>
      <c r="L3214" s="50"/>
      <c r="M3214" s="51"/>
      <c r="N3214" s="51"/>
      <c r="O3214" s="52">
        <f t="shared" si="485"/>
        <v>0</v>
      </c>
      <c r="P3214" s="51"/>
      <c r="Q3214" s="51"/>
      <c r="R3214" s="51"/>
      <c r="S3214" s="51"/>
      <c r="T3214" s="50" t="s">
        <v>295</v>
      </c>
    </row>
    <row r="3215" spans="1:20" ht="21" customHeight="1" x14ac:dyDescent="0.4">
      <c r="A3215" s="58"/>
      <c r="B3215" s="58"/>
      <c r="C3215" s="58"/>
      <c r="D3215" s="58"/>
      <c r="E3215" s="58"/>
      <c r="F3215" s="58"/>
      <c r="G3215" s="58"/>
      <c r="H3215" s="58"/>
      <c r="I3215" s="58"/>
      <c r="J3215" s="58"/>
      <c r="K3215" s="58"/>
      <c r="L3215" s="58"/>
      <c r="M3215" s="60">
        <f t="shared" ref="M3215:N3215" si="531">SUM(M3209:M3214)</f>
        <v>0</v>
      </c>
      <c r="N3215" s="60">
        <f t="shared" si="531"/>
        <v>0</v>
      </c>
      <c r="O3215" s="60">
        <f>SUM(O3209:O3214)</f>
        <v>0</v>
      </c>
      <c r="P3215" s="60">
        <f>+J3210-N3215</f>
        <v>1526125</v>
      </c>
      <c r="Q3215" s="60">
        <f>+I3210-M3215</f>
        <v>611000</v>
      </c>
      <c r="R3215" s="60">
        <f>+P3215+Q3215</f>
        <v>2137125</v>
      </c>
      <c r="S3215" s="60">
        <f>+O3215</f>
        <v>0</v>
      </c>
      <c r="T3215" s="58"/>
    </row>
    <row r="3216" spans="1:20" ht="21" customHeight="1" x14ac:dyDescent="0.4">
      <c r="A3216" s="50" t="s">
        <v>949</v>
      </c>
      <c r="B3216" s="50" t="s">
        <v>399</v>
      </c>
      <c r="C3216" s="50"/>
      <c r="D3216" s="50">
        <v>103.94</v>
      </c>
      <c r="E3216" s="50">
        <v>20500</v>
      </c>
      <c r="F3216" s="52">
        <f t="shared" ref="F3216:F3219" si="532">+D3216*0.8364</f>
        <v>86.935416000000004</v>
      </c>
      <c r="G3216" s="51">
        <v>7000</v>
      </c>
      <c r="H3216" s="51">
        <f t="shared" ref="H3216:H3219" si="533">+D3216*E3216</f>
        <v>2130770</v>
      </c>
      <c r="I3216" s="52">
        <f t="shared" ref="I3216:I3219" si="534">+CEILING(F3216*G3216,1000)</f>
        <v>609000</v>
      </c>
      <c r="J3216" s="52">
        <f t="shared" ref="J3216:J3219" si="535">(H3216-I3216)</f>
        <v>1521770</v>
      </c>
      <c r="K3216" s="50"/>
      <c r="L3216" s="50"/>
      <c r="M3216" s="51"/>
      <c r="N3216" s="51"/>
      <c r="O3216" s="52"/>
      <c r="P3216" s="51">
        <f t="shared" ref="P3216:P3218" si="536">+J3216-N3216</f>
        <v>1521770</v>
      </c>
      <c r="Q3216" s="51">
        <f t="shared" ref="Q3216:Q3218" si="537">+I3216-M3216</f>
        <v>609000</v>
      </c>
      <c r="R3216" s="51">
        <f t="shared" ref="R3216:R3218" si="538">+P3216+Q3216</f>
        <v>2130770</v>
      </c>
      <c r="S3216" s="51">
        <f t="shared" ref="S3216:S3218" si="539">+O3216</f>
        <v>0</v>
      </c>
      <c r="T3216" s="50" t="s">
        <v>295</v>
      </c>
    </row>
    <row r="3217" spans="1:20" ht="21" customHeight="1" x14ac:dyDescent="0.4">
      <c r="A3217" s="50" t="s">
        <v>950</v>
      </c>
      <c r="B3217" s="50" t="s">
        <v>399</v>
      </c>
      <c r="C3217" s="50"/>
      <c r="D3217" s="50">
        <v>103.64</v>
      </c>
      <c r="E3217" s="50">
        <v>20500</v>
      </c>
      <c r="F3217" s="52">
        <f t="shared" si="532"/>
        <v>86.68449600000001</v>
      </c>
      <c r="G3217" s="51">
        <v>7000</v>
      </c>
      <c r="H3217" s="51">
        <f t="shared" si="533"/>
        <v>2124620</v>
      </c>
      <c r="I3217" s="52">
        <f t="shared" si="534"/>
        <v>607000</v>
      </c>
      <c r="J3217" s="52">
        <f t="shared" si="535"/>
        <v>1517620</v>
      </c>
      <c r="K3217" s="50"/>
      <c r="L3217" s="50"/>
      <c r="M3217" s="51"/>
      <c r="N3217" s="51"/>
      <c r="O3217" s="52">
        <f t="shared" ref="O3217:O3263" si="540">+SUM(M3217:N3217)</f>
        <v>0</v>
      </c>
      <c r="P3217" s="51">
        <f t="shared" si="536"/>
        <v>1517620</v>
      </c>
      <c r="Q3217" s="51">
        <f t="shared" si="537"/>
        <v>607000</v>
      </c>
      <c r="R3217" s="51">
        <f t="shared" si="538"/>
        <v>2124620</v>
      </c>
      <c r="S3217" s="51">
        <f t="shared" si="539"/>
        <v>0</v>
      </c>
      <c r="T3217" s="50" t="s">
        <v>295</v>
      </c>
    </row>
    <row r="3218" spans="1:20" ht="21" customHeight="1" x14ac:dyDescent="0.4">
      <c r="A3218" s="50" t="s">
        <v>951</v>
      </c>
      <c r="B3218" s="50" t="s">
        <v>399</v>
      </c>
      <c r="C3218" s="50"/>
      <c r="D3218" s="50">
        <v>103.33</v>
      </c>
      <c r="E3218" s="50">
        <v>20500</v>
      </c>
      <c r="F3218" s="52">
        <f t="shared" si="532"/>
        <v>86.425212000000002</v>
      </c>
      <c r="G3218" s="51">
        <v>7000</v>
      </c>
      <c r="H3218" s="51">
        <f t="shared" si="533"/>
        <v>2118265</v>
      </c>
      <c r="I3218" s="52">
        <f t="shared" si="534"/>
        <v>605000</v>
      </c>
      <c r="J3218" s="52">
        <f t="shared" si="535"/>
        <v>1513265</v>
      </c>
      <c r="K3218" s="50"/>
      <c r="L3218" s="50"/>
      <c r="M3218" s="51"/>
      <c r="N3218" s="51"/>
      <c r="O3218" s="52">
        <f t="shared" si="540"/>
        <v>0</v>
      </c>
      <c r="P3218" s="51">
        <f t="shared" si="536"/>
        <v>1513265</v>
      </c>
      <c r="Q3218" s="51">
        <f t="shared" si="537"/>
        <v>605000</v>
      </c>
      <c r="R3218" s="51">
        <f t="shared" si="538"/>
        <v>2118265</v>
      </c>
      <c r="S3218" s="51">
        <f t="shared" si="539"/>
        <v>0</v>
      </c>
      <c r="T3218" s="50" t="s">
        <v>295</v>
      </c>
    </row>
    <row r="3219" spans="1:20" ht="21" customHeight="1" x14ac:dyDescent="0.4">
      <c r="A3219" s="50" t="s">
        <v>952</v>
      </c>
      <c r="B3219" s="50" t="s">
        <v>399</v>
      </c>
      <c r="C3219" s="50" t="s">
        <v>418</v>
      </c>
      <c r="D3219" s="50">
        <v>103.32</v>
      </c>
      <c r="E3219" s="50">
        <v>17000</v>
      </c>
      <c r="F3219" s="52">
        <f t="shared" si="532"/>
        <v>86.416848000000002</v>
      </c>
      <c r="G3219" s="51">
        <v>7000</v>
      </c>
      <c r="H3219" s="51">
        <f t="shared" si="533"/>
        <v>1756440</v>
      </c>
      <c r="I3219" s="52">
        <f t="shared" si="534"/>
        <v>605000</v>
      </c>
      <c r="J3219" s="52">
        <f t="shared" si="535"/>
        <v>1151440</v>
      </c>
      <c r="K3219" s="56">
        <v>45229</v>
      </c>
      <c r="L3219" s="50"/>
      <c r="M3219" s="51"/>
      <c r="N3219" s="51"/>
      <c r="O3219" s="52">
        <f t="shared" si="540"/>
        <v>0</v>
      </c>
      <c r="P3219" s="51"/>
      <c r="Q3219" s="51"/>
      <c r="R3219" s="51"/>
      <c r="S3219" s="51"/>
      <c r="T3219" s="50" t="s">
        <v>305</v>
      </c>
    </row>
    <row r="3220" spans="1:20" ht="21" customHeight="1" x14ac:dyDescent="0.4">
      <c r="A3220" s="50" t="s">
        <v>952</v>
      </c>
      <c r="B3220" s="50"/>
      <c r="C3220" s="50"/>
      <c r="D3220" s="50"/>
      <c r="E3220" s="50"/>
      <c r="F3220" s="50"/>
      <c r="G3220" s="50"/>
      <c r="H3220" s="50"/>
      <c r="I3220" s="50"/>
      <c r="J3220" s="50"/>
      <c r="K3220" s="56">
        <v>45229</v>
      </c>
      <c r="L3220" s="50" t="s">
        <v>312</v>
      </c>
      <c r="M3220" s="77">
        <v>10000</v>
      </c>
      <c r="N3220" s="51"/>
      <c r="O3220" s="52">
        <f t="shared" si="540"/>
        <v>10000</v>
      </c>
      <c r="P3220" s="51"/>
      <c r="Q3220" s="51"/>
      <c r="R3220" s="51"/>
      <c r="S3220" s="51"/>
      <c r="T3220" s="50" t="s">
        <v>305</v>
      </c>
    </row>
    <row r="3221" spans="1:20" ht="21" customHeight="1" x14ac:dyDescent="0.4">
      <c r="A3221" s="50" t="s">
        <v>952</v>
      </c>
      <c r="B3221" s="50"/>
      <c r="C3221" s="50"/>
      <c r="D3221" s="50"/>
      <c r="E3221" s="50"/>
      <c r="F3221" s="50"/>
      <c r="G3221" s="50"/>
      <c r="H3221" s="50"/>
      <c r="I3221" s="50"/>
      <c r="J3221" s="50"/>
      <c r="K3221" s="56">
        <v>45239</v>
      </c>
      <c r="L3221" s="50" t="s">
        <v>312</v>
      </c>
      <c r="M3221" s="77">
        <v>90000</v>
      </c>
      <c r="N3221" s="51"/>
      <c r="O3221" s="52">
        <f t="shared" si="540"/>
        <v>90000</v>
      </c>
      <c r="P3221" s="51"/>
      <c r="Q3221" s="51"/>
      <c r="R3221" s="51"/>
      <c r="S3221" s="51"/>
      <c r="T3221" s="50" t="s">
        <v>305</v>
      </c>
    </row>
    <row r="3222" spans="1:20" ht="21" customHeight="1" x14ac:dyDescent="0.4">
      <c r="A3222" s="50" t="s">
        <v>952</v>
      </c>
      <c r="B3222" s="50"/>
      <c r="C3222" s="50"/>
      <c r="D3222" s="50"/>
      <c r="E3222" s="50"/>
      <c r="F3222" s="50"/>
      <c r="G3222" s="50"/>
      <c r="H3222" s="50"/>
      <c r="I3222" s="50"/>
      <c r="J3222" s="50"/>
      <c r="K3222" s="56">
        <v>45246</v>
      </c>
      <c r="L3222" s="50" t="s">
        <v>313</v>
      </c>
      <c r="M3222" s="77">
        <v>300000</v>
      </c>
      <c r="N3222" s="51"/>
      <c r="O3222" s="52">
        <f t="shared" si="540"/>
        <v>300000</v>
      </c>
      <c r="P3222" s="51"/>
      <c r="Q3222" s="51"/>
      <c r="R3222" s="51"/>
      <c r="S3222" s="51"/>
      <c r="T3222" s="50" t="s">
        <v>305</v>
      </c>
    </row>
    <row r="3223" spans="1:20" ht="21" customHeight="1" x14ac:dyDescent="0.4">
      <c r="A3223" s="50" t="s">
        <v>952</v>
      </c>
      <c r="B3223" s="50"/>
      <c r="C3223" s="50"/>
      <c r="D3223" s="50"/>
      <c r="E3223" s="50"/>
      <c r="F3223" s="50"/>
      <c r="G3223" s="50"/>
      <c r="H3223" s="50"/>
      <c r="I3223" s="50"/>
      <c r="J3223" s="50"/>
      <c r="K3223" s="56">
        <v>45300</v>
      </c>
      <c r="L3223" s="50" t="s">
        <v>9</v>
      </c>
      <c r="M3223" s="51"/>
      <c r="N3223" s="77">
        <v>200000</v>
      </c>
      <c r="O3223" s="52">
        <f t="shared" si="540"/>
        <v>200000</v>
      </c>
      <c r="P3223" s="51"/>
      <c r="Q3223" s="51"/>
      <c r="R3223" s="51"/>
      <c r="S3223" s="51"/>
      <c r="T3223" s="50" t="s">
        <v>305</v>
      </c>
    </row>
    <row r="3224" spans="1:20" ht="21" customHeight="1" x14ac:dyDescent="0.4">
      <c r="A3224" s="50" t="s">
        <v>952</v>
      </c>
      <c r="B3224" s="50"/>
      <c r="C3224" s="50"/>
      <c r="D3224" s="50"/>
      <c r="E3224" s="50"/>
      <c r="F3224" s="50"/>
      <c r="G3224" s="50"/>
      <c r="H3224" s="50"/>
      <c r="I3224" s="50"/>
      <c r="J3224" s="50"/>
      <c r="K3224" s="56">
        <v>45308</v>
      </c>
      <c r="L3224" s="50" t="s">
        <v>9</v>
      </c>
      <c r="M3224" s="51"/>
      <c r="N3224" s="77">
        <v>200000</v>
      </c>
      <c r="O3224" s="52">
        <f t="shared" si="540"/>
        <v>200000</v>
      </c>
      <c r="P3224" s="51"/>
      <c r="Q3224" s="51"/>
      <c r="R3224" s="51"/>
      <c r="S3224" s="51"/>
      <c r="T3224" s="50" t="s">
        <v>305</v>
      </c>
    </row>
    <row r="3225" spans="1:20" ht="21" customHeight="1" x14ac:dyDescent="0.4">
      <c r="A3225" s="50" t="s">
        <v>952</v>
      </c>
      <c r="B3225" s="50"/>
      <c r="C3225" s="50"/>
      <c r="D3225" s="50"/>
      <c r="E3225" s="50"/>
      <c r="F3225" s="50"/>
      <c r="G3225" s="50"/>
      <c r="H3225" s="50"/>
      <c r="I3225" s="50"/>
      <c r="J3225" s="50"/>
      <c r="K3225" s="56">
        <v>45470</v>
      </c>
      <c r="L3225" s="50" t="s">
        <v>9</v>
      </c>
      <c r="M3225" s="51"/>
      <c r="N3225" s="77">
        <v>400000</v>
      </c>
      <c r="O3225" s="52">
        <f t="shared" si="540"/>
        <v>400000</v>
      </c>
      <c r="P3225" s="51"/>
      <c r="Q3225" s="51"/>
      <c r="R3225" s="51"/>
      <c r="S3225" s="51"/>
      <c r="T3225" s="50" t="s">
        <v>305</v>
      </c>
    </row>
    <row r="3226" spans="1:20" ht="21" customHeight="1" x14ac:dyDescent="0.4">
      <c r="A3226" s="50" t="s">
        <v>952</v>
      </c>
      <c r="B3226" s="50"/>
      <c r="C3226" s="50"/>
      <c r="D3226" s="50"/>
      <c r="E3226" s="50"/>
      <c r="F3226" s="50"/>
      <c r="G3226" s="50"/>
      <c r="H3226" s="50"/>
      <c r="I3226" s="50"/>
      <c r="J3226" s="50"/>
      <c r="K3226" s="56">
        <v>45575</v>
      </c>
      <c r="L3226" s="50" t="s">
        <v>9</v>
      </c>
      <c r="M3226" s="51"/>
      <c r="N3226" s="77">
        <v>200000</v>
      </c>
      <c r="O3226" s="52">
        <f t="shared" si="540"/>
        <v>200000</v>
      </c>
      <c r="P3226" s="51"/>
      <c r="Q3226" s="51"/>
      <c r="R3226" s="51"/>
      <c r="S3226" s="51"/>
      <c r="T3226" s="50" t="s">
        <v>305</v>
      </c>
    </row>
    <row r="3227" spans="1:20" ht="21" customHeight="1" x14ac:dyDescent="0.4">
      <c r="A3227" s="50" t="s">
        <v>952</v>
      </c>
      <c r="B3227" s="50"/>
      <c r="C3227" s="50" t="s">
        <v>555</v>
      </c>
      <c r="D3227" s="50"/>
      <c r="E3227" s="50" t="s">
        <v>599</v>
      </c>
      <c r="F3227" s="50"/>
      <c r="G3227" s="50"/>
      <c r="H3227" s="50"/>
      <c r="I3227" s="50"/>
      <c r="J3227" s="50"/>
      <c r="K3227" s="56">
        <v>45615</v>
      </c>
      <c r="L3227" s="50" t="s">
        <v>1459</v>
      </c>
      <c r="M3227" s="77">
        <v>206000</v>
      </c>
      <c r="N3227" s="51"/>
      <c r="O3227" s="52">
        <f t="shared" si="540"/>
        <v>206000</v>
      </c>
      <c r="P3227" s="51"/>
      <c r="Q3227" s="51"/>
      <c r="R3227" s="51"/>
      <c r="S3227" s="51"/>
      <c r="T3227" s="50" t="s">
        <v>305</v>
      </c>
    </row>
    <row r="3228" spans="1:20" ht="21" customHeight="1" x14ac:dyDescent="0.4">
      <c r="A3228" s="50" t="s">
        <v>952</v>
      </c>
      <c r="B3228" s="50"/>
      <c r="C3228" s="50" t="s">
        <v>555</v>
      </c>
      <c r="D3228" s="50"/>
      <c r="E3228" s="50"/>
      <c r="F3228" s="50"/>
      <c r="G3228" s="50"/>
      <c r="H3228" s="50"/>
      <c r="I3228" s="50"/>
      <c r="J3228" s="50"/>
      <c r="K3228" s="56">
        <v>45623</v>
      </c>
      <c r="L3228" s="50" t="s">
        <v>1459</v>
      </c>
      <c r="M3228" s="77">
        <v>-206000</v>
      </c>
      <c r="N3228" s="51"/>
      <c r="O3228" s="52">
        <f t="shared" si="540"/>
        <v>-206000</v>
      </c>
      <c r="P3228" s="51"/>
      <c r="Q3228" s="51"/>
      <c r="R3228" s="51"/>
      <c r="S3228" s="51"/>
      <c r="T3228" s="50" t="s">
        <v>305</v>
      </c>
    </row>
    <row r="3229" spans="1:20" ht="21" customHeight="1" x14ac:dyDescent="0.4">
      <c r="A3229" s="50" t="s">
        <v>952</v>
      </c>
      <c r="B3229" s="50"/>
      <c r="C3229" s="50" t="s">
        <v>555</v>
      </c>
      <c r="D3229" s="50"/>
      <c r="E3229" s="50"/>
      <c r="F3229" s="50"/>
      <c r="G3229" s="50"/>
      <c r="H3229" s="50"/>
      <c r="I3229" s="50"/>
      <c r="J3229" s="50"/>
      <c r="K3229" s="56">
        <v>45632</v>
      </c>
      <c r="L3229" s="50" t="s">
        <v>1459</v>
      </c>
      <c r="M3229" s="77">
        <v>206000</v>
      </c>
      <c r="N3229" s="51"/>
      <c r="O3229" s="52">
        <f t="shared" si="540"/>
        <v>206000</v>
      </c>
      <c r="P3229" s="51"/>
      <c r="Q3229" s="51"/>
      <c r="R3229" s="51"/>
      <c r="S3229" s="51"/>
      <c r="T3229" s="50" t="s">
        <v>305</v>
      </c>
    </row>
    <row r="3230" spans="1:20" ht="21" customHeight="1" x14ac:dyDescent="0.4">
      <c r="A3230" s="50" t="s">
        <v>952</v>
      </c>
      <c r="B3230" s="50"/>
      <c r="C3230" s="50"/>
      <c r="D3230" s="50"/>
      <c r="E3230" s="50"/>
      <c r="F3230" s="50"/>
      <c r="G3230" s="50"/>
      <c r="H3230" s="50"/>
      <c r="I3230" s="50"/>
      <c r="J3230" s="50"/>
      <c r="K3230" s="56">
        <v>45633</v>
      </c>
      <c r="L3230" s="50" t="s">
        <v>9</v>
      </c>
      <c r="M3230" s="51"/>
      <c r="N3230" s="77">
        <v>130000</v>
      </c>
      <c r="O3230" s="52">
        <f t="shared" si="540"/>
        <v>130000</v>
      </c>
      <c r="P3230" s="51"/>
      <c r="Q3230" s="51"/>
      <c r="R3230" s="51"/>
      <c r="S3230" s="51"/>
      <c r="T3230" s="50" t="s">
        <v>305</v>
      </c>
    </row>
    <row r="3231" spans="1:20" ht="21" customHeight="1" x14ac:dyDescent="0.4">
      <c r="A3231" s="50" t="s">
        <v>952</v>
      </c>
      <c r="B3231" s="50"/>
      <c r="C3231" s="50"/>
      <c r="D3231" s="50"/>
      <c r="E3231" s="50"/>
      <c r="F3231" s="50"/>
      <c r="G3231" s="50"/>
      <c r="H3231" s="50"/>
      <c r="I3231" s="50"/>
      <c r="J3231" s="50"/>
      <c r="K3231" s="56">
        <v>45692</v>
      </c>
      <c r="L3231" s="50" t="s">
        <v>9</v>
      </c>
      <c r="M3231" s="51"/>
      <c r="N3231" s="77">
        <v>20440</v>
      </c>
      <c r="O3231" s="52">
        <f t="shared" si="540"/>
        <v>20440</v>
      </c>
      <c r="P3231" s="51"/>
      <c r="Q3231" s="51"/>
      <c r="R3231" s="51"/>
      <c r="S3231" s="51"/>
      <c r="T3231" s="50" t="s">
        <v>305</v>
      </c>
    </row>
    <row r="3232" spans="1:20" ht="21" customHeight="1" x14ac:dyDescent="0.4">
      <c r="A3232" s="50" t="s">
        <v>952</v>
      </c>
      <c r="B3232" s="50"/>
      <c r="C3232" s="50"/>
      <c r="D3232" s="50"/>
      <c r="E3232" s="50"/>
      <c r="F3232" s="50"/>
      <c r="G3232" s="50"/>
      <c r="H3232" s="50"/>
      <c r="I3232" s="50"/>
      <c r="J3232" s="50"/>
      <c r="K3232" s="50"/>
      <c r="L3232" s="50"/>
      <c r="M3232" s="51"/>
      <c r="N3232" s="51"/>
      <c r="O3232" s="52">
        <f t="shared" si="540"/>
        <v>0</v>
      </c>
      <c r="P3232" s="51"/>
      <c r="Q3232" s="51"/>
      <c r="R3232" s="51"/>
      <c r="S3232" s="51"/>
      <c r="T3232" s="50" t="s">
        <v>305</v>
      </c>
    </row>
    <row r="3233" spans="1:20" ht="21" customHeight="1" x14ac:dyDescent="0.4">
      <c r="A3233" s="58"/>
      <c r="B3233" s="58"/>
      <c r="C3233" s="58"/>
      <c r="D3233" s="58"/>
      <c r="E3233" s="58"/>
      <c r="F3233" s="58"/>
      <c r="G3233" s="58"/>
      <c r="H3233" s="58"/>
      <c r="I3233" s="58"/>
      <c r="J3233" s="58"/>
      <c r="K3233" s="58"/>
      <c r="L3233" s="58"/>
      <c r="M3233" s="60">
        <f t="shared" ref="M3233:N3233" si="541">SUM(M3217:M3232)</f>
        <v>606000</v>
      </c>
      <c r="N3233" s="60">
        <f t="shared" si="541"/>
        <v>1150440</v>
      </c>
      <c r="O3233" s="60">
        <f>SUM(O3217:O3232)</f>
        <v>1756440</v>
      </c>
      <c r="P3233" s="60">
        <f>+J3219-N3233</f>
        <v>1000</v>
      </c>
      <c r="Q3233" s="60">
        <f>+I3219-M3233</f>
        <v>-1000</v>
      </c>
      <c r="R3233" s="60">
        <f>+P3233+Q3233</f>
        <v>0</v>
      </c>
      <c r="S3233" s="60">
        <f>+O3233</f>
        <v>1756440</v>
      </c>
      <c r="T3233" s="58"/>
    </row>
    <row r="3234" spans="1:20" ht="21" customHeight="1" x14ac:dyDescent="0.4">
      <c r="A3234" s="50" t="s">
        <v>953</v>
      </c>
      <c r="B3234" s="50" t="s">
        <v>399</v>
      </c>
      <c r="C3234" s="50"/>
      <c r="D3234" s="50">
        <v>103.53</v>
      </c>
      <c r="E3234" s="50"/>
      <c r="F3234" s="52">
        <f t="shared" ref="F3234:F3236" si="542">+D3234*0.8364</f>
        <v>86.592492000000007</v>
      </c>
      <c r="G3234" s="51">
        <v>7000</v>
      </c>
      <c r="H3234" s="51">
        <f t="shared" ref="H3234:H3236" si="543">+D3234*E3234</f>
        <v>0</v>
      </c>
      <c r="I3234" s="52">
        <f t="shared" ref="I3234:I3236" si="544">+CEILING(F3234*G3234,1000)</f>
        <v>607000</v>
      </c>
      <c r="J3234" s="52">
        <f t="shared" ref="J3234:J3236" si="545">(H3234-I3234)</f>
        <v>-607000</v>
      </c>
      <c r="K3234" s="50"/>
      <c r="L3234" s="50"/>
      <c r="M3234" s="51"/>
      <c r="N3234" s="51"/>
      <c r="O3234" s="52"/>
      <c r="P3234" s="51">
        <f t="shared" ref="P3234:P3235" si="546">+J3234-N3234</f>
        <v>-607000</v>
      </c>
      <c r="Q3234" s="51">
        <f t="shared" ref="Q3234:Q3235" si="547">+I3234-M3234</f>
        <v>607000</v>
      </c>
      <c r="R3234" s="51">
        <f t="shared" ref="R3234:R3235" si="548">+P3234+Q3234</f>
        <v>0</v>
      </c>
      <c r="S3234" s="51">
        <f t="shared" ref="S3234:S3235" si="549">+O3234</f>
        <v>0</v>
      </c>
      <c r="T3234" s="50" t="s">
        <v>991</v>
      </c>
    </row>
    <row r="3235" spans="1:20" ht="21" customHeight="1" x14ac:dyDescent="0.4">
      <c r="A3235" s="50" t="s">
        <v>954</v>
      </c>
      <c r="B3235" s="50" t="s">
        <v>399</v>
      </c>
      <c r="C3235" s="50"/>
      <c r="D3235" s="50">
        <v>103.73</v>
      </c>
      <c r="E3235" s="50"/>
      <c r="F3235" s="52">
        <f t="shared" si="542"/>
        <v>86.759772000000012</v>
      </c>
      <c r="G3235" s="51">
        <v>7000</v>
      </c>
      <c r="H3235" s="51">
        <f t="shared" si="543"/>
        <v>0</v>
      </c>
      <c r="I3235" s="52">
        <f t="shared" si="544"/>
        <v>608000</v>
      </c>
      <c r="J3235" s="52">
        <f t="shared" si="545"/>
        <v>-608000</v>
      </c>
      <c r="K3235" s="50"/>
      <c r="L3235" s="50"/>
      <c r="M3235" s="51"/>
      <c r="N3235" s="51"/>
      <c r="O3235" s="52">
        <f t="shared" si="540"/>
        <v>0</v>
      </c>
      <c r="P3235" s="51">
        <f t="shared" si="546"/>
        <v>-608000</v>
      </c>
      <c r="Q3235" s="51">
        <f t="shared" si="547"/>
        <v>608000</v>
      </c>
      <c r="R3235" s="51">
        <f t="shared" si="548"/>
        <v>0</v>
      </c>
      <c r="S3235" s="51">
        <f t="shared" si="549"/>
        <v>0</v>
      </c>
      <c r="T3235" s="50" t="s">
        <v>991</v>
      </c>
    </row>
    <row r="3236" spans="1:20" ht="21" customHeight="1" x14ac:dyDescent="0.4">
      <c r="A3236" s="50" t="s">
        <v>955</v>
      </c>
      <c r="B3236" s="50" t="s">
        <v>399</v>
      </c>
      <c r="C3236" s="50"/>
      <c r="D3236" s="50">
        <v>103.91</v>
      </c>
      <c r="E3236" s="50">
        <v>20500</v>
      </c>
      <c r="F3236" s="52">
        <f t="shared" si="542"/>
        <v>86.910324000000003</v>
      </c>
      <c r="G3236" s="51">
        <v>7000</v>
      </c>
      <c r="H3236" s="51">
        <f t="shared" si="543"/>
        <v>2130155</v>
      </c>
      <c r="I3236" s="52">
        <f t="shared" si="544"/>
        <v>609000</v>
      </c>
      <c r="J3236" s="52">
        <f t="shared" si="545"/>
        <v>1521155</v>
      </c>
      <c r="K3236" s="56">
        <v>45699</v>
      </c>
      <c r="L3236" s="73"/>
      <c r="M3236" s="51"/>
      <c r="N3236" s="51"/>
      <c r="O3236" s="52"/>
      <c r="P3236" s="51"/>
      <c r="Q3236" s="51"/>
      <c r="R3236" s="51"/>
      <c r="S3236" s="51"/>
      <c r="T3236" s="50" t="s">
        <v>297</v>
      </c>
    </row>
    <row r="3237" spans="1:20" ht="21" customHeight="1" x14ac:dyDescent="0.4">
      <c r="A3237" s="50" t="s">
        <v>955</v>
      </c>
      <c r="B3237" s="50"/>
      <c r="C3237" s="50"/>
      <c r="D3237" s="50"/>
      <c r="E3237" s="50"/>
      <c r="F3237" s="50"/>
      <c r="G3237" s="50"/>
      <c r="H3237" s="50"/>
      <c r="I3237" s="50"/>
      <c r="J3237" s="50"/>
      <c r="K3237" s="56">
        <v>45699</v>
      </c>
      <c r="L3237" s="50" t="s">
        <v>312</v>
      </c>
      <c r="M3237" s="77">
        <v>50000</v>
      </c>
      <c r="N3237" s="51"/>
      <c r="O3237" s="52">
        <f t="shared" si="540"/>
        <v>50000</v>
      </c>
      <c r="P3237" s="51"/>
      <c r="Q3237" s="51"/>
      <c r="R3237" s="51"/>
      <c r="S3237" s="51"/>
      <c r="T3237" s="50" t="s">
        <v>297</v>
      </c>
    </row>
    <row r="3238" spans="1:20" ht="21" customHeight="1" x14ac:dyDescent="0.4">
      <c r="A3238" s="50" t="s">
        <v>955</v>
      </c>
      <c r="B3238" s="50"/>
      <c r="C3238" s="50"/>
      <c r="D3238" s="50"/>
      <c r="E3238" s="50"/>
      <c r="F3238" s="50"/>
      <c r="G3238" s="50"/>
      <c r="H3238" s="50"/>
      <c r="I3238" s="50"/>
      <c r="J3238" s="50"/>
      <c r="K3238" s="56" t="s">
        <v>1920</v>
      </c>
      <c r="L3238" s="50" t="s">
        <v>9</v>
      </c>
      <c r="M3238" s="77"/>
      <c r="N3238" s="51">
        <v>450000</v>
      </c>
      <c r="O3238" s="52">
        <f t="shared" si="540"/>
        <v>450000</v>
      </c>
      <c r="P3238" s="51"/>
      <c r="Q3238" s="51"/>
      <c r="R3238" s="51"/>
      <c r="S3238" s="51"/>
      <c r="T3238" s="50"/>
    </row>
    <row r="3239" spans="1:20" ht="21" customHeight="1" x14ac:dyDescent="0.4">
      <c r="A3239" s="50" t="s">
        <v>955</v>
      </c>
      <c r="B3239" s="50"/>
      <c r="C3239" s="50"/>
      <c r="D3239" s="50"/>
      <c r="E3239" s="50"/>
      <c r="F3239" s="50"/>
      <c r="G3239" s="50"/>
      <c r="H3239" s="50"/>
      <c r="I3239" s="50"/>
      <c r="J3239" s="50"/>
      <c r="K3239" s="50"/>
      <c r="L3239" s="50"/>
      <c r="M3239" s="51"/>
      <c r="N3239" s="51"/>
      <c r="O3239" s="52">
        <f t="shared" si="540"/>
        <v>0</v>
      </c>
      <c r="P3239" s="51"/>
      <c r="Q3239" s="51"/>
      <c r="R3239" s="51"/>
      <c r="S3239" s="51"/>
      <c r="T3239" s="50" t="s">
        <v>297</v>
      </c>
    </row>
    <row r="3240" spans="1:20" ht="21" customHeight="1" x14ac:dyDescent="0.4">
      <c r="A3240" s="58"/>
      <c r="B3240" s="58"/>
      <c r="C3240" s="58"/>
      <c r="D3240" s="58"/>
      <c r="E3240" s="58"/>
      <c r="F3240" s="58"/>
      <c r="G3240" s="58"/>
      <c r="H3240" s="58"/>
      <c r="I3240" s="58"/>
      <c r="J3240" s="58"/>
      <c r="K3240" s="58"/>
      <c r="L3240" s="58"/>
      <c r="M3240" s="60">
        <f t="shared" ref="M3240:N3240" si="550">SUM(M3237:M3239)</f>
        <v>50000</v>
      </c>
      <c r="N3240" s="60">
        <f t="shared" si="550"/>
        <v>450000</v>
      </c>
      <c r="O3240" s="60">
        <f>SUM(O3237:O3239)</f>
        <v>500000</v>
      </c>
      <c r="P3240" s="60">
        <f>+J3236-N3240</f>
        <v>1071155</v>
      </c>
      <c r="Q3240" s="60">
        <f>+I3236-M3240</f>
        <v>559000</v>
      </c>
      <c r="R3240" s="60">
        <f>+P3240+Q3240</f>
        <v>1630155</v>
      </c>
      <c r="S3240" s="60">
        <f>+O3240</f>
        <v>500000</v>
      </c>
      <c r="T3240" s="58"/>
    </row>
    <row r="3241" spans="1:20" ht="21" customHeight="1" x14ac:dyDescent="0.4">
      <c r="A3241" s="50" t="s">
        <v>956</v>
      </c>
      <c r="B3241" s="50" t="s">
        <v>399</v>
      </c>
      <c r="C3241" s="50"/>
      <c r="D3241" s="50">
        <v>103.81</v>
      </c>
      <c r="E3241" s="50">
        <v>20500</v>
      </c>
      <c r="F3241" s="52">
        <f t="shared" ref="F3241:F3258" si="551">+D3241*0.8364</f>
        <v>86.826684</v>
      </c>
      <c r="G3241" s="51">
        <v>7000</v>
      </c>
      <c r="H3241" s="51">
        <f t="shared" ref="H3241:H3258" si="552">+D3241*E3241</f>
        <v>2128105</v>
      </c>
      <c r="I3241" s="52">
        <f t="shared" ref="I3241:I3258" si="553">+CEILING(F3241*G3241,1000)</f>
        <v>608000</v>
      </c>
      <c r="J3241" s="52">
        <f t="shared" ref="J3241:J3258" si="554">(H3241-I3241)</f>
        <v>1520105</v>
      </c>
      <c r="K3241" s="50"/>
      <c r="L3241" s="50"/>
      <c r="M3241" s="51"/>
      <c r="N3241" s="51"/>
      <c r="O3241" s="52"/>
      <c r="P3241" s="51">
        <f t="shared" ref="P3241:P3242" si="555">+J3241-N3241</f>
        <v>1520105</v>
      </c>
      <c r="Q3241" s="51">
        <f t="shared" ref="Q3241:Q3242" si="556">+I3241-M3241</f>
        <v>608000</v>
      </c>
      <c r="R3241" s="51">
        <f t="shared" ref="R3241:R3242" si="557">+P3241+Q3241</f>
        <v>2128105</v>
      </c>
      <c r="S3241" s="51">
        <f t="shared" ref="S3241:S3242" si="558">+O3241</f>
        <v>0</v>
      </c>
      <c r="T3241" s="50" t="s">
        <v>295</v>
      </c>
    </row>
    <row r="3242" spans="1:20" ht="21" customHeight="1" x14ac:dyDescent="0.4">
      <c r="A3242" s="50" t="s">
        <v>957</v>
      </c>
      <c r="B3242" s="50" t="s">
        <v>399</v>
      </c>
      <c r="C3242" s="50"/>
      <c r="D3242" s="50">
        <v>103.61</v>
      </c>
      <c r="E3242" s="50">
        <v>20500</v>
      </c>
      <c r="F3242" s="52">
        <f t="shared" si="551"/>
        <v>86.659404000000009</v>
      </c>
      <c r="G3242" s="51">
        <v>7000</v>
      </c>
      <c r="H3242" s="51">
        <f t="shared" si="552"/>
        <v>2124005</v>
      </c>
      <c r="I3242" s="52">
        <f t="shared" si="553"/>
        <v>607000</v>
      </c>
      <c r="J3242" s="52">
        <f t="shared" si="554"/>
        <v>1517005</v>
      </c>
      <c r="K3242" s="50"/>
      <c r="L3242" s="50"/>
      <c r="M3242" s="51"/>
      <c r="N3242" s="51"/>
      <c r="O3242" s="52">
        <f t="shared" si="540"/>
        <v>0</v>
      </c>
      <c r="P3242" s="51">
        <f t="shared" si="555"/>
        <v>1517005</v>
      </c>
      <c r="Q3242" s="51">
        <f t="shared" si="556"/>
        <v>607000</v>
      </c>
      <c r="R3242" s="51">
        <f t="shared" si="557"/>
        <v>2124005</v>
      </c>
      <c r="S3242" s="51">
        <f t="shared" si="558"/>
        <v>0</v>
      </c>
      <c r="T3242" s="50" t="s">
        <v>295</v>
      </c>
    </row>
    <row r="3243" spans="1:20" ht="21" customHeight="1" x14ac:dyDescent="0.4">
      <c r="A3243" s="50" t="s">
        <v>958</v>
      </c>
      <c r="B3243" s="50" t="s">
        <v>399</v>
      </c>
      <c r="C3243" s="50"/>
      <c r="D3243" s="50">
        <v>103.42</v>
      </c>
      <c r="E3243" s="50">
        <v>20500</v>
      </c>
      <c r="F3243" s="52">
        <f t="shared" si="551"/>
        <v>86.500488000000004</v>
      </c>
      <c r="G3243" s="51">
        <v>7000</v>
      </c>
      <c r="H3243" s="51">
        <f t="shared" si="552"/>
        <v>2120110</v>
      </c>
      <c r="I3243" s="52">
        <f t="shared" si="553"/>
        <v>606000</v>
      </c>
      <c r="J3243" s="52">
        <f t="shared" si="554"/>
        <v>1514110</v>
      </c>
      <c r="K3243" s="50"/>
      <c r="L3243" s="50"/>
      <c r="M3243" s="51"/>
      <c r="N3243" s="51"/>
      <c r="O3243" s="52">
        <f t="shared" si="540"/>
        <v>0</v>
      </c>
      <c r="P3243" s="51">
        <f t="shared" ref="P3243:P3257" si="559">+J3243-N3243</f>
        <v>1514110</v>
      </c>
      <c r="Q3243" s="51">
        <f t="shared" ref="Q3243:Q3257" si="560">+I3243-M3243</f>
        <v>606000</v>
      </c>
      <c r="R3243" s="51">
        <f t="shared" ref="R3243:R3257" si="561">+P3243+Q3243</f>
        <v>2120110</v>
      </c>
      <c r="S3243" s="51">
        <f t="shared" ref="S3243:S3257" si="562">+O3243</f>
        <v>0</v>
      </c>
      <c r="T3243" s="50" t="s">
        <v>295</v>
      </c>
    </row>
    <row r="3244" spans="1:20" ht="21" customHeight="1" x14ac:dyDescent="0.4">
      <c r="A3244" s="50" t="s">
        <v>959</v>
      </c>
      <c r="B3244" s="50" t="s">
        <v>399</v>
      </c>
      <c r="C3244" s="50"/>
      <c r="D3244" s="50">
        <v>103.23</v>
      </c>
      <c r="E3244" s="50">
        <v>20500</v>
      </c>
      <c r="F3244" s="52">
        <f t="shared" si="551"/>
        <v>86.341572000000014</v>
      </c>
      <c r="G3244" s="51">
        <v>7000</v>
      </c>
      <c r="H3244" s="51">
        <f t="shared" si="552"/>
        <v>2116215</v>
      </c>
      <c r="I3244" s="52">
        <f t="shared" si="553"/>
        <v>605000</v>
      </c>
      <c r="J3244" s="52">
        <f t="shared" si="554"/>
        <v>1511215</v>
      </c>
      <c r="K3244" s="50"/>
      <c r="L3244" s="50"/>
      <c r="M3244" s="51"/>
      <c r="N3244" s="51"/>
      <c r="O3244" s="52">
        <f t="shared" si="540"/>
        <v>0</v>
      </c>
      <c r="P3244" s="51">
        <f t="shared" si="559"/>
        <v>1511215</v>
      </c>
      <c r="Q3244" s="51">
        <f t="shared" si="560"/>
        <v>605000</v>
      </c>
      <c r="R3244" s="51">
        <f t="shared" si="561"/>
        <v>2116215</v>
      </c>
      <c r="S3244" s="51">
        <f t="shared" si="562"/>
        <v>0</v>
      </c>
      <c r="T3244" s="50" t="s">
        <v>295</v>
      </c>
    </row>
    <row r="3245" spans="1:20" ht="21" customHeight="1" x14ac:dyDescent="0.4">
      <c r="A3245" s="50" t="s">
        <v>960</v>
      </c>
      <c r="B3245" s="50" t="s">
        <v>399</v>
      </c>
      <c r="C3245" s="50"/>
      <c r="D3245" s="50">
        <v>103.04</v>
      </c>
      <c r="E3245" s="50"/>
      <c r="F3245" s="52">
        <f t="shared" si="551"/>
        <v>86.182656000000009</v>
      </c>
      <c r="G3245" s="51">
        <v>7000</v>
      </c>
      <c r="H3245" s="51">
        <f t="shared" si="552"/>
        <v>0</v>
      </c>
      <c r="I3245" s="52">
        <f t="shared" si="553"/>
        <v>604000</v>
      </c>
      <c r="J3245" s="52">
        <f t="shared" si="554"/>
        <v>-604000</v>
      </c>
      <c r="K3245" s="50"/>
      <c r="L3245" s="50"/>
      <c r="M3245" s="51"/>
      <c r="N3245" s="51"/>
      <c r="O3245" s="52">
        <f t="shared" si="540"/>
        <v>0</v>
      </c>
      <c r="P3245" s="51">
        <f t="shared" si="559"/>
        <v>-604000</v>
      </c>
      <c r="Q3245" s="51">
        <f t="shared" si="560"/>
        <v>604000</v>
      </c>
      <c r="R3245" s="51">
        <f t="shared" si="561"/>
        <v>0</v>
      </c>
      <c r="S3245" s="51">
        <f t="shared" si="562"/>
        <v>0</v>
      </c>
      <c r="T3245" s="50" t="s">
        <v>991</v>
      </c>
    </row>
    <row r="3246" spans="1:20" ht="21" customHeight="1" x14ac:dyDescent="0.4">
      <c r="A3246" s="50" t="s">
        <v>961</v>
      </c>
      <c r="B3246" s="50" t="s">
        <v>399</v>
      </c>
      <c r="C3246" s="50"/>
      <c r="D3246" s="50">
        <v>102.85</v>
      </c>
      <c r="E3246" s="50"/>
      <c r="F3246" s="52">
        <f t="shared" si="551"/>
        <v>86.023740000000004</v>
      </c>
      <c r="G3246" s="51">
        <v>7000</v>
      </c>
      <c r="H3246" s="51">
        <f t="shared" si="552"/>
        <v>0</v>
      </c>
      <c r="I3246" s="52">
        <f t="shared" si="553"/>
        <v>603000</v>
      </c>
      <c r="J3246" s="52">
        <f t="shared" si="554"/>
        <v>-603000</v>
      </c>
      <c r="K3246" s="50"/>
      <c r="L3246" s="50"/>
      <c r="M3246" s="51"/>
      <c r="N3246" s="51"/>
      <c r="O3246" s="52">
        <f t="shared" si="540"/>
        <v>0</v>
      </c>
      <c r="P3246" s="51">
        <f t="shared" si="559"/>
        <v>-603000</v>
      </c>
      <c r="Q3246" s="51">
        <f t="shared" si="560"/>
        <v>603000</v>
      </c>
      <c r="R3246" s="51">
        <f t="shared" si="561"/>
        <v>0</v>
      </c>
      <c r="S3246" s="51">
        <f t="shared" si="562"/>
        <v>0</v>
      </c>
      <c r="T3246" s="50" t="s">
        <v>991</v>
      </c>
    </row>
    <row r="3247" spans="1:20" ht="21" customHeight="1" x14ac:dyDescent="0.4">
      <c r="A3247" s="50" t="s">
        <v>962</v>
      </c>
      <c r="B3247" s="50" t="s">
        <v>399</v>
      </c>
      <c r="C3247" s="50"/>
      <c r="D3247" s="50">
        <v>102.66</v>
      </c>
      <c r="E3247" s="50">
        <v>20500</v>
      </c>
      <c r="F3247" s="52">
        <f t="shared" si="551"/>
        <v>85.864823999999999</v>
      </c>
      <c r="G3247" s="51">
        <v>7000</v>
      </c>
      <c r="H3247" s="51">
        <f t="shared" si="552"/>
        <v>2104530</v>
      </c>
      <c r="I3247" s="52">
        <f t="shared" si="553"/>
        <v>602000</v>
      </c>
      <c r="J3247" s="52">
        <f t="shared" si="554"/>
        <v>1502530</v>
      </c>
      <c r="K3247" s="50"/>
      <c r="L3247" s="50"/>
      <c r="M3247" s="51"/>
      <c r="N3247" s="51"/>
      <c r="O3247" s="52">
        <f t="shared" si="540"/>
        <v>0</v>
      </c>
      <c r="P3247" s="51">
        <f t="shared" si="559"/>
        <v>1502530</v>
      </c>
      <c r="Q3247" s="51">
        <f t="shared" si="560"/>
        <v>602000</v>
      </c>
      <c r="R3247" s="51">
        <f t="shared" si="561"/>
        <v>2104530</v>
      </c>
      <c r="S3247" s="51">
        <f t="shared" si="562"/>
        <v>0</v>
      </c>
      <c r="T3247" s="50" t="s">
        <v>295</v>
      </c>
    </row>
    <row r="3248" spans="1:20" ht="21" customHeight="1" x14ac:dyDescent="0.4">
      <c r="A3248" s="50" t="s">
        <v>963</v>
      </c>
      <c r="B3248" s="50" t="s">
        <v>399</v>
      </c>
      <c r="C3248" s="50"/>
      <c r="D3248" s="50">
        <v>102.47</v>
      </c>
      <c r="E3248" s="50">
        <v>20500</v>
      </c>
      <c r="F3248" s="52">
        <f t="shared" si="551"/>
        <v>85.705908000000008</v>
      </c>
      <c r="G3248" s="51">
        <v>7000</v>
      </c>
      <c r="H3248" s="51">
        <f t="shared" si="552"/>
        <v>2100635</v>
      </c>
      <c r="I3248" s="52">
        <f t="shared" si="553"/>
        <v>600000</v>
      </c>
      <c r="J3248" s="52">
        <f t="shared" si="554"/>
        <v>1500635</v>
      </c>
      <c r="K3248" s="50"/>
      <c r="L3248" s="50"/>
      <c r="M3248" s="51"/>
      <c r="N3248" s="51"/>
      <c r="O3248" s="52">
        <f t="shared" si="540"/>
        <v>0</v>
      </c>
      <c r="P3248" s="51">
        <f t="shared" si="559"/>
        <v>1500635</v>
      </c>
      <c r="Q3248" s="51">
        <f t="shared" si="560"/>
        <v>600000</v>
      </c>
      <c r="R3248" s="51">
        <f t="shared" si="561"/>
        <v>2100635</v>
      </c>
      <c r="S3248" s="51">
        <f t="shared" si="562"/>
        <v>0</v>
      </c>
      <c r="T3248" s="50" t="s">
        <v>295</v>
      </c>
    </row>
    <row r="3249" spans="1:20" ht="21" customHeight="1" x14ac:dyDescent="0.4">
      <c r="A3249" s="50" t="s">
        <v>964</v>
      </c>
      <c r="B3249" s="50" t="s">
        <v>399</v>
      </c>
      <c r="C3249" s="50"/>
      <c r="D3249" s="50">
        <v>102.28</v>
      </c>
      <c r="E3249" s="50">
        <v>20500</v>
      </c>
      <c r="F3249" s="52">
        <f t="shared" si="551"/>
        <v>85.546992000000003</v>
      </c>
      <c r="G3249" s="51">
        <v>7000</v>
      </c>
      <c r="H3249" s="51">
        <f t="shared" si="552"/>
        <v>2096740</v>
      </c>
      <c r="I3249" s="52">
        <f t="shared" si="553"/>
        <v>599000</v>
      </c>
      <c r="J3249" s="52">
        <f t="shared" si="554"/>
        <v>1497740</v>
      </c>
      <c r="K3249" s="50"/>
      <c r="L3249" s="50"/>
      <c r="M3249" s="51"/>
      <c r="N3249" s="51"/>
      <c r="O3249" s="52">
        <f t="shared" si="540"/>
        <v>0</v>
      </c>
      <c r="P3249" s="51">
        <f t="shared" si="559"/>
        <v>1497740</v>
      </c>
      <c r="Q3249" s="51">
        <f t="shared" si="560"/>
        <v>599000</v>
      </c>
      <c r="R3249" s="51">
        <f t="shared" si="561"/>
        <v>2096740</v>
      </c>
      <c r="S3249" s="51">
        <f t="shared" si="562"/>
        <v>0</v>
      </c>
      <c r="T3249" s="50" t="s">
        <v>295</v>
      </c>
    </row>
    <row r="3250" spans="1:20" ht="21" customHeight="1" x14ac:dyDescent="0.4">
      <c r="A3250" s="50" t="s">
        <v>965</v>
      </c>
      <c r="B3250" s="50" t="s">
        <v>399</v>
      </c>
      <c r="C3250" s="50"/>
      <c r="D3250" s="50">
        <v>102.08</v>
      </c>
      <c r="E3250" s="50">
        <v>20500</v>
      </c>
      <c r="F3250" s="52">
        <f t="shared" si="551"/>
        <v>85.379711999999998</v>
      </c>
      <c r="G3250" s="51">
        <v>7000</v>
      </c>
      <c r="H3250" s="51">
        <f t="shared" si="552"/>
        <v>2092640</v>
      </c>
      <c r="I3250" s="52">
        <f t="shared" si="553"/>
        <v>598000</v>
      </c>
      <c r="J3250" s="52">
        <f t="shared" si="554"/>
        <v>1494640</v>
      </c>
      <c r="K3250" s="50"/>
      <c r="L3250" s="50"/>
      <c r="M3250" s="51"/>
      <c r="N3250" s="51"/>
      <c r="O3250" s="52">
        <f t="shared" si="540"/>
        <v>0</v>
      </c>
      <c r="P3250" s="51">
        <f t="shared" si="559"/>
        <v>1494640</v>
      </c>
      <c r="Q3250" s="51">
        <f t="shared" si="560"/>
        <v>598000</v>
      </c>
      <c r="R3250" s="51">
        <f t="shared" si="561"/>
        <v>2092640</v>
      </c>
      <c r="S3250" s="51">
        <f t="shared" si="562"/>
        <v>0</v>
      </c>
      <c r="T3250" s="50" t="s">
        <v>295</v>
      </c>
    </row>
    <row r="3251" spans="1:20" ht="21" customHeight="1" x14ac:dyDescent="0.4">
      <c r="A3251" s="50" t="s">
        <v>966</v>
      </c>
      <c r="B3251" s="50" t="s">
        <v>399</v>
      </c>
      <c r="C3251" s="50"/>
      <c r="D3251" s="50">
        <v>101.89</v>
      </c>
      <c r="E3251" s="50">
        <v>20500</v>
      </c>
      <c r="F3251" s="52">
        <f t="shared" si="551"/>
        <v>85.220796000000007</v>
      </c>
      <c r="G3251" s="51">
        <v>7000</v>
      </c>
      <c r="H3251" s="51">
        <f t="shared" si="552"/>
        <v>2088745</v>
      </c>
      <c r="I3251" s="52">
        <f t="shared" si="553"/>
        <v>597000</v>
      </c>
      <c r="J3251" s="52">
        <f t="shared" si="554"/>
        <v>1491745</v>
      </c>
      <c r="K3251" s="50"/>
      <c r="L3251" s="50"/>
      <c r="M3251" s="51"/>
      <c r="N3251" s="51"/>
      <c r="O3251" s="52">
        <f t="shared" si="540"/>
        <v>0</v>
      </c>
      <c r="P3251" s="51">
        <f t="shared" si="559"/>
        <v>1491745</v>
      </c>
      <c r="Q3251" s="51">
        <f t="shared" si="560"/>
        <v>597000</v>
      </c>
      <c r="R3251" s="51">
        <f t="shared" si="561"/>
        <v>2088745</v>
      </c>
      <c r="S3251" s="51">
        <f t="shared" si="562"/>
        <v>0</v>
      </c>
      <c r="T3251" s="50" t="s">
        <v>295</v>
      </c>
    </row>
    <row r="3252" spans="1:20" ht="21" customHeight="1" x14ac:dyDescent="0.4">
      <c r="A3252" s="50" t="s">
        <v>967</v>
      </c>
      <c r="B3252" s="50" t="s">
        <v>399</v>
      </c>
      <c r="C3252" s="50"/>
      <c r="D3252" s="50">
        <v>101.7</v>
      </c>
      <c r="E3252" s="50"/>
      <c r="F3252" s="52">
        <f t="shared" si="551"/>
        <v>85.061880000000002</v>
      </c>
      <c r="G3252" s="51">
        <v>7000</v>
      </c>
      <c r="H3252" s="51">
        <f t="shared" si="552"/>
        <v>0</v>
      </c>
      <c r="I3252" s="52">
        <f t="shared" si="553"/>
        <v>596000</v>
      </c>
      <c r="J3252" s="52">
        <f t="shared" si="554"/>
        <v>-596000</v>
      </c>
      <c r="K3252" s="50"/>
      <c r="L3252" s="50"/>
      <c r="M3252" s="51"/>
      <c r="N3252" s="51"/>
      <c r="O3252" s="52">
        <f t="shared" si="540"/>
        <v>0</v>
      </c>
      <c r="P3252" s="51">
        <f t="shared" si="559"/>
        <v>-596000</v>
      </c>
      <c r="Q3252" s="51">
        <f t="shared" si="560"/>
        <v>596000</v>
      </c>
      <c r="R3252" s="51">
        <f t="shared" si="561"/>
        <v>0</v>
      </c>
      <c r="S3252" s="51">
        <f t="shared" si="562"/>
        <v>0</v>
      </c>
      <c r="T3252" s="50" t="s">
        <v>991</v>
      </c>
    </row>
    <row r="3253" spans="1:20" ht="21" customHeight="1" x14ac:dyDescent="0.4">
      <c r="A3253" s="50" t="s">
        <v>968</v>
      </c>
      <c r="B3253" s="50" t="s">
        <v>399</v>
      </c>
      <c r="C3253" s="50"/>
      <c r="D3253" s="50">
        <v>101.51</v>
      </c>
      <c r="E3253" s="50"/>
      <c r="F3253" s="52">
        <f t="shared" si="551"/>
        <v>84.902964000000011</v>
      </c>
      <c r="G3253" s="51">
        <v>7000</v>
      </c>
      <c r="H3253" s="51">
        <f t="shared" si="552"/>
        <v>0</v>
      </c>
      <c r="I3253" s="52">
        <f t="shared" si="553"/>
        <v>595000</v>
      </c>
      <c r="J3253" s="52">
        <f t="shared" si="554"/>
        <v>-595000</v>
      </c>
      <c r="K3253" s="50"/>
      <c r="L3253" s="50"/>
      <c r="M3253" s="51"/>
      <c r="N3253" s="51"/>
      <c r="O3253" s="52">
        <f t="shared" si="540"/>
        <v>0</v>
      </c>
      <c r="P3253" s="51">
        <f t="shared" si="559"/>
        <v>-595000</v>
      </c>
      <c r="Q3253" s="51">
        <f t="shared" si="560"/>
        <v>595000</v>
      </c>
      <c r="R3253" s="51">
        <f t="shared" si="561"/>
        <v>0</v>
      </c>
      <c r="S3253" s="51">
        <f t="shared" si="562"/>
        <v>0</v>
      </c>
      <c r="T3253" s="50" t="s">
        <v>991</v>
      </c>
    </row>
    <row r="3254" spans="1:20" ht="21" customHeight="1" x14ac:dyDescent="0.4">
      <c r="A3254" s="50" t="s">
        <v>969</v>
      </c>
      <c r="B3254" s="50" t="s">
        <v>399</v>
      </c>
      <c r="C3254" s="50"/>
      <c r="D3254" s="50">
        <v>113.97</v>
      </c>
      <c r="E3254" s="50">
        <v>20500</v>
      </c>
      <c r="F3254" s="52">
        <f t="shared" si="551"/>
        <v>95.324508000000009</v>
      </c>
      <c r="G3254" s="51">
        <v>7000</v>
      </c>
      <c r="H3254" s="51">
        <f t="shared" si="552"/>
        <v>2336385</v>
      </c>
      <c r="I3254" s="52">
        <f t="shared" si="553"/>
        <v>668000</v>
      </c>
      <c r="J3254" s="52">
        <f t="shared" si="554"/>
        <v>1668385</v>
      </c>
      <c r="K3254" s="50"/>
      <c r="L3254" s="50"/>
      <c r="M3254" s="51"/>
      <c r="N3254" s="51"/>
      <c r="O3254" s="52">
        <f t="shared" si="540"/>
        <v>0</v>
      </c>
      <c r="P3254" s="51">
        <f t="shared" si="559"/>
        <v>1668385</v>
      </c>
      <c r="Q3254" s="51">
        <f t="shared" si="560"/>
        <v>668000</v>
      </c>
      <c r="R3254" s="51">
        <f t="shared" si="561"/>
        <v>2336385</v>
      </c>
      <c r="S3254" s="51">
        <f t="shared" si="562"/>
        <v>0</v>
      </c>
      <c r="T3254" s="50" t="s">
        <v>295</v>
      </c>
    </row>
    <row r="3255" spans="1:20" ht="21" customHeight="1" x14ac:dyDescent="0.4">
      <c r="A3255" s="50" t="s">
        <v>970</v>
      </c>
      <c r="B3255" s="50" t="s">
        <v>399</v>
      </c>
      <c r="C3255" s="50"/>
      <c r="D3255" s="50">
        <v>113.72</v>
      </c>
      <c r="E3255" s="50">
        <v>20500</v>
      </c>
      <c r="F3255" s="52">
        <f t="shared" si="551"/>
        <v>95.115408000000002</v>
      </c>
      <c r="G3255" s="51">
        <v>7000</v>
      </c>
      <c r="H3255" s="51">
        <f t="shared" si="552"/>
        <v>2331260</v>
      </c>
      <c r="I3255" s="52">
        <f t="shared" si="553"/>
        <v>666000</v>
      </c>
      <c r="J3255" s="52">
        <f t="shared" si="554"/>
        <v>1665260</v>
      </c>
      <c r="K3255" s="50"/>
      <c r="L3255" s="50"/>
      <c r="M3255" s="51"/>
      <c r="N3255" s="51"/>
      <c r="O3255" s="52">
        <f t="shared" si="540"/>
        <v>0</v>
      </c>
      <c r="P3255" s="51">
        <f t="shared" si="559"/>
        <v>1665260</v>
      </c>
      <c r="Q3255" s="51">
        <f t="shared" si="560"/>
        <v>666000</v>
      </c>
      <c r="R3255" s="51">
        <f t="shared" si="561"/>
        <v>2331260</v>
      </c>
      <c r="S3255" s="51">
        <f t="shared" si="562"/>
        <v>0</v>
      </c>
      <c r="T3255" s="50" t="s">
        <v>295</v>
      </c>
    </row>
    <row r="3256" spans="1:20" ht="21" customHeight="1" x14ac:dyDescent="0.4">
      <c r="A3256" s="50" t="s">
        <v>971</v>
      </c>
      <c r="B3256" s="50" t="s">
        <v>399</v>
      </c>
      <c r="C3256" s="50"/>
      <c r="D3256" s="50">
        <v>161.33000000000001</v>
      </c>
      <c r="E3256" s="50">
        <v>20500</v>
      </c>
      <c r="F3256" s="52">
        <f t="shared" si="551"/>
        <v>134.93641200000002</v>
      </c>
      <c r="G3256" s="51">
        <v>7000</v>
      </c>
      <c r="H3256" s="51">
        <f t="shared" si="552"/>
        <v>3307265.0000000005</v>
      </c>
      <c r="I3256" s="52">
        <f t="shared" si="553"/>
        <v>945000</v>
      </c>
      <c r="J3256" s="52">
        <f t="shared" si="554"/>
        <v>2362265.0000000005</v>
      </c>
      <c r="K3256" s="50"/>
      <c r="L3256" s="50"/>
      <c r="M3256" s="51"/>
      <c r="N3256" s="51"/>
      <c r="O3256" s="52">
        <f t="shared" si="540"/>
        <v>0</v>
      </c>
      <c r="P3256" s="51">
        <f t="shared" si="559"/>
        <v>2362265.0000000005</v>
      </c>
      <c r="Q3256" s="51">
        <f t="shared" si="560"/>
        <v>945000</v>
      </c>
      <c r="R3256" s="51">
        <f t="shared" si="561"/>
        <v>3307265.0000000005</v>
      </c>
      <c r="S3256" s="51">
        <f t="shared" si="562"/>
        <v>0</v>
      </c>
      <c r="T3256" s="50" t="s">
        <v>295</v>
      </c>
    </row>
    <row r="3257" spans="1:20" ht="21" customHeight="1" x14ac:dyDescent="0.4">
      <c r="A3257" s="50" t="s">
        <v>972</v>
      </c>
      <c r="B3257" s="50" t="s">
        <v>399</v>
      </c>
      <c r="C3257" s="50"/>
      <c r="D3257" s="50">
        <v>105.61</v>
      </c>
      <c r="E3257" s="50">
        <v>10000</v>
      </c>
      <c r="F3257" s="52">
        <f t="shared" si="551"/>
        <v>88.332204000000004</v>
      </c>
      <c r="G3257" s="51">
        <v>7000</v>
      </c>
      <c r="H3257" s="51">
        <f t="shared" si="552"/>
        <v>1056100</v>
      </c>
      <c r="I3257" s="52">
        <f t="shared" si="553"/>
        <v>619000</v>
      </c>
      <c r="J3257" s="52">
        <f t="shared" si="554"/>
        <v>437100</v>
      </c>
      <c r="K3257" s="50"/>
      <c r="L3257" s="50"/>
      <c r="M3257" s="51"/>
      <c r="N3257" s="51"/>
      <c r="O3257" s="52">
        <f t="shared" si="540"/>
        <v>0</v>
      </c>
      <c r="P3257" s="51">
        <f t="shared" si="559"/>
        <v>437100</v>
      </c>
      <c r="Q3257" s="51">
        <f t="shared" si="560"/>
        <v>619000</v>
      </c>
      <c r="R3257" s="51">
        <f t="shared" si="561"/>
        <v>1056100</v>
      </c>
      <c r="S3257" s="51">
        <f t="shared" si="562"/>
        <v>0</v>
      </c>
      <c r="T3257" s="50" t="s">
        <v>295</v>
      </c>
    </row>
    <row r="3258" spans="1:20" ht="21" customHeight="1" x14ac:dyDescent="0.4">
      <c r="A3258" s="50" t="s">
        <v>973</v>
      </c>
      <c r="B3258" s="50" t="s">
        <v>399</v>
      </c>
      <c r="C3258" s="50"/>
      <c r="D3258" s="50">
        <v>105.4</v>
      </c>
      <c r="E3258" s="50">
        <v>10000</v>
      </c>
      <c r="F3258" s="52">
        <f t="shared" si="551"/>
        <v>88.156560000000013</v>
      </c>
      <c r="G3258" s="51">
        <v>7000</v>
      </c>
      <c r="H3258" s="51">
        <f t="shared" si="552"/>
        <v>1054000</v>
      </c>
      <c r="I3258" s="52">
        <f t="shared" si="553"/>
        <v>618000</v>
      </c>
      <c r="J3258" s="52">
        <f t="shared" si="554"/>
        <v>436000</v>
      </c>
      <c r="K3258" s="56">
        <v>45573</v>
      </c>
      <c r="L3258" s="50"/>
      <c r="M3258" s="51"/>
      <c r="N3258" s="51"/>
      <c r="O3258" s="52"/>
      <c r="P3258" s="51"/>
      <c r="Q3258" s="51"/>
      <c r="R3258" s="51"/>
      <c r="S3258" s="51"/>
      <c r="T3258" s="50" t="s">
        <v>295</v>
      </c>
    </row>
    <row r="3259" spans="1:20" ht="21" customHeight="1" x14ac:dyDescent="0.4">
      <c r="A3259" s="50" t="s">
        <v>973</v>
      </c>
      <c r="B3259" s="50"/>
      <c r="C3259" s="50" t="s">
        <v>974</v>
      </c>
      <c r="D3259" s="50"/>
      <c r="E3259" s="50"/>
      <c r="F3259" s="50"/>
      <c r="G3259" s="50"/>
      <c r="H3259" s="50"/>
      <c r="I3259" s="50"/>
      <c r="J3259" s="50"/>
      <c r="K3259" s="56">
        <v>45572</v>
      </c>
      <c r="L3259" s="50" t="s">
        <v>321</v>
      </c>
      <c r="M3259" s="77">
        <v>440000</v>
      </c>
      <c r="N3259" s="51"/>
      <c r="O3259" s="52">
        <f t="shared" si="540"/>
        <v>440000</v>
      </c>
      <c r="P3259" s="51"/>
      <c r="Q3259" s="51"/>
      <c r="R3259" s="51"/>
      <c r="S3259" s="51"/>
      <c r="T3259" s="50" t="s">
        <v>304</v>
      </c>
    </row>
    <row r="3260" spans="1:20" ht="21" customHeight="1" x14ac:dyDescent="0.4">
      <c r="A3260" s="50" t="s">
        <v>973</v>
      </c>
      <c r="B3260" s="50"/>
      <c r="C3260" s="50"/>
      <c r="D3260" s="50"/>
      <c r="E3260" s="50"/>
      <c r="F3260" s="50"/>
      <c r="G3260" s="50"/>
      <c r="H3260" s="50"/>
      <c r="I3260" s="50"/>
      <c r="J3260" s="50"/>
      <c r="K3260" s="56">
        <v>45573</v>
      </c>
      <c r="L3260" s="50" t="s">
        <v>9</v>
      </c>
      <c r="M3260" s="51"/>
      <c r="N3260" s="77">
        <v>419200</v>
      </c>
      <c r="O3260" s="52">
        <f t="shared" si="540"/>
        <v>419200</v>
      </c>
      <c r="P3260" s="51"/>
      <c r="Q3260" s="51"/>
      <c r="R3260" s="51"/>
      <c r="S3260" s="51"/>
      <c r="T3260" s="50" t="s">
        <v>304</v>
      </c>
    </row>
    <row r="3261" spans="1:20" ht="21" customHeight="1" x14ac:dyDescent="0.4">
      <c r="A3261" s="50" t="s">
        <v>973</v>
      </c>
      <c r="B3261" s="50"/>
      <c r="C3261" s="50"/>
      <c r="D3261" s="50"/>
      <c r="E3261" s="50"/>
      <c r="F3261" s="50"/>
      <c r="G3261" s="50"/>
      <c r="H3261" s="50"/>
      <c r="I3261" s="50"/>
      <c r="J3261" s="50"/>
      <c r="K3261" s="56" t="s">
        <v>1204</v>
      </c>
      <c r="L3261" s="50" t="s">
        <v>782</v>
      </c>
      <c r="M3261" s="51"/>
      <c r="N3261" s="51">
        <v>100000</v>
      </c>
      <c r="O3261" s="52">
        <f t="shared" si="540"/>
        <v>100000</v>
      </c>
      <c r="P3261" s="51"/>
      <c r="Q3261" s="51"/>
      <c r="R3261" s="51"/>
      <c r="S3261" s="51"/>
      <c r="T3261" s="50" t="s">
        <v>304</v>
      </c>
    </row>
    <row r="3262" spans="1:20" ht="21" customHeight="1" x14ac:dyDescent="0.4">
      <c r="A3262" s="50" t="s">
        <v>973</v>
      </c>
      <c r="B3262" s="50"/>
      <c r="C3262" s="50"/>
      <c r="D3262" s="50"/>
      <c r="E3262" s="50"/>
      <c r="F3262" s="50"/>
      <c r="G3262" s="50"/>
      <c r="H3262" s="50"/>
      <c r="I3262" s="50"/>
      <c r="J3262" s="50"/>
      <c r="K3262" s="56" t="s">
        <v>1204</v>
      </c>
      <c r="L3262" s="50" t="s">
        <v>931</v>
      </c>
      <c r="M3262" s="51">
        <v>-440000</v>
      </c>
      <c r="N3262" s="51">
        <v>-519200</v>
      </c>
      <c r="O3262" s="52">
        <f t="shared" si="540"/>
        <v>-959200</v>
      </c>
      <c r="P3262" s="51"/>
      <c r="Q3262" s="51"/>
      <c r="R3262" s="51"/>
      <c r="S3262" s="51"/>
      <c r="T3262" s="50" t="s">
        <v>304</v>
      </c>
    </row>
    <row r="3263" spans="1:20" ht="21" customHeight="1" x14ac:dyDescent="0.4">
      <c r="A3263" s="50" t="s">
        <v>973</v>
      </c>
      <c r="B3263" s="50"/>
      <c r="C3263" s="50"/>
      <c r="D3263" s="50"/>
      <c r="E3263" s="50"/>
      <c r="F3263" s="50"/>
      <c r="G3263" s="50"/>
      <c r="H3263" s="50"/>
      <c r="I3263" s="50"/>
      <c r="J3263" s="50"/>
      <c r="K3263" s="50"/>
      <c r="L3263" s="50"/>
      <c r="M3263" s="51"/>
      <c r="N3263" s="51"/>
      <c r="O3263" s="52">
        <f t="shared" si="540"/>
        <v>0</v>
      </c>
      <c r="P3263" s="51"/>
      <c r="Q3263" s="51"/>
      <c r="R3263" s="51"/>
      <c r="S3263" s="51"/>
      <c r="T3263" s="50" t="s">
        <v>295</v>
      </c>
    </row>
    <row r="3264" spans="1:20" ht="21" customHeight="1" x14ac:dyDescent="0.4">
      <c r="A3264" s="58"/>
      <c r="B3264" s="58"/>
      <c r="C3264" s="58"/>
      <c r="D3264" s="58"/>
      <c r="E3264" s="58"/>
      <c r="F3264" s="58"/>
      <c r="G3264" s="58"/>
      <c r="H3264" s="58"/>
      <c r="I3264" s="58"/>
      <c r="J3264" s="58"/>
      <c r="K3264" s="58"/>
      <c r="L3264" s="58"/>
      <c r="M3264" s="60">
        <f t="shared" ref="M3264:N3264" si="563">SUM(M3259:M3263)</f>
        <v>0</v>
      </c>
      <c r="N3264" s="60">
        <f t="shared" si="563"/>
        <v>0</v>
      </c>
      <c r="O3264" s="60">
        <f>SUM(O3259:O3263)</f>
        <v>0</v>
      </c>
      <c r="P3264" s="60">
        <f>+J3258-N3264</f>
        <v>436000</v>
      </c>
      <c r="Q3264" s="60">
        <f>+I3258-M3264</f>
        <v>618000</v>
      </c>
      <c r="R3264" s="60">
        <f>+P3264+Q3264</f>
        <v>1054000</v>
      </c>
      <c r="S3264" s="60">
        <f>+O3264</f>
        <v>0</v>
      </c>
      <c r="T3264" s="58"/>
    </row>
    <row r="3265" spans="1:20" ht="21" customHeight="1" x14ac:dyDescent="0.4">
      <c r="A3265" s="50" t="s">
        <v>975</v>
      </c>
      <c r="B3265" s="50" t="s">
        <v>399</v>
      </c>
      <c r="C3265" s="50"/>
      <c r="D3265" s="50">
        <v>128.4</v>
      </c>
      <c r="E3265" s="50">
        <v>10000</v>
      </c>
      <c r="F3265" s="52">
        <f t="shared" ref="F3265" si="564">+D3265*0.8364</f>
        <v>107.39376000000001</v>
      </c>
      <c r="G3265" s="51">
        <v>7000</v>
      </c>
      <c r="H3265" s="51">
        <f t="shared" ref="H3265" si="565">+D3265*E3265</f>
        <v>1284000</v>
      </c>
      <c r="I3265" s="52">
        <f t="shared" ref="I3265" si="566">+CEILING(F3265*G3265,1000)</f>
        <v>752000</v>
      </c>
      <c r="J3265" s="52">
        <f t="shared" ref="J3265" si="567">(H3265-I3265)</f>
        <v>532000</v>
      </c>
      <c r="K3265" s="50"/>
      <c r="L3265" s="50"/>
      <c r="M3265" s="51"/>
      <c r="N3265" s="51"/>
      <c r="O3265" s="52"/>
      <c r="P3265" s="51">
        <f t="shared" ref="P3265" si="568">+J3265-N3265</f>
        <v>532000</v>
      </c>
      <c r="Q3265" s="51">
        <f t="shared" ref="Q3265" si="569">+I3265-M3265</f>
        <v>752000</v>
      </c>
      <c r="R3265" s="51">
        <f t="shared" ref="R3265" si="570">+P3265+Q3265</f>
        <v>1284000</v>
      </c>
      <c r="S3265" s="51">
        <f t="shared" ref="S3265" si="571">+O3265</f>
        <v>0</v>
      </c>
      <c r="T3265" s="50" t="s">
        <v>295</v>
      </c>
    </row>
    <row r="3266" spans="1:20" ht="21" customHeight="1" x14ac:dyDescent="0.4">
      <c r="A3266" s="50" t="s">
        <v>203</v>
      </c>
      <c r="B3266" s="50" t="s">
        <v>976</v>
      </c>
      <c r="C3266" s="50"/>
      <c r="D3266" s="50">
        <v>36.67</v>
      </c>
      <c r="E3266" s="50"/>
      <c r="F3266" s="50"/>
      <c r="G3266" s="50"/>
      <c r="H3266" s="50" t="s">
        <v>976</v>
      </c>
      <c r="I3266" s="50"/>
      <c r="J3266" s="50">
        <v>36.67</v>
      </c>
      <c r="K3266" s="50"/>
      <c r="L3266" s="50"/>
      <c r="M3266" s="51"/>
      <c r="N3266" s="51"/>
      <c r="O3266" s="51"/>
      <c r="P3266" s="51"/>
      <c r="Q3266" s="51"/>
      <c r="R3266" s="51"/>
      <c r="S3266" s="51"/>
      <c r="T3266" s="50" t="s">
        <v>295</v>
      </c>
    </row>
    <row r="3267" spans="1:20" ht="21" customHeight="1" x14ac:dyDescent="0.4">
      <c r="A3267" s="50" t="s">
        <v>203</v>
      </c>
      <c r="B3267" s="50"/>
      <c r="C3267" s="50"/>
      <c r="D3267" s="50"/>
      <c r="E3267" s="50"/>
      <c r="F3267" s="50"/>
      <c r="G3267" s="50"/>
      <c r="H3267" s="50"/>
      <c r="I3267" s="50"/>
      <c r="J3267" s="50"/>
      <c r="K3267" s="50"/>
      <c r="L3267" s="50"/>
      <c r="M3267" s="51"/>
      <c r="N3267" s="51"/>
      <c r="O3267" s="51"/>
      <c r="P3267" s="51"/>
      <c r="Q3267" s="51"/>
      <c r="R3267" s="51"/>
      <c r="S3267" s="51"/>
      <c r="T3267" s="50" t="s">
        <v>376</v>
      </c>
    </row>
    <row r="3268" spans="1:20" ht="21" customHeight="1" x14ac:dyDescent="0.4">
      <c r="A3268" s="50" t="s">
        <v>203</v>
      </c>
      <c r="B3268" s="50"/>
      <c r="C3268" s="50"/>
      <c r="D3268" s="50"/>
      <c r="E3268" s="50"/>
      <c r="F3268" s="50"/>
      <c r="G3268" s="50"/>
      <c r="H3268" s="50"/>
      <c r="I3268" s="50"/>
      <c r="J3268" s="50"/>
      <c r="K3268" s="50"/>
      <c r="L3268" s="50"/>
      <c r="M3268" s="51"/>
      <c r="N3268" s="51"/>
      <c r="O3268" s="51"/>
      <c r="P3268" s="51"/>
      <c r="Q3268" s="51"/>
      <c r="R3268" s="51"/>
      <c r="S3268" s="51"/>
      <c r="T3268" s="50" t="s">
        <v>376</v>
      </c>
    </row>
    <row r="3269" spans="1:20" ht="21" customHeight="1" x14ac:dyDescent="0.4">
      <c r="A3269" s="50" t="s">
        <v>203</v>
      </c>
      <c r="B3269" s="50"/>
      <c r="C3269" s="50"/>
      <c r="D3269" s="50"/>
      <c r="E3269" s="50"/>
      <c r="F3269" s="50"/>
      <c r="G3269" s="50"/>
      <c r="H3269" s="50"/>
      <c r="I3269" s="50"/>
      <c r="J3269" s="50"/>
      <c r="K3269" s="50"/>
      <c r="L3269" s="50"/>
      <c r="M3269" s="51"/>
      <c r="N3269" s="51"/>
      <c r="O3269" s="51"/>
      <c r="P3269" s="51"/>
      <c r="Q3269" s="51"/>
      <c r="R3269" s="51"/>
      <c r="S3269" s="51"/>
      <c r="T3269" s="50" t="s">
        <v>295</v>
      </c>
    </row>
    <row r="3270" spans="1:20" ht="21" customHeight="1" x14ac:dyDescent="0.4">
      <c r="A3270" s="50" t="s">
        <v>204</v>
      </c>
      <c r="B3270" s="50" t="s">
        <v>976</v>
      </c>
      <c r="C3270" s="50"/>
      <c r="D3270" s="50">
        <v>24.44</v>
      </c>
      <c r="E3270" s="50"/>
      <c r="F3270" s="50"/>
      <c r="G3270" s="50"/>
      <c r="H3270" s="50" t="s">
        <v>976</v>
      </c>
      <c r="I3270" s="50"/>
      <c r="J3270" s="50">
        <v>24.44</v>
      </c>
      <c r="K3270" s="50"/>
      <c r="L3270" s="50"/>
      <c r="M3270" s="51"/>
      <c r="N3270" s="51"/>
      <c r="O3270" s="51"/>
      <c r="P3270" s="51"/>
      <c r="Q3270" s="51"/>
      <c r="R3270" s="51"/>
      <c r="S3270" s="51"/>
      <c r="T3270" s="50" t="s">
        <v>295</v>
      </c>
    </row>
    <row r="3271" spans="1:20" ht="21" customHeight="1" x14ac:dyDescent="0.4">
      <c r="A3271" s="50" t="s">
        <v>205</v>
      </c>
      <c r="B3271" s="50" t="s">
        <v>976</v>
      </c>
      <c r="C3271" s="50"/>
      <c r="D3271" s="50">
        <v>24.44</v>
      </c>
      <c r="E3271" s="50"/>
      <c r="F3271" s="50"/>
      <c r="G3271" s="50"/>
      <c r="H3271" s="50" t="s">
        <v>976</v>
      </c>
      <c r="I3271" s="50"/>
      <c r="J3271" s="50">
        <v>24.44</v>
      </c>
      <c r="K3271" s="50"/>
      <c r="L3271" s="50"/>
      <c r="M3271" s="51"/>
      <c r="N3271" s="51"/>
      <c r="O3271" s="51"/>
      <c r="P3271" s="51"/>
      <c r="Q3271" s="51"/>
      <c r="R3271" s="51"/>
      <c r="S3271" s="51"/>
      <c r="T3271" s="50" t="s">
        <v>295</v>
      </c>
    </row>
    <row r="3272" spans="1:20" ht="21" customHeight="1" x14ac:dyDescent="0.4">
      <c r="A3272" s="50" t="s">
        <v>206</v>
      </c>
      <c r="B3272" s="50" t="s">
        <v>976</v>
      </c>
      <c r="C3272" s="50"/>
      <c r="D3272" s="50">
        <v>24.44</v>
      </c>
      <c r="E3272" s="50"/>
      <c r="F3272" s="50"/>
      <c r="G3272" s="50"/>
      <c r="H3272" s="50" t="s">
        <v>976</v>
      </c>
      <c r="I3272" s="50"/>
      <c r="J3272" s="50">
        <v>24.44</v>
      </c>
      <c r="K3272" s="50"/>
      <c r="L3272" s="50"/>
      <c r="M3272" s="51"/>
      <c r="N3272" s="51"/>
      <c r="O3272" s="51"/>
      <c r="P3272" s="51"/>
      <c r="Q3272" s="51"/>
      <c r="R3272" s="51"/>
      <c r="S3272" s="51"/>
      <c r="T3272" s="50" t="s">
        <v>295</v>
      </c>
    </row>
    <row r="3273" spans="1:20" ht="21" customHeight="1" x14ac:dyDescent="0.4">
      <c r="A3273" s="50" t="s">
        <v>207</v>
      </c>
      <c r="B3273" s="50" t="s">
        <v>976</v>
      </c>
      <c r="C3273" s="50"/>
      <c r="D3273" s="50">
        <v>24.44</v>
      </c>
      <c r="E3273" s="50"/>
      <c r="F3273" s="50"/>
      <c r="G3273" s="50"/>
      <c r="H3273" s="50" t="s">
        <v>976</v>
      </c>
      <c r="I3273" s="50"/>
      <c r="J3273" s="50">
        <v>24.44</v>
      </c>
      <c r="K3273" s="50"/>
      <c r="L3273" s="50"/>
      <c r="M3273" s="51"/>
      <c r="N3273" s="51"/>
      <c r="O3273" s="51"/>
      <c r="P3273" s="51"/>
      <c r="Q3273" s="51"/>
      <c r="R3273" s="51"/>
      <c r="S3273" s="51"/>
      <c r="T3273" s="50" t="s">
        <v>295</v>
      </c>
    </row>
    <row r="3274" spans="1:20" ht="21" customHeight="1" x14ac:dyDescent="0.4">
      <c r="A3274" s="50" t="s">
        <v>208</v>
      </c>
      <c r="B3274" s="50" t="s">
        <v>976</v>
      </c>
      <c r="C3274" s="50"/>
      <c r="D3274" s="50">
        <v>24.44</v>
      </c>
      <c r="E3274" s="50"/>
      <c r="F3274" s="50"/>
      <c r="G3274" s="50"/>
      <c r="H3274" s="50" t="s">
        <v>976</v>
      </c>
      <c r="I3274" s="50"/>
      <c r="J3274" s="50">
        <v>24.44</v>
      </c>
      <c r="K3274" s="50"/>
      <c r="L3274" s="50"/>
      <c r="M3274" s="51"/>
      <c r="N3274" s="51"/>
      <c r="O3274" s="51"/>
      <c r="P3274" s="51"/>
      <c r="Q3274" s="51"/>
      <c r="R3274" s="51"/>
      <c r="S3274" s="51"/>
      <c r="T3274" s="50" t="s">
        <v>295</v>
      </c>
    </row>
    <row r="3275" spans="1:20" ht="21" customHeight="1" x14ac:dyDescent="0.4">
      <c r="A3275" s="50" t="s">
        <v>209</v>
      </c>
      <c r="B3275" s="50" t="s">
        <v>976</v>
      </c>
      <c r="C3275" s="50"/>
      <c r="D3275" s="50">
        <v>24.44</v>
      </c>
      <c r="E3275" s="50"/>
      <c r="F3275" s="50"/>
      <c r="G3275" s="50"/>
      <c r="H3275" s="50" t="s">
        <v>976</v>
      </c>
      <c r="I3275" s="50"/>
      <c r="J3275" s="50">
        <v>24.44</v>
      </c>
      <c r="K3275" s="50"/>
      <c r="L3275" s="50"/>
      <c r="M3275" s="51"/>
      <c r="N3275" s="51"/>
      <c r="O3275" s="51"/>
      <c r="P3275" s="51"/>
      <c r="Q3275" s="51"/>
      <c r="R3275" s="51"/>
      <c r="S3275" s="51"/>
      <c r="T3275" s="50" t="s">
        <v>295</v>
      </c>
    </row>
    <row r="3276" spans="1:20" ht="21" customHeight="1" x14ac:dyDescent="0.4">
      <c r="A3276" s="50" t="s">
        <v>210</v>
      </c>
      <c r="B3276" s="50" t="s">
        <v>976</v>
      </c>
      <c r="C3276" s="50"/>
      <c r="D3276" s="50">
        <v>24.44</v>
      </c>
      <c r="E3276" s="50"/>
      <c r="F3276" s="50"/>
      <c r="G3276" s="50"/>
      <c r="H3276" s="50" t="s">
        <v>976</v>
      </c>
      <c r="I3276" s="50"/>
      <c r="J3276" s="50">
        <v>24.44</v>
      </c>
      <c r="K3276" s="50"/>
      <c r="L3276" s="50"/>
      <c r="M3276" s="51"/>
      <c r="N3276" s="51"/>
      <c r="O3276" s="51"/>
      <c r="P3276" s="51"/>
      <c r="Q3276" s="51"/>
      <c r="R3276" s="51"/>
      <c r="S3276" s="51"/>
      <c r="T3276" s="50" t="s">
        <v>295</v>
      </c>
    </row>
    <row r="3277" spans="1:20" ht="21" customHeight="1" x14ac:dyDescent="0.4">
      <c r="A3277" s="50" t="s">
        <v>211</v>
      </c>
      <c r="B3277" s="50" t="s">
        <v>976</v>
      </c>
      <c r="C3277" s="50"/>
      <c r="D3277" s="50">
        <v>24.44</v>
      </c>
      <c r="E3277" s="50"/>
      <c r="F3277" s="50"/>
      <c r="G3277" s="50"/>
      <c r="H3277" s="50" t="s">
        <v>976</v>
      </c>
      <c r="I3277" s="50"/>
      <c r="J3277" s="50">
        <v>24.44</v>
      </c>
      <c r="K3277" s="50"/>
      <c r="L3277" s="50"/>
      <c r="M3277" s="51"/>
      <c r="N3277" s="51"/>
      <c r="O3277" s="51"/>
      <c r="P3277" s="51"/>
      <c r="Q3277" s="51"/>
      <c r="R3277" s="51"/>
      <c r="S3277" s="51"/>
      <c r="T3277" s="50" t="s">
        <v>295</v>
      </c>
    </row>
    <row r="3278" spans="1:20" ht="21" customHeight="1" x14ac:dyDescent="0.4">
      <c r="A3278" s="50" t="s">
        <v>212</v>
      </c>
      <c r="B3278" s="50" t="s">
        <v>976</v>
      </c>
      <c r="C3278" s="50" t="s">
        <v>977</v>
      </c>
      <c r="D3278" s="50">
        <v>24.44</v>
      </c>
      <c r="E3278" s="50"/>
      <c r="F3278" s="50"/>
      <c r="G3278" s="50"/>
      <c r="H3278" s="50">
        <v>1750000</v>
      </c>
      <c r="I3278" s="50">
        <v>920000</v>
      </c>
      <c r="J3278" s="50">
        <v>830000</v>
      </c>
      <c r="K3278" s="78">
        <v>44875</v>
      </c>
      <c r="L3278" s="77"/>
      <c r="M3278" s="51"/>
      <c r="N3278" s="51"/>
      <c r="O3278" s="51"/>
      <c r="P3278" s="51"/>
      <c r="Q3278" s="51"/>
      <c r="R3278" s="51"/>
      <c r="S3278" s="51"/>
      <c r="T3278" s="50" t="s">
        <v>293</v>
      </c>
    </row>
    <row r="3279" spans="1:20" ht="21" customHeight="1" x14ac:dyDescent="0.4">
      <c r="A3279" s="50" t="s">
        <v>212</v>
      </c>
      <c r="B3279" s="50"/>
      <c r="C3279" s="50"/>
      <c r="D3279" s="50"/>
      <c r="E3279" s="50"/>
      <c r="F3279" s="50"/>
      <c r="G3279" s="50"/>
      <c r="H3279" s="50"/>
      <c r="I3279" s="50"/>
      <c r="J3279" s="50"/>
      <c r="K3279" s="78">
        <v>44875</v>
      </c>
      <c r="L3279" s="77" t="s">
        <v>9</v>
      </c>
      <c r="M3279" s="51"/>
      <c r="N3279" s="77">
        <v>10000</v>
      </c>
      <c r="O3279" s="52">
        <f t="shared" ref="O3279:O3287" si="572">+SUM(M3279:N3279)</f>
        <v>10000</v>
      </c>
      <c r="P3279" s="51"/>
      <c r="Q3279" s="51"/>
      <c r="R3279" s="51"/>
      <c r="S3279" s="51"/>
      <c r="T3279" s="50" t="s">
        <v>293</v>
      </c>
    </row>
    <row r="3280" spans="1:20" ht="21" customHeight="1" x14ac:dyDescent="0.4">
      <c r="A3280" s="50" t="s">
        <v>212</v>
      </c>
      <c r="B3280" s="50"/>
      <c r="C3280" s="50"/>
      <c r="D3280" s="50"/>
      <c r="E3280" s="50"/>
      <c r="F3280" s="50"/>
      <c r="G3280" s="50"/>
      <c r="H3280" s="50"/>
      <c r="I3280" s="50"/>
      <c r="J3280" s="50"/>
      <c r="K3280" s="78">
        <v>44887</v>
      </c>
      <c r="L3280" s="77" t="s">
        <v>9</v>
      </c>
      <c r="M3280" s="51"/>
      <c r="N3280" s="77">
        <v>590000</v>
      </c>
      <c r="O3280" s="52">
        <f t="shared" si="572"/>
        <v>590000</v>
      </c>
      <c r="P3280" s="51"/>
      <c r="Q3280" s="51"/>
      <c r="R3280" s="51"/>
      <c r="S3280" s="51"/>
      <c r="T3280" s="50" t="s">
        <v>293</v>
      </c>
    </row>
    <row r="3281" spans="1:20" ht="21" customHeight="1" x14ac:dyDescent="0.4">
      <c r="A3281" s="50" t="s">
        <v>212</v>
      </c>
      <c r="B3281" s="50"/>
      <c r="C3281" s="50"/>
      <c r="D3281" s="50"/>
      <c r="E3281" s="50"/>
      <c r="F3281" s="50"/>
      <c r="G3281" s="50"/>
      <c r="H3281" s="50"/>
      <c r="I3281" s="50"/>
      <c r="J3281" s="50"/>
      <c r="K3281" s="78">
        <v>44978</v>
      </c>
      <c r="L3281" s="77" t="s">
        <v>1460</v>
      </c>
      <c r="M3281" s="51">
        <v>600000</v>
      </c>
      <c r="N3281" s="51"/>
      <c r="O3281" s="52">
        <f t="shared" si="572"/>
        <v>600000</v>
      </c>
      <c r="P3281" s="51"/>
      <c r="Q3281" s="51"/>
      <c r="R3281" s="51"/>
      <c r="S3281" s="51"/>
      <c r="T3281" s="50" t="s">
        <v>293</v>
      </c>
    </row>
    <row r="3282" spans="1:20" ht="21" customHeight="1" x14ac:dyDescent="0.4">
      <c r="A3282" s="50" t="s">
        <v>212</v>
      </c>
      <c r="B3282" s="50"/>
      <c r="C3282" s="50"/>
      <c r="D3282" s="50"/>
      <c r="E3282" s="50"/>
      <c r="F3282" s="50"/>
      <c r="G3282" s="50"/>
      <c r="H3282" s="50"/>
      <c r="I3282" s="50"/>
      <c r="J3282" s="50"/>
      <c r="K3282" s="78">
        <v>44981</v>
      </c>
      <c r="L3282" s="77" t="s">
        <v>1460</v>
      </c>
      <c r="M3282" s="51">
        <v>-600000</v>
      </c>
      <c r="N3282" s="51"/>
      <c r="O3282" s="52">
        <f t="shared" si="572"/>
        <v>-600000</v>
      </c>
      <c r="P3282" s="51"/>
      <c r="Q3282" s="51"/>
      <c r="R3282" s="51"/>
      <c r="S3282" s="51"/>
      <c r="T3282" s="50" t="s">
        <v>293</v>
      </c>
    </row>
    <row r="3283" spans="1:20" ht="21" customHeight="1" x14ac:dyDescent="0.4">
      <c r="A3283" s="50" t="s">
        <v>212</v>
      </c>
      <c r="B3283" s="50"/>
      <c r="C3283" s="50"/>
      <c r="D3283" s="50"/>
      <c r="E3283" s="50"/>
      <c r="F3283" s="50"/>
      <c r="G3283" s="50"/>
      <c r="H3283" s="50"/>
      <c r="I3283" s="50"/>
      <c r="J3283" s="50"/>
      <c r="K3283" s="78">
        <v>44990</v>
      </c>
      <c r="L3283" s="77" t="s">
        <v>1461</v>
      </c>
      <c r="M3283" s="51">
        <v>590000</v>
      </c>
      <c r="N3283" s="51"/>
      <c r="O3283" s="52">
        <f t="shared" si="572"/>
        <v>590000</v>
      </c>
      <c r="P3283" s="51"/>
      <c r="Q3283" s="51"/>
      <c r="R3283" s="51"/>
      <c r="S3283" s="51"/>
      <c r="T3283" s="50" t="s">
        <v>293</v>
      </c>
    </row>
    <row r="3284" spans="1:20" ht="21" customHeight="1" x14ac:dyDescent="0.4">
      <c r="A3284" s="50" t="s">
        <v>212</v>
      </c>
      <c r="B3284" s="50"/>
      <c r="C3284" s="50"/>
      <c r="D3284" s="50"/>
      <c r="E3284" s="50"/>
      <c r="F3284" s="50"/>
      <c r="G3284" s="50"/>
      <c r="H3284" s="50"/>
      <c r="I3284" s="50"/>
      <c r="J3284" s="50"/>
      <c r="K3284" s="78">
        <v>45252</v>
      </c>
      <c r="L3284" s="77" t="s">
        <v>1462</v>
      </c>
      <c r="M3284" s="51">
        <v>330000</v>
      </c>
      <c r="N3284" s="51"/>
      <c r="O3284" s="52">
        <f t="shared" si="572"/>
        <v>330000</v>
      </c>
      <c r="P3284" s="51"/>
      <c r="Q3284" s="51"/>
      <c r="R3284" s="51"/>
      <c r="S3284" s="51"/>
      <c r="T3284" s="50" t="s">
        <v>293</v>
      </c>
    </row>
    <row r="3285" spans="1:20" ht="21" customHeight="1" x14ac:dyDescent="0.4">
      <c r="A3285" s="50" t="s">
        <v>212</v>
      </c>
      <c r="B3285" s="50"/>
      <c r="C3285" s="50"/>
      <c r="D3285" s="50"/>
      <c r="E3285" s="50"/>
      <c r="F3285" s="50"/>
      <c r="G3285" s="50"/>
      <c r="H3285" s="50"/>
      <c r="I3285" s="50"/>
      <c r="J3285" s="50"/>
      <c r="K3285" s="78">
        <v>45252</v>
      </c>
      <c r="L3285" s="77" t="s">
        <v>9</v>
      </c>
      <c r="M3285" s="51"/>
      <c r="N3285" s="77">
        <v>150000</v>
      </c>
      <c r="O3285" s="52">
        <f t="shared" si="572"/>
        <v>150000</v>
      </c>
      <c r="P3285" s="51"/>
      <c r="Q3285" s="51"/>
      <c r="R3285" s="51"/>
      <c r="S3285" s="51"/>
      <c r="T3285" s="50" t="s">
        <v>293</v>
      </c>
    </row>
    <row r="3286" spans="1:20" ht="21" customHeight="1" x14ac:dyDescent="0.4">
      <c r="A3286" s="50" t="s">
        <v>978</v>
      </c>
      <c r="B3286" s="50"/>
      <c r="C3286" s="50"/>
      <c r="D3286" s="50"/>
      <c r="E3286" s="50"/>
      <c r="F3286" s="50"/>
      <c r="G3286" s="50"/>
      <c r="H3286" s="50"/>
      <c r="I3286" s="50"/>
      <c r="J3286" s="50"/>
      <c r="K3286" s="78">
        <v>45277</v>
      </c>
      <c r="L3286" s="77" t="s">
        <v>9</v>
      </c>
      <c r="M3286" s="51"/>
      <c r="N3286" s="77">
        <v>80000</v>
      </c>
      <c r="O3286" s="52">
        <f t="shared" si="572"/>
        <v>80000</v>
      </c>
      <c r="P3286" s="51"/>
      <c r="Q3286" s="51"/>
      <c r="R3286" s="51"/>
      <c r="S3286" s="51"/>
      <c r="T3286" s="50" t="s">
        <v>293</v>
      </c>
    </row>
    <row r="3287" spans="1:20" ht="21" customHeight="1" x14ac:dyDescent="0.4">
      <c r="A3287" s="50" t="s">
        <v>212</v>
      </c>
      <c r="B3287" s="50" t="s">
        <v>976</v>
      </c>
      <c r="C3287" s="50"/>
      <c r="D3287" s="50"/>
      <c r="E3287" s="50"/>
      <c r="F3287" s="50"/>
      <c r="G3287" s="50"/>
      <c r="H3287" s="50" t="s">
        <v>976</v>
      </c>
      <c r="I3287" s="50"/>
      <c r="J3287" s="50"/>
      <c r="K3287" s="50"/>
      <c r="L3287" s="50"/>
      <c r="M3287" s="51"/>
      <c r="N3287" s="51"/>
      <c r="O3287" s="52">
        <f t="shared" si="572"/>
        <v>0</v>
      </c>
      <c r="P3287" s="51"/>
      <c r="Q3287" s="51"/>
      <c r="R3287" s="51"/>
      <c r="S3287" s="51"/>
      <c r="T3287" s="50" t="s">
        <v>293</v>
      </c>
    </row>
    <row r="3288" spans="1:20" ht="21" customHeight="1" x14ac:dyDescent="0.4">
      <c r="A3288" s="58"/>
      <c r="B3288" s="58"/>
      <c r="C3288" s="58"/>
      <c r="D3288" s="58"/>
      <c r="E3288" s="58"/>
      <c r="F3288" s="58"/>
      <c r="G3288" s="58"/>
      <c r="H3288" s="58"/>
      <c r="I3288" s="58"/>
      <c r="J3288" s="58"/>
      <c r="K3288" s="58"/>
      <c r="L3288" s="58"/>
      <c r="M3288" s="60">
        <f t="shared" ref="M3288:N3288" si="573">SUM(M3279:M3287)</f>
        <v>920000</v>
      </c>
      <c r="N3288" s="60">
        <f t="shared" si="573"/>
        <v>830000</v>
      </c>
      <c r="O3288" s="60">
        <f>SUM(O3279:O3287)</f>
        <v>1750000</v>
      </c>
      <c r="P3288" s="60">
        <f>+I3278-M3288</f>
        <v>0</v>
      </c>
      <c r="Q3288" s="60">
        <f>+J3278-N3288</f>
        <v>0</v>
      </c>
      <c r="R3288" s="60">
        <f>+P3288+Q3288</f>
        <v>0</v>
      </c>
      <c r="S3288" s="60">
        <f>+O3288</f>
        <v>1750000</v>
      </c>
      <c r="T3288" s="58"/>
    </row>
    <row r="3289" spans="1:20" ht="21" customHeight="1" x14ac:dyDescent="0.4">
      <c r="A3289" s="50" t="s">
        <v>213</v>
      </c>
      <c r="B3289" s="50" t="s">
        <v>976</v>
      </c>
      <c r="C3289" s="50"/>
      <c r="D3289" s="50">
        <v>24.44</v>
      </c>
      <c r="E3289" s="50"/>
      <c r="F3289" s="50"/>
      <c r="G3289" s="50"/>
      <c r="H3289" s="50" t="s">
        <v>976</v>
      </c>
      <c r="I3289" s="50"/>
      <c r="J3289" s="50">
        <v>24.44</v>
      </c>
      <c r="K3289" s="50"/>
      <c r="L3289" s="50"/>
      <c r="M3289" s="51"/>
      <c r="N3289" s="51"/>
      <c r="O3289" s="51"/>
      <c r="P3289" s="51"/>
      <c r="Q3289" s="51"/>
      <c r="R3289" s="51"/>
      <c r="S3289" s="51"/>
      <c r="T3289" s="50" t="s">
        <v>295</v>
      </c>
    </row>
    <row r="3290" spans="1:20" ht="21" customHeight="1" x14ac:dyDescent="0.4">
      <c r="A3290" s="50" t="s">
        <v>214</v>
      </c>
      <c r="B3290" s="50" t="s">
        <v>976</v>
      </c>
      <c r="C3290" s="50"/>
      <c r="D3290" s="50">
        <v>24.44</v>
      </c>
      <c r="E3290" s="50"/>
      <c r="F3290" s="50"/>
      <c r="G3290" s="50"/>
      <c r="H3290" s="50" t="s">
        <v>976</v>
      </c>
      <c r="I3290" s="50"/>
      <c r="J3290" s="50">
        <v>24.44</v>
      </c>
      <c r="K3290" s="50"/>
      <c r="L3290" s="50"/>
      <c r="M3290" s="51"/>
      <c r="N3290" s="51"/>
      <c r="O3290" s="51"/>
      <c r="P3290" s="51"/>
      <c r="Q3290" s="51"/>
      <c r="R3290" s="51"/>
      <c r="S3290" s="51"/>
      <c r="T3290" s="50" t="s">
        <v>295</v>
      </c>
    </row>
    <row r="3291" spans="1:20" ht="21" customHeight="1" x14ac:dyDescent="0.4">
      <c r="A3291" s="50" t="s">
        <v>215</v>
      </c>
      <c r="B3291" s="50" t="s">
        <v>976</v>
      </c>
      <c r="C3291" s="50"/>
      <c r="D3291" s="50">
        <v>24.44</v>
      </c>
      <c r="E3291" s="50"/>
      <c r="F3291" s="50"/>
      <c r="G3291" s="50"/>
      <c r="H3291" s="50" t="s">
        <v>976</v>
      </c>
      <c r="I3291" s="50"/>
      <c r="J3291" s="50">
        <v>24.44</v>
      </c>
      <c r="K3291" s="50"/>
      <c r="L3291" s="50"/>
      <c r="M3291" s="51"/>
      <c r="N3291" s="51"/>
      <c r="O3291" s="51"/>
      <c r="P3291" s="51"/>
      <c r="Q3291" s="51"/>
      <c r="R3291" s="51"/>
      <c r="S3291" s="51"/>
      <c r="T3291" s="50" t="s">
        <v>295</v>
      </c>
    </row>
    <row r="3292" spans="1:20" ht="21" customHeight="1" x14ac:dyDescent="0.4">
      <c r="A3292" s="50" t="s">
        <v>216</v>
      </c>
      <c r="B3292" s="50" t="s">
        <v>976</v>
      </c>
      <c r="C3292" s="50"/>
      <c r="D3292" s="50">
        <v>24.44</v>
      </c>
      <c r="E3292" s="50"/>
      <c r="F3292" s="50"/>
      <c r="G3292" s="50"/>
      <c r="H3292" s="50" t="s">
        <v>976</v>
      </c>
      <c r="I3292" s="50"/>
      <c r="J3292" s="50">
        <v>24.44</v>
      </c>
      <c r="K3292" s="50"/>
      <c r="L3292" s="50"/>
      <c r="M3292" s="51"/>
      <c r="N3292" s="51"/>
      <c r="O3292" s="51"/>
      <c r="P3292" s="51"/>
      <c r="Q3292" s="51"/>
      <c r="R3292" s="51"/>
      <c r="S3292" s="51"/>
      <c r="T3292" s="50" t="s">
        <v>295</v>
      </c>
    </row>
    <row r="3293" spans="1:20" ht="21" customHeight="1" x14ac:dyDescent="0.4">
      <c r="A3293" s="50" t="s">
        <v>217</v>
      </c>
      <c r="B3293" s="50" t="s">
        <v>976</v>
      </c>
      <c r="C3293" s="50"/>
      <c r="D3293" s="50">
        <v>24.44</v>
      </c>
      <c r="E3293" s="50"/>
      <c r="F3293" s="50"/>
      <c r="G3293" s="50"/>
      <c r="H3293" s="50" t="s">
        <v>976</v>
      </c>
      <c r="I3293" s="50"/>
      <c r="J3293" s="50">
        <v>24.44</v>
      </c>
      <c r="K3293" s="50"/>
      <c r="L3293" s="50"/>
      <c r="M3293" s="51"/>
      <c r="N3293" s="51"/>
      <c r="O3293" s="51"/>
      <c r="P3293" s="51"/>
      <c r="Q3293" s="51"/>
      <c r="R3293" s="51"/>
      <c r="S3293" s="51"/>
      <c r="T3293" s="50" t="s">
        <v>295</v>
      </c>
    </row>
    <row r="3294" spans="1:20" ht="21" customHeight="1" x14ac:dyDescent="0.4">
      <c r="A3294" s="50" t="s">
        <v>218</v>
      </c>
      <c r="B3294" s="50" t="s">
        <v>976</v>
      </c>
      <c r="C3294" s="50"/>
      <c r="D3294" s="50">
        <v>24.44</v>
      </c>
      <c r="E3294" s="50"/>
      <c r="F3294" s="50"/>
      <c r="G3294" s="50"/>
      <c r="H3294" s="50" t="s">
        <v>976</v>
      </c>
      <c r="I3294" s="50"/>
      <c r="J3294" s="50">
        <v>24.44</v>
      </c>
      <c r="K3294" s="50"/>
      <c r="L3294" s="50"/>
      <c r="M3294" s="51"/>
      <c r="N3294" s="51"/>
      <c r="O3294" s="51"/>
      <c r="P3294" s="51"/>
      <c r="Q3294" s="51"/>
      <c r="R3294" s="51"/>
      <c r="S3294" s="51"/>
      <c r="T3294" s="50" t="s">
        <v>295</v>
      </c>
    </row>
    <row r="3295" spans="1:20" ht="21" customHeight="1" x14ac:dyDescent="0.4">
      <c r="A3295" s="50" t="s">
        <v>219</v>
      </c>
      <c r="B3295" s="50" t="s">
        <v>976</v>
      </c>
      <c r="C3295" s="50"/>
      <c r="D3295" s="50">
        <v>24.44</v>
      </c>
      <c r="E3295" s="50"/>
      <c r="F3295" s="50"/>
      <c r="G3295" s="50"/>
      <c r="H3295" s="50" t="s">
        <v>976</v>
      </c>
      <c r="I3295" s="50"/>
      <c r="J3295" s="50">
        <v>24.44</v>
      </c>
      <c r="K3295" s="50"/>
      <c r="L3295" s="50"/>
      <c r="M3295" s="51"/>
      <c r="N3295" s="51"/>
      <c r="O3295" s="51"/>
      <c r="P3295" s="51"/>
      <c r="Q3295" s="51"/>
      <c r="R3295" s="51"/>
      <c r="S3295" s="51"/>
      <c r="T3295" s="50" t="s">
        <v>295</v>
      </c>
    </row>
    <row r="3296" spans="1:20" ht="21" customHeight="1" x14ac:dyDescent="0.4">
      <c r="A3296" s="50" t="s">
        <v>220</v>
      </c>
      <c r="B3296" s="50" t="s">
        <v>976</v>
      </c>
      <c r="C3296" s="50"/>
      <c r="D3296" s="50">
        <v>24.44</v>
      </c>
      <c r="E3296" s="50"/>
      <c r="F3296" s="50"/>
      <c r="G3296" s="50"/>
      <c r="H3296" s="50" t="s">
        <v>976</v>
      </c>
      <c r="I3296" s="50"/>
      <c r="J3296" s="50">
        <v>24.44</v>
      </c>
      <c r="K3296" s="50"/>
      <c r="L3296" s="50"/>
      <c r="M3296" s="51"/>
      <c r="N3296" s="51"/>
      <c r="O3296" s="51"/>
      <c r="P3296" s="51"/>
      <c r="Q3296" s="51"/>
      <c r="R3296" s="51"/>
      <c r="S3296" s="51"/>
      <c r="T3296" s="50" t="s">
        <v>295</v>
      </c>
    </row>
    <row r="3297" spans="1:20" ht="21" customHeight="1" x14ac:dyDescent="0.4">
      <c r="A3297" s="50" t="s">
        <v>221</v>
      </c>
      <c r="B3297" s="50" t="s">
        <v>976</v>
      </c>
      <c r="C3297" s="50"/>
      <c r="D3297" s="50">
        <v>24.44</v>
      </c>
      <c r="E3297" s="50"/>
      <c r="F3297" s="50"/>
      <c r="G3297" s="50"/>
      <c r="H3297" s="50" t="s">
        <v>976</v>
      </c>
      <c r="I3297" s="50"/>
      <c r="J3297" s="50">
        <v>24.44</v>
      </c>
      <c r="K3297" s="50"/>
      <c r="L3297" s="50"/>
      <c r="M3297" s="51"/>
      <c r="N3297" s="51"/>
      <c r="O3297" s="51"/>
      <c r="P3297" s="51"/>
      <c r="Q3297" s="51"/>
      <c r="R3297" s="51"/>
      <c r="S3297" s="51"/>
      <c r="T3297" s="50" t="s">
        <v>295</v>
      </c>
    </row>
    <row r="3298" spans="1:20" ht="21" customHeight="1" x14ac:dyDescent="0.4">
      <c r="A3298" s="50" t="s">
        <v>221</v>
      </c>
      <c r="B3298" s="50"/>
      <c r="C3298" s="50"/>
      <c r="D3298" s="50"/>
      <c r="E3298" s="50"/>
      <c r="F3298" s="50"/>
      <c r="G3298" s="50"/>
      <c r="H3298" s="50"/>
      <c r="I3298" s="50"/>
      <c r="J3298" s="50"/>
      <c r="K3298" s="50"/>
      <c r="L3298" s="50"/>
      <c r="M3298" s="51"/>
      <c r="N3298" s="51"/>
      <c r="O3298" s="51"/>
      <c r="P3298" s="51"/>
      <c r="Q3298" s="51"/>
      <c r="R3298" s="51"/>
      <c r="S3298" s="51"/>
      <c r="T3298" s="50" t="s">
        <v>295</v>
      </c>
    </row>
    <row r="3299" spans="1:20" ht="21" customHeight="1" x14ac:dyDescent="0.4">
      <c r="A3299" s="50" t="s">
        <v>222</v>
      </c>
      <c r="B3299" s="50" t="s">
        <v>976</v>
      </c>
      <c r="C3299" s="50"/>
      <c r="D3299" s="50">
        <v>36.67</v>
      </c>
      <c r="E3299" s="50" t="s">
        <v>244</v>
      </c>
      <c r="F3299" s="50"/>
      <c r="G3299" s="50"/>
      <c r="H3299" s="50" t="s">
        <v>976</v>
      </c>
      <c r="I3299" s="50"/>
      <c r="J3299" s="50">
        <v>36.67</v>
      </c>
      <c r="K3299" s="50" t="s">
        <v>244</v>
      </c>
      <c r="L3299" s="50"/>
      <c r="M3299" s="51"/>
      <c r="N3299" s="51"/>
      <c r="O3299" s="51"/>
      <c r="P3299" s="51"/>
      <c r="Q3299" s="51"/>
      <c r="R3299" s="51"/>
      <c r="S3299" s="51"/>
      <c r="T3299" s="50" t="s">
        <v>295</v>
      </c>
    </row>
    <row r="3300" spans="1:20" ht="21" customHeight="1" x14ac:dyDescent="0.4">
      <c r="A3300" s="50" t="s">
        <v>222</v>
      </c>
      <c r="B3300" s="50"/>
      <c r="C3300" s="50"/>
      <c r="D3300" s="50"/>
      <c r="E3300" s="50"/>
      <c r="F3300" s="50"/>
      <c r="G3300" s="50"/>
      <c r="H3300" s="50"/>
      <c r="I3300" s="50"/>
      <c r="J3300" s="50"/>
      <c r="K3300" s="50"/>
      <c r="L3300" s="50"/>
      <c r="M3300" s="51"/>
      <c r="N3300" s="51"/>
      <c r="O3300" s="51"/>
      <c r="P3300" s="51"/>
      <c r="Q3300" s="51"/>
      <c r="R3300" s="51"/>
      <c r="S3300" s="51"/>
      <c r="T3300" s="50" t="s">
        <v>490</v>
      </c>
    </row>
    <row r="3301" spans="1:20" ht="21" customHeight="1" x14ac:dyDescent="0.4">
      <c r="A3301" s="50" t="s">
        <v>222</v>
      </c>
      <c r="B3301" s="50"/>
      <c r="C3301" s="50"/>
      <c r="D3301" s="50"/>
      <c r="E3301" s="50"/>
      <c r="F3301" s="50"/>
      <c r="G3301" s="50"/>
      <c r="H3301" s="50"/>
      <c r="I3301" s="50"/>
      <c r="J3301" s="50"/>
      <c r="K3301" s="50"/>
      <c r="L3301" s="50"/>
      <c r="M3301" s="51"/>
      <c r="N3301" s="51"/>
      <c r="O3301" s="51"/>
      <c r="P3301" s="51"/>
      <c r="Q3301" s="51"/>
      <c r="R3301" s="51"/>
      <c r="S3301" s="51"/>
      <c r="T3301" s="50" t="s">
        <v>490</v>
      </c>
    </row>
    <row r="3302" spans="1:20" ht="21" customHeight="1" x14ac:dyDescent="0.4">
      <c r="A3302" s="50" t="s">
        <v>222</v>
      </c>
      <c r="B3302" s="50"/>
      <c r="C3302" s="50"/>
      <c r="D3302" s="50"/>
      <c r="E3302" s="50"/>
      <c r="F3302" s="50"/>
      <c r="G3302" s="50"/>
      <c r="H3302" s="50"/>
      <c r="I3302" s="50"/>
      <c r="J3302" s="50"/>
      <c r="K3302" s="50"/>
      <c r="L3302" s="50"/>
      <c r="M3302" s="51"/>
      <c r="N3302" s="51"/>
      <c r="O3302" s="51"/>
      <c r="P3302" s="51"/>
      <c r="Q3302" s="51"/>
      <c r="R3302" s="51"/>
      <c r="S3302" s="51"/>
      <c r="T3302" s="50" t="s">
        <v>295</v>
      </c>
    </row>
    <row r="3303" spans="1:20" ht="21" customHeight="1" x14ac:dyDescent="0.4">
      <c r="A3303" s="50" t="s">
        <v>1539</v>
      </c>
      <c r="B3303" s="50" t="s">
        <v>1540</v>
      </c>
      <c r="C3303" s="50"/>
      <c r="D3303" s="50">
        <v>161.37</v>
      </c>
      <c r="E3303" s="50">
        <v>30000</v>
      </c>
      <c r="F3303" s="52">
        <f t="shared" ref="F3303:F3330" si="574">+D3303*0.8364</f>
        <v>134.96986800000002</v>
      </c>
      <c r="G3303" s="51">
        <v>7000</v>
      </c>
      <c r="H3303" s="51">
        <f t="shared" ref="H3303:H3330" si="575">+D3303*E3303</f>
        <v>4841100</v>
      </c>
      <c r="I3303" s="52">
        <f t="shared" ref="I3303:I3330" si="576">+CEILING(F3303*G3303,1000)</f>
        <v>945000</v>
      </c>
      <c r="J3303" s="52">
        <f t="shared" ref="J3303:J3330" si="577">(H3303-I3303)</f>
        <v>3896100</v>
      </c>
      <c r="K3303" s="50" t="s">
        <v>1924</v>
      </c>
      <c r="L3303" s="50"/>
      <c r="M3303" s="51"/>
      <c r="N3303" s="51"/>
      <c r="O3303" s="52"/>
      <c r="P3303" s="51"/>
      <c r="Q3303" s="51"/>
      <c r="R3303" s="51"/>
      <c r="S3303" s="51">
        <f t="shared" ref="S3303:S3330" si="578">+O3303</f>
        <v>0</v>
      </c>
      <c r="T3303" s="50"/>
    </row>
    <row r="3304" spans="1:20" ht="21" customHeight="1" x14ac:dyDescent="0.4">
      <c r="A3304" s="50" t="s">
        <v>1539</v>
      </c>
      <c r="B3304" s="50"/>
      <c r="C3304" s="50"/>
      <c r="D3304" s="50"/>
      <c r="E3304" s="50"/>
      <c r="F3304" s="52"/>
      <c r="G3304" s="51"/>
      <c r="H3304" s="51"/>
      <c r="I3304" s="52"/>
      <c r="J3304" s="52"/>
      <c r="K3304" s="50" t="s">
        <v>1927</v>
      </c>
      <c r="L3304" s="50" t="s">
        <v>314</v>
      </c>
      <c r="M3304" s="51">
        <v>500000</v>
      </c>
      <c r="N3304" s="51"/>
      <c r="O3304" s="51">
        <f>+M3304+N3304</f>
        <v>500000</v>
      </c>
      <c r="P3304" s="51"/>
      <c r="Q3304" s="51"/>
      <c r="R3304" s="51"/>
      <c r="S3304" s="51"/>
      <c r="T3304" s="50"/>
    </row>
    <row r="3305" spans="1:20" ht="21" customHeight="1" x14ac:dyDescent="0.4">
      <c r="A3305" s="50" t="s">
        <v>1539</v>
      </c>
      <c r="B3305" s="50"/>
      <c r="C3305" s="50"/>
      <c r="D3305" s="50"/>
      <c r="E3305" s="50"/>
      <c r="F3305" s="52"/>
      <c r="G3305" s="51"/>
      <c r="H3305" s="51"/>
      <c r="I3305" s="52"/>
      <c r="J3305" s="52"/>
      <c r="K3305" s="56">
        <v>45813</v>
      </c>
      <c r="L3305" s="50" t="s">
        <v>9</v>
      </c>
      <c r="M3305" s="51"/>
      <c r="N3305" s="51">
        <v>500000</v>
      </c>
      <c r="O3305" s="51">
        <f t="shared" ref="O3305:O3306" si="579">+M3305+N3305</f>
        <v>500000</v>
      </c>
      <c r="P3305" s="51"/>
      <c r="Q3305" s="51"/>
      <c r="R3305" s="51"/>
      <c r="S3305" s="51"/>
      <c r="T3305" s="50"/>
    </row>
    <row r="3306" spans="1:20" ht="21" customHeight="1" x14ac:dyDescent="0.4">
      <c r="A3306" s="50" t="s">
        <v>1539</v>
      </c>
      <c r="B3306" s="50"/>
      <c r="C3306" s="50"/>
      <c r="D3306" s="50"/>
      <c r="E3306" s="50"/>
      <c r="F3306" s="52"/>
      <c r="G3306" s="51"/>
      <c r="H3306" s="51"/>
      <c r="I3306" s="52"/>
      <c r="J3306" s="52"/>
      <c r="K3306" s="50"/>
      <c r="L3306" s="50"/>
      <c r="M3306" s="51"/>
      <c r="N3306" s="51"/>
      <c r="O3306" s="51">
        <f t="shared" si="579"/>
        <v>0</v>
      </c>
      <c r="P3306" s="51"/>
      <c r="Q3306" s="51"/>
      <c r="R3306" s="51"/>
      <c r="S3306" s="51"/>
      <c r="T3306" s="50"/>
    </row>
    <row r="3307" spans="1:20" ht="21" customHeight="1" x14ac:dyDescent="0.4">
      <c r="A3307" s="58"/>
      <c r="B3307" s="58"/>
      <c r="C3307" s="58"/>
      <c r="D3307" s="58"/>
      <c r="E3307" s="58"/>
      <c r="F3307" s="58"/>
      <c r="G3307" s="58"/>
      <c r="H3307" s="58"/>
      <c r="I3307" s="58"/>
      <c r="J3307" s="58"/>
      <c r="K3307" s="58"/>
      <c r="L3307" s="58"/>
      <c r="M3307" s="58">
        <f t="shared" ref="M3307" si="580">+SUM(M3304:M3306)</f>
        <v>500000</v>
      </c>
      <c r="N3307" s="58">
        <f t="shared" ref="N3307" si="581">+SUM(N3304:N3306)</f>
        <v>500000</v>
      </c>
      <c r="O3307" s="58">
        <f t="shared" ref="O3307" si="582">+SUM(O3304:O3306)</f>
        <v>1000000</v>
      </c>
      <c r="P3307" s="60">
        <f>+J3303-N3307</f>
        <v>3396100</v>
      </c>
      <c r="Q3307" s="60">
        <f>+I3303-M3307</f>
        <v>445000</v>
      </c>
      <c r="R3307" s="60">
        <f>+P3307+Q3307</f>
        <v>3841100</v>
      </c>
      <c r="S3307" s="60">
        <f>+O3307</f>
        <v>1000000</v>
      </c>
      <c r="T3307" s="58"/>
    </row>
    <row r="3308" spans="1:20" ht="21" customHeight="1" x14ac:dyDescent="0.4">
      <c r="A3308" s="50" t="s">
        <v>1543</v>
      </c>
      <c r="B3308" s="50" t="s">
        <v>1540</v>
      </c>
      <c r="C3308" s="50"/>
      <c r="D3308" s="50">
        <v>210.17</v>
      </c>
      <c r="E3308" s="50">
        <v>30000</v>
      </c>
      <c r="F3308" s="52">
        <f t="shared" si="574"/>
        <v>175.78618800000001</v>
      </c>
      <c r="G3308" s="51">
        <v>7000</v>
      </c>
      <c r="H3308" s="51">
        <f t="shared" si="575"/>
        <v>6305100</v>
      </c>
      <c r="I3308" s="52">
        <f t="shared" si="576"/>
        <v>1231000</v>
      </c>
      <c r="J3308" s="52">
        <f t="shared" si="577"/>
        <v>5074100</v>
      </c>
      <c r="K3308" s="50" t="s">
        <v>1924</v>
      </c>
      <c r="L3308" s="50"/>
      <c r="M3308" s="51"/>
      <c r="N3308" s="51"/>
      <c r="O3308" s="52">
        <f t="shared" ref="O3308:O3330" si="583">+SUM(M3308:N3308)</f>
        <v>0</v>
      </c>
      <c r="P3308" s="51"/>
      <c r="Q3308" s="51"/>
      <c r="R3308" s="51"/>
      <c r="S3308" s="51">
        <f t="shared" si="578"/>
        <v>0</v>
      </c>
      <c r="T3308" s="50"/>
    </row>
    <row r="3309" spans="1:20" ht="21" customHeight="1" x14ac:dyDescent="0.4">
      <c r="A3309" s="50" t="s">
        <v>1543</v>
      </c>
      <c r="B3309" s="50"/>
      <c r="C3309" s="50"/>
      <c r="D3309" s="50"/>
      <c r="E3309" s="50"/>
      <c r="F3309" s="52"/>
      <c r="G3309" s="51"/>
      <c r="H3309" s="51"/>
      <c r="I3309" s="52"/>
      <c r="J3309" s="52"/>
      <c r="K3309" s="50" t="s">
        <v>1924</v>
      </c>
      <c r="L3309" s="50" t="s">
        <v>9</v>
      </c>
      <c r="M3309" s="51">
        <v>0</v>
      </c>
      <c r="N3309" s="51">
        <v>50000</v>
      </c>
      <c r="O3309" s="51">
        <f t="shared" ref="O3309:O3313" si="584">+M3309+N3309</f>
        <v>50000</v>
      </c>
      <c r="P3309" s="51"/>
      <c r="Q3309" s="51"/>
      <c r="R3309" s="51"/>
      <c r="S3309" s="51"/>
      <c r="T3309" s="50"/>
    </row>
    <row r="3310" spans="1:20" ht="21" customHeight="1" x14ac:dyDescent="0.4">
      <c r="A3310" s="50" t="s">
        <v>1543</v>
      </c>
      <c r="B3310" s="50"/>
      <c r="C3310" s="50"/>
      <c r="D3310" s="50"/>
      <c r="E3310" s="50"/>
      <c r="F3310" s="52"/>
      <c r="G3310" s="51"/>
      <c r="H3310" s="51"/>
      <c r="I3310" s="52"/>
      <c r="J3310" s="52"/>
      <c r="K3310" s="50" t="s">
        <v>1971</v>
      </c>
      <c r="L3310" s="50" t="s">
        <v>313</v>
      </c>
      <c r="M3310" s="51">
        <v>200000</v>
      </c>
      <c r="N3310" s="51"/>
      <c r="O3310" s="51">
        <f t="shared" si="584"/>
        <v>200000</v>
      </c>
      <c r="P3310" s="51"/>
      <c r="Q3310" s="51"/>
      <c r="R3310" s="51"/>
      <c r="S3310" s="51"/>
      <c r="T3310" s="50"/>
    </row>
    <row r="3311" spans="1:20" ht="21" customHeight="1" x14ac:dyDescent="0.4">
      <c r="A3311" s="50" t="s">
        <v>1543</v>
      </c>
      <c r="B3311" s="50"/>
      <c r="C3311" s="50"/>
      <c r="D3311" s="50"/>
      <c r="E3311" s="50"/>
      <c r="F3311" s="52"/>
      <c r="G3311" s="51"/>
      <c r="H3311" s="51"/>
      <c r="I3311" s="52"/>
      <c r="J3311" s="52"/>
      <c r="K3311" s="50" t="s">
        <v>1971</v>
      </c>
      <c r="L3311" s="50" t="s">
        <v>313</v>
      </c>
      <c r="M3311" s="51">
        <v>250000</v>
      </c>
      <c r="N3311" s="51"/>
      <c r="O3311" s="51">
        <f t="shared" si="584"/>
        <v>250000</v>
      </c>
      <c r="P3311" s="51"/>
      <c r="Q3311" s="51"/>
      <c r="R3311" s="51"/>
      <c r="S3311" s="51"/>
      <c r="T3311" s="50"/>
    </row>
    <row r="3312" spans="1:20" ht="21" customHeight="1" x14ac:dyDescent="0.4">
      <c r="A3312" s="50" t="s">
        <v>1543</v>
      </c>
      <c r="B3312" s="50"/>
      <c r="C3312" s="50"/>
      <c r="D3312" s="50"/>
      <c r="E3312" s="50"/>
      <c r="F3312" s="52"/>
      <c r="G3312" s="51"/>
      <c r="H3312" s="51"/>
      <c r="I3312" s="52"/>
      <c r="J3312" s="52"/>
      <c r="K3312" s="50" t="s">
        <v>1928</v>
      </c>
      <c r="L3312" s="50" t="s">
        <v>9</v>
      </c>
      <c r="M3312" s="51"/>
      <c r="N3312" s="51">
        <v>500000</v>
      </c>
      <c r="O3312" s="51">
        <f t="shared" si="584"/>
        <v>500000</v>
      </c>
      <c r="P3312" s="51"/>
      <c r="Q3312" s="51"/>
      <c r="R3312" s="51"/>
      <c r="S3312" s="51"/>
      <c r="T3312" s="50"/>
    </row>
    <row r="3313" spans="1:20" ht="21" customHeight="1" x14ac:dyDescent="0.4">
      <c r="A3313" s="50" t="s">
        <v>1543</v>
      </c>
      <c r="B3313" s="50"/>
      <c r="C3313" s="50"/>
      <c r="D3313" s="50"/>
      <c r="E3313" s="50"/>
      <c r="F3313" s="52"/>
      <c r="G3313" s="51"/>
      <c r="H3313" s="51"/>
      <c r="I3313" s="52"/>
      <c r="J3313" s="52"/>
      <c r="K3313" s="56">
        <v>45752</v>
      </c>
      <c r="L3313" s="50" t="s">
        <v>9</v>
      </c>
      <c r="M3313" s="51"/>
      <c r="N3313" s="51">
        <v>400000</v>
      </c>
      <c r="O3313" s="51">
        <f t="shared" si="584"/>
        <v>400000</v>
      </c>
      <c r="P3313" s="51"/>
      <c r="Q3313" s="51"/>
      <c r="R3313" s="51"/>
      <c r="S3313" s="51"/>
      <c r="T3313" s="50"/>
    </row>
    <row r="3314" spans="1:20" ht="21" customHeight="1" x14ac:dyDescent="0.4">
      <c r="A3314" s="50" t="s">
        <v>1543</v>
      </c>
      <c r="B3314" s="50"/>
      <c r="C3314" s="50"/>
      <c r="D3314" s="50"/>
      <c r="E3314" s="50"/>
      <c r="F3314" s="52"/>
      <c r="G3314" s="51"/>
      <c r="H3314" s="51"/>
      <c r="I3314" s="52"/>
      <c r="J3314" s="52"/>
      <c r="K3314" s="50"/>
      <c r="L3314" s="50"/>
      <c r="M3314" s="51"/>
      <c r="N3314" s="51"/>
      <c r="O3314" s="52"/>
      <c r="P3314" s="51"/>
      <c r="Q3314" s="51"/>
      <c r="R3314" s="51"/>
      <c r="S3314" s="51"/>
      <c r="T3314" s="50"/>
    </row>
    <row r="3315" spans="1:20" ht="21" customHeight="1" x14ac:dyDescent="0.4">
      <c r="A3315" s="58"/>
      <c r="B3315" s="58"/>
      <c r="C3315" s="58"/>
      <c r="D3315" s="58"/>
      <c r="E3315" s="58"/>
      <c r="F3315" s="58"/>
      <c r="G3315" s="58"/>
      <c r="H3315" s="58"/>
      <c r="I3315" s="58"/>
      <c r="J3315" s="58"/>
      <c r="K3315" s="58"/>
      <c r="L3315" s="58"/>
      <c r="M3315" s="60">
        <f>+SUM(M3309:M3314)</f>
        <v>450000</v>
      </c>
      <c r="N3315" s="60">
        <f t="shared" ref="N3315:O3315" si="585">+SUM(N3309:N3314)</f>
        <v>950000</v>
      </c>
      <c r="O3315" s="60">
        <f t="shared" si="585"/>
        <v>1400000</v>
      </c>
      <c r="P3315" s="60">
        <f>+J3308-N3315</f>
        <v>4124100</v>
      </c>
      <c r="Q3315" s="60">
        <f>+I3308-M3315</f>
        <v>781000</v>
      </c>
      <c r="R3315" s="60">
        <f>+P3315+Q3315</f>
        <v>4905100</v>
      </c>
      <c r="S3315" s="60">
        <f>+O3315</f>
        <v>1400000</v>
      </c>
      <c r="T3315" s="58"/>
    </row>
    <row r="3316" spans="1:20" ht="21" customHeight="1" x14ac:dyDescent="0.4">
      <c r="A3316" s="50" t="s">
        <v>1544</v>
      </c>
      <c r="B3316" s="50" t="s">
        <v>1540</v>
      </c>
      <c r="C3316" s="50"/>
      <c r="D3316" s="50">
        <v>780.52</v>
      </c>
      <c r="E3316" s="50">
        <v>45000</v>
      </c>
      <c r="F3316" s="52">
        <f t="shared" si="574"/>
        <v>652.82692800000007</v>
      </c>
      <c r="G3316" s="51">
        <v>7000</v>
      </c>
      <c r="H3316" s="51">
        <f t="shared" si="575"/>
        <v>35123400</v>
      </c>
      <c r="I3316" s="52">
        <f t="shared" si="576"/>
        <v>4570000</v>
      </c>
      <c r="J3316" s="52">
        <f t="shared" si="577"/>
        <v>30553400</v>
      </c>
      <c r="K3316" s="50"/>
      <c r="L3316" s="50"/>
      <c r="M3316" s="51"/>
      <c r="N3316" s="51"/>
      <c r="O3316" s="52">
        <f t="shared" si="583"/>
        <v>0</v>
      </c>
      <c r="P3316" s="51">
        <f t="shared" ref="P3316:P3330" si="586">+J3316-N3316</f>
        <v>30553400</v>
      </c>
      <c r="Q3316" s="51">
        <f t="shared" ref="Q3316:Q3330" si="587">+I3316-M3316</f>
        <v>4570000</v>
      </c>
      <c r="R3316" s="51">
        <f t="shared" ref="R3316:R3330" si="588">+P3316+Q3316</f>
        <v>35123400</v>
      </c>
      <c r="S3316" s="51">
        <f t="shared" si="578"/>
        <v>0</v>
      </c>
      <c r="T3316" s="50"/>
    </row>
    <row r="3317" spans="1:20" ht="21" customHeight="1" x14ac:dyDescent="0.4">
      <c r="A3317" s="50" t="s">
        <v>1956</v>
      </c>
      <c r="B3317" s="50" t="s">
        <v>1970</v>
      </c>
      <c r="C3317" s="50"/>
      <c r="D3317" s="50">
        <v>152.78</v>
      </c>
      <c r="E3317" s="50">
        <v>40000</v>
      </c>
      <c r="F3317" s="52">
        <f t="shared" si="574"/>
        <v>127.78519200000001</v>
      </c>
      <c r="G3317" s="51">
        <v>7000</v>
      </c>
      <c r="H3317" s="51">
        <f t="shared" si="575"/>
        <v>6111200</v>
      </c>
      <c r="I3317" s="52">
        <f t="shared" si="576"/>
        <v>895000</v>
      </c>
      <c r="J3317" s="52">
        <f t="shared" si="577"/>
        <v>5216200</v>
      </c>
      <c r="K3317" s="50"/>
      <c r="L3317" s="50"/>
      <c r="M3317" s="51"/>
      <c r="N3317" s="51"/>
      <c r="O3317" s="52">
        <f t="shared" si="583"/>
        <v>0</v>
      </c>
      <c r="P3317" s="51">
        <f t="shared" si="586"/>
        <v>5216200</v>
      </c>
      <c r="Q3317" s="51">
        <f t="shared" si="587"/>
        <v>895000</v>
      </c>
      <c r="R3317" s="51">
        <f t="shared" si="588"/>
        <v>6111200</v>
      </c>
      <c r="S3317" s="51">
        <f t="shared" si="578"/>
        <v>0</v>
      </c>
      <c r="T3317" s="50"/>
    </row>
    <row r="3318" spans="1:20" ht="21" customHeight="1" x14ac:dyDescent="0.4">
      <c r="A3318" s="50" t="s">
        <v>1957</v>
      </c>
      <c r="B3318" s="50" t="s">
        <v>1970</v>
      </c>
      <c r="C3318" s="50"/>
      <c r="D3318" s="50">
        <v>152.78</v>
      </c>
      <c r="E3318" s="50">
        <v>40000</v>
      </c>
      <c r="F3318" s="52">
        <f t="shared" si="574"/>
        <v>127.78519200000001</v>
      </c>
      <c r="G3318" s="51">
        <v>7000</v>
      </c>
      <c r="H3318" s="51">
        <f t="shared" si="575"/>
        <v>6111200</v>
      </c>
      <c r="I3318" s="52">
        <f t="shared" si="576"/>
        <v>895000</v>
      </c>
      <c r="J3318" s="52">
        <f t="shared" si="577"/>
        <v>5216200</v>
      </c>
      <c r="K3318" s="50"/>
      <c r="L3318" s="50"/>
      <c r="M3318" s="51"/>
      <c r="N3318" s="51"/>
      <c r="O3318" s="52">
        <f t="shared" si="583"/>
        <v>0</v>
      </c>
      <c r="P3318" s="51">
        <f t="shared" si="586"/>
        <v>5216200</v>
      </c>
      <c r="Q3318" s="51">
        <f t="shared" si="587"/>
        <v>895000</v>
      </c>
      <c r="R3318" s="51">
        <f t="shared" si="588"/>
        <v>6111200</v>
      </c>
      <c r="S3318" s="51">
        <f t="shared" si="578"/>
        <v>0</v>
      </c>
      <c r="T3318" s="50"/>
    </row>
    <row r="3319" spans="1:20" ht="21" customHeight="1" x14ac:dyDescent="0.4">
      <c r="A3319" s="50" t="s">
        <v>1958</v>
      </c>
      <c r="B3319" s="50" t="s">
        <v>1970</v>
      </c>
      <c r="C3319" s="50"/>
      <c r="D3319" s="50">
        <v>152.78</v>
      </c>
      <c r="E3319" s="50">
        <v>40000</v>
      </c>
      <c r="F3319" s="52">
        <f t="shared" si="574"/>
        <v>127.78519200000001</v>
      </c>
      <c r="G3319" s="51">
        <v>7000</v>
      </c>
      <c r="H3319" s="51">
        <f t="shared" si="575"/>
        <v>6111200</v>
      </c>
      <c r="I3319" s="52">
        <f t="shared" si="576"/>
        <v>895000</v>
      </c>
      <c r="J3319" s="52">
        <f t="shared" si="577"/>
        <v>5216200</v>
      </c>
      <c r="K3319" s="50"/>
      <c r="L3319" s="50"/>
      <c r="M3319" s="51"/>
      <c r="N3319" s="51"/>
      <c r="O3319" s="52">
        <f t="shared" si="583"/>
        <v>0</v>
      </c>
      <c r="P3319" s="51">
        <f t="shared" si="586"/>
        <v>5216200</v>
      </c>
      <c r="Q3319" s="51">
        <f t="shared" si="587"/>
        <v>895000</v>
      </c>
      <c r="R3319" s="51">
        <f t="shared" si="588"/>
        <v>6111200</v>
      </c>
      <c r="S3319" s="51">
        <f t="shared" si="578"/>
        <v>0</v>
      </c>
      <c r="T3319" s="50"/>
    </row>
    <row r="3320" spans="1:20" ht="21" customHeight="1" x14ac:dyDescent="0.4">
      <c r="A3320" s="50" t="s">
        <v>1959</v>
      </c>
      <c r="B3320" s="50" t="s">
        <v>1970</v>
      </c>
      <c r="C3320" s="50"/>
      <c r="D3320" s="50">
        <v>152.78</v>
      </c>
      <c r="E3320" s="50">
        <v>40000</v>
      </c>
      <c r="F3320" s="52">
        <f t="shared" si="574"/>
        <v>127.78519200000001</v>
      </c>
      <c r="G3320" s="51">
        <v>7000</v>
      </c>
      <c r="H3320" s="51">
        <f t="shared" si="575"/>
        <v>6111200</v>
      </c>
      <c r="I3320" s="52">
        <f t="shared" si="576"/>
        <v>895000</v>
      </c>
      <c r="J3320" s="52">
        <f t="shared" si="577"/>
        <v>5216200</v>
      </c>
      <c r="K3320" s="50"/>
      <c r="L3320" s="50"/>
      <c r="M3320" s="51"/>
      <c r="N3320" s="51"/>
      <c r="O3320" s="52">
        <f t="shared" si="583"/>
        <v>0</v>
      </c>
      <c r="P3320" s="51">
        <f t="shared" si="586"/>
        <v>5216200</v>
      </c>
      <c r="Q3320" s="51">
        <f t="shared" si="587"/>
        <v>895000</v>
      </c>
      <c r="R3320" s="51">
        <f t="shared" si="588"/>
        <v>6111200</v>
      </c>
      <c r="S3320" s="51">
        <f t="shared" si="578"/>
        <v>0</v>
      </c>
      <c r="T3320" s="50"/>
    </row>
    <row r="3321" spans="1:20" ht="21" customHeight="1" x14ac:dyDescent="0.4">
      <c r="A3321" s="50" t="s">
        <v>1960</v>
      </c>
      <c r="B3321" s="50" t="s">
        <v>1970</v>
      </c>
      <c r="C3321" s="50"/>
      <c r="D3321" s="50">
        <v>152.78</v>
      </c>
      <c r="E3321" s="50">
        <v>40000</v>
      </c>
      <c r="F3321" s="52">
        <f t="shared" si="574"/>
        <v>127.78519200000001</v>
      </c>
      <c r="G3321" s="51">
        <v>7000</v>
      </c>
      <c r="H3321" s="51">
        <f t="shared" si="575"/>
        <v>6111200</v>
      </c>
      <c r="I3321" s="52">
        <f t="shared" si="576"/>
        <v>895000</v>
      </c>
      <c r="J3321" s="52">
        <f t="shared" si="577"/>
        <v>5216200</v>
      </c>
      <c r="K3321" s="50"/>
      <c r="L3321" s="50"/>
      <c r="M3321" s="51"/>
      <c r="N3321" s="51"/>
      <c r="O3321" s="52">
        <f t="shared" si="583"/>
        <v>0</v>
      </c>
      <c r="P3321" s="51">
        <f t="shared" si="586"/>
        <v>5216200</v>
      </c>
      <c r="Q3321" s="51">
        <f t="shared" si="587"/>
        <v>895000</v>
      </c>
      <c r="R3321" s="51">
        <f t="shared" si="588"/>
        <v>6111200</v>
      </c>
      <c r="S3321" s="51">
        <f t="shared" si="578"/>
        <v>0</v>
      </c>
      <c r="T3321" s="50"/>
    </row>
    <row r="3322" spans="1:20" ht="21" customHeight="1" x14ac:dyDescent="0.4">
      <c r="A3322" s="50" t="s">
        <v>1961</v>
      </c>
      <c r="B3322" s="50" t="s">
        <v>1970</v>
      </c>
      <c r="C3322" s="50"/>
      <c r="D3322" s="50">
        <v>152.78</v>
      </c>
      <c r="E3322" s="50">
        <v>40000</v>
      </c>
      <c r="F3322" s="52">
        <f t="shared" si="574"/>
        <v>127.78519200000001</v>
      </c>
      <c r="G3322" s="51">
        <v>7000</v>
      </c>
      <c r="H3322" s="51">
        <f t="shared" si="575"/>
        <v>6111200</v>
      </c>
      <c r="I3322" s="52">
        <f t="shared" si="576"/>
        <v>895000</v>
      </c>
      <c r="J3322" s="52">
        <f t="shared" si="577"/>
        <v>5216200</v>
      </c>
      <c r="K3322" s="50"/>
      <c r="L3322" s="50"/>
      <c r="M3322" s="51"/>
      <c r="N3322" s="51"/>
      <c r="O3322" s="52">
        <f t="shared" si="583"/>
        <v>0</v>
      </c>
      <c r="P3322" s="51">
        <f t="shared" si="586"/>
        <v>5216200</v>
      </c>
      <c r="Q3322" s="51">
        <f t="shared" si="587"/>
        <v>895000</v>
      </c>
      <c r="R3322" s="51">
        <f t="shared" si="588"/>
        <v>6111200</v>
      </c>
      <c r="S3322" s="51">
        <f t="shared" si="578"/>
        <v>0</v>
      </c>
      <c r="T3322" s="50"/>
    </row>
    <row r="3323" spans="1:20" ht="21" customHeight="1" x14ac:dyDescent="0.4">
      <c r="A3323" s="50" t="s">
        <v>1962</v>
      </c>
      <c r="B3323" s="50" t="s">
        <v>1970</v>
      </c>
      <c r="C3323" s="50"/>
      <c r="D3323" s="50">
        <v>152.78</v>
      </c>
      <c r="E3323" s="50">
        <v>40000</v>
      </c>
      <c r="F3323" s="52">
        <f t="shared" si="574"/>
        <v>127.78519200000001</v>
      </c>
      <c r="G3323" s="51">
        <v>7000</v>
      </c>
      <c r="H3323" s="51">
        <f t="shared" si="575"/>
        <v>6111200</v>
      </c>
      <c r="I3323" s="52">
        <f t="shared" si="576"/>
        <v>895000</v>
      </c>
      <c r="J3323" s="52">
        <f t="shared" si="577"/>
        <v>5216200</v>
      </c>
      <c r="K3323" s="50"/>
      <c r="L3323" s="50"/>
      <c r="M3323" s="51"/>
      <c r="N3323" s="51"/>
      <c r="O3323" s="52">
        <f t="shared" si="583"/>
        <v>0</v>
      </c>
      <c r="P3323" s="51">
        <f t="shared" si="586"/>
        <v>5216200</v>
      </c>
      <c r="Q3323" s="51">
        <f t="shared" si="587"/>
        <v>895000</v>
      </c>
      <c r="R3323" s="51">
        <f t="shared" si="588"/>
        <v>6111200</v>
      </c>
      <c r="S3323" s="51">
        <f t="shared" si="578"/>
        <v>0</v>
      </c>
      <c r="T3323" s="50"/>
    </row>
    <row r="3324" spans="1:20" ht="21" customHeight="1" x14ac:dyDescent="0.4">
      <c r="A3324" s="50" t="s">
        <v>1963</v>
      </c>
      <c r="B3324" s="50" t="s">
        <v>1970</v>
      </c>
      <c r="C3324" s="50"/>
      <c r="D3324" s="50">
        <v>768</v>
      </c>
      <c r="E3324" s="50">
        <v>60000</v>
      </c>
      <c r="F3324" s="52">
        <f t="shared" si="574"/>
        <v>642.35519999999997</v>
      </c>
      <c r="G3324" s="51">
        <v>7000</v>
      </c>
      <c r="H3324" s="51">
        <f t="shared" si="575"/>
        <v>46080000</v>
      </c>
      <c r="I3324" s="52">
        <f t="shared" si="576"/>
        <v>4497000</v>
      </c>
      <c r="J3324" s="52">
        <f t="shared" si="577"/>
        <v>41583000</v>
      </c>
      <c r="K3324" s="50"/>
      <c r="L3324" s="50"/>
      <c r="M3324" s="51"/>
      <c r="N3324" s="51"/>
      <c r="O3324" s="52">
        <f t="shared" si="583"/>
        <v>0</v>
      </c>
      <c r="P3324" s="51">
        <f t="shared" si="586"/>
        <v>41583000</v>
      </c>
      <c r="Q3324" s="51">
        <f t="shared" si="587"/>
        <v>4497000</v>
      </c>
      <c r="R3324" s="51">
        <f t="shared" si="588"/>
        <v>46080000</v>
      </c>
      <c r="S3324" s="51">
        <f t="shared" si="578"/>
        <v>0</v>
      </c>
      <c r="T3324" s="50"/>
    </row>
    <row r="3325" spans="1:20" ht="21" customHeight="1" x14ac:dyDescent="0.4">
      <c r="A3325" s="50" t="s">
        <v>1964</v>
      </c>
      <c r="B3325" s="50" t="s">
        <v>1970</v>
      </c>
      <c r="C3325" s="50"/>
      <c r="D3325" s="50">
        <v>764.11</v>
      </c>
      <c r="E3325" s="50">
        <v>60000</v>
      </c>
      <c r="F3325" s="52">
        <f t="shared" si="574"/>
        <v>639.10160400000007</v>
      </c>
      <c r="G3325" s="51">
        <v>7000</v>
      </c>
      <c r="H3325" s="51">
        <f t="shared" si="575"/>
        <v>45846600</v>
      </c>
      <c r="I3325" s="52">
        <f t="shared" si="576"/>
        <v>4474000</v>
      </c>
      <c r="J3325" s="52">
        <f t="shared" si="577"/>
        <v>41372600</v>
      </c>
      <c r="K3325" s="50"/>
      <c r="L3325" s="50"/>
      <c r="M3325" s="51"/>
      <c r="N3325" s="51"/>
      <c r="O3325" s="52">
        <f t="shared" si="583"/>
        <v>0</v>
      </c>
      <c r="P3325" s="51">
        <f t="shared" si="586"/>
        <v>41372600</v>
      </c>
      <c r="Q3325" s="51">
        <f t="shared" si="587"/>
        <v>4474000</v>
      </c>
      <c r="R3325" s="51">
        <f t="shared" si="588"/>
        <v>45846600</v>
      </c>
      <c r="S3325" s="51">
        <f t="shared" si="578"/>
        <v>0</v>
      </c>
      <c r="T3325" s="50"/>
    </row>
    <row r="3326" spans="1:20" ht="21" customHeight="1" x14ac:dyDescent="0.4">
      <c r="A3326" s="50" t="s">
        <v>1965</v>
      </c>
      <c r="B3326" s="50" t="s">
        <v>1970</v>
      </c>
      <c r="C3326" s="50"/>
      <c r="D3326" s="50">
        <v>175.92</v>
      </c>
      <c r="E3326" s="50">
        <v>40000</v>
      </c>
      <c r="F3326" s="52">
        <f t="shared" si="574"/>
        <v>147.139488</v>
      </c>
      <c r="G3326" s="51">
        <v>7000</v>
      </c>
      <c r="H3326" s="51">
        <f t="shared" si="575"/>
        <v>7036799.9999999991</v>
      </c>
      <c r="I3326" s="52">
        <f t="shared" si="576"/>
        <v>1030000</v>
      </c>
      <c r="J3326" s="52">
        <f t="shared" si="577"/>
        <v>6006799.9999999991</v>
      </c>
      <c r="K3326" s="50"/>
      <c r="L3326" s="50"/>
      <c r="M3326" s="51"/>
      <c r="N3326" s="51"/>
      <c r="O3326" s="52">
        <f t="shared" si="583"/>
        <v>0</v>
      </c>
      <c r="P3326" s="51">
        <f t="shared" si="586"/>
        <v>6006799.9999999991</v>
      </c>
      <c r="Q3326" s="51">
        <f t="shared" si="587"/>
        <v>1030000</v>
      </c>
      <c r="R3326" s="51">
        <f t="shared" si="588"/>
        <v>7036799.9999999991</v>
      </c>
      <c r="S3326" s="51">
        <f t="shared" si="578"/>
        <v>0</v>
      </c>
      <c r="T3326" s="50"/>
    </row>
    <row r="3327" spans="1:20" ht="21" customHeight="1" x14ac:dyDescent="0.4">
      <c r="A3327" s="50" t="s">
        <v>1966</v>
      </c>
      <c r="B3327" s="50" t="s">
        <v>1970</v>
      </c>
      <c r="C3327" s="50"/>
      <c r="D3327" s="50">
        <v>177.37</v>
      </c>
      <c r="E3327" s="50">
        <v>40000</v>
      </c>
      <c r="F3327" s="52">
        <f t="shared" si="574"/>
        <v>148.35226800000001</v>
      </c>
      <c r="G3327" s="51">
        <v>7000</v>
      </c>
      <c r="H3327" s="51">
        <f t="shared" si="575"/>
        <v>7094800</v>
      </c>
      <c r="I3327" s="52">
        <f t="shared" si="576"/>
        <v>1039000</v>
      </c>
      <c r="J3327" s="52">
        <f t="shared" si="577"/>
        <v>6055800</v>
      </c>
      <c r="K3327" s="50"/>
      <c r="L3327" s="50"/>
      <c r="M3327" s="51"/>
      <c r="N3327" s="51"/>
      <c r="O3327" s="52">
        <f t="shared" si="583"/>
        <v>0</v>
      </c>
      <c r="P3327" s="51">
        <f t="shared" si="586"/>
        <v>6055800</v>
      </c>
      <c r="Q3327" s="51">
        <f t="shared" si="587"/>
        <v>1039000</v>
      </c>
      <c r="R3327" s="51">
        <f t="shared" si="588"/>
        <v>7094800</v>
      </c>
      <c r="S3327" s="51">
        <f t="shared" si="578"/>
        <v>0</v>
      </c>
      <c r="T3327" s="50"/>
    </row>
    <row r="3328" spans="1:20" ht="21" customHeight="1" x14ac:dyDescent="0.4">
      <c r="A3328" s="50" t="s">
        <v>1967</v>
      </c>
      <c r="B3328" s="50" t="s">
        <v>1970</v>
      </c>
      <c r="C3328" s="50"/>
      <c r="D3328" s="50">
        <v>178.81</v>
      </c>
      <c r="E3328" s="50">
        <v>40000</v>
      </c>
      <c r="F3328" s="52">
        <f t="shared" si="574"/>
        <v>149.55668400000002</v>
      </c>
      <c r="G3328" s="51">
        <v>7000</v>
      </c>
      <c r="H3328" s="51">
        <f t="shared" si="575"/>
        <v>7152400</v>
      </c>
      <c r="I3328" s="52">
        <f t="shared" si="576"/>
        <v>1047000</v>
      </c>
      <c r="J3328" s="52">
        <f t="shared" si="577"/>
        <v>6105400</v>
      </c>
      <c r="K3328" s="50"/>
      <c r="L3328" s="50"/>
      <c r="M3328" s="51"/>
      <c r="N3328" s="51"/>
      <c r="O3328" s="52">
        <f t="shared" si="583"/>
        <v>0</v>
      </c>
      <c r="P3328" s="51">
        <f t="shared" si="586"/>
        <v>6105400</v>
      </c>
      <c r="Q3328" s="51">
        <f t="shared" si="587"/>
        <v>1047000</v>
      </c>
      <c r="R3328" s="51">
        <f t="shared" si="588"/>
        <v>7152400</v>
      </c>
      <c r="S3328" s="51">
        <f t="shared" si="578"/>
        <v>0</v>
      </c>
      <c r="T3328" s="50"/>
    </row>
    <row r="3329" spans="1:20" ht="21" customHeight="1" x14ac:dyDescent="0.4">
      <c r="A3329" s="50" t="s">
        <v>1968</v>
      </c>
      <c r="B3329" s="50" t="s">
        <v>1970</v>
      </c>
      <c r="C3329" s="50"/>
      <c r="D3329" s="50">
        <v>180.85</v>
      </c>
      <c r="E3329" s="50">
        <v>40000</v>
      </c>
      <c r="F3329" s="52">
        <f t="shared" si="574"/>
        <v>151.26294000000001</v>
      </c>
      <c r="G3329" s="51">
        <v>7000</v>
      </c>
      <c r="H3329" s="51">
        <f t="shared" si="575"/>
        <v>7234000</v>
      </c>
      <c r="I3329" s="52">
        <f t="shared" si="576"/>
        <v>1059000</v>
      </c>
      <c r="J3329" s="52">
        <f t="shared" si="577"/>
        <v>6175000</v>
      </c>
      <c r="K3329" s="50"/>
      <c r="L3329" s="50"/>
      <c r="M3329" s="51"/>
      <c r="N3329" s="51"/>
      <c r="O3329" s="52">
        <f t="shared" si="583"/>
        <v>0</v>
      </c>
      <c r="P3329" s="51">
        <f t="shared" si="586"/>
        <v>6175000</v>
      </c>
      <c r="Q3329" s="51">
        <f t="shared" si="587"/>
        <v>1059000</v>
      </c>
      <c r="R3329" s="51">
        <f t="shared" si="588"/>
        <v>7234000</v>
      </c>
      <c r="S3329" s="51">
        <f t="shared" si="578"/>
        <v>0</v>
      </c>
      <c r="T3329" s="50"/>
    </row>
    <row r="3330" spans="1:20" ht="21" customHeight="1" x14ac:dyDescent="0.4">
      <c r="A3330" s="50" t="s">
        <v>1969</v>
      </c>
      <c r="B3330" s="50" t="s">
        <v>1970</v>
      </c>
      <c r="C3330" s="50"/>
      <c r="D3330" s="50">
        <v>181.7</v>
      </c>
      <c r="E3330" s="50">
        <v>40000</v>
      </c>
      <c r="F3330" s="52">
        <f t="shared" si="574"/>
        <v>151.97388000000001</v>
      </c>
      <c r="G3330" s="51">
        <v>7000</v>
      </c>
      <c r="H3330" s="51">
        <f t="shared" si="575"/>
        <v>7268000</v>
      </c>
      <c r="I3330" s="52">
        <f t="shared" si="576"/>
        <v>1064000</v>
      </c>
      <c r="J3330" s="52">
        <f t="shared" si="577"/>
        <v>6204000</v>
      </c>
      <c r="K3330" s="50"/>
      <c r="L3330" s="50"/>
      <c r="M3330" s="51"/>
      <c r="N3330" s="51"/>
      <c r="O3330" s="52">
        <f t="shared" si="583"/>
        <v>0</v>
      </c>
      <c r="P3330" s="51">
        <f t="shared" si="586"/>
        <v>6204000</v>
      </c>
      <c r="Q3330" s="51">
        <f t="shared" si="587"/>
        <v>1064000</v>
      </c>
      <c r="R3330" s="51">
        <f t="shared" si="588"/>
        <v>7268000</v>
      </c>
      <c r="S3330" s="51">
        <f t="shared" si="578"/>
        <v>0</v>
      </c>
      <c r="T3330" s="50"/>
    </row>
    <row r="3331" spans="1:20" ht="21" customHeight="1" x14ac:dyDescent="0.4">
      <c r="A3331" s="73"/>
      <c r="B3331" s="73"/>
      <c r="C3331" s="73"/>
      <c r="D3331" s="73"/>
      <c r="E3331" s="73"/>
      <c r="F3331" s="73"/>
      <c r="G3331" s="73"/>
      <c r="H3331" s="73"/>
      <c r="I3331" s="73"/>
      <c r="J3331" s="73"/>
      <c r="K3331" s="73"/>
      <c r="L3331" s="73"/>
      <c r="M3331" s="90"/>
      <c r="N3331" s="90"/>
      <c r="O3331" s="90"/>
      <c r="P3331" s="90"/>
      <c r="Q3331" s="90"/>
      <c r="R3331" s="90"/>
      <c r="S3331" s="90"/>
      <c r="T3331" s="73"/>
    </row>
    <row r="3332" spans="1:20" ht="21" customHeight="1" x14ac:dyDescent="0.4">
      <c r="A3332" s="73"/>
      <c r="B3332" s="73"/>
      <c r="C3332" s="73"/>
      <c r="D3332" s="73"/>
      <c r="E3332" s="73"/>
      <c r="F3332" s="73"/>
      <c r="G3332" s="73"/>
      <c r="H3332" s="79">
        <f>SUM(H2:H3330)</f>
        <v>841350041</v>
      </c>
      <c r="I3332" s="79">
        <f>SUM(I2:I3330)</f>
        <v>267985576</v>
      </c>
      <c r="J3332" s="73"/>
      <c r="K3332" s="73"/>
      <c r="L3332" s="73"/>
      <c r="M3332" s="79"/>
      <c r="N3332" s="79"/>
      <c r="O3332" s="79"/>
      <c r="P3332" s="79">
        <f>SUM(P2:P3330)</f>
        <v>265150256</v>
      </c>
      <c r="Q3332" s="79">
        <f>SUM(Q2:Q3330)</f>
        <v>72318272.359999999</v>
      </c>
      <c r="R3332" s="79">
        <f>SUM(R2:R3330)</f>
        <v>337468528.36000001</v>
      </c>
      <c r="S3332" s="79">
        <f>SUM(S2:S3330)</f>
        <v>503881512.63999999</v>
      </c>
      <c r="T3332" s="73"/>
    </row>
    <row r="3334" spans="1:20" x14ac:dyDescent="0.35">
      <c r="Q3334" s="35">
        <v>841350041</v>
      </c>
      <c r="R3334" s="35">
        <f>+R3332+S3332</f>
        <v>841350041</v>
      </c>
    </row>
    <row r="3335" spans="1:20" x14ac:dyDescent="0.35">
      <c r="R3335" s="35">
        <f>+R3334-Q3334</f>
        <v>0</v>
      </c>
    </row>
  </sheetData>
  <autoFilter ref="A1:T3302" xr:uid="{8A9FC6E7-996A-488F-B296-FA040DB9E8A4}"/>
  <pageMargins left="0.25" right="0.25" top="0.75" bottom="0.32" header="0.3" footer="0.3"/>
  <pageSetup paperSize="9" scale="3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46F3-E13C-48F1-823A-23338756049A}">
  <sheetPr>
    <pageSetUpPr fitToPage="1"/>
  </sheetPr>
  <dimension ref="A1:T1848"/>
  <sheetViews>
    <sheetView zoomScale="80" zoomScaleNormal="80" workbookViewId="0">
      <pane xSplit="1" ySplit="1" topLeftCell="I1823" activePane="bottomRight" state="frozen"/>
      <selection pane="topRight" activeCell="B1" sqref="B1"/>
      <selection pane="bottomLeft" activeCell="A2" sqref="A2"/>
      <selection pane="bottomRight" activeCell="P1827" sqref="P1827"/>
    </sheetView>
  </sheetViews>
  <sheetFormatPr defaultColWidth="8.88671875" defaultRowHeight="18" x14ac:dyDescent="0.35"/>
  <cols>
    <col min="1" max="1" width="7.88671875" style="1" bestFit="1" customWidth="1"/>
    <col min="2" max="2" width="7.88671875" style="1" customWidth="1"/>
    <col min="3" max="3" width="26" style="1" customWidth="1"/>
    <col min="4" max="4" width="13" style="1" bestFit="1" customWidth="1"/>
    <col min="5" max="5" width="16.5546875" style="35" bestFit="1" customWidth="1"/>
    <col min="6" max="6" width="13.5546875" style="35" bestFit="1" customWidth="1"/>
    <col min="7" max="7" width="14.88671875" style="35" bestFit="1" customWidth="1"/>
    <col min="8" max="10" width="19.33203125" style="35" bestFit="1" customWidth="1"/>
    <col min="11" max="11" width="16.21875" style="1" customWidth="1"/>
    <col min="12" max="12" width="14.88671875" style="1" bestFit="1" customWidth="1"/>
    <col min="13" max="15" width="21.109375" style="35" bestFit="1" customWidth="1"/>
    <col min="16" max="16" width="20" style="35" bestFit="1" customWidth="1"/>
    <col min="17" max="17" width="19" style="35" bestFit="1" customWidth="1"/>
    <col min="18" max="19" width="19" style="35" customWidth="1"/>
    <col min="20" max="20" width="30.6640625" style="1" bestFit="1" customWidth="1"/>
    <col min="21" max="16384" width="8.88671875" style="1"/>
  </cols>
  <sheetData>
    <row r="1" spans="1:20" ht="52.2" x14ac:dyDescent="0.35">
      <c r="A1" s="14" t="s">
        <v>0</v>
      </c>
      <c r="B1" s="14" t="s">
        <v>238</v>
      </c>
      <c r="C1" s="14" t="s">
        <v>237</v>
      </c>
      <c r="D1" s="14" t="s">
        <v>1</v>
      </c>
      <c r="E1" s="42" t="s">
        <v>3</v>
      </c>
      <c r="F1" s="42" t="s">
        <v>2</v>
      </c>
      <c r="G1" s="42" t="s">
        <v>4</v>
      </c>
      <c r="H1" s="42" t="s">
        <v>5</v>
      </c>
      <c r="I1" s="42" t="s">
        <v>6</v>
      </c>
      <c r="J1" s="42" t="s">
        <v>7</v>
      </c>
      <c r="K1" s="14" t="s">
        <v>31</v>
      </c>
      <c r="L1" s="14" t="s">
        <v>310</v>
      </c>
      <c r="M1" s="42" t="s">
        <v>37</v>
      </c>
      <c r="N1" s="42" t="s">
        <v>36</v>
      </c>
      <c r="O1" s="42" t="s">
        <v>38</v>
      </c>
      <c r="P1" s="42" t="s">
        <v>43</v>
      </c>
      <c r="Q1" s="42" t="s">
        <v>10</v>
      </c>
      <c r="R1" s="42" t="s">
        <v>1024</v>
      </c>
      <c r="S1" s="42" t="s">
        <v>1027</v>
      </c>
      <c r="T1" s="19" t="s">
        <v>32</v>
      </c>
    </row>
    <row r="2" spans="1:20" x14ac:dyDescent="0.35">
      <c r="A2" s="3" t="s">
        <v>8</v>
      </c>
      <c r="B2" s="3" t="s">
        <v>437</v>
      </c>
      <c r="C2" s="3"/>
      <c r="D2" s="34">
        <v>326.61</v>
      </c>
      <c r="E2" s="34">
        <v>22000</v>
      </c>
      <c r="F2" s="4">
        <f>+D2*0.8364</f>
        <v>273.176604</v>
      </c>
      <c r="G2" s="34">
        <v>6500</v>
      </c>
      <c r="H2" s="34">
        <f>+D2*E2</f>
        <v>7185420</v>
      </c>
      <c r="I2" s="4">
        <f>+CEILING(F2*G2,1000)</f>
        <v>1776000</v>
      </c>
      <c r="J2" s="4">
        <f>(H2-I2)</f>
        <v>5409420</v>
      </c>
      <c r="K2" s="21">
        <v>44690</v>
      </c>
      <c r="L2" s="3"/>
      <c r="M2" s="34"/>
      <c r="N2" s="34"/>
      <c r="O2" s="34"/>
      <c r="P2" s="34"/>
      <c r="Q2" s="34"/>
      <c r="R2" s="34"/>
      <c r="S2" s="34"/>
      <c r="T2" s="16" t="s">
        <v>979</v>
      </c>
    </row>
    <row r="3" spans="1:20" x14ac:dyDescent="0.35">
      <c r="A3" s="3" t="s">
        <v>8</v>
      </c>
      <c r="B3" s="3"/>
      <c r="C3" s="3"/>
      <c r="D3" s="34"/>
      <c r="E3" s="34"/>
      <c r="F3" s="34"/>
      <c r="G3" s="34"/>
      <c r="H3" s="34"/>
      <c r="I3" s="34"/>
      <c r="J3" s="34"/>
      <c r="K3" s="21">
        <v>44690</v>
      </c>
      <c r="L3" s="3" t="s">
        <v>9</v>
      </c>
      <c r="M3" s="34"/>
      <c r="N3" s="4">
        <v>200000</v>
      </c>
      <c r="O3" s="4">
        <f t="shared" ref="O3:O24" si="0">+SUM(M3:N3)</f>
        <v>200000</v>
      </c>
      <c r="P3" s="34"/>
      <c r="Q3" s="34"/>
      <c r="R3" s="34"/>
      <c r="S3" s="34"/>
      <c r="T3" s="3" t="s">
        <v>979</v>
      </c>
    </row>
    <row r="4" spans="1:20" x14ac:dyDescent="0.35">
      <c r="A4" s="3" t="s">
        <v>8</v>
      </c>
      <c r="B4" s="3"/>
      <c r="C4" s="3"/>
      <c r="D4" s="3"/>
      <c r="E4" s="34"/>
      <c r="F4" s="34"/>
      <c r="G4" s="34"/>
      <c r="H4" s="34"/>
      <c r="I4" s="34"/>
      <c r="J4" s="34"/>
      <c r="K4" s="21"/>
      <c r="L4" s="3" t="s">
        <v>9</v>
      </c>
      <c r="M4" s="34"/>
      <c r="N4" s="4">
        <v>-200000</v>
      </c>
      <c r="O4" s="4">
        <f t="shared" si="0"/>
        <v>-200000</v>
      </c>
      <c r="P4" s="34"/>
      <c r="Q4" s="34"/>
      <c r="R4" s="34"/>
      <c r="S4" s="34"/>
      <c r="T4" s="3" t="s">
        <v>979</v>
      </c>
    </row>
    <row r="5" spans="1:20" x14ac:dyDescent="0.35">
      <c r="A5" s="3" t="s">
        <v>8</v>
      </c>
      <c r="B5" s="3"/>
      <c r="C5" s="3"/>
      <c r="D5" s="3"/>
      <c r="E5" s="34"/>
      <c r="F5" s="34"/>
      <c r="G5" s="34"/>
      <c r="H5" s="34"/>
      <c r="I5" s="34"/>
      <c r="J5" s="34"/>
      <c r="K5" s="21">
        <v>44752</v>
      </c>
      <c r="L5" s="3" t="s">
        <v>9</v>
      </c>
      <c r="M5" s="34"/>
      <c r="N5" s="4">
        <v>150000</v>
      </c>
      <c r="O5" s="4">
        <f t="shared" si="0"/>
        <v>150000</v>
      </c>
      <c r="P5" s="34"/>
      <c r="Q5" s="34"/>
      <c r="R5" s="34"/>
      <c r="S5" s="34"/>
      <c r="T5" s="3" t="s">
        <v>979</v>
      </c>
    </row>
    <row r="6" spans="1:20" x14ac:dyDescent="0.35">
      <c r="A6" s="3" t="s">
        <v>8</v>
      </c>
      <c r="B6" s="3"/>
      <c r="C6" s="3"/>
      <c r="D6" s="3"/>
      <c r="E6" s="34"/>
      <c r="F6" s="34"/>
      <c r="G6" s="34"/>
      <c r="H6" s="34"/>
      <c r="I6" s="34"/>
      <c r="J6" s="34"/>
      <c r="K6" s="21">
        <v>44761</v>
      </c>
      <c r="L6" s="3" t="s">
        <v>314</v>
      </c>
      <c r="M6" s="34">
        <v>700000</v>
      </c>
      <c r="N6" s="34"/>
      <c r="O6" s="4">
        <f t="shared" si="0"/>
        <v>700000</v>
      </c>
      <c r="P6" s="34"/>
      <c r="Q6" s="34"/>
      <c r="R6" s="34"/>
      <c r="S6" s="34"/>
      <c r="T6" s="3" t="s">
        <v>979</v>
      </c>
    </row>
    <row r="7" spans="1:20" x14ac:dyDescent="0.35">
      <c r="A7" s="3" t="s">
        <v>8</v>
      </c>
      <c r="B7" s="3"/>
      <c r="C7" s="3"/>
      <c r="D7" s="3"/>
      <c r="E7" s="34"/>
      <c r="F7" s="34"/>
      <c r="G7" s="34"/>
      <c r="H7" s="34"/>
      <c r="I7" s="34"/>
      <c r="J7" s="34"/>
      <c r="K7" s="21">
        <v>44761</v>
      </c>
      <c r="L7" s="3" t="s">
        <v>314</v>
      </c>
      <c r="M7" s="34">
        <v>850000</v>
      </c>
      <c r="N7" s="43"/>
      <c r="O7" s="4">
        <f t="shared" si="0"/>
        <v>850000</v>
      </c>
      <c r="P7" s="43"/>
      <c r="Q7" s="43"/>
      <c r="R7" s="43"/>
      <c r="S7" s="43"/>
      <c r="T7" s="3" t="s">
        <v>979</v>
      </c>
    </row>
    <row r="8" spans="1:20" x14ac:dyDescent="0.35">
      <c r="A8" s="3" t="s">
        <v>8</v>
      </c>
      <c r="B8" s="3"/>
      <c r="C8" s="3"/>
      <c r="D8" s="3"/>
      <c r="E8" s="34"/>
      <c r="F8" s="34"/>
      <c r="G8" s="34"/>
      <c r="H8" s="34"/>
      <c r="I8" s="34"/>
      <c r="J8" s="34"/>
      <c r="K8" s="21">
        <v>44769</v>
      </c>
      <c r="L8" s="3" t="s">
        <v>9</v>
      </c>
      <c r="M8" s="34"/>
      <c r="N8" s="4">
        <v>350000</v>
      </c>
      <c r="O8" s="4">
        <f t="shared" si="0"/>
        <v>350000</v>
      </c>
      <c r="P8" s="34"/>
      <c r="Q8" s="34"/>
      <c r="R8" s="34"/>
      <c r="S8" s="34"/>
      <c r="T8" s="3" t="s">
        <v>979</v>
      </c>
    </row>
    <row r="9" spans="1:20" x14ac:dyDescent="0.35">
      <c r="A9" s="3" t="s">
        <v>8</v>
      </c>
      <c r="B9" s="3"/>
      <c r="C9" s="3"/>
      <c r="D9" s="3"/>
      <c r="E9" s="34"/>
      <c r="F9" s="34"/>
      <c r="G9" s="34"/>
      <c r="H9" s="34"/>
      <c r="I9" s="34"/>
      <c r="J9" s="34"/>
      <c r="K9" s="21">
        <v>44767</v>
      </c>
      <c r="L9" s="3" t="s">
        <v>314</v>
      </c>
      <c r="M9" s="34">
        <v>150000</v>
      </c>
      <c r="N9" s="34"/>
      <c r="O9" s="4">
        <f t="shared" ref="O9" si="1">+SUM(M9:N9)</f>
        <v>150000</v>
      </c>
      <c r="P9" s="34"/>
      <c r="Q9" s="34"/>
      <c r="R9" s="34"/>
      <c r="S9" s="34"/>
      <c r="T9" s="3" t="s">
        <v>979</v>
      </c>
    </row>
    <row r="10" spans="1:20" x14ac:dyDescent="0.35">
      <c r="A10" s="3" t="s">
        <v>8</v>
      </c>
      <c r="B10" s="3"/>
      <c r="C10" s="3"/>
      <c r="D10" s="3"/>
      <c r="E10" s="34"/>
      <c r="F10" s="34"/>
      <c r="G10" s="34"/>
      <c r="H10" s="34"/>
      <c r="I10" s="34"/>
      <c r="J10" s="34"/>
      <c r="K10" s="21">
        <v>44817</v>
      </c>
      <c r="L10" s="3" t="s">
        <v>9</v>
      </c>
      <c r="M10" s="34"/>
      <c r="N10" s="4">
        <v>500000</v>
      </c>
      <c r="O10" s="4">
        <f t="shared" si="0"/>
        <v>500000</v>
      </c>
      <c r="P10" s="34"/>
      <c r="Q10" s="34"/>
      <c r="R10" s="34"/>
      <c r="S10" s="34"/>
      <c r="T10" s="3" t="s">
        <v>979</v>
      </c>
    </row>
    <row r="11" spans="1:20" x14ac:dyDescent="0.35">
      <c r="A11" s="3" t="s">
        <v>8</v>
      </c>
      <c r="B11" s="3"/>
      <c r="C11" s="3"/>
      <c r="D11" s="3"/>
      <c r="E11" s="34"/>
      <c r="F11" s="34"/>
      <c r="G11" s="34"/>
      <c r="H11" s="34"/>
      <c r="I11" s="34"/>
      <c r="J11" s="34"/>
      <c r="K11" s="21">
        <v>44882</v>
      </c>
      <c r="L11" s="3" t="s">
        <v>9</v>
      </c>
      <c r="M11" s="34"/>
      <c r="N11" s="4">
        <v>500000</v>
      </c>
      <c r="O11" s="4">
        <f t="shared" si="0"/>
        <v>500000</v>
      </c>
      <c r="P11" s="34"/>
      <c r="Q11" s="34"/>
      <c r="R11" s="34"/>
      <c r="S11" s="34"/>
      <c r="T11" s="3" t="s">
        <v>979</v>
      </c>
    </row>
    <row r="12" spans="1:20" x14ac:dyDescent="0.35">
      <c r="A12" s="3" t="s">
        <v>8</v>
      </c>
      <c r="B12" s="3"/>
      <c r="C12" s="3"/>
      <c r="D12" s="3"/>
      <c r="E12" s="34"/>
      <c r="F12" s="34"/>
      <c r="G12" s="34"/>
      <c r="H12" s="34"/>
      <c r="I12" s="34"/>
      <c r="J12" s="34"/>
      <c r="K12" s="21">
        <v>44902</v>
      </c>
      <c r="L12" s="3" t="s">
        <v>9</v>
      </c>
      <c r="M12" s="34"/>
      <c r="N12" s="4">
        <v>400000</v>
      </c>
      <c r="O12" s="4">
        <f t="shared" si="0"/>
        <v>400000</v>
      </c>
      <c r="P12" s="34"/>
      <c r="Q12" s="34"/>
      <c r="R12" s="34"/>
      <c r="S12" s="34"/>
      <c r="T12" s="3" t="s">
        <v>979</v>
      </c>
    </row>
    <row r="13" spans="1:20" x14ac:dyDescent="0.35">
      <c r="A13" s="3" t="s">
        <v>8</v>
      </c>
      <c r="B13" s="3"/>
      <c r="C13" s="3"/>
      <c r="D13" s="3"/>
      <c r="E13" s="34"/>
      <c r="F13" s="34"/>
      <c r="G13" s="34"/>
      <c r="H13" s="34"/>
      <c r="I13" s="34"/>
      <c r="J13" s="34"/>
      <c r="K13" s="21">
        <v>45023</v>
      </c>
      <c r="L13" s="3" t="s">
        <v>9</v>
      </c>
      <c r="M13" s="34"/>
      <c r="N13" s="4">
        <v>750000</v>
      </c>
      <c r="O13" s="4">
        <f t="shared" si="0"/>
        <v>750000</v>
      </c>
      <c r="P13" s="34"/>
      <c r="Q13" s="34"/>
      <c r="R13" s="34"/>
      <c r="S13" s="34"/>
      <c r="T13" s="3" t="s">
        <v>979</v>
      </c>
    </row>
    <row r="14" spans="1:20" x14ac:dyDescent="0.35">
      <c r="A14" s="3" t="s">
        <v>8</v>
      </c>
      <c r="B14" s="3"/>
      <c r="C14" s="3"/>
      <c r="D14" s="3"/>
      <c r="E14" s="34"/>
      <c r="F14" s="34"/>
      <c r="G14" s="34"/>
      <c r="H14" s="34"/>
      <c r="I14" s="34"/>
      <c r="J14" s="34"/>
      <c r="K14" s="21">
        <v>45027</v>
      </c>
      <c r="L14" s="3" t="s">
        <v>9</v>
      </c>
      <c r="M14" s="43"/>
      <c r="N14" s="4">
        <v>250000</v>
      </c>
      <c r="O14" s="4">
        <f t="shared" si="0"/>
        <v>250000</v>
      </c>
      <c r="P14" s="43"/>
      <c r="Q14" s="43"/>
      <c r="R14" s="43"/>
      <c r="S14" s="43"/>
      <c r="T14" s="3" t="s">
        <v>979</v>
      </c>
    </row>
    <row r="15" spans="1:20" x14ac:dyDescent="0.35">
      <c r="A15" s="3" t="s">
        <v>8</v>
      </c>
      <c r="B15" s="3"/>
      <c r="C15" s="3"/>
      <c r="D15" s="3"/>
      <c r="E15" s="34"/>
      <c r="F15" s="34"/>
      <c r="G15" s="34"/>
      <c r="H15" s="34"/>
      <c r="I15" s="34"/>
      <c r="J15" s="34"/>
      <c r="K15" s="21">
        <v>45031</v>
      </c>
      <c r="L15" s="3" t="s">
        <v>9</v>
      </c>
      <c r="M15" s="34"/>
      <c r="N15" s="4">
        <v>600000</v>
      </c>
      <c r="O15" s="4">
        <f t="shared" si="0"/>
        <v>600000</v>
      </c>
      <c r="P15" s="34"/>
      <c r="Q15" s="34"/>
      <c r="R15" s="34"/>
      <c r="S15" s="34"/>
      <c r="T15" s="3" t="s">
        <v>979</v>
      </c>
    </row>
    <row r="16" spans="1:20" x14ac:dyDescent="0.35">
      <c r="A16" s="3" t="s">
        <v>8</v>
      </c>
      <c r="B16" s="3"/>
      <c r="C16" s="3"/>
      <c r="D16" s="3"/>
      <c r="E16" s="34"/>
      <c r="F16" s="34"/>
      <c r="G16" s="34"/>
      <c r="H16" s="34"/>
      <c r="I16" s="34"/>
      <c r="J16" s="34"/>
      <c r="K16" s="21">
        <v>45048</v>
      </c>
      <c r="L16" s="3" t="s">
        <v>9</v>
      </c>
      <c r="M16" s="34"/>
      <c r="N16" s="4">
        <v>900000</v>
      </c>
      <c r="O16" s="4">
        <f t="shared" si="0"/>
        <v>900000</v>
      </c>
      <c r="P16" s="34"/>
      <c r="Q16" s="34"/>
      <c r="R16" s="34"/>
      <c r="S16" s="34"/>
      <c r="T16" s="3" t="s">
        <v>979</v>
      </c>
    </row>
    <row r="17" spans="1:20" x14ac:dyDescent="0.35">
      <c r="A17" s="3" t="s">
        <v>8</v>
      </c>
      <c r="B17" s="3"/>
      <c r="C17" s="3"/>
      <c r="D17" s="3"/>
      <c r="E17" s="34"/>
      <c r="F17" s="34"/>
      <c r="G17" s="34"/>
      <c r="H17" s="34"/>
      <c r="I17" s="34"/>
      <c r="J17" s="34"/>
      <c r="K17" s="21">
        <v>45057</v>
      </c>
      <c r="L17" s="3" t="s">
        <v>9</v>
      </c>
      <c r="M17" s="34"/>
      <c r="N17" s="4">
        <v>500000</v>
      </c>
      <c r="O17" s="4">
        <f t="shared" si="0"/>
        <v>500000</v>
      </c>
      <c r="P17" s="34"/>
      <c r="Q17" s="34"/>
      <c r="R17" s="34"/>
      <c r="S17" s="34"/>
      <c r="T17" s="3" t="s">
        <v>979</v>
      </c>
    </row>
    <row r="18" spans="1:20" x14ac:dyDescent="0.35">
      <c r="A18" s="3" t="s">
        <v>8</v>
      </c>
      <c r="B18" s="3"/>
      <c r="C18" s="3"/>
      <c r="D18" s="3"/>
      <c r="E18" s="34"/>
      <c r="F18" s="34"/>
      <c r="G18" s="34"/>
      <c r="H18" s="34"/>
      <c r="I18" s="34"/>
      <c r="J18" s="34"/>
      <c r="K18" s="21">
        <v>45063</v>
      </c>
      <c r="L18" s="3" t="s">
        <v>9</v>
      </c>
      <c r="M18" s="34"/>
      <c r="N18" s="4">
        <v>300000</v>
      </c>
      <c r="O18" s="4">
        <f t="shared" si="0"/>
        <v>300000</v>
      </c>
      <c r="P18" s="34"/>
      <c r="Q18" s="34"/>
      <c r="R18" s="43"/>
      <c r="S18" s="43"/>
      <c r="T18" s="3" t="s">
        <v>979</v>
      </c>
    </row>
    <row r="19" spans="1:20" x14ac:dyDescent="0.35">
      <c r="A19" s="3" t="s">
        <v>8</v>
      </c>
      <c r="B19" s="3"/>
      <c r="C19" s="3"/>
      <c r="D19" s="3"/>
      <c r="E19" s="34"/>
      <c r="F19" s="34"/>
      <c r="G19" s="34"/>
      <c r="H19" s="34"/>
      <c r="I19" s="34"/>
      <c r="J19" s="34"/>
      <c r="K19" s="21">
        <v>45065</v>
      </c>
      <c r="L19" s="3" t="s">
        <v>1639</v>
      </c>
      <c r="M19" s="34">
        <v>37000</v>
      </c>
      <c r="N19" s="34"/>
      <c r="O19" s="4">
        <f t="shared" si="0"/>
        <v>37000</v>
      </c>
      <c r="P19" s="34"/>
      <c r="Q19" s="34"/>
      <c r="R19" s="34"/>
      <c r="S19" s="34"/>
      <c r="T19" s="3" t="s">
        <v>979</v>
      </c>
    </row>
    <row r="20" spans="1:20" x14ac:dyDescent="0.35">
      <c r="A20" s="3" t="s">
        <v>8</v>
      </c>
      <c r="B20" s="3"/>
      <c r="C20" s="3"/>
      <c r="D20" s="3"/>
      <c r="E20" s="34"/>
      <c r="F20" s="34"/>
      <c r="G20" s="34"/>
      <c r="H20" s="34"/>
      <c r="I20" s="34"/>
      <c r="J20" s="34"/>
      <c r="K20" s="21">
        <v>45065</v>
      </c>
      <c r="L20" s="3" t="s">
        <v>1640</v>
      </c>
      <c r="M20" s="34">
        <v>40000</v>
      </c>
      <c r="N20" s="34"/>
      <c r="O20" s="4">
        <f t="shared" si="0"/>
        <v>40000</v>
      </c>
      <c r="P20" s="34"/>
      <c r="Q20" s="34"/>
      <c r="R20" s="34"/>
      <c r="S20" s="34"/>
      <c r="T20" s="3" t="s">
        <v>979</v>
      </c>
    </row>
    <row r="21" spans="1:20" x14ac:dyDescent="0.35">
      <c r="A21" s="3" t="s">
        <v>8</v>
      </c>
      <c r="B21" s="3"/>
      <c r="C21" s="3"/>
      <c r="D21" s="3"/>
      <c r="E21" s="34"/>
      <c r="G21" s="34"/>
      <c r="H21" s="34"/>
      <c r="I21" s="34"/>
      <c r="J21" s="34"/>
      <c r="K21" s="21">
        <v>45065</v>
      </c>
      <c r="L21" s="3" t="s">
        <v>9</v>
      </c>
      <c r="M21" s="34"/>
      <c r="N21" s="4">
        <v>208500</v>
      </c>
      <c r="O21" s="4">
        <f t="shared" si="0"/>
        <v>208500</v>
      </c>
      <c r="P21" s="34"/>
      <c r="Q21" s="34"/>
      <c r="R21" s="34"/>
      <c r="S21" s="34"/>
      <c r="T21" s="3" t="s">
        <v>979</v>
      </c>
    </row>
    <row r="22" spans="1:20" x14ac:dyDescent="0.35">
      <c r="A22" s="3" t="s">
        <v>8</v>
      </c>
      <c r="B22" s="3"/>
      <c r="C22" s="3"/>
      <c r="D22" s="3"/>
      <c r="E22" s="34"/>
      <c r="G22" s="34"/>
      <c r="H22" s="34"/>
      <c r="I22" s="34"/>
      <c r="J22" s="34"/>
      <c r="K22" s="21">
        <v>45071</v>
      </c>
      <c r="L22" s="3" t="s">
        <v>1640</v>
      </c>
      <c r="M22" s="34">
        <v>-40000</v>
      </c>
      <c r="N22" s="34"/>
      <c r="O22" s="4">
        <f t="shared" si="0"/>
        <v>-40000</v>
      </c>
      <c r="P22" s="34"/>
      <c r="Q22" s="34"/>
      <c r="R22" s="43"/>
      <c r="S22" s="43"/>
      <c r="T22" s="3" t="s">
        <v>979</v>
      </c>
    </row>
    <row r="23" spans="1:20" x14ac:dyDescent="0.35">
      <c r="A23" s="3" t="s">
        <v>8</v>
      </c>
      <c r="B23" s="3"/>
      <c r="C23" s="3"/>
      <c r="D23" s="3"/>
      <c r="E23" s="34"/>
      <c r="F23" s="34"/>
      <c r="G23" s="34"/>
      <c r="H23" s="34"/>
      <c r="I23" s="34"/>
      <c r="J23" s="34"/>
      <c r="K23" s="21">
        <v>45100</v>
      </c>
      <c r="L23" s="3" t="s">
        <v>1640</v>
      </c>
      <c r="M23" s="34">
        <v>40000</v>
      </c>
      <c r="N23" s="34"/>
      <c r="O23" s="4">
        <f t="shared" si="0"/>
        <v>40000</v>
      </c>
      <c r="P23" s="34"/>
      <c r="Q23" s="34"/>
      <c r="R23" s="34"/>
      <c r="S23" s="34"/>
      <c r="T23" s="3" t="s">
        <v>979</v>
      </c>
    </row>
    <row r="24" spans="1:20" x14ac:dyDescent="0.35">
      <c r="A24" s="3" t="s">
        <v>8</v>
      </c>
      <c r="B24" s="3"/>
      <c r="C24" s="3"/>
      <c r="D24" s="3"/>
      <c r="E24" s="34"/>
      <c r="F24" s="34"/>
      <c r="G24" s="34"/>
      <c r="H24" s="34"/>
      <c r="I24" s="34"/>
      <c r="J24" s="34"/>
      <c r="K24" s="3"/>
      <c r="L24" s="3"/>
      <c r="M24" s="34"/>
      <c r="N24" s="34"/>
      <c r="O24" s="4">
        <f t="shared" si="0"/>
        <v>0</v>
      </c>
      <c r="P24" s="34"/>
      <c r="Q24" s="34"/>
      <c r="R24" s="34"/>
      <c r="S24" s="34"/>
      <c r="T24" s="3" t="s">
        <v>979</v>
      </c>
    </row>
    <row r="25" spans="1:20" x14ac:dyDescent="0.35">
      <c r="A25" s="18" t="s">
        <v>8</v>
      </c>
      <c r="B25" s="18"/>
      <c r="C25" s="18"/>
      <c r="D25" s="18"/>
      <c r="E25" s="23"/>
      <c r="F25" s="23"/>
      <c r="G25" s="23"/>
      <c r="H25" s="23"/>
      <c r="I25" s="23"/>
      <c r="J25" s="23"/>
      <c r="K25" s="18"/>
      <c r="L25" s="18"/>
      <c r="M25" s="23">
        <f t="shared" ref="M25:N25" si="2">SUM(M2:M24)</f>
        <v>1777000</v>
      </c>
      <c r="N25" s="23">
        <f t="shared" si="2"/>
        <v>5408500</v>
      </c>
      <c r="O25" s="23">
        <f>SUM(O2:O24)</f>
        <v>7185500</v>
      </c>
      <c r="P25" s="23">
        <f>+J2-N25</f>
        <v>920</v>
      </c>
      <c r="Q25" s="23">
        <f>+I2-M25</f>
        <v>-1000</v>
      </c>
      <c r="R25" s="23">
        <f>+SUM(P25:Q25)</f>
        <v>-80</v>
      </c>
      <c r="S25" s="23">
        <f>+O25</f>
        <v>7185500</v>
      </c>
      <c r="T25" s="18"/>
    </row>
    <row r="26" spans="1:20" x14ac:dyDescent="0.35">
      <c r="A26" s="3" t="s">
        <v>11</v>
      </c>
      <c r="B26" s="3" t="s">
        <v>437</v>
      </c>
      <c r="C26" s="3"/>
      <c r="D26" s="3">
        <v>138.16</v>
      </c>
      <c r="E26" s="34">
        <v>11000</v>
      </c>
      <c r="F26" s="4">
        <f>+D26*0.8364</f>
        <v>115.557024</v>
      </c>
      <c r="G26" s="34">
        <v>6500</v>
      </c>
      <c r="H26" s="34">
        <f>+D26*E26</f>
        <v>1519760</v>
      </c>
      <c r="I26" s="4">
        <f>+CEILING(F26*G26,1000)</f>
        <v>752000</v>
      </c>
      <c r="J26" s="4">
        <f>(H26-I26)</f>
        <v>767760</v>
      </c>
      <c r="K26" s="21">
        <v>44641</v>
      </c>
      <c r="L26" s="3"/>
      <c r="M26" s="34"/>
      <c r="N26" s="34"/>
      <c r="O26" s="34"/>
      <c r="P26" s="34"/>
      <c r="Q26" s="34"/>
      <c r="R26" s="34"/>
      <c r="S26" s="34"/>
      <c r="T26" s="3" t="s">
        <v>1616</v>
      </c>
    </row>
    <row r="27" spans="1:20" x14ac:dyDescent="0.35">
      <c r="A27" s="3" t="s">
        <v>11</v>
      </c>
      <c r="B27" s="3"/>
      <c r="C27" s="3" t="s">
        <v>1463</v>
      </c>
      <c r="D27" s="3"/>
      <c r="E27" s="34"/>
      <c r="F27" s="34"/>
      <c r="G27" s="34"/>
      <c r="H27" s="34"/>
      <c r="I27" s="34"/>
      <c r="J27" s="34"/>
      <c r="K27" s="21">
        <v>44641</v>
      </c>
      <c r="L27" s="3" t="s">
        <v>312</v>
      </c>
      <c r="M27" s="34">
        <v>30000</v>
      </c>
      <c r="N27" s="34"/>
      <c r="O27" s="4">
        <f t="shared" ref="O27:O38" si="3">+SUM(M27:N27)</f>
        <v>30000</v>
      </c>
      <c r="P27" s="34"/>
      <c r="Q27" s="34"/>
      <c r="R27" s="34"/>
      <c r="S27" s="34"/>
      <c r="T27" s="3" t="s">
        <v>1616</v>
      </c>
    </row>
    <row r="28" spans="1:20" x14ac:dyDescent="0.35">
      <c r="A28" s="3" t="s">
        <v>11</v>
      </c>
      <c r="B28" s="3"/>
      <c r="C28" s="3"/>
      <c r="D28" s="3"/>
      <c r="E28" s="34"/>
      <c r="F28" s="34"/>
      <c r="G28" s="34"/>
      <c r="H28" s="34"/>
      <c r="I28" s="34"/>
      <c r="J28" s="34"/>
      <c r="K28" s="21">
        <v>44641</v>
      </c>
      <c r="L28" s="3" t="s">
        <v>312</v>
      </c>
      <c r="M28" s="34">
        <v>30000</v>
      </c>
      <c r="N28" s="34"/>
      <c r="O28" s="4">
        <f t="shared" si="3"/>
        <v>30000</v>
      </c>
      <c r="P28" s="34"/>
      <c r="Q28" s="34"/>
      <c r="R28" s="34"/>
      <c r="S28" s="34"/>
      <c r="T28" s="3" t="s">
        <v>1616</v>
      </c>
    </row>
    <row r="29" spans="1:20" x14ac:dyDescent="0.35">
      <c r="A29" s="3" t="s">
        <v>11</v>
      </c>
      <c r="B29" s="3"/>
      <c r="C29" s="3"/>
      <c r="D29" s="3"/>
      <c r="E29" s="34"/>
      <c r="F29" s="34"/>
      <c r="G29" s="34"/>
      <c r="H29" s="34"/>
      <c r="I29" s="34"/>
      <c r="J29" s="34"/>
      <c r="K29" s="21">
        <v>44641</v>
      </c>
      <c r="L29" s="3" t="s">
        <v>312</v>
      </c>
      <c r="M29" s="34">
        <v>30000</v>
      </c>
      <c r="N29" s="34"/>
      <c r="O29" s="4">
        <f t="shared" si="3"/>
        <v>30000</v>
      </c>
      <c r="P29" s="34"/>
      <c r="Q29" s="34"/>
      <c r="R29" s="34"/>
      <c r="S29" s="34"/>
      <c r="T29" s="3" t="s">
        <v>1616</v>
      </c>
    </row>
    <row r="30" spans="1:20" x14ac:dyDescent="0.35">
      <c r="A30" s="3" t="s">
        <v>11</v>
      </c>
      <c r="B30" s="3"/>
      <c r="C30" s="3"/>
      <c r="D30" s="3"/>
      <c r="E30" s="34"/>
      <c r="F30" s="34"/>
      <c r="G30" s="34"/>
      <c r="H30" s="34"/>
      <c r="I30" s="34"/>
      <c r="J30" s="34"/>
      <c r="K30" s="21">
        <v>44735</v>
      </c>
      <c r="L30" s="3" t="s">
        <v>9</v>
      </c>
      <c r="M30" s="34"/>
      <c r="N30" s="4">
        <v>10000</v>
      </c>
      <c r="O30" s="4">
        <f t="shared" si="3"/>
        <v>10000</v>
      </c>
      <c r="P30" s="34"/>
      <c r="Q30" s="34"/>
      <c r="R30" s="34"/>
      <c r="S30" s="34"/>
      <c r="T30" s="3" t="s">
        <v>1616</v>
      </c>
    </row>
    <row r="31" spans="1:20" x14ac:dyDescent="0.35">
      <c r="A31" s="3" t="s">
        <v>11</v>
      </c>
      <c r="B31" s="3"/>
      <c r="C31" s="3"/>
      <c r="D31" s="3"/>
      <c r="E31" s="34"/>
      <c r="F31" s="34"/>
      <c r="G31" s="34"/>
      <c r="H31" s="34"/>
      <c r="I31" s="34"/>
      <c r="J31" s="34"/>
      <c r="K31" s="21">
        <v>44804</v>
      </c>
      <c r="L31" s="3" t="s">
        <v>312</v>
      </c>
      <c r="M31" s="34">
        <v>40000</v>
      </c>
      <c r="N31" s="34"/>
      <c r="O31" s="4">
        <f t="shared" si="3"/>
        <v>40000</v>
      </c>
      <c r="P31" s="34"/>
      <c r="Q31" s="34"/>
      <c r="R31" s="34"/>
      <c r="S31" s="34"/>
      <c r="T31" s="3" t="s">
        <v>1616</v>
      </c>
    </row>
    <row r="32" spans="1:20" x14ac:dyDescent="0.35">
      <c r="A32" s="3" t="s">
        <v>11</v>
      </c>
      <c r="B32" s="3"/>
      <c r="C32" s="3"/>
      <c r="D32" s="3"/>
      <c r="E32" s="34"/>
      <c r="F32" s="34"/>
      <c r="G32" s="34"/>
      <c r="H32" s="34"/>
      <c r="I32" s="34"/>
      <c r="J32" s="34"/>
      <c r="K32" s="21">
        <v>44914</v>
      </c>
      <c r="L32" s="3" t="s">
        <v>1641</v>
      </c>
      <c r="M32" s="34">
        <v>37600</v>
      </c>
      <c r="N32" s="34"/>
      <c r="O32" s="4">
        <f t="shared" si="3"/>
        <v>37600</v>
      </c>
      <c r="P32" s="34"/>
      <c r="Q32" s="34"/>
      <c r="R32" s="34"/>
      <c r="S32" s="34"/>
      <c r="T32" s="3" t="s">
        <v>1616</v>
      </c>
    </row>
    <row r="33" spans="1:20" x14ac:dyDescent="0.35">
      <c r="A33" s="3" t="s">
        <v>11</v>
      </c>
      <c r="B33" s="3"/>
      <c r="C33" s="3"/>
      <c r="D33" s="3"/>
      <c r="E33" s="34"/>
      <c r="F33" s="34"/>
      <c r="G33" s="34"/>
      <c r="H33" s="34"/>
      <c r="I33" s="34"/>
      <c r="J33" s="34"/>
      <c r="K33" s="21">
        <v>44910</v>
      </c>
      <c r="L33" s="3" t="s">
        <v>9</v>
      </c>
      <c r="M33" s="34"/>
      <c r="N33" s="4">
        <v>62400</v>
      </c>
      <c r="O33" s="4">
        <f t="shared" si="3"/>
        <v>62400</v>
      </c>
      <c r="P33" s="34"/>
      <c r="Q33" s="34"/>
      <c r="R33" s="43"/>
      <c r="S33" s="43"/>
      <c r="T33" s="3" t="s">
        <v>1616</v>
      </c>
    </row>
    <row r="34" spans="1:20" x14ac:dyDescent="0.35">
      <c r="A34" s="3" t="s">
        <v>11</v>
      </c>
      <c r="B34" s="3"/>
      <c r="C34" s="3"/>
      <c r="D34" s="3"/>
      <c r="E34" s="34"/>
      <c r="F34" s="34"/>
      <c r="G34" s="34"/>
      <c r="H34" s="34"/>
      <c r="I34" s="34"/>
      <c r="J34" s="34"/>
      <c r="K34" s="21">
        <v>45113</v>
      </c>
      <c r="L34" s="3" t="s">
        <v>9</v>
      </c>
      <c r="M34" s="34"/>
      <c r="N34" s="4">
        <v>696360</v>
      </c>
      <c r="O34" s="4">
        <f t="shared" si="3"/>
        <v>696360</v>
      </c>
      <c r="P34" s="34"/>
      <c r="Q34" s="34"/>
      <c r="R34" s="34"/>
      <c r="S34" s="34"/>
      <c r="T34" s="3" t="s">
        <v>1616</v>
      </c>
    </row>
    <row r="35" spans="1:20" x14ac:dyDescent="0.35">
      <c r="A35" s="3" t="s">
        <v>11</v>
      </c>
      <c r="B35" s="3"/>
      <c r="C35" s="3"/>
      <c r="D35" s="3"/>
      <c r="E35" s="34"/>
      <c r="F35" s="34"/>
      <c r="G35" s="34"/>
      <c r="H35" s="34"/>
      <c r="I35" s="34"/>
      <c r="J35" s="34"/>
      <c r="K35" s="21">
        <v>45113</v>
      </c>
      <c r="L35" s="3" t="s">
        <v>1642</v>
      </c>
      <c r="M35" s="34">
        <v>350000</v>
      </c>
      <c r="N35" s="34"/>
      <c r="O35" s="4">
        <f t="shared" si="3"/>
        <v>350000</v>
      </c>
      <c r="P35" s="34"/>
      <c r="Q35" s="34"/>
      <c r="R35" s="34"/>
      <c r="S35" s="34"/>
      <c r="T35" s="3" t="s">
        <v>1616</v>
      </c>
    </row>
    <row r="36" spans="1:20" x14ac:dyDescent="0.35">
      <c r="A36" s="3" t="s">
        <v>11</v>
      </c>
      <c r="B36" s="3"/>
      <c r="C36" s="3"/>
      <c r="D36" s="3"/>
      <c r="E36" s="34"/>
      <c r="F36" s="34"/>
      <c r="G36" s="34"/>
      <c r="H36" s="34"/>
      <c r="I36" s="34"/>
      <c r="J36" s="34"/>
      <c r="K36" s="21">
        <v>45113</v>
      </c>
      <c r="L36" s="3" t="s">
        <v>1643</v>
      </c>
      <c r="M36" s="34">
        <v>323400</v>
      </c>
      <c r="N36" s="34"/>
      <c r="O36" s="4">
        <f t="shared" si="3"/>
        <v>323400</v>
      </c>
      <c r="P36" s="34"/>
      <c r="Q36" s="34"/>
      <c r="R36" s="34"/>
      <c r="S36" s="34"/>
      <c r="T36" s="3" t="s">
        <v>1616</v>
      </c>
    </row>
    <row r="37" spans="1:20" x14ac:dyDescent="0.35">
      <c r="A37" s="3" t="s">
        <v>11</v>
      </c>
      <c r="B37" s="3"/>
      <c r="C37" s="3"/>
      <c r="D37" s="3"/>
      <c r="E37" s="34"/>
      <c r="F37" s="34"/>
      <c r="G37" s="34"/>
      <c r="H37" s="34"/>
      <c r="I37" s="34"/>
      <c r="J37" s="34"/>
      <c r="K37" s="21">
        <v>45136</v>
      </c>
      <c r="L37" s="3" t="s">
        <v>313</v>
      </c>
      <c r="M37" s="34">
        <v>-90000</v>
      </c>
      <c r="N37" s="34"/>
      <c r="O37" s="4">
        <f t="shared" si="3"/>
        <v>-90000</v>
      </c>
      <c r="P37" s="34"/>
      <c r="Q37" s="34"/>
      <c r="R37" s="34"/>
      <c r="S37" s="34"/>
      <c r="T37" s="3" t="s">
        <v>1616</v>
      </c>
    </row>
    <row r="38" spans="1:20" x14ac:dyDescent="0.35">
      <c r="A38" s="3" t="s">
        <v>11</v>
      </c>
      <c r="B38" s="3"/>
      <c r="C38" s="3"/>
      <c r="D38" s="3"/>
      <c r="E38" s="34"/>
      <c r="F38" s="34"/>
      <c r="G38" s="34"/>
      <c r="H38" s="34"/>
      <c r="I38" s="34"/>
      <c r="J38" s="34"/>
      <c r="K38" s="3"/>
      <c r="L38" s="3"/>
      <c r="M38" s="34"/>
      <c r="N38" s="34"/>
      <c r="O38" s="4">
        <f t="shared" si="3"/>
        <v>0</v>
      </c>
      <c r="P38" s="34"/>
      <c r="Q38" s="34"/>
      <c r="R38" s="34"/>
      <c r="S38" s="34"/>
      <c r="T38" s="3" t="s">
        <v>1616</v>
      </c>
    </row>
    <row r="39" spans="1:20" x14ac:dyDescent="0.35">
      <c r="A39" s="18" t="s">
        <v>11</v>
      </c>
      <c r="B39" s="18"/>
      <c r="C39" s="18"/>
      <c r="D39" s="18"/>
      <c r="E39" s="23"/>
      <c r="F39" s="23"/>
      <c r="G39" s="23"/>
      <c r="H39" s="23"/>
      <c r="I39" s="23"/>
      <c r="J39" s="23"/>
      <c r="K39" s="18"/>
      <c r="L39" s="18"/>
      <c r="M39" s="23">
        <f t="shared" ref="M39:N39" si="4">SUM(M27:M38)</f>
        <v>751000</v>
      </c>
      <c r="N39" s="23">
        <f t="shared" si="4"/>
        <v>768760</v>
      </c>
      <c r="O39" s="23">
        <f>SUM(O27:O38)</f>
        <v>1519760</v>
      </c>
      <c r="P39" s="23">
        <f>+J26-N39</f>
        <v>-1000</v>
      </c>
      <c r="Q39" s="23">
        <f>+I26-M39</f>
        <v>1000</v>
      </c>
      <c r="R39" s="23">
        <f>+SUM(P39:Q39)</f>
        <v>0</v>
      </c>
      <c r="S39" s="23">
        <f>+O39</f>
        <v>1519760</v>
      </c>
      <c r="T39" s="18"/>
    </row>
    <row r="40" spans="1:20" x14ac:dyDescent="0.35">
      <c r="A40" s="3" t="s">
        <v>12</v>
      </c>
      <c r="B40" s="3" t="s">
        <v>437</v>
      </c>
      <c r="C40" s="3"/>
      <c r="D40" s="3">
        <v>138.28</v>
      </c>
      <c r="E40" s="34">
        <v>11000</v>
      </c>
      <c r="F40" s="4">
        <f>+D40*0.8364</f>
        <v>115.657392</v>
      </c>
      <c r="G40" s="34">
        <v>6500</v>
      </c>
      <c r="H40" s="34">
        <f>+D40*E40</f>
        <v>1521080</v>
      </c>
      <c r="I40" s="4">
        <f>+CEILING(F40*G40,1000)</f>
        <v>752000</v>
      </c>
      <c r="J40" s="4">
        <f>(H40-I40)</f>
        <v>769080</v>
      </c>
      <c r="K40" s="21">
        <v>44651</v>
      </c>
      <c r="L40" s="3"/>
      <c r="M40" s="34"/>
      <c r="N40" s="34"/>
      <c r="O40" s="34"/>
      <c r="P40" s="34"/>
      <c r="Q40" s="34"/>
      <c r="R40" s="34"/>
      <c r="S40" s="34"/>
      <c r="T40" s="3" t="s">
        <v>1617</v>
      </c>
    </row>
    <row r="41" spans="1:20" x14ac:dyDescent="0.35">
      <c r="A41" s="3" t="s">
        <v>12</v>
      </c>
      <c r="B41" s="3"/>
      <c r="C41" s="3"/>
      <c r="D41" s="3"/>
      <c r="E41" s="34"/>
      <c r="F41" s="34"/>
      <c r="G41" s="34"/>
      <c r="H41" s="34"/>
      <c r="I41" s="34"/>
      <c r="J41" s="34"/>
      <c r="K41" s="21">
        <v>44656</v>
      </c>
      <c r="L41" s="3" t="s">
        <v>1644</v>
      </c>
      <c r="M41" s="34">
        <v>372000</v>
      </c>
      <c r="N41" s="34"/>
      <c r="O41" s="4">
        <f t="shared" ref="O41:O49" si="5">+SUM(M41:N41)</f>
        <v>372000</v>
      </c>
      <c r="P41" s="34"/>
      <c r="Q41" s="34"/>
      <c r="R41" s="34"/>
      <c r="S41" s="34"/>
      <c r="T41" s="3" t="s">
        <v>1617</v>
      </c>
    </row>
    <row r="42" spans="1:20" x14ac:dyDescent="0.35">
      <c r="A42" s="3" t="s">
        <v>12</v>
      </c>
      <c r="B42" s="3"/>
      <c r="C42" s="3"/>
      <c r="D42" s="3"/>
      <c r="E42" s="34"/>
      <c r="F42" s="34"/>
      <c r="G42" s="34"/>
      <c r="H42" s="34"/>
      <c r="I42" s="34"/>
      <c r="J42" s="34"/>
      <c r="K42" s="21">
        <v>44651</v>
      </c>
      <c r="L42" s="3" t="s">
        <v>9</v>
      </c>
      <c r="M42" s="34"/>
      <c r="N42" s="4">
        <v>10000</v>
      </c>
      <c r="O42" s="4">
        <f t="shared" si="5"/>
        <v>10000</v>
      </c>
      <c r="P42" s="34"/>
      <c r="Q42" s="34"/>
      <c r="R42" s="34"/>
      <c r="S42" s="34"/>
      <c r="T42" s="3" t="s">
        <v>1617</v>
      </c>
    </row>
    <row r="43" spans="1:20" x14ac:dyDescent="0.35">
      <c r="A43" s="3" t="s">
        <v>12</v>
      </c>
      <c r="B43" s="3"/>
      <c r="C43" s="3" t="s">
        <v>1464</v>
      </c>
      <c r="D43" s="3"/>
      <c r="E43" s="34"/>
      <c r="F43" s="34"/>
      <c r="G43" s="34"/>
      <c r="H43" s="34"/>
      <c r="I43" s="34"/>
      <c r="J43" s="34"/>
      <c r="K43" s="21">
        <v>44852</v>
      </c>
      <c r="L43" s="3" t="s">
        <v>1645</v>
      </c>
      <c r="M43" s="34">
        <v>200000</v>
      </c>
      <c r="N43" s="34"/>
      <c r="O43" s="4">
        <f t="shared" si="5"/>
        <v>200000</v>
      </c>
      <c r="P43" s="34"/>
      <c r="Q43" s="34"/>
      <c r="R43" s="34"/>
      <c r="S43" s="34"/>
      <c r="T43" s="3" t="s">
        <v>1617</v>
      </c>
    </row>
    <row r="44" spans="1:20" x14ac:dyDescent="0.35">
      <c r="A44" s="3" t="s">
        <v>12</v>
      </c>
      <c r="B44" s="3"/>
      <c r="C44" s="3"/>
      <c r="D44" s="3"/>
      <c r="E44" s="34"/>
      <c r="F44" s="34"/>
      <c r="G44" s="34"/>
      <c r="H44" s="34"/>
      <c r="I44" s="34"/>
      <c r="J44" s="34"/>
      <c r="K44" s="21">
        <v>44925</v>
      </c>
      <c r="L44" s="3" t="s">
        <v>9</v>
      </c>
      <c r="M44" s="34"/>
      <c r="N44" s="4">
        <v>97000</v>
      </c>
      <c r="O44" s="4">
        <f t="shared" si="5"/>
        <v>97000</v>
      </c>
      <c r="P44" s="34"/>
      <c r="Q44" s="34"/>
      <c r="R44" s="34"/>
      <c r="S44" s="34"/>
      <c r="T44" s="3" t="s">
        <v>1617</v>
      </c>
    </row>
    <row r="45" spans="1:20" x14ac:dyDescent="0.35">
      <c r="A45" s="3" t="s">
        <v>12</v>
      </c>
      <c r="B45" s="3"/>
      <c r="C45" s="3"/>
      <c r="D45" s="3"/>
      <c r="E45" s="34"/>
      <c r="F45" s="34"/>
      <c r="G45" s="34"/>
      <c r="H45" s="34"/>
      <c r="I45" s="34"/>
      <c r="J45" s="34"/>
      <c r="K45" s="21">
        <v>44925</v>
      </c>
      <c r="L45" s="3" t="s">
        <v>9</v>
      </c>
      <c r="M45" s="34"/>
      <c r="N45" s="4">
        <v>3000</v>
      </c>
      <c r="O45" s="4">
        <f t="shared" si="5"/>
        <v>3000</v>
      </c>
      <c r="P45" s="34"/>
      <c r="Q45" s="34"/>
      <c r="R45" s="43"/>
      <c r="S45" s="43"/>
      <c r="T45" s="3" t="s">
        <v>1617</v>
      </c>
    </row>
    <row r="46" spans="1:20" x14ac:dyDescent="0.35">
      <c r="A46" s="3" t="s">
        <v>12</v>
      </c>
      <c r="B46" s="3"/>
      <c r="C46" s="3"/>
      <c r="D46" s="3"/>
      <c r="E46" s="34"/>
      <c r="F46" s="34"/>
      <c r="G46" s="34"/>
      <c r="H46" s="34"/>
      <c r="I46" s="34"/>
      <c r="J46" s="34"/>
      <c r="K46" s="21">
        <v>45135</v>
      </c>
      <c r="L46" s="3" t="s">
        <v>1646</v>
      </c>
      <c r="M46" s="4">
        <v>180000</v>
      </c>
      <c r="N46" s="34"/>
      <c r="O46" s="4">
        <f t="shared" si="5"/>
        <v>180000</v>
      </c>
      <c r="P46" s="34"/>
      <c r="Q46" s="34"/>
      <c r="R46" s="34"/>
      <c r="S46" s="34"/>
      <c r="T46" s="3" t="s">
        <v>1617</v>
      </c>
    </row>
    <row r="47" spans="1:20" x14ac:dyDescent="0.35">
      <c r="A47" s="3" t="s">
        <v>12</v>
      </c>
      <c r="B47" s="3"/>
      <c r="C47" s="3"/>
      <c r="D47" s="3"/>
      <c r="E47" s="34"/>
      <c r="F47" s="34"/>
      <c r="G47" s="34"/>
      <c r="H47" s="34"/>
      <c r="I47" s="34"/>
      <c r="J47" s="34"/>
      <c r="K47" s="21">
        <v>45139</v>
      </c>
      <c r="L47" s="3" t="s">
        <v>9</v>
      </c>
      <c r="M47" s="34"/>
      <c r="N47" s="4">
        <v>200000</v>
      </c>
      <c r="O47" s="4">
        <f t="shared" si="5"/>
        <v>200000</v>
      </c>
      <c r="P47" s="34"/>
      <c r="Q47" s="34"/>
      <c r="R47" s="34"/>
      <c r="S47" s="34"/>
      <c r="T47" s="3" t="s">
        <v>1617</v>
      </c>
    </row>
    <row r="48" spans="1:20" x14ac:dyDescent="0.35">
      <c r="A48" s="3" t="s">
        <v>12</v>
      </c>
      <c r="B48" s="3"/>
      <c r="C48" s="3"/>
      <c r="D48" s="3"/>
      <c r="E48" s="34"/>
      <c r="F48" s="34"/>
      <c r="G48" s="34"/>
      <c r="H48" s="34"/>
      <c r="I48" s="34"/>
      <c r="J48" s="34"/>
      <c r="K48" s="21">
        <v>45142</v>
      </c>
      <c r="L48" s="3" t="s">
        <v>9</v>
      </c>
      <c r="M48" s="34"/>
      <c r="N48" s="4">
        <v>459080</v>
      </c>
      <c r="O48" s="4">
        <f t="shared" si="5"/>
        <v>459080</v>
      </c>
      <c r="P48" s="34"/>
      <c r="Q48" s="34"/>
      <c r="R48" s="34"/>
      <c r="S48" s="34"/>
      <c r="T48" s="3" t="s">
        <v>1617</v>
      </c>
    </row>
    <row r="49" spans="1:20" x14ac:dyDescent="0.35">
      <c r="A49" s="3" t="s">
        <v>12</v>
      </c>
      <c r="B49" s="3"/>
      <c r="C49" s="3"/>
      <c r="D49" s="3"/>
      <c r="E49" s="34"/>
      <c r="F49" s="34"/>
      <c r="G49" s="34"/>
      <c r="H49" s="34"/>
      <c r="I49" s="34"/>
      <c r="J49" s="34"/>
      <c r="K49" s="3"/>
      <c r="L49" s="3"/>
      <c r="M49" s="34"/>
      <c r="N49" s="34"/>
      <c r="O49" s="4">
        <f t="shared" si="5"/>
        <v>0</v>
      </c>
      <c r="P49" s="34"/>
      <c r="Q49" s="34"/>
      <c r="R49" s="34"/>
      <c r="S49" s="34"/>
      <c r="T49" s="3" t="s">
        <v>1617</v>
      </c>
    </row>
    <row r="50" spans="1:20" x14ac:dyDescent="0.35">
      <c r="A50" s="18" t="s">
        <v>12</v>
      </c>
      <c r="B50" s="18"/>
      <c r="C50" s="18"/>
      <c r="D50" s="18"/>
      <c r="E50" s="23"/>
      <c r="F50" s="23"/>
      <c r="G50" s="23"/>
      <c r="H50" s="23"/>
      <c r="I50" s="23"/>
      <c r="J50" s="23"/>
      <c r="K50" s="18"/>
      <c r="L50" s="18"/>
      <c r="M50" s="23">
        <f t="shared" ref="M50:N50" si="6">SUM(M41:M49)</f>
        <v>752000</v>
      </c>
      <c r="N50" s="23">
        <f t="shared" si="6"/>
        <v>769080</v>
      </c>
      <c r="O50" s="23">
        <f>SUM(O41:O49)</f>
        <v>1521080</v>
      </c>
      <c r="P50" s="23">
        <f>+J40-N50</f>
        <v>0</v>
      </c>
      <c r="Q50" s="23">
        <f>+I40-M50</f>
        <v>0</v>
      </c>
      <c r="R50" s="23">
        <f>+SUM(P50:Q50)</f>
        <v>0</v>
      </c>
      <c r="S50" s="23">
        <f>+O50</f>
        <v>1521080</v>
      </c>
      <c r="T50" s="18"/>
    </row>
    <row r="51" spans="1:20" x14ac:dyDescent="0.35">
      <c r="A51" s="3" t="s">
        <v>13</v>
      </c>
      <c r="B51" s="3" t="s">
        <v>437</v>
      </c>
      <c r="C51" s="3"/>
      <c r="D51" s="3">
        <v>138.28</v>
      </c>
      <c r="E51" s="34">
        <v>16000</v>
      </c>
      <c r="F51" s="4">
        <f>+D51*0.8364</f>
        <v>115.657392</v>
      </c>
      <c r="G51" s="34">
        <v>6500</v>
      </c>
      <c r="H51" s="34">
        <f>+D51*E51</f>
        <v>2212480</v>
      </c>
      <c r="I51" s="4">
        <f>+CEILING(F51*G51,1000)</f>
        <v>752000</v>
      </c>
      <c r="J51" s="4">
        <f>(H51-I51)</f>
        <v>1460480</v>
      </c>
      <c r="K51" s="3"/>
      <c r="L51" s="3"/>
      <c r="M51" s="34"/>
      <c r="N51" s="34"/>
      <c r="O51" s="34"/>
      <c r="P51" s="34">
        <f>+J51-N51</f>
        <v>1460480</v>
      </c>
      <c r="Q51" s="34">
        <f>+I51-M51</f>
        <v>752000</v>
      </c>
      <c r="R51" s="34">
        <f>+P51+Q51</f>
        <v>2212480</v>
      </c>
      <c r="S51" s="34">
        <f>+O51</f>
        <v>0</v>
      </c>
      <c r="T51" s="3" t="s">
        <v>295</v>
      </c>
    </row>
    <row r="52" spans="1:20" x14ac:dyDescent="0.35">
      <c r="A52" s="3" t="s">
        <v>14</v>
      </c>
      <c r="B52" s="3" t="s">
        <v>437</v>
      </c>
      <c r="C52" s="3" t="s">
        <v>1465</v>
      </c>
      <c r="D52" s="3">
        <v>138.91</v>
      </c>
      <c r="E52" s="34">
        <v>11000</v>
      </c>
      <c r="F52" s="4">
        <f>+D52*0.8364</f>
        <v>116.184324</v>
      </c>
      <c r="G52" s="34">
        <v>6500</v>
      </c>
      <c r="H52" s="34">
        <f>+D52*E52</f>
        <v>1528010</v>
      </c>
      <c r="I52" s="4">
        <f>+CEILING(F52*G52,1000)</f>
        <v>756000</v>
      </c>
      <c r="J52" s="4">
        <f>(H52-I52)</f>
        <v>772010</v>
      </c>
      <c r="K52" s="21">
        <v>44641</v>
      </c>
      <c r="L52" s="3"/>
      <c r="M52" s="34"/>
      <c r="N52" s="34"/>
      <c r="O52" s="34"/>
      <c r="P52" s="34"/>
      <c r="Q52" s="34"/>
      <c r="R52" s="43"/>
      <c r="S52" s="43"/>
      <c r="T52" s="3" t="s">
        <v>375</v>
      </c>
    </row>
    <row r="53" spans="1:20" x14ac:dyDescent="0.35">
      <c r="A53" s="3" t="s">
        <v>14</v>
      </c>
      <c r="B53" s="3"/>
      <c r="C53" s="3" t="s">
        <v>1465</v>
      </c>
      <c r="D53" s="3"/>
      <c r="E53" s="34"/>
      <c r="F53" s="34"/>
      <c r="G53" s="34"/>
      <c r="H53" s="34"/>
      <c r="I53" s="34"/>
      <c r="J53" s="34"/>
      <c r="K53" s="21">
        <v>44641</v>
      </c>
      <c r="L53" s="3" t="s">
        <v>1647</v>
      </c>
      <c r="M53" s="34">
        <v>150000</v>
      </c>
      <c r="N53" s="34"/>
      <c r="O53" s="4">
        <f t="shared" ref="O53:O60" si="7">+SUM(M53:N53)</f>
        <v>150000</v>
      </c>
      <c r="P53" s="34"/>
      <c r="Q53" s="34"/>
      <c r="R53" s="34"/>
      <c r="S53" s="34"/>
      <c r="T53" s="3" t="s">
        <v>375</v>
      </c>
    </row>
    <row r="54" spans="1:20" x14ac:dyDescent="0.35">
      <c r="A54" s="3" t="s">
        <v>14</v>
      </c>
      <c r="B54" s="3"/>
      <c r="C54" s="3" t="s">
        <v>1465</v>
      </c>
      <c r="D54" s="3"/>
      <c r="E54" s="34"/>
      <c r="F54" s="34"/>
      <c r="G54" s="34"/>
      <c r="H54" s="34"/>
      <c r="I54" s="34"/>
      <c r="J54" s="34"/>
      <c r="K54" s="21">
        <v>44648</v>
      </c>
      <c r="L54" s="3" t="s">
        <v>314</v>
      </c>
      <c r="M54" s="34">
        <v>340000</v>
      </c>
      <c r="N54" s="34"/>
      <c r="O54" s="4">
        <f t="shared" si="7"/>
        <v>340000</v>
      </c>
      <c r="P54" s="34"/>
      <c r="Q54" s="34"/>
      <c r="R54" s="34"/>
      <c r="S54" s="34"/>
      <c r="T54" s="3" t="s">
        <v>375</v>
      </c>
    </row>
    <row r="55" spans="1:20" x14ac:dyDescent="0.35">
      <c r="A55" s="3" t="s">
        <v>14</v>
      </c>
      <c r="B55" s="3"/>
      <c r="C55" s="3" t="s">
        <v>1465</v>
      </c>
      <c r="D55" s="3"/>
      <c r="E55" s="34"/>
      <c r="F55" s="34"/>
      <c r="G55" s="34"/>
      <c r="H55" s="34"/>
      <c r="I55" s="34"/>
      <c r="J55" s="34"/>
      <c r="K55" s="21"/>
      <c r="L55" s="3" t="s">
        <v>9</v>
      </c>
      <c r="M55" s="34"/>
      <c r="N55" s="4">
        <v>450000</v>
      </c>
      <c r="O55" s="4">
        <f t="shared" si="7"/>
        <v>450000</v>
      </c>
      <c r="P55" s="34"/>
      <c r="Q55" s="34"/>
      <c r="R55" s="34"/>
      <c r="S55" s="34"/>
      <c r="T55" s="3" t="s">
        <v>375</v>
      </c>
    </row>
    <row r="56" spans="1:20" x14ac:dyDescent="0.35">
      <c r="A56" s="3" t="s">
        <v>14</v>
      </c>
      <c r="B56" s="3"/>
      <c r="C56" s="3" t="s">
        <v>1465</v>
      </c>
      <c r="D56" s="3"/>
      <c r="E56" s="34"/>
      <c r="F56" s="34"/>
      <c r="G56" s="34"/>
      <c r="H56" s="34"/>
      <c r="I56" s="34"/>
      <c r="J56" s="34"/>
      <c r="K56" s="21">
        <v>44920</v>
      </c>
      <c r="L56" s="3" t="s">
        <v>321</v>
      </c>
      <c r="M56" s="34">
        <v>-184000</v>
      </c>
      <c r="N56" s="34"/>
      <c r="O56" s="4">
        <f t="shared" si="7"/>
        <v>-184000</v>
      </c>
      <c r="P56" s="34"/>
      <c r="Q56" s="34"/>
      <c r="R56" s="34"/>
      <c r="S56" s="34"/>
      <c r="T56" s="3" t="s">
        <v>375</v>
      </c>
    </row>
    <row r="57" spans="1:20" x14ac:dyDescent="0.35">
      <c r="A57" s="3" t="s">
        <v>14</v>
      </c>
      <c r="B57" s="3"/>
      <c r="C57" s="3" t="s">
        <v>1465</v>
      </c>
      <c r="D57" s="3"/>
      <c r="E57" s="34"/>
      <c r="F57" s="34"/>
      <c r="G57" s="34"/>
      <c r="H57" s="34"/>
      <c r="I57" s="34"/>
      <c r="J57" s="34"/>
      <c r="K57" s="21">
        <v>45030</v>
      </c>
      <c r="L57" s="3" t="s">
        <v>9</v>
      </c>
      <c r="M57" s="34"/>
      <c r="N57" s="4">
        <v>323000</v>
      </c>
      <c r="O57" s="4">
        <f t="shared" si="7"/>
        <v>323000</v>
      </c>
      <c r="P57" s="34"/>
      <c r="Q57" s="34"/>
      <c r="R57" s="34"/>
      <c r="S57" s="34"/>
      <c r="T57" s="3" t="s">
        <v>375</v>
      </c>
    </row>
    <row r="58" spans="1:20" x14ac:dyDescent="0.35">
      <c r="A58" s="3" t="s">
        <v>14</v>
      </c>
      <c r="B58" s="3"/>
      <c r="C58" s="3" t="s">
        <v>715</v>
      </c>
      <c r="D58" s="3"/>
      <c r="E58" s="34"/>
      <c r="F58" s="34"/>
      <c r="G58" s="34"/>
      <c r="H58" s="34"/>
      <c r="I58" s="34"/>
      <c r="J58" s="34"/>
      <c r="K58" s="21">
        <v>45034</v>
      </c>
      <c r="L58" s="3" t="s">
        <v>1648</v>
      </c>
      <c r="M58" s="34">
        <v>415000</v>
      </c>
      <c r="N58" s="34"/>
      <c r="O58" s="4">
        <f t="shared" si="7"/>
        <v>415000</v>
      </c>
      <c r="P58" s="34"/>
      <c r="Q58" s="34"/>
      <c r="R58" s="34"/>
      <c r="S58" s="34"/>
      <c r="T58" s="3" t="s">
        <v>375</v>
      </c>
    </row>
    <row r="59" spans="1:20" x14ac:dyDescent="0.35">
      <c r="A59" s="3" t="s">
        <v>14</v>
      </c>
      <c r="B59" s="3"/>
      <c r="C59" s="3" t="s">
        <v>715</v>
      </c>
      <c r="D59" s="3"/>
      <c r="E59" s="34"/>
      <c r="F59" s="34"/>
      <c r="G59" s="34"/>
      <c r="H59" s="34"/>
      <c r="I59" s="34"/>
      <c r="J59" s="34"/>
      <c r="K59" s="21" t="s">
        <v>1204</v>
      </c>
      <c r="L59" s="3" t="s">
        <v>88</v>
      </c>
      <c r="M59" s="34">
        <v>34000</v>
      </c>
      <c r="N59" s="34"/>
      <c r="O59" s="4">
        <f t="shared" si="7"/>
        <v>34000</v>
      </c>
      <c r="P59" s="34"/>
      <c r="Q59" s="34"/>
      <c r="R59" s="43"/>
      <c r="S59" s="43"/>
      <c r="T59" s="3" t="s">
        <v>375</v>
      </c>
    </row>
    <row r="60" spans="1:20" x14ac:dyDescent="0.35">
      <c r="A60" s="3" t="s">
        <v>14</v>
      </c>
      <c r="B60" s="3"/>
      <c r="C60" s="3" t="s">
        <v>1465</v>
      </c>
      <c r="D60" s="3"/>
      <c r="E60" s="34"/>
      <c r="F60" s="34"/>
      <c r="G60" s="34"/>
      <c r="H60" s="34"/>
      <c r="I60" s="34"/>
      <c r="J60" s="34"/>
      <c r="K60" s="3"/>
      <c r="L60" s="3"/>
      <c r="M60" s="34"/>
      <c r="N60" s="34"/>
      <c r="O60" s="4">
        <f t="shared" si="7"/>
        <v>0</v>
      </c>
      <c r="P60" s="34"/>
      <c r="Q60" s="34"/>
      <c r="R60" s="34"/>
      <c r="S60" s="34"/>
      <c r="T60" s="3" t="s">
        <v>375</v>
      </c>
    </row>
    <row r="61" spans="1:20" x14ac:dyDescent="0.35">
      <c r="A61" s="18" t="s">
        <v>14</v>
      </c>
      <c r="B61" s="18"/>
      <c r="C61" s="18"/>
      <c r="D61" s="18"/>
      <c r="E61" s="23"/>
      <c r="F61" s="23"/>
      <c r="G61" s="23"/>
      <c r="H61" s="23"/>
      <c r="I61" s="23"/>
      <c r="J61" s="23"/>
      <c r="K61" s="18"/>
      <c r="L61" s="18"/>
      <c r="M61" s="23">
        <f t="shared" ref="M61:N61" si="8">SUM(M53:M60)</f>
        <v>755000</v>
      </c>
      <c r="N61" s="23">
        <f t="shared" si="8"/>
        <v>773000</v>
      </c>
      <c r="O61" s="23">
        <f>SUM(O53:O60)</f>
        <v>1528000</v>
      </c>
      <c r="P61" s="23">
        <f>+J52-N61</f>
        <v>-990</v>
      </c>
      <c r="Q61" s="23">
        <f>+I52-M61</f>
        <v>1000</v>
      </c>
      <c r="R61" s="23">
        <f>+SUM(P61:Q61)</f>
        <v>10</v>
      </c>
      <c r="S61" s="23">
        <f>+O61</f>
        <v>1528000</v>
      </c>
      <c r="T61" s="18"/>
    </row>
    <row r="62" spans="1:20" x14ac:dyDescent="0.35">
      <c r="A62" s="3" t="s">
        <v>15</v>
      </c>
      <c r="B62" s="3" t="s">
        <v>437</v>
      </c>
      <c r="C62" s="3"/>
      <c r="D62" s="3">
        <v>138.94999999999999</v>
      </c>
      <c r="E62" s="34">
        <v>11000</v>
      </c>
      <c r="F62" s="4">
        <f>+D62*0.8364</f>
        <v>116.21777999999999</v>
      </c>
      <c r="G62" s="34">
        <v>6500</v>
      </c>
      <c r="H62" s="34">
        <f>+D62*E62</f>
        <v>1528449.9999999998</v>
      </c>
      <c r="I62" s="4">
        <f>+CEILING(F62*G62,1000)</f>
        <v>756000</v>
      </c>
      <c r="J62" s="4">
        <f>(H62-I62)</f>
        <v>772449.99999999977</v>
      </c>
      <c r="K62" s="21">
        <v>44645</v>
      </c>
      <c r="L62" s="3"/>
      <c r="M62" s="34"/>
      <c r="N62" s="34"/>
      <c r="O62" s="34"/>
      <c r="P62" s="34"/>
      <c r="Q62" s="34"/>
      <c r="R62" s="34"/>
      <c r="S62" s="34"/>
      <c r="T62" s="3" t="s">
        <v>296</v>
      </c>
    </row>
    <row r="63" spans="1:20" x14ac:dyDescent="0.35">
      <c r="A63" s="3" t="s">
        <v>15</v>
      </c>
      <c r="B63" s="3"/>
      <c r="C63" s="3"/>
      <c r="D63" s="3"/>
      <c r="E63" s="34"/>
      <c r="F63" s="34"/>
      <c r="G63" s="34"/>
      <c r="H63" s="34"/>
      <c r="I63" s="34"/>
      <c r="J63" s="34"/>
      <c r="K63" s="21">
        <v>44645</v>
      </c>
      <c r="L63" s="3" t="s">
        <v>1649</v>
      </c>
      <c r="M63" s="34">
        <v>1000000</v>
      </c>
      <c r="N63" s="34"/>
      <c r="O63" s="4">
        <f t="shared" ref="O63:O81" si="9">+SUM(M63:N63)</f>
        <v>1000000</v>
      </c>
      <c r="P63" s="34"/>
      <c r="Q63" s="34"/>
      <c r="R63" s="34"/>
      <c r="S63" s="34"/>
      <c r="T63" s="3" t="s">
        <v>296</v>
      </c>
    </row>
    <row r="64" spans="1:20" x14ac:dyDescent="0.35">
      <c r="A64" s="3" t="s">
        <v>15</v>
      </c>
      <c r="B64" s="3"/>
      <c r="C64" s="3"/>
      <c r="D64" s="3"/>
      <c r="E64" s="34"/>
      <c r="F64" s="34"/>
      <c r="G64" s="34"/>
      <c r="H64" s="34"/>
      <c r="I64" s="34"/>
      <c r="J64" s="34"/>
      <c r="K64" s="21">
        <v>44901</v>
      </c>
      <c r="L64" s="3" t="s">
        <v>313</v>
      </c>
      <c r="M64" s="34">
        <v>-100000</v>
      </c>
      <c r="N64" s="34"/>
      <c r="O64" s="4">
        <f t="shared" si="9"/>
        <v>-100000</v>
      </c>
      <c r="P64" s="34"/>
      <c r="Q64" s="34"/>
      <c r="R64" s="34"/>
      <c r="S64" s="34"/>
      <c r="T64" s="3" t="s">
        <v>296</v>
      </c>
    </row>
    <row r="65" spans="1:20" x14ac:dyDescent="0.35">
      <c r="A65" s="3" t="s">
        <v>15</v>
      </c>
      <c r="B65" s="3"/>
      <c r="C65" s="3"/>
      <c r="D65" s="3"/>
      <c r="E65" s="34"/>
      <c r="F65" s="34"/>
      <c r="G65" s="34"/>
      <c r="H65" s="34"/>
      <c r="I65" s="34"/>
      <c r="J65" s="34"/>
      <c r="K65" s="21">
        <v>44901</v>
      </c>
      <c r="L65" s="3" t="s">
        <v>9</v>
      </c>
      <c r="M65" s="34"/>
      <c r="N65" s="34">
        <v>100000</v>
      </c>
      <c r="O65" s="4">
        <f t="shared" si="9"/>
        <v>100000</v>
      </c>
      <c r="P65" s="34"/>
      <c r="Q65" s="34"/>
      <c r="R65" s="34"/>
      <c r="S65" s="34"/>
      <c r="T65" s="3" t="s">
        <v>296</v>
      </c>
    </row>
    <row r="66" spans="1:20" x14ac:dyDescent="0.35">
      <c r="A66" s="3" t="s">
        <v>15</v>
      </c>
      <c r="B66" s="3"/>
      <c r="C66" s="3"/>
      <c r="D66" s="3"/>
      <c r="E66" s="34"/>
      <c r="F66" s="34"/>
      <c r="G66" s="34"/>
      <c r="H66" s="34"/>
      <c r="I66" s="34"/>
      <c r="J66" s="34"/>
      <c r="K66" s="21">
        <v>45322</v>
      </c>
      <c r="L66" s="3" t="s">
        <v>9</v>
      </c>
      <c r="M66" s="34"/>
      <c r="N66" s="34">
        <v>50000</v>
      </c>
      <c r="O66" s="4">
        <f t="shared" si="9"/>
        <v>50000</v>
      </c>
      <c r="P66" s="34"/>
      <c r="Q66" s="34"/>
      <c r="R66" s="34"/>
      <c r="S66" s="34"/>
      <c r="T66" s="3" t="s">
        <v>296</v>
      </c>
    </row>
    <row r="67" spans="1:20" x14ac:dyDescent="0.35">
      <c r="A67" s="3" t="s">
        <v>15</v>
      </c>
      <c r="B67" s="3"/>
      <c r="C67" s="3"/>
      <c r="D67" s="3"/>
      <c r="E67" s="34"/>
      <c r="F67" s="34"/>
      <c r="G67" s="34"/>
      <c r="H67" s="34"/>
      <c r="I67" s="34"/>
      <c r="J67" s="34"/>
      <c r="K67" s="21">
        <v>45330</v>
      </c>
      <c r="L67" s="3" t="s">
        <v>9</v>
      </c>
      <c r="M67" s="34"/>
      <c r="N67" s="34">
        <v>500000</v>
      </c>
      <c r="O67" s="4">
        <f t="shared" si="9"/>
        <v>500000</v>
      </c>
      <c r="P67" s="34"/>
      <c r="Q67" s="34"/>
      <c r="R67" s="43"/>
      <c r="S67" s="43"/>
      <c r="T67" s="3" t="s">
        <v>296</v>
      </c>
    </row>
    <row r="68" spans="1:20" x14ac:dyDescent="0.35">
      <c r="A68" s="3" t="s">
        <v>15</v>
      </c>
      <c r="B68" s="3"/>
      <c r="C68" s="3"/>
      <c r="D68" s="3"/>
      <c r="E68" s="34"/>
      <c r="F68" s="34"/>
      <c r="G68" s="34"/>
      <c r="H68" s="34"/>
      <c r="I68" s="34"/>
      <c r="J68" s="34"/>
      <c r="K68" s="21">
        <v>45337</v>
      </c>
      <c r="L68" s="3" t="s">
        <v>1167</v>
      </c>
      <c r="M68" s="34">
        <v>400000</v>
      </c>
      <c r="N68" s="34"/>
      <c r="O68" s="4">
        <f t="shared" si="9"/>
        <v>400000</v>
      </c>
      <c r="P68" s="34"/>
      <c r="Q68" s="34"/>
      <c r="R68" s="34"/>
      <c r="S68" s="34"/>
      <c r="T68" s="3" t="s">
        <v>296</v>
      </c>
    </row>
    <row r="69" spans="1:20" x14ac:dyDescent="0.35">
      <c r="A69" s="3" t="s">
        <v>15</v>
      </c>
      <c r="B69" s="3"/>
      <c r="C69" s="3"/>
      <c r="D69" s="3"/>
      <c r="E69" s="34"/>
      <c r="F69" s="34"/>
      <c r="G69" s="34"/>
      <c r="H69" s="34"/>
      <c r="I69" s="34"/>
      <c r="J69" s="34"/>
      <c r="K69" s="21">
        <v>45337</v>
      </c>
      <c r="L69" s="3" t="s">
        <v>1283</v>
      </c>
      <c r="M69" s="34">
        <v>356000</v>
      </c>
      <c r="N69" s="34"/>
      <c r="O69" s="4">
        <f t="shared" si="9"/>
        <v>356000</v>
      </c>
      <c r="P69" s="34"/>
      <c r="Q69" s="34"/>
      <c r="R69" s="34"/>
      <c r="S69" s="34"/>
      <c r="T69" s="3" t="s">
        <v>296</v>
      </c>
    </row>
    <row r="70" spans="1:20" x14ac:dyDescent="0.35">
      <c r="A70" s="3" t="s">
        <v>15</v>
      </c>
      <c r="B70" s="3"/>
      <c r="C70" s="3"/>
      <c r="D70" s="3"/>
      <c r="E70" s="34"/>
      <c r="F70" s="34"/>
      <c r="G70" s="34"/>
      <c r="H70" s="34"/>
      <c r="I70" s="34"/>
      <c r="J70" s="34"/>
      <c r="K70" s="21">
        <v>45344</v>
      </c>
      <c r="L70" s="3" t="s">
        <v>1167</v>
      </c>
      <c r="M70" s="34">
        <v>-400000</v>
      </c>
      <c r="N70" s="34"/>
      <c r="O70" s="4">
        <f t="shared" si="9"/>
        <v>-400000</v>
      </c>
      <c r="P70" s="34"/>
      <c r="Q70" s="34"/>
      <c r="R70" s="34"/>
      <c r="S70" s="34"/>
      <c r="T70" s="3" t="s">
        <v>296</v>
      </c>
    </row>
    <row r="71" spans="1:20" x14ac:dyDescent="0.35">
      <c r="A71" s="3" t="s">
        <v>15</v>
      </c>
      <c r="B71" s="3"/>
      <c r="C71" s="3"/>
      <c r="D71" s="3"/>
      <c r="E71" s="34"/>
      <c r="F71" s="34"/>
      <c r="G71" s="34"/>
      <c r="H71" s="34"/>
      <c r="I71" s="34"/>
      <c r="J71" s="34"/>
      <c r="K71" s="21">
        <v>45344</v>
      </c>
      <c r="L71" s="3" t="s">
        <v>1283</v>
      </c>
      <c r="M71" s="34">
        <v>-356000</v>
      </c>
      <c r="N71" s="34"/>
      <c r="O71" s="4">
        <f t="shared" si="9"/>
        <v>-356000</v>
      </c>
      <c r="P71" s="34"/>
      <c r="Q71" s="34"/>
      <c r="R71" s="34"/>
      <c r="S71" s="34"/>
      <c r="T71" s="3" t="s">
        <v>296</v>
      </c>
    </row>
    <row r="72" spans="1:20" x14ac:dyDescent="0.35">
      <c r="A72" s="3" t="s">
        <v>15</v>
      </c>
      <c r="B72" s="3"/>
      <c r="C72" s="3" t="s">
        <v>1466</v>
      </c>
      <c r="D72" s="3"/>
      <c r="E72" s="34"/>
      <c r="F72" s="34"/>
      <c r="G72" s="34"/>
      <c r="H72" s="34"/>
      <c r="I72" s="34"/>
      <c r="J72" s="34"/>
      <c r="K72" s="21">
        <v>45358</v>
      </c>
      <c r="L72" s="3" t="s">
        <v>314</v>
      </c>
      <c r="M72" s="34">
        <v>756000</v>
      </c>
      <c r="N72" s="34"/>
      <c r="O72" s="4">
        <f t="shared" si="9"/>
        <v>756000</v>
      </c>
      <c r="P72" s="34"/>
      <c r="Q72" s="34"/>
      <c r="R72" s="34"/>
      <c r="S72" s="34"/>
      <c r="T72" s="3" t="s">
        <v>296</v>
      </c>
    </row>
    <row r="73" spans="1:20" x14ac:dyDescent="0.35">
      <c r="A73" s="3" t="s">
        <v>15</v>
      </c>
      <c r="B73" s="3"/>
      <c r="C73" s="3" t="s">
        <v>1466</v>
      </c>
      <c r="D73" s="3"/>
      <c r="E73" s="34"/>
      <c r="F73" s="34"/>
      <c r="G73" s="34"/>
      <c r="H73" s="34"/>
      <c r="I73" s="34"/>
      <c r="J73" s="34"/>
      <c r="K73" s="21">
        <v>45517</v>
      </c>
      <c r="L73" s="3" t="s">
        <v>314</v>
      </c>
      <c r="M73" s="34">
        <v>-150000</v>
      </c>
      <c r="N73" s="34"/>
      <c r="O73" s="4">
        <f t="shared" si="9"/>
        <v>-150000</v>
      </c>
      <c r="P73" s="34"/>
      <c r="Q73" s="34"/>
      <c r="R73" s="34"/>
      <c r="S73" s="34"/>
      <c r="T73" s="3" t="s">
        <v>296</v>
      </c>
    </row>
    <row r="74" spans="1:20" x14ac:dyDescent="0.35">
      <c r="A74" s="3" t="s">
        <v>15</v>
      </c>
      <c r="B74" s="3"/>
      <c r="C74" s="3"/>
      <c r="D74" s="3"/>
      <c r="E74" s="34"/>
      <c r="F74" s="34"/>
      <c r="G74" s="34"/>
      <c r="H74" s="34"/>
      <c r="I74" s="34"/>
      <c r="J74" s="34"/>
      <c r="K74" s="21" t="s">
        <v>1204</v>
      </c>
      <c r="L74" s="3" t="s">
        <v>24</v>
      </c>
      <c r="M74" s="34">
        <v>-150000</v>
      </c>
      <c r="N74" s="34"/>
      <c r="O74" s="4">
        <f t="shared" si="9"/>
        <v>-150000</v>
      </c>
      <c r="P74" s="34"/>
      <c r="Q74" s="34"/>
      <c r="R74" s="34"/>
      <c r="S74" s="34"/>
      <c r="T74" s="3" t="s">
        <v>296</v>
      </c>
    </row>
    <row r="75" spans="1:20" x14ac:dyDescent="0.35">
      <c r="A75" s="3" t="s">
        <v>15</v>
      </c>
      <c r="B75" s="3"/>
      <c r="C75" s="3"/>
      <c r="D75" s="3"/>
      <c r="E75" s="34"/>
      <c r="F75" s="34"/>
      <c r="G75" s="34"/>
      <c r="H75" s="34"/>
      <c r="I75" s="34"/>
      <c r="J75" s="34"/>
      <c r="K75" s="21" t="s">
        <v>1204</v>
      </c>
      <c r="L75" s="3" t="s">
        <v>28</v>
      </c>
      <c r="M75" s="34">
        <v>-150000</v>
      </c>
      <c r="N75" s="34"/>
      <c r="O75" s="4">
        <f t="shared" si="9"/>
        <v>-150000</v>
      </c>
      <c r="P75" s="34"/>
      <c r="Q75" s="34"/>
      <c r="R75" s="34"/>
      <c r="S75" s="34"/>
      <c r="T75" s="3" t="s">
        <v>296</v>
      </c>
    </row>
    <row r="76" spans="1:20" x14ac:dyDescent="0.35">
      <c r="A76" s="3" t="s">
        <v>15</v>
      </c>
      <c r="B76" s="3"/>
      <c r="C76" s="3"/>
      <c r="D76" s="3"/>
      <c r="E76" s="34"/>
      <c r="F76" s="34"/>
      <c r="G76" s="34"/>
      <c r="H76" s="34"/>
      <c r="I76" s="34"/>
      <c r="J76" s="34"/>
      <c r="K76" s="21" t="s">
        <v>1204</v>
      </c>
      <c r="L76" s="3" t="s">
        <v>100</v>
      </c>
      <c r="M76" s="34">
        <v>-150000</v>
      </c>
      <c r="N76" s="34"/>
      <c r="O76" s="4">
        <f t="shared" si="9"/>
        <v>-150000</v>
      </c>
      <c r="P76" s="34"/>
      <c r="Q76" s="34"/>
      <c r="R76" s="34"/>
      <c r="S76" s="34"/>
      <c r="T76" s="3" t="s">
        <v>296</v>
      </c>
    </row>
    <row r="77" spans="1:20" x14ac:dyDescent="0.35">
      <c r="A77" s="3" t="s">
        <v>15</v>
      </c>
      <c r="B77" s="3"/>
      <c r="C77" s="3"/>
      <c r="D77" s="3"/>
      <c r="E77" s="34"/>
      <c r="F77" s="34"/>
      <c r="G77" s="34"/>
      <c r="H77" s="34"/>
      <c r="I77" s="34"/>
      <c r="J77" s="34"/>
      <c r="K77" s="21" t="s">
        <v>1204</v>
      </c>
      <c r="L77" s="3" t="s">
        <v>120</v>
      </c>
      <c r="M77" s="34">
        <v>-150000</v>
      </c>
      <c r="N77" s="34"/>
      <c r="O77" s="4">
        <f t="shared" si="9"/>
        <v>-150000</v>
      </c>
      <c r="P77" s="34"/>
      <c r="Q77" s="34"/>
      <c r="R77" s="34"/>
      <c r="S77" s="34"/>
      <c r="T77" s="3" t="s">
        <v>296</v>
      </c>
    </row>
    <row r="78" spans="1:20" x14ac:dyDescent="0.35">
      <c r="A78" s="3" t="s">
        <v>15</v>
      </c>
      <c r="B78" s="3"/>
      <c r="C78" s="3"/>
      <c r="D78" s="3"/>
      <c r="E78" s="34"/>
      <c r="F78" s="34"/>
      <c r="G78" s="34"/>
      <c r="H78" s="34"/>
      <c r="I78" s="34"/>
      <c r="J78" s="34"/>
      <c r="K78" s="21" t="s">
        <v>1204</v>
      </c>
      <c r="L78" s="3" t="s">
        <v>123</v>
      </c>
      <c r="M78" s="34">
        <v>-150000</v>
      </c>
      <c r="N78" s="34"/>
      <c r="O78" s="4">
        <f t="shared" si="9"/>
        <v>-150000</v>
      </c>
      <c r="P78" s="34"/>
      <c r="Q78" s="34"/>
      <c r="R78" s="34"/>
      <c r="S78" s="34"/>
      <c r="T78" s="3" t="s">
        <v>296</v>
      </c>
    </row>
    <row r="79" spans="1:20" x14ac:dyDescent="0.35">
      <c r="A79" s="3" t="s">
        <v>15</v>
      </c>
      <c r="B79" s="3"/>
      <c r="C79" s="3" t="s">
        <v>1467</v>
      </c>
      <c r="D79" s="3"/>
      <c r="E79" s="34"/>
      <c r="F79" s="34"/>
      <c r="G79" s="34"/>
      <c r="H79" s="34"/>
      <c r="I79" s="34"/>
      <c r="J79" s="34"/>
      <c r="K79" s="21" t="s">
        <v>1204</v>
      </c>
      <c r="L79" s="3" t="s">
        <v>123</v>
      </c>
      <c r="M79" s="34">
        <v>150000</v>
      </c>
      <c r="N79" s="34"/>
      <c r="O79" s="4">
        <f t="shared" si="9"/>
        <v>150000</v>
      </c>
      <c r="P79" s="34"/>
      <c r="Q79" s="34"/>
      <c r="R79" s="34"/>
      <c r="S79" s="34"/>
      <c r="T79" s="3" t="s">
        <v>296</v>
      </c>
    </row>
    <row r="80" spans="1:20" x14ac:dyDescent="0.35">
      <c r="A80" s="3" t="s">
        <v>15</v>
      </c>
      <c r="B80" s="3"/>
      <c r="C80" s="3"/>
      <c r="D80" s="3"/>
      <c r="E80" s="34"/>
      <c r="F80" s="34"/>
      <c r="G80" s="34"/>
      <c r="H80" s="34"/>
      <c r="I80" s="34"/>
      <c r="J80" s="34"/>
      <c r="K80" s="21" t="s">
        <v>1204</v>
      </c>
      <c r="L80" s="3" t="s">
        <v>28</v>
      </c>
      <c r="M80" s="34">
        <v>-27550</v>
      </c>
      <c r="N80" s="34"/>
      <c r="O80" s="4">
        <f t="shared" si="9"/>
        <v>-27550</v>
      </c>
      <c r="P80" s="34"/>
      <c r="Q80" s="34"/>
      <c r="R80" s="34"/>
      <c r="S80" s="34"/>
      <c r="T80" s="3" t="s">
        <v>296</v>
      </c>
    </row>
    <row r="81" spans="1:20" x14ac:dyDescent="0.35">
      <c r="A81" s="3" t="s">
        <v>15</v>
      </c>
      <c r="B81" s="3"/>
      <c r="C81" s="3"/>
      <c r="D81" s="3"/>
      <c r="E81" s="34"/>
      <c r="F81" s="34"/>
      <c r="G81" s="34"/>
      <c r="H81" s="34"/>
      <c r="I81" s="34"/>
      <c r="J81" s="34"/>
      <c r="K81" s="3"/>
      <c r="L81" s="3"/>
      <c r="M81" s="34"/>
      <c r="N81" s="34"/>
      <c r="O81" s="4">
        <f t="shared" si="9"/>
        <v>0</v>
      </c>
      <c r="P81" s="34"/>
      <c r="Q81" s="34"/>
      <c r="R81" s="34"/>
      <c r="S81" s="34"/>
      <c r="T81" s="3" t="s">
        <v>296</v>
      </c>
    </row>
    <row r="82" spans="1:20" x14ac:dyDescent="0.35">
      <c r="A82" s="18" t="s">
        <v>15</v>
      </c>
      <c r="B82" s="18"/>
      <c r="C82" s="18"/>
      <c r="D82" s="18"/>
      <c r="E82" s="23"/>
      <c r="F82" s="23"/>
      <c r="G82" s="23"/>
      <c r="H82" s="23"/>
      <c r="I82" s="23"/>
      <c r="J82" s="23"/>
      <c r="K82" s="18"/>
      <c r="L82" s="18"/>
      <c r="M82" s="23">
        <f t="shared" ref="M82:N82" si="10">SUM(M63:M81)</f>
        <v>878450</v>
      </c>
      <c r="N82" s="23">
        <f t="shared" si="10"/>
        <v>650000</v>
      </c>
      <c r="O82" s="23">
        <f>SUM(O63:O81)</f>
        <v>1528450</v>
      </c>
      <c r="P82" s="23">
        <f>+J62-N82</f>
        <v>122449.99999999977</v>
      </c>
      <c r="Q82" s="23">
        <f>+I62-M82</f>
        <v>-122450</v>
      </c>
      <c r="R82" s="23">
        <f>+SUM(P82:Q82)</f>
        <v>-2.3283064365386963E-10</v>
      </c>
      <c r="S82" s="23">
        <f>+O82</f>
        <v>1528450</v>
      </c>
      <c r="T82" s="18"/>
    </row>
    <row r="83" spans="1:20" x14ac:dyDescent="0.35">
      <c r="A83" s="3" t="s">
        <v>16</v>
      </c>
      <c r="B83" s="3" t="s">
        <v>437</v>
      </c>
      <c r="C83" s="3"/>
      <c r="D83" s="3">
        <v>139.07</v>
      </c>
      <c r="E83" s="34">
        <v>11000</v>
      </c>
      <c r="F83" s="4">
        <f>+D83*0.8364</f>
        <v>116.31814799999999</v>
      </c>
      <c r="G83" s="34">
        <v>6500</v>
      </c>
      <c r="H83" s="34">
        <f>+D83*E83</f>
        <v>1529770</v>
      </c>
      <c r="I83" s="4">
        <f>+CEILING(F83*G83,1000)</f>
        <v>757000</v>
      </c>
      <c r="J83" s="4">
        <f>(H83-I83)</f>
        <v>772770</v>
      </c>
      <c r="K83" s="21">
        <v>44641</v>
      </c>
      <c r="L83" s="3"/>
      <c r="M83" s="34"/>
      <c r="N83" s="34"/>
      <c r="O83" s="34"/>
      <c r="P83" s="34"/>
      <c r="Q83" s="34"/>
      <c r="R83" s="34"/>
      <c r="S83" s="34"/>
      <c r="T83" s="3" t="s">
        <v>1618</v>
      </c>
    </row>
    <row r="84" spans="1:20" x14ac:dyDescent="0.35">
      <c r="A84" s="3" t="s">
        <v>16</v>
      </c>
      <c r="B84" s="3"/>
      <c r="C84" s="3"/>
      <c r="D84" s="3"/>
      <c r="E84" s="34"/>
      <c r="F84" s="34"/>
      <c r="G84" s="34"/>
      <c r="H84" s="34"/>
      <c r="I84" s="34"/>
      <c r="J84" s="34"/>
      <c r="K84" s="21">
        <v>44641</v>
      </c>
      <c r="L84" s="3" t="s">
        <v>9</v>
      </c>
      <c r="M84" s="34"/>
      <c r="N84" s="4">
        <v>150000</v>
      </c>
      <c r="O84" s="4">
        <f t="shared" ref="O84:O96" si="11">+SUM(M84:N84)</f>
        <v>150000</v>
      </c>
      <c r="P84" s="34"/>
      <c r="Q84" s="34"/>
      <c r="R84" s="43"/>
      <c r="S84" s="43"/>
      <c r="T84" s="3" t="s">
        <v>1618</v>
      </c>
    </row>
    <row r="85" spans="1:20" x14ac:dyDescent="0.35">
      <c r="A85" s="3" t="s">
        <v>16</v>
      </c>
      <c r="B85" s="3"/>
      <c r="C85" s="3"/>
      <c r="D85" s="3"/>
      <c r="E85" s="34"/>
      <c r="F85" s="34"/>
      <c r="G85" s="34"/>
      <c r="H85" s="34"/>
      <c r="I85" s="34"/>
      <c r="J85" s="34"/>
      <c r="K85" s="21">
        <v>44672</v>
      </c>
      <c r="L85" s="3" t="s">
        <v>9</v>
      </c>
      <c r="M85" s="34"/>
      <c r="N85" s="4">
        <v>10000</v>
      </c>
      <c r="O85" s="4">
        <f t="shared" si="11"/>
        <v>10000</v>
      </c>
      <c r="P85" s="34"/>
      <c r="Q85" s="34"/>
      <c r="R85" s="34"/>
      <c r="S85" s="34"/>
      <c r="T85" s="3" t="s">
        <v>1618</v>
      </c>
    </row>
    <row r="86" spans="1:20" x14ac:dyDescent="0.35">
      <c r="A86" s="3" t="s">
        <v>16</v>
      </c>
      <c r="B86" s="3"/>
      <c r="C86" s="3"/>
      <c r="D86" s="3"/>
      <c r="E86" s="34"/>
      <c r="F86" s="34"/>
      <c r="G86" s="34"/>
      <c r="H86" s="34"/>
      <c r="I86" s="34"/>
      <c r="J86" s="34"/>
      <c r="K86" s="21">
        <v>44701</v>
      </c>
      <c r="L86" s="3" t="s">
        <v>9</v>
      </c>
      <c r="M86" s="34"/>
      <c r="N86" s="4">
        <v>190000</v>
      </c>
      <c r="O86" s="4">
        <f t="shared" si="11"/>
        <v>190000</v>
      </c>
      <c r="P86" s="34"/>
      <c r="Q86" s="34"/>
      <c r="R86" s="34"/>
      <c r="S86" s="34"/>
      <c r="T86" s="3" t="s">
        <v>1618</v>
      </c>
    </row>
    <row r="87" spans="1:20" x14ac:dyDescent="0.35">
      <c r="A87" s="3" t="s">
        <v>16</v>
      </c>
      <c r="B87" s="3"/>
      <c r="C87" s="3"/>
      <c r="D87" s="3"/>
      <c r="E87" s="34"/>
      <c r="F87" s="34"/>
      <c r="G87" s="34"/>
      <c r="H87" s="34"/>
      <c r="I87" s="34"/>
      <c r="J87" s="34"/>
      <c r="K87" s="21">
        <v>44733</v>
      </c>
      <c r="L87" s="3" t="s">
        <v>9</v>
      </c>
      <c r="M87" s="34"/>
      <c r="N87" s="4">
        <v>30000</v>
      </c>
      <c r="O87" s="4">
        <f t="shared" si="11"/>
        <v>30000</v>
      </c>
      <c r="P87" s="34"/>
      <c r="Q87" s="34"/>
      <c r="R87" s="34"/>
      <c r="S87" s="34"/>
      <c r="T87" s="3" t="s">
        <v>1618</v>
      </c>
    </row>
    <row r="88" spans="1:20" x14ac:dyDescent="0.35">
      <c r="A88" s="3" t="s">
        <v>16</v>
      </c>
      <c r="B88" s="3"/>
      <c r="C88" s="3"/>
      <c r="D88" s="3"/>
      <c r="E88" s="34"/>
      <c r="F88" s="34"/>
      <c r="G88" s="34"/>
      <c r="H88" s="34"/>
      <c r="I88" s="34"/>
      <c r="J88" s="34"/>
      <c r="K88" s="21">
        <v>44806</v>
      </c>
      <c r="L88" s="3" t="s">
        <v>9</v>
      </c>
      <c r="M88" s="34"/>
      <c r="N88" s="4">
        <v>200000</v>
      </c>
      <c r="O88" s="4">
        <f t="shared" si="11"/>
        <v>200000</v>
      </c>
      <c r="P88" s="34"/>
      <c r="Q88" s="34"/>
      <c r="R88" s="34"/>
      <c r="S88" s="34"/>
      <c r="T88" s="3" t="s">
        <v>1618</v>
      </c>
    </row>
    <row r="89" spans="1:20" x14ac:dyDescent="0.35">
      <c r="A89" s="3" t="s">
        <v>16</v>
      </c>
      <c r="B89" s="3"/>
      <c r="C89" s="3"/>
      <c r="D89" s="3"/>
      <c r="E89" s="34"/>
      <c r="F89" s="34"/>
      <c r="G89" s="34"/>
      <c r="H89" s="34"/>
      <c r="I89" s="34"/>
      <c r="J89" s="34"/>
      <c r="K89" s="21">
        <v>44926</v>
      </c>
      <c r="L89" s="3" t="s">
        <v>9</v>
      </c>
      <c r="M89" s="34"/>
      <c r="N89" s="4">
        <v>193770</v>
      </c>
      <c r="O89" s="4">
        <f t="shared" si="11"/>
        <v>193770</v>
      </c>
      <c r="P89" s="34"/>
      <c r="Q89" s="34"/>
      <c r="R89" s="43"/>
      <c r="S89" s="43"/>
      <c r="T89" s="3" t="s">
        <v>1618</v>
      </c>
    </row>
    <row r="90" spans="1:20" x14ac:dyDescent="0.35">
      <c r="A90" s="3" t="s">
        <v>16</v>
      </c>
      <c r="B90" s="3"/>
      <c r="C90" s="3"/>
      <c r="D90" s="3"/>
      <c r="E90" s="34"/>
      <c r="F90" s="34"/>
      <c r="G90" s="34"/>
      <c r="H90" s="34"/>
      <c r="I90" s="34"/>
      <c r="J90" s="34"/>
      <c r="K90" s="21">
        <v>44966</v>
      </c>
      <c r="L90" s="3" t="s">
        <v>1650</v>
      </c>
      <c r="M90" s="34">
        <v>216000</v>
      </c>
      <c r="N90" s="34"/>
      <c r="O90" s="4">
        <f t="shared" si="11"/>
        <v>216000</v>
      </c>
      <c r="P90" s="34"/>
      <c r="Q90" s="34"/>
      <c r="R90" s="34"/>
      <c r="S90" s="34"/>
      <c r="T90" s="3" t="s">
        <v>1618</v>
      </c>
    </row>
    <row r="91" spans="1:20" x14ac:dyDescent="0.35">
      <c r="A91" s="3" t="s">
        <v>16</v>
      </c>
      <c r="B91" s="3"/>
      <c r="C91" s="3"/>
      <c r="D91" s="3"/>
      <c r="E91" s="34"/>
      <c r="F91" s="34"/>
      <c r="G91" s="34"/>
      <c r="H91" s="34"/>
      <c r="I91" s="34"/>
      <c r="J91" s="34"/>
      <c r="K91" s="21">
        <v>44966</v>
      </c>
      <c r="L91" s="3" t="s">
        <v>1650</v>
      </c>
      <c r="M91" s="34">
        <v>-216000</v>
      </c>
      <c r="N91" s="34"/>
      <c r="O91" s="4">
        <f t="shared" si="11"/>
        <v>-216000</v>
      </c>
      <c r="P91" s="34"/>
      <c r="Q91" s="34"/>
      <c r="R91" s="34"/>
      <c r="S91" s="34"/>
      <c r="T91" s="3" t="s">
        <v>1618</v>
      </c>
    </row>
    <row r="92" spans="1:20" x14ac:dyDescent="0.35">
      <c r="A92" s="3" t="s">
        <v>16</v>
      </c>
      <c r="B92" s="3"/>
      <c r="C92" s="3"/>
      <c r="D92" s="3"/>
      <c r="E92" s="34"/>
      <c r="F92" s="34"/>
      <c r="G92" s="34"/>
      <c r="H92" s="34"/>
      <c r="I92" s="34"/>
      <c r="J92" s="34"/>
      <c r="K92" s="21">
        <v>44970</v>
      </c>
      <c r="L92" s="3" t="s">
        <v>1651</v>
      </c>
      <c r="M92" s="34">
        <v>540000</v>
      </c>
      <c r="N92" s="34"/>
      <c r="O92" s="4">
        <f t="shared" si="11"/>
        <v>540000</v>
      </c>
      <c r="P92" s="34"/>
      <c r="Q92" s="34"/>
      <c r="R92" s="34"/>
      <c r="S92" s="34"/>
      <c r="T92" s="3" t="s">
        <v>1618</v>
      </c>
    </row>
    <row r="93" spans="1:20" x14ac:dyDescent="0.35">
      <c r="A93" s="3" t="s">
        <v>16</v>
      </c>
      <c r="B93" s="3"/>
      <c r="C93" s="3"/>
      <c r="D93" s="3"/>
      <c r="E93" s="34"/>
      <c r="F93" s="34"/>
      <c r="G93" s="34"/>
      <c r="H93" s="34"/>
      <c r="I93" s="34"/>
      <c r="J93" s="34"/>
      <c r="K93" s="21">
        <v>44970</v>
      </c>
      <c r="L93" s="3" t="s">
        <v>1651</v>
      </c>
      <c r="M93" s="34">
        <v>-540000</v>
      </c>
      <c r="N93" s="34"/>
      <c r="O93" s="4">
        <f t="shared" si="11"/>
        <v>-540000</v>
      </c>
      <c r="P93" s="34"/>
      <c r="Q93" s="34"/>
      <c r="R93" s="34"/>
      <c r="S93" s="34"/>
      <c r="T93" s="3" t="s">
        <v>1618</v>
      </c>
    </row>
    <row r="94" spans="1:20" x14ac:dyDescent="0.35">
      <c r="A94" s="3" t="s">
        <v>16</v>
      </c>
      <c r="B94" s="3"/>
      <c r="C94" s="3"/>
      <c r="D94" s="3"/>
      <c r="E94" s="34"/>
      <c r="F94" s="34"/>
      <c r="G94" s="34"/>
      <c r="H94" s="34"/>
      <c r="I94" s="34"/>
      <c r="J94" s="34"/>
      <c r="K94" s="21">
        <v>44979</v>
      </c>
      <c r="L94" s="3" t="s">
        <v>314</v>
      </c>
      <c r="M94" s="34">
        <v>540000</v>
      </c>
      <c r="N94" s="34"/>
      <c r="O94" s="4">
        <f t="shared" si="11"/>
        <v>540000</v>
      </c>
      <c r="P94" s="34"/>
      <c r="Q94" s="34"/>
      <c r="R94" s="43"/>
      <c r="S94" s="43"/>
      <c r="T94" s="3" t="s">
        <v>1618</v>
      </c>
    </row>
    <row r="95" spans="1:20" x14ac:dyDescent="0.35">
      <c r="A95" s="3" t="s">
        <v>16</v>
      </c>
      <c r="B95" s="3"/>
      <c r="C95" s="3"/>
      <c r="D95" s="3"/>
      <c r="E95" s="34"/>
      <c r="F95" s="34"/>
      <c r="G95" s="34"/>
      <c r="H95" s="34"/>
      <c r="I95" s="34"/>
      <c r="J95" s="34"/>
      <c r="K95" s="21">
        <v>44981</v>
      </c>
      <c r="L95" s="3" t="s">
        <v>314</v>
      </c>
      <c r="M95" s="34">
        <v>216000</v>
      </c>
      <c r="N95" s="34"/>
      <c r="O95" s="4">
        <f t="shared" si="11"/>
        <v>216000</v>
      </c>
      <c r="P95" s="34"/>
      <c r="Q95" s="34"/>
      <c r="R95" s="34"/>
      <c r="S95" s="34"/>
      <c r="T95" s="3" t="s">
        <v>1618</v>
      </c>
    </row>
    <row r="96" spans="1:20" x14ac:dyDescent="0.35">
      <c r="A96" s="3" t="s">
        <v>16</v>
      </c>
      <c r="B96" s="3"/>
      <c r="C96" s="3"/>
      <c r="D96" s="3"/>
      <c r="E96" s="34"/>
      <c r="F96" s="34"/>
      <c r="G96" s="34"/>
      <c r="H96" s="34"/>
      <c r="I96" s="34"/>
      <c r="J96" s="34"/>
      <c r="K96" s="3"/>
      <c r="L96" s="3"/>
      <c r="M96" s="34"/>
      <c r="N96" s="34"/>
      <c r="O96" s="4">
        <f t="shared" si="11"/>
        <v>0</v>
      </c>
      <c r="P96" s="34"/>
      <c r="Q96" s="34"/>
      <c r="R96" s="34"/>
      <c r="S96" s="34"/>
      <c r="T96" s="3" t="s">
        <v>1618</v>
      </c>
    </row>
    <row r="97" spans="1:20" x14ac:dyDescent="0.35">
      <c r="A97" s="18" t="s">
        <v>16</v>
      </c>
      <c r="B97" s="18"/>
      <c r="C97" s="18"/>
      <c r="D97" s="18"/>
      <c r="E97" s="23"/>
      <c r="F97" s="23"/>
      <c r="G97" s="23"/>
      <c r="H97" s="23"/>
      <c r="I97" s="23"/>
      <c r="J97" s="23"/>
      <c r="K97" s="18"/>
      <c r="L97" s="18"/>
      <c r="M97" s="23">
        <f t="shared" ref="M97:N97" si="12">SUM(M84:M96)</f>
        <v>756000</v>
      </c>
      <c r="N97" s="23">
        <f t="shared" si="12"/>
        <v>773770</v>
      </c>
      <c r="O97" s="23">
        <f>SUM(O84:O96)</f>
        <v>1529770</v>
      </c>
      <c r="P97" s="23">
        <f>+J83-N97</f>
        <v>-1000</v>
      </c>
      <c r="Q97" s="23">
        <f>+I83-M97</f>
        <v>1000</v>
      </c>
      <c r="R97" s="23">
        <f>+SUM(P97:Q97)</f>
        <v>0</v>
      </c>
      <c r="S97" s="23">
        <f>+O97</f>
        <v>1529770</v>
      </c>
      <c r="T97" s="18"/>
    </row>
    <row r="98" spans="1:20" x14ac:dyDescent="0.35">
      <c r="A98" s="3" t="s">
        <v>17</v>
      </c>
      <c r="B98" s="3" t="s">
        <v>437</v>
      </c>
      <c r="C98" s="3"/>
      <c r="D98" s="3">
        <v>139.19999999999999</v>
      </c>
      <c r="E98" s="34">
        <v>11000</v>
      </c>
      <c r="F98" s="4">
        <f>+D98*0.8364</f>
        <v>116.42688</v>
      </c>
      <c r="G98" s="34">
        <v>6500</v>
      </c>
      <c r="H98" s="34">
        <f>+D98*E98</f>
        <v>1531199.9999999998</v>
      </c>
      <c r="I98" s="4">
        <f>+CEILING(F98*G98,1000)</f>
        <v>757000</v>
      </c>
      <c r="J98" s="4">
        <f>(H98-I98)</f>
        <v>774199.99999999977</v>
      </c>
      <c r="K98" s="21">
        <v>44641</v>
      </c>
      <c r="L98" s="3"/>
      <c r="M98" s="34"/>
      <c r="N98" s="34"/>
      <c r="O98" s="34"/>
      <c r="P98" s="34"/>
      <c r="Q98" s="34"/>
      <c r="R98" s="34"/>
      <c r="S98" s="34"/>
      <c r="T98" s="3" t="s">
        <v>1618</v>
      </c>
    </row>
    <row r="99" spans="1:20" x14ac:dyDescent="0.35">
      <c r="A99" s="3" t="s">
        <v>17</v>
      </c>
      <c r="B99" s="3"/>
      <c r="C99" s="3"/>
      <c r="D99" s="3"/>
      <c r="E99" s="34"/>
      <c r="F99" s="34"/>
      <c r="G99" s="34"/>
      <c r="H99" s="34"/>
      <c r="I99" s="34"/>
      <c r="J99" s="34"/>
      <c r="K99" s="21">
        <v>44641</v>
      </c>
      <c r="L99" s="3" t="s">
        <v>9</v>
      </c>
      <c r="M99" s="34"/>
      <c r="N99" s="4">
        <v>150000</v>
      </c>
      <c r="O99" s="4">
        <f t="shared" ref="O99:O110" si="13">+SUM(M99:N99)</f>
        <v>150000</v>
      </c>
      <c r="P99" s="34"/>
      <c r="Q99" s="34"/>
      <c r="R99" s="34"/>
      <c r="S99" s="34"/>
      <c r="T99" s="3" t="s">
        <v>1618</v>
      </c>
    </row>
    <row r="100" spans="1:20" x14ac:dyDescent="0.35">
      <c r="A100" s="3" t="s">
        <v>17</v>
      </c>
      <c r="B100" s="3"/>
      <c r="C100" s="3"/>
      <c r="D100" s="3"/>
      <c r="E100" s="34"/>
      <c r="F100" s="34"/>
      <c r="G100" s="34"/>
      <c r="H100" s="34"/>
      <c r="I100" s="34"/>
      <c r="J100" s="34"/>
      <c r="K100" s="21">
        <v>44731</v>
      </c>
      <c r="L100" s="3" t="s">
        <v>9</v>
      </c>
      <c r="M100" s="34"/>
      <c r="N100" s="4">
        <v>10000</v>
      </c>
      <c r="O100" s="4">
        <f t="shared" si="13"/>
        <v>10000</v>
      </c>
      <c r="P100" s="34"/>
      <c r="Q100" s="34"/>
      <c r="R100" s="34"/>
      <c r="S100" s="34"/>
      <c r="T100" s="3" t="s">
        <v>1618</v>
      </c>
    </row>
    <row r="101" spans="1:20" x14ac:dyDescent="0.35">
      <c r="A101" s="3" t="s">
        <v>17</v>
      </c>
      <c r="B101" s="3"/>
      <c r="C101" s="3"/>
      <c r="D101" s="3"/>
      <c r="E101" s="34"/>
      <c r="F101" s="34"/>
      <c r="G101" s="34"/>
      <c r="H101" s="34"/>
      <c r="I101" s="34"/>
      <c r="J101" s="34"/>
      <c r="K101" s="21">
        <v>44759</v>
      </c>
      <c r="L101" s="3" t="s">
        <v>9</v>
      </c>
      <c r="M101" s="34"/>
      <c r="N101" s="4">
        <v>200000</v>
      </c>
      <c r="O101" s="4">
        <f t="shared" si="13"/>
        <v>200000</v>
      </c>
      <c r="P101" s="34"/>
      <c r="Q101" s="34"/>
      <c r="R101" s="34"/>
      <c r="S101" s="34"/>
      <c r="T101" s="3" t="s">
        <v>1618</v>
      </c>
    </row>
    <row r="102" spans="1:20" x14ac:dyDescent="0.35">
      <c r="A102" s="3" t="s">
        <v>17</v>
      </c>
      <c r="B102" s="3"/>
      <c r="C102" s="3"/>
      <c r="D102" s="3"/>
      <c r="E102" s="34"/>
      <c r="F102" s="34"/>
      <c r="G102" s="34"/>
      <c r="H102" s="34"/>
      <c r="I102" s="34"/>
      <c r="J102" s="34"/>
      <c r="K102" s="21">
        <v>44979</v>
      </c>
      <c r="L102" s="3" t="s">
        <v>321</v>
      </c>
      <c r="M102" s="34">
        <v>200000</v>
      </c>
      <c r="N102" s="34"/>
      <c r="O102" s="4">
        <f t="shared" si="13"/>
        <v>200000</v>
      </c>
      <c r="P102" s="34"/>
      <c r="Q102" s="34"/>
      <c r="R102" s="34"/>
      <c r="S102" s="34"/>
      <c r="T102" s="3" t="s">
        <v>1618</v>
      </c>
    </row>
    <row r="103" spans="1:20" x14ac:dyDescent="0.35">
      <c r="A103" s="3" t="s">
        <v>17</v>
      </c>
      <c r="B103" s="3"/>
      <c r="C103" s="3"/>
      <c r="D103" s="3"/>
      <c r="E103" s="34"/>
      <c r="F103" s="34"/>
      <c r="G103" s="34"/>
      <c r="H103" s="34"/>
      <c r="I103" s="34"/>
      <c r="J103" s="34"/>
      <c r="K103" s="21">
        <v>44981</v>
      </c>
      <c r="L103" s="3" t="s">
        <v>321</v>
      </c>
      <c r="M103" s="34">
        <v>200000</v>
      </c>
      <c r="N103" s="34"/>
      <c r="O103" s="4">
        <f t="shared" si="13"/>
        <v>200000</v>
      </c>
      <c r="P103" s="34"/>
      <c r="Q103" s="34"/>
      <c r="R103" s="34"/>
      <c r="S103" s="34"/>
      <c r="T103" s="3" t="s">
        <v>1618</v>
      </c>
    </row>
    <row r="104" spans="1:20" x14ac:dyDescent="0.35">
      <c r="A104" s="3" t="s">
        <v>17</v>
      </c>
      <c r="B104" s="3"/>
      <c r="C104" s="3"/>
      <c r="D104" s="3"/>
      <c r="E104" s="34"/>
      <c r="F104" s="34"/>
      <c r="G104" s="34"/>
      <c r="H104" s="34"/>
      <c r="I104" s="34"/>
      <c r="J104" s="34"/>
      <c r="K104" s="21">
        <v>44982</v>
      </c>
      <c r="L104" s="3" t="s">
        <v>321</v>
      </c>
      <c r="M104" s="34">
        <v>280000</v>
      </c>
      <c r="N104" s="34"/>
      <c r="O104" s="4">
        <f t="shared" si="13"/>
        <v>280000</v>
      </c>
      <c r="P104" s="34"/>
      <c r="Q104" s="34"/>
      <c r="R104" s="34"/>
      <c r="S104" s="34"/>
      <c r="T104" s="3" t="s">
        <v>1618</v>
      </c>
    </row>
    <row r="105" spans="1:20" x14ac:dyDescent="0.35">
      <c r="A105" s="3" t="s">
        <v>17</v>
      </c>
      <c r="B105" s="3"/>
      <c r="C105" s="3"/>
      <c r="D105" s="3"/>
      <c r="E105" s="34"/>
      <c r="F105" s="34"/>
      <c r="G105" s="34"/>
      <c r="H105" s="34"/>
      <c r="I105" s="34"/>
      <c r="J105" s="34"/>
      <c r="K105" s="21">
        <v>44982</v>
      </c>
      <c r="L105" s="3" t="s">
        <v>321</v>
      </c>
      <c r="M105" s="34">
        <v>77000</v>
      </c>
      <c r="N105" s="34"/>
      <c r="O105" s="4">
        <f t="shared" si="13"/>
        <v>77000</v>
      </c>
      <c r="P105" s="34"/>
      <c r="Q105" s="34"/>
      <c r="R105" s="43"/>
      <c r="S105" s="43"/>
      <c r="T105" s="3" t="s">
        <v>1618</v>
      </c>
    </row>
    <row r="106" spans="1:20" x14ac:dyDescent="0.35">
      <c r="A106" s="3" t="s">
        <v>17</v>
      </c>
      <c r="B106" s="3"/>
      <c r="C106" s="3"/>
      <c r="D106" s="3"/>
      <c r="E106" s="34"/>
      <c r="F106" s="34"/>
      <c r="G106" s="34"/>
      <c r="H106" s="34"/>
      <c r="I106" s="34"/>
      <c r="J106" s="34"/>
      <c r="K106" s="21">
        <v>44982</v>
      </c>
      <c r="L106" s="3" t="s">
        <v>9</v>
      </c>
      <c r="M106" s="34"/>
      <c r="N106" s="4">
        <v>214000</v>
      </c>
      <c r="O106" s="4">
        <f t="shared" si="13"/>
        <v>214000</v>
      </c>
      <c r="P106" s="34"/>
      <c r="Q106" s="34"/>
      <c r="R106" s="34"/>
      <c r="S106" s="34"/>
      <c r="T106" s="3" t="s">
        <v>1618</v>
      </c>
    </row>
    <row r="107" spans="1:20" x14ac:dyDescent="0.35">
      <c r="A107" s="3" t="s">
        <v>17</v>
      </c>
      <c r="B107" s="3"/>
      <c r="C107" s="3"/>
      <c r="D107" s="3"/>
      <c r="E107" s="34"/>
      <c r="F107" s="34"/>
      <c r="G107" s="34"/>
      <c r="H107" s="34"/>
      <c r="I107" s="34"/>
      <c r="J107" s="34"/>
      <c r="K107" s="21">
        <v>44991</v>
      </c>
      <c r="L107" s="3" t="s">
        <v>9</v>
      </c>
      <c r="M107" s="34"/>
      <c r="N107" s="4">
        <v>200</v>
      </c>
      <c r="O107" s="4">
        <f t="shared" si="13"/>
        <v>200</v>
      </c>
      <c r="P107" s="34"/>
      <c r="Q107" s="34"/>
      <c r="R107" s="34"/>
      <c r="S107" s="34"/>
      <c r="T107" s="3" t="s">
        <v>1618</v>
      </c>
    </row>
    <row r="108" spans="1:20" x14ac:dyDescent="0.35">
      <c r="A108" s="3" t="s">
        <v>17</v>
      </c>
      <c r="B108" s="3"/>
      <c r="C108" s="3"/>
      <c r="D108" s="3"/>
      <c r="E108" s="34"/>
      <c r="F108" s="34"/>
      <c r="G108" s="34"/>
      <c r="H108" s="34"/>
      <c r="I108" s="34"/>
      <c r="J108" s="34"/>
      <c r="K108" s="21" t="s">
        <v>1204</v>
      </c>
      <c r="L108" s="3" t="s">
        <v>90</v>
      </c>
      <c r="M108" s="34">
        <v>0</v>
      </c>
      <c r="N108" s="34">
        <v>150000</v>
      </c>
      <c r="O108" s="4">
        <f t="shared" si="13"/>
        <v>150000</v>
      </c>
      <c r="P108" s="34"/>
      <c r="Q108" s="34"/>
      <c r="R108" s="34"/>
      <c r="S108" s="34"/>
      <c r="T108" s="3" t="s">
        <v>1618</v>
      </c>
    </row>
    <row r="109" spans="1:20" x14ac:dyDescent="0.35">
      <c r="A109" s="3" t="s">
        <v>17</v>
      </c>
      <c r="B109" s="3"/>
      <c r="C109" s="3"/>
      <c r="D109" s="3"/>
      <c r="E109" s="34"/>
      <c r="F109" s="34"/>
      <c r="G109" s="34"/>
      <c r="H109" s="34"/>
      <c r="I109" s="34" t="s">
        <v>1901</v>
      </c>
      <c r="J109" s="34"/>
      <c r="K109" s="21" t="s">
        <v>1204</v>
      </c>
      <c r="L109" s="3" t="s">
        <v>217</v>
      </c>
      <c r="M109" s="34">
        <v>0</v>
      </c>
      <c r="N109" s="34">
        <v>50000</v>
      </c>
      <c r="O109" s="4">
        <f t="shared" si="13"/>
        <v>50000</v>
      </c>
      <c r="P109" s="34"/>
      <c r="Q109" s="34"/>
      <c r="R109" s="34"/>
      <c r="S109" s="34"/>
      <c r="T109" s="3" t="s">
        <v>1618</v>
      </c>
    </row>
    <row r="110" spans="1:20" x14ac:dyDescent="0.35">
      <c r="A110" s="3" t="s">
        <v>17</v>
      </c>
      <c r="B110" s="3"/>
      <c r="C110" s="3"/>
      <c r="D110" s="3"/>
      <c r="E110" s="34"/>
      <c r="F110" s="34"/>
      <c r="G110" s="34"/>
      <c r="H110" s="34"/>
      <c r="I110" s="34"/>
      <c r="J110" s="34"/>
      <c r="K110" s="3"/>
      <c r="L110" s="3"/>
      <c r="M110" s="34"/>
      <c r="N110" s="34" t="s">
        <v>1900</v>
      </c>
      <c r="O110" s="4">
        <f t="shared" si="13"/>
        <v>0</v>
      </c>
      <c r="P110" s="34"/>
      <c r="Q110" s="34"/>
      <c r="R110" s="34"/>
      <c r="S110" s="34"/>
      <c r="T110" s="3" t="s">
        <v>1618</v>
      </c>
    </row>
    <row r="111" spans="1:20" x14ac:dyDescent="0.35">
      <c r="A111" s="18" t="s">
        <v>17</v>
      </c>
      <c r="B111" s="18"/>
      <c r="C111" s="18"/>
      <c r="D111" s="18"/>
      <c r="E111" s="23"/>
      <c r="F111" s="23"/>
      <c r="G111" s="23"/>
      <c r="H111" s="23"/>
      <c r="I111" s="23"/>
      <c r="J111" s="23"/>
      <c r="K111" s="18"/>
      <c r="L111" s="18"/>
      <c r="M111" s="23">
        <f t="shared" ref="M111:N111" si="14">SUM(M99:M110)</f>
        <v>757000</v>
      </c>
      <c r="N111" s="23">
        <f t="shared" si="14"/>
        <v>774200</v>
      </c>
      <c r="O111" s="23">
        <f>SUM(O99:O110)</f>
        <v>1531200</v>
      </c>
      <c r="P111" s="23">
        <f>+J98-N111</f>
        <v>0</v>
      </c>
      <c r="Q111" s="23">
        <f>+I98-M111</f>
        <v>0</v>
      </c>
      <c r="R111" s="23">
        <f>+SUM(P111:Q111)</f>
        <v>0</v>
      </c>
      <c r="S111" s="23">
        <f>+O111</f>
        <v>1531200</v>
      </c>
      <c r="T111" s="18"/>
    </row>
    <row r="112" spans="1:20" x14ac:dyDescent="0.35">
      <c r="A112" s="3" t="s">
        <v>18</v>
      </c>
      <c r="B112" s="3" t="s">
        <v>437</v>
      </c>
      <c r="C112" s="3"/>
      <c r="D112" s="3">
        <v>167.04</v>
      </c>
      <c r="E112" s="34">
        <v>16000</v>
      </c>
      <c r="F112" s="4">
        <f>+D112*0.8364</f>
        <v>139.712256</v>
      </c>
      <c r="G112" s="34">
        <v>6500</v>
      </c>
      <c r="H112" s="34">
        <f>+D112*E112</f>
        <v>2672640</v>
      </c>
      <c r="I112" s="4">
        <f>+CEILING(F112*G112,1000)</f>
        <v>909000</v>
      </c>
      <c r="J112" s="4">
        <f>(H112-I112)</f>
        <v>1763640</v>
      </c>
      <c r="K112" s="21">
        <v>45656</v>
      </c>
      <c r="L112" s="3"/>
      <c r="M112" s="34"/>
      <c r="N112" s="34"/>
      <c r="O112" s="34"/>
      <c r="P112" s="34"/>
      <c r="Q112" s="34"/>
      <c r="R112" s="43"/>
      <c r="S112" s="43"/>
      <c r="T112" s="3" t="s">
        <v>1619</v>
      </c>
    </row>
    <row r="113" spans="1:20" x14ac:dyDescent="0.35">
      <c r="A113" s="3" t="s">
        <v>18</v>
      </c>
      <c r="B113" s="3"/>
      <c r="C113" s="3" t="s">
        <v>250</v>
      </c>
      <c r="D113" s="3"/>
      <c r="E113" s="34"/>
      <c r="F113" s="34"/>
      <c r="G113" s="34"/>
      <c r="H113" s="34"/>
      <c r="I113" s="34"/>
      <c r="J113" s="34"/>
      <c r="K113" s="21">
        <v>45656</v>
      </c>
      <c r="L113" s="3" t="s">
        <v>312</v>
      </c>
      <c r="M113" s="4">
        <v>5000</v>
      </c>
      <c r="N113" s="34"/>
      <c r="O113" s="4">
        <f t="shared" ref="O113:O118" si="15">+SUM(M113:N113)</f>
        <v>5000</v>
      </c>
      <c r="P113" s="34"/>
      <c r="Q113" s="34"/>
      <c r="R113" s="34"/>
      <c r="S113" s="34"/>
      <c r="T113" s="3" t="s">
        <v>1619</v>
      </c>
    </row>
    <row r="114" spans="1:20" x14ac:dyDescent="0.35">
      <c r="A114" s="3" t="s">
        <v>18</v>
      </c>
      <c r="B114" s="3"/>
      <c r="C114" s="3"/>
      <c r="D114" s="3"/>
      <c r="E114" s="34"/>
      <c r="F114" s="34"/>
      <c r="G114" s="34"/>
      <c r="H114" s="34"/>
      <c r="I114" s="34"/>
      <c r="J114" s="34"/>
      <c r="K114" s="21">
        <v>45656</v>
      </c>
      <c r="L114" s="3" t="s">
        <v>312</v>
      </c>
      <c r="M114" s="4">
        <v>16000</v>
      </c>
      <c r="N114" s="34"/>
      <c r="O114" s="4">
        <f t="shared" si="15"/>
        <v>16000</v>
      </c>
      <c r="P114" s="34"/>
      <c r="Q114" s="34"/>
      <c r="R114" s="34"/>
      <c r="S114" s="34"/>
      <c r="T114" s="3" t="s">
        <v>1619</v>
      </c>
    </row>
    <row r="115" spans="1:20" x14ac:dyDescent="0.35">
      <c r="A115" s="3" t="s">
        <v>18</v>
      </c>
      <c r="B115" s="3"/>
      <c r="C115" s="3"/>
      <c r="D115" s="3"/>
      <c r="E115" s="34"/>
      <c r="F115" s="34"/>
      <c r="G115" s="34"/>
      <c r="H115" s="34"/>
      <c r="I115" s="34"/>
      <c r="J115" s="34"/>
      <c r="K115" s="21">
        <v>45667</v>
      </c>
      <c r="L115" s="3" t="s">
        <v>321</v>
      </c>
      <c r="M115" s="4">
        <v>668760</v>
      </c>
      <c r="N115" s="34"/>
      <c r="O115" s="4">
        <f t="shared" si="15"/>
        <v>668760</v>
      </c>
      <c r="P115" s="34"/>
      <c r="Q115" s="34"/>
      <c r="R115" s="34"/>
      <c r="S115" s="34"/>
      <c r="T115" s="3" t="s">
        <v>1619</v>
      </c>
    </row>
    <row r="116" spans="1:20" x14ac:dyDescent="0.35">
      <c r="A116" s="3" t="s">
        <v>18</v>
      </c>
      <c r="B116" s="3"/>
      <c r="C116" s="3"/>
      <c r="D116" s="3"/>
      <c r="E116" s="34"/>
      <c r="F116" s="34"/>
      <c r="G116" s="34"/>
      <c r="H116" s="34"/>
      <c r="I116" s="34"/>
      <c r="J116" s="34"/>
      <c r="K116" s="21">
        <v>45905</v>
      </c>
      <c r="L116" s="3" t="s">
        <v>313</v>
      </c>
      <c r="M116" s="4">
        <v>225000</v>
      </c>
      <c r="N116" s="34"/>
      <c r="O116" s="4">
        <f t="shared" si="15"/>
        <v>225000</v>
      </c>
      <c r="P116" s="34"/>
      <c r="Q116" s="34"/>
      <c r="R116" s="34"/>
      <c r="S116" s="34"/>
      <c r="T116" s="3"/>
    </row>
    <row r="117" spans="1:20" x14ac:dyDescent="0.35">
      <c r="A117" s="3" t="s">
        <v>18</v>
      </c>
      <c r="B117" s="3"/>
      <c r="C117" s="3"/>
      <c r="D117" s="3"/>
      <c r="E117" s="34"/>
      <c r="F117" s="34"/>
      <c r="G117" s="34"/>
      <c r="H117" s="34"/>
      <c r="I117" s="34"/>
      <c r="J117" s="34"/>
      <c r="K117" s="21"/>
      <c r="L117" s="3"/>
      <c r="M117" s="4"/>
      <c r="N117" s="34"/>
      <c r="O117" s="4">
        <f t="shared" si="15"/>
        <v>0</v>
      </c>
      <c r="P117" s="34"/>
      <c r="Q117" s="34"/>
      <c r="R117" s="34"/>
      <c r="S117" s="34"/>
      <c r="T117" s="3"/>
    </row>
    <row r="118" spans="1:20" x14ac:dyDescent="0.35">
      <c r="A118" s="3" t="s">
        <v>18</v>
      </c>
      <c r="B118" s="3"/>
      <c r="C118" s="3"/>
      <c r="D118" s="3"/>
      <c r="E118" s="34"/>
      <c r="F118" s="34"/>
      <c r="G118" s="34"/>
      <c r="H118" s="34"/>
      <c r="I118" s="34"/>
      <c r="J118" s="34"/>
      <c r="K118" s="3"/>
      <c r="L118" s="3"/>
      <c r="M118" s="34"/>
      <c r="N118" s="34"/>
      <c r="O118" s="4">
        <f t="shared" si="15"/>
        <v>0</v>
      </c>
      <c r="P118" s="34"/>
      <c r="Q118" s="34"/>
      <c r="R118" s="34"/>
      <c r="S118" s="34"/>
      <c r="T118" s="3" t="s">
        <v>1619</v>
      </c>
    </row>
    <row r="119" spans="1:20" x14ac:dyDescent="0.35">
      <c r="A119" s="18" t="s">
        <v>18</v>
      </c>
      <c r="B119" s="18"/>
      <c r="C119" s="18"/>
      <c r="D119" s="18"/>
      <c r="E119" s="23"/>
      <c r="F119" s="23"/>
      <c r="G119" s="23"/>
      <c r="H119" s="23"/>
      <c r="I119" s="23"/>
      <c r="J119" s="23"/>
      <c r="K119" s="18"/>
      <c r="L119" s="18"/>
      <c r="M119" s="23">
        <f t="shared" ref="M119:N119" si="16">SUM(M113:M118)</f>
        <v>914760</v>
      </c>
      <c r="N119" s="23">
        <f t="shared" si="16"/>
        <v>0</v>
      </c>
      <c r="O119" s="23">
        <f>SUM(O113:O118)</f>
        <v>914760</v>
      </c>
      <c r="P119" s="23">
        <f>+J112-N119</f>
        <v>1763640</v>
      </c>
      <c r="Q119" s="23">
        <f>+I112-M119</f>
        <v>-5760</v>
      </c>
      <c r="R119" s="23">
        <f>+SUM(P119:Q119)</f>
        <v>1757880</v>
      </c>
      <c r="S119" s="23">
        <f>+O119</f>
        <v>914760</v>
      </c>
      <c r="T119" s="18"/>
    </row>
    <row r="120" spans="1:20" x14ac:dyDescent="0.35">
      <c r="A120" s="3" t="s">
        <v>19</v>
      </c>
      <c r="B120" s="3" t="s">
        <v>437</v>
      </c>
      <c r="C120" s="3"/>
      <c r="D120" s="3">
        <v>139.19999999999999</v>
      </c>
      <c r="E120" s="34">
        <v>11000</v>
      </c>
      <c r="F120" s="4">
        <f>+D120*0.8364</f>
        <v>116.42688</v>
      </c>
      <c r="G120" s="34">
        <v>6500</v>
      </c>
      <c r="H120" s="34">
        <f>+D120*E120</f>
        <v>1531199.9999999998</v>
      </c>
      <c r="I120" s="4">
        <f>+CEILING(F120*G120,1000)</f>
        <v>757000</v>
      </c>
      <c r="J120" s="4">
        <f>(H120-I120)</f>
        <v>774199.99999999977</v>
      </c>
      <c r="K120" s="21">
        <v>44641</v>
      </c>
      <c r="L120" s="3"/>
      <c r="M120" s="34"/>
      <c r="N120" s="34"/>
      <c r="O120" s="34"/>
      <c r="P120" s="34"/>
      <c r="Q120" s="34"/>
      <c r="R120" s="34"/>
      <c r="S120" s="34"/>
      <c r="T120" s="3" t="s">
        <v>981</v>
      </c>
    </row>
    <row r="121" spans="1:20" x14ac:dyDescent="0.35">
      <c r="A121" s="3" t="s">
        <v>19</v>
      </c>
      <c r="B121" s="3"/>
      <c r="C121" s="3"/>
      <c r="D121" s="3"/>
      <c r="E121" s="34"/>
      <c r="F121" s="34"/>
      <c r="G121" s="34"/>
      <c r="H121" s="34"/>
      <c r="I121" s="34"/>
      <c r="J121" s="34"/>
      <c r="K121" s="21">
        <v>44641</v>
      </c>
      <c r="L121" s="3" t="s">
        <v>9</v>
      </c>
      <c r="M121" s="34"/>
      <c r="N121" s="4">
        <v>382500</v>
      </c>
      <c r="O121" s="4">
        <f t="shared" ref="O121:O134" si="17">+SUM(M121:N121)</f>
        <v>382500</v>
      </c>
      <c r="P121" s="34"/>
      <c r="Q121" s="34"/>
      <c r="R121" s="34"/>
      <c r="S121" s="34"/>
      <c r="T121" s="3" t="s">
        <v>981</v>
      </c>
    </row>
    <row r="122" spans="1:20" x14ac:dyDescent="0.35">
      <c r="A122" s="3" t="s">
        <v>19</v>
      </c>
      <c r="B122" s="3"/>
      <c r="C122" s="3"/>
      <c r="D122" s="3"/>
      <c r="E122" s="34"/>
      <c r="F122" s="34"/>
      <c r="G122" s="34"/>
      <c r="H122" s="34"/>
      <c r="I122" s="34"/>
      <c r="J122" s="34"/>
      <c r="K122" s="21">
        <v>44675</v>
      </c>
      <c r="L122" s="3" t="s">
        <v>9</v>
      </c>
      <c r="M122" s="34"/>
      <c r="N122" s="4">
        <v>10000</v>
      </c>
      <c r="O122" s="4">
        <f t="shared" si="17"/>
        <v>10000</v>
      </c>
      <c r="P122" s="34"/>
      <c r="Q122" s="34"/>
      <c r="R122" s="34"/>
      <c r="S122" s="34"/>
      <c r="T122" s="3" t="s">
        <v>981</v>
      </c>
    </row>
    <row r="123" spans="1:20" x14ac:dyDescent="0.35">
      <c r="A123" s="3" t="s">
        <v>19</v>
      </c>
      <c r="B123" s="3"/>
      <c r="C123" s="3"/>
      <c r="D123" s="3"/>
      <c r="E123" s="34"/>
      <c r="F123" s="34"/>
      <c r="G123" s="34"/>
      <c r="H123" s="34"/>
      <c r="I123" s="34"/>
      <c r="J123" s="34"/>
      <c r="K123" s="21">
        <v>44683</v>
      </c>
      <c r="L123" s="3" t="s">
        <v>9</v>
      </c>
      <c r="M123" s="34"/>
      <c r="N123" s="34">
        <v>-300000</v>
      </c>
      <c r="O123" s="4">
        <f t="shared" si="17"/>
        <v>-300000</v>
      </c>
      <c r="P123" s="34"/>
      <c r="Q123" s="34"/>
      <c r="R123" s="34"/>
      <c r="S123" s="34"/>
      <c r="T123" s="3" t="s">
        <v>981</v>
      </c>
    </row>
    <row r="124" spans="1:20" x14ac:dyDescent="0.35">
      <c r="A124" s="3" t="s">
        <v>19</v>
      </c>
      <c r="B124" s="3"/>
      <c r="C124" s="3"/>
      <c r="D124" s="3"/>
      <c r="E124" s="34"/>
      <c r="F124" s="34"/>
      <c r="G124" s="34"/>
      <c r="H124" s="34"/>
      <c r="I124" s="34"/>
      <c r="J124" s="34"/>
      <c r="K124" s="21">
        <v>44692</v>
      </c>
      <c r="L124" s="3" t="s">
        <v>9</v>
      </c>
      <c r="M124" s="34"/>
      <c r="N124" s="34">
        <v>90000</v>
      </c>
      <c r="O124" s="4">
        <f t="shared" si="17"/>
        <v>90000</v>
      </c>
      <c r="P124" s="34"/>
      <c r="Q124" s="34"/>
      <c r="R124" s="43"/>
      <c r="S124" s="43"/>
      <c r="T124" s="3" t="s">
        <v>981</v>
      </c>
    </row>
    <row r="125" spans="1:20" x14ac:dyDescent="0.35">
      <c r="A125" s="3" t="s">
        <v>19</v>
      </c>
      <c r="B125" s="3"/>
      <c r="C125" s="3"/>
      <c r="D125" s="3"/>
      <c r="E125" s="34"/>
      <c r="F125" s="34"/>
      <c r="G125" s="34"/>
      <c r="H125" s="34"/>
      <c r="I125" s="34"/>
      <c r="J125" s="34"/>
      <c r="K125" s="21">
        <v>44735</v>
      </c>
      <c r="L125" s="3" t="s">
        <v>1652</v>
      </c>
      <c r="M125" s="34">
        <v>300000</v>
      </c>
      <c r="N125" s="34"/>
      <c r="O125" s="4">
        <f t="shared" si="17"/>
        <v>300000</v>
      </c>
      <c r="P125" s="34"/>
      <c r="Q125" s="34"/>
      <c r="R125" s="34"/>
      <c r="S125" s="34"/>
      <c r="T125" s="3" t="s">
        <v>981</v>
      </c>
    </row>
    <row r="126" spans="1:20" x14ac:dyDescent="0.35">
      <c r="A126" s="3" t="s">
        <v>19</v>
      </c>
      <c r="B126" s="3"/>
      <c r="C126" s="3"/>
      <c r="D126" s="3"/>
      <c r="E126" s="34"/>
      <c r="F126" s="34"/>
      <c r="G126" s="34"/>
      <c r="H126" s="34"/>
      <c r="I126" s="34"/>
      <c r="J126" s="34"/>
      <c r="K126" s="21">
        <v>44752</v>
      </c>
      <c r="L126" s="3" t="s">
        <v>9</v>
      </c>
      <c r="M126" s="34"/>
      <c r="N126" s="34">
        <v>-82500</v>
      </c>
      <c r="O126" s="4">
        <f t="shared" si="17"/>
        <v>-82500</v>
      </c>
      <c r="P126" s="34"/>
      <c r="Q126" s="34"/>
      <c r="R126" s="34"/>
      <c r="S126" s="34"/>
      <c r="T126" s="3" t="s">
        <v>981</v>
      </c>
    </row>
    <row r="127" spans="1:20" x14ac:dyDescent="0.35">
      <c r="A127" s="3" t="s">
        <v>19</v>
      </c>
      <c r="B127" s="3"/>
      <c r="C127" s="3"/>
      <c r="D127" s="3"/>
      <c r="E127" s="34"/>
      <c r="F127" s="34"/>
      <c r="G127" s="34"/>
      <c r="H127" s="34"/>
      <c r="I127" s="34"/>
      <c r="J127" s="34"/>
      <c r="K127" s="21">
        <v>44816</v>
      </c>
      <c r="L127" s="3" t="s">
        <v>1653</v>
      </c>
      <c r="M127" s="34">
        <v>400000</v>
      </c>
      <c r="N127" s="34"/>
      <c r="O127" s="4">
        <f t="shared" si="17"/>
        <v>400000</v>
      </c>
      <c r="P127" s="34"/>
      <c r="Q127" s="34"/>
      <c r="R127" s="34"/>
      <c r="S127" s="34"/>
      <c r="T127" s="3" t="s">
        <v>981</v>
      </c>
    </row>
    <row r="128" spans="1:20" x14ac:dyDescent="0.35">
      <c r="A128" s="3" t="s">
        <v>19</v>
      </c>
      <c r="B128" s="3"/>
      <c r="C128" s="3"/>
      <c r="D128" s="3"/>
      <c r="E128" s="34"/>
      <c r="F128" s="34"/>
      <c r="G128" s="34"/>
      <c r="H128" s="34"/>
      <c r="I128" s="34"/>
      <c r="J128" s="34"/>
      <c r="K128" s="21">
        <v>44931</v>
      </c>
      <c r="L128" s="3" t="s">
        <v>9</v>
      </c>
      <c r="M128" s="34"/>
      <c r="N128" s="4">
        <v>200000</v>
      </c>
      <c r="O128" s="4">
        <f t="shared" si="17"/>
        <v>200000</v>
      </c>
      <c r="P128" s="34"/>
      <c r="Q128" s="34"/>
      <c r="R128" s="34"/>
      <c r="S128" s="34"/>
      <c r="T128" s="3" t="s">
        <v>981</v>
      </c>
    </row>
    <row r="129" spans="1:20" x14ac:dyDescent="0.35">
      <c r="A129" s="3" t="s">
        <v>19</v>
      </c>
      <c r="B129" s="3"/>
      <c r="C129" s="3"/>
      <c r="D129" s="3"/>
      <c r="E129" s="34"/>
      <c r="F129" s="34"/>
      <c r="G129" s="34"/>
      <c r="H129" s="34"/>
      <c r="I129" s="34"/>
      <c r="J129" s="34"/>
      <c r="K129" s="21">
        <v>44966</v>
      </c>
      <c r="L129" s="3" t="s">
        <v>1654</v>
      </c>
      <c r="M129" s="34">
        <v>57000</v>
      </c>
      <c r="N129" s="34"/>
      <c r="O129" s="4">
        <f t="shared" si="17"/>
        <v>57000</v>
      </c>
      <c r="P129" s="34"/>
      <c r="Q129" s="34"/>
      <c r="R129" s="34"/>
      <c r="S129" s="34"/>
      <c r="T129" s="3" t="s">
        <v>981</v>
      </c>
    </row>
    <row r="130" spans="1:20" x14ac:dyDescent="0.35">
      <c r="A130" s="3" t="s">
        <v>19</v>
      </c>
      <c r="B130" s="3"/>
      <c r="C130" s="3"/>
      <c r="D130" s="3"/>
      <c r="E130" s="34"/>
      <c r="F130" s="34"/>
      <c r="G130" s="34"/>
      <c r="H130" s="34"/>
      <c r="I130" s="34"/>
      <c r="J130" s="34"/>
      <c r="K130" s="21">
        <v>44963</v>
      </c>
      <c r="L130" s="3" t="s">
        <v>9</v>
      </c>
      <c r="M130" s="34"/>
      <c r="N130" s="4">
        <v>474200</v>
      </c>
      <c r="O130" s="4">
        <f t="shared" si="17"/>
        <v>474200</v>
      </c>
      <c r="P130" s="34"/>
      <c r="Q130" s="34"/>
      <c r="R130" s="34"/>
      <c r="S130" s="34"/>
      <c r="T130" s="3" t="s">
        <v>981</v>
      </c>
    </row>
    <row r="131" spans="1:20" x14ac:dyDescent="0.35">
      <c r="A131" s="3" t="s">
        <v>19</v>
      </c>
      <c r="B131" s="3"/>
      <c r="C131" s="3"/>
      <c r="D131" s="3"/>
      <c r="E131" s="34"/>
      <c r="F131" s="34"/>
      <c r="G131" s="34"/>
      <c r="H131" s="34"/>
      <c r="I131" s="34"/>
      <c r="J131" s="34"/>
      <c r="K131" s="21" t="s">
        <v>1204</v>
      </c>
      <c r="L131" s="3" t="s">
        <v>98</v>
      </c>
      <c r="M131" s="34"/>
      <c r="N131" s="34">
        <v>300000</v>
      </c>
      <c r="O131" s="4">
        <f t="shared" si="17"/>
        <v>300000</v>
      </c>
      <c r="P131" s="34"/>
      <c r="Q131" s="34"/>
      <c r="R131" s="34"/>
      <c r="S131" s="34"/>
      <c r="T131" s="3" t="s">
        <v>981</v>
      </c>
    </row>
    <row r="132" spans="1:20" x14ac:dyDescent="0.35">
      <c r="A132" s="3" t="s">
        <v>19</v>
      </c>
      <c r="B132" s="3"/>
      <c r="C132" s="3"/>
      <c r="D132" s="3"/>
      <c r="E132" s="34"/>
      <c r="F132" s="34"/>
      <c r="G132" s="34"/>
      <c r="H132" s="34"/>
      <c r="I132" s="34"/>
      <c r="J132" s="34"/>
      <c r="K132" s="21" t="s">
        <v>1204</v>
      </c>
      <c r="L132" s="3" t="s">
        <v>98</v>
      </c>
      <c r="M132" s="34"/>
      <c r="N132" s="34">
        <v>-300000</v>
      </c>
      <c r="O132" s="4">
        <f t="shared" si="17"/>
        <v>-300000</v>
      </c>
      <c r="P132" s="34"/>
      <c r="Q132" s="34"/>
      <c r="R132" s="43"/>
      <c r="S132" s="43"/>
      <c r="T132" s="3" t="s">
        <v>981</v>
      </c>
    </row>
    <row r="133" spans="1:20" x14ac:dyDescent="0.35">
      <c r="A133" s="3" t="s">
        <v>19</v>
      </c>
      <c r="B133" s="3"/>
      <c r="C133" s="3"/>
      <c r="D133" s="3"/>
      <c r="E133" s="34"/>
      <c r="F133" s="34"/>
      <c r="G133" s="34"/>
      <c r="H133" s="34"/>
      <c r="I133" s="34"/>
      <c r="J133" s="34"/>
      <c r="K133" s="21"/>
      <c r="L133" s="3"/>
      <c r="M133" s="34"/>
      <c r="N133" s="34"/>
      <c r="O133" s="4"/>
      <c r="P133" s="34"/>
      <c r="Q133" s="34"/>
      <c r="R133" s="43"/>
      <c r="S133" s="43"/>
      <c r="T133" s="3"/>
    </row>
    <row r="134" spans="1:20" x14ac:dyDescent="0.35">
      <c r="A134" s="3" t="s">
        <v>19</v>
      </c>
      <c r="B134" s="3"/>
      <c r="C134" s="3"/>
      <c r="D134" s="3"/>
      <c r="E134" s="34"/>
      <c r="F134" s="34"/>
      <c r="G134" s="34"/>
      <c r="H134" s="34"/>
      <c r="I134" s="34"/>
      <c r="J134" s="34"/>
      <c r="K134" s="3"/>
      <c r="L134" s="3"/>
      <c r="M134" s="34"/>
      <c r="N134" s="34"/>
      <c r="O134" s="4">
        <f t="shared" si="17"/>
        <v>0</v>
      </c>
      <c r="P134" s="34"/>
      <c r="Q134" s="34"/>
      <c r="R134" s="34"/>
      <c r="S134" s="34"/>
      <c r="T134" s="3" t="s">
        <v>981</v>
      </c>
    </row>
    <row r="135" spans="1:20" x14ac:dyDescent="0.35">
      <c r="A135" s="18" t="s">
        <v>19</v>
      </c>
      <c r="B135" s="18"/>
      <c r="C135" s="18"/>
      <c r="D135" s="18"/>
      <c r="E135" s="23"/>
      <c r="F135" s="23"/>
      <c r="G135" s="23"/>
      <c r="H135" s="23"/>
      <c r="I135" s="23"/>
      <c r="J135" s="23"/>
      <c r="K135" s="18"/>
      <c r="L135" s="18"/>
      <c r="M135" s="23">
        <f t="shared" ref="M135:N135" si="18">SUM(M121:M134)</f>
        <v>757000</v>
      </c>
      <c r="N135" s="23">
        <f t="shared" si="18"/>
        <v>774200</v>
      </c>
      <c r="O135" s="23">
        <f>SUM(O121:O134)</f>
        <v>1531200</v>
      </c>
      <c r="P135" s="23">
        <f>+J120-N135</f>
        <v>0</v>
      </c>
      <c r="Q135" s="23">
        <f>+I120-M135</f>
        <v>0</v>
      </c>
      <c r="R135" s="23">
        <f>+SUM(P135:Q135)</f>
        <v>0</v>
      </c>
      <c r="S135" s="23">
        <f>+O135</f>
        <v>1531200</v>
      </c>
      <c r="T135" s="18"/>
    </row>
    <row r="136" spans="1:20" x14ac:dyDescent="0.35">
      <c r="A136" s="3" t="s">
        <v>22</v>
      </c>
      <c r="B136" s="3" t="s">
        <v>437</v>
      </c>
      <c r="C136" s="3"/>
      <c r="D136" s="3">
        <v>139.19</v>
      </c>
      <c r="E136" s="34">
        <v>16000</v>
      </c>
      <c r="F136" s="4">
        <f>+D136*0.8364</f>
        <v>116.418516</v>
      </c>
      <c r="G136" s="34">
        <v>6500</v>
      </c>
      <c r="H136" s="34">
        <f>+D136*E136</f>
        <v>2227040</v>
      </c>
      <c r="I136" s="4">
        <f>+CEILING(F136*G136,1000)</f>
        <v>757000</v>
      </c>
      <c r="J136" s="4">
        <f>(H136-I136)</f>
        <v>1470040</v>
      </c>
      <c r="K136" s="21">
        <v>45495</v>
      </c>
      <c r="L136" s="3"/>
      <c r="M136" s="34"/>
      <c r="N136" s="34"/>
      <c r="O136" s="34"/>
      <c r="P136" s="34"/>
      <c r="Q136" s="34"/>
      <c r="R136" s="34"/>
      <c r="S136" s="34"/>
      <c r="T136" s="3" t="s">
        <v>1620</v>
      </c>
    </row>
    <row r="137" spans="1:20" x14ac:dyDescent="0.35">
      <c r="A137" s="3" t="s">
        <v>22</v>
      </c>
      <c r="B137" s="3"/>
      <c r="C137" s="3"/>
      <c r="D137" s="3"/>
      <c r="E137" s="34"/>
      <c r="F137" s="34"/>
      <c r="G137" s="34"/>
      <c r="H137" s="34"/>
      <c r="I137" s="34"/>
      <c r="J137" s="34"/>
      <c r="K137" s="21">
        <v>44645</v>
      </c>
      <c r="L137" s="3" t="s">
        <v>1655</v>
      </c>
      <c r="M137" s="34">
        <v>150000</v>
      </c>
      <c r="N137" s="34"/>
      <c r="O137" s="4">
        <f t="shared" ref="O137:O152" si="19">+SUM(M137:N137)</f>
        <v>150000</v>
      </c>
      <c r="P137" s="34"/>
      <c r="Q137" s="34"/>
      <c r="R137" s="34"/>
      <c r="S137" s="34"/>
      <c r="T137" s="3" t="s">
        <v>1617</v>
      </c>
    </row>
    <row r="138" spans="1:20" x14ac:dyDescent="0.35">
      <c r="A138" s="3" t="s">
        <v>22</v>
      </c>
      <c r="B138" s="3"/>
      <c r="C138" s="3"/>
      <c r="D138" s="3"/>
      <c r="E138" s="34"/>
      <c r="F138" s="34"/>
      <c r="G138" s="34"/>
      <c r="H138" s="34"/>
      <c r="I138" s="34"/>
      <c r="J138" s="34"/>
      <c r="K138" s="21">
        <v>44641</v>
      </c>
      <c r="L138" s="3" t="s">
        <v>9</v>
      </c>
      <c r="M138" s="34"/>
      <c r="N138" s="4">
        <v>115000</v>
      </c>
      <c r="O138" s="4">
        <f t="shared" si="19"/>
        <v>115000</v>
      </c>
      <c r="P138" s="34"/>
      <c r="Q138" s="34"/>
      <c r="R138" s="34"/>
      <c r="S138" s="34"/>
      <c r="T138" s="3" t="s">
        <v>1617</v>
      </c>
    </row>
    <row r="139" spans="1:20" x14ac:dyDescent="0.35">
      <c r="A139" s="3" t="s">
        <v>22</v>
      </c>
      <c r="B139" s="3"/>
      <c r="C139" s="3"/>
      <c r="D139" s="3"/>
      <c r="E139" s="34"/>
      <c r="F139" s="34"/>
      <c r="G139" s="34"/>
      <c r="H139" s="34"/>
      <c r="I139" s="34"/>
      <c r="J139" s="34"/>
      <c r="K139" s="21">
        <v>44800</v>
      </c>
      <c r="L139" s="3" t="s">
        <v>9</v>
      </c>
      <c r="M139" s="34"/>
      <c r="N139" s="4">
        <v>50000</v>
      </c>
      <c r="O139" s="4">
        <f t="shared" si="19"/>
        <v>50000</v>
      </c>
      <c r="P139" s="34"/>
      <c r="Q139" s="34"/>
      <c r="R139" s="34"/>
      <c r="S139" s="34"/>
      <c r="T139" s="3" t="s">
        <v>1617</v>
      </c>
    </row>
    <row r="140" spans="1:20" x14ac:dyDescent="0.35">
      <c r="A140" s="3" t="s">
        <v>22</v>
      </c>
      <c r="B140" s="3"/>
      <c r="C140" s="3"/>
      <c r="D140" s="3"/>
      <c r="E140" s="34"/>
      <c r="F140" s="34"/>
      <c r="G140" s="34"/>
      <c r="H140" s="34"/>
      <c r="I140" s="34"/>
      <c r="J140" s="34"/>
      <c r="K140" s="21">
        <v>44813</v>
      </c>
      <c r="L140" s="3" t="s">
        <v>1656</v>
      </c>
      <c r="M140" s="34">
        <v>100000</v>
      </c>
      <c r="N140" s="34"/>
      <c r="O140" s="4">
        <f t="shared" si="19"/>
        <v>100000</v>
      </c>
      <c r="P140" s="34"/>
      <c r="Q140" s="34"/>
      <c r="R140" s="34"/>
      <c r="S140" s="34"/>
      <c r="T140" s="3" t="s">
        <v>1617</v>
      </c>
    </row>
    <row r="141" spans="1:20" x14ac:dyDescent="0.35">
      <c r="A141" s="3" t="s">
        <v>22</v>
      </c>
      <c r="B141" s="3"/>
      <c r="C141" s="3"/>
      <c r="D141" s="3"/>
      <c r="E141" s="34"/>
      <c r="F141" s="34"/>
      <c r="G141" s="34"/>
      <c r="H141" s="34"/>
      <c r="I141" s="34"/>
      <c r="J141" s="34"/>
      <c r="K141" s="21">
        <v>45024</v>
      </c>
      <c r="L141" s="3" t="s">
        <v>9</v>
      </c>
      <c r="M141" s="34"/>
      <c r="N141" s="4">
        <v>-165000</v>
      </c>
      <c r="O141" s="4">
        <f t="shared" si="19"/>
        <v>-165000</v>
      </c>
      <c r="P141" s="34"/>
      <c r="Q141" s="34"/>
      <c r="R141" s="34"/>
      <c r="S141" s="34"/>
      <c r="T141" s="3" t="s">
        <v>1617</v>
      </c>
    </row>
    <row r="142" spans="1:20" x14ac:dyDescent="0.35">
      <c r="A142" s="3" t="s">
        <v>22</v>
      </c>
      <c r="B142" s="3"/>
      <c r="C142" s="3"/>
      <c r="D142" s="3"/>
      <c r="E142" s="34"/>
      <c r="F142" s="34"/>
      <c r="G142" s="34"/>
      <c r="H142" s="34"/>
      <c r="I142" s="34"/>
      <c r="J142" s="34"/>
      <c r="K142" s="21">
        <v>45024</v>
      </c>
      <c r="L142" s="3" t="s">
        <v>9</v>
      </c>
      <c r="M142" s="34"/>
      <c r="N142" s="4">
        <v>-250000</v>
      </c>
      <c r="O142" s="4">
        <f t="shared" si="19"/>
        <v>-250000</v>
      </c>
      <c r="P142" s="34"/>
      <c r="Q142" s="34"/>
      <c r="R142" s="34"/>
      <c r="S142" s="34"/>
      <c r="T142" s="3" t="s">
        <v>1617</v>
      </c>
    </row>
    <row r="143" spans="1:20" x14ac:dyDescent="0.35">
      <c r="A143" s="3" t="s">
        <v>22</v>
      </c>
      <c r="B143" s="3"/>
      <c r="C143" s="3" t="s">
        <v>362</v>
      </c>
      <c r="D143" s="3"/>
      <c r="E143" s="34"/>
      <c r="F143" s="34"/>
      <c r="G143" s="34"/>
      <c r="H143" s="34"/>
      <c r="I143" s="34"/>
      <c r="J143" s="34"/>
      <c r="K143" s="21">
        <v>45081</v>
      </c>
      <c r="L143" s="3" t="s">
        <v>9</v>
      </c>
      <c r="M143" s="34"/>
      <c r="N143" s="4">
        <v>5100</v>
      </c>
      <c r="O143" s="4">
        <f t="shared" si="19"/>
        <v>5100</v>
      </c>
      <c r="P143" s="34"/>
      <c r="Q143" s="34"/>
      <c r="R143" s="43"/>
      <c r="S143" s="43"/>
      <c r="T143" s="3" t="s">
        <v>376</v>
      </c>
    </row>
    <row r="144" spans="1:20" x14ac:dyDescent="0.35">
      <c r="A144" s="3" t="s">
        <v>22</v>
      </c>
      <c r="B144" s="3"/>
      <c r="C144" s="3"/>
      <c r="D144" s="3"/>
      <c r="E144" s="34"/>
      <c r="F144" s="34"/>
      <c r="G144" s="34"/>
      <c r="H144" s="34"/>
      <c r="I144" s="34"/>
      <c r="J144" s="34"/>
      <c r="K144" s="21">
        <v>45094</v>
      </c>
      <c r="L144" s="3" t="s">
        <v>9</v>
      </c>
      <c r="M144" s="34"/>
      <c r="N144" s="4">
        <v>-5100</v>
      </c>
      <c r="O144" s="4">
        <f t="shared" si="19"/>
        <v>-5100</v>
      </c>
      <c r="P144" s="34"/>
      <c r="Q144" s="34"/>
      <c r="R144" s="34"/>
      <c r="S144" s="34"/>
      <c r="T144" s="3" t="s">
        <v>376</v>
      </c>
    </row>
    <row r="145" spans="1:20" x14ac:dyDescent="0.35">
      <c r="A145" s="3" t="s">
        <v>22</v>
      </c>
      <c r="B145" s="3"/>
      <c r="C145" s="3" t="s">
        <v>559</v>
      </c>
      <c r="D145" s="3"/>
      <c r="E145" s="34"/>
      <c r="F145" s="34"/>
      <c r="G145" s="34"/>
      <c r="H145" s="34"/>
      <c r="I145" s="34"/>
      <c r="J145" s="34"/>
      <c r="K145" s="21">
        <v>45495</v>
      </c>
      <c r="L145" s="3" t="s">
        <v>9</v>
      </c>
      <c r="M145" s="34"/>
      <c r="N145" s="4">
        <v>5100</v>
      </c>
      <c r="O145" s="4">
        <f t="shared" si="19"/>
        <v>5100</v>
      </c>
      <c r="P145" s="34"/>
      <c r="Q145" s="34"/>
      <c r="R145" s="34"/>
      <c r="S145" s="34"/>
      <c r="T145" s="3" t="s">
        <v>1621</v>
      </c>
    </row>
    <row r="146" spans="1:20" x14ac:dyDescent="0.35">
      <c r="A146" s="3" t="s">
        <v>22</v>
      </c>
      <c r="B146" s="3"/>
      <c r="C146" s="3"/>
      <c r="D146" s="3"/>
      <c r="E146" s="34"/>
      <c r="F146" s="34"/>
      <c r="G146" s="34"/>
      <c r="H146" s="34"/>
      <c r="I146" s="34"/>
      <c r="J146" s="34"/>
      <c r="K146" s="21">
        <v>45537</v>
      </c>
      <c r="L146" s="3" t="s">
        <v>1657</v>
      </c>
      <c r="M146" s="4">
        <v>357000</v>
      </c>
      <c r="N146" s="34"/>
      <c r="O146" s="4">
        <f t="shared" si="19"/>
        <v>357000</v>
      </c>
      <c r="P146" s="34"/>
      <c r="Q146" s="34"/>
      <c r="R146" s="34"/>
      <c r="S146" s="34"/>
      <c r="T146" s="3" t="s">
        <v>1621</v>
      </c>
    </row>
    <row r="147" spans="1:20" x14ac:dyDescent="0.35">
      <c r="A147" s="3" t="s">
        <v>22</v>
      </c>
      <c r="B147" s="3"/>
      <c r="C147" s="3" t="s">
        <v>259</v>
      </c>
      <c r="D147" s="3"/>
      <c r="E147" s="34"/>
      <c r="F147" s="34"/>
      <c r="G147" s="34"/>
      <c r="H147" s="34"/>
      <c r="I147" s="34"/>
      <c r="J147" s="34"/>
      <c r="K147" s="21">
        <v>45537</v>
      </c>
      <c r="L147" s="3" t="s">
        <v>1658</v>
      </c>
      <c r="M147" s="4">
        <v>400000</v>
      </c>
      <c r="N147" s="34"/>
      <c r="O147" s="4">
        <f t="shared" si="19"/>
        <v>400000</v>
      </c>
      <c r="P147" s="34"/>
      <c r="Q147" s="34"/>
      <c r="R147" s="34"/>
      <c r="S147" s="34"/>
      <c r="T147" s="3" t="s">
        <v>1620</v>
      </c>
    </row>
    <row r="148" spans="1:20" ht="16.2" customHeight="1" x14ac:dyDescent="0.35">
      <c r="A148" s="3" t="s">
        <v>22</v>
      </c>
      <c r="B148" s="3"/>
      <c r="C148" s="3"/>
      <c r="D148" s="3"/>
      <c r="E148" s="34"/>
      <c r="F148" s="34"/>
      <c r="G148" s="34"/>
      <c r="H148" s="34"/>
      <c r="I148" s="34"/>
      <c r="J148" s="34"/>
      <c r="K148" s="21">
        <v>45537</v>
      </c>
      <c r="L148" s="3" t="s">
        <v>9</v>
      </c>
      <c r="M148" s="34"/>
      <c r="N148" s="4">
        <v>1417600</v>
      </c>
      <c r="O148" s="4">
        <f t="shared" si="19"/>
        <v>1417600</v>
      </c>
      <c r="P148" s="34"/>
      <c r="Q148" s="34"/>
      <c r="R148" s="34"/>
      <c r="S148" s="34"/>
      <c r="T148" s="3" t="s">
        <v>1620</v>
      </c>
    </row>
    <row r="149" spans="1:20" ht="16.2" customHeight="1" x14ac:dyDescent="0.35">
      <c r="A149" s="3" t="s">
        <v>22</v>
      </c>
      <c r="B149" s="3"/>
      <c r="C149" s="3"/>
      <c r="D149" s="3"/>
      <c r="E149" s="34"/>
      <c r="F149" s="34"/>
      <c r="G149" s="34"/>
      <c r="H149" s="34"/>
      <c r="I149" s="34"/>
      <c r="J149" s="34"/>
      <c r="K149" s="21">
        <v>45539</v>
      </c>
      <c r="L149" s="3" t="s">
        <v>9</v>
      </c>
      <c r="M149" s="34"/>
      <c r="N149" s="4">
        <v>47340</v>
      </c>
      <c r="O149" s="4">
        <f t="shared" si="19"/>
        <v>47340</v>
      </c>
      <c r="P149" s="34"/>
      <c r="Q149" s="34"/>
      <c r="R149" s="43"/>
      <c r="S149" s="43"/>
      <c r="T149" s="3" t="s">
        <v>1620</v>
      </c>
    </row>
    <row r="150" spans="1:20" x14ac:dyDescent="0.35">
      <c r="A150" s="3" t="s">
        <v>22</v>
      </c>
      <c r="B150" s="3"/>
      <c r="C150" s="3"/>
      <c r="D150" s="3"/>
      <c r="E150" s="34"/>
      <c r="F150" s="34"/>
      <c r="G150" s="34"/>
      <c r="H150" s="34"/>
      <c r="I150" s="34"/>
      <c r="J150" s="34"/>
      <c r="K150" s="21" t="s">
        <v>1204</v>
      </c>
      <c r="L150" s="3" t="s">
        <v>27</v>
      </c>
      <c r="M150" s="34">
        <v>417000</v>
      </c>
      <c r="N150" s="34"/>
      <c r="O150" s="4">
        <f t="shared" si="19"/>
        <v>417000</v>
      </c>
      <c r="P150" s="34"/>
      <c r="Q150" s="34"/>
      <c r="R150" s="34"/>
      <c r="S150" s="34"/>
      <c r="T150" s="3" t="s">
        <v>1620</v>
      </c>
    </row>
    <row r="151" spans="1:20" x14ac:dyDescent="0.35">
      <c r="A151" s="3" t="s">
        <v>22</v>
      </c>
      <c r="B151" s="3"/>
      <c r="C151" s="3"/>
      <c r="D151" s="3"/>
      <c r="E151" s="34"/>
      <c r="F151" s="34"/>
      <c r="G151" s="34"/>
      <c r="H151" s="34"/>
      <c r="I151" s="34"/>
      <c r="J151" s="34"/>
      <c r="K151" s="21" t="s">
        <v>1204</v>
      </c>
      <c r="L151" s="3" t="s">
        <v>220</v>
      </c>
      <c r="M151" s="34">
        <v>-417000</v>
      </c>
      <c r="N151" s="34"/>
      <c r="O151" s="4">
        <f t="shared" si="19"/>
        <v>-417000</v>
      </c>
      <c r="P151" s="34"/>
      <c r="Q151" s="34"/>
      <c r="R151" s="34"/>
      <c r="S151" s="34"/>
      <c r="T151" s="3" t="s">
        <v>1620</v>
      </c>
    </row>
    <row r="152" spans="1:20" x14ac:dyDescent="0.35">
      <c r="A152" s="3" t="s">
        <v>22</v>
      </c>
      <c r="B152" s="3"/>
      <c r="C152" s="3"/>
      <c r="D152" s="3"/>
      <c r="E152" s="34"/>
      <c r="F152" s="34"/>
      <c r="G152" s="34"/>
      <c r="H152" s="34"/>
      <c r="I152" s="34"/>
      <c r="J152" s="34"/>
      <c r="K152" s="3"/>
      <c r="L152" s="3"/>
      <c r="M152" s="34"/>
      <c r="N152" s="34"/>
      <c r="O152" s="4">
        <f t="shared" si="19"/>
        <v>0</v>
      </c>
      <c r="P152" s="34"/>
      <c r="Q152" s="34"/>
      <c r="R152" s="34"/>
      <c r="S152" s="34"/>
      <c r="T152" s="3" t="s">
        <v>1620</v>
      </c>
    </row>
    <row r="153" spans="1:20" x14ac:dyDescent="0.35">
      <c r="A153" s="18" t="s">
        <v>22</v>
      </c>
      <c r="B153" s="18"/>
      <c r="C153" s="18"/>
      <c r="D153" s="18"/>
      <c r="E153" s="23"/>
      <c r="F153" s="23"/>
      <c r="G153" s="23"/>
      <c r="H153" s="23"/>
      <c r="I153" s="23"/>
      <c r="J153" s="23"/>
      <c r="K153" s="18"/>
      <c r="L153" s="18"/>
      <c r="M153" s="23">
        <f t="shared" ref="M153:N153" si="20">SUM(M137:M152)</f>
        <v>1007000</v>
      </c>
      <c r="N153" s="23">
        <f t="shared" si="20"/>
        <v>1220040</v>
      </c>
      <c r="O153" s="23">
        <f>SUM(O137:O152)</f>
        <v>2227040</v>
      </c>
      <c r="P153" s="23">
        <f>+J136-N153</f>
        <v>250000</v>
      </c>
      <c r="Q153" s="23">
        <f>+I136-M153</f>
        <v>-250000</v>
      </c>
      <c r="R153" s="23">
        <f>+SUM(P153:Q153)</f>
        <v>0</v>
      </c>
      <c r="S153" s="23">
        <f>+O153</f>
        <v>2227040</v>
      </c>
      <c r="T153" s="18"/>
    </row>
    <row r="154" spans="1:20" x14ac:dyDescent="0.35">
      <c r="A154" s="3" t="s">
        <v>23</v>
      </c>
      <c r="B154" s="3" t="s">
        <v>437</v>
      </c>
      <c r="C154" s="3"/>
      <c r="D154" s="3">
        <v>139.18</v>
      </c>
      <c r="E154" s="34">
        <v>11000</v>
      </c>
      <c r="F154" s="4">
        <f>+D154*0.8364</f>
        <v>116.41015200000001</v>
      </c>
      <c r="G154" s="34">
        <v>6500</v>
      </c>
      <c r="H154" s="34">
        <f>+D154*E154</f>
        <v>1530980</v>
      </c>
      <c r="I154" s="4">
        <f>+CEILING(F154*G154,1000)</f>
        <v>757000</v>
      </c>
      <c r="J154" s="4">
        <f>(H154-I154)</f>
        <v>773980</v>
      </c>
      <c r="K154" s="21">
        <v>44643</v>
      </c>
      <c r="L154" s="3"/>
      <c r="M154" s="34"/>
      <c r="N154" s="34"/>
      <c r="O154" s="34"/>
      <c r="P154" s="34"/>
      <c r="Q154" s="34"/>
      <c r="R154" s="34"/>
      <c r="S154" s="34"/>
      <c r="T154" s="3" t="s">
        <v>296</v>
      </c>
    </row>
    <row r="155" spans="1:20" x14ac:dyDescent="0.35">
      <c r="A155" s="3" t="s">
        <v>23</v>
      </c>
      <c r="B155" s="3"/>
      <c r="C155" s="3"/>
      <c r="D155" s="3"/>
      <c r="E155" s="34"/>
      <c r="F155" s="34"/>
      <c r="G155" s="34"/>
      <c r="H155" s="34"/>
      <c r="I155" s="34"/>
      <c r="J155" s="34"/>
      <c r="K155" s="21">
        <v>44643</v>
      </c>
      <c r="L155" s="3" t="s">
        <v>321</v>
      </c>
      <c r="M155" s="34">
        <v>150000</v>
      </c>
      <c r="N155" s="34"/>
      <c r="O155" s="4">
        <f t="shared" ref="O155:O163" si="21">+SUM(M155:N155)</f>
        <v>150000</v>
      </c>
      <c r="P155" s="34"/>
      <c r="Q155" s="34"/>
      <c r="R155" s="34"/>
      <c r="S155" s="34"/>
      <c r="T155" s="3" t="s">
        <v>296</v>
      </c>
    </row>
    <row r="156" spans="1:20" x14ac:dyDescent="0.35">
      <c r="A156" s="3" t="s">
        <v>23</v>
      </c>
      <c r="B156" s="3"/>
      <c r="C156" s="3"/>
      <c r="D156" s="3"/>
      <c r="E156" s="34"/>
      <c r="F156" s="34"/>
      <c r="G156" s="34"/>
      <c r="H156" s="34"/>
      <c r="I156" s="34"/>
      <c r="J156" s="34"/>
      <c r="K156" s="21">
        <v>44676</v>
      </c>
      <c r="L156" s="3" t="s">
        <v>1659</v>
      </c>
      <c r="M156" s="34">
        <v>150000</v>
      </c>
      <c r="N156" s="34"/>
      <c r="O156" s="4">
        <f t="shared" si="21"/>
        <v>150000</v>
      </c>
      <c r="P156" s="34"/>
      <c r="Q156" s="34"/>
      <c r="R156" s="34"/>
      <c r="S156" s="34"/>
      <c r="T156" s="3" t="s">
        <v>296</v>
      </c>
    </row>
    <row r="157" spans="1:20" x14ac:dyDescent="0.35">
      <c r="A157" s="3" t="s">
        <v>23</v>
      </c>
      <c r="B157" s="3"/>
      <c r="C157" s="3"/>
      <c r="D157" s="3"/>
      <c r="E157" s="34"/>
      <c r="F157" s="34"/>
      <c r="G157" s="34"/>
      <c r="H157" s="34"/>
      <c r="I157" s="34"/>
      <c r="J157" s="34"/>
      <c r="K157" s="21">
        <v>44795</v>
      </c>
      <c r="L157" s="3" t="s">
        <v>1660</v>
      </c>
      <c r="M157" s="34">
        <v>200000</v>
      </c>
      <c r="N157" s="34"/>
      <c r="O157" s="4">
        <f t="shared" si="21"/>
        <v>200000</v>
      </c>
      <c r="P157" s="34"/>
      <c r="Q157" s="34"/>
      <c r="R157" s="34"/>
      <c r="S157" s="34"/>
      <c r="T157" s="3" t="s">
        <v>296</v>
      </c>
    </row>
    <row r="158" spans="1:20" x14ac:dyDescent="0.35">
      <c r="A158" s="3" t="s">
        <v>23</v>
      </c>
      <c r="B158" s="3"/>
      <c r="C158" s="3"/>
      <c r="D158" s="3"/>
      <c r="E158" s="34"/>
      <c r="F158" s="34"/>
      <c r="G158" s="34"/>
      <c r="H158" s="34"/>
      <c r="I158" s="34"/>
      <c r="J158" s="34"/>
      <c r="K158" s="21">
        <v>44796</v>
      </c>
      <c r="L158" s="3" t="s">
        <v>9</v>
      </c>
      <c r="M158" s="34"/>
      <c r="N158" s="4">
        <v>100000</v>
      </c>
      <c r="O158" s="4">
        <f t="shared" si="21"/>
        <v>100000</v>
      </c>
      <c r="P158" s="34"/>
      <c r="Q158" s="34"/>
      <c r="R158" s="34"/>
      <c r="S158" s="34"/>
      <c r="T158" s="3" t="s">
        <v>296</v>
      </c>
    </row>
    <row r="159" spans="1:20" x14ac:dyDescent="0.35">
      <c r="A159" s="3" t="s">
        <v>23</v>
      </c>
      <c r="B159" s="3"/>
      <c r="C159" s="3"/>
      <c r="D159" s="3"/>
      <c r="E159" s="34"/>
      <c r="F159" s="34"/>
      <c r="G159" s="34"/>
      <c r="H159" s="34"/>
      <c r="I159" s="34"/>
      <c r="J159" s="34"/>
      <c r="K159" s="21">
        <v>44796</v>
      </c>
      <c r="L159" s="3" t="s">
        <v>314</v>
      </c>
      <c r="M159" s="34">
        <v>-300000</v>
      </c>
      <c r="N159" s="34"/>
      <c r="O159" s="4">
        <f t="shared" si="21"/>
        <v>-300000</v>
      </c>
      <c r="P159" s="34"/>
      <c r="Q159" s="34"/>
      <c r="R159" s="34"/>
      <c r="S159" s="34"/>
      <c r="T159" s="3" t="s">
        <v>296</v>
      </c>
    </row>
    <row r="160" spans="1:20" x14ac:dyDescent="0.35">
      <c r="A160" s="3" t="s">
        <v>23</v>
      </c>
      <c r="B160" s="3"/>
      <c r="C160" s="3"/>
      <c r="D160" s="3"/>
      <c r="E160" s="34"/>
      <c r="F160" s="34"/>
      <c r="G160" s="34"/>
      <c r="H160" s="34"/>
      <c r="I160" s="34"/>
      <c r="J160" s="34"/>
      <c r="K160" s="21">
        <v>45510</v>
      </c>
      <c r="L160" s="3" t="s">
        <v>321</v>
      </c>
      <c r="M160" s="34">
        <v>757000</v>
      </c>
      <c r="N160" s="34"/>
      <c r="O160" s="4">
        <f t="shared" si="21"/>
        <v>757000</v>
      </c>
      <c r="P160" s="34"/>
      <c r="Q160" s="34"/>
      <c r="R160" s="43"/>
      <c r="S160" s="43"/>
      <c r="T160" s="3" t="s">
        <v>296</v>
      </c>
    </row>
    <row r="161" spans="1:20" x14ac:dyDescent="0.35">
      <c r="A161" s="3" t="s">
        <v>23</v>
      </c>
      <c r="B161" s="3"/>
      <c r="C161" s="3"/>
      <c r="D161" s="3"/>
      <c r="E161" s="34"/>
      <c r="F161" s="34"/>
      <c r="G161" s="34"/>
      <c r="H161" s="34"/>
      <c r="I161" s="34"/>
      <c r="J161" s="34"/>
      <c r="K161" s="21">
        <v>45511</v>
      </c>
      <c r="L161" s="3" t="s">
        <v>9</v>
      </c>
      <c r="M161" s="34"/>
      <c r="N161" s="4">
        <v>323980</v>
      </c>
      <c r="O161" s="4">
        <f t="shared" si="21"/>
        <v>323980</v>
      </c>
      <c r="P161" s="34"/>
      <c r="Q161" s="34"/>
      <c r="R161" s="34"/>
      <c r="S161" s="34"/>
      <c r="T161" s="3" t="s">
        <v>296</v>
      </c>
    </row>
    <row r="162" spans="1:20" x14ac:dyDescent="0.35">
      <c r="A162" s="3" t="s">
        <v>23</v>
      </c>
      <c r="B162" s="3"/>
      <c r="C162" s="3"/>
      <c r="D162" s="3"/>
      <c r="E162" s="34"/>
      <c r="F162" s="34"/>
      <c r="G162" s="34"/>
      <c r="H162" s="34"/>
      <c r="I162" s="34"/>
      <c r="J162" s="34"/>
      <c r="K162" s="21" t="s">
        <v>1204</v>
      </c>
      <c r="L162" s="3" t="s">
        <v>154</v>
      </c>
      <c r="M162" s="34">
        <v>150000</v>
      </c>
      <c r="N162" s="34"/>
      <c r="O162" s="4">
        <f t="shared" si="21"/>
        <v>150000</v>
      </c>
      <c r="P162" s="34"/>
      <c r="Q162" s="34"/>
      <c r="R162" s="34"/>
      <c r="S162" s="34"/>
      <c r="T162" s="3" t="s">
        <v>296</v>
      </c>
    </row>
    <row r="163" spans="1:20" x14ac:dyDescent="0.35">
      <c r="A163" s="3" t="s">
        <v>23</v>
      </c>
      <c r="B163" s="3"/>
      <c r="C163" s="3"/>
      <c r="D163" s="3"/>
      <c r="E163" s="34"/>
      <c r="F163" s="34"/>
      <c r="G163" s="34"/>
      <c r="H163" s="34"/>
      <c r="I163" s="34"/>
      <c r="J163" s="34"/>
      <c r="K163" s="3"/>
      <c r="L163" s="3"/>
      <c r="M163" s="34"/>
      <c r="N163" s="34"/>
      <c r="O163" s="4">
        <f t="shared" si="21"/>
        <v>0</v>
      </c>
      <c r="P163" s="34"/>
      <c r="Q163" s="34"/>
      <c r="R163" s="34"/>
      <c r="S163" s="34"/>
      <c r="T163" s="3" t="s">
        <v>296</v>
      </c>
    </row>
    <row r="164" spans="1:20" x14ac:dyDescent="0.35">
      <c r="A164" s="18" t="s">
        <v>23</v>
      </c>
      <c r="B164" s="18"/>
      <c r="C164" s="18"/>
      <c r="D164" s="18"/>
      <c r="E164" s="23"/>
      <c r="F164" s="23"/>
      <c r="G164" s="23"/>
      <c r="H164" s="23"/>
      <c r="I164" s="23"/>
      <c r="J164" s="23"/>
      <c r="K164" s="18"/>
      <c r="L164" s="18"/>
      <c r="M164" s="23">
        <f t="shared" ref="M164:N164" si="22">SUM(M155:M163)</f>
        <v>1107000</v>
      </c>
      <c r="N164" s="23">
        <f t="shared" si="22"/>
        <v>423980</v>
      </c>
      <c r="O164" s="23">
        <f>SUM(O155:O163)</f>
        <v>1530980</v>
      </c>
      <c r="P164" s="23">
        <f>+J154-N164</f>
        <v>350000</v>
      </c>
      <c r="Q164" s="23">
        <f>+I154-M164</f>
        <v>-350000</v>
      </c>
      <c r="R164" s="23">
        <f>+SUM(P164:Q164)</f>
        <v>0</v>
      </c>
      <c r="S164" s="23">
        <f>+O164</f>
        <v>1530980</v>
      </c>
      <c r="T164" s="18"/>
    </row>
    <row r="165" spans="1:20" x14ac:dyDescent="0.35">
      <c r="A165" s="3" t="s">
        <v>24</v>
      </c>
      <c r="B165" s="3" t="s">
        <v>437</v>
      </c>
      <c r="C165" s="3"/>
      <c r="D165" s="3">
        <v>139.21</v>
      </c>
      <c r="E165" s="34">
        <v>11000</v>
      </c>
      <c r="F165" s="4">
        <f>+D165*0.8364</f>
        <v>116.43524400000001</v>
      </c>
      <c r="G165" s="34">
        <v>6500</v>
      </c>
      <c r="H165" s="34">
        <f>+D165*E165</f>
        <v>1531310</v>
      </c>
      <c r="I165" s="4">
        <f>+CEILING(F165*G165,1000)</f>
        <v>757000</v>
      </c>
      <c r="J165" s="4">
        <f>(H165-I165)</f>
        <v>774310</v>
      </c>
      <c r="K165" s="21">
        <v>44645</v>
      </c>
      <c r="L165" s="3"/>
      <c r="M165" s="34"/>
      <c r="N165" s="34"/>
      <c r="O165" s="34"/>
      <c r="P165" s="34"/>
      <c r="Q165" s="34"/>
      <c r="R165" s="34"/>
      <c r="S165" s="34"/>
      <c r="T165" s="3" t="s">
        <v>296</v>
      </c>
    </row>
    <row r="166" spans="1:20" x14ac:dyDescent="0.35">
      <c r="A166" s="3" t="s">
        <v>24</v>
      </c>
      <c r="B166" s="3"/>
      <c r="C166" s="3"/>
      <c r="D166" s="3"/>
      <c r="E166" s="34"/>
      <c r="F166" s="34"/>
      <c r="G166" s="34"/>
      <c r="H166" s="34"/>
      <c r="I166" s="34"/>
      <c r="J166" s="34"/>
      <c r="K166" s="21">
        <v>45342</v>
      </c>
      <c r="L166" s="3" t="s">
        <v>312</v>
      </c>
      <c r="M166" s="34">
        <v>25000</v>
      </c>
      <c r="N166" s="34"/>
      <c r="O166" s="4">
        <f t="shared" ref="O166:O173" si="23">+SUM(M166:N166)</f>
        <v>25000</v>
      </c>
      <c r="P166" s="34"/>
      <c r="Q166" s="34"/>
      <c r="R166" s="34"/>
      <c r="S166" s="34"/>
      <c r="T166" s="3" t="s">
        <v>296</v>
      </c>
    </row>
    <row r="167" spans="1:20" x14ac:dyDescent="0.35">
      <c r="A167" s="3" t="s">
        <v>24</v>
      </c>
      <c r="B167" s="3"/>
      <c r="C167" s="3" t="s">
        <v>1468</v>
      </c>
      <c r="D167" s="3"/>
      <c r="E167" s="34"/>
      <c r="F167" s="34"/>
      <c r="G167" s="34"/>
      <c r="H167" s="34"/>
      <c r="I167" s="34"/>
      <c r="J167" s="34"/>
      <c r="K167" s="21">
        <v>45342</v>
      </c>
      <c r="L167" s="3" t="s">
        <v>312</v>
      </c>
      <c r="M167" s="34">
        <v>25000</v>
      </c>
      <c r="N167" s="34"/>
      <c r="O167" s="4">
        <f t="shared" si="23"/>
        <v>25000</v>
      </c>
      <c r="P167" s="34"/>
      <c r="Q167" s="34"/>
      <c r="R167" s="34"/>
      <c r="S167" s="34"/>
      <c r="T167" s="3" t="s">
        <v>296</v>
      </c>
    </row>
    <row r="168" spans="1:20" x14ac:dyDescent="0.35">
      <c r="A168" s="3" t="s">
        <v>24</v>
      </c>
      <c r="B168" s="3"/>
      <c r="C168" s="3" t="s">
        <v>1468</v>
      </c>
      <c r="D168" s="3"/>
      <c r="E168" s="34"/>
      <c r="F168" s="34"/>
      <c r="G168" s="34"/>
      <c r="H168" s="34"/>
      <c r="I168" s="34"/>
      <c r="J168" s="34"/>
      <c r="K168" s="21">
        <v>45343</v>
      </c>
      <c r="L168" s="3" t="s">
        <v>9</v>
      </c>
      <c r="M168" s="34"/>
      <c r="N168" s="34">
        <v>400000</v>
      </c>
      <c r="O168" s="4">
        <f t="shared" si="23"/>
        <v>400000</v>
      </c>
      <c r="P168" s="34"/>
      <c r="Q168" s="34"/>
      <c r="R168" s="34"/>
      <c r="S168" s="34"/>
      <c r="T168" s="3" t="s">
        <v>296</v>
      </c>
    </row>
    <row r="169" spans="1:20" x14ac:dyDescent="0.35">
      <c r="A169" s="3" t="s">
        <v>24</v>
      </c>
      <c r="B169" s="3"/>
      <c r="C169" s="3"/>
      <c r="D169" s="3"/>
      <c r="E169" s="34"/>
      <c r="F169" s="34"/>
      <c r="G169" s="34"/>
      <c r="H169" s="34"/>
      <c r="I169" s="34"/>
      <c r="J169" s="34"/>
      <c r="K169" s="21">
        <v>45348</v>
      </c>
      <c r="L169" s="3" t="s">
        <v>9</v>
      </c>
      <c r="M169" s="34"/>
      <c r="N169" s="34">
        <v>500000</v>
      </c>
      <c r="O169" s="4">
        <f t="shared" si="23"/>
        <v>500000</v>
      </c>
      <c r="P169" s="34"/>
      <c r="Q169" s="34"/>
      <c r="R169" s="34"/>
      <c r="S169" s="34"/>
      <c r="T169" s="3" t="s">
        <v>296</v>
      </c>
    </row>
    <row r="170" spans="1:20" x14ac:dyDescent="0.35">
      <c r="A170" s="3" t="s">
        <v>24</v>
      </c>
      <c r="B170" s="3"/>
      <c r="C170" s="3" t="s">
        <v>1468</v>
      </c>
      <c r="D170" s="3"/>
      <c r="E170" s="34"/>
      <c r="F170" s="34"/>
      <c r="G170" s="34"/>
      <c r="H170" s="34"/>
      <c r="I170" s="34"/>
      <c r="J170" s="34"/>
      <c r="K170" s="21">
        <v>45398</v>
      </c>
      <c r="L170" s="3" t="s">
        <v>314</v>
      </c>
      <c r="M170" s="34">
        <v>707000</v>
      </c>
      <c r="N170" s="34"/>
      <c r="O170" s="4">
        <f t="shared" si="23"/>
        <v>707000</v>
      </c>
      <c r="P170" s="34"/>
      <c r="Q170" s="34"/>
      <c r="R170" s="34"/>
      <c r="S170" s="34"/>
      <c r="T170" s="3" t="s">
        <v>296</v>
      </c>
    </row>
    <row r="171" spans="1:20" x14ac:dyDescent="0.35">
      <c r="A171" s="3" t="s">
        <v>24</v>
      </c>
      <c r="B171" s="3"/>
      <c r="C171" s="3" t="s">
        <v>1468</v>
      </c>
      <c r="D171" s="3"/>
      <c r="E171" s="34"/>
      <c r="F171" s="34"/>
      <c r="G171" s="34"/>
      <c r="H171" s="34"/>
      <c r="I171" s="34"/>
      <c r="J171" s="34"/>
      <c r="K171" s="21" t="s">
        <v>1204</v>
      </c>
      <c r="L171" s="3" t="s">
        <v>15</v>
      </c>
      <c r="M171" s="34">
        <v>150000</v>
      </c>
      <c r="N171" s="34"/>
      <c r="O171" s="4">
        <f t="shared" si="23"/>
        <v>150000</v>
      </c>
      <c r="P171" s="34"/>
      <c r="Q171" s="34"/>
      <c r="R171" s="34"/>
      <c r="S171" s="34"/>
      <c r="T171" s="3" t="s">
        <v>296</v>
      </c>
    </row>
    <row r="172" spans="1:20" x14ac:dyDescent="0.35">
      <c r="A172" s="3" t="s">
        <v>24</v>
      </c>
      <c r="B172" s="3"/>
      <c r="C172" s="3"/>
      <c r="D172" s="3"/>
      <c r="E172" s="34"/>
      <c r="F172" s="34"/>
      <c r="G172" s="34"/>
      <c r="H172" s="34"/>
      <c r="I172" s="34"/>
      <c r="J172" s="34"/>
      <c r="K172" s="21" t="s">
        <v>1204</v>
      </c>
      <c r="L172" s="3" t="s">
        <v>28</v>
      </c>
      <c r="M172" s="34"/>
      <c r="N172" s="34">
        <v>-275690</v>
      </c>
      <c r="O172" s="4">
        <f t="shared" si="23"/>
        <v>-275690</v>
      </c>
      <c r="P172" s="34"/>
      <c r="Q172" s="34"/>
      <c r="R172" s="43"/>
      <c r="S172" s="43"/>
      <c r="T172" s="3" t="s">
        <v>296</v>
      </c>
    </row>
    <row r="173" spans="1:20" x14ac:dyDescent="0.35">
      <c r="A173" s="3" t="s">
        <v>24</v>
      </c>
      <c r="B173" s="3"/>
      <c r="C173" s="3"/>
      <c r="D173" s="3"/>
      <c r="E173" s="34"/>
      <c r="F173" s="34"/>
      <c r="G173" s="34"/>
      <c r="H173" s="34"/>
      <c r="I173" s="34"/>
      <c r="J173" s="34"/>
      <c r="K173" s="3"/>
      <c r="L173" s="3"/>
      <c r="M173" s="34"/>
      <c r="N173" s="34"/>
      <c r="O173" s="4">
        <f t="shared" si="23"/>
        <v>0</v>
      </c>
      <c r="P173" s="34"/>
      <c r="Q173" s="34"/>
      <c r="R173" s="34"/>
      <c r="S173" s="34"/>
      <c r="T173" s="3" t="s">
        <v>296</v>
      </c>
    </row>
    <row r="174" spans="1:20" x14ac:dyDescent="0.35">
      <c r="A174" s="18" t="s">
        <v>24</v>
      </c>
      <c r="B174" s="18"/>
      <c r="C174" s="18"/>
      <c r="D174" s="18"/>
      <c r="E174" s="23"/>
      <c r="F174" s="23"/>
      <c r="G174" s="23"/>
      <c r="H174" s="23"/>
      <c r="I174" s="23"/>
      <c r="J174" s="23"/>
      <c r="K174" s="18"/>
      <c r="L174" s="18"/>
      <c r="M174" s="23">
        <f t="shared" ref="M174:N174" si="24">SUM(M166:M173)</f>
        <v>907000</v>
      </c>
      <c r="N174" s="23">
        <f t="shared" si="24"/>
        <v>624310</v>
      </c>
      <c r="O174" s="23">
        <f>SUM(O166:O173)</f>
        <v>1531310</v>
      </c>
      <c r="P174" s="23">
        <f>+J165-N174</f>
        <v>150000</v>
      </c>
      <c r="Q174" s="23">
        <f>+I165-M174</f>
        <v>-150000</v>
      </c>
      <c r="R174" s="23">
        <f>+SUM(P174:Q174)</f>
        <v>0</v>
      </c>
      <c r="S174" s="23">
        <f>+O174</f>
        <v>1531310</v>
      </c>
      <c r="T174" s="18"/>
    </row>
    <row r="175" spans="1:20" x14ac:dyDescent="0.35">
      <c r="A175" s="3" t="s">
        <v>25</v>
      </c>
      <c r="B175" s="3" t="s">
        <v>437</v>
      </c>
      <c r="C175" s="3"/>
      <c r="D175" s="3">
        <v>167.11</v>
      </c>
      <c r="E175" s="34">
        <v>16000</v>
      </c>
      <c r="F175" s="4">
        <f>+D175*0.8364</f>
        <v>139.77080400000003</v>
      </c>
      <c r="G175" s="34">
        <v>6500</v>
      </c>
      <c r="H175" s="34">
        <f>+D175*E175</f>
        <v>2673760</v>
      </c>
      <c r="I175" s="4">
        <f>+CEILING(F175*G175,1000)</f>
        <v>909000</v>
      </c>
      <c r="J175" s="4">
        <f>(H175-I175)</f>
        <v>1764760</v>
      </c>
      <c r="K175" s="21">
        <v>45688</v>
      </c>
      <c r="L175" s="3"/>
      <c r="M175" s="34"/>
      <c r="N175" s="34"/>
      <c r="O175" s="34"/>
      <c r="P175" s="34"/>
      <c r="Q175" s="34"/>
      <c r="R175" s="34"/>
      <c r="S175" s="34"/>
      <c r="T175" s="3" t="s">
        <v>287</v>
      </c>
    </row>
    <row r="176" spans="1:20" x14ac:dyDescent="0.35">
      <c r="A176" s="3" t="s">
        <v>25</v>
      </c>
      <c r="B176" s="3"/>
      <c r="C176" s="3" t="s">
        <v>1469</v>
      </c>
      <c r="D176" s="3"/>
      <c r="E176" s="34"/>
      <c r="F176" s="34"/>
      <c r="G176" s="34"/>
      <c r="H176" s="34"/>
      <c r="I176" s="34"/>
      <c r="J176" s="34"/>
      <c r="K176" s="21">
        <v>45688</v>
      </c>
      <c r="L176" s="3" t="s">
        <v>9</v>
      </c>
      <c r="M176" s="34"/>
      <c r="N176" s="4">
        <v>10000</v>
      </c>
      <c r="O176" s="4">
        <f t="shared" ref="O176:O178" si="25">+SUM(M176:N176)</f>
        <v>10000</v>
      </c>
      <c r="P176" s="34"/>
      <c r="Q176" s="34"/>
      <c r="R176" s="34"/>
      <c r="S176" s="34"/>
      <c r="T176" s="3" t="s">
        <v>287</v>
      </c>
    </row>
    <row r="177" spans="1:20" x14ac:dyDescent="0.35">
      <c r="A177" s="3" t="s">
        <v>25</v>
      </c>
      <c r="B177" s="3"/>
      <c r="C177" s="3"/>
      <c r="D177" s="3"/>
      <c r="E177" s="34"/>
      <c r="F177" s="34"/>
      <c r="G177" s="34"/>
      <c r="H177" s="34"/>
      <c r="I177" s="34"/>
      <c r="J177" s="34"/>
      <c r="K177" s="21">
        <v>45688</v>
      </c>
      <c r="L177" s="3" t="s">
        <v>9</v>
      </c>
      <c r="M177" s="34"/>
      <c r="N177" s="4">
        <v>90000</v>
      </c>
      <c r="O177" s="4">
        <f t="shared" si="25"/>
        <v>90000</v>
      </c>
      <c r="P177" s="34"/>
      <c r="Q177" s="34"/>
      <c r="R177" s="34"/>
      <c r="S177" s="34"/>
      <c r="T177" s="3" t="s">
        <v>287</v>
      </c>
    </row>
    <row r="178" spans="1:20" x14ac:dyDescent="0.35">
      <c r="A178" s="3" t="s">
        <v>25</v>
      </c>
      <c r="B178" s="3"/>
      <c r="C178" s="3"/>
      <c r="D178" s="3"/>
      <c r="E178" s="34"/>
      <c r="F178" s="34"/>
      <c r="G178" s="34"/>
      <c r="H178" s="34"/>
      <c r="I178" s="34"/>
      <c r="J178" s="34"/>
      <c r="K178" s="3"/>
      <c r="L178" s="3"/>
      <c r="M178" s="34"/>
      <c r="N178" s="34"/>
      <c r="O178" s="4">
        <f t="shared" si="25"/>
        <v>0</v>
      </c>
      <c r="P178" s="34"/>
      <c r="Q178" s="34"/>
      <c r="R178" s="34"/>
      <c r="S178" s="34"/>
      <c r="T178" s="3" t="s">
        <v>287</v>
      </c>
    </row>
    <row r="179" spans="1:20" x14ac:dyDescent="0.35">
      <c r="A179" s="18" t="s">
        <v>25</v>
      </c>
      <c r="B179" s="18"/>
      <c r="C179" s="18"/>
      <c r="D179" s="18"/>
      <c r="E179" s="23"/>
      <c r="F179" s="23"/>
      <c r="G179" s="23"/>
      <c r="H179" s="23"/>
      <c r="I179" s="23"/>
      <c r="J179" s="23"/>
      <c r="K179" s="18"/>
      <c r="L179" s="18"/>
      <c r="M179" s="23">
        <f t="shared" ref="M179:N179" si="26">SUM(M176:M178)</f>
        <v>0</v>
      </c>
      <c r="N179" s="23">
        <f t="shared" si="26"/>
        <v>100000</v>
      </c>
      <c r="O179" s="23">
        <f>SUM(O176:O178)</f>
        <v>100000</v>
      </c>
      <c r="P179" s="23">
        <f>+J175-N179</f>
        <v>1664760</v>
      </c>
      <c r="Q179" s="23">
        <f>+I175-M179</f>
        <v>909000</v>
      </c>
      <c r="R179" s="23">
        <f>+SUM(P179:Q179)</f>
        <v>2573760</v>
      </c>
      <c r="S179" s="23">
        <f>+O179</f>
        <v>100000</v>
      </c>
      <c r="T179" s="18"/>
    </row>
    <row r="180" spans="1:20" x14ac:dyDescent="0.35">
      <c r="A180" s="3" t="s">
        <v>26</v>
      </c>
      <c r="B180" s="3" t="s">
        <v>437</v>
      </c>
      <c r="C180" s="3"/>
      <c r="D180" s="3">
        <v>139.22999999999999</v>
      </c>
      <c r="E180" s="34">
        <v>12000</v>
      </c>
      <c r="F180" s="4">
        <f>+D180*0.8364</f>
        <v>116.451972</v>
      </c>
      <c r="G180" s="34">
        <v>6500</v>
      </c>
      <c r="H180" s="34">
        <f>+D180*E180</f>
        <v>1670759.9999999998</v>
      </c>
      <c r="I180" s="4">
        <f>+CEILING(F180*G180,1000)</f>
        <v>757000</v>
      </c>
      <c r="J180" s="4">
        <f>(H180-I180)</f>
        <v>913759.99999999977</v>
      </c>
      <c r="K180" s="21">
        <v>44641</v>
      </c>
      <c r="L180" s="3"/>
      <c r="M180" s="34"/>
      <c r="N180" s="34"/>
      <c r="O180" s="34"/>
      <c r="P180" s="34"/>
      <c r="Q180" s="34"/>
      <c r="R180" s="34"/>
      <c r="S180" s="34"/>
      <c r="T180" s="3" t="s">
        <v>984</v>
      </c>
    </row>
    <row r="181" spans="1:20" x14ac:dyDescent="0.35">
      <c r="A181" s="3" t="s">
        <v>26</v>
      </c>
      <c r="B181" s="3"/>
      <c r="C181" s="3"/>
      <c r="D181" s="3"/>
      <c r="E181" s="34"/>
      <c r="F181" s="34"/>
      <c r="G181" s="34"/>
      <c r="H181" s="34"/>
      <c r="I181" s="34"/>
      <c r="J181" s="34"/>
      <c r="K181" s="21">
        <v>44641</v>
      </c>
      <c r="L181" s="3" t="s">
        <v>313</v>
      </c>
      <c r="M181" s="34">
        <v>25000</v>
      </c>
      <c r="N181" s="34"/>
      <c r="O181" s="4">
        <f t="shared" ref="O181:O195" si="27">+SUM(M181:N181)</f>
        <v>25000</v>
      </c>
      <c r="P181" s="34"/>
      <c r="Q181" s="34"/>
      <c r="R181" s="34"/>
      <c r="S181" s="34"/>
      <c r="T181" s="3" t="s">
        <v>375</v>
      </c>
    </row>
    <row r="182" spans="1:20" x14ac:dyDescent="0.35">
      <c r="A182" s="3" t="s">
        <v>26</v>
      </c>
      <c r="B182" s="3"/>
      <c r="C182" s="3"/>
      <c r="D182" s="3"/>
      <c r="E182" s="34"/>
      <c r="F182" s="34"/>
      <c r="G182" s="34"/>
      <c r="H182" s="34"/>
      <c r="I182" s="34"/>
      <c r="J182" s="34"/>
      <c r="K182" s="21">
        <v>44641</v>
      </c>
      <c r="L182" s="3" t="s">
        <v>313</v>
      </c>
      <c r="M182" s="34">
        <v>75000</v>
      </c>
      <c r="N182" s="34"/>
      <c r="O182" s="4">
        <f t="shared" si="27"/>
        <v>75000</v>
      </c>
      <c r="P182" s="34"/>
      <c r="Q182" s="34"/>
      <c r="R182" s="34"/>
      <c r="S182" s="34"/>
      <c r="T182" s="3" t="s">
        <v>375</v>
      </c>
    </row>
    <row r="183" spans="1:20" x14ac:dyDescent="0.35">
      <c r="A183" s="3" t="s">
        <v>26</v>
      </c>
      <c r="B183" s="3"/>
      <c r="C183" s="3"/>
      <c r="D183" s="3"/>
      <c r="E183" s="34"/>
      <c r="F183" s="34"/>
      <c r="G183" s="34"/>
      <c r="H183" s="34"/>
      <c r="I183" s="34"/>
      <c r="J183" s="34"/>
      <c r="K183" s="21">
        <v>44641</v>
      </c>
      <c r="L183" s="3" t="s">
        <v>321</v>
      </c>
      <c r="M183" s="34">
        <v>150000</v>
      </c>
      <c r="N183" s="34"/>
      <c r="O183" s="4">
        <f t="shared" si="27"/>
        <v>150000</v>
      </c>
      <c r="P183" s="34"/>
      <c r="Q183" s="34"/>
      <c r="R183" s="34"/>
      <c r="S183" s="34"/>
      <c r="T183" s="3" t="s">
        <v>375</v>
      </c>
    </row>
    <row r="184" spans="1:20" x14ac:dyDescent="0.35">
      <c r="A184" s="3" t="s">
        <v>26</v>
      </c>
      <c r="B184" s="3"/>
      <c r="C184" s="3"/>
      <c r="D184" s="3"/>
      <c r="E184" s="34"/>
      <c r="F184" s="34"/>
      <c r="G184" s="34"/>
      <c r="H184" s="34"/>
      <c r="I184" s="34"/>
      <c r="J184" s="34"/>
      <c r="K184" s="21">
        <v>44645</v>
      </c>
      <c r="L184" s="3" t="s">
        <v>1661</v>
      </c>
      <c r="M184" s="34">
        <v>150000</v>
      </c>
      <c r="N184" s="34"/>
      <c r="O184" s="4">
        <f t="shared" si="27"/>
        <v>150000</v>
      </c>
      <c r="P184" s="34"/>
      <c r="Q184" s="34"/>
      <c r="R184" s="34"/>
      <c r="S184" s="34"/>
      <c r="T184" s="3" t="s">
        <v>375</v>
      </c>
    </row>
    <row r="185" spans="1:20" x14ac:dyDescent="0.35">
      <c r="A185" s="3" t="s">
        <v>26</v>
      </c>
      <c r="B185" s="3"/>
      <c r="C185" s="3"/>
      <c r="D185" s="3"/>
      <c r="E185" s="34"/>
      <c r="F185" s="34"/>
      <c r="G185" s="34"/>
      <c r="H185" s="34"/>
      <c r="I185" s="34"/>
      <c r="J185" s="34"/>
      <c r="K185" s="21">
        <v>44680</v>
      </c>
      <c r="L185" s="3" t="s">
        <v>1662</v>
      </c>
      <c r="M185" s="34">
        <v>150000</v>
      </c>
      <c r="N185" s="34"/>
      <c r="O185" s="4">
        <f t="shared" si="27"/>
        <v>150000</v>
      </c>
      <c r="P185" s="34"/>
      <c r="Q185" s="34"/>
      <c r="R185" s="34"/>
      <c r="S185" s="34"/>
      <c r="T185" s="3" t="s">
        <v>375</v>
      </c>
    </row>
    <row r="186" spans="1:20" x14ac:dyDescent="0.35">
      <c r="A186" s="3" t="s">
        <v>26</v>
      </c>
      <c r="B186" s="3"/>
      <c r="C186" s="3"/>
      <c r="D186" s="3"/>
      <c r="E186" s="34"/>
      <c r="F186" s="34"/>
      <c r="G186" s="34"/>
      <c r="H186" s="34"/>
      <c r="I186" s="34"/>
      <c r="J186" s="34"/>
      <c r="K186" s="21">
        <v>44708</v>
      </c>
      <c r="L186" s="3" t="s">
        <v>1663</v>
      </c>
      <c r="M186" s="34">
        <v>82250</v>
      </c>
      <c r="N186" s="34"/>
      <c r="O186" s="4">
        <f t="shared" si="27"/>
        <v>82250</v>
      </c>
      <c r="P186" s="34"/>
      <c r="Q186" s="34"/>
      <c r="R186" s="34"/>
      <c r="S186" s="34"/>
      <c r="T186" s="3" t="s">
        <v>375</v>
      </c>
    </row>
    <row r="187" spans="1:20" x14ac:dyDescent="0.35">
      <c r="A187" s="3" t="s">
        <v>26</v>
      </c>
      <c r="B187" s="3"/>
      <c r="C187" s="3"/>
      <c r="D187" s="3"/>
      <c r="E187" s="34"/>
      <c r="F187" s="34"/>
      <c r="G187" s="34"/>
      <c r="H187" s="34"/>
      <c r="I187" s="34"/>
      <c r="J187" s="34"/>
      <c r="K187" s="21">
        <v>44802</v>
      </c>
      <c r="L187" s="3" t="s">
        <v>9</v>
      </c>
      <c r="M187" s="34"/>
      <c r="N187" s="4">
        <v>-250000</v>
      </c>
      <c r="O187" s="4">
        <f t="shared" si="27"/>
        <v>-250000</v>
      </c>
      <c r="P187" s="34"/>
      <c r="Q187" s="34"/>
      <c r="R187" s="34"/>
      <c r="S187" s="34"/>
      <c r="T187" s="3" t="s">
        <v>375</v>
      </c>
    </row>
    <row r="188" spans="1:20" x14ac:dyDescent="0.35">
      <c r="A188" s="3" t="s">
        <v>26</v>
      </c>
      <c r="B188" s="3"/>
      <c r="C188" s="3"/>
      <c r="D188" s="3"/>
      <c r="E188" s="34"/>
      <c r="F188" s="34"/>
      <c r="G188" s="34"/>
      <c r="H188" s="34"/>
      <c r="I188" s="34"/>
      <c r="J188" s="34"/>
      <c r="K188" s="21">
        <v>45091</v>
      </c>
      <c r="L188" s="3" t="s">
        <v>9</v>
      </c>
      <c r="M188" s="34"/>
      <c r="N188" s="4">
        <v>5000</v>
      </c>
      <c r="O188" s="4">
        <f t="shared" si="27"/>
        <v>5000</v>
      </c>
      <c r="P188" s="34"/>
      <c r="Q188" s="34"/>
      <c r="R188" s="34"/>
      <c r="S188" s="34"/>
      <c r="T188" s="3" t="s">
        <v>375</v>
      </c>
    </row>
    <row r="189" spans="1:20" x14ac:dyDescent="0.35">
      <c r="A189" s="3" t="s">
        <v>26</v>
      </c>
      <c r="B189" s="3"/>
      <c r="C189" s="3"/>
      <c r="D189" s="3"/>
      <c r="E189" s="34"/>
      <c r="F189" s="34"/>
      <c r="G189" s="34"/>
      <c r="H189" s="34"/>
      <c r="I189" s="34"/>
      <c r="J189" s="34"/>
      <c r="K189" s="21">
        <v>45090</v>
      </c>
      <c r="L189" s="3" t="s">
        <v>383</v>
      </c>
      <c r="M189" s="34">
        <v>-382250</v>
      </c>
      <c r="N189" s="34"/>
      <c r="O189" s="4">
        <f t="shared" si="27"/>
        <v>-382250</v>
      </c>
      <c r="P189" s="34"/>
      <c r="Q189" s="34"/>
      <c r="R189" s="34"/>
      <c r="S189" s="34"/>
      <c r="T189" s="3" t="s">
        <v>375</v>
      </c>
    </row>
    <row r="190" spans="1:20" x14ac:dyDescent="0.35">
      <c r="A190" s="3" t="s">
        <v>26</v>
      </c>
      <c r="B190" s="3"/>
      <c r="C190" s="3"/>
      <c r="D190" s="3"/>
      <c r="E190" s="34"/>
      <c r="F190" s="34"/>
      <c r="G190" s="34"/>
      <c r="H190" s="34"/>
      <c r="I190" s="34"/>
      <c r="J190" s="34"/>
      <c r="K190" s="21">
        <v>45121</v>
      </c>
      <c r="L190" s="3" t="s">
        <v>9</v>
      </c>
      <c r="M190" s="34"/>
      <c r="N190" s="4">
        <v>-5000</v>
      </c>
      <c r="O190" s="4">
        <f t="shared" si="27"/>
        <v>-5000</v>
      </c>
      <c r="P190" s="34"/>
      <c r="Q190" s="34"/>
      <c r="R190" s="34"/>
      <c r="S190" s="34"/>
      <c r="T190" s="3" t="s">
        <v>375</v>
      </c>
    </row>
    <row r="191" spans="1:20" x14ac:dyDescent="0.35">
      <c r="A191" s="3" t="s">
        <v>26</v>
      </c>
      <c r="B191" s="3"/>
      <c r="C191" s="3" t="s">
        <v>1470</v>
      </c>
      <c r="D191" s="3"/>
      <c r="E191" s="34"/>
      <c r="F191" s="34"/>
      <c r="G191" s="34"/>
      <c r="H191" s="34"/>
      <c r="I191" s="34"/>
      <c r="J191" s="34"/>
      <c r="K191" s="21">
        <v>45179</v>
      </c>
      <c r="L191" s="3" t="s">
        <v>9</v>
      </c>
      <c r="M191" s="34"/>
      <c r="N191" s="4">
        <v>400000</v>
      </c>
      <c r="O191" s="4">
        <f t="shared" si="27"/>
        <v>400000</v>
      </c>
      <c r="P191" s="34"/>
      <c r="Q191" s="34"/>
      <c r="R191" s="34"/>
      <c r="S191" s="34"/>
      <c r="T191" s="3" t="s">
        <v>984</v>
      </c>
    </row>
    <row r="192" spans="1:20" x14ac:dyDescent="0.35">
      <c r="A192" s="3" t="s">
        <v>26</v>
      </c>
      <c r="B192" s="3"/>
      <c r="C192" s="3"/>
      <c r="D192" s="3"/>
      <c r="E192" s="34"/>
      <c r="F192" s="34"/>
      <c r="G192" s="34"/>
      <c r="H192" s="34"/>
      <c r="I192" s="34"/>
      <c r="J192" s="34"/>
      <c r="K192" s="21">
        <v>45392</v>
      </c>
      <c r="L192" s="3" t="s">
        <v>314</v>
      </c>
      <c r="M192" s="4">
        <v>752000</v>
      </c>
      <c r="N192" s="34"/>
      <c r="O192" s="4">
        <f t="shared" si="27"/>
        <v>752000</v>
      </c>
      <c r="P192" s="34"/>
      <c r="Q192" s="34"/>
      <c r="R192" s="34"/>
      <c r="S192" s="34"/>
      <c r="T192" s="3" t="s">
        <v>984</v>
      </c>
    </row>
    <row r="193" spans="1:20" x14ac:dyDescent="0.35">
      <c r="A193" s="3" t="s">
        <v>26</v>
      </c>
      <c r="B193" s="3"/>
      <c r="C193" s="3" t="s">
        <v>1471</v>
      </c>
      <c r="D193" s="3"/>
      <c r="E193" s="34"/>
      <c r="F193" s="34"/>
      <c r="G193" s="34"/>
      <c r="H193" s="34"/>
      <c r="I193" s="34"/>
      <c r="J193" s="34"/>
      <c r="K193" s="21">
        <v>45397</v>
      </c>
      <c r="L193" s="3" t="s">
        <v>9</v>
      </c>
      <c r="M193" s="34"/>
      <c r="N193" s="4">
        <v>512100</v>
      </c>
      <c r="O193" s="4">
        <f t="shared" si="27"/>
        <v>512100</v>
      </c>
      <c r="P193" s="34"/>
      <c r="Q193" s="34"/>
      <c r="R193" s="34"/>
      <c r="S193" s="34"/>
      <c r="T193" s="3" t="s">
        <v>984</v>
      </c>
    </row>
    <row r="194" spans="1:20" x14ac:dyDescent="0.35">
      <c r="A194" s="3" t="s">
        <v>26</v>
      </c>
      <c r="B194" s="3"/>
      <c r="C194" s="3"/>
      <c r="D194" s="3"/>
      <c r="E194" s="34"/>
      <c r="F194" s="34"/>
      <c r="G194" s="34"/>
      <c r="H194" s="34"/>
      <c r="I194" s="34"/>
      <c r="J194" s="34"/>
      <c r="K194" s="21" t="s">
        <v>1204</v>
      </c>
      <c r="L194" s="3" t="s">
        <v>102</v>
      </c>
      <c r="M194" s="34">
        <v>5000</v>
      </c>
      <c r="N194" s="34"/>
      <c r="O194" s="4">
        <f t="shared" si="27"/>
        <v>5000</v>
      </c>
      <c r="P194" s="34"/>
      <c r="Q194" s="34"/>
      <c r="R194" s="34"/>
      <c r="S194" s="34"/>
      <c r="T194" s="3" t="s">
        <v>984</v>
      </c>
    </row>
    <row r="195" spans="1:20" x14ac:dyDescent="0.35">
      <c r="A195" s="3" t="s">
        <v>26</v>
      </c>
      <c r="B195" s="3"/>
      <c r="C195" s="3"/>
      <c r="D195" s="3"/>
      <c r="E195" s="34"/>
      <c r="F195" s="34"/>
      <c r="G195" s="34"/>
      <c r="H195" s="34"/>
      <c r="I195" s="34"/>
      <c r="J195" s="34"/>
      <c r="K195" s="3"/>
      <c r="L195" s="3"/>
      <c r="M195" s="34"/>
      <c r="N195" s="34"/>
      <c r="O195" s="4">
        <f t="shared" si="27"/>
        <v>0</v>
      </c>
      <c r="P195" s="34"/>
      <c r="Q195" s="34"/>
      <c r="R195" s="43"/>
      <c r="S195" s="43"/>
      <c r="T195" s="3" t="s">
        <v>984</v>
      </c>
    </row>
    <row r="196" spans="1:20" x14ac:dyDescent="0.35">
      <c r="A196" s="18" t="s">
        <v>26</v>
      </c>
      <c r="B196" s="18"/>
      <c r="C196" s="18"/>
      <c r="D196" s="18"/>
      <c r="E196" s="23"/>
      <c r="F196" s="23"/>
      <c r="G196" s="23"/>
      <c r="H196" s="23"/>
      <c r="I196" s="23"/>
      <c r="J196" s="23"/>
      <c r="K196" s="18"/>
      <c r="L196" s="18"/>
      <c r="M196" s="23">
        <f t="shared" ref="M196:N196" si="28">SUM(M181:M195)</f>
        <v>1007000</v>
      </c>
      <c r="N196" s="23">
        <f t="shared" si="28"/>
        <v>662100</v>
      </c>
      <c r="O196" s="23">
        <f>SUM(O181:O195)</f>
        <v>1669100</v>
      </c>
      <c r="P196" s="23">
        <f>+J180-N196</f>
        <v>251659.99999999977</v>
      </c>
      <c r="Q196" s="23">
        <f>+I180-M196</f>
        <v>-250000</v>
      </c>
      <c r="R196" s="23">
        <f>+SUM(P196:Q196)</f>
        <v>1659.9999999997672</v>
      </c>
      <c r="S196" s="23">
        <f>+O196</f>
        <v>1669100</v>
      </c>
      <c r="T196" s="18"/>
    </row>
    <row r="197" spans="1:20" x14ac:dyDescent="0.35">
      <c r="A197" s="3" t="s">
        <v>27</v>
      </c>
      <c r="B197" s="3" t="s">
        <v>437</v>
      </c>
      <c r="C197" s="3"/>
      <c r="D197" s="3">
        <v>139.19999999999999</v>
      </c>
      <c r="E197" s="34">
        <v>15500</v>
      </c>
      <c r="F197" s="4">
        <f>+D197*0.8364</f>
        <v>116.42688</v>
      </c>
      <c r="G197" s="34">
        <v>6500</v>
      </c>
      <c r="H197" s="34">
        <f>+D197*E197</f>
        <v>2157600</v>
      </c>
      <c r="I197" s="4">
        <f>+CEILING(F197*G197,1000)</f>
        <v>757000</v>
      </c>
      <c r="J197" s="4">
        <f>(H197-I197)</f>
        <v>1400600</v>
      </c>
      <c r="K197" s="21"/>
      <c r="L197" s="3"/>
      <c r="M197" s="34"/>
      <c r="N197" s="34"/>
      <c r="O197" s="34"/>
      <c r="P197" s="34"/>
      <c r="Q197" s="34"/>
      <c r="R197" s="34"/>
      <c r="S197" s="34"/>
      <c r="T197" s="3" t="s">
        <v>295</v>
      </c>
    </row>
    <row r="198" spans="1:20" x14ac:dyDescent="0.35">
      <c r="A198" s="3" t="s">
        <v>27</v>
      </c>
      <c r="B198" s="3"/>
      <c r="C198" s="3"/>
      <c r="D198" s="3"/>
      <c r="E198" s="34"/>
      <c r="F198" s="34"/>
      <c r="G198" s="34"/>
      <c r="H198" s="34"/>
      <c r="I198" s="34"/>
      <c r="J198" s="34"/>
      <c r="K198" s="21">
        <v>44641</v>
      </c>
      <c r="L198" s="3" t="s">
        <v>9</v>
      </c>
      <c r="M198" s="34"/>
      <c r="N198" s="4">
        <v>150000</v>
      </c>
      <c r="O198" s="4">
        <f t="shared" ref="O198:O204" si="29">+SUM(M198:N198)</f>
        <v>150000</v>
      </c>
      <c r="P198" s="34"/>
      <c r="Q198" s="34"/>
      <c r="R198" s="34"/>
      <c r="S198" s="34"/>
      <c r="T198" s="3" t="s">
        <v>295</v>
      </c>
    </row>
    <row r="199" spans="1:20" x14ac:dyDescent="0.35">
      <c r="A199" s="3" t="s">
        <v>27</v>
      </c>
      <c r="B199" s="3"/>
      <c r="C199" s="3"/>
      <c r="D199" s="3"/>
      <c r="E199" s="34"/>
      <c r="F199" s="34"/>
      <c r="G199" s="34"/>
      <c r="H199" s="34"/>
      <c r="I199" s="34"/>
      <c r="J199" s="34"/>
      <c r="K199" s="21">
        <v>44841</v>
      </c>
      <c r="L199" s="3" t="s">
        <v>9</v>
      </c>
      <c r="M199" s="34"/>
      <c r="N199" s="4">
        <v>20000</v>
      </c>
      <c r="O199" s="4">
        <f t="shared" si="29"/>
        <v>20000</v>
      </c>
      <c r="P199" s="34"/>
      <c r="Q199" s="34"/>
      <c r="R199" s="34"/>
      <c r="S199" s="34"/>
      <c r="T199" s="3" t="s">
        <v>295</v>
      </c>
    </row>
    <row r="200" spans="1:20" x14ac:dyDescent="0.35">
      <c r="A200" s="3" t="s">
        <v>27</v>
      </c>
      <c r="B200" s="3"/>
      <c r="C200" s="3"/>
      <c r="D200" s="3"/>
      <c r="E200" s="34"/>
      <c r="F200" s="34"/>
      <c r="G200" s="34"/>
      <c r="H200" s="34"/>
      <c r="I200" s="34"/>
      <c r="J200" s="34"/>
      <c r="K200" s="21"/>
      <c r="L200" s="3" t="s">
        <v>9</v>
      </c>
      <c r="M200" s="34"/>
      <c r="N200" s="4">
        <v>-150000</v>
      </c>
      <c r="O200" s="4">
        <f t="shared" si="29"/>
        <v>-150000</v>
      </c>
      <c r="P200" s="34"/>
      <c r="Q200" s="34"/>
      <c r="R200" s="34"/>
      <c r="S200" s="34"/>
      <c r="T200" s="3" t="s">
        <v>295</v>
      </c>
    </row>
    <row r="201" spans="1:20" x14ac:dyDescent="0.35">
      <c r="A201" s="3" t="s">
        <v>27</v>
      </c>
      <c r="B201" s="3"/>
      <c r="C201" s="3"/>
      <c r="D201" s="3"/>
      <c r="E201" s="34"/>
      <c r="F201" s="34"/>
      <c r="G201" s="34"/>
      <c r="H201" s="34"/>
      <c r="I201" s="34"/>
      <c r="J201" s="34"/>
      <c r="K201" s="21"/>
      <c r="L201" s="3" t="s">
        <v>9</v>
      </c>
      <c r="M201" s="34"/>
      <c r="N201" s="4">
        <v>-20000</v>
      </c>
      <c r="O201" s="4">
        <f t="shared" si="29"/>
        <v>-20000</v>
      </c>
      <c r="P201" s="34"/>
      <c r="Q201" s="34"/>
      <c r="R201" s="34"/>
      <c r="S201" s="34"/>
      <c r="T201" s="3" t="s">
        <v>295</v>
      </c>
    </row>
    <row r="202" spans="1:20" x14ac:dyDescent="0.35">
      <c r="A202" s="3" t="s">
        <v>27</v>
      </c>
      <c r="B202" s="3"/>
      <c r="C202" s="3" t="s">
        <v>559</v>
      </c>
      <c r="D202" s="3"/>
      <c r="E202" s="34"/>
      <c r="F202" s="34"/>
      <c r="G202" s="34"/>
      <c r="H202" s="34"/>
      <c r="I202" s="34"/>
      <c r="J202" s="34"/>
      <c r="K202" s="21">
        <v>45145</v>
      </c>
      <c r="L202" s="3" t="s">
        <v>1664</v>
      </c>
      <c r="M202" s="4">
        <v>417000</v>
      </c>
      <c r="N202" s="34"/>
      <c r="O202" s="4">
        <f t="shared" si="29"/>
        <v>417000</v>
      </c>
      <c r="P202" s="34"/>
      <c r="Q202" s="34"/>
      <c r="R202" s="34"/>
      <c r="S202" s="34"/>
      <c r="T202" s="3" t="s">
        <v>1621</v>
      </c>
    </row>
    <row r="203" spans="1:20" x14ac:dyDescent="0.35">
      <c r="A203" s="3" t="s">
        <v>27</v>
      </c>
      <c r="B203" s="3"/>
      <c r="C203" s="3"/>
      <c r="D203" s="3"/>
      <c r="E203" s="34"/>
      <c r="F203" s="34"/>
      <c r="G203" s="34"/>
      <c r="H203" s="34"/>
      <c r="I203" s="34"/>
      <c r="J203" s="34"/>
      <c r="K203" s="21" t="s">
        <v>1204</v>
      </c>
      <c r="L203" s="3" t="s">
        <v>22</v>
      </c>
      <c r="M203" s="34">
        <v>-417000</v>
      </c>
      <c r="N203" s="34"/>
      <c r="O203" s="4">
        <f t="shared" si="29"/>
        <v>-417000</v>
      </c>
      <c r="P203" s="34"/>
      <c r="Q203" s="34"/>
      <c r="R203" s="34"/>
      <c r="S203" s="34"/>
      <c r="T203" s="3" t="s">
        <v>1621</v>
      </c>
    </row>
    <row r="204" spans="1:20" x14ac:dyDescent="0.35">
      <c r="A204" s="3" t="s">
        <v>27</v>
      </c>
      <c r="B204" s="3"/>
      <c r="C204" s="3"/>
      <c r="D204" s="3"/>
      <c r="E204" s="34"/>
      <c r="F204" s="34"/>
      <c r="G204" s="34"/>
      <c r="H204" s="34"/>
      <c r="I204" s="34"/>
      <c r="J204" s="34"/>
      <c r="K204" s="21" t="s">
        <v>1972</v>
      </c>
      <c r="L204" s="3" t="s">
        <v>9</v>
      </c>
      <c r="M204" s="34">
        <v>0</v>
      </c>
      <c r="N204" s="34">
        <v>20000</v>
      </c>
      <c r="O204" s="4">
        <f t="shared" si="29"/>
        <v>20000</v>
      </c>
      <c r="P204" s="34"/>
      <c r="Q204" s="34"/>
      <c r="R204" s="43"/>
      <c r="S204" s="43"/>
      <c r="T204" s="3" t="s">
        <v>295</v>
      </c>
    </row>
    <row r="205" spans="1:20" x14ac:dyDescent="0.35">
      <c r="A205" s="3" t="s">
        <v>27</v>
      </c>
      <c r="B205" s="3"/>
      <c r="C205" s="3"/>
      <c r="D205" s="3"/>
      <c r="E205" s="34"/>
      <c r="F205" s="34"/>
      <c r="G205" s="34"/>
      <c r="H205" s="34"/>
      <c r="I205" s="34"/>
      <c r="J205" s="34"/>
      <c r="K205" s="21">
        <v>45720</v>
      </c>
      <c r="L205" s="3" t="s">
        <v>314</v>
      </c>
      <c r="M205" s="34">
        <v>737047</v>
      </c>
      <c r="N205" s="34"/>
      <c r="O205" s="4">
        <f t="shared" ref="O205:O206" si="30">+SUM(M205:N205)</f>
        <v>737047</v>
      </c>
      <c r="P205" s="34"/>
      <c r="Q205" s="34"/>
      <c r="R205" s="43"/>
      <c r="S205" s="43"/>
      <c r="T205" s="3"/>
    </row>
    <row r="206" spans="1:20" x14ac:dyDescent="0.35">
      <c r="A206" s="3" t="s">
        <v>27</v>
      </c>
      <c r="B206" s="3"/>
      <c r="C206" s="3"/>
      <c r="D206" s="3"/>
      <c r="E206" s="34"/>
      <c r="F206" s="34"/>
      <c r="G206" s="34"/>
      <c r="H206" s="34"/>
      <c r="I206" s="34"/>
      <c r="J206" s="34"/>
      <c r="K206" s="21">
        <v>45751</v>
      </c>
      <c r="L206" s="3" t="s">
        <v>9</v>
      </c>
      <c r="M206" s="34"/>
      <c r="N206" s="34">
        <v>1400600</v>
      </c>
      <c r="O206" s="4">
        <f t="shared" si="30"/>
        <v>1400600</v>
      </c>
      <c r="P206" s="34"/>
      <c r="Q206" s="34"/>
      <c r="R206" s="43"/>
      <c r="S206" s="43"/>
      <c r="T206" s="3"/>
    </row>
    <row r="207" spans="1:20" x14ac:dyDescent="0.35">
      <c r="A207" s="3" t="s">
        <v>27</v>
      </c>
      <c r="B207" s="3"/>
      <c r="C207" s="3"/>
      <c r="D207" s="3"/>
      <c r="E207" s="34"/>
      <c r="F207" s="34"/>
      <c r="G207" s="34"/>
      <c r="H207" s="34"/>
      <c r="I207" s="34"/>
      <c r="J207" s="34"/>
      <c r="K207" s="3"/>
      <c r="L207" s="3"/>
      <c r="M207" s="34"/>
      <c r="N207" s="34"/>
      <c r="O207" s="4"/>
      <c r="P207" s="34"/>
      <c r="Q207" s="34"/>
      <c r="R207" s="43"/>
      <c r="S207" s="43"/>
      <c r="T207" s="3"/>
    </row>
    <row r="208" spans="1:20" x14ac:dyDescent="0.35">
      <c r="A208" s="18" t="s">
        <v>27</v>
      </c>
      <c r="B208" s="18"/>
      <c r="C208" s="18"/>
      <c r="D208" s="18"/>
      <c r="E208" s="23"/>
      <c r="F208" s="23"/>
      <c r="G208" s="23"/>
      <c r="H208" s="23"/>
      <c r="I208" s="23"/>
      <c r="J208" s="23"/>
      <c r="K208" s="18"/>
      <c r="L208" s="18"/>
      <c r="M208" s="23">
        <f>SUM(M198:M207)</f>
        <v>737047</v>
      </c>
      <c r="N208" s="23">
        <f>SUM(N198:N207)</f>
        <v>1420600</v>
      </c>
      <c r="O208" s="23">
        <f>SUM(O198:O207)</f>
        <v>2157647</v>
      </c>
      <c r="P208" s="23">
        <f>+J197-N208</f>
        <v>-20000</v>
      </c>
      <c r="Q208" s="23">
        <f>+I197-M208</f>
        <v>19953</v>
      </c>
      <c r="R208" s="23">
        <f>+SUM(P208:Q208)</f>
        <v>-47</v>
      </c>
      <c r="S208" s="23">
        <f>+O208</f>
        <v>2157647</v>
      </c>
      <c r="T208" s="18"/>
    </row>
    <row r="209" spans="1:20" x14ac:dyDescent="0.35">
      <c r="A209" s="3" t="s">
        <v>28</v>
      </c>
      <c r="B209" s="3" t="s">
        <v>437</v>
      </c>
      <c r="C209" s="3"/>
      <c r="D209" s="3">
        <v>139.16</v>
      </c>
      <c r="E209" s="34">
        <v>11000</v>
      </c>
      <c r="F209" s="4">
        <f>+D209*0.8364</f>
        <v>116.393424</v>
      </c>
      <c r="G209" s="34">
        <v>6500</v>
      </c>
      <c r="H209" s="34">
        <f>+D209*E209</f>
        <v>1530760</v>
      </c>
      <c r="I209" s="4">
        <f>+CEILING(F209*G209,1000)</f>
        <v>757000</v>
      </c>
      <c r="J209" s="4">
        <f>(H209-I209)</f>
        <v>773760</v>
      </c>
      <c r="K209" s="21">
        <v>44645</v>
      </c>
      <c r="L209" s="3"/>
      <c r="M209" s="34"/>
      <c r="N209" s="34"/>
      <c r="O209" s="34"/>
      <c r="P209" s="34"/>
      <c r="Q209" s="34"/>
      <c r="R209" s="34"/>
      <c r="S209" s="34"/>
      <c r="T209" s="3" t="s">
        <v>296</v>
      </c>
    </row>
    <row r="210" spans="1:20" x14ac:dyDescent="0.35">
      <c r="A210" s="3" t="s">
        <v>28</v>
      </c>
      <c r="B210" s="3"/>
      <c r="C210" s="3"/>
      <c r="D210" s="3"/>
      <c r="E210" s="34"/>
      <c r="F210" s="34"/>
      <c r="G210" s="34"/>
      <c r="H210" s="34"/>
      <c r="I210" s="34"/>
      <c r="J210" s="34"/>
      <c r="K210" s="21">
        <v>45619</v>
      </c>
      <c r="L210" s="3" t="s">
        <v>9</v>
      </c>
      <c r="M210" s="34"/>
      <c r="N210" s="34">
        <v>177520</v>
      </c>
      <c r="O210" s="4">
        <f t="shared" ref="O210:O220" si="31">+SUM(M210:N210)</f>
        <v>177520</v>
      </c>
      <c r="P210" s="34"/>
      <c r="Q210" s="34"/>
      <c r="R210" s="34"/>
      <c r="S210" s="34"/>
      <c r="T210" s="3" t="s">
        <v>296</v>
      </c>
    </row>
    <row r="211" spans="1:20" x14ac:dyDescent="0.35">
      <c r="A211" s="3" t="s">
        <v>28</v>
      </c>
      <c r="B211" s="3"/>
      <c r="C211" s="3"/>
      <c r="D211" s="3"/>
      <c r="E211" s="34"/>
      <c r="F211" s="34"/>
      <c r="G211" s="34"/>
      <c r="H211" s="34"/>
      <c r="I211" s="34"/>
      <c r="J211" s="34"/>
      <c r="K211" s="21">
        <v>45664</v>
      </c>
      <c r="L211" s="3" t="s">
        <v>314</v>
      </c>
      <c r="M211" s="34">
        <v>756300</v>
      </c>
      <c r="N211" s="34"/>
      <c r="O211" s="4">
        <f t="shared" si="31"/>
        <v>756300</v>
      </c>
      <c r="P211" s="34"/>
      <c r="Q211" s="34"/>
      <c r="R211" s="34"/>
      <c r="S211" s="34"/>
      <c r="T211" s="3" t="s">
        <v>296</v>
      </c>
    </row>
    <row r="212" spans="1:20" x14ac:dyDescent="0.35">
      <c r="A212" s="3" t="s">
        <v>28</v>
      </c>
      <c r="B212" s="3"/>
      <c r="C212" s="3"/>
      <c r="D212" s="3"/>
      <c r="E212" s="34"/>
      <c r="F212" s="34"/>
      <c r="G212" s="34"/>
      <c r="H212" s="34"/>
      <c r="I212" s="34"/>
      <c r="J212" s="34"/>
      <c r="K212" s="21" t="s">
        <v>1204</v>
      </c>
      <c r="L212" s="3" t="s">
        <v>15</v>
      </c>
      <c r="M212" s="34">
        <v>150000</v>
      </c>
      <c r="N212" s="34">
        <v>0</v>
      </c>
      <c r="O212" s="4">
        <f t="shared" si="31"/>
        <v>150000</v>
      </c>
      <c r="P212" s="34"/>
      <c r="Q212" s="34"/>
      <c r="R212" s="34"/>
      <c r="S212" s="34"/>
      <c r="T212" s="3" t="s">
        <v>296</v>
      </c>
    </row>
    <row r="213" spans="1:20" x14ac:dyDescent="0.35">
      <c r="A213" s="3" t="s">
        <v>28</v>
      </c>
      <c r="B213" s="3"/>
      <c r="C213" s="3"/>
      <c r="D213" s="3"/>
      <c r="E213" s="34"/>
      <c r="F213" s="34"/>
      <c r="G213" s="34"/>
      <c r="H213" s="34"/>
      <c r="I213" s="34"/>
      <c r="J213" s="34"/>
      <c r="K213" s="21" t="s">
        <v>1204</v>
      </c>
      <c r="L213" s="3" t="s">
        <v>15</v>
      </c>
      <c r="M213" s="34">
        <v>27550</v>
      </c>
      <c r="N213" s="34">
        <v>0</v>
      </c>
      <c r="O213" s="4">
        <f t="shared" si="31"/>
        <v>27550</v>
      </c>
      <c r="P213" s="34"/>
      <c r="Q213" s="34"/>
      <c r="R213" s="34"/>
      <c r="S213" s="34"/>
      <c r="T213" s="3" t="s">
        <v>296</v>
      </c>
    </row>
    <row r="214" spans="1:20" x14ac:dyDescent="0.35">
      <c r="A214" s="3" t="s">
        <v>28</v>
      </c>
      <c r="B214" s="3"/>
      <c r="C214" s="3"/>
      <c r="D214" s="3"/>
      <c r="E214" s="34"/>
      <c r="F214" s="34"/>
      <c r="G214" s="34"/>
      <c r="H214" s="34"/>
      <c r="I214" s="34"/>
      <c r="J214" s="34"/>
      <c r="K214" s="21" t="s">
        <v>1204</v>
      </c>
      <c r="L214" s="3" t="s">
        <v>24</v>
      </c>
      <c r="M214" s="34"/>
      <c r="N214" s="34">
        <v>275690</v>
      </c>
      <c r="O214" s="4">
        <f t="shared" si="31"/>
        <v>275690</v>
      </c>
      <c r="P214" s="34"/>
      <c r="Q214" s="34"/>
      <c r="R214" s="34"/>
      <c r="S214" s="34"/>
      <c r="T214" s="3" t="s">
        <v>296</v>
      </c>
    </row>
    <row r="215" spans="1:20" x14ac:dyDescent="0.35">
      <c r="A215" s="3" t="s">
        <v>28</v>
      </c>
      <c r="B215" s="3"/>
      <c r="C215" s="3"/>
      <c r="D215" s="3"/>
      <c r="E215" s="34"/>
      <c r="F215" s="34"/>
      <c r="G215" s="34"/>
      <c r="H215" s="34"/>
      <c r="I215" s="34"/>
      <c r="J215" s="34"/>
      <c r="K215" s="21" t="s">
        <v>1204</v>
      </c>
      <c r="L215" s="3" t="s">
        <v>92</v>
      </c>
      <c r="M215" s="34">
        <v>300000</v>
      </c>
      <c r="N215" s="34"/>
      <c r="O215" s="4">
        <f t="shared" si="31"/>
        <v>300000</v>
      </c>
      <c r="P215" s="34"/>
      <c r="Q215" s="34"/>
      <c r="R215" s="34"/>
      <c r="S215" s="34"/>
      <c r="T215" s="3" t="s">
        <v>296</v>
      </c>
    </row>
    <row r="216" spans="1:20" x14ac:dyDescent="0.35">
      <c r="A216" s="3" t="s">
        <v>28</v>
      </c>
      <c r="B216" s="3"/>
      <c r="C216" s="3"/>
      <c r="D216" s="3"/>
      <c r="E216" s="34"/>
      <c r="F216" s="34"/>
      <c r="G216" s="34"/>
      <c r="H216" s="34"/>
      <c r="I216" s="34"/>
      <c r="J216" s="34"/>
      <c r="K216" s="21" t="s">
        <v>1204</v>
      </c>
      <c r="L216" s="3" t="s">
        <v>103</v>
      </c>
      <c r="M216" s="34">
        <v>150000</v>
      </c>
      <c r="N216" s="34"/>
      <c r="O216" s="4">
        <f t="shared" si="31"/>
        <v>150000</v>
      </c>
      <c r="P216" s="34"/>
      <c r="Q216" s="34"/>
      <c r="R216" s="43"/>
      <c r="S216" s="43"/>
      <c r="T216" s="3" t="s">
        <v>296</v>
      </c>
    </row>
    <row r="217" spans="1:20" x14ac:dyDescent="0.35">
      <c r="A217" s="3" t="s">
        <v>28</v>
      </c>
      <c r="B217" s="3"/>
      <c r="C217" s="3"/>
      <c r="D217" s="3"/>
      <c r="E217" s="34"/>
      <c r="F217" s="34"/>
      <c r="G217" s="34"/>
      <c r="H217" s="34"/>
      <c r="I217" s="34"/>
      <c r="J217" s="34"/>
      <c r="K217" s="21" t="s">
        <v>1204</v>
      </c>
      <c r="L217" s="3" t="s">
        <v>101</v>
      </c>
      <c r="M217" s="34">
        <v>300000</v>
      </c>
      <c r="N217" s="34"/>
      <c r="O217" s="4">
        <f t="shared" si="31"/>
        <v>300000</v>
      </c>
      <c r="P217" s="34"/>
      <c r="Q217" s="34"/>
      <c r="R217" s="34"/>
      <c r="S217" s="34"/>
      <c r="T217" s="3" t="s">
        <v>296</v>
      </c>
    </row>
    <row r="218" spans="1:20" x14ac:dyDescent="0.35">
      <c r="A218" s="3" t="s">
        <v>28</v>
      </c>
      <c r="B218" s="3"/>
      <c r="C218" s="3" t="s">
        <v>1472</v>
      </c>
      <c r="D218" s="3"/>
      <c r="E218" s="34"/>
      <c r="F218" s="34"/>
      <c r="G218" s="34"/>
      <c r="H218" s="34"/>
      <c r="I218" s="34"/>
      <c r="J218" s="34"/>
      <c r="K218" s="21" t="s">
        <v>1204</v>
      </c>
      <c r="L218" s="3" t="s">
        <v>110</v>
      </c>
      <c r="M218" s="34">
        <v>150000</v>
      </c>
      <c r="N218" s="34"/>
      <c r="O218" s="4">
        <f t="shared" si="31"/>
        <v>150000</v>
      </c>
      <c r="P218" s="34"/>
      <c r="Q218" s="34"/>
      <c r="R218" s="34"/>
      <c r="S218" s="34"/>
      <c r="T218" s="3" t="s">
        <v>296</v>
      </c>
    </row>
    <row r="219" spans="1:20" x14ac:dyDescent="0.35">
      <c r="A219" s="3" t="s">
        <v>28</v>
      </c>
      <c r="B219" s="3"/>
      <c r="C219" s="3"/>
      <c r="D219" s="3"/>
      <c r="E219" s="34"/>
      <c r="F219" s="34"/>
      <c r="G219" s="34"/>
      <c r="H219" s="34"/>
      <c r="I219" s="34"/>
      <c r="J219" s="34"/>
      <c r="K219" s="21">
        <v>45965</v>
      </c>
      <c r="L219" s="3" t="s">
        <v>314</v>
      </c>
      <c r="M219" s="34">
        <v>-500000</v>
      </c>
      <c r="N219" s="34"/>
      <c r="O219" s="4">
        <f t="shared" si="31"/>
        <v>-500000</v>
      </c>
      <c r="P219" s="34"/>
      <c r="Q219" s="34"/>
      <c r="R219" s="34"/>
      <c r="S219" s="34"/>
      <c r="T219" s="3"/>
    </row>
    <row r="220" spans="1:20" x14ac:dyDescent="0.35">
      <c r="A220" s="3" t="s">
        <v>28</v>
      </c>
      <c r="B220" s="3"/>
      <c r="C220" s="3"/>
      <c r="D220" s="3"/>
      <c r="E220" s="34"/>
      <c r="F220" s="34"/>
      <c r="G220" s="34"/>
      <c r="H220" s="34"/>
      <c r="I220" s="34"/>
      <c r="J220" s="34"/>
      <c r="K220" s="3"/>
      <c r="L220" s="3"/>
      <c r="M220" s="34"/>
      <c r="N220" s="34"/>
      <c r="O220" s="4">
        <f t="shared" si="31"/>
        <v>0</v>
      </c>
      <c r="P220" s="34"/>
      <c r="Q220" s="34"/>
      <c r="R220" s="34"/>
      <c r="S220" s="34"/>
      <c r="T220" s="3" t="s">
        <v>296</v>
      </c>
    </row>
    <row r="221" spans="1:20" x14ac:dyDescent="0.35">
      <c r="A221" s="18" t="s">
        <v>28</v>
      </c>
      <c r="B221" s="18"/>
      <c r="C221" s="18"/>
      <c r="D221" s="18"/>
      <c r="E221" s="23"/>
      <c r="F221" s="23"/>
      <c r="G221" s="23"/>
      <c r="H221" s="23"/>
      <c r="I221" s="23"/>
      <c r="J221" s="23"/>
      <c r="K221" s="18"/>
      <c r="L221" s="18"/>
      <c r="M221" s="23">
        <f t="shared" ref="M221:N221" si="32">SUM(M210:M220)</f>
        <v>1333850</v>
      </c>
      <c r="N221" s="23">
        <f t="shared" si="32"/>
        <v>453210</v>
      </c>
      <c r="O221" s="23">
        <f>SUM(O210:O220)</f>
        <v>1787060</v>
      </c>
      <c r="P221" s="23">
        <f>+J209-N221</f>
        <v>320550</v>
      </c>
      <c r="Q221" s="23">
        <f>+I209-M221</f>
        <v>-576850</v>
      </c>
      <c r="R221" s="23">
        <f>+SUM(P221:Q221)</f>
        <v>-256300</v>
      </c>
      <c r="S221" s="23">
        <f>+O221</f>
        <v>1787060</v>
      </c>
      <c r="T221" s="18"/>
    </row>
    <row r="222" spans="1:20" x14ac:dyDescent="0.35">
      <c r="A222" s="3" t="s">
        <v>29</v>
      </c>
      <c r="B222" s="3" t="s">
        <v>437</v>
      </c>
      <c r="C222" s="3"/>
      <c r="D222" s="3">
        <v>139.13999999999999</v>
      </c>
      <c r="E222" s="34">
        <v>16000</v>
      </c>
      <c r="F222" s="4">
        <f>+D222*0.8364</f>
        <v>116.376696</v>
      </c>
      <c r="G222" s="34">
        <v>6500</v>
      </c>
      <c r="H222" s="34">
        <f>+D222*E222</f>
        <v>2226240</v>
      </c>
      <c r="I222" s="4">
        <f>+CEILING(F222*G222,1000)</f>
        <v>757000</v>
      </c>
      <c r="J222" s="4">
        <f>(H222-I222)</f>
        <v>1469240</v>
      </c>
      <c r="K222" s="21"/>
      <c r="L222" s="3"/>
      <c r="M222" s="34"/>
      <c r="N222" s="34"/>
      <c r="O222" s="34"/>
      <c r="P222" s="34"/>
      <c r="Q222" s="34"/>
      <c r="R222" s="34"/>
      <c r="S222" s="34"/>
      <c r="T222" s="3" t="s">
        <v>295</v>
      </c>
    </row>
    <row r="223" spans="1:20" x14ac:dyDescent="0.35">
      <c r="A223" s="3" t="s">
        <v>29</v>
      </c>
      <c r="B223" s="3"/>
      <c r="C223" s="3"/>
      <c r="D223" s="3"/>
      <c r="E223" s="34"/>
      <c r="F223" s="34"/>
      <c r="G223" s="34"/>
      <c r="H223" s="34"/>
      <c r="I223" s="34"/>
      <c r="J223" s="34"/>
      <c r="K223" s="21">
        <v>44641</v>
      </c>
      <c r="L223" s="3" t="s">
        <v>9</v>
      </c>
      <c r="M223" s="34"/>
      <c r="N223" s="4">
        <v>150000</v>
      </c>
      <c r="O223" s="4">
        <f t="shared" ref="O223:O228" si="33">+SUM(M223:N223)</f>
        <v>150000</v>
      </c>
      <c r="P223" s="34"/>
      <c r="Q223" s="34"/>
      <c r="R223" s="34"/>
      <c r="S223" s="34"/>
      <c r="T223" s="3" t="s">
        <v>295</v>
      </c>
    </row>
    <row r="224" spans="1:20" x14ac:dyDescent="0.35">
      <c r="A224" s="3" t="s">
        <v>29</v>
      </c>
      <c r="B224" s="3"/>
      <c r="C224" s="3"/>
      <c r="D224" s="3"/>
      <c r="E224" s="34"/>
      <c r="F224" s="34"/>
      <c r="G224" s="34"/>
      <c r="H224" s="34"/>
      <c r="I224" s="34"/>
      <c r="J224" s="34"/>
      <c r="K224" s="21"/>
      <c r="L224" s="3" t="s">
        <v>9</v>
      </c>
      <c r="M224" s="34"/>
      <c r="N224" s="4">
        <v>-150000</v>
      </c>
      <c r="O224" s="4">
        <f t="shared" si="33"/>
        <v>-150000</v>
      </c>
      <c r="P224" s="34"/>
      <c r="Q224" s="34"/>
      <c r="R224" s="34"/>
      <c r="S224" s="34"/>
      <c r="T224" s="3" t="s">
        <v>295</v>
      </c>
    </row>
    <row r="225" spans="1:20" x14ac:dyDescent="0.35">
      <c r="A225" s="3" t="s">
        <v>29</v>
      </c>
      <c r="B225" s="3"/>
      <c r="C225" s="3"/>
      <c r="D225" s="3"/>
      <c r="E225" s="34"/>
      <c r="F225" s="34"/>
      <c r="G225" s="34"/>
      <c r="H225" s="34"/>
      <c r="I225" s="34"/>
      <c r="J225" s="34"/>
      <c r="K225" s="21">
        <v>45995</v>
      </c>
      <c r="L225" s="3" t="s">
        <v>9</v>
      </c>
      <c r="M225" s="34"/>
      <c r="N225" s="34">
        <v>11000</v>
      </c>
      <c r="O225" s="4">
        <f t="shared" si="33"/>
        <v>11000</v>
      </c>
      <c r="P225" s="34"/>
      <c r="Q225" s="34"/>
      <c r="R225" s="43"/>
      <c r="S225" s="43"/>
      <c r="T225" s="3" t="s">
        <v>295</v>
      </c>
    </row>
    <row r="226" spans="1:20" x14ac:dyDescent="0.35">
      <c r="A226" s="3" t="s">
        <v>29</v>
      </c>
      <c r="B226" s="3"/>
      <c r="C226" s="3"/>
      <c r="D226" s="3"/>
      <c r="E226" s="34"/>
      <c r="F226" s="34"/>
      <c r="G226" s="34"/>
      <c r="H226" s="34"/>
      <c r="I226" s="34"/>
      <c r="J226" s="34"/>
      <c r="K226" s="3" t="s">
        <v>1940</v>
      </c>
      <c r="L226" s="3" t="s">
        <v>321</v>
      </c>
      <c r="M226" s="34">
        <v>100000</v>
      </c>
      <c r="N226" s="34"/>
      <c r="O226" s="4">
        <f t="shared" si="33"/>
        <v>100000</v>
      </c>
      <c r="P226" s="34"/>
      <c r="Q226" s="34"/>
      <c r="R226" s="43"/>
      <c r="S226" s="43"/>
      <c r="T226" s="3"/>
    </row>
    <row r="227" spans="1:20" x14ac:dyDescent="0.35">
      <c r="A227" s="3" t="s">
        <v>29</v>
      </c>
      <c r="B227" s="3"/>
      <c r="C227" s="3"/>
      <c r="D227" s="3"/>
      <c r="E227" s="34"/>
      <c r="F227" s="34"/>
      <c r="G227" s="34"/>
      <c r="H227" s="34"/>
      <c r="I227" s="34"/>
      <c r="J227" s="34"/>
      <c r="K227" s="3" t="s">
        <v>1926</v>
      </c>
      <c r="L227" s="3" t="s">
        <v>321</v>
      </c>
      <c r="M227" s="34">
        <v>200000</v>
      </c>
      <c r="N227" s="34"/>
      <c r="O227" s="4">
        <f t="shared" si="33"/>
        <v>200000</v>
      </c>
      <c r="P227" s="34"/>
      <c r="Q227" s="34"/>
      <c r="R227" s="43"/>
      <c r="S227" s="43"/>
      <c r="T227" s="3"/>
    </row>
    <row r="228" spans="1:20" x14ac:dyDescent="0.35">
      <c r="A228" s="3" t="s">
        <v>29</v>
      </c>
      <c r="B228" s="3"/>
      <c r="C228" s="3"/>
      <c r="D228" s="3"/>
      <c r="E228" s="34"/>
      <c r="F228" s="34"/>
      <c r="G228" s="34"/>
      <c r="H228" s="34"/>
      <c r="I228" s="34"/>
      <c r="J228" s="34"/>
      <c r="K228" s="21">
        <v>45966</v>
      </c>
      <c r="L228" s="3" t="s">
        <v>314</v>
      </c>
      <c r="M228" s="34">
        <v>200000</v>
      </c>
      <c r="N228" s="34"/>
      <c r="O228" s="4">
        <f t="shared" si="33"/>
        <v>200000</v>
      </c>
      <c r="P228" s="34"/>
      <c r="Q228" s="34"/>
      <c r="R228" s="43"/>
      <c r="S228" s="43"/>
      <c r="T228" s="3"/>
    </row>
    <row r="229" spans="1:20" x14ac:dyDescent="0.35">
      <c r="A229" s="3" t="s">
        <v>29</v>
      </c>
      <c r="B229" s="3"/>
      <c r="C229" s="3"/>
      <c r="D229" s="3"/>
      <c r="E229" s="34"/>
      <c r="F229" s="34"/>
      <c r="G229" s="34"/>
      <c r="H229" s="34"/>
      <c r="I229" s="34"/>
      <c r="J229" s="34"/>
      <c r="K229" s="3"/>
      <c r="L229" s="3"/>
      <c r="M229" s="34"/>
      <c r="N229" s="34"/>
      <c r="O229" s="4"/>
      <c r="P229" s="34"/>
      <c r="Q229" s="34"/>
      <c r="R229" s="43"/>
      <c r="S229" s="43"/>
      <c r="T229" s="3"/>
    </row>
    <row r="230" spans="1:20" x14ac:dyDescent="0.35">
      <c r="A230" s="18" t="s">
        <v>29</v>
      </c>
      <c r="B230" s="18"/>
      <c r="C230" s="18"/>
      <c r="D230" s="18"/>
      <c r="E230" s="23"/>
      <c r="F230" s="23"/>
      <c r="G230" s="23"/>
      <c r="H230" s="23"/>
      <c r="I230" s="23"/>
      <c r="J230" s="23"/>
      <c r="K230" s="18"/>
      <c r="L230" s="18"/>
      <c r="M230" s="23">
        <f>SUM(M223:M229)</f>
        <v>500000</v>
      </c>
      <c r="N230" s="23">
        <f>SUM(N223:N229)</f>
        <v>11000</v>
      </c>
      <c r="O230" s="23">
        <f>SUM(O223:O229)</f>
        <v>511000</v>
      </c>
      <c r="P230" s="23">
        <f>+J222-N230</f>
        <v>1458240</v>
      </c>
      <c r="Q230" s="23">
        <f>+I222-M230</f>
        <v>257000</v>
      </c>
      <c r="R230" s="23">
        <f>+SUM(P230:Q230)</f>
        <v>1715240</v>
      </c>
      <c r="S230" s="23">
        <f>+O230</f>
        <v>511000</v>
      </c>
      <c r="T230" s="18"/>
    </row>
    <row r="231" spans="1:20" x14ac:dyDescent="0.35">
      <c r="A231" s="3" t="s">
        <v>30</v>
      </c>
      <c r="B231" s="3" t="s">
        <v>437</v>
      </c>
      <c r="C231" s="3"/>
      <c r="D231" s="3">
        <v>166.92</v>
      </c>
      <c r="E231" s="34">
        <v>16000</v>
      </c>
      <c r="F231" s="34">
        <f t="shared" ref="F231:F265" si="34">+D231*0.8364</f>
        <v>139.61188799999999</v>
      </c>
      <c r="G231" s="34">
        <v>6500</v>
      </c>
      <c r="H231" s="34">
        <f t="shared" ref="H231:H265" si="35">+D231*E231</f>
        <v>2670720</v>
      </c>
      <c r="I231" s="34">
        <f t="shared" ref="I231:I265" si="36">+CEILING(F231*G231,1000)</f>
        <v>908000</v>
      </c>
      <c r="J231" s="34">
        <f t="shared" ref="J231:J265" si="37">(H231-I231)</f>
        <v>1762720</v>
      </c>
      <c r="K231" s="3"/>
      <c r="L231" s="3"/>
      <c r="M231" s="34"/>
      <c r="N231" s="34"/>
      <c r="O231" s="34"/>
      <c r="P231" s="34"/>
      <c r="Q231" s="34"/>
      <c r="R231" s="34"/>
      <c r="S231" s="34"/>
      <c r="T231" s="3" t="s">
        <v>295</v>
      </c>
    </row>
    <row r="232" spans="1:20" x14ac:dyDescent="0.35">
      <c r="A232" s="3" t="s">
        <v>30</v>
      </c>
      <c r="B232" s="3"/>
      <c r="C232" s="3"/>
      <c r="D232" s="3"/>
      <c r="E232" s="34"/>
      <c r="F232" s="34"/>
      <c r="G232" s="34"/>
      <c r="H232" s="34"/>
      <c r="I232" s="34"/>
      <c r="J232" s="34"/>
      <c r="K232" s="3" t="s">
        <v>1973</v>
      </c>
      <c r="L232" s="3" t="s">
        <v>9</v>
      </c>
      <c r="M232" s="34"/>
      <c r="N232" s="34">
        <v>2000</v>
      </c>
      <c r="O232" s="34">
        <f>+M232+N232</f>
        <v>2000</v>
      </c>
      <c r="P232" s="34"/>
      <c r="Q232" s="34"/>
      <c r="R232" s="34"/>
      <c r="S232" s="34"/>
      <c r="T232" s="3"/>
    </row>
    <row r="233" spans="1:20" x14ac:dyDescent="0.35">
      <c r="A233" s="3" t="s">
        <v>30</v>
      </c>
      <c r="B233" s="3"/>
      <c r="C233" s="3"/>
      <c r="D233" s="3"/>
      <c r="E233" s="34"/>
      <c r="F233" s="34"/>
      <c r="G233" s="34"/>
      <c r="H233" s="34"/>
      <c r="I233" s="34"/>
      <c r="J233" s="34"/>
      <c r="K233" s="3"/>
      <c r="L233" s="3"/>
      <c r="M233" s="34"/>
      <c r="N233" s="34"/>
      <c r="O233" s="34">
        <f t="shared" ref="O233:O234" si="38">+M233+N233</f>
        <v>0</v>
      </c>
      <c r="P233" s="34"/>
      <c r="Q233" s="34"/>
      <c r="R233" s="34"/>
      <c r="S233" s="34"/>
      <c r="T233" s="3"/>
    </row>
    <row r="234" spans="1:20" x14ac:dyDescent="0.35">
      <c r="A234" s="3" t="s">
        <v>30</v>
      </c>
      <c r="B234" s="3"/>
      <c r="C234" s="3"/>
      <c r="D234" s="3"/>
      <c r="E234" s="34"/>
      <c r="F234" s="34"/>
      <c r="G234" s="34"/>
      <c r="H234" s="34"/>
      <c r="I234" s="34"/>
      <c r="J234" s="34"/>
      <c r="K234" s="3"/>
      <c r="L234" s="3"/>
      <c r="M234" s="34"/>
      <c r="N234" s="34"/>
      <c r="O234" s="34">
        <f t="shared" si="38"/>
        <v>0</v>
      </c>
      <c r="P234" s="34"/>
      <c r="Q234" s="34"/>
      <c r="R234" s="34"/>
      <c r="S234" s="34"/>
      <c r="T234" s="3"/>
    </row>
    <row r="235" spans="1:20" x14ac:dyDescent="0.35">
      <c r="A235" s="18"/>
      <c r="B235" s="18"/>
      <c r="C235" s="18"/>
      <c r="D235" s="18"/>
      <c r="E235" s="23"/>
      <c r="F235" s="23"/>
      <c r="G235" s="23"/>
      <c r="H235" s="23"/>
      <c r="I235" s="23"/>
      <c r="J235" s="23"/>
      <c r="K235" s="18"/>
      <c r="L235" s="18"/>
      <c r="M235" s="23">
        <f>+SUM(M232:M234)</f>
        <v>0</v>
      </c>
      <c r="N235" s="23">
        <f t="shared" ref="N235:O235" si="39">+SUM(N232:N234)</f>
        <v>2000</v>
      </c>
      <c r="O235" s="23">
        <f t="shared" si="39"/>
        <v>2000</v>
      </c>
      <c r="P235" s="23">
        <f>+J231-N235</f>
        <v>1760720</v>
      </c>
      <c r="Q235" s="23">
        <f>+I231-M235</f>
        <v>908000</v>
      </c>
      <c r="R235" s="23">
        <f>+P235+Q235</f>
        <v>2668720</v>
      </c>
      <c r="S235" s="23">
        <f>+O235</f>
        <v>2000</v>
      </c>
      <c r="T235" s="18"/>
    </row>
    <row r="236" spans="1:20" x14ac:dyDescent="0.35">
      <c r="A236" s="3" t="s">
        <v>44</v>
      </c>
      <c r="B236" s="3" t="s">
        <v>437</v>
      </c>
      <c r="C236" s="3"/>
      <c r="D236" s="3">
        <v>139.06</v>
      </c>
      <c r="E236" s="34">
        <v>16000</v>
      </c>
      <c r="F236" s="34">
        <f t="shared" si="34"/>
        <v>116.30978400000001</v>
      </c>
      <c r="G236" s="34">
        <v>6500</v>
      </c>
      <c r="H236" s="34">
        <f t="shared" si="35"/>
        <v>2224960</v>
      </c>
      <c r="I236" s="34">
        <f t="shared" si="36"/>
        <v>757000</v>
      </c>
      <c r="J236" s="34">
        <f t="shared" si="37"/>
        <v>1467960</v>
      </c>
      <c r="K236" s="3"/>
      <c r="L236" s="3"/>
      <c r="M236" s="34"/>
      <c r="N236" s="34"/>
      <c r="O236" s="34"/>
      <c r="P236" s="34"/>
      <c r="Q236" s="34"/>
      <c r="R236" s="34"/>
      <c r="S236" s="34"/>
      <c r="T236" s="3" t="s">
        <v>295</v>
      </c>
    </row>
    <row r="237" spans="1:20" x14ac:dyDescent="0.35">
      <c r="A237" s="3" t="s">
        <v>44</v>
      </c>
      <c r="B237" s="3"/>
      <c r="C237" s="3"/>
      <c r="D237" s="3"/>
      <c r="E237" s="34"/>
      <c r="F237" s="34"/>
      <c r="G237" s="34"/>
      <c r="H237" s="34"/>
      <c r="I237" s="34"/>
      <c r="J237" s="34"/>
      <c r="K237" s="3"/>
      <c r="L237" s="3"/>
      <c r="M237" s="34"/>
      <c r="N237" s="34"/>
      <c r="O237" s="34">
        <f t="shared" ref="O237:O239" si="40">+M237+N237</f>
        <v>0</v>
      </c>
      <c r="P237" s="34"/>
      <c r="Q237" s="34"/>
      <c r="R237" s="34"/>
      <c r="S237" s="34"/>
      <c r="T237" s="3"/>
    </row>
    <row r="238" spans="1:20" x14ac:dyDescent="0.35">
      <c r="A238" s="3" t="s">
        <v>44</v>
      </c>
      <c r="B238" s="3"/>
      <c r="C238" s="3"/>
      <c r="D238" s="3"/>
      <c r="E238" s="34"/>
      <c r="F238" s="34"/>
      <c r="G238" s="34"/>
      <c r="H238" s="34"/>
      <c r="I238" s="34"/>
      <c r="J238" s="34"/>
      <c r="K238" s="3"/>
      <c r="L238" s="3"/>
      <c r="M238" s="34"/>
      <c r="N238" s="34"/>
      <c r="O238" s="34">
        <f t="shared" si="40"/>
        <v>0</v>
      </c>
      <c r="P238" s="34"/>
      <c r="Q238" s="34"/>
      <c r="R238" s="34"/>
      <c r="S238" s="34"/>
      <c r="T238" s="3"/>
    </row>
    <row r="239" spans="1:20" x14ac:dyDescent="0.35">
      <c r="A239" s="3" t="s">
        <v>44</v>
      </c>
      <c r="B239" s="3"/>
      <c r="C239" s="3"/>
      <c r="D239" s="3"/>
      <c r="E239" s="34"/>
      <c r="F239" s="34"/>
      <c r="G239" s="34"/>
      <c r="H239" s="34"/>
      <c r="I239" s="34"/>
      <c r="J239" s="34"/>
      <c r="K239" s="3"/>
      <c r="L239" s="3"/>
      <c r="M239" s="34"/>
      <c r="N239" s="34"/>
      <c r="O239" s="34">
        <f t="shared" si="40"/>
        <v>0</v>
      </c>
      <c r="P239" s="34"/>
      <c r="Q239" s="34"/>
      <c r="R239" s="34"/>
      <c r="S239" s="34"/>
      <c r="T239" s="3"/>
    </row>
    <row r="240" spans="1:20" x14ac:dyDescent="0.35">
      <c r="A240" s="18"/>
      <c r="B240" s="18"/>
      <c r="C240" s="18"/>
      <c r="D240" s="18"/>
      <c r="E240" s="23"/>
      <c r="F240" s="23"/>
      <c r="G240" s="23"/>
      <c r="H240" s="23"/>
      <c r="I240" s="23"/>
      <c r="J240" s="23"/>
      <c r="K240" s="18"/>
      <c r="L240" s="18"/>
      <c r="M240" s="23">
        <f>+SUM(M237:M239)</f>
        <v>0</v>
      </c>
      <c r="N240" s="23">
        <f t="shared" ref="N240" si="41">+SUM(N237:N239)</f>
        <v>0</v>
      </c>
      <c r="O240" s="23">
        <f t="shared" ref="O240" si="42">+SUM(O237:O239)</f>
        <v>0</v>
      </c>
      <c r="P240" s="23">
        <f>+J236-N240</f>
        <v>1467960</v>
      </c>
      <c r="Q240" s="23">
        <f>+I236-M240</f>
        <v>757000</v>
      </c>
      <c r="R240" s="23">
        <f>+P240+Q240</f>
        <v>2224960</v>
      </c>
      <c r="S240" s="23">
        <f>+O240</f>
        <v>0</v>
      </c>
      <c r="T240" s="18"/>
    </row>
    <row r="241" spans="1:20" x14ac:dyDescent="0.35">
      <c r="A241" s="3" t="s">
        <v>45</v>
      </c>
      <c r="B241" s="3" t="s">
        <v>437</v>
      </c>
      <c r="C241" s="3"/>
      <c r="D241" s="3">
        <v>139.05000000000001</v>
      </c>
      <c r="E241" s="34">
        <v>16000</v>
      </c>
      <c r="F241" s="34">
        <f t="shared" si="34"/>
        <v>116.30142000000001</v>
      </c>
      <c r="G241" s="34">
        <v>6500</v>
      </c>
      <c r="H241" s="34">
        <f t="shared" si="35"/>
        <v>2224800</v>
      </c>
      <c r="I241" s="34">
        <f t="shared" si="36"/>
        <v>756000</v>
      </c>
      <c r="J241" s="34">
        <f t="shared" si="37"/>
        <v>1468800</v>
      </c>
      <c r="K241" s="3"/>
      <c r="L241" s="3"/>
      <c r="M241" s="34"/>
      <c r="N241" s="34"/>
      <c r="O241" s="34"/>
      <c r="P241" s="34"/>
      <c r="Q241" s="34"/>
      <c r="R241" s="34"/>
      <c r="S241" s="34"/>
      <c r="T241" s="3" t="s">
        <v>295</v>
      </c>
    </row>
    <row r="242" spans="1:20" x14ac:dyDescent="0.35">
      <c r="A242" s="3" t="s">
        <v>45</v>
      </c>
      <c r="B242" s="3"/>
      <c r="C242" s="3"/>
      <c r="D242" s="3"/>
      <c r="E242" s="34"/>
      <c r="F242" s="34"/>
      <c r="G242" s="34"/>
      <c r="H242" s="34"/>
      <c r="I242" s="34"/>
      <c r="J242" s="34"/>
      <c r="K242" s="21">
        <v>45966</v>
      </c>
      <c r="L242" s="3" t="s">
        <v>9</v>
      </c>
      <c r="M242" s="34"/>
      <c r="N242" s="34">
        <v>10000</v>
      </c>
      <c r="O242" s="34">
        <f t="shared" ref="O242:O244" si="43">+M242+N242</f>
        <v>10000</v>
      </c>
      <c r="P242" s="34"/>
      <c r="Q242" s="34"/>
      <c r="R242" s="34"/>
      <c r="S242" s="34"/>
      <c r="T242" s="3"/>
    </row>
    <row r="243" spans="1:20" x14ac:dyDescent="0.35">
      <c r="A243" s="3" t="s">
        <v>45</v>
      </c>
      <c r="B243" s="3"/>
      <c r="C243" s="3"/>
      <c r="D243" s="3"/>
      <c r="E243" s="34"/>
      <c r="F243" s="34"/>
      <c r="G243" s="34"/>
      <c r="H243" s="34"/>
      <c r="I243" s="34"/>
      <c r="J243" s="34"/>
      <c r="K243" s="3"/>
      <c r="L243" s="3"/>
      <c r="M243" s="34"/>
      <c r="N243" s="34"/>
      <c r="O243" s="34">
        <f t="shared" si="43"/>
        <v>0</v>
      </c>
      <c r="P243" s="34"/>
      <c r="Q243" s="34"/>
      <c r="R243" s="34"/>
      <c r="S243" s="34"/>
      <c r="T243" s="3"/>
    </row>
    <row r="244" spans="1:20" x14ac:dyDescent="0.35">
      <c r="A244" s="3" t="s">
        <v>45</v>
      </c>
      <c r="B244" s="3"/>
      <c r="C244" s="3"/>
      <c r="D244" s="3"/>
      <c r="E244" s="34"/>
      <c r="F244" s="34"/>
      <c r="G244" s="34"/>
      <c r="H244" s="34"/>
      <c r="I244" s="34"/>
      <c r="J244" s="34"/>
      <c r="K244" s="3"/>
      <c r="L244" s="3"/>
      <c r="M244" s="34"/>
      <c r="N244" s="34"/>
      <c r="O244" s="34">
        <f t="shared" si="43"/>
        <v>0</v>
      </c>
      <c r="P244" s="34"/>
      <c r="Q244" s="34"/>
      <c r="R244" s="34"/>
      <c r="S244" s="34"/>
      <c r="T244" s="3"/>
    </row>
    <row r="245" spans="1:20" x14ac:dyDescent="0.35">
      <c r="A245" s="18"/>
      <c r="B245" s="18"/>
      <c r="C245" s="18"/>
      <c r="D245" s="18"/>
      <c r="E245" s="23"/>
      <c r="F245" s="23"/>
      <c r="G245" s="23"/>
      <c r="H245" s="23"/>
      <c r="I245" s="23"/>
      <c r="J245" s="23"/>
      <c r="K245" s="18"/>
      <c r="L245" s="18"/>
      <c r="M245" s="23">
        <f>+SUM(M242:M244)</f>
        <v>0</v>
      </c>
      <c r="N245" s="23">
        <f t="shared" ref="N245" si="44">+SUM(N242:N244)</f>
        <v>10000</v>
      </c>
      <c r="O245" s="23">
        <f t="shared" ref="O245" si="45">+SUM(O242:O244)</f>
        <v>10000</v>
      </c>
      <c r="P245" s="23">
        <f>+J241-N245</f>
        <v>1458800</v>
      </c>
      <c r="Q245" s="23">
        <f>+I241-M245</f>
        <v>756000</v>
      </c>
      <c r="R245" s="23">
        <f>+P245+Q245</f>
        <v>2214800</v>
      </c>
      <c r="S245" s="23">
        <f>+O245</f>
        <v>10000</v>
      </c>
      <c r="T245" s="18"/>
    </row>
    <row r="246" spans="1:20" x14ac:dyDescent="0.35">
      <c r="A246" s="3" t="s">
        <v>46</v>
      </c>
      <c r="B246" s="3" t="s">
        <v>437</v>
      </c>
      <c r="C246" s="3"/>
      <c r="D246" s="3">
        <v>139.04</v>
      </c>
      <c r="E246" s="34">
        <v>16000</v>
      </c>
      <c r="F246" s="34">
        <f t="shared" si="34"/>
        <v>116.29305599999999</v>
      </c>
      <c r="G246" s="34">
        <v>6500</v>
      </c>
      <c r="H246" s="34">
        <f t="shared" si="35"/>
        <v>2224640</v>
      </c>
      <c r="I246" s="34">
        <f t="shared" si="36"/>
        <v>756000</v>
      </c>
      <c r="J246" s="34">
        <f t="shared" si="37"/>
        <v>1468640</v>
      </c>
      <c r="K246" s="3"/>
      <c r="L246" s="3"/>
      <c r="M246" s="34"/>
      <c r="N246" s="34"/>
      <c r="O246" s="34"/>
      <c r="P246" s="34"/>
      <c r="Q246" s="34"/>
      <c r="R246" s="34"/>
      <c r="S246" s="34"/>
      <c r="T246" s="3" t="s">
        <v>295</v>
      </c>
    </row>
    <row r="247" spans="1:20" x14ac:dyDescent="0.35">
      <c r="A247" s="3" t="s">
        <v>46</v>
      </c>
      <c r="B247" s="3"/>
      <c r="C247" s="3"/>
      <c r="D247" s="3"/>
      <c r="E247" s="34"/>
      <c r="F247" s="34"/>
      <c r="G247" s="34"/>
      <c r="H247" s="34"/>
      <c r="I247" s="34"/>
      <c r="J247" s="34"/>
      <c r="K247" s="21">
        <v>45693</v>
      </c>
      <c r="L247" s="3" t="s">
        <v>9</v>
      </c>
      <c r="M247" s="34"/>
      <c r="N247" s="34">
        <v>20000</v>
      </c>
      <c r="O247" s="34">
        <f t="shared" ref="O247:O249" si="46">+M247+N247</f>
        <v>20000</v>
      </c>
      <c r="P247" s="34"/>
      <c r="Q247" s="34"/>
      <c r="R247" s="34"/>
      <c r="S247" s="34"/>
      <c r="T247" s="3"/>
    </row>
    <row r="248" spans="1:20" x14ac:dyDescent="0.35">
      <c r="A248" s="3" t="s">
        <v>46</v>
      </c>
      <c r="B248" s="3"/>
      <c r="C248" s="3"/>
      <c r="D248" s="3"/>
      <c r="E248" s="34"/>
      <c r="F248" s="34"/>
      <c r="G248" s="34"/>
      <c r="H248" s="34"/>
      <c r="I248" s="34"/>
      <c r="J248" s="34"/>
      <c r="K248" s="3" t="s">
        <v>1974</v>
      </c>
      <c r="L248" s="3" t="s">
        <v>9</v>
      </c>
      <c r="M248" s="34"/>
      <c r="N248" s="34">
        <v>200000</v>
      </c>
      <c r="O248" s="34">
        <f t="shared" si="46"/>
        <v>200000</v>
      </c>
      <c r="P248" s="34"/>
      <c r="Q248" s="34"/>
      <c r="R248" s="34"/>
      <c r="S248" s="34"/>
      <c r="T248" s="3"/>
    </row>
    <row r="249" spans="1:20" x14ac:dyDescent="0.35">
      <c r="A249" s="3" t="s">
        <v>46</v>
      </c>
      <c r="B249" s="3"/>
      <c r="C249" s="3"/>
      <c r="D249" s="3"/>
      <c r="E249" s="34"/>
      <c r="F249" s="34"/>
      <c r="G249" s="34"/>
      <c r="H249" s="34"/>
      <c r="I249" s="34"/>
      <c r="J249" s="34"/>
      <c r="K249" s="3"/>
      <c r="L249" s="3"/>
      <c r="M249" s="34"/>
      <c r="N249" s="34"/>
      <c r="O249" s="34">
        <f t="shared" si="46"/>
        <v>0</v>
      </c>
      <c r="P249" s="34"/>
      <c r="Q249" s="34"/>
      <c r="R249" s="34"/>
      <c r="S249" s="34"/>
      <c r="T249" s="3"/>
    </row>
    <row r="250" spans="1:20" x14ac:dyDescent="0.35">
      <c r="A250" s="18"/>
      <c r="B250" s="18"/>
      <c r="C250" s="18"/>
      <c r="D250" s="18"/>
      <c r="E250" s="23"/>
      <c r="F250" s="23"/>
      <c r="G250" s="23"/>
      <c r="H250" s="23"/>
      <c r="I250" s="23"/>
      <c r="J250" s="23"/>
      <c r="K250" s="18"/>
      <c r="L250" s="18"/>
      <c r="M250" s="23">
        <f>+SUM(M247:M249)</f>
        <v>0</v>
      </c>
      <c r="N250" s="23">
        <f>+SUM(N247:N249)</f>
        <v>220000</v>
      </c>
      <c r="O250" s="23">
        <f>+SUM(O247:O249)</f>
        <v>220000</v>
      </c>
      <c r="P250" s="23">
        <f>+J241-N250</f>
        <v>1248800</v>
      </c>
      <c r="Q250" s="23">
        <f>+I246-M250</f>
        <v>756000</v>
      </c>
      <c r="R250" s="23">
        <f>+P250+Q250</f>
        <v>2004800</v>
      </c>
      <c r="S250" s="23">
        <f>+O250</f>
        <v>220000</v>
      </c>
      <c r="T250" s="18"/>
    </row>
    <row r="251" spans="1:20" x14ac:dyDescent="0.35">
      <c r="A251" s="3" t="s">
        <v>47</v>
      </c>
      <c r="B251" s="3" t="s">
        <v>437</v>
      </c>
      <c r="C251" s="3"/>
      <c r="D251" s="3">
        <v>139.03</v>
      </c>
      <c r="E251" s="34">
        <v>16000</v>
      </c>
      <c r="F251" s="34">
        <f t="shared" si="34"/>
        <v>116.28469200000001</v>
      </c>
      <c r="G251" s="34">
        <v>6500</v>
      </c>
      <c r="H251" s="34">
        <f t="shared" si="35"/>
        <v>2224480</v>
      </c>
      <c r="I251" s="34">
        <f t="shared" si="36"/>
        <v>756000</v>
      </c>
      <c r="J251" s="34">
        <f t="shared" si="37"/>
        <v>1468480</v>
      </c>
      <c r="K251" s="3"/>
      <c r="L251" s="3"/>
      <c r="M251" s="34"/>
      <c r="N251" s="34"/>
      <c r="O251" s="34"/>
      <c r="P251" s="34"/>
      <c r="Q251" s="34"/>
      <c r="R251" s="34"/>
      <c r="S251" s="34"/>
      <c r="T251" s="3" t="s">
        <v>295</v>
      </c>
    </row>
    <row r="252" spans="1:20" x14ac:dyDescent="0.35">
      <c r="A252" s="3" t="s">
        <v>47</v>
      </c>
      <c r="B252" s="3"/>
      <c r="C252" s="3"/>
      <c r="D252" s="3"/>
      <c r="E252" s="34"/>
      <c r="F252" s="34"/>
      <c r="G252" s="34"/>
      <c r="H252" s="34"/>
      <c r="I252" s="34"/>
      <c r="J252" s="34"/>
      <c r="K252" s="3" t="s">
        <v>1954</v>
      </c>
      <c r="L252" s="3" t="s">
        <v>9</v>
      </c>
      <c r="M252" s="34"/>
      <c r="N252" s="34">
        <v>5100</v>
      </c>
      <c r="O252" s="34">
        <f t="shared" ref="O252:O258" si="47">+M252+N252</f>
        <v>5100</v>
      </c>
      <c r="P252" s="34"/>
      <c r="Q252" s="34"/>
      <c r="R252" s="34"/>
      <c r="S252" s="34"/>
      <c r="T252" s="3"/>
    </row>
    <row r="253" spans="1:20" x14ac:dyDescent="0.35">
      <c r="A253" s="3" t="s">
        <v>47</v>
      </c>
      <c r="B253" s="3"/>
      <c r="C253" s="3"/>
      <c r="D253" s="3"/>
      <c r="E253" s="34"/>
      <c r="F253" s="34"/>
      <c r="G253" s="34"/>
      <c r="H253" s="34"/>
      <c r="I253" s="34"/>
      <c r="J253" s="34"/>
      <c r="K253" s="3" t="s">
        <v>1946</v>
      </c>
      <c r="L253" s="3" t="s">
        <v>312</v>
      </c>
      <c r="M253" s="34">
        <v>44990</v>
      </c>
      <c r="N253" s="34"/>
      <c r="O253" s="34">
        <f t="shared" si="47"/>
        <v>44990</v>
      </c>
      <c r="P253" s="34"/>
      <c r="Q253" s="34"/>
      <c r="R253" s="34"/>
      <c r="S253" s="34"/>
      <c r="T253" s="3"/>
    </row>
    <row r="254" spans="1:20" x14ac:dyDescent="0.35">
      <c r="A254" s="3" t="s">
        <v>47</v>
      </c>
      <c r="B254" s="3"/>
      <c r="C254" s="3"/>
      <c r="D254" s="3"/>
      <c r="E254" s="34"/>
      <c r="F254" s="34"/>
      <c r="G254" s="34"/>
      <c r="H254" s="34"/>
      <c r="I254" s="34"/>
      <c r="J254" s="34"/>
      <c r="K254" s="3" t="s">
        <v>1946</v>
      </c>
      <c r="L254" s="3" t="s">
        <v>312</v>
      </c>
      <c r="M254" s="34">
        <v>10</v>
      </c>
      <c r="N254" s="34"/>
      <c r="O254" s="34">
        <f t="shared" si="47"/>
        <v>10</v>
      </c>
      <c r="P254" s="34"/>
      <c r="Q254" s="34"/>
      <c r="R254" s="34"/>
      <c r="S254" s="34"/>
      <c r="T254" s="3"/>
    </row>
    <row r="255" spans="1:20" x14ac:dyDescent="0.35">
      <c r="A255" s="3" t="s">
        <v>47</v>
      </c>
      <c r="B255" s="3"/>
      <c r="C255" s="3"/>
      <c r="D255" s="3"/>
      <c r="E255" s="34"/>
      <c r="F255" s="34"/>
      <c r="G255" s="34"/>
      <c r="H255" s="34"/>
      <c r="I255" s="34"/>
      <c r="J255" s="34"/>
      <c r="K255" s="3" t="s">
        <v>1929</v>
      </c>
      <c r="L255" s="3" t="s">
        <v>1975</v>
      </c>
      <c r="M255" s="34">
        <v>98000</v>
      </c>
      <c r="N255" s="34"/>
      <c r="O255" s="34">
        <f t="shared" si="47"/>
        <v>98000</v>
      </c>
      <c r="P255" s="34"/>
      <c r="Q255" s="34"/>
      <c r="R255" s="34"/>
      <c r="S255" s="34"/>
      <c r="T255" s="3"/>
    </row>
    <row r="256" spans="1:20" x14ac:dyDescent="0.35">
      <c r="A256" s="3" t="s">
        <v>47</v>
      </c>
      <c r="B256" s="3"/>
      <c r="C256" s="3"/>
      <c r="D256" s="3"/>
      <c r="E256" s="34"/>
      <c r="F256" s="34"/>
      <c r="G256" s="34"/>
      <c r="H256" s="34"/>
      <c r="I256" s="34"/>
      <c r="J256" s="34"/>
      <c r="K256" s="21">
        <v>45693</v>
      </c>
      <c r="L256" s="3" t="s">
        <v>1976</v>
      </c>
      <c r="M256" s="34">
        <v>98000</v>
      </c>
      <c r="N256" s="34"/>
      <c r="O256" s="34">
        <f t="shared" si="47"/>
        <v>98000</v>
      </c>
      <c r="P256" s="34"/>
      <c r="Q256" s="34"/>
      <c r="R256" s="34"/>
      <c r="S256" s="34"/>
      <c r="T256" s="3"/>
    </row>
    <row r="257" spans="1:20" x14ac:dyDescent="0.35">
      <c r="A257" s="3" t="s">
        <v>47</v>
      </c>
      <c r="B257" s="3"/>
      <c r="C257" s="3"/>
      <c r="D257" s="3"/>
      <c r="E257" s="34"/>
      <c r="F257" s="34"/>
      <c r="G257" s="34"/>
      <c r="H257" s="34"/>
      <c r="I257" s="34"/>
      <c r="J257" s="34"/>
      <c r="K257" s="21">
        <v>45813</v>
      </c>
      <c r="L257" s="3" t="s">
        <v>1977</v>
      </c>
      <c r="M257" s="34">
        <v>54000</v>
      </c>
      <c r="N257" s="34"/>
      <c r="O257" s="34">
        <f t="shared" si="47"/>
        <v>54000</v>
      </c>
      <c r="P257" s="34"/>
      <c r="Q257" s="34"/>
      <c r="R257" s="34"/>
      <c r="S257" s="34"/>
      <c r="T257" s="3"/>
    </row>
    <row r="258" spans="1:20" x14ac:dyDescent="0.35">
      <c r="A258" s="3" t="s">
        <v>47</v>
      </c>
      <c r="B258" s="3"/>
      <c r="C258" s="3"/>
      <c r="D258" s="3"/>
      <c r="E258" s="34"/>
      <c r="F258" s="34"/>
      <c r="G258" s="34"/>
      <c r="H258" s="34"/>
      <c r="I258" s="34"/>
      <c r="J258" s="34"/>
      <c r="K258" s="3"/>
      <c r="L258" s="3"/>
      <c r="M258" s="34"/>
      <c r="N258" s="34"/>
      <c r="O258" s="34">
        <f t="shared" si="47"/>
        <v>0</v>
      </c>
      <c r="P258" s="34"/>
      <c r="Q258" s="34"/>
      <c r="R258" s="34"/>
      <c r="S258" s="34"/>
      <c r="T258" s="3"/>
    </row>
    <row r="259" spans="1:20" x14ac:dyDescent="0.35">
      <c r="A259" s="18"/>
      <c r="B259" s="18"/>
      <c r="C259" s="18"/>
      <c r="D259" s="18"/>
      <c r="E259" s="23"/>
      <c r="F259" s="23"/>
      <c r="G259" s="23"/>
      <c r="H259" s="23"/>
      <c r="I259" s="23"/>
      <c r="J259" s="23"/>
      <c r="K259" s="18"/>
      <c r="L259" s="18"/>
      <c r="M259" s="23">
        <f>+SUM(M252:M258)</f>
        <v>295000</v>
      </c>
      <c r="N259" s="23">
        <f t="shared" ref="N259:O259" si="48">+SUM(N252:N258)</f>
        <v>5100</v>
      </c>
      <c r="O259" s="23">
        <f t="shared" si="48"/>
        <v>300100</v>
      </c>
      <c r="P259" s="23">
        <f>+J246-N259</f>
        <v>1463540</v>
      </c>
      <c r="Q259" s="23">
        <f>+I251-M259</f>
        <v>461000</v>
      </c>
      <c r="R259" s="23">
        <f>+P259+Q259</f>
        <v>1924540</v>
      </c>
      <c r="S259" s="23">
        <f>+O259</f>
        <v>300100</v>
      </c>
      <c r="T259" s="18"/>
    </row>
    <row r="260" spans="1:20" x14ac:dyDescent="0.35">
      <c r="A260" s="3" t="s">
        <v>48</v>
      </c>
      <c r="B260" s="3" t="s">
        <v>437</v>
      </c>
      <c r="C260" s="3"/>
      <c r="D260" s="3">
        <v>166.86</v>
      </c>
      <c r="E260" s="34">
        <v>16000</v>
      </c>
      <c r="F260" s="34">
        <f t="shared" si="34"/>
        <v>139.56170400000002</v>
      </c>
      <c r="G260" s="34">
        <v>6500</v>
      </c>
      <c r="H260" s="34">
        <f t="shared" si="35"/>
        <v>2669760</v>
      </c>
      <c r="I260" s="34">
        <f t="shared" si="36"/>
        <v>908000</v>
      </c>
      <c r="J260" s="34">
        <f t="shared" si="37"/>
        <v>1761760</v>
      </c>
      <c r="K260" s="3"/>
      <c r="L260" s="3"/>
      <c r="M260" s="34"/>
      <c r="N260" s="34"/>
      <c r="O260" s="34"/>
      <c r="P260" s="34"/>
      <c r="Q260" s="34"/>
      <c r="R260" s="34"/>
      <c r="S260" s="34"/>
      <c r="T260" s="3" t="s">
        <v>295</v>
      </c>
    </row>
    <row r="261" spans="1:20" x14ac:dyDescent="0.35">
      <c r="A261" s="3" t="s">
        <v>48</v>
      </c>
      <c r="B261" s="3"/>
      <c r="C261" s="3"/>
      <c r="D261" s="3"/>
      <c r="E261" s="34"/>
      <c r="F261" s="34"/>
      <c r="G261" s="34"/>
      <c r="H261" s="34"/>
      <c r="I261" s="34"/>
      <c r="J261" s="34"/>
      <c r="K261" s="3"/>
      <c r="L261" s="3"/>
      <c r="M261" s="34"/>
      <c r="N261" s="34"/>
      <c r="O261" s="34"/>
      <c r="P261" s="34"/>
      <c r="Q261" s="34"/>
      <c r="R261" s="34"/>
      <c r="S261" s="34"/>
      <c r="T261" s="3"/>
    </row>
    <row r="262" spans="1:20" x14ac:dyDescent="0.35">
      <c r="A262" s="3" t="s">
        <v>48</v>
      </c>
      <c r="B262" s="3"/>
      <c r="C262" s="3"/>
      <c r="D262" s="3"/>
      <c r="E262" s="34"/>
      <c r="F262" s="34"/>
      <c r="G262" s="34"/>
      <c r="H262" s="34"/>
      <c r="I262" s="34"/>
      <c r="J262" s="34"/>
      <c r="K262" s="3"/>
      <c r="L262" s="3"/>
      <c r="M262" s="34"/>
      <c r="N262" s="34"/>
      <c r="O262" s="34"/>
      <c r="P262" s="34"/>
      <c r="Q262" s="34"/>
      <c r="R262" s="34"/>
      <c r="S262" s="34"/>
      <c r="T262" s="3"/>
    </row>
    <row r="263" spans="1:20" x14ac:dyDescent="0.35">
      <c r="A263" s="3" t="s">
        <v>48</v>
      </c>
      <c r="B263" s="3"/>
      <c r="C263" s="3"/>
      <c r="D263" s="3"/>
      <c r="E263" s="34"/>
      <c r="F263" s="34"/>
      <c r="G263" s="34"/>
      <c r="H263" s="34"/>
      <c r="I263" s="34"/>
      <c r="J263" s="34"/>
      <c r="K263" s="3"/>
      <c r="L263" s="3"/>
      <c r="M263" s="34"/>
      <c r="N263" s="34"/>
      <c r="O263" s="34"/>
      <c r="P263" s="34"/>
      <c r="Q263" s="34"/>
      <c r="R263" s="34"/>
      <c r="S263" s="34"/>
      <c r="T263" s="3"/>
    </row>
    <row r="264" spans="1:20" x14ac:dyDescent="0.35">
      <c r="A264" s="18"/>
      <c r="B264" s="18"/>
      <c r="C264" s="18"/>
      <c r="D264" s="18"/>
      <c r="E264" s="23"/>
      <c r="F264" s="23"/>
      <c r="G264" s="23"/>
      <c r="H264" s="23"/>
      <c r="I264" s="23"/>
      <c r="J264" s="23"/>
      <c r="K264" s="18"/>
      <c r="L264" s="18"/>
      <c r="M264" s="23">
        <f>+SUM(M262:M263)</f>
        <v>0</v>
      </c>
      <c r="N264" s="23">
        <f>+SUM(N262:N263)</f>
        <v>0</v>
      </c>
      <c r="O264" s="23">
        <f>+SUM(O262:O263)</f>
        <v>0</v>
      </c>
      <c r="P264" s="23">
        <f>+J251-N264</f>
        <v>1468480</v>
      </c>
      <c r="Q264" s="23">
        <f>+I260-M264</f>
        <v>908000</v>
      </c>
      <c r="R264" s="23">
        <f>+P264+Q264</f>
        <v>2376480</v>
      </c>
      <c r="S264" s="23">
        <f>+O264</f>
        <v>0</v>
      </c>
      <c r="T264" s="18"/>
    </row>
    <row r="265" spans="1:20" x14ac:dyDescent="0.35">
      <c r="A265" s="3" t="s">
        <v>49</v>
      </c>
      <c r="B265" s="3" t="s">
        <v>437</v>
      </c>
      <c r="C265" s="3"/>
      <c r="D265" s="3">
        <v>118.27</v>
      </c>
      <c r="E265" s="34">
        <v>13000</v>
      </c>
      <c r="F265" s="4">
        <f t="shared" si="34"/>
        <v>98.921028000000007</v>
      </c>
      <c r="G265" s="34">
        <v>6500</v>
      </c>
      <c r="H265" s="34">
        <f t="shared" si="35"/>
        <v>1537510</v>
      </c>
      <c r="I265" s="4">
        <f t="shared" si="36"/>
        <v>643000</v>
      </c>
      <c r="J265" s="4">
        <f t="shared" si="37"/>
        <v>894510</v>
      </c>
      <c r="K265" s="21">
        <v>45315</v>
      </c>
      <c r="L265" s="3"/>
      <c r="M265" s="34"/>
      <c r="N265" s="34"/>
      <c r="O265" s="34"/>
      <c r="P265" s="34"/>
      <c r="Q265" s="34"/>
      <c r="R265" s="43"/>
      <c r="S265" s="43"/>
      <c r="T265" s="3" t="s">
        <v>306</v>
      </c>
    </row>
    <row r="266" spans="1:20" x14ac:dyDescent="0.35">
      <c r="A266" s="3" t="s">
        <v>49</v>
      </c>
      <c r="B266" s="3"/>
      <c r="C266" s="3" t="s">
        <v>1473</v>
      </c>
      <c r="D266" s="3"/>
      <c r="E266" s="34"/>
      <c r="F266" s="34"/>
      <c r="G266" s="34"/>
      <c r="H266" s="34"/>
      <c r="I266" s="34"/>
      <c r="J266" s="34"/>
      <c r="K266" s="21">
        <v>45315</v>
      </c>
      <c r="L266" s="3" t="s">
        <v>9</v>
      </c>
      <c r="M266" s="34"/>
      <c r="N266" s="4">
        <v>50000</v>
      </c>
      <c r="O266" s="4">
        <f t="shared" ref="O266:O272" si="49">+SUM(M266:N266)</f>
        <v>50000</v>
      </c>
      <c r="P266" s="34"/>
      <c r="Q266" s="34"/>
      <c r="R266" s="34"/>
      <c r="S266" s="34"/>
      <c r="T266" s="3" t="s">
        <v>306</v>
      </c>
    </row>
    <row r="267" spans="1:20" x14ac:dyDescent="0.35">
      <c r="A267" s="3" t="s">
        <v>49</v>
      </c>
      <c r="B267" s="3"/>
      <c r="C267" s="3"/>
      <c r="D267" s="3"/>
      <c r="E267" s="34"/>
      <c r="F267" s="34"/>
      <c r="G267" s="34"/>
      <c r="H267" s="34"/>
      <c r="I267" s="34"/>
      <c r="J267" s="34"/>
      <c r="K267" s="21">
        <v>45328</v>
      </c>
      <c r="L267" s="3" t="s">
        <v>9</v>
      </c>
      <c r="M267" s="34"/>
      <c r="N267" s="4">
        <v>250000</v>
      </c>
      <c r="O267" s="4">
        <f t="shared" si="49"/>
        <v>250000</v>
      </c>
      <c r="P267" s="34"/>
      <c r="Q267" s="34"/>
      <c r="R267" s="34"/>
      <c r="S267" s="34"/>
      <c r="T267" s="3" t="s">
        <v>306</v>
      </c>
    </row>
    <row r="268" spans="1:20" x14ac:dyDescent="0.35">
      <c r="A268" s="3" t="s">
        <v>49</v>
      </c>
      <c r="B268" s="3"/>
      <c r="C268" s="3"/>
      <c r="D268" s="3"/>
      <c r="E268" s="34"/>
      <c r="F268" s="34"/>
      <c r="G268" s="34"/>
      <c r="H268" s="34"/>
      <c r="I268" s="34"/>
      <c r="J268" s="34"/>
      <c r="K268" s="21">
        <v>45362</v>
      </c>
      <c r="L268" s="3" t="s">
        <v>321</v>
      </c>
      <c r="M268" s="4">
        <v>1000</v>
      </c>
      <c r="N268" s="34"/>
      <c r="O268" s="4">
        <f t="shared" si="49"/>
        <v>1000</v>
      </c>
      <c r="P268" s="34"/>
      <c r="Q268" s="34"/>
      <c r="R268" s="34"/>
      <c r="S268" s="34"/>
      <c r="T268" s="3" t="s">
        <v>306</v>
      </c>
    </row>
    <row r="269" spans="1:20" x14ac:dyDescent="0.35">
      <c r="A269" s="3" t="s">
        <v>49</v>
      </c>
      <c r="B269" s="3"/>
      <c r="C269" s="3"/>
      <c r="D269" s="3"/>
      <c r="E269" s="34"/>
      <c r="F269" s="34"/>
      <c r="G269" s="34"/>
      <c r="H269" s="34"/>
      <c r="I269" s="34"/>
      <c r="J269" s="34"/>
      <c r="K269" s="21">
        <v>45362</v>
      </c>
      <c r="L269" s="3" t="s">
        <v>321</v>
      </c>
      <c r="M269" s="4">
        <v>500000</v>
      </c>
      <c r="N269" s="34"/>
      <c r="O269" s="4">
        <f t="shared" si="49"/>
        <v>500000</v>
      </c>
      <c r="P269" s="34"/>
      <c r="Q269" s="34"/>
      <c r="R269" s="34"/>
      <c r="S269" s="34"/>
      <c r="T269" s="3" t="s">
        <v>306</v>
      </c>
    </row>
    <row r="270" spans="1:20" x14ac:dyDescent="0.35">
      <c r="A270" s="3" t="s">
        <v>49</v>
      </c>
      <c r="B270" s="3"/>
      <c r="C270" s="3"/>
      <c r="D270" s="3"/>
      <c r="E270" s="34"/>
      <c r="F270" s="34"/>
      <c r="G270" s="34"/>
      <c r="H270" s="34"/>
      <c r="I270" s="34"/>
      <c r="J270" s="34"/>
      <c r="K270" s="21">
        <v>45363</v>
      </c>
      <c r="L270" s="3" t="s">
        <v>321</v>
      </c>
      <c r="M270" s="4">
        <v>142000</v>
      </c>
      <c r="N270" s="34"/>
      <c r="O270" s="4">
        <f t="shared" si="49"/>
        <v>142000</v>
      </c>
      <c r="P270" s="34"/>
      <c r="Q270" s="34"/>
      <c r="R270" s="43"/>
      <c r="S270" s="43"/>
      <c r="T270" s="3" t="s">
        <v>306</v>
      </c>
    </row>
    <row r="271" spans="1:20" x14ac:dyDescent="0.35">
      <c r="A271" s="3" t="s">
        <v>49</v>
      </c>
      <c r="B271" s="3"/>
      <c r="C271" s="3"/>
      <c r="D271" s="3"/>
      <c r="E271" s="34"/>
      <c r="F271" s="34"/>
      <c r="G271" s="34"/>
      <c r="H271" s="34"/>
      <c r="I271" s="34"/>
      <c r="J271" s="34"/>
      <c r="K271" s="21">
        <v>45363</v>
      </c>
      <c r="L271" s="3" t="s">
        <v>9</v>
      </c>
      <c r="M271" s="34"/>
      <c r="N271" s="4">
        <v>594510</v>
      </c>
      <c r="O271" s="4">
        <f t="shared" si="49"/>
        <v>594510</v>
      </c>
      <c r="P271" s="34"/>
      <c r="Q271" s="34"/>
      <c r="R271" s="34"/>
      <c r="S271" s="34"/>
      <c r="T271" s="3" t="s">
        <v>306</v>
      </c>
    </row>
    <row r="272" spans="1:20" x14ac:dyDescent="0.35">
      <c r="A272" s="3" t="s">
        <v>49</v>
      </c>
      <c r="B272" s="3"/>
      <c r="C272" s="3"/>
      <c r="D272" s="3"/>
      <c r="E272" s="34"/>
      <c r="F272" s="34"/>
      <c r="G272" s="34"/>
      <c r="H272" s="34"/>
      <c r="I272" s="34"/>
      <c r="J272" s="34"/>
      <c r="K272" s="3"/>
      <c r="L272" s="3"/>
      <c r="M272" s="34"/>
      <c r="N272" s="34"/>
      <c r="O272" s="4">
        <f t="shared" si="49"/>
        <v>0</v>
      </c>
      <c r="P272" s="34"/>
      <c r="Q272" s="34"/>
      <c r="R272" s="34"/>
      <c r="S272" s="34"/>
      <c r="T272" s="3" t="s">
        <v>306</v>
      </c>
    </row>
    <row r="273" spans="1:20" x14ac:dyDescent="0.35">
      <c r="A273" s="18" t="s">
        <v>49</v>
      </c>
      <c r="B273" s="18"/>
      <c r="C273" s="18"/>
      <c r="D273" s="18"/>
      <c r="E273" s="23"/>
      <c r="F273" s="23"/>
      <c r="G273" s="23"/>
      <c r="H273" s="23"/>
      <c r="I273" s="23"/>
      <c r="J273" s="23"/>
      <c r="K273" s="18"/>
      <c r="L273" s="18"/>
      <c r="M273" s="23">
        <f t="shared" ref="M273:N273" si="50">SUM(M266:M272)</f>
        <v>643000</v>
      </c>
      <c r="N273" s="23">
        <f t="shared" si="50"/>
        <v>894510</v>
      </c>
      <c r="O273" s="23">
        <f>SUM(O266:O272)</f>
        <v>1537510</v>
      </c>
      <c r="P273" s="23">
        <f>+J265-N273</f>
        <v>0</v>
      </c>
      <c r="Q273" s="23">
        <f>+I265-M273</f>
        <v>0</v>
      </c>
      <c r="R273" s="23">
        <f>+SUM(P273:Q273)</f>
        <v>0</v>
      </c>
      <c r="S273" s="23">
        <f>+O273</f>
        <v>1537510</v>
      </c>
      <c r="T273" s="18"/>
    </row>
    <row r="274" spans="1:20" x14ac:dyDescent="0.35">
      <c r="A274" s="3" t="s">
        <v>50</v>
      </c>
      <c r="B274" s="3" t="s">
        <v>437</v>
      </c>
      <c r="C274" s="3"/>
      <c r="D274" s="3">
        <v>118.33</v>
      </c>
      <c r="E274" s="34">
        <v>16000</v>
      </c>
      <c r="F274" s="4">
        <f>+D274*0.8364</f>
        <v>98.971212000000008</v>
      </c>
      <c r="G274" s="34">
        <v>6500</v>
      </c>
      <c r="H274" s="34">
        <f>+D274*E274</f>
        <v>1893280</v>
      </c>
      <c r="I274" s="4">
        <f>+CEILING(F274*G274,1000)</f>
        <v>644000</v>
      </c>
      <c r="J274" s="4">
        <f>(H274-I274)</f>
        <v>1249280</v>
      </c>
      <c r="K274" s="21">
        <v>45567</v>
      </c>
      <c r="L274" s="3"/>
      <c r="M274" s="34"/>
      <c r="N274" s="34"/>
      <c r="O274" s="34"/>
      <c r="P274" s="34"/>
      <c r="Q274" s="34"/>
      <c r="R274" s="34"/>
      <c r="S274" s="34"/>
      <c r="T274" s="3" t="s">
        <v>907</v>
      </c>
    </row>
    <row r="275" spans="1:20" x14ac:dyDescent="0.35">
      <c r="A275" s="3" t="s">
        <v>50</v>
      </c>
      <c r="B275" s="3"/>
      <c r="C275" s="3"/>
      <c r="D275" s="3"/>
      <c r="E275" s="34"/>
      <c r="F275" s="34"/>
      <c r="G275" s="34"/>
      <c r="H275" s="34"/>
      <c r="I275" s="34"/>
      <c r="J275" s="34"/>
      <c r="K275" s="21">
        <v>45322</v>
      </c>
      <c r="L275" s="3" t="s">
        <v>9</v>
      </c>
      <c r="M275" s="34"/>
      <c r="N275" s="4">
        <v>10000</v>
      </c>
      <c r="O275" s="4">
        <f t="shared" ref="O275:O297" si="51">+SUM(M275:N275)</f>
        <v>10000</v>
      </c>
      <c r="P275" s="34"/>
      <c r="Q275" s="34"/>
      <c r="R275" s="34"/>
      <c r="S275" s="34"/>
      <c r="T275" s="3" t="s">
        <v>306</v>
      </c>
    </row>
    <row r="276" spans="1:20" x14ac:dyDescent="0.35">
      <c r="A276" s="3" t="s">
        <v>50</v>
      </c>
      <c r="B276" s="3"/>
      <c r="C276" s="3" t="s">
        <v>1474</v>
      </c>
      <c r="D276" s="3"/>
      <c r="E276" s="34"/>
      <c r="F276" s="34"/>
      <c r="G276" s="34"/>
      <c r="H276" s="34"/>
      <c r="I276" s="34"/>
      <c r="J276" s="34"/>
      <c r="K276" s="21">
        <v>45382</v>
      </c>
      <c r="L276" s="3" t="s">
        <v>1665</v>
      </c>
      <c r="M276" s="4">
        <v>200000</v>
      </c>
      <c r="N276" s="34"/>
      <c r="O276" s="4">
        <f t="shared" si="51"/>
        <v>200000</v>
      </c>
      <c r="P276" s="34"/>
      <c r="Q276" s="34"/>
      <c r="R276" s="34"/>
      <c r="S276" s="34"/>
      <c r="T276" s="3" t="s">
        <v>306</v>
      </c>
    </row>
    <row r="277" spans="1:20" x14ac:dyDescent="0.35">
      <c r="A277" s="3" t="s">
        <v>50</v>
      </c>
      <c r="B277" s="3"/>
      <c r="C277" s="3"/>
      <c r="D277" s="3"/>
      <c r="E277" s="34"/>
      <c r="F277" s="34"/>
      <c r="G277" s="34"/>
      <c r="H277" s="34"/>
      <c r="I277" s="34"/>
      <c r="J277" s="34"/>
      <c r="K277" s="21">
        <v>45413</v>
      </c>
      <c r="L277" s="3" t="s">
        <v>1665</v>
      </c>
      <c r="M277" s="4">
        <v>-200000</v>
      </c>
      <c r="N277" s="34"/>
      <c r="O277" s="4">
        <f t="shared" si="51"/>
        <v>-200000</v>
      </c>
      <c r="P277" s="34"/>
      <c r="Q277" s="34"/>
      <c r="R277" s="34"/>
      <c r="S277" s="34"/>
      <c r="T277" s="3" t="s">
        <v>306</v>
      </c>
    </row>
    <row r="278" spans="1:20" x14ac:dyDescent="0.35">
      <c r="A278" s="3" t="s">
        <v>50</v>
      </c>
      <c r="B278" s="3"/>
      <c r="C278" s="3"/>
      <c r="D278" s="3"/>
      <c r="E278" s="34"/>
      <c r="F278" s="34"/>
      <c r="G278" s="34"/>
      <c r="H278" s="34"/>
      <c r="I278" s="34"/>
      <c r="J278" s="34"/>
      <c r="K278" s="21">
        <v>45445</v>
      </c>
      <c r="L278" s="3" t="s">
        <v>9</v>
      </c>
      <c r="M278" s="34"/>
      <c r="N278" s="4">
        <v>-10000</v>
      </c>
      <c r="O278" s="4">
        <f t="shared" si="51"/>
        <v>-10000</v>
      </c>
      <c r="P278" s="34"/>
      <c r="Q278" s="34"/>
      <c r="R278" s="34"/>
      <c r="S278" s="34"/>
      <c r="T278" s="3" t="s">
        <v>306</v>
      </c>
    </row>
    <row r="279" spans="1:20" x14ac:dyDescent="0.35">
      <c r="A279" s="3" t="s">
        <v>50</v>
      </c>
      <c r="B279" s="3"/>
      <c r="C279" s="3" t="s">
        <v>1475</v>
      </c>
      <c r="D279" s="3"/>
      <c r="E279" s="34"/>
      <c r="F279" s="34"/>
      <c r="G279" s="34"/>
      <c r="H279" s="34"/>
      <c r="I279" s="34"/>
      <c r="J279" s="34"/>
      <c r="K279" s="21">
        <v>45567</v>
      </c>
      <c r="L279" s="3" t="s">
        <v>9</v>
      </c>
      <c r="M279" s="34"/>
      <c r="N279" s="4">
        <v>144000</v>
      </c>
      <c r="O279" s="4">
        <f t="shared" si="51"/>
        <v>144000</v>
      </c>
      <c r="P279" s="34"/>
      <c r="Q279" s="34"/>
      <c r="R279" s="34"/>
      <c r="S279" s="34"/>
      <c r="T279" s="3" t="s">
        <v>907</v>
      </c>
    </row>
    <row r="280" spans="1:20" x14ac:dyDescent="0.35">
      <c r="A280" s="3" t="s">
        <v>50</v>
      </c>
      <c r="B280" s="3"/>
      <c r="C280" s="3" t="s">
        <v>351</v>
      </c>
      <c r="D280" s="3"/>
      <c r="E280" s="34"/>
      <c r="F280" s="34"/>
      <c r="G280" s="34"/>
      <c r="H280" s="34"/>
      <c r="I280" s="34"/>
      <c r="J280" s="34"/>
      <c r="K280" s="21">
        <v>45571</v>
      </c>
      <c r="L280" s="3" t="s">
        <v>1666</v>
      </c>
      <c r="M280" s="4">
        <v>150000</v>
      </c>
      <c r="N280" s="34"/>
      <c r="O280" s="4">
        <f t="shared" si="51"/>
        <v>150000</v>
      </c>
      <c r="P280" s="34"/>
      <c r="Q280" s="34"/>
      <c r="R280" s="34"/>
      <c r="S280" s="34"/>
      <c r="T280" s="3" t="s">
        <v>907</v>
      </c>
    </row>
    <row r="281" spans="1:20" x14ac:dyDescent="0.35">
      <c r="A281" s="3" t="s">
        <v>50</v>
      </c>
      <c r="B281" s="3"/>
      <c r="C281" s="3"/>
      <c r="D281" s="3"/>
      <c r="E281" s="34"/>
      <c r="F281" s="34"/>
      <c r="G281" s="34"/>
      <c r="H281" s="34"/>
      <c r="I281" s="34"/>
      <c r="J281" s="34"/>
      <c r="K281" s="21">
        <v>45613</v>
      </c>
      <c r="L281" s="3" t="s">
        <v>9</v>
      </c>
      <c r="M281" s="34"/>
      <c r="N281" s="4">
        <v>60000</v>
      </c>
      <c r="O281" s="4">
        <f t="shared" si="51"/>
        <v>60000</v>
      </c>
      <c r="P281" s="34"/>
      <c r="Q281" s="34"/>
      <c r="R281" s="43"/>
      <c r="S281" s="43"/>
      <c r="T281" s="3" t="s">
        <v>907</v>
      </c>
    </row>
    <row r="282" spans="1:20" x14ac:dyDescent="0.35">
      <c r="A282" s="3" t="s">
        <v>50</v>
      </c>
      <c r="B282" s="3"/>
      <c r="C282" s="3" t="s">
        <v>351</v>
      </c>
      <c r="D282" s="3"/>
      <c r="E282" s="34"/>
      <c r="F282" s="34"/>
      <c r="G282" s="34"/>
      <c r="H282" s="34"/>
      <c r="I282" s="34"/>
      <c r="J282" s="34"/>
      <c r="K282" s="21">
        <v>45613</v>
      </c>
      <c r="L282" s="3" t="s">
        <v>1667</v>
      </c>
      <c r="M282" s="4">
        <v>100000</v>
      </c>
      <c r="N282" s="34"/>
      <c r="O282" s="4">
        <f t="shared" si="51"/>
        <v>100000</v>
      </c>
      <c r="P282" s="34"/>
      <c r="Q282" s="34"/>
      <c r="R282" s="34"/>
      <c r="S282" s="34"/>
      <c r="T282" s="3" t="s">
        <v>907</v>
      </c>
    </row>
    <row r="283" spans="1:20" x14ac:dyDescent="0.35">
      <c r="A283" s="3" t="s">
        <v>50</v>
      </c>
      <c r="B283" s="3"/>
      <c r="C283" s="3"/>
      <c r="D283" s="3"/>
      <c r="E283" s="34"/>
      <c r="F283" s="34"/>
      <c r="G283" s="34"/>
      <c r="H283" s="34"/>
      <c r="I283" s="34"/>
      <c r="J283" s="34"/>
      <c r="K283" s="21">
        <v>45615</v>
      </c>
      <c r="L283" s="3" t="s">
        <v>9</v>
      </c>
      <c r="M283" s="34"/>
      <c r="N283" s="4">
        <v>100000</v>
      </c>
      <c r="O283" s="4">
        <f t="shared" si="51"/>
        <v>100000</v>
      </c>
      <c r="P283" s="34"/>
      <c r="Q283" s="34"/>
      <c r="R283" s="34"/>
      <c r="S283" s="34"/>
      <c r="T283" s="3" t="s">
        <v>907</v>
      </c>
    </row>
    <row r="284" spans="1:20" x14ac:dyDescent="0.35">
      <c r="A284" s="3" t="s">
        <v>50</v>
      </c>
      <c r="B284" s="3"/>
      <c r="C284" s="3" t="s">
        <v>351</v>
      </c>
      <c r="D284" s="3"/>
      <c r="E284" s="34"/>
      <c r="F284" s="34"/>
      <c r="G284" s="34"/>
      <c r="H284" s="34"/>
      <c r="I284" s="34"/>
      <c r="J284" s="34"/>
      <c r="K284" s="21">
        <v>45630</v>
      </c>
      <c r="L284" s="3" t="s">
        <v>1668</v>
      </c>
      <c r="M284" s="4">
        <v>65000</v>
      </c>
      <c r="N284" s="34"/>
      <c r="O284" s="4">
        <f t="shared" si="51"/>
        <v>65000</v>
      </c>
      <c r="P284" s="34"/>
      <c r="Q284" s="34"/>
      <c r="R284" s="34"/>
      <c r="S284" s="34"/>
      <c r="T284" s="3" t="s">
        <v>907</v>
      </c>
    </row>
    <row r="285" spans="1:20" x14ac:dyDescent="0.35">
      <c r="A285" s="3" t="s">
        <v>50</v>
      </c>
      <c r="B285" s="3"/>
      <c r="C285" s="3"/>
      <c r="D285" s="3"/>
      <c r="E285" s="34"/>
      <c r="F285" s="34"/>
      <c r="G285" s="34"/>
      <c r="H285" s="34"/>
      <c r="I285" s="34"/>
      <c r="J285" s="34"/>
      <c r="K285" s="21">
        <v>45630</v>
      </c>
      <c r="L285" s="3" t="s">
        <v>9</v>
      </c>
      <c r="M285" s="34"/>
      <c r="N285" s="4">
        <v>60000</v>
      </c>
      <c r="O285" s="4">
        <f t="shared" si="51"/>
        <v>60000</v>
      </c>
      <c r="P285" s="34"/>
      <c r="Q285" s="34"/>
      <c r="R285" s="34"/>
      <c r="S285" s="34"/>
      <c r="T285" s="3" t="s">
        <v>907</v>
      </c>
    </row>
    <row r="286" spans="1:20" x14ac:dyDescent="0.35">
      <c r="A286" s="3" t="s">
        <v>50</v>
      </c>
      <c r="B286" s="3"/>
      <c r="C286" s="3" t="s">
        <v>351</v>
      </c>
      <c r="D286" s="3"/>
      <c r="E286" s="34"/>
      <c r="F286" s="34"/>
      <c r="G286" s="34"/>
      <c r="H286" s="34"/>
      <c r="I286" s="34"/>
      <c r="J286" s="34"/>
      <c r="K286" s="21">
        <v>45650</v>
      </c>
      <c r="L286" s="3" t="s">
        <v>1669</v>
      </c>
      <c r="M286" s="4">
        <v>100000</v>
      </c>
      <c r="N286" s="34"/>
      <c r="O286" s="4">
        <f t="shared" si="51"/>
        <v>100000</v>
      </c>
      <c r="P286" s="34"/>
      <c r="Q286" s="34"/>
      <c r="R286" s="34"/>
      <c r="S286" s="34"/>
      <c r="T286" s="3" t="s">
        <v>907</v>
      </c>
    </row>
    <row r="287" spans="1:20" x14ac:dyDescent="0.35">
      <c r="A287" s="3" t="s">
        <v>50</v>
      </c>
      <c r="B287" s="3"/>
      <c r="C287" s="3" t="s">
        <v>351</v>
      </c>
      <c r="D287" s="3"/>
      <c r="E287" s="34"/>
      <c r="F287" s="34"/>
      <c r="G287" s="34"/>
      <c r="H287" s="34"/>
      <c r="I287" s="34"/>
      <c r="J287" s="34"/>
      <c r="K287" s="21">
        <v>45656</v>
      </c>
      <c r="L287" s="3" t="s">
        <v>1670</v>
      </c>
      <c r="M287" s="4">
        <v>50000</v>
      </c>
      <c r="N287" s="34"/>
      <c r="O287" s="4">
        <f t="shared" si="51"/>
        <v>50000</v>
      </c>
      <c r="P287" s="34"/>
      <c r="Q287" s="34"/>
      <c r="R287" s="34"/>
      <c r="S287" s="34"/>
      <c r="T287" s="3" t="s">
        <v>907</v>
      </c>
    </row>
    <row r="288" spans="1:20" x14ac:dyDescent="0.35">
      <c r="A288" s="3" t="s">
        <v>50</v>
      </c>
      <c r="B288" s="3"/>
      <c r="C288" s="3" t="s">
        <v>351</v>
      </c>
      <c r="D288" s="3"/>
      <c r="E288" s="34"/>
      <c r="F288" s="34"/>
      <c r="G288" s="34"/>
      <c r="H288" s="34"/>
      <c r="I288" s="34"/>
      <c r="J288" s="34"/>
      <c r="K288" s="21">
        <v>45656</v>
      </c>
      <c r="L288" s="3" t="s">
        <v>1671</v>
      </c>
      <c r="M288" s="4">
        <v>50000</v>
      </c>
      <c r="N288" s="34"/>
      <c r="O288" s="4">
        <f t="shared" si="51"/>
        <v>50000</v>
      </c>
      <c r="P288" s="34"/>
      <c r="Q288" s="34"/>
      <c r="R288" s="34"/>
      <c r="S288" s="34"/>
      <c r="T288" s="3" t="s">
        <v>907</v>
      </c>
    </row>
    <row r="289" spans="1:20" x14ac:dyDescent="0.35">
      <c r="A289" s="3" t="s">
        <v>50</v>
      </c>
      <c r="B289" s="3"/>
      <c r="C289" s="3" t="s">
        <v>351</v>
      </c>
      <c r="D289" s="3"/>
      <c r="E289" s="34"/>
      <c r="F289" s="34"/>
      <c r="G289" s="34"/>
      <c r="H289" s="34"/>
      <c r="I289" s="34"/>
      <c r="J289" s="34"/>
      <c r="K289" s="21">
        <v>45690</v>
      </c>
      <c r="L289" s="3" t="s">
        <v>1117</v>
      </c>
      <c r="M289" s="4">
        <v>100000</v>
      </c>
      <c r="N289" s="34"/>
      <c r="O289" s="4">
        <f t="shared" si="51"/>
        <v>100000</v>
      </c>
      <c r="P289" s="34"/>
      <c r="Q289" s="34"/>
      <c r="R289" s="34"/>
      <c r="S289" s="34"/>
      <c r="T289" s="3" t="s">
        <v>907</v>
      </c>
    </row>
    <row r="290" spans="1:20" x14ac:dyDescent="0.35">
      <c r="A290" s="3" t="s">
        <v>50</v>
      </c>
      <c r="B290" s="3"/>
      <c r="C290" s="3" t="s">
        <v>526</v>
      </c>
      <c r="D290" s="3"/>
      <c r="E290" s="34"/>
      <c r="F290" s="34"/>
      <c r="G290" s="34"/>
      <c r="H290" s="34"/>
      <c r="I290" s="34"/>
      <c r="J290" s="34"/>
      <c r="K290" s="21">
        <v>45699</v>
      </c>
      <c r="L290" s="3" t="s">
        <v>9</v>
      </c>
      <c r="M290" s="34"/>
      <c r="N290" s="4">
        <v>100000</v>
      </c>
      <c r="O290" s="4">
        <f t="shared" si="51"/>
        <v>100000</v>
      </c>
      <c r="P290" s="34"/>
      <c r="Q290" s="34"/>
      <c r="R290" s="34"/>
      <c r="S290" s="34"/>
      <c r="T290" s="3" t="s">
        <v>907</v>
      </c>
    </row>
    <row r="291" spans="1:20" x14ac:dyDescent="0.35">
      <c r="A291" s="3" t="s">
        <v>50</v>
      </c>
      <c r="B291" s="3"/>
      <c r="C291" s="3"/>
      <c r="D291" s="3"/>
      <c r="E291" s="34"/>
      <c r="F291" s="34"/>
      <c r="G291" s="34"/>
      <c r="H291" s="34"/>
      <c r="I291" s="34"/>
      <c r="J291" s="34"/>
      <c r="K291" s="3" t="s">
        <v>1978</v>
      </c>
      <c r="L291" s="3" t="s">
        <v>9</v>
      </c>
      <c r="M291" s="34"/>
      <c r="N291" s="34">
        <v>300000</v>
      </c>
      <c r="O291" s="4">
        <f t="shared" si="51"/>
        <v>300000</v>
      </c>
      <c r="P291" s="34"/>
      <c r="Q291" s="34"/>
      <c r="R291" s="34"/>
      <c r="S291" s="34"/>
      <c r="T291" s="3" t="s">
        <v>907</v>
      </c>
    </row>
    <row r="292" spans="1:20" x14ac:dyDescent="0.35">
      <c r="A292" s="3" t="s">
        <v>50</v>
      </c>
      <c r="B292" s="3"/>
      <c r="C292" s="3"/>
      <c r="D292" s="3"/>
      <c r="E292" s="34"/>
      <c r="F292" s="34"/>
      <c r="G292" s="34"/>
      <c r="H292" s="34"/>
      <c r="I292" s="34"/>
      <c r="J292" s="34"/>
      <c r="K292" s="21">
        <v>45843</v>
      </c>
      <c r="L292" s="3" t="s">
        <v>9</v>
      </c>
      <c r="M292" s="34"/>
      <c r="N292" s="34">
        <v>410000</v>
      </c>
      <c r="O292" s="4">
        <f t="shared" si="51"/>
        <v>410000</v>
      </c>
      <c r="P292" s="34"/>
      <c r="Q292" s="34"/>
      <c r="R292" s="34"/>
      <c r="S292" s="34"/>
      <c r="T292" s="3"/>
    </row>
    <row r="293" spans="1:20" x14ac:dyDescent="0.35">
      <c r="A293" s="3" t="s">
        <v>50</v>
      </c>
      <c r="B293" s="3"/>
      <c r="C293" s="3"/>
      <c r="D293" s="3"/>
      <c r="E293" s="34"/>
      <c r="F293" s="34"/>
      <c r="G293" s="34"/>
      <c r="H293" s="34"/>
      <c r="I293" s="34"/>
      <c r="J293" s="34"/>
      <c r="K293" s="21">
        <v>45905</v>
      </c>
      <c r="L293" s="3" t="s">
        <v>9</v>
      </c>
      <c r="M293" s="34"/>
      <c r="N293" s="34">
        <v>74000</v>
      </c>
      <c r="O293" s="4">
        <f t="shared" si="51"/>
        <v>74000</v>
      </c>
      <c r="P293" s="34"/>
      <c r="Q293" s="34"/>
      <c r="R293" s="34"/>
      <c r="S293" s="34"/>
      <c r="T293" s="3"/>
    </row>
    <row r="294" spans="1:20" x14ac:dyDescent="0.35">
      <c r="A294" s="3" t="s">
        <v>50</v>
      </c>
      <c r="B294" s="3"/>
      <c r="C294" s="3"/>
      <c r="D294" s="3"/>
      <c r="E294" s="34"/>
      <c r="F294" s="34"/>
      <c r="G294" s="34"/>
      <c r="H294" s="34"/>
      <c r="I294" s="34"/>
      <c r="J294" s="34"/>
      <c r="K294" s="21">
        <v>45905</v>
      </c>
      <c r="L294" s="3" t="s">
        <v>312</v>
      </c>
      <c r="M294" s="34">
        <v>9000</v>
      </c>
      <c r="N294" s="34"/>
      <c r="O294" s="4">
        <f t="shared" si="51"/>
        <v>9000</v>
      </c>
      <c r="P294" s="34"/>
      <c r="Q294" s="34"/>
      <c r="R294" s="34"/>
      <c r="S294" s="34"/>
      <c r="T294" s="3"/>
    </row>
    <row r="295" spans="1:20" x14ac:dyDescent="0.35">
      <c r="A295" s="3" t="s">
        <v>50</v>
      </c>
      <c r="B295" s="3"/>
      <c r="C295" s="3"/>
      <c r="D295" s="3"/>
      <c r="E295" s="34"/>
      <c r="F295" s="34"/>
      <c r="G295" s="34"/>
      <c r="H295" s="34"/>
      <c r="I295" s="34"/>
      <c r="J295" s="34"/>
      <c r="K295" s="3" t="s">
        <v>1932</v>
      </c>
      <c r="L295" s="3" t="s">
        <v>9</v>
      </c>
      <c r="M295" s="34"/>
      <c r="N295" s="34">
        <v>21000</v>
      </c>
      <c r="O295" s="4">
        <f t="shared" si="51"/>
        <v>21000</v>
      </c>
      <c r="P295" s="34"/>
      <c r="Q295" s="34"/>
      <c r="R295" s="34"/>
      <c r="S295" s="34"/>
      <c r="T295" s="3"/>
    </row>
    <row r="296" spans="1:20" x14ac:dyDescent="0.35">
      <c r="A296" s="3" t="s">
        <v>50</v>
      </c>
      <c r="B296" s="3"/>
      <c r="C296" s="3"/>
      <c r="D296" s="3"/>
      <c r="E296" s="34"/>
      <c r="F296" s="34"/>
      <c r="G296" s="34"/>
      <c r="H296" s="34"/>
      <c r="I296" s="34"/>
      <c r="J296" s="34"/>
      <c r="K296" s="3"/>
      <c r="L296" s="3"/>
      <c r="M296" s="34"/>
      <c r="N296" s="34"/>
      <c r="O296" s="4">
        <f t="shared" si="51"/>
        <v>0</v>
      </c>
      <c r="P296" s="34"/>
      <c r="Q296" s="34"/>
      <c r="R296" s="34"/>
      <c r="S296" s="34"/>
      <c r="T296" s="3"/>
    </row>
    <row r="297" spans="1:20" x14ac:dyDescent="0.35">
      <c r="A297" s="3" t="s">
        <v>50</v>
      </c>
      <c r="B297" s="3"/>
      <c r="C297" s="3"/>
      <c r="D297" s="3"/>
      <c r="E297" s="34"/>
      <c r="F297" s="34"/>
      <c r="G297" s="34"/>
      <c r="H297" s="34"/>
      <c r="I297" s="34"/>
      <c r="J297" s="34"/>
      <c r="K297" s="3"/>
      <c r="L297" s="3"/>
      <c r="M297" s="34"/>
      <c r="N297" s="34"/>
      <c r="O297" s="4">
        <f t="shared" si="51"/>
        <v>0</v>
      </c>
      <c r="P297" s="34"/>
      <c r="Q297" s="34"/>
      <c r="R297" s="34"/>
      <c r="S297" s="34"/>
      <c r="T297" s="3"/>
    </row>
    <row r="298" spans="1:20" x14ac:dyDescent="0.35">
      <c r="A298" s="18" t="s">
        <v>50</v>
      </c>
      <c r="B298" s="18"/>
      <c r="C298" s="18"/>
      <c r="D298" s="18"/>
      <c r="E298" s="23"/>
      <c r="F298" s="23"/>
      <c r="G298" s="23"/>
      <c r="H298" s="23"/>
      <c r="I298" s="23"/>
      <c r="J298" s="23"/>
      <c r="K298" s="18"/>
      <c r="L298" s="18"/>
      <c r="M298" s="23">
        <f>SUM(M275:M297)</f>
        <v>624000</v>
      </c>
      <c r="N298" s="23">
        <f t="shared" ref="N298:O298" si="52">SUM(N275:N297)</f>
        <v>1269000</v>
      </c>
      <c r="O298" s="23">
        <f t="shared" si="52"/>
        <v>1893000</v>
      </c>
      <c r="P298" s="23">
        <f>+J274-N298</f>
        <v>-19720</v>
      </c>
      <c r="Q298" s="23">
        <f>+I274-M298</f>
        <v>20000</v>
      </c>
      <c r="R298" s="23">
        <f>+SUM(P298:Q298)</f>
        <v>280</v>
      </c>
      <c r="S298" s="23">
        <f>+O298</f>
        <v>1893000</v>
      </c>
      <c r="T298" s="18"/>
    </row>
    <row r="299" spans="1:20" s="28" customFormat="1" x14ac:dyDescent="0.35">
      <c r="A299" s="26" t="s">
        <v>51</v>
      </c>
      <c r="B299" s="26" t="s">
        <v>437</v>
      </c>
      <c r="C299" s="26"/>
      <c r="D299" s="26">
        <v>118.37</v>
      </c>
      <c r="E299" s="27">
        <v>16000</v>
      </c>
      <c r="F299" s="27">
        <f>+D299*0.8364</f>
        <v>99.004668000000009</v>
      </c>
      <c r="G299" s="27">
        <v>6500</v>
      </c>
      <c r="H299" s="27">
        <f>+D299*E299</f>
        <v>1893920</v>
      </c>
      <c r="I299" s="27">
        <f>+CEILING(F299*G299,1000)</f>
        <v>644000</v>
      </c>
      <c r="J299" s="27">
        <f>(H299-I299)</f>
        <v>1249920</v>
      </c>
      <c r="K299" s="26"/>
      <c r="L299" s="26"/>
      <c r="M299" s="27"/>
      <c r="N299" s="27"/>
      <c r="O299" s="27"/>
      <c r="P299" s="27">
        <f>+J299-N299</f>
        <v>1249920</v>
      </c>
      <c r="Q299" s="27">
        <f>+I299-M299</f>
        <v>644000</v>
      </c>
      <c r="R299" s="27">
        <f t="shared" ref="R299" si="53">+P299+Q299</f>
        <v>1893920</v>
      </c>
      <c r="S299" s="27">
        <f t="shared" ref="S299" si="54">+O299</f>
        <v>0</v>
      </c>
      <c r="T299" s="26" t="s">
        <v>295</v>
      </c>
    </row>
    <row r="300" spans="1:20" x14ac:dyDescent="0.35">
      <c r="A300" s="3" t="s">
        <v>52</v>
      </c>
      <c r="B300" s="3" t="s">
        <v>437</v>
      </c>
      <c r="C300" s="3"/>
      <c r="D300" s="3">
        <v>118.4</v>
      </c>
      <c r="E300" s="34">
        <v>12000</v>
      </c>
      <c r="F300" s="4">
        <f>+D300*0.8364</f>
        <v>99.02976000000001</v>
      </c>
      <c r="G300" s="34">
        <v>6500</v>
      </c>
      <c r="H300" s="34">
        <f>+D300*E300</f>
        <v>1420800</v>
      </c>
      <c r="I300" s="4">
        <f>+CEILING(F300*G300,1000)</f>
        <v>644000</v>
      </c>
      <c r="J300" s="4">
        <f>(H300-I300)</f>
        <v>776800</v>
      </c>
      <c r="K300" s="21">
        <v>45099</v>
      </c>
      <c r="L300" s="3"/>
      <c r="M300" s="34"/>
      <c r="N300" s="34"/>
      <c r="O300" s="34"/>
      <c r="P300" s="34"/>
      <c r="Q300" s="34"/>
      <c r="R300" s="43"/>
      <c r="S300" s="43"/>
      <c r="T300" s="3" t="s">
        <v>640</v>
      </c>
    </row>
    <row r="301" spans="1:20" x14ac:dyDescent="0.35">
      <c r="A301" s="3" t="s">
        <v>52</v>
      </c>
      <c r="B301" s="3"/>
      <c r="C301" s="3" t="s">
        <v>371</v>
      </c>
      <c r="D301" s="3"/>
      <c r="E301" s="34"/>
      <c r="F301" s="34"/>
      <c r="G301" s="34"/>
      <c r="H301" s="34"/>
      <c r="I301" s="34"/>
      <c r="J301" s="34"/>
      <c r="K301" s="21">
        <v>45099</v>
      </c>
      <c r="L301" s="3" t="s">
        <v>9</v>
      </c>
      <c r="M301" s="34"/>
      <c r="N301" s="4">
        <v>20000</v>
      </c>
      <c r="O301" s="4">
        <f t="shared" ref="O301:O305" si="55">+SUM(M301:N301)</f>
        <v>20000</v>
      </c>
      <c r="P301" s="34"/>
      <c r="Q301" s="34"/>
      <c r="R301" s="34"/>
      <c r="S301" s="34"/>
      <c r="T301" s="3" t="s">
        <v>640</v>
      </c>
    </row>
    <row r="302" spans="1:20" x14ac:dyDescent="0.35">
      <c r="A302" s="3" t="s">
        <v>52</v>
      </c>
      <c r="B302" s="3"/>
      <c r="C302" s="3"/>
      <c r="D302" s="3"/>
      <c r="E302" s="34"/>
      <c r="F302" s="34"/>
      <c r="G302" s="34"/>
      <c r="H302" s="34"/>
      <c r="I302" s="34"/>
      <c r="J302" s="34"/>
      <c r="K302" s="21">
        <v>45107</v>
      </c>
      <c r="L302" s="3" t="s">
        <v>1672</v>
      </c>
      <c r="M302" s="34">
        <v>300000</v>
      </c>
      <c r="N302" s="34"/>
      <c r="O302" s="4">
        <f t="shared" si="55"/>
        <v>300000</v>
      </c>
      <c r="P302" s="34"/>
      <c r="Q302" s="34"/>
      <c r="R302" s="34"/>
      <c r="S302" s="34"/>
      <c r="T302" s="3" t="s">
        <v>640</v>
      </c>
    </row>
    <row r="303" spans="1:20" x14ac:dyDescent="0.35">
      <c r="A303" s="3" t="s">
        <v>52</v>
      </c>
      <c r="B303" s="3"/>
      <c r="C303" s="3"/>
      <c r="D303" s="3"/>
      <c r="E303" s="34"/>
      <c r="F303" s="34"/>
      <c r="G303" s="34"/>
      <c r="H303" s="34"/>
      <c r="I303" s="34"/>
      <c r="J303" s="34"/>
      <c r="K303" s="21">
        <v>45111</v>
      </c>
      <c r="L303" s="3" t="s">
        <v>1673</v>
      </c>
      <c r="M303" s="34">
        <v>344000</v>
      </c>
      <c r="N303" s="34"/>
      <c r="O303" s="4">
        <f t="shared" si="55"/>
        <v>344000</v>
      </c>
      <c r="P303" s="34"/>
      <c r="Q303" s="34"/>
      <c r="R303" s="34"/>
      <c r="S303" s="34"/>
      <c r="T303" s="3" t="s">
        <v>640</v>
      </c>
    </row>
    <row r="304" spans="1:20" x14ac:dyDescent="0.35">
      <c r="A304" s="3" t="s">
        <v>52</v>
      </c>
      <c r="B304" s="3"/>
      <c r="C304" s="3"/>
      <c r="D304" s="3"/>
      <c r="E304" s="34"/>
      <c r="F304" s="34"/>
      <c r="G304" s="34"/>
      <c r="H304" s="34"/>
      <c r="I304" s="34"/>
      <c r="J304" s="34"/>
      <c r="K304" s="21">
        <v>45104</v>
      </c>
      <c r="L304" s="3" t="s">
        <v>9</v>
      </c>
      <c r="M304" s="34"/>
      <c r="N304" s="4">
        <v>756800</v>
      </c>
      <c r="O304" s="4">
        <f t="shared" si="55"/>
        <v>756800</v>
      </c>
      <c r="P304" s="34"/>
      <c r="Q304" s="34"/>
      <c r="R304" s="34"/>
      <c r="S304" s="34"/>
      <c r="T304" s="3" t="s">
        <v>640</v>
      </c>
    </row>
    <row r="305" spans="1:20" x14ac:dyDescent="0.35">
      <c r="A305" s="3" t="s">
        <v>52</v>
      </c>
      <c r="B305" s="3"/>
      <c r="C305" s="3"/>
      <c r="D305" s="3"/>
      <c r="E305" s="34"/>
      <c r="F305" s="34"/>
      <c r="G305" s="34"/>
      <c r="H305" s="34"/>
      <c r="I305" s="34"/>
      <c r="J305" s="34"/>
      <c r="K305" s="3"/>
      <c r="L305" s="3"/>
      <c r="M305" s="34"/>
      <c r="N305" s="34"/>
      <c r="O305" s="4">
        <f t="shared" si="55"/>
        <v>0</v>
      </c>
      <c r="P305" s="34"/>
      <c r="Q305" s="34"/>
      <c r="R305" s="34"/>
      <c r="S305" s="34"/>
      <c r="T305" s="3" t="s">
        <v>640</v>
      </c>
    </row>
    <row r="306" spans="1:20" x14ac:dyDescent="0.35">
      <c r="A306" s="18" t="s">
        <v>52</v>
      </c>
      <c r="B306" s="18"/>
      <c r="C306" s="18"/>
      <c r="D306" s="18"/>
      <c r="E306" s="23"/>
      <c r="F306" s="23"/>
      <c r="G306" s="23"/>
      <c r="H306" s="23"/>
      <c r="I306" s="23"/>
      <c r="J306" s="23"/>
      <c r="K306" s="18"/>
      <c r="L306" s="18"/>
      <c r="M306" s="23">
        <f t="shared" ref="M306:N306" si="56">SUM(M301:M305)</f>
        <v>644000</v>
      </c>
      <c r="N306" s="23">
        <f t="shared" si="56"/>
        <v>776800</v>
      </c>
      <c r="O306" s="23">
        <f>SUM(O301:O305)</f>
        <v>1420800</v>
      </c>
      <c r="P306" s="23">
        <f>+J300-N306</f>
        <v>0</v>
      </c>
      <c r="Q306" s="23">
        <f>+I300-M306</f>
        <v>0</v>
      </c>
      <c r="R306" s="23">
        <f>+SUM(P306:Q306)</f>
        <v>0</v>
      </c>
      <c r="S306" s="23">
        <f>+O306</f>
        <v>1420800</v>
      </c>
      <c r="T306" s="18"/>
    </row>
    <row r="307" spans="1:20" x14ac:dyDescent="0.35">
      <c r="A307" s="26" t="s">
        <v>53</v>
      </c>
      <c r="B307" s="26" t="s">
        <v>437</v>
      </c>
      <c r="C307" s="26"/>
      <c r="D307" s="26">
        <v>139.34</v>
      </c>
      <c r="E307" s="27">
        <v>16000</v>
      </c>
      <c r="F307" s="27">
        <f t="shared" ref="F307:F319" si="57">+D307*0.8364</f>
        <v>116.543976</v>
      </c>
      <c r="G307" s="27">
        <v>6500</v>
      </c>
      <c r="H307" s="27">
        <f t="shared" ref="H307:H319" si="58">+D307*E307</f>
        <v>2229440</v>
      </c>
      <c r="I307" s="27">
        <f t="shared" ref="I307:I319" si="59">+CEILING(F307*G307,1000)</f>
        <v>758000</v>
      </c>
      <c r="J307" s="27">
        <f t="shared" ref="J307:J319" si="60">(H307-I307)</f>
        <v>1471440</v>
      </c>
      <c r="K307" s="26"/>
      <c r="L307" s="26"/>
      <c r="M307" s="27"/>
      <c r="N307" s="27"/>
      <c r="O307" s="27"/>
      <c r="P307" s="27">
        <f t="shared" ref="P307:P316" si="61">+J307-N307</f>
        <v>1471440</v>
      </c>
      <c r="Q307" s="27">
        <f t="shared" ref="Q307:Q316" si="62">+I307-M307</f>
        <v>758000</v>
      </c>
      <c r="R307" s="27">
        <f t="shared" ref="R307:R318" si="63">+P307+Q307</f>
        <v>2229440</v>
      </c>
      <c r="S307" s="27">
        <f t="shared" ref="S307:S318" si="64">+O307</f>
        <v>0</v>
      </c>
      <c r="T307" s="26" t="s">
        <v>295</v>
      </c>
    </row>
    <row r="308" spans="1:20" x14ac:dyDescent="0.35">
      <c r="A308" s="26" t="s">
        <v>54</v>
      </c>
      <c r="B308" s="26" t="s">
        <v>437</v>
      </c>
      <c r="C308" s="26"/>
      <c r="D308" s="26">
        <v>130.1</v>
      </c>
      <c r="E308" s="27">
        <v>16000</v>
      </c>
      <c r="F308" s="27">
        <f t="shared" si="57"/>
        <v>108.81564</v>
      </c>
      <c r="G308" s="27">
        <v>6500</v>
      </c>
      <c r="H308" s="27">
        <f t="shared" si="58"/>
        <v>2081600</v>
      </c>
      <c r="I308" s="27">
        <f t="shared" si="59"/>
        <v>708000</v>
      </c>
      <c r="J308" s="27">
        <f t="shared" si="60"/>
        <v>1373600</v>
      </c>
      <c r="K308" s="26"/>
      <c r="L308" s="26"/>
      <c r="M308" s="27"/>
      <c r="N308" s="27"/>
      <c r="O308" s="27"/>
      <c r="P308" s="27">
        <f t="shared" si="61"/>
        <v>1373600</v>
      </c>
      <c r="Q308" s="27">
        <f t="shared" si="62"/>
        <v>708000</v>
      </c>
      <c r="R308" s="27">
        <f t="shared" si="63"/>
        <v>2081600</v>
      </c>
      <c r="S308" s="27">
        <f t="shared" si="64"/>
        <v>0</v>
      </c>
      <c r="T308" s="26" t="s">
        <v>295</v>
      </c>
    </row>
    <row r="309" spans="1:20" x14ac:dyDescent="0.35">
      <c r="A309" s="26" t="s">
        <v>55</v>
      </c>
      <c r="B309" s="26" t="s">
        <v>437</v>
      </c>
      <c r="C309" s="26"/>
      <c r="D309" s="26">
        <v>130.15</v>
      </c>
      <c r="E309" s="27">
        <v>16000</v>
      </c>
      <c r="F309" s="27">
        <f t="shared" si="57"/>
        <v>108.85746</v>
      </c>
      <c r="G309" s="27">
        <v>6500</v>
      </c>
      <c r="H309" s="27">
        <f t="shared" si="58"/>
        <v>2082400</v>
      </c>
      <c r="I309" s="27">
        <f t="shared" si="59"/>
        <v>708000</v>
      </c>
      <c r="J309" s="27">
        <f t="shared" si="60"/>
        <v>1374400</v>
      </c>
      <c r="K309" s="26"/>
      <c r="L309" s="26"/>
      <c r="M309" s="27"/>
      <c r="N309" s="27"/>
      <c r="O309" s="27"/>
      <c r="P309" s="27">
        <f t="shared" si="61"/>
        <v>1374400</v>
      </c>
      <c r="Q309" s="27">
        <f t="shared" si="62"/>
        <v>708000</v>
      </c>
      <c r="R309" s="27">
        <f t="shared" si="63"/>
        <v>2082400</v>
      </c>
      <c r="S309" s="27">
        <f t="shared" si="64"/>
        <v>0</v>
      </c>
      <c r="T309" s="26" t="s">
        <v>295</v>
      </c>
    </row>
    <row r="310" spans="1:20" x14ac:dyDescent="0.35">
      <c r="A310" s="26" t="s">
        <v>56</v>
      </c>
      <c r="B310" s="26" t="s">
        <v>437</v>
      </c>
      <c r="C310" s="26"/>
      <c r="D310" s="26">
        <v>130.21</v>
      </c>
      <c r="E310" s="27">
        <v>16000</v>
      </c>
      <c r="F310" s="27">
        <f t="shared" si="57"/>
        <v>108.907644</v>
      </c>
      <c r="G310" s="27">
        <v>6500</v>
      </c>
      <c r="H310" s="27">
        <f t="shared" si="58"/>
        <v>2083360.0000000002</v>
      </c>
      <c r="I310" s="27">
        <f t="shared" si="59"/>
        <v>708000</v>
      </c>
      <c r="J310" s="27">
        <f t="shared" si="60"/>
        <v>1375360.0000000002</v>
      </c>
      <c r="K310" s="26"/>
      <c r="L310" s="26"/>
      <c r="M310" s="27"/>
      <c r="N310" s="27"/>
      <c r="O310" s="27"/>
      <c r="P310" s="27">
        <f t="shared" si="61"/>
        <v>1375360.0000000002</v>
      </c>
      <c r="Q310" s="27">
        <f t="shared" si="62"/>
        <v>708000</v>
      </c>
      <c r="R310" s="27">
        <f t="shared" si="63"/>
        <v>2083360.0000000002</v>
      </c>
      <c r="S310" s="27">
        <f t="shared" si="64"/>
        <v>0</v>
      </c>
      <c r="T310" s="26" t="s">
        <v>295</v>
      </c>
    </row>
    <row r="311" spans="1:20" x14ac:dyDescent="0.35">
      <c r="A311" s="26" t="s">
        <v>57</v>
      </c>
      <c r="B311" s="26" t="s">
        <v>437</v>
      </c>
      <c r="C311" s="26"/>
      <c r="D311" s="26">
        <v>139.58000000000001</v>
      </c>
      <c r="E311" s="27">
        <v>16000</v>
      </c>
      <c r="F311" s="27">
        <f t="shared" si="57"/>
        <v>116.74471200000002</v>
      </c>
      <c r="G311" s="27">
        <v>6500</v>
      </c>
      <c r="H311" s="27">
        <f t="shared" si="58"/>
        <v>2233280</v>
      </c>
      <c r="I311" s="27">
        <f t="shared" si="59"/>
        <v>759000</v>
      </c>
      <c r="J311" s="27">
        <f t="shared" si="60"/>
        <v>1474280</v>
      </c>
      <c r="K311" s="26"/>
      <c r="L311" s="26"/>
      <c r="M311" s="27"/>
      <c r="N311" s="27"/>
      <c r="O311" s="27"/>
      <c r="P311" s="27">
        <f t="shared" si="61"/>
        <v>1474280</v>
      </c>
      <c r="Q311" s="27">
        <f t="shared" si="62"/>
        <v>759000</v>
      </c>
      <c r="R311" s="27">
        <f t="shared" si="63"/>
        <v>2233280</v>
      </c>
      <c r="S311" s="27">
        <f t="shared" si="64"/>
        <v>0</v>
      </c>
      <c r="T311" s="26" t="s">
        <v>295</v>
      </c>
    </row>
    <row r="312" spans="1:20" x14ac:dyDescent="0.35">
      <c r="A312" s="26" t="s">
        <v>58</v>
      </c>
      <c r="B312" s="26" t="s">
        <v>437</v>
      </c>
      <c r="C312" s="26"/>
      <c r="D312" s="26">
        <v>130.34</v>
      </c>
      <c r="E312" s="27">
        <v>16000</v>
      </c>
      <c r="F312" s="27">
        <f t="shared" si="57"/>
        <v>109.01637600000001</v>
      </c>
      <c r="G312" s="27">
        <v>6500</v>
      </c>
      <c r="H312" s="27">
        <f t="shared" si="58"/>
        <v>2085440</v>
      </c>
      <c r="I312" s="27">
        <f t="shared" si="59"/>
        <v>709000</v>
      </c>
      <c r="J312" s="27">
        <f t="shared" si="60"/>
        <v>1376440</v>
      </c>
      <c r="K312" s="26"/>
      <c r="L312" s="26"/>
      <c r="M312" s="27"/>
      <c r="N312" s="27"/>
      <c r="O312" s="27"/>
      <c r="P312" s="27">
        <f t="shared" si="61"/>
        <v>1376440</v>
      </c>
      <c r="Q312" s="27">
        <f t="shared" si="62"/>
        <v>709000</v>
      </c>
      <c r="R312" s="27">
        <f t="shared" si="63"/>
        <v>2085440</v>
      </c>
      <c r="S312" s="27">
        <f t="shared" si="64"/>
        <v>0</v>
      </c>
      <c r="T312" s="26" t="s">
        <v>295</v>
      </c>
    </row>
    <row r="313" spans="1:20" x14ac:dyDescent="0.35">
      <c r="A313" s="26" t="s">
        <v>59</v>
      </c>
      <c r="B313" s="26" t="s">
        <v>437</v>
      </c>
      <c r="C313" s="26"/>
      <c r="D313" s="26">
        <v>130.38999999999999</v>
      </c>
      <c r="E313" s="27">
        <v>16000</v>
      </c>
      <c r="F313" s="27">
        <f t="shared" si="57"/>
        <v>109.058196</v>
      </c>
      <c r="G313" s="27">
        <v>6500</v>
      </c>
      <c r="H313" s="27">
        <f t="shared" si="58"/>
        <v>2086239.9999999998</v>
      </c>
      <c r="I313" s="27">
        <f t="shared" si="59"/>
        <v>709000</v>
      </c>
      <c r="J313" s="27">
        <f t="shared" si="60"/>
        <v>1377239.9999999998</v>
      </c>
      <c r="K313" s="26"/>
      <c r="L313" s="26"/>
      <c r="M313" s="27"/>
      <c r="N313" s="27"/>
      <c r="O313" s="27"/>
      <c r="P313" s="27">
        <f t="shared" si="61"/>
        <v>1377239.9999999998</v>
      </c>
      <c r="Q313" s="27">
        <f t="shared" si="62"/>
        <v>709000</v>
      </c>
      <c r="R313" s="27">
        <f t="shared" si="63"/>
        <v>2086239.9999999998</v>
      </c>
      <c r="S313" s="27">
        <f t="shared" si="64"/>
        <v>0</v>
      </c>
      <c r="T313" s="26" t="s">
        <v>295</v>
      </c>
    </row>
    <row r="314" spans="1:20" x14ac:dyDescent="0.35">
      <c r="A314" s="26" t="s">
        <v>60</v>
      </c>
      <c r="B314" s="26" t="s">
        <v>437</v>
      </c>
      <c r="C314" s="26"/>
      <c r="D314" s="26">
        <v>130.33000000000001</v>
      </c>
      <c r="E314" s="27">
        <v>16000</v>
      </c>
      <c r="F314" s="27">
        <f t="shared" si="57"/>
        <v>109.00801200000001</v>
      </c>
      <c r="G314" s="27">
        <v>6500</v>
      </c>
      <c r="H314" s="27">
        <f t="shared" si="58"/>
        <v>2085280.0000000002</v>
      </c>
      <c r="I314" s="27">
        <f t="shared" si="59"/>
        <v>709000</v>
      </c>
      <c r="J314" s="27">
        <f t="shared" si="60"/>
        <v>1376280.0000000002</v>
      </c>
      <c r="K314" s="26"/>
      <c r="L314" s="26"/>
      <c r="M314" s="27"/>
      <c r="N314" s="27"/>
      <c r="O314" s="27"/>
      <c r="P314" s="27">
        <f t="shared" si="61"/>
        <v>1376280.0000000002</v>
      </c>
      <c r="Q314" s="27">
        <f t="shared" si="62"/>
        <v>709000</v>
      </c>
      <c r="R314" s="27">
        <f t="shared" si="63"/>
        <v>2085280.0000000002</v>
      </c>
      <c r="S314" s="27">
        <f t="shared" si="64"/>
        <v>0</v>
      </c>
      <c r="T314" s="26" t="s">
        <v>295</v>
      </c>
    </row>
    <row r="315" spans="1:20" x14ac:dyDescent="0.35">
      <c r="A315" s="26" t="s">
        <v>61</v>
      </c>
      <c r="B315" s="26" t="s">
        <v>437</v>
      </c>
      <c r="C315" s="26"/>
      <c r="D315" s="26">
        <v>139.55000000000001</v>
      </c>
      <c r="E315" s="27">
        <v>16000</v>
      </c>
      <c r="F315" s="27">
        <f t="shared" si="57"/>
        <v>116.71962000000002</v>
      </c>
      <c r="G315" s="27">
        <v>6500</v>
      </c>
      <c r="H315" s="27">
        <f t="shared" si="58"/>
        <v>2232800</v>
      </c>
      <c r="I315" s="27">
        <f t="shared" si="59"/>
        <v>759000</v>
      </c>
      <c r="J315" s="27">
        <f t="shared" si="60"/>
        <v>1473800</v>
      </c>
      <c r="K315" s="26"/>
      <c r="L315" s="26"/>
      <c r="M315" s="27"/>
      <c r="N315" s="27"/>
      <c r="O315" s="27"/>
      <c r="P315" s="27">
        <f t="shared" si="61"/>
        <v>1473800</v>
      </c>
      <c r="Q315" s="27">
        <f t="shared" si="62"/>
        <v>759000</v>
      </c>
      <c r="R315" s="27">
        <f t="shared" si="63"/>
        <v>2232800</v>
      </c>
      <c r="S315" s="27">
        <f t="shared" si="64"/>
        <v>0</v>
      </c>
      <c r="T315" s="26" t="s">
        <v>295</v>
      </c>
    </row>
    <row r="316" spans="1:20" x14ac:dyDescent="0.35">
      <c r="A316" s="26" t="s">
        <v>62</v>
      </c>
      <c r="B316" s="26" t="s">
        <v>437</v>
      </c>
      <c r="C316" s="26"/>
      <c r="D316" s="26">
        <v>119.93</v>
      </c>
      <c r="E316" s="27">
        <v>16000</v>
      </c>
      <c r="F316" s="27">
        <f t="shared" si="57"/>
        <v>100.30945200000001</v>
      </c>
      <c r="G316" s="27">
        <v>6500</v>
      </c>
      <c r="H316" s="27">
        <f t="shared" si="58"/>
        <v>1918880</v>
      </c>
      <c r="I316" s="27">
        <f t="shared" si="59"/>
        <v>653000</v>
      </c>
      <c r="J316" s="27">
        <f t="shared" si="60"/>
        <v>1265880</v>
      </c>
      <c r="K316" s="26"/>
      <c r="L316" s="26"/>
      <c r="M316" s="27"/>
      <c r="N316" s="27"/>
      <c r="O316" s="27"/>
      <c r="P316" s="27">
        <f t="shared" si="61"/>
        <v>1265880</v>
      </c>
      <c r="Q316" s="27">
        <f t="shared" si="62"/>
        <v>653000</v>
      </c>
      <c r="R316" s="27">
        <f t="shared" si="63"/>
        <v>1918880</v>
      </c>
      <c r="S316" s="27">
        <f t="shared" si="64"/>
        <v>0</v>
      </c>
      <c r="T316" s="26" t="s">
        <v>295</v>
      </c>
    </row>
    <row r="317" spans="1:20" x14ac:dyDescent="0.35">
      <c r="A317" s="26" t="s">
        <v>63</v>
      </c>
      <c r="B317" s="26" t="s">
        <v>437</v>
      </c>
      <c r="C317" s="26"/>
      <c r="D317" s="26">
        <v>125</v>
      </c>
      <c r="E317" s="27"/>
      <c r="F317" s="27">
        <f t="shared" si="57"/>
        <v>104.55</v>
      </c>
      <c r="G317" s="27">
        <v>6500</v>
      </c>
      <c r="H317" s="27">
        <f t="shared" si="58"/>
        <v>0</v>
      </c>
      <c r="I317" s="27">
        <f t="shared" si="59"/>
        <v>680000</v>
      </c>
      <c r="J317" s="27">
        <f t="shared" si="60"/>
        <v>-680000</v>
      </c>
      <c r="K317" s="26"/>
      <c r="L317" s="26"/>
      <c r="M317" s="27"/>
      <c r="N317" s="27"/>
      <c r="O317" s="27"/>
      <c r="P317" s="27"/>
      <c r="Q317" s="27">
        <f t="shared" ref="Q317:Q318" si="65">+H317-M317</f>
        <v>0</v>
      </c>
      <c r="R317" s="27">
        <f t="shared" si="63"/>
        <v>0</v>
      </c>
      <c r="S317" s="27">
        <f t="shared" si="64"/>
        <v>0</v>
      </c>
      <c r="T317" s="26" t="s">
        <v>295</v>
      </c>
    </row>
    <row r="318" spans="1:20" x14ac:dyDescent="0.35">
      <c r="A318" s="26" t="s">
        <v>64</v>
      </c>
      <c r="B318" s="26" t="s">
        <v>437</v>
      </c>
      <c r="C318" s="26"/>
      <c r="D318" s="26">
        <v>125</v>
      </c>
      <c r="E318" s="27"/>
      <c r="F318" s="27">
        <f t="shared" si="57"/>
        <v>104.55</v>
      </c>
      <c r="G318" s="27">
        <v>6500</v>
      </c>
      <c r="H318" s="27">
        <f t="shared" si="58"/>
        <v>0</v>
      </c>
      <c r="I318" s="27">
        <f t="shared" si="59"/>
        <v>680000</v>
      </c>
      <c r="J318" s="27">
        <f t="shared" si="60"/>
        <v>-680000</v>
      </c>
      <c r="K318" s="26"/>
      <c r="L318" s="26"/>
      <c r="M318" s="27"/>
      <c r="N318" s="27"/>
      <c r="O318" s="27"/>
      <c r="P318" s="27"/>
      <c r="Q318" s="27">
        <f t="shared" si="65"/>
        <v>0</v>
      </c>
      <c r="R318" s="27">
        <f t="shared" si="63"/>
        <v>0</v>
      </c>
      <c r="S318" s="27">
        <f t="shared" si="64"/>
        <v>0</v>
      </c>
      <c r="T318" s="26" t="s">
        <v>295</v>
      </c>
    </row>
    <row r="319" spans="1:20" x14ac:dyDescent="0.35">
      <c r="A319" s="3" t="s">
        <v>87</v>
      </c>
      <c r="B319" s="3" t="s">
        <v>326</v>
      </c>
      <c r="C319" s="3"/>
      <c r="D319" s="3">
        <v>138.88999999999999</v>
      </c>
      <c r="E319" s="34">
        <v>11000</v>
      </c>
      <c r="F319" s="4">
        <f t="shared" si="57"/>
        <v>116.16759599999999</v>
      </c>
      <c r="G319" s="34">
        <v>6500</v>
      </c>
      <c r="H319" s="34">
        <f t="shared" si="58"/>
        <v>1527789.9999999998</v>
      </c>
      <c r="I319" s="4">
        <f t="shared" si="59"/>
        <v>756000</v>
      </c>
      <c r="J319" s="4">
        <f t="shared" si="60"/>
        <v>771789.99999999977</v>
      </c>
      <c r="K319" s="21">
        <v>44641</v>
      </c>
      <c r="L319" s="3"/>
      <c r="M319" s="34"/>
      <c r="N319" s="34"/>
      <c r="O319" s="34"/>
      <c r="P319" s="34"/>
      <c r="Q319" s="34"/>
      <c r="R319" s="34"/>
      <c r="S319" s="34"/>
      <c r="T319" s="3" t="s">
        <v>1618</v>
      </c>
    </row>
    <row r="320" spans="1:20" x14ac:dyDescent="0.35">
      <c r="A320" s="3" t="s">
        <v>87</v>
      </c>
      <c r="B320" s="3"/>
      <c r="C320" s="3"/>
      <c r="D320" s="3"/>
      <c r="E320" s="34"/>
      <c r="F320" s="34"/>
      <c r="G320" s="34"/>
      <c r="H320" s="34"/>
      <c r="I320" s="34"/>
      <c r="J320" s="34"/>
      <c r="K320" s="21">
        <v>44641</v>
      </c>
      <c r="L320" s="3" t="s">
        <v>9</v>
      </c>
      <c r="M320" s="34"/>
      <c r="N320" s="4">
        <v>150000</v>
      </c>
      <c r="O320" s="4">
        <f t="shared" ref="O320:O383" si="66">+SUM(M320:N320)</f>
        <v>150000</v>
      </c>
      <c r="P320" s="34"/>
      <c r="Q320" s="34"/>
      <c r="R320" s="43"/>
      <c r="S320" s="43"/>
      <c r="T320" s="3" t="s">
        <v>1618</v>
      </c>
    </row>
    <row r="321" spans="1:20" x14ac:dyDescent="0.35">
      <c r="A321" s="3" t="s">
        <v>87</v>
      </c>
      <c r="B321" s="3"/>
      <c r="C321" s="3"/>
      <c r="D321" s="3"/>
      <c r="E321" s="34"/>
      <c r="F321" s="34"/>
      <c r="G321" s="34"/>
      <c r="H321" s="34"/>
      <c r="I321" s="34"/>
      <c r="J321" s="34"/>
      <c r="K321" s="21">
        <v>44644</v>
      </c>
      <c r="L321" s="3" t="s">
        <v>312</v>
      </c>
      <c r="M321" s="34">
        <v>21000</v>
      </c>
      <c r="N321" s="34"/>
      <c r="O321" s="4">
        <f t="shared" si="66"/>
        <v>21000</v>
      </c>
      <c r="P321" s="34"/>
      <c r="Q321" s="34"/>
      <c r="R321" s="34"/>
      <c r="S321" s="34"/>
      <c r="T321" s="3" t="s">
        <v>1618</v>
      </c>
    </row>
    <row r="322" spans="1:20" x14ac:dyDescent="0.35">
      <c r="A322" s="3" t="s">
        <v>87</v>
      </c>
      <c r="B322" s="3"/>
      <c r="C322" s="3"/>
      <c r="D322" s="3"/>
      <c r="E322" s="34"/>
      <c r="F322" s="34"/>
      <c r="G322" s="34"/>
      <c r="H322" s="34"/>
      <c r="I322" s="34"/>
      <c r="J322" s="34"/>
      <c r="K322" s="21">
        <v>44657</v>
      </c>
      <c r="L322" s="3" t="s">
        <v>9</v>
      </c>
      <c r="M322" s="34"/>
      <c r="N322" s="4">
        <v>90000</v>
      </c>
      <c r="O322" s="4">
        <f t="shared" si="66"/>
        <v>90000</v>
      </c>
      <c r="P322" s="34"/>
      <c r="Q322" s="34"/>
      <c r="R322" s="34"/>
      <c r="S322" s="34"/>
      <c r="T322" s="3" t="s">
        <v>1618</v>
      </c>
    </row>
    <row r="323" spans="1:20" x14ac:dyDescent="0.35">
      <c r="A323" s="3" t="s">
        <v>87</v>
      </c>
      <c r="B323" s="3"/>
      <c r="C323" s="3"/>
      <c r="D323" s="3"/>
      <c r="E323" s="34"/>
      <c r="F323" s="34"/>
      <c r="G323" s="34"/>
      <c r="H323" s="34"/>
      <c r="I323" s="34"/>
      <c r="J323" s="34"/>
      <c r="K323" s="21">
        <v>44685</v>
      </c>
      <c r="L323" s="3" t="s">
        <v>312</v>
      </c>
      <c r="M323" s="34">
        <v>100000</v>
      </c>
      <c r="N323" s="34"/>
      <c r="O323" s="4">
        <f t="shared" si="66"/>
        <v>100000</v>
      </c>
      <c r="P323" s="34"/>
      <c r="Q323" s="34"/>
      <c r="R323" s="34"/>
      <c r="S323" s="34"/>
      <c r="T323" s="3" t="s">
        <v>1618</v>
      </c>
    </row>
    <row r="324" spans="1:20" x14ac:dyDescent="0.35">
      <c r="A324" s="3" t="s">
        <v>87</v>
      </c>
      <c r="B324" s="3"/>
      <c r="C324" s="3"/>
      <c r="D324" s="3"/>
      <c r="E324" s="34"/>
      <c r="F324" s="34"/>
      <c r="G324" s="34"/>
      <c r="H324" s="34"/>
      <c r="I324" s="34"/>
      <c r="J324" s="34"/>
      <c r="K324" s="21">
        <v>44688</v>
      </c>
      <c r="L324" s="3" t="s">
        <v>1674</v>
      </c>
      <c r="M324" s="34">
        <v>171000</v>
      </c>
      <c r="N324" s="34"/>
      <c r="O324" s="4">
        <f t="shared" si="66"/>
        <v>171000</v>
      </c>
      <c r="P324" s="34"/>
      <c r="Q324" s="34"/>
      <c r="R324" s="34"/>
      <c r="S324" s="34"/>
      <c r="T324" s="3" t="s">
        <v>1618</v>
      </c>
    </row>
    <row r="325" spans="1:20" x14ac:dyDescent="0.35">
      <c r="A325" s="3" t="s">
        <v>87</v>
      </c>
      <c r="B325" s="3"/>
      <c r="C325" s="3"/>
      <c r="D325" s="3"/>
      <c r="E325" s="34"/>
      <c r="F325" s="34"/>
      <c r="G325" s="34"/>
      <c r="H325" s="34"/>
      <c r="I325" s="34"/>
      <c r="J325" s="34"/>
      <c r="K325" s="21">
        <v>44799</v>
      </c>
      <c r="L325" s="3" t="s">
        <v>312</v>
      </c>
      <c r="M325" s="34">
        <v>100000</v>
      </c>
      <c r="N325" s="34"/>
      <c r="O325" s="4">
        <f t="shared" si="66"/>
        <v>100000</v>
      </c>
      <c r="P325" s="34"/>
      <c r="Q325" s="34"/>
      <c r="R325" s="34"/>
      <c r="S325" s="34"/>
      <c r="T325" s="3" t="s">
        <v>1618</v>
      </c>
    </row>
    <row r="326" spans="1:20" x14ac:dyDescent="0.35">
      <c r="A326" s="3" t="s">
        <v>87</v>
      </c>
      <c r="B326" s="3"/>
      <c r="C326" s="3"/>
      <c r="D326" s="3"/>
      <c r="E326" s="34"/>
      <c r="F326" s="34"/>
      <c r="G326" s="34"/>
      <c r="H326" s="34"/>
      <c r="I326" s="34"/>
      <c r="J326" s="34"/>
      <c r="K326" s="21">
        <v>44803</v>
      </c>
      <c r="L326" s="3" t="s">
        <v>312</v>
      </c>
      <c r="M326" s="34">
        <v>100000</v>
      </c>
      <c r="N326" s="34"/>
      <c r="O326" s="4">
        <f t="shared" si="66"/>
        <v>100000</v>
      </c>
      <c r="P326" s="34"/>
      <c r="Q326" s="34"/>
      <c r="R326" s="34"/>
      <c r="S326" s="34"/>
      <c r="T326" s="3" t="s">
        <v>1618</v>
      </c>
    </row>
    <row r="327" spans="1:20" x14ac:dyDescent="0.35">
      <c r="A327" s="3" t="s">
        <v>87</v>
      </c>
      <c r="B327" s="3"/>
      <c r="C327" s="3"/>
      <c r="D327" s="3"/>
      <c r="E327" s="34"/>
      <c r="F327" s="34"/>
      <c r="G327" s="34"/>
      <c r="H327" s="34"/>
      <c r="I327" s="34"/>
      <c r="J327" s="34"/>
      <c r="K327" s="21">
        <v>44874</v>
      </c>
      <c r="L327" s="3" t="s">
        <v>1001</v>
      </c>
      <c r="M327" s="34">
        <v>100000</v>
      </c>
      <c r="N327" s="34"/>
      <c r="O327" s="4">
        <f t="shared" si="66"/>
        <v>100000</v>
      </c>
      <c r="P327" s="34"/>
      <c r="Q327" s="34"/>
      <c r="R327" s="34"/>
      <c r="S327" s="34"/>
      <c r="T327" s="3" t="s">
        <v>1618</v>
      </c>
    </row>
    <row r="328" spans="1:20" x14ac:dyDescent="0.35">
      <c r="A328" s="3" t="s">
        <v>87</v>
      </c>
      <c r="B328" s="3"/>
      <c r="C328" s="3"/>
      <c r="D328" s="3"/>
      <c r="E328" s="34"/>
      <c r="F328" s="34"/>
      <c r="G328" s="34"/>
      <c r="H328" s="34"/>
      <c r="I328" s="34"/>
      <c r="J328" s="34"/>
      <c r="K328" s="21">
        <v>45199</v>
      </c>
      <c r="L328" s="3" t="s">
        <v>9</v>
      </c>
      <c r="M328" s="34"/>
      <c r="N328" s="34">
        <v>400000</v>
      </c>
      <c r="O328" s="4">
        <f t="shared" si="66"/>
        <v>400000</v>
      </c>
      <c r="P328" s="34"/>
      <c r="Q328" s="34"/>
      <c r="R328" s="34"/>
      <c r="S328" s="34"/>
      <c r="T328" s="3" t="s">
        <v>1618</v>
      </c>
    </row>
    <row r="329" spans="1:20" x14ac:dyDescent="0.35">
      <c r="A329" s="3" t="s">
        <v>87</v>
      </c>
      <c r="B329" s="3"/>
      <c r="C329" s="3"/>
      <c r="D329" s="3"/>
      <c r="E329" s="34"/>
      <c r="F329" s="34"/>
      <c r="G329" s="34"/>
      <c r="H329" s="34"/>
      <c r="I329" s="34"/>
      <c r="J329" s="34"/>
      <c r="K329" s="21">
        <v>45216</v>
      </c>
      <c r="L329" s="3" t="s">
        <v>1675</v>
      </c>
      <c r="M329" s="34">
        <v>163000</v>
      </c>
      <c r="N329" s="34"/>
      <c r="O329" s="4">
        <f t="shared" si="66"/>
        <v>163000</v>
      </c>
      <c r="P329" s="34"/>
      <c r="Q329" s="34"/>
      <c r="R329" s="34"/>
      <c r="S329" s="34"/>
      <c r="T329" s="3" t="s">
        <v>1618</v>
      </c>
    </row>
    <row r="330" spans="1:20" x14ac:dyDescent="0.35">
      <c r="A330" s="3" t="s">
        <v>87</v>
      </c>
      <c r="B330" s="3"/>
      <c r="C330" s="3" t="s">
        <v>1476</v>
      </c>
      <c r="D330" s="3"/>
      <c r="E330" s="34"/>
      <c r="F330" s="34"/>
      <c r="G330" s="34"/>
      <c r="H330" s="34"/>
      <c r="I330" s="34"/>
      <c r="J330" s="34"/>
      <c r="K330" s="21">
        <v>45219</v>
      </c>
      <c r="L330" s="3" t="s">
        <v>1675</v>
      </c>
      <c r="M330" s="34">
        <v>-163000</v>
      </c>
      <c r="N330" s="34"/>
      <c r="O330" s="4">
        <f t="shared" si="66"/>
        <v>-163000</v>
      </c>
      <c r="P330" s="34"/>
      <c r="Q330" s="34"/>
      <c r="R330" s="34"/>
      <c r="S330" s="34"/>
      <c r="T330" s="3" t="s">
        <v>1618</v>
      </c>
    </row>
    <row r="331" spans="1:20" x14ac:dyDescent="0.35">
      <c r="A331" s="3" t="s">
        <v>87</v>
      </c>
      <c r="B331" s="3"/>
      <c r="C331" s="3" t="s">
        <v>1476</v>
      </c>
      <c r="D331" s="3"/>
      <c r="E331" s="34"/>
      <c r="F331" s="34"/>
      <c r="G331" s="34"/>
      <c r="H331" s="34"/>
      <c r="I331" s="34"/>
      <c r="J331" s="34"/>
      <c r="K331" s="21">
        <v>45219</v>
      </c>
      <c r="L331" s="3" t="s">
        <v>9</v>
      </c>
      <c r="M331" s="34"/>
      <c r="N331" s="34">
        <v>200000</v>
      </c>
      <c r="O331" s="4">
        <f t="shared" si="66"/>
        <v>200000</v>
      </c>
      <c r="P331" s="34"/>
      <c r="Q331" s="34"/>
      <c r="R331" s="34"/>
      <c r="S331" s="34"/>
      <c r="T331" s="3" t="s">
        <v>1618</v>
      </c>
    </row>
    <row r="332" spans="1:20" x14ac:dyDescent="0.35">
      <c r="A332" s="3" t="s">
        <v>87</v>
      </c>
      <c r="B332" s="3"/>
      <c r="C332" s="3"/>
      <c r="D332" s="3"/>
      <c r="E332" s="34"/>
      <c r="F332" s="34"/>
      <c r="G332" s="34"/>
      <c r="H332" s="34"/>
      <c r="I332" s="34"/>
      <c r="J332" s="34"/>
      <c r="K332" s="21">
        <v>45219</v>
      </c>
      <c r="L332" s="3" t="s">
        <v>1676</v>
      </c>
      <c r="M332" s="34">
        <v>163000</v>
      </c>
      <c r="N332" s="34"/>
      <c r="O332" s="4">
        <f t="shared" si="66"/>
        <v>163000</v>
      </c>
      <c r="P332" s="34"/>
      <c r="Q332" s="34"/>
      <c r="R332" s="43"/>
      <c r="S332" s="43"/>
      <c r="T332" s="3" t="s">
        <v>1618</v>
      </c>
    </row>
    <row r="333" spans="1:20" x14ac:dyDescent="0.35">
      <c r="A333" s="3" t="s">
        <v>87</v>
      </c>
      <c r="B333" s="3"/>
      <c r="C333" s="3" t="s">
        <v>1476</v>
      </c>
      <c r="D333" s="3"/>
      <c r="E333" s="34"/>
      <c r="F333" s="34"/>
      <c r="G333" s="34"/>
      <c r="H333" s="34"/>
      <c r="I333" s="34"/>
      <c r="J333" s="34"/>
      <c r="K333" s="21">
        <v>45232</v>
      </c>
      <c r="L333" s="3" t="s">
        <v>9</v>
      </c>
      <c r="M333" s="34"/>
      <c r="N333" s="34">
        <v>72790</v>
      </c>
      <c r="O333" s="4">
        <f t="shared" si="66"/>
        <v>72790</v>
      </c>
      <c r="P333" s="34"/>
      <c r="Q333" s="34"/>
      <c r="R333" s="34"/>
      <c r="S333" s="34"/>
      <c r="T333" s="3" t="s">
        <v>1618</v>
      </c>
    </row>
    <row r="334" spans="1:20" x14ac:dyDescent="0.35">
      <c r="A334" s="3" t="s">
        <v>87</v>
      </c>
      <c r="B334" s="3"/>
      <c r="C334" s="3"/>
      <c r="D334" s="3"/>
      <c r="E334" s="34"/>
      <c r="F334" s="34"/>
      <c r="G334" s="34"/>
      <c r="H334" s="34"/>
      <c r="I334" s="34"/>
      <c r="J334" s="34"/>
      <c r="K334" s="21">
        <v>45238</v>
      </c>
      <c r="L334" s="3" t="s">
        <v>9</v>
      </c>
      <c r="M334" s="34"/>
      <c r="N334" s="34">
        <v>10000</v>
      </c>
      <c r="O334" s="4">
        <f t="shared" si="66"/>
        <v>10000</v>
      </c>
      <c r="P334" s="34"/>
      <c r="Q334" s="34"/>
      <c r="R334" s="34"/>
      <c r="S334" s="34"/>
      <c r="T334" s="3" t="s">
        <v>1618</v>
      </c>
    </row>
    <row r="335" spans="1:20" x14ac:dyDescent="0.35">
      <c r="A335" s="3" t="s">
        <v>87</v>
      </c>
      <c r="B335" s="3"/>
      <c r="C335" s="3"/>
      <c r="D335" s="3"/>
      <c r="E335" s="34"/>
      <c r="F335" s="34"/>
      <c r="G335" s="34"/>
      <c r="H335" s="34"/>
      <c r="I335" s="34"/>
      <c r="J335" s="34"/>
      <c r="K335" s="21" t="s">
        <v>1204</v>
      </c>
      <c r="L335" s="3" t="s">
        <v>116</v>
      </c>
      <c r="M335" s="34"/>
      <c r="N335" s="34">
        <v>-150000</v>
      </c>
      <c r="O335" s="4">
        <f t="shared" si="66"/>
        <v>-150000</v>
      </c>
      <c r="P335" s="34"/>
      <c r="Q335" s="34"/>
      <c r="R335" s="34"/>
      <c r="S335" s="34"/>
      <c r="T335" s="3" t="s">
        <v>1618</v>
      </c>
    </row>
    <row r="336" spans="1:20" x14ac:dyDescent="0.35">
      <c r="A336" s="3" t="s">
        <v>87</v>
      </c>
      <c r="B336" s="3"/>
      <c r="C336" s="3"/>
      <c r="D336" s="3"/>
      <c r="E336" s="34"/>
      <c r="F336" s="34"/>
      <c r="G336" s="34"/>
      <c r="H336" s="34"/>
      <c r="I336" s="34"/>
      <c r="J336" s="34"/>
      <c r="K336" s="3"/>
      <c r="L336" s="3"/>
      <c r="M336" s="34"/>
      <c r="N336" s="34"/>
      <c r="O336" s="4">
        <f t="shared" si="66"/>
        <v>0</v>
      </c>
      <c r="P336" s="34"/>
      <c r="Q336" s="34"/>
      <c r="R336" s="34"/>
      <c r="S336" s="34"/>
      <c r="T336" s="3" t="s">
        <v>1618</v>
      </c>
    </row>
    <row r="337" spans="1:20" x14ac:dyDescent="0.35">
      <c r="A337" s="18" t="s">
        <v>87</v>
      </c>
      <c r="B337" s="18"/>
      <c r="C337" s="18"/>
      <c r="D337" s="18"/>
      <c r="E337" s="23"/>
      <c r="F337" s="23"/>
      <c r="G337" s="23"/>
      <c r="H337" s="23"/>
      <c r="I337" s="23"/>
      <c r="J337" s="23"/>
      <c r="K337" s="18"/>
      <c r="L337" s="18"/>
      <c r="M337" s="23">
        <f t="shared" ref="M337:N337" si="67">SUM(M320:M336)</f>
        <v>755000</v>
      </c>
      <c r="N337" s="23">
        <f t="shared" si="67"/>
        <v>772790</v>
      </c>
      <c r="O337" s="23">
        <f>SUM(O320:O336)</f>
        <v>1527790</v>
      </c>
      <c r="P337" s="23">
        <f>+J319-N337</f>
        <v>-1000.0000000002328</v>
      </c>
      <c r="Q337" s="23">
        <f>+I319-M337</f>
        <v>1000</v>
      </c>
      <c r="R337" s="23">
        <f>+SUM(P337:Q337)</f>
        <v>-2.3283064365386963E-10</v>
      </c>
      <c r="S337" s="23">
        <f>+O337</f>
        <v>1527790</v>
      </c>
      <c r="T337" s="18"/>
    </row>
    <row r="338" spans="1:20" x14ac:dyDescent="0.35">
      <c r="A338" s="3" t="s">
        <v>88</v>
      </c>
      <c r="B338" s="3" t="s">
        <v>326</v>
      </c>
      <c r="C338" s="3"/>
      <c r="D338" s="3">
        <v>139.58000000000001</v>
      </c>
      <c r="E338" s="34">
        <v>11500</v>
      </c>
      <c r="F338" s="4">
        <f>+D338*0.8364</f>
        <v>116.74471200000002</v>
      </c>
      <c r="G338" s="34">
        <v>6500</v>
      </c>
      <c r="H338" s="34">
        <f>+D338*E338</f>
        <v>1605170.0000000002</v>
      </c>
      <c r="I338" s="4">
        <v>874000</v>
      </c>
      <c r="J338" s="4">
        <f>(H338-I338)</f>
        <v>731170.00000000023</v>
      </c>
      <c r="K338" s="21">
        <v>44645</v>
      </c>
      <c r="L338" s="3"/>
      <c r="M338" s="34"/>
      <c r="N338" s="34"/>
      <c r="O338" s="4"/>
      <c r="P338" s="34"/>
      <c r="Q338" s="34"/>
      <c r="R338" s="34"/>
      <c r="S338" s="34"/>
      <c r="T338" s="3" t="s">
        <v>375</v>
      </c>
    </row>
    <row r="339" spans="1:20" x14ac:dyDescent="0.35">
      <c r="A339" s="3" t="s">
        <v>88</v>
      </c>
      <c r="B339" s="3"/>
      <c r="C339" s="3"/>
      <c r="D339" s="3"/>
      <c r="E339" s="34"/>
      <c r="F339" s="34"/>
      <c r="G339" s="34"/>
      <c r="H339" s="34"/>
      <c r="I339" s="34"/>
      <c r="J339" s="34"/>
      <c r="K339" s="21">
        <v>44645</v>
      </c>
      <c r="L339" s="3" t="s">
        <v>1677</v>
      </c>
      <c r="M339" s="34">
        <v>150000</v>
      </c>
      <c r="N339" s="34"/>
      <c r="O339" s="4">
        <f t="shared" si="66"/>
        <v>150000</v>
      </c>
      <c r="P339" s="34"/>
      <c r="Q339" s="34"/>
      <c r="R339" s="34"/>
      <c r="S339" s="34"/>
      <c r="T339" s="3" t="s">
        <v>375</v>
      </c>
    </row>
    <row r="340" spans="1:20" x14ac:dyDescent="0.35">
      <c r="A340" s="3" t="s">
        <v>88</v>
      </c>
      <c r="B340" s="3"/>
      <c r="C340" s="3"/>
      <c r="D340" s="3"/>
      <c r="E340" s="34"/>
      <c r="F340" s="34"/>
      <c r="G340" s="34"/>
      <c r="H340" s="34"/>
      <c r="I340" s="34"/>
      <c r="J340" s="34"/>
      <c r="K340" s="21">
        <v>44687</v>
      </c>
      <c r="L340" s="3" t="s">
        <v>9</v>
      </c>
      <c r="M340" s="34"/>
      <c r="N340" s="4">
        <v>100000</v>
      </c>
      <c r="O340" s="4">
        <f t="shared" si="66"/>
        <v>100000</v>
      </c>
      <c r="P340" s="34"/>
      <c r="Q340" s="34"/>
      <c r="R340" s="34"/>
      <c r="S340" s="34"/>
      <c r="T340" s="3" t="s">
        <v>375</v>
      </c>
    </row>
    <row r="341" spans="1:20" x14ac:dyDescent="0.35">
      <c r="A341" s="3" t="s">
        <v>88</v>
      </c>
      <c r="B341" s="3"/>
      <c r="C341" s="3"/>
      <c r="D341" s="3"/>
      <c r="E341" s="34"/>
      <c r="F341" s="34"/>
      <c r="G341" s="34"/>
      <c r="H341" s="34"/>
      <c r="I341" s="34"/>
      <c r="J341" s="34"/>
      <c r="K341" s="21">
        <v>44694</v>
      </c>
      <c r="L341" s="3" t="s">
        <v>1678</v>
      </c>
      <c r="M341" s="34">
        <v>200000</v>
      </c>
      <c r="N341" s="34"/>
      <c r="O341" s="4">
        <f t="shared" si="66"/>
        <v>200000</v>
      </c>
      <c r="P341" s="34"/>
      <c r="Q341" s="34"/>
      <c r="R341" s="43"/>
      <c r="S341" s="43"/>
      <c r="T341" s="3" t="s">
        <v>375</v>
      </c>
    </row>
    <row r="342" spans="1:20" x14ac:dyDescent="0.35">
      <c r="A342" s="3" t="s">
        <v>88</v>
      </c>
      <c r="B342" s="3"/>
      <c r="C342" s="3"/>
      <c r="D342" s="3"/>
      <c r="E342" s="34"/>
      <c r="F342" s="34"/>
      <c r="G342" s="34"/>
      <c r="H342" s="34"/>
      <c r="I342" s="34"/>
      <c r="J342" s="34"/>
      <c r="K342" s="21">
        <v>44727</v>
      </c>
      <c r="L342" s="3" t="s">
        <v>1679</v>
      </c>
      <c r="M342" s="34">
        <v>34000</v>
      </c>
      <c r="N342" s="34"/>
      <c r="O342" s="4">
        <f t="shared" si="66"/>
        <v>34000</v>
      </c>
      <c r="P342" s="34"/>
      <c r="Q342" s="34"/>
      <c r="R342" s="34"/>
      <c r="S342" s="34"/>
      <c r="T342" s="3" t="s">
        <v>375</v>
      </c>
    </row>
    <row r="343" spans="1:20" x14ac:dyDescent="0.35">
      <c r="A343" s="3" t="s">
        <v>88</v>
      </c>
      <c r="B343" s="3"/>
      <c r="C343" s="3"/>
      <c r="D343" s="3"/>
      <c r="E343" s="34"/>
      <c r="F343" s="34"/>
      <c r="G343" s="34"/>
      <c r="H343" s="34"/>
      <c r="I343" s="34"/>
      <c r="J343" s="34"/>
      <c r="K343" s="21">
        <v>44725</v>
      </c>
      <c r="L343" s="3" t="s">
        <v>1680</v>
      </c>
      <c r="M343" s="34">
        <v>100000</v>
      </c>
      <c r="N343" s="34"/>
      <c r="O343" s="4">
        <f t="shared" si="66"/>
        <v>100000</v>
      </c>
      <c r="P343" s="34"/>
      <c r="Q343" s="34"/>
      <c r="R343" s="34"/>
      <c r="S343" s="34"/>
      <c r="T343" s="3" t="s">
        <v>375</v>
      </c>
    </row>
    <row r="344" spans="1:20" x14ac:dyDescent="0.35">
      <c r="A344" s="3" t="s">
        <v>88</v>
      </c>
      <c r="B344" s="3"/>
      <c r="C344" s="3"/>
      <c r="D344" s="3"/>
      <c r="E344" s="34"/>
      <c r="F344" s="34"/>
      <c r="G344" s="34"/>
      <c r="H344" s="34"/>
      <c r="I344" s="34"/>
      <c r="J344" s="34"/>
      <c r="K344" s="21">
        <v>44746</v>
      </c>
      <c r="L344" s="3" t="s">
        <v>1681</v>
      </c>
      <c r="M344" s="34">
        <v>100000</v>
      </c>
      <c r="N344" s="34"/>
      <c r="O344" s="4">
        <f t="shared" si="66"/>
        <v>100000</v>
      </c>
      <c r="P344" s="34"/>
      <c r="Q344" s="34"/>
      <c r="R344" s="34"/>
      <c r="S344" s="34"/>
      <c r="T344" s="3" t="s">
        <v>375</v>
      </c>
    </row>
    <row r="345" spans="1:20" x14ac:dyDescent="0.35">
      <c r="A345" s="3" t="s">
        <v>88</v>
      </c>
      <c r="B345" s="3"/>
      <c r="C345" s="3"/>
      <c r="D345" s="3"/>
      <c r="E345" s="34"/>
      <c r="F345" s="34"/>
      <c r="G345" s="34"/>
      <c r="H345" s="34"/>
      <c r="I345" s="34"/>
      <c r="J345" s="34"/>
      <c r="K345" s="21">
        <v>44837</v>
      </c>
      <c r="L345" s="3" t="s">
        <v>1682</v>
      </c>
      <c r="M345" s="34">
        <v>100000</v>
      </c>
      <c r="N345" s="34"/>
      <c r="O345" s="4">
        <f t="shared" si="66"/>
        <v>100000</v>
      </c>
      <c r="P345" s="34"/>
      <c r="Q345" s="34"/>
      <c r="R345" s="43"/>
      <c r="S345" s="43"/>
      <c r="T345" s="3" t="s">
        <v>375</v>
      </c>
    </row>
    <row r="346" spans="1:20" x14ac:dyDescent="0.35">
      <c r="A346" s="3" t="s">
        <v>88</v>
      </c>
      <c r="B346" s="3"/>
      <c r="C346" s="3"/>
      <c r="D346" s="3"/>
      <c r="E346" s="34"/>
      <c r="F346" s="34"/>
      <c r="G346" s="34"/>
      <c r="H346" s="34"/>
      <c r="I346" s="34"/>
      <c r="J346" s="34"/>
      <c r="K346" s="21">
        <v>44889</v>
      </c>
      <c r="L346" s="3" t="s">
        <v>9</v>
      </c>
      <c r="M346" s="34"/>
      <c r="N346" s="4">
        <v>100000</v>
      </c>
      <c r="O346" s="4">
        <f t="shared" si="66"/>
        <v>100000</v>
      </c>
      <c r="P346" s="34"/>
      <c r="Q346" s="34"/>
      <c r="R346" s="34"/>
      <c r="S346" s="34"/>
      <c r="T346" s="3" t="s">
        <v>375</v>
      </c>
    </row>
    <row r="347" spans="1:20" x14ac:dyDescent="0.35">
      <c r="A347" s="3" t="s">
        <v>88</v>
      </c>
      <c r="B347" s="3"/>
      <c r="C347" s="3"/>
      <c r="D347" s="3"/>
      <c r="E347" s="34"/>
      <c r="F347" s="34"/>
      <c r="G347" s="34"/>
      <c r="H347" s="34"/>
      <c r="I347" s="34"/>
      <c r="J347" s="34"/>
      <c r="K347" s="21">
        <v>44901</v>
      </c>
      <c r="L347" s="3" t="s">
        <v>1683</v>
      </c>
      <c r="M347" s="34">
        <v>300000</v>
      </c>
      <c r="N347" s="34"/>
      <c r="O347" s="4">
        <f t="shared" si="66"/>
        <v>300000</v>
      </c>
      <c r="P347" s="34"/>
      <c r="Q347" s="34"/>
      <c r="R347" s="34"/>
      <c r="S347" s="34"/>
      <c r="T347" s="3" t="s">
        <v>375</v>
      </c>
    </row>
    <row r="348" spans="1:20" x14ac:dyDescent="0.35">
      <c r="A348" s="3" t="s">
        <v>88</v>
      </c>
      <c r="B348" s="3"/>
      <c r="C348" s="3"/>
      <c r="D348" s="3"/>
      <c r="E348" s="34"/>
      <c r="F348" s="34"/>
      <c r="G348" s="34"/>
      <c r="H348" s="34"/>
      <c r="I348" s="34"/>
      <c r="J348" s="34"/>
      <c r="K348" s="21">
        <v>44909</v>
      </c>
      <c r="L348" s="3" t="s">
        <v>321</v>
      </c>
      <c r="M348" s="34">
        <v>-150000</v>
      </c>
      <c r="N348" s="34"/>
      <c r="O348" s="4">
        <f t="shared" si="66"/>
        <v>-150000</v>
      </c>
      <c r="P348" s="34"/>
      <c r="Q348" s="34"/>
      <c r="R348" s="34"/>
      <c r="S348" s="34"/>
      <c r="T348" s="3" t="s">
        <v>375</v>
      </c>
    </row>
    <row r="349" spans="1:20" x14ac:dyDescent="0.35">
      <c r="A349" s="3" t="s">
        <v>88</v>
      </c>
      <c r="B349" s="3"/>
      <c r="C349" s="3"/>
      <c r="D349" s="3"/>
      <c r="E349" s="34"/>
      <c r="F349" s="34"/>
      <c r="G349" s="34"/>
      <c r="H349" s="34"/>
      <c r="I349" s="34"/>
      <c r="J349" s="34"/>
      <c r="K349" s="21">
        <v>45017</v>
      </c>
      <c r="L349" s="3" t="s">
        <v>1684</v>
      </c>
      <c r="M349" s="34">
        <v>74000</v>
      </c>
      <c r="N349" s="34"/>
      <c r="O349" s="4">
        <f t="shared" si="66"/>
        <v>74000</v>
      </c>
      <c r="P349" s="34"/>
      <c r="Q349" s="34"/>
      <c r="R349" s="34"/>
      <c r="S349" s="34"/>
      <c r="T349" s="3" t="s">
        <v>375</v>
      </c>
    </row>
    <row r="350" spans="1:20" x14ac:dyDescent="0.35">
      <c r="A350" s="3" t="s">
        <v>88</v>
      </c>
      <c r="B350" s="3"/>
      <c r="C350" s="3"/>
      <c r="D350" s="3"/>
      <c r="E350" s="34"/>
      <c r="F350" s="34"/>
      <c r="G350" s="34"/>
      <c r="H350" s="34"/>
      <c r="I350" s="34"/>
      <c r="J350" s="34"/>
      <c r="K350" s="21">
        <v>45017</v>
      </c>
      <c r="L350" s="3" t="s">
        <v>9</v>
      </c>
      <c r="M350" s="34"/>
      <c r="N350" s="4">
        <v>381170</v>
      </c>
      <c r="O350" s="4">
        <f t="shared" si="66"/>
        <v>381170</v>
      </c>
      <c r="P350" s="34"/>
      <c r="Q350" s="34"/>
      <c r="R350" s="34"/>
      <c r="S350" s="34"/>
      <c r="T350" s="3" t="s">
        <v>375</v>
      </c>
    </row>
    <row r="351" spans="1:20" x14ac:dyDescent="0.35">
      <c r="A351" s="3" t="s">
        <v>88</v>
      </c>
      <c r="B351" s="3"/>
      <c r="C351" s="3"/>
      <c r="D351" s="3"/>
      <c r="E351" s="34"/>
      <c r="F351" s="34"/>
      <c r="G351" s="34"/>
      <c r="H351" s="34"/>
      <c r="I351" s="34"/>
      <c r="J351" s="34"/>
      <c r="K351" s="21">
        <v>45017</v>
      </c>
      <c r="L351" s="3" t="s">
        <v>9</v>
      </c>
      <c r="M351" s="34"/>
      <c r="N351" s="4">
        <v>40000</v>
      </c>
      <c r="O351" s="4">
        <f t="shared" si="66"/>
        <v>40000</v>
      </c>
      <c r="P351" s="34"/>
      <c r="Q351" s="34"/>
      <c r="R351" s="34"/>
      <c r="S351" s="34"/>
      <c r="T351" s="3" t="s">
        <v>375</v>
      </c>
    </row>
    <row r="352" spans="1:20" x14ac:dyDescent="0.35">
      <c r="A352" s="3" t="s">
        <v>88</v>
      </c>
      <c r="B352" s="3"/>
      <c r="C352" s="3"/>
      <c r="D352" s="3"/>
      <c r="E352" s="34"/>
      <c r="F352" s="34"/>
      <c r="G352" s="34"/>
      <c r="H352" s="34"/>
      <c r="I352" s="34"/>
      <c r="J352" s="34"/>
      <c r="K352" s="21">
        <v>45028</v>
      </c>
      <c r="L352" s="3" t="s">
        <v>9</v>
      </c>
      <c r="M352" s="34"/>
      <c r="N352" s="4">
        <v>51000</v>
      </c>
      <c r="O352" s="4">
        <f t="shared" si="66"/>
        <v>51000</v>
      </c>
      <c r="P352" s="34"/>
      <c r="Q352" s="34"/>
      <c r="R352" s="34"/>
      <c r="S352" s="34"/>
      <c r="T352" s="3" t="s">
        <v>375</v>
      </c>
    </row>
    <row r="353" spans="1:20" x14ac:dyDescent="0.35">
      <c r="A353" s="3" t="s">
        <v>88</v>
      </c>
      <c r="B353" s="3"/>
      <c r="C353" s="3"/>
      <c r="D353" s="3"/>
      <c r="E353" s="34"/>
      <c r="F353" s="34"/>
      <c r="G353" s="34"/>
      <c r="H353" s="34"/>
      <c r="I353" s="34"/>
      <c r="J353" s="34"/>
      <c r="K353" s="21">
        <v>45041</v>
      </c>
      <c r="L353" s="3" t="s">
        <v>9</v>
      </c>
      <c r="M353" s="34"/>
      <c r="N353" s="4">
        <v>50000</v>
      </c>
      <c r="O353" s="4">
        <f t="shared" si="66"/>
        <v>50000</v>
      </c>
      <c r="P353" s="34"/>
      <c r="Q353" s="34"/>
      <c r="R353" s="34"/>
      <c r="S353" s="34"/>
      <c r="T353" s="3" t="s">
        <v>375</v>
      </c>
    </row>
    <row r="354" spans="1:20" x14ac:dyDescent="0.35">
      <c r="A354" s="3" t="s">
        <v>88</v>
      </c>
      <c r="B354" s="3"/>
      <c r="C354" s="3"/>
      <c r="D354" s="3"/>
      <c r="E354" s="34"/>
      <c r="F354" s="34"/>
      <c r="G354" s="34"/>
      <c r="H354" s="34"/>
      <c r="I354" s="34"/>
      <c r="J354" s="34"/>
      <c r="K354" s="21">
        <v>45052</v>
      </c>
      <c r="L354" s="3" t="s">
        <v>9</v>
      </c>
      <c r="M354" s="34"/>
      <c r="N354" s="4">
        <v>9000</v>
      </c>
      <c r="O354" s="4">
        <f t="shared" si="66"/>
        <v>9000</v>
      </c>
      <c r="P354" s="34"/>
      <c r="Q354" s="34"/>
      <c r="R354" s="34"/>
      <c r="S354" s="34"/>
      <c r="T354" s="3" t="s">
        <v>375</v>
      </c>
    </row>
    <row r="355" spans="1:20" x14ac:dyDescent="0.35">
      <c r="A355" s="3" t="s">
        <v>88</v>
      </c>
      <c r="B355" s="3"/>
      <c r="C355" s="3"/>
      <c r="D355" s="3"/>
      <c r="E355" s="34"/>
      <c r="F355" s="34"/>
      <c r="G355" s="34"/>
      <c r="H355" s="34"/>
      <c r="I355" s="34"/>
      <c r="J355" s="34"/>
      <c r="K355" s="21" t="s">
        <v>1204</v>
      </c>
      <c r="L355" s="3" t="s">
        <v>14</v>
      </c>
      <c r="M355" s="34">
        <v>-34000</v>
      </c>
      <c r="N355" s="34"/>
      <c r="O355" s="4">
        <f t="shared" si="66"/>
        <v>-34000</v>
      </c>
      <c r="P355" s="34"/>
      <c r="Q355" s="34"/>
      <c r="R355" s="34"/>
      <c r="S355" s="34"/>
      <c r="T355" s="3" t="s">
        <v>375</v>
      </c>
    </row>
    <row r="356" spans="1:20" x14ac:dyDescent="0.35">
      <c r="A356" s="3" t="s">
        <v>88</v>
      </c>
      <c r="B356" s="3"/>
      <c r="C356" s="3"/>
      <c r="D356" s="3"/>
      <c r="E356" s="34"/>
      <c r="F356" s="34"/>
      <c r="G356" s="34"/>
      <c r="H356" s="34"/>
      <c r="I356" s="34"/>
      <c r="J356" s="34"/>
      <c r="K356" s="3"/>
      <c r="L356" s="3"/>
      <c r="M356" s="34"/>
      <c r="N356" s="34"/>
      <c r="O356" s="4">
        <f t="shared" si="66"/>
        <v>0</v>
      </c>
      <c r="P356" s="34"/>
      <c r="Q356" s="34"/>
      <c r="R356" s="34"/>
      <c r="S356" s="34"/>
      <c r="T356" s="3" t="s">
        <v>375</v>
      </c>
    </row>
    <row r="357" spans="1:20" x14ac:dyDescent="0.35">
      <c r="A357" s="18" t="s">
        <v>88</v>
      </c>
      <c r="B357" s="18"/>
      <c r="C357" s="18"/>
      <c r="D357" s="18"/>
      <c r="E357" s="23"/>
      <c r="F357" s="23"/>
      <c r="G357" s="23"/>
      <c r="H357" s="23"/>
      <c r="I357" s="23"/>
      <c r="J357" s="23"/>
      <c r="K357" s="18"/>
      <c r="L357" s="18"/>
      <c r="M357" s="23">
        <f t="shared" ref="M357:N357" si="68">SUM(M339:M356)</f>
        <v>874000</v>
      </c>
      <c r="N357" s="23">
        <f t="shared" si="68"/>
        <v>731170</v>
      </c>
      <c r="O357" s="23">
        <f>SUM(O339:O356)</f>
        <v>1605170</v>
      </c>
      <c r="P357" s="23">
        <f>+J338-N357</f>
        <v>0</v>
      </c>
      <c r="Q357" s="23">
        <f>+I338-M357</f>
        <v>0</v>
      </c>
      <c r="R357" s="23">
        <f>+SUM(P357:Q357)</f>
        <v>0</v>
      </c>
      <c r="S357" s="23">
        <f>+O357</f>
        <v>1605170</v>
      </c>
      <c r="T357" s="18"/>
    </row>
    <row r="358" spans="1:20" x14ac:dyDescent="0.35">
      <c r="A358" s="3" t="s">
        <v>89</v>
      </c>
      <c r="B358" s="3" t="s">
        <v>326</v>
      </c>
      <c r="C358" s="3"/>
      <c r="D358" s="3">
        <v>125.42</v>
      </c>
      <c r="E358" s="34">
        <v>10000</v>
      </c>
      <c r="F358" s="4">
        <f>+D358*0.8364</f>
        <v>104.90128800000001</v>
      </c>
      <c r="G358" s="34">
        <v>6500</v>
      </c>
      <c r="H358" s="34">
        <f>+D358*E358</f>
        <v>1254200</v>
      </c>
      <c r="I358" s="4">
        <f>+CEILING(F358*G358,1000)</f>
        <v>682000</v>
      </c>
      <c r="J358" s="4">
        <f>(H358-I358)</f>
        <v>572200</v>
      </c>
      <c r="K358" s="21">
        <v>44645</v>
      </c>
      <c r="L358" s="3"/>
      <c r="M358" s="34"/>
      <c r="N358" s="34"/>
      <c r="O358" s="4"/>
      <c r="P358" s="34"/>
      <c r="Q358" s="34"/>
      <c r="R358" s="34"/>
      <c r="S358" s="34"/>
      <c r="T358" s="3" t="s">
        <v>375</v>
      </c>
    </row>
    <row r="359" spans="1:20" x14ac:dyDescent="0.35">
      <c r="A359" s="3" t="s">
        <v>89</v>
      </c>
      <c r="B359" s="3"/>
      <c r="C359" s="3"/>
      <c r="D359" s="3"/>
      <c r="E359" s="34"/>
      <c r="F359" s="34"/>
      <c r="G359" s="34"/>
      <c r="H359" s="34"/>
      <c r="I359" s="34"/>
      <c r="J359" s="34"/>
      <c r="K359" s="21">
        <v>44645</v>
      </c>
      <c r="L359" s="3" t="s">
        <v>1685</v>
      </c>
      <c r="M359" s="34">
        <v>150000</v>
      </c>
      <c r="N359" s="34"/>
      <c r="O359" s="4">
        <f t="shared" si="66"/>
        <v>150000</v>
      </c>
      <c r="P359" s="34"/>
      <c r="Q359" s="34"/>
      <c r="R359" s="34"/>
      <c r="S359" s="34"/>
      <c r="T359" s="3" t="s">
        <v>375</v>
      </c>
    </row>
    <row r="360" spans="1:20" x14ac:dyDescent="0.35">
      <c r="A360" s="3" t="s">
        <v>89</v>
      </c>
      <c r="B360" s="3"/>
      <c r="C360" s="3"/>
      <c r="D360" s="3"/>
      <c r="E360" s="34"/>
      <c r="F360" s="34"/>
      <c r="G360" s="34"/>
      <c r="H360" s="34"/>
      <c r="I360" s="34"/>
      <c r="J360" s="34"/>
      <c r="K360" s="21">
        <v>44678</v>
      </c>
      <c r="L360" s="3" t="s">
        <v>1686</v>
      </c>
      <c r="M360" s="34">
        <v>150000</v>
      </c>
      <c r="N360" s="34"/>
      <c r="O360" s="4">
        <f t="shared" si="66"/>
        <v>150000</v>
      </c>
      <c r="P360" s="34"/>
      <c r="Q360" s="34"/>
      <c r="R360" s="34"/>
      <c r="S360" s="34"/>
      <c r="T360" s="3" t="s">
        <v>375</v>
      </c>
    </row>
    <row r="361" spans="1:20" x14ac:dyDescent="0.35">
      <c r="A361" s="3" t="s">
        <v>89</v>
      </c>
      <c r="B361" s="3"/>
      <c r="C361" s="3"/>
      <c r="D361" s="3"/>
      <c r="E361" s="34"/>
      <c r="F361" s="34"/>
      <c r="G361" s="34"/>
      <c r="H361" s="34"/>
      <c r="I361" s="34"/>
      <c r="J361" s="34"/>
      <c r="K361" s="21">
        <v>44668</v>
      </c>
      <c r="L361" s="3" t="s">
        <v>9</v>
      </c>
      <c r="M361" s="34"/>
      <c r="N361" s="4">
        <v>50000</v>
      </c>
      <c r="O361" s="4">
        <f t="shared" si="66"/>
        <v>50000</v>
      </c>
      <c r="P361" s="34"/>
      <c r="Q361" s="34"/>
      <c r="R361" s="43"/>
      <c r="S361" s="43"/>
      <c r="T361" s="3" t="s">
        <v>375</v>
      </c>
    </row>
    <row r="362" spans="1:20" x14ac:dyDescent="0.35">
      <c r="A362" s="3" t="s">
        <v>89</v>
      </c>
      <c r="B362" s="3"/>
      <c r="C362" s="3"/>
      <c r="D362" s="3"/>
      <c r="E362" s="34"/>
      <c r="F362" s="34"/>
      <c r="G362" s="34"/>
      <c r="H362" s="34"/>
      <c r="I362" s="34"/>
      <c r="J362" s="34"/>
      <c r="K362" s="21">
        <v>44711</v>
      </c>
      <c r="L362" s="3" t="s">
        <v>9</v>
      </c>
      <c r="M362" s="34"/>
      <c r="N362" s="4">
        <v>50000</v>
      </c>
      <c r="O362" s="4">
        <f t="shared" si="66"/>
        <v>50000</v>
      </c>
      <c r="P362" s="34"/>
      <c r="Q362" s="34"/>
      <c r="R362" s="34"/>
      <c r="S362" s="34"/>
      <c r="T362" s="3" t="s">
        <v>375</v>
      </c>
    </row>
    <row r="363" spans="1:20" x14ac:dyDescent="0.35">
      <c r="A363" s="3" t="s">
        <v>89</v>
      </c>
      <c r="B363" s="3"/>
      <c r="C363" s="3"/>
      <c r="D363" s="3"/>
      <c r="E363" s="34"/>
      <c r="F363" s="34"/>
      <c r="G363" s="34"/>
      <c r="H363" s="34"/>
      <c r="I363" s="34"/>
      <c r="J363" s="34"/>
      <c r="K363" s="21">
        <v>44803</v>
      </c>
      <c r="L363" s="3" t="s">
        <v>9</v>
      </c>
      <c r="M363" s="34"/>
      <c r="N363" s="4">
        <v>1100</v>
      </c>
      <c r="O363" s="4">
        <f t="shared" si="66"/>
        <v>1100</v>
      </c>
      <c r="P363" s="34"/>
      <c r="Q363" s="34"/>
      <c r="R363" s="34"/>
      <c r="S363" s="34"/>
      <c r="T363" s="3" t="s">
        <v>375</v>
      </c>
    </row>
    <row r="364" spans="1:20" x14ac:dyDescent="0.35">
      <c r="A364" s="3" t="s">
        <v>89</v>
      </c>
      <c r="B364" s="3"/>
      <c r="C364" s="3" t="s">
        <v>1477</v>
      </c>
      <c r="D364" s="3"/>
      <c r="E364" s="34"/>
      <c r="F364" s="34"/>
      <c r="G364" s="34"/>
      <c r="H364" s="34"/>
      <c r="I364" s="34"/>
      <c r="J364" s="34"/>
      <c r="K364" s="21">
        <v>44896</v>
      </c>
      <c r="L364" s="3" t="s">
        <v>1687</v>
      </c>
      <c r="M364" s="34">
        <v>50000</v>
      </c>
      <c r="N364" s="34"/>
      <c r="O364" s="4">
        <f t="shared" si="66"/>
        <v>50000</v>
      </c>
      <c r="P364" s="34"/>
      <c r="Q364" s="34"/>
      <c r="R364" s="34"/>
      <c r="S364" s="34"/>
      <c r="T364" s="3" t="s">
        <v>375</v>
      </c>
    </row>
    <row r="365" spans="1:20" x14ac:dyDescent="0.35">
      <c r="A365" s="3" t="s">
        <v>89</v>
      </c>
      <c r="B365" s="3"/>
      <c r="C365" s="3"/>
      <c r="D365" s="3"/>
      <c r="E365" s="34"/>
      <c r="F365" s="34"/>
      <c r="G365" s="34"/>
      <c r="H365" s="34"/>
      <c r="I365" s="34"/>
      <c r="J365" s="34"/>
      <c r="K365" s="21">
        <v>44909</v>
      </c>
      <c r="L365" s="3" t="s">
        <v>9</v>
      </c>
      <c r="M365" s="34"/>
      <c r="N365" s="4">
        <v>100000</v>
      </c>
      <c r="O365" s="4">
        <f t="shared" si="66"/>
        <v>100000</v>
      </c>
      <c r="P365" s="34"/>
      <c r="Q365" s="34"/>
      <c r="R365" s="43"/>
      <c r="S365" s="43"/>
      <c r="T365" s="3" t="s">
        <v>375</v>
      </c>
    </row>
    <row r="366" spans="1:20" x14ac:dyDescent="0.35">
      <c r="A366" s="3" t="s">
        <v>89</v>
      </c>
      <c r="B366" s="3"/>
      <c r="C366" s="3" t="s">
        <v>259</v>
      </c>
      <c r="D366" s="3"/>
      <c r="E366" s="34"/>
      <c r="F366" s="34"/>
      <c r="G366" s="34"/>
      <c r="H366" s="34"/>
      <c r="I366" s="34"/>
      <c r="J366" s="34"/>
      <c r="K366" s="21">
        <v>44950</v>
      </c>
      <c r="L366" s="3" t="s">
        <v>321</v>
      </c>
      <c r="M366" s="34">
        <v>65000</v>
      </c>
      <c r="N366" s="34"/>
      <c r="O366" s="4">
        <f t="shared" si="66"/>
        <v>65000</v>
      </c>
      <c r="P366" s="34"/>
      <c r="Q366" s="34"/>
      <c r="R366" s="34"/>
      <c r="S366" s="34"/>
      <c r="T366" s="3" t="s">
        <v>375</v>
      </c>
    </row>
    <row r="367" spans="1:20" x14ac:dyDescent="0.35">
      <c r="A367" s="3" t="s">
        <v>89</v>
      </c>
      <c r="B367" s="3"/>
      <c r="C367" s="3"/>
      <c r="D367" s="3"/>
      <c r="E367" s="34"/>
      <c r="F367" s="34"/>
      <c r="G367" s="34"/>
      <c r="H367" s="34"/>
      <c r="I367" s="34"/>
      <c r="J367" s="34"/>
      <c r="K367" s="21">
        <v>45024</v>
      </c>
      <c r="L367" s="3" t="s">
        <v>9</v>
      </c>
      <c r="M367" s="34"/>
      <c r="N367" s="4">
        <v>51000</v>
      </c>
      <c r="O367" s="4">
        <f t="shared" si="66"/>
        <v>51000</v>
      </c>
      <c r="P367" s="34"/>
      <c r="Q367" s="34"/>
      <c r="R367" s="34"/>
      <c r="S367" s="34"/>
      <c r="T367" s="3" t="s">
        <v>375</v>
      </c>
    </row>
    <row r="368" spans="1:20" x14ac:dyDescent="0.35">
      <c r="A368" s="3" t="s">
        <v>89</v>
      </c>
      <c r="B368" s="3"/>
      <c r="C368" s="3"/>
      <c r="D368" s="3"/>
      <c r="E368" s="34"/>
      <c r="F368" s="34"/>
      <c r="G368" s="34"/>
      <c r="H368" s="34"/>
      <c r="I368" s="34"/>
      <c r="J368" s="34"/>
      <c r="K368" s="21">
        <v>45033</v>
      </c>
      <c r="L368" s="3" t="s">
        <v>9</v>
      </c>
      <c r="M368" s="34"/>
      <c r="N368" s="4">
        <v>51000</v>
      </c>
      <c r="O368" s="4">
        <f t="shared" si="66"/>
        <v>51000</v>
      </c>
      <c r="P368" s="34"/>
      <c r="Q368" s="34"/>
      <c r="R368" s="34"/>
      <c r="S368" s="34"/>
      <c r="T368" s="3" t="s">
        <v>375</v>
      </c>
    </row>
    <row r="369" spans="1:20" x14ac:dyDescent="0.35">
      <c r="A369" s="3" t="s">
        <v>89</v>
      </c>
      <c r="B369" s="3"/>
      <c r="C369" s="3" t="s">
        <v>1478</v>
      </c>
      <c r="D369" s="3"/>
      <c r="E369" s="34"/>
      <c r="F369" s="34"/>
      <c r="G369" s="34"/>
      <c r="H369" s="34"/>
      <c r="I369" s="34"/>
      <c r="J369" s="34"/>
      <c r="K369" s="21">
        <v>45044</v>
      </c>
      <c r="L369" s="3" t="s">
        <v>9</v>
      </c>
      <c r="M369" s="34"/>
      <c r="N369" s="4">
        <v>50000</v>
      </c>
      <c r="O369" s="4">
        <f t="shared" si="66"/>
        <v>50000</v>
      </c>
      <c r="P369" s="34"/>
      <c r="Q369" s="34"/>
      <c r="R369" s="34"/>
      <c r="S369" s="34"/>
      <c r="T369" s="3" t="s">
        <v>375</v>
      </c>
    </row>
    <row r="370" spans="1:20" x14ac:dyDescent="0.35">
      <c r="A370" s="3" t="s">
        <v>89</v>
      </c>
      <c r="B370" s="3"/>
      <c r="C370" s="3"/>
      <c r="D370" s="3"/>
      <c r="E370" s="34"/>
      <c r="F370" s="34"/>
      <c r="G370" s="34"/>
      <c r="H370" s="34"/>
      <c r="I370" s="34"/>
      <c r="J370" s="34"/>
      <c r="K370" s="21">
        <v>45056</v>
      </c>
      <c r="L370" s="3" t="s">
        <v>9</v>
      </c>
      <c r="M370" s="34"/>
      <c r="N370" s="4">
        <v>100000</v>
      </c>
      <c r="O370" s="4">
        <f t="shared" si="66"/>
        <v>100000</v>
      </c>
      <c r="P370" s="34"/>
      <c r="Q370" s="34"/>
      <c r="R370" s="34"/>
      <c r="S370" s="34"/>
      <c r="T370" s="3" t="s">
        <v>375</v>
      </c>
    </row>
    <row r="371" spans="1:20" x14ac:dyDescent="0.35">
      <c r="A371" s="3" t="s">
        <v>89</v>
      </c>
      <c r="B371" s="3"/>
      <c r="C371" s="3"/>
      <c r="D371" s="3"/>
      <c r="E371" s="34"/>
      <c r="F371" s="34"/>
      <c r="G371" s="34"/>
      <c r="H371" s="34"/>
      <c r="I371" s="34"/>
      <c r="J371" s="34"/>
      <c r="K371" s="21">
        <v>45069</v>
      </c>
      <c r="L371" s="3" t="s">
        <v>9</v>
      </c>
      <c r="M371" s="34"/>
      <c r="N371" s="4">
        <v>100000</v>
      </c>
      <c r="O371" s="4">
        <f t="shared" si="66"/>
        <v>100000</v>
      </c>
      <c r="P371" s="34"/>
      <c r="Q371" s="34"/>
      <c r="R371" s="34"/>
      <c r="S371" s="34"/>
      <c r="T371" s="3" t="s">
        <v>375</v>
      </c>
    </row>
    <row r="372" spans="1:20" x14ac:dyDescent="0.35">
      <c r="A372" s="3" t="s">
        <v>89</v>
      </c>
      <c r="B372" s="3"/>
      <c r="C372" s="3"/>
      <c r="D372" s="3"/>
      <c r="E372" s="34"/>
      <c r="F372" s="34"/>
      <c r="G372" s="34"/>
      <c r="H372" s="34"/>
      <c r="I372" s="34"/>
      <c r="J372" s="34"/>
      <c r="K372" s="21">
        <v>45081</v>
      </c>
      <c r="L372" s="3" t="s">
        <v>9</v>
      </c>
      <c r="M372" s="34"/>
      <c r="N372" s="4">
        <v>200000</v>
      </c>
      <c r="O372" s="4">
        <f t="shared" si="66"/>
        <v>200000</v>
      </c>
      <c r="P372" s="34"/>
      <c r="Q372" s="34"/>
      <c r="R372" s="34"/>
      <c r="S372" s="34"/>
      <c r="T372" s="3" t="s">
        <v>375</v>
      </c>
    </row>
    <row r="373" spans="1:20" x14ac:dyDescent="0.35">
      <c r="A373" s="3" t="s">
        <v>89</v>
      </c>
      <c r="B373" s="3"/>
      <c r="C373" s="3"/>
      <c r="D373" s="3"/>
      <c r="E373" s="34"/>
      <c r="F373" s="34"/>
      <c r="G373" s="34"/>
      <c r="H373" s="34"/>
      <c r="I373" s="34"/>
      <c r="J373" s="34"/>
      <c r="K373" s="21">
        <v>45097</v>
      </c>
      <c r="L373" s="3" t="s">
        <v>9</v>
      </c>
      <c r="M373" s="34"/>
      <c r="N373" s="4">
        <v>-14000</v>
      </c>
      <c r="O373" s="4">
        <f t="shared" si="66"/>
        <v>-14000</v>
      </c>
      <c r="P373" s="34"/>
      <c r="Q373" s="34"/>
      <c r="R373" s="34"/>
      <c r="S373" s="34"/>
      <c r="T373" s="3" t="s">
        <v>375</v>
      </c>
    </row>
    <row r="374" spans="1:20" x14ac:dyDescent="0.35">
      <c r="A374" s="3" t="s">
        <v>89</v>
      </c>
      <c r="B374" s="3"/>
      <c r="C374" s="3"/>
      <c r="D374" s="3"/>
      <c r="E374" s="34"/>
      <c r="F374" s="34"/>
      <c r="G374" s="34"/>
      <c r="H374" s="34"/>
      <c r="I374" s="34"/>
      <c r="J374" s="34"/>
      <c r="K374" s="21">
        <v>45134</v>
      </c>
      <c r="L374" s="3" t="s">
        <v>1688</v>
      </c>
      <c r="M374" s="4">
        <v>115000</v>
      </c>
      <c r="N374" s="34"/>
      <c r="O374" s="4">
        <f t="shared" si="66"/>
        <v>115000</v>
      </c>
      <c r="P374" s="34"/>
      <c r="Q374" s="34"/>
      <c r="R374" s="43"/>
      <c r="S374" s="43"/>
      <c r="T374" s="3" t="s">
        <v>375</v>
      </c>
    </row>
    <row r="375" spans="1:20" x14ac:dyDescent="0.35">
      <c r="A375" s="3" t="s">
        <v>89</v>
      </c>
      <c r="B375" s="3"/>
      <c r="C375" s="3"/>
      <c r="D375" s="3"/>
      <c r="E375" s="34"/>
      <c r="F375" s="34"/>
      <c r="G375" s="34"/>
      <c r="H375" s="34"/>
      <c r="I375" s="34"/>
      <c r="J375" s="34"/>
      <c r="K375" s="21">
        <v>45143</v>
      </c>
      <c r="L375" s="3" t="s">
        <v>313</v>
      </c>
      <c r="M375" s="4">
        <v>-50000</v>
      </c>
      <c r="N375" s="34"/>
      <c r="O375" s="4">
        <f t="shared" si="66"/>
        <v>-50000</v>
      </c>
      <c r="P375" s="34"/>
      <c r="Q375" s="34"/>
      <c r="R375" s="34"/>
      <c r="S375" s="34"/>
      <c r="T375" s="3" t="s">
        <v>375</v>
      </c>
    </row>
    <row r="376" spans="1:20" x14ac:dyDescent="0.35">
      <c r="A376" s="3" t="s">
        <v>89</v>
      </c>
      <c r="B376" s="3"/>
      <c r="C376" s="3"/>
      <c r="D376" s="3"/>
      <c r="E376" s="34"/>
      <c r="F376" s="34"/>
      <c r="G376" s="34"/>
      <c r="H376" s="34"/>
      <c r="I376" s="34"/>
      <c r="J376" s="34"/>
      <c r="K376" s="21">
        <v>45147</v>
      </c>
      <c r="L376" s="3" t="s">
        <v>313</v>
      </c>
      <c r="M376" s="4">
        <v>-65000</v>
      </c>
      <c r="N376" s="34"/>
      <c r="O376" s="4">
        <f t="shared" si="66"/>
        <v>-65000</v>
      </c>
      <c r="P376" s="34"/>
      <c r="Q376" s="34"/>
      <c r="R376" s="34"/>
      <c r="S376" s="34"/>
      <c r="T376" s="3" t="s">
        <v>375</v>
      </c>
    </row>
    <row r="377" spans="1:20" x14ac:dyDescent="0.35">
      <c r="A377" s="3" t="s">
        <v>89</v>
      </c>
      <c r="B377" s="3"/>
      <c r="C377" s="3"/>
      <c r="D377" s="3"/>
      <c r="E377" s="34"/>
      <c r="F377" s="34"/>
      <c r="G377" s="34"/>
      <c r="H377" s="34"/>
      <c r="I377" s="34"/>
      <c r="J377" s="34"/>
      <c r="K377" s="21">
        <v>45182</v>
      </c>
      <c r="L377" s="3" t="s">
        <v>1689</v>
      </c>
      <c r="M377" s="4">
        <v>200000</v>
      </c>
      <c r="N377" s="34"/>
      <c r="O377" s="4">
        <f t="shared" si="66"/>
        <v>200000</v>
      </c>
      <c r="P377" s="34"/>
      <c r="Q377" s="34"/>
      <c r="R377" s="34"/>
      <c r="S377" s="34"/>
      <c r="T377" s="3" t="s">
        <v>375</v>
      </c>
    </row>
    <row r="378" spans="1:20" x14ac:dyDescent="0.35">
      <c r="A378" s="3" t="s">
        <v>89</v>
      </c>
      <c r="B378" s="3"/>
      <c r="C378" s="3" t="s">
        <v>1479</v>
      </c>
      <c r="D378" s="3"/>
      <c r="E378" s="34"/>
      <c r="F378" s="34"/>
      <c r="G378" s="34"/>
      <c r="H378" s="34"/>
      <c r="I378" s="34"/>
      <c r="J378" s="34"/>
      <c r="K378" s="21">
        <v>45182</v>
      </c>
      <c r="L378" s="3" t="s">
        <v>1690</v>
      </c>
      <c r="M378" s="4">
        <v>250000</v>
      </c>
      <c r="N378" s="34"/>
      <c r="O378" s="4">
        <f t="shared" si="66"/>
        <v>250000</v>
      </c>
      <c r="P378" s="34"/>
      <c r="Q378" s="34"/>
      <c r="R378" s="34"/>
      <c r="S378" s="34"/>
      <c r="T378" s="3" t="s">
        <v>375</v>
      </c>
    </row>
    <row r="379" spans="1:20" x14ac:dyDescent="0.35">
      <c r="A379" s="3" t="s">
        <v>89</v>
      </c>
      <c r="B379" s="3"/>
      <c r="C379" s="3"/>
      <c r="D379" s="3"/>
      <c r="E379" s="34"/>
      <c r="F379" s="34"/>
      <c r="G379" s="34"/>
      <c r="H379" s="34"/>
      <c r="I379" s="34"/>
      <c r="J379" s="34"/>
      <c r="K379" s="21">
        <v>45184</v>
      </c>
      <c r="L379" s="3" t="s">
        <v>1691</v>
      </c>
      <c r="M379" s="4">
        <v>230000</v>
      </c>
      <c r="N379" s="34"/>
      <c r="O379" s="4">
        <f t="shared" si="66"/>
        <v>230000</v>
      </c>
      <c r="P379" s="34"/>
      <c r="Q379" s="34"/>
      <c r="R379" s="34"/>
      <c r="S379" s="34"/>
      <c r="T379" s="3" t="s">
        <v>375</v>
      </c>
    </row>
    <row r="380" spans="1:20" x14ac:dyDescent="0.35">
      <c r="A380" s="3" t="s">
        <v>89</v>
      </c>
      <c r="B380" s="3"/>
      <c r="C380" s="3"/>
      <c r="D380" s="3"/>
      <c r="E380" s="34"/>
      <c r="F380" s="34"/>
      <c r="G380" s="34"/>
      <c r="H380" s="34"/>
      <c r="I380" s="34"/>
      <c r="J380" s="34"/>
      <c r="K380" s="21">
        <v>45184</v>
      </c>
      <c r="L380" s="3" t="s">
        <v>9</v>
      </c>
      <c r="M380" s="34"/>
      <c r="N380" s="4">
        <v>-314900</v>
      </c>
      <c r="O380" s="4">
        <f t="shared" si="66"/>
        <v>-314900</v>
      </c>
      <c r="P380" s="34"/>
      <c r="Q380" s="34"/>
      <c r="R380" s="34"/>
      <c r="S380" s="34"/>
      <c r="T380" s="3" t="s">
        <v>375</v>
      </c>
    </row>
    <row r="381" spans="1:20" x14ac:dyDescent="0.35">
      <c r="A381" s="3" t="s">
        <v>89</v>
      </c>
      <c r="B381" s="3"/>
      <c r="C381" s="3"/>
      <c r="D381" s="3"/>
      <c r="E381" s="34"/>
      <c r="F381" s="34"/>
      <c r="G381" s="34"/>
      <c r="H381" s="34"/>
      <c r="I381" s="34"/>
      <c r="J381" s="34"/>
      <c r="K381" s="21">
        <v>45188</v>
      </c>
      <c r="L381" s="3" t="s">
        <v>321</v>
      </c>
      <c r="M381" s="4">
        <v>-115000</v>
      </c>
      <c r="N381" s="34"/>
      <c r="O381" s="4">
        <f t="shared" si="66"/>
        <v>-115000</v>
      </c>
      <c r="P381" s="34"/>
      <c r="Q381" s="34"/>
      <c r="R381" s="34"/>
      <c r="S381" s="34"/>
      <c r="T381" s="3" t="s">
        <v>375</v>
      </c>
    </row>
    <row r="382" spans="1:20" x14ac:dyDescent="0.35">
      <c r="A382" s="3" t="s">
        <v>89</v>
      </c>
      <c r="B382" s="3"/>
      <c r="C382" s="3"/>
      <c r="D382" s="3"/>
      <c r="E382" s="34"/>
      <c r="F382" s="34"/>
      <c r="G382" s="34"/>
      <c r="H382" s="34"/>
      <c r="I382" s="34"/>
      <c r="J382" s="34"/>
      <c r="K382" s="21">
        <v>45195</v>
      </c>
      <c r="L382" s="3" t="s">
        <v>313</v>
      </c>
      <c r="M382" s="4">
        <v>-100000</v>
      </c>
      <c r="N382" s="34"/>
      <c r="O382" s="4">
        <f t="shared" si="66"/>
        <v>-100000</v>
      </c>
      <c r="P382" s="34"/>
      <c r="Q382" s="34"/>
      <c r="R382" s="34"/>
      <c r="S382" s="34"/>
      <c r="T382" s="3" t="s">
        <v>375</v>
      </c>
    </row>
    <row r="383" spans="1:20" x14ac:dyDescent="0.35">
      <c r="A383" s="3" t="s">
        <v>89</v>
      </c>
      <c r="B383" s="3"/>
      <c r="C383" s="3"/>
      <c r="D383" s="34"/>
      <c r="E383" s="34"/>
      <c r="F383" s="34"/>
      <c r="G383" s="34"/>
      <c r="H383" s="34"/>
      <c r="I383" s="34"/>
      <c r="J383" s="34"/>
      <c r="K383" s="21">
        <v>45195</v>
      </c>
      <c r="L383" s="3" t="s">
        <v>321</v>
      </c>
      <c r="M383" s="4">
        <v>-150000</v>
      </c>
      <c r="N383" s="34"/>
      <c r="O383" s="4">
        <f t="shared" si="66"/>
        <v>-150000</v>
      </c>
      <c r="P383" s="34"/>
      <c r="Q383" s="34"/>
      <c r="R383" s="34"/>
      <c r="S383" s="34"/>
      <c r="T383" s="3" t="s">
        <v>375</v>
      </c>
    </row>
    <row r="384" spans="1:20" x14ac:dyDescent="0.35">
      <c r="A384" s="3" t="s">
        <v>89</v>
      </c>
      <c r="B384" s="3"/>
      <c r="C384" s="3"/>
      <c r="D384" s="34"/>
      <c r="E384" s="34"/>
      <c r="F384" s="34"/>
      <c r="G384" s="34"/>
      <c r="H384" s="34"/>
      <c r="I384" s="34"/>
      <c r="J384" s="34"/>
      <c r="K384" s="21" t="s">
        <v>1204</v>
      </c>
      <c r="L384" s="3" t="s">
        <v>222</v>
      </c>
      <c r="M384" s="34">
        <v>100000</v>
      </c>
      <c r="N384" s="34"/>
      <c r="O384" s="4">
        <f t="shared" ref="O384:O385" si="69">+SUM(M384:N384)</f>
        <v>100000</v>
      </c>
      <c r="P384" s="34"/>
      <c r="Q384" s="34"/>
      <c r="R384" s="34"/>
      <c r="S384" s="34"/>
      <c r="T384" s="3" t="s">
        <v>375</v>
      </c>
    </row>
    <row r="385" spans="1:20" x14ac:dyDescent="0.35">
      <c r="A385" s="3" t="s">
        <v>89</v>
      </c>
      <c r="B385" s="3"/>
      <c r="C385" s="3"/>
      <c r="D385" s="34"/>
      <c r="E385" s="34"/>
      <c r="F385" s="34"/>
      <c r="G385" s="34"/>
      <c r="H385" s="34"/>
      <c r="I385" s="34"/>
      <c r="J385" s="34"/>
      <c r="K385" s="3"/>
      <c r="L385" s="3"/>
      <c r="M385" s="34"/>
      <c r="N385" s="34"/>
      <c r="O385" s="4">
        <f t="shared" si="69"/>
        <v>0</v>
      </c>
      <c r="P385" s="34"/>
      <c r="Q385" s="34"/>
      <c r="R385" s="34"/>
      <c r="S385" s="34"/>
      <c r="T385" s="3" t="s">
        <v>375</v>
      </c>
    </row>
    <row r="386" spans="1:20" x14ac:dyDescent="0.35">
      <c r="A386" s="18" t="s">
        <v>89</v>
      </c>
      <c r="B386" s="18"/>
      <c r="C386" s="18"/>
      <c r="D386" s="23"/>
      <c r="E386" s="23"/>
      <c r="F386" s="23"/>
      <c r="G386" s="23"/>
      <c r="H386" s="23"/>
      <c r="I386" s="23"/>
      <c r="J386" s="23"/>
      <c r="K386" s="18"/>
      <c r="L386" s="18"/>
      <c r="M386" s="23">
        <f t="shared" ref="M386:N386" si="70">SUM(M359:M385)</f>
        <v>830000</v>
      </c>
      <c r="N386" s="23">
        <f t="shared" si="70"/>
        <v>424200</v>
      </c>
      <c r="O386" s="23">
        <f>SUM(O359:O385)</f>
        <v>1254200</v>
      </c>
      <c r="P386" s="23">
        <f>+J358-N386</f>
        <v>148000</v>
      </c>
      <c r="Q386" s="23">
        <f>+I358-M386</f>
        <v>-148000</v>
      </c>
      <c r="R386" s="23">
        <f>+SUM(P386:Q386)</f>
        <v>0</v>
      </c>
      <c r="S386" s="23">
        <f>+O386</f>
        <v>1254200</v>
      </c>
      <c r="T386" s="18"/>
    </row>
    <row r="387" spans="1:20" x14ac:dyDescent="0.35">
      <c r="A387" s="3" t="s">
        <v>90</v>
      </c>
      <c r="B387" s="3" t="s">
        <v>326</v>
      </c>
      <c r="C387" s="3"/>
      <c r="D387" s="34">
        <v>125</v>
      </c>
      <c r="E387" s="34">
        <v>10000</v>
      </c>
      <c r="F387" s="4">
        <f>+D387*0.8364</f>
        <v>104.55</v>
      </c>
      <c r="G387" s="34">
        <v>6500</v>
      </c>
      <c r="H387" s="34">
        <f>+D387*E387</f>
        <v>1250000</v>
      </c>
      <c r="I387" s="4">
        <f>+CEILING(F387*G387,1000)</f>
        <v>680000</v>
      </c>
      <c r="J387" s="4">
        <f>(H387-I387)</f>
        <v>570000</v>
      </c>
      <c r="K387" s="21">
        <v>44641</v>
      </c>
      <c r="L387" s="3"/>
      <c r="M387" s="34"/>
      <c r="N387" s="34"/>
      <c r="O387" s="4"/>
      <c r="P387" s="34"/>
      <c r="Q387" s="34"/>
      <c r="R387" s="34"/>
      <c r="S387" s="34"/>
      <c r="T387" s="3" t="s">
        <v>1618</v>
      </c>
    </row>
    <row r="388" spans="1:20" x14ac:dyDescent="0.35">
      <c r="A388" s="3" t="s">
        <v>90</v>
      </c>
      <c r="B388" s="3"/>
      <c r="C388" s="3"/>
      <c r="D388" s="34"/>
      <c r="E388" s="34"/>
      <c r="F388" s="34"/>
      <c r="G388" s="34"/>
      <c r="H388" s="34"/>
      <c r="I388" s="34"/>
      <c r="J388" s="34"/>
      <c r="K388" s="21">
        <v>44658</v>
      </c>
      <c r="L388" s="3" t="s">
        <v>9</v>
      </c>
      <c r="M388" s="34"/>
      <c r="N388" s="4">
        <v>5000</v>
      </c>
      <c r="O388" s="4">
        <f t="shared" ref="O388:O396" si="71">+SUM(M388:N388)</f>
        <v>5000</v>
      </c>
      <c r="P388" s="34"/>
      <c r="Q388" s="34"/>
      <c r="R388" s="34"/>
      <c r="S388" s="34"/>
      <c r="T388" s="3" t="s">
        <v>1618</v>
      </c>
    </row>
    <row r="389" spans="1:20" x14ac:dyDescent="0.35">
      <c r="A389" s="3" t="s">
        <v>90</v>
      </c>
      <c r="B389" s="3"/>
      <c r="C389" s="3" t="s">
        <v>1480</v>
      </c>
      <c r="D389" s="34"/>
      <c r="E389" s="34"/>
      <c r="F389" s="34"/>
      <c r="G389" s="34"/>
      <c r="H389" s="34"/>
      <c r="I389" s="34"/>
      <c r="J389" s="34"/>
      <c r="K389" s="21">
        <v>44664</v>
      </c>
      <c r="L389" s="3" t="s">
        <v>1692</v>
      </c>
      <c r="M389" s="34">
        <v>307500</v>
      </c>
      <c r="N389" s="34"/>
      <c r="O389" s="4">
        <f t="shared" si="71"/>
        <v>307500</v>
      </c>
      <c r="P389" s="34"/>
      <c r="Q389" s="34"/>
      <c r="R389" s="34"/>
      <c r="S389" s="34"/>
      <c r="T389" s="3" t="s">
        <v>1618</v>
      </c>
    </row>
    <row r="390" spans="1:20" x14ac:dyDescent="0.35">
      <c r="A390" s="3" t="s">
        <v>90</v>
      </c>
      <c r="B390" s="3"/>
      <c r="C390" s="3"/>
      <c r="D390" s="34"/>
      <c r="E390" s="34"/>
      <c r="F390" s="34"/>
      <c r="G390" s="34"/>
      <c r="H390" s="34"/>
      <c r="I390" s="34"/>
      <c r="J390" s="34"/>
      <c r="K390" s="21">
        <v>44641</v>
      </c>
      <c r="L390" s="3" t="s">
        <v>9</v>
      </c>
      <c r="M390" s="34"/>
      <c r="N390" s="4">
        <v>150000</v>
      </c>
      <c r="O390" s="4">
        <f t="shared" si="71"/>
        <v>150000</v>
      </c>
      <c r="P390" s="34"/>
      <c r="Q390" s="34"/>
      <c r="R390" s="43"/>
      <c r="S390" s="43"/>
      <c r="T390" s="3" t="s">
        <v>1618</v>
      </c>
    </row>
    <row r="391" spans="1:20" x14ac:dyDescent="0.35">
      <c r="A391" s="3" t="s">
        <v>90</v>
      </c>
      <c r="B391" s="3"/>
      <c r="C391" s="3"/>
      <c r="D391" s="34"/>
      <c r="E391" s="34"/>
      <c r="F391" s="34"/>
      <c r="G391" s="34"/>
      <c r="H391" s="34"/>
      <c r="I391" s="34"/>
      <c r="J391" s="34"/>
      <c r="K391" s="21">
        <v>44791</v>
      </c>
      <c r="L391" s="3" t="s">
        <v>1693</v>
      </c>
      <c r="M391" s="34">
        <v>312500</v>
      </c>
      <c r="N391" s="34"/>
      <c r="O391" s="4">
        <f t="shared" si="71"/>
        <v>312500</v>
      </c>
      <c r="P391" s="34"/>
      <c r="Q391" s="34"/>
      <c r="R391" s="34"/>
      <c r="S391" s="34"/>
      <c r="T391" s="3" t="s">
        <v>1618</v>
      </c>
    </row>
    <row r="392" spans="1:20" x14ac:dyDescent="0.35">
      <c r="A392" s="3" t="s">
        <v>90</v>
      </c>
      <c r="B392" s="3"/>
      <c r="C392" s="3" t="s">
        <v>1481</v>
      </c>
      <c r="D392" s="34"/>
      <c r="E392" s="34"/>
      <c r="F392" s="34"/>
      <c r="G392" s="34"/>
      <c r="H392" s="34"/>
      <c r="I392" s="34"/>
      <c r="J392" s="34"/>
      <c r="K392" s="21">
        <v>44981</v>
      </c>
      <c r="L392" s="3" t="s">
        <v>9</v>
      </c>
      <c r="M392" s="34"/>
      <c r="N392" s="4">
        <v>312500</v>
      </c>
      <c r="O392" s="4">
        <f t="shared" si="71"/>
        <v>312500</v>
      </c>
      <c r="P392" s="34"/>
      <c r="Q392" s="34"/>
      <c r="R392" s="34"/>
      <c r="S392" s="34"/>
      <c r="T392" s="3" t="s">
        <v>1618</v>
      </c>
    </row>
    <row r="393" spans="1:20" x14ac:dyDescent="0.35">
      <c r="A393" s="3" t="s">
        <v>90</v>
      </c>
      <c r="B393" s="3"/>
      <c r="C393" s="3"/>
      <c r="D393" s="34"/>
      <c r="E393" s="34"/>
      <c r="F393" s="34"/>
      <c r="G393" s="34"/>
      <c r="H393" s="34"/>
      <c r="I393" s="34"/>
      <c r="J393" s="34"/>
      <c r="K393" s="21">
        <v>45069</v>
      </c>
      <c r="L393" s="3" t="s">
        <v>1694</v>
      </c>
      <c r="M393" s="34">
        <v>60000</v>
      </c>
      <c r="N393" s="34"/>
      <c r="O393" s="4">
        <f t="shared" si="71"/>
        <v>60000</v>
      </c>
      <c r="P393" s="34"/>
      <c r="Q393" s="34"/>
      <c r="R393" s="34"/>
      <c r="S393" s="34"/>
      <c r="T393" s="3" t="s">
        <v>1618</v>
      </c>
    </row>
    <row r="394" spans="1:20" x14ac:dyDescent="0.35">
      <c r="A394" s="3" t="s">
        <v>90</v>
      </c>
      <c r="B394" s="3"/>
      <c r="C394" s="3"/>
      <c r="D394" s="34"/>
      <c r="E394" s="34"/>
      <c r="F394" s="34"/>
      <c r="G394" s="34"/>
      <c r="H394" s="34"/>
      <c r="I394" s="34"/>
      <c r="J394" s="34"/>
      <c r="K394" s="21">
        <v>45069</v>
      </c>
      <c r="L394" s="3" t="s">
        <v>9</v>
      </c>
      <c r="M394" s="34"/>
      <c r="N394" s="4">
        <v>252500</v>
      </c>
      <c r="O394" s="4">
        <f t="shared" si="71"/>
        <v>252500</v>
      </c>
      <c r="P394" s="34"/>
      <c r="Q394" s="34"/>
      <c r="R394" s="34"/>
      <c r="S394" s="34"/>
      <c r="T394" s="3" t="s">
        <v>1618</v>
      </c>
    </row>
    <row r="395" spans="1:20" x14ac:dyDescent="0.35">
      <c r="A395" s="3" t="s">
        <v>90</v>
      </c>
      <c r="B395" s="3"/>
      <c r="C395" s="3"/>
      <c r="D395" s="34"/>
      <c r="E395" s="34"/>
      <c r="F395" s="34"/>
      <c r="G395" s="34"/>
      <c r="H395" s="34"/>
      <c r="I395" s="34"/>
      <c r="J395" s="34"/>
      <c r="K395" s="21" t="s">
        <v>1204</v>
      </c>
      <c r="L395" s="3" t="s">
        <v>17</v>
      </c>
      <c r="M395" s="34"/>
      <c r="N395" s="34">
        <v>-150000</v>
      </c>
      <c r="O395" s="4">
        <f t="shared" si="71"/>
        <v>-150000</v>
      </c>
      <c r="P395" s="34"/>
      <c r="Q395" s="34"/>
      <c r="R395" s="34"/>
      <c r="S395" s="34"/>
      <c r="T395" s="3" t="s">
        <v>1618</v>
      </c>
    </row>
    <row r="396" spans="1:20" x14ac:dyDescent="0.35">
      <c r="A396" s="3" t="s">
        <v>90</v>
      </c>
      <c r="B396" s="3"/>
      <c r="C396" s="3"/>
      <c r="D396" s="34"/>
      <c r="E396" s="34"/>
      <c r="F396" s="34"/>
      <c r="G396" s="34"/>
      <c r="H396" s="34"/>
      <c r="I396" s="34"/>
      <c r="J396" s="34"/>
      <c r="K396" s="3"/>
      <c r="L396" s="3"/>
      <c r="M396" s="34"/>
      <c r="N396" s="34"/>
      <c r="O396" s="4">
        <f t="shared" si="71"/>
        <v>0</v>
      </c>
      <c r="P396" s="34"/>
      <c r="Q396" s="34"/>
      <c r="R396" s="34"/>
      <c r="S396" s="34"/>
      <c r="T396" s="3" t="s">
        <v>1618</v>
      </c>
    </row>
    <row r="397" spans="1:20" x14ac:dyDescent="0.35">
      <c r="A397" s="18"/>
      <c r="B397" s="18"/>
      <c r="C397" s="18"/>
      <c r="D397" s="23"/>
      <c r="E397" s="23"/>
      <c r="F397" s="23"/>
      <c r="G397" s="23"/>
      <c r="H397" s="23"/>
      <c r="I397" s="23"/>
      <c r="J397" s="23"/>
      <c r="K397" s="18"/>
      <c r="L397" s="18"/>
      <c r="M397" s="23">
        <f t="shared" ref="M397:N397" si="72">SUM(M388:M396)</f>
        <v>680000</v>
      </c>
      <c r="N397" s="23">
        <f t="shared" si="72"/>
        <v>570000</v>
      </c>
      <c r="O397" s="23">
        <f>SUM(O388:O396)</f>
        <v>1250000</v>
      </c>
      <c r="P397" s="23">
        <f>+J387-N397</f>
        <v>0</v>
      </c>
      <c r="Q397" s="23">
        <f>+I387-M397</f>
        <v>0</v>
      </c>
      <c r="R397" s="23">
        <f>+SUM(P397:Q397)</f>
        <v>0</v>
      </c>
      <c r="S397" s="23">
        <f>+O397</f>
        <v>1250000</v>
      </c>
      <c r="T397" s="18"/>
    </row>
    <row r="398" spans="1:20" x14ac:dyDescent="0.35">
      <c r="A398" s="3" t="s">
        <v>91</v>
      </c>
      <c r="B398" s="3" t="s">
        <v>326</v>
      </c>
      <c r="C398" s="3"/>
      <c r="D398" s="34">
        <v>120</v>
      </c>
      <c r="E398" s="34">
        <v>10000</v>
      </c>
      <c r="F398" s="4">
        <f>+D398*0.8364</f>
        <v>100.36800000000001</v>
      </c>
      <c r="G398" s="34">
        <v>6500</v>
      </c>
      <c r="H398" s="34">
        <f>+D398*E398</f>
        <v>1200000</v>
      </c>
      <c r="I398" s="4">
        <f>+CEILING(F398*G398,1000)</f>
        <v>653000</v>
      </c>
      <c r="J398" s="4">
        <f>(H398-I398)</f>
        <v>547000</v>
      </c>
      <c r="K398" s="21">
        <v>44641</v>
      </c>
      <c r="L398" s="3"/>
      <c r="M398" s="34"/>
      <c r="N398" s="34"/>
      <c r="O398" s="4"/>
      <c r="P398" s="34"/>
      <c r="Q398" s="34"/>
      <c r="R398" s="43"/>
      <c r="S398" s="43"/>
      <c r="T398" s="3" t="s">
        <v>1616</v>
      </c>
    </row>
    <row r="399" spans="1:20" x14ac:dyDescent="0.35">
      <c r="A399" s="3" t="s">
        <v>91</v>
      </c>
      <c r="B399" s="3"/>
      <c r="C399" s="3"/>
      <c r="D399" s="34"/>
      <c r="E399" s="34"/>
      <c r="F399" s="34"/>
      <c r="G399" s="34"/>
      <c r="H399" s="34"/>
      <c r="I399" s="34"/>
      <c r="J399" s="34"/>
      <c r="K399" s="21">
        <v>44641</v>
      </c>
      <c r="L399" s="3" t="s">
        <v>9</v>
      </c>
      <c r="M399" s="34"/>
      <c r="N399" s="4">
        <v>150000</v>
      </c>
      <c r="O399" s="4">
        <f t="shared" ref="O399:O404" si="73">+SUM(M399:N399)</f>
        <v>150000</v>
      </c>
      <c r="P399" s="34"/>
      <c r="Q399" s="34"/>
      <c r="R399" s="34"/>
      <c r="S399" s="34"/>
      <c r="T399" s="3" t="s">
        <v>1616</v>
      </c>
    </row>
    <row r="400" spans="1:20" x14ac:dyDescent="0.35">
      <c r="A400" s="3" t="s">
        <v>91</v>
      </c>
      <c r="B400" s="3"/>
      <c r="C400" s="3"/>
      <c r="D400" s="34"/>
      <c r="E400" s="34"/>
      <c r="F400" s="34"/>
      <c r="G400" s="34"/>
      <c r="H400" s="34"/>
      <c r="I400" s="34"/>
      <c r="J400" s="34"/>
      <c r="K400" s="21">
        <v>44747</v>
      </c>
      <c r="L400" s="3" t="s">
        <v>9</v>
      </c>
      <c r="M400" s="34"/>
      <c r="N400" s="4">
        <v>20000</v>
      </c>
      <c r="O400" s="4">
        <f t="shared" si="73"/>
        <v>20000</v>
      </c>
      <c r="P400" s="34"/>
      <c r="Q400" s="34"/>
      <c r="R400" s="34"/>
      <c r="S400" s="34"/>
      <c r="T400" s="3" t="s">
        <v>1616</v>
      </c>
    </row>
    <row r="401" spans="1:20" x14ac:dyDescent="0.35">
      <c r="A401" s="3" t="s">
        <v>91</v>
      </c>
      <c r="B401" s="3"/>
      <c r="C401" s="3"/>
      <c r="D401" s="34"/>
      <c r="E401" s="34"/>
      <c r="F401" s="34"/>
      <c r="G401" s="34"/>
      <c r="H401" s="34"/>
      <c r="I401" s="34"/>
      <c r="J401" s="34"/>
      <c r="K401" s="21">
        <v>44831</v>
      </c>
      <c r="L401" s="3" t="s">
        <v>9</v>
      </c>
      <c r="M401" s="34"/>
      <c r="N401" s="4">
        <v>11000</v>
      </c>
      <c r="O401" s="4">
        <f t="shared" si="73"/>
        <v>11000</v>
      </c>
      <c r="P401" s="34"/>
      <c r="Q401" s="34"/>
      <c r="R401" s="34"/>
      <c r="S401" s="34"/>
      <c r="T401" s="3" t="s">
        <v>1616</v>
      </c>
    </row>
    <row r="402" spans="1:20" x14ac:dyDescent="0.35">
      <c r="A402" s="3" t="s">
        <v>91</v>
      </c>
      <c r="B402" s="3"/>
      <c r="C402" s="3"/>
      <c r="D402" s="34"/>
      <c r="E402" s="34"/>
      <c r="F402" s="34"/>
      <c r="G402" s="34"/>
      <c r="H402" s="34"/>
      <c r="I402" s="34"/>
      <c r="J402" s="34"/>
      <c r="K402" s="21">
        <v>44841</v>
      </c>
      <c r="L402" s="3" t="s">
        <v>314</v>
      </c>
      <c r="M402" s="34">
        <v>650000</v>
      </c>
      <c r="N402" s="34"/>
      <c r="O402" s="4">
        <f t="shared" si="73"/>
        <v>650000</v>
      </c>
      <c r="P402" s="34"/>
      <c r="Q402" s="34"/>
      <c r="R402" s="34"/>
      <c r="S402" s="34"/>
      <c r="T402" s="3" t="s">
        <v>1616</v>
      </c>
    </row>
    <row r="403" spans="1:20" x14ac:dyDescent="0.35">
      <c r="A403" s="3" t="s">
        <v>91</v>
      </c>
      <c r="B403" s="3"/>
      <c r="C403" s="3"/>
      <c r="D403" s="34"/>
      <c r="E403" s="34"/>
      <c r="F403" s="34"/>
      <c r="G403" s="34"/>
      <c r="H403" s="34"/>
      <c r="I403" s="34"/>
      <c r="J403" s="34"/>
      <c r="K403" s="21">
        <v>44841</v>
      </c>
      <c r="L403" s="3" t="s">
        <v>9</v>
      </c>
      <c r="M403" s="34"/>
      <c r="N403" s="4">
        <v>369000</v>
      </c>
      <c r="O403" s="4">
        <f t="shared" si="73"/>
        <v>369000</v>
      </c>
      <c r="P403" s="34"/>
      <c r="Q403" s="34"/>
      <c r="R403" s="34"/>
      <c r="S403" s="34"/>
      <c r="T403" s="3" t="s">
        <v>1616</v>
      </c>
    </row>
    <row r="404" spans="1:20" x14ac:dyDescent="0.35">
      <c r="A404" s="3" t="s">
        <v>91</v>
      </c>
      <c r="B404" s="3"/>
      <c r="C404" s="3"/>
      <c r="D404" s="34"/>
      <c r="E404" s="34"/>
      <c r="F404" s="34"/>
      <c r="G404" s="34"/>
      <c r="H404" s="34"/>
      <c r="I404" s="34"/>
      <c r="J404" s="34"/>
      <c r="K404" s="3"/>
      <c r="L404" s="3"/>
      <c r="M404" s="34"/>
      <c r="N404" s="34"/>
      <c r="O404" s="4">
        <f t="shared" si="73"/>
        <v>0</v>
      </c>
      <c r="P404" s="34"/>
      <c r="Q404" s="34"/>
      <c r="R404" s="34"/>
      <c r="S404" s="34"/>
      <c r="T404" s="3" t="s">
        <v>1616</v>
      </c>
    </row>
    <row r="405" spans="1:20" x14ac:dyDescent="0.35">
      <c r="A405" s="18"/>
      <c r="B405" s="18"/>
      <c r="C405" s="18"/>
      <c r="D405" s="23"/>
      <c r="E405" s="23"/>
      <c r="F405" s="23"/>
      <c r="G405" s="23"/>
      <c r="H405" s="23"/>
      <c r="I405" s="23"/>
      <c r="J405" s="23"/>
      <c r="K405" s="18"/>
      <c r="L405" s="18"/>
      <c r="M405" s="23">
        <f t="shared" ref="M405:N405" si="74">SUM(M399:M404)</f>
        <v>650000</v>
      </c>
      <c r="N405" s="23">
        <f t="shared" si="74"/>
        <v>550000</v>
      </c>
      <c r="O405" s="23">
        <f>SUM(O399:O404)</f>
        <v>1200000</v>
      </c>
      <c r="P405" s="23">
        <f>+J398-N405</f>
        <v>-3000</v>
      </c>
      <c r="Q405" s="23">
        <f>+I398-M405</f>
        <v>3000</v>
      </c>
      <c r="R405" s="23">
        <f>+SUM(P405:Q405)</f>
        <v>0</v>
      </c>
      <c r="S405" s="23">
        <f>+O405</f>
        <v>1200000</v>
      </c>
      <c r="T405" s="18"/>
    </row>
    <row r="406" spans="1:20" x14ac:dyDescent="0.35">
      <c r="A406" s="3" t="s">
        <v>92</v>
      </c>
      <c r="B406" s="3" t="s">
        <v>326</v>
      </c>
      <c r="C406" s="3"/>
      <c r="D406" s="34">
        <v>116.42</v>
      </c>
      <c r="E406" s="34">
        <v>10000</v>
      </c>
      <c r="F406" s="4">
        <f>+D406*0.8364</f>
        <v>97.373688000000001</v>
      </c>
      <c r="G406" s="34">
        <v>6500</v>
      </c>
      <c r="H406" s="34">
        <f>+D406*E406</f>
        <v>1164200</v>
      </c>
      <c r="I406" s="4">
        <f>+CEILING(F406*G406,1000)</f>
        <v>633000</v>
      </c>
      <c r="J406" s="4">
        <f>(H406-I406)</f>
        <v>531200</v>
      </c>
      <c r="K406" s="21">
        <v>44644</v>
      </c>
      <c r="L406" s="3"/>
      <c r="M406" s="34"/>
      <c r="N406" s="34"/>
      <c r="O406" s="4"/>
      <c r="P406" s="34"/>
      <c r="Q406" s="34"/>
      <c r="R406" s="34"/>
      <c r="S406" s="34"/>
      <c r="T406" s="3" t="s">
        <v>296</v>
      </c>
    </row>
    <row r="407" spans="1:20" x14ac:dyDescent="0.35">
      <c r="A407" s="3" t="s">
        <v>92</v>
      </c>
      <c r="B407" s="3"/>
      <c r="C407" s="3"/>
      <c r="D407" s="34"/>
      <c r="E407" s="34"/>
      <c r="F407" s="34"/>
      <c r="G407" s="34"/>
      <c r="H407" s="34"/>
      <c r="I407" s="34"/>
      <c r="J407" s="34"/>
      <c r="K407" s="21">
        <v>44644</v>
      </c>
      <c r="L407" s="3" t="s">
        <v>1001</v>
      </c>
      <c r="M407" s="34">
        <v>300000</v>
      </c>
      <c r="N407" s="34"/>
      <c r="O407" s="4">
        <f t="shared" ref="O407:O417" si="75">+SUM(M407:N407)</f>
        <v>300000</v>
      </c>
      <c r="P407" s="34"/>
      <c r="Q407" s="34"/>
      <c r="R407" s="34"/>
      <c r="S407" s="34"/>
      <c r="T407" s="3" t="s">
        <v>296</v>
      </c>
    </row>
    <row r="408" spans="1:20" x14ac:dyDescent="0.35">
      <c r="A408" s="3" t="s">
        <v>92</v>
      </c>
      <c r="B408" s="3"/>
      <c r="C408" s="3"/>
      <c r="D408" s="34"/>
      <c r="E408" s="34"/>
      <c r="F408" s="34"/>
      <c r="G408" s="34"/>
      <c r="H408" s="34"/>
      <c r="I408" s="34"/>
      <c r="J408" s="34"/>
      <c r="K408" s="21">
        <v>44760</v>
      </c>
      <c r="L408" s="3" t="s">
        <v>1695</v>
      </c>
      <c r="M408" s="34">
        <v>300000</v>
      </c>
      <c r="N408" s="34"/>
      <c r="O408" s="4">
        <f t="shared" si="75"/>
        <v>300000</v>
      </c>
      <c r="P408" s="34"/>
      <c r="Q408" s="34"/>
      <c r="R408" s="34"/>
      <c r="S408" s="34"/>
      <c r="T408" s="3" t="s">
        <v>296</v>
      </c>
    </row>
    <row r="409" spans="1:20" x14ac:dyDescent="0.35">
      <c r="A409" s="3" t="s">
        <v>92</v>
      </c>
      <c r="B409" s="3"/>
      <c r="C409" s="3"/>
      <c r="D409" s="34"/>
      <c r="E409" s="34"/>
      <c r="F409" s="34"/>
      <c r="G409" s="34"/>
      <c r="H409" s="34"/>
      <c r="I409" s="34"/>
      <c r="J409" s="34"/>
      <c r="K409" s="21">
        <v>44886</v>
      </c>
      <c r="L409" s="3" t="s">
        <v>1696</v>
      </c>
      <c r="M409" s="34">
        <v>332000</v>
      </c>
      <c r="N409" s="34"/>
      <c r="O409" s="4">
        <f t="shared" si="75"/>
        <v>332000</v>
      </c>
      <c r="P409" s="34"/>
      <c r="Q409" s="34"/>
      <c r="R409" s="34"/>
      <c r="S409" s="34"/>
      <c r="T409" s="3" t="s">
        <v>296</v>
      </c>
    </row>
    <row r="410" spans="1:20" x14ac:dyDescent="0.35">
      <c r="A410" s="3" t="s">
        <v>92</v>
      </c>
      <c r="B410" s="3"/>
      <c r="C410" s="3"/>
      <c r="D410" s="34"/>
      <c r="E410" s="34"/>
      <c r="F410" s="34"/>
      <c r="G410" s="34"/>
      <c r="H410" s="34"/>
      <c r="I410" s="34"/>
      <c r="J410" s="34"/>
      <c r="K410" s="21">
        <v>45295</v>
      </c>
      <c r="L410" s="3" t="s">
        <v>9</v>
      </c>
      <c r="M410" s="34"/>
      <c r="N410" s="4">
        <v>20000</v>
      </c>
      <c r="O410" s="4">
        <f t="shared" si="75"/>
        <v>20000</v>
      </c>
      <c r="P410" s="34"/>
      <c r="Q410" s="34"/>
      <c r="R410" s="43"/>
      <c r="S410" s="43"/>
      <c r="T410" s="3" t="s">
        <v>296</v>
      </c>
    </row>
    <row r="411" spans="1:20" x14ac:dyDescent="0.35">
      <c r="A411" s="3" t="s">
        <v>92</v>
      </c>
      <c r="B411" s="3"/>
      <c r="C411" s="3"/>
      <c r="D411" s="34"/>
      <c r="E411" s="34"/>
      <c r="F411" s="34"/>
      <c r="G411" s="34"/>
      <c r="H411" s="34"/>
      <c r="I411" s="34"/>
      <c r="J411" s="34"/>
      <c r="K411" s="21">
        <v>45296</v>
      </c>
      <c r="L411" s="3" t="s">
        <v>314</v>
      </c>
      <c r="M411" s="4">
        <v>500000</v>
      </c>
      <c r="N411" s="34"/>
      <c r="O411" s="4">
        <f t="shared" si="75"/>
        <v>500000</v>
      </c>
      <c r="P411" s="34"/>
      <c r="Q411" s="34"/>
      <c r="R411" s="34"/>
      <c r="S411" s="34"/>
      <c r="T411" s="3" t="s">
        <v>296</v>
      </c>
    </row>
    <row r="412" spans="1:20" x14ac:dyDescent="0.35">
      <c r="A412" s="3" t="s">
        <v>92</v>
      </c>
      <c r="B412" s="3"/>
      <c r="C412" s="3"/>
      <c r="D412" s="34"/>
      <c r="E412" s="34"/>
      <c r="F412" s="34"/>
      <c r="G412" s="34"/>
      <c r="H412" s="34"/>
      <c r="I412" s="34"/>
      <c r="J412" s="34"/>
      <c r="K412" s="21">
        <v>45296</v>
      </c>
      <c r="L412" s="3" t="s">
        <v>312</v>
      </c>
      <c r="M412" s="4">
        <v>83000</v>
      </c>
      <c r="N412" s="34"/>
      <c r="O412" s="4">
        <f t="shared" si="75"/>
        <v>83000</v>
      </c>
      <c r="P412" s="34"/>
      <c r="Q412" s="34"/>
      <c r="R412" s="34"/>
      <c r="S412" s="34"/>
      <c r="T412" s="3" t="s">
        <v>296</v>
      </c>
    </row>
    <row r="413" spans="1:20" x14ac:dyDescent="0.35">
      <c r="A413" s="3" t="s">
        <v>92</v>
      </c>
      <c r="B413" s="3"/>
      <c r="C413" s="3"/>
      <c r="D413" s="34"/>
      <c r="E413" s="34"/>
      <c r="F413" s="34"/>
      <c r="G413" s="34"/>
      <c r="H413" s="34"/>
      <c r="I413" s="34"/>
      <c r="J413" s="34"/>
      <c r="K413" s="21">
        <v>45296</v>
      </c>
      <c r="L413" s="3" t="s">
        <v>313</v>
      </c>
      <c r="M413" s="4">
        <v>50000</v>
      </c>
      <c r="N413" s="34"/>
      <c r="O413" s="4">
        <f t="shared" si="75"/>
        <v>50000</v>
      </c>
      <c r="P413" s="34"/>
      <c r="Q413" s="34"/>
      <c r="R413" s="34"/>
      <c r="S413" s="34"/>
      <c r="T413" s="3" t="s">
        <v>296</v>
      </c>
    </row>
    <row r="414" spans="1:20" x14ac:dyDescent="0.35">
      <c r="A414" s="3" t="s">
        <v>92</v>
      </c>
      <c r="B414" s="3"/>
      <c r="C414" s="3"/>
      <c r="D414" s="34"/>
      <c r="E414" s="34"/>
      <c r="F414" s="34"/>
      <c r="G414" s="34"/>
      <c r="H414" s="34"/>
      <c r="I414" s="34"/>
      <c r="J414" s="34"/>
      <c r="K414" s="21">
        <v>45297</v>
      </c>
      <c r="L414" s="3" t="s">
        <v>9</v>
      </c>
      <c r="M414" s="34"/>
      <c r="N414" s="4">
        <v>511200</v>
      </c>
      <c r="O414" s="4">
        <f t="shared" si="75"/>
        <v>511200</v>
      </c>
      <c r="P414" s="34"/>
      <c r="Q414" s="34"/>
      <c r="R414" s="34"/>
      <c r="S414" s="34"/>
      <c r="T414" s="3" t="s">
        <v>296</v>
      </c>
    </row>
    <row r="415" spans="1:20" x14ac:dyDescent="0.35">
      <c r="A415" s="3" t="s">
        <v>92</v>
      </c>
      <c r="B415" s="3"/>
      <c r="C415" s="3"/>
      <c r="D415" s="34"/>
      <c r="E415" s="34"/>
      <c r="F415" s="34"/>
      <c r="G415" s="34"/>
      <c r="H415" s="34"/>
      <c r="I415" s="34"/>
      <c r="J415" s="34"/>
      <c r="K415" s="21" t="s">
        <v>1204</v>
      </c>
      <c r="L415" s="3" t="s">
        <v>28</v>
      </c>
      <c r="M415" s="34">
        <v>-300000</v>
      </c>
      <c r="N415" s="34"/>
      <c r="O415" s="4">
        <f t="shared" si="75"/>
        <v>-300000</v>
      </c>
      <c r="P415" s="34"/>
      <c r="Q415" s="34"/>
      <c r="R415" s="34"/>
      <c r="S415" s="34"/>
      <c r="T415" s="3" t="s">
        <v>296</v>
      </c>
    </row>
    <row r="416" spans="1:20" x14ac:dyDescent="0.35">
      <c r="A416" s="3" t="s">
        <v>92</v>
      </c>
      <c r="B416" s="3"/>
      <c r="C416" s="3"/>
      <c r="D416" s="34"/>
      <c r="E416" s="34"/>
      <c r="F416" s="34"/>
      <c r="G416" s="34"/>
      <c r="H416" s="34"/>
      <c r="I416" s="34"/>
      <c r="J416" s="34"/>
      <c r="K416" s="21"/>
      <c r="L416" s="3" t="s">
        <v>94</v>
      </c>
      <c r="M416" s="34">
        <v>-632000</v>
      </c>
      <c r="N416" s="34"/>
      <c r="O416" s="4">
        <f t="shared" si="75"/>
        <v>-632000</v>
      </c>
      <c r="P416" s="34"/>
      <c r="Q416" s="34"/>
      <c r="R416" s="34"/>
      <c r="S416" s="34"/>
      <c r="T416" s="3" t="s">
        <v>296</v>
      </c>
    </row>
    <row r="417" spans="1:20" x14ac:dyDescent="0.35">
      <c r="A417" s="3" t="s">
        <v>92</v>
      </c>
      <c r="B417" s="3"/>
      <c r="C417" s="3"/>
      <c r="D417" s="34"/>
      <c r="E417" s="34"/>
      <c r="F417" s="34"/>
      <c r="G417" s="34"/>
      <c r="H417" s="34"/>
      <c r="I417" s="34"/>
      <c r="J417" s="34"/>
      <c r="K417" s="3"/>
      <c r="L417" s="3"/>
      <c r="M417" s="34"/>
      <c r="N417" s="34"/>
      <c r="O417" s="4">
        <f t="shared" si="75"/>
        <v>0</v>
      </c>
      <c r="P417" s="34"/>
      <c r="Q417" s="34"/>
      <c r="R417" s="34"/>
      <c r="S417" s="34"/>
      <c r="T417" s="3" t="s">
        <v>296</v>
      </c>
    </row>
    <row r="418" spans="1:20" x14ac:dyDescent="0.35">
      <c r="A418" s="18"/>
      <c r="B418" s="18"/>
      <c r="C418" s="18"/>
      <c r="D418" s="23"/>
      <c r="E418" s="23"/>
      <c r="F418" s="23"/>
      <c r="G418" s="23"/>
      <c r="H418" s="23"/>
      <c r="I418" s="23"/>
      <c r="J418" s="23"/>
      <c r="K418" s="18"/>
      <c r="L418" s="18"/>
      <c r="M418" s="23">
        <f t="shared" ref="M418:N418" si="76">SUM(M407:M417)</f>
        <v>633000</v>
      </c>
      <c r="N418" s="23">
        <f t="shared" si="76"/>
        <v>531200</v>
      </c>
      <c r="O418" s="23">
        <f>SUM(O407:O417)</f>
        <v>1164200</v>
      </c>
      <c r="P418" s="23">
        <f>+J406-N418</f>
        <v>0</v>
      </c>
      <c r="Q418" s="23">
        <f>+I406-M418</f>
        <v>0</v>
      </c>
      <c r="R418" s="23">
        <f>+SUM(P418:Q418)</f>
        <v>0</v>
      </c>
      <c r="S418" s="23">
        <f>+O418</f>
        <v>1164200</v>
      </c>
      <c r="T418" s="18"/>
    </row>
    <row r="419" spans="1:20" x14ac:dyDescent="0.35">
      <c r="A419" s="3" t="s">
        <v>93</v>
      </c>
      <c r="B419" s="3" t="s">
        <v>326</v>
      </c>
      <c r="C419" s="3"/>
      <c r="D419" s="34">
        <v>125</v>
      </c>
      <c r="E419" s="34">
        <v>10000</v>
      </c>
      <c r="F419" s="4">
        <f>+D419*0.8364</f>
        <v>104.55</v>
      </c>
      <c r="G419" s="34">
        <v>6500</v>
      </c>
      <c r="H419" s="34">
        <f>+D419*E419</f>
        <v>1250000</v>
      </c>
      <c r="I419" s="4">
        <f>+CEILING(F419*G419,1000)</f>
        <v>680000</v>
      </c>
      <c r="J419" s="4">
        <f>(H419-I419)</f>
        <v>570000</v>
      </c>
      <c r="K419" s="21">
        <v>44658</v>
      </c>
      <c r="L419" s="3"/>
      <c r="M419" s="34"/>
      <c r="N419" s="34"/>
      <c r="O419" s="4"/>
      <c r="P419" s="34"/>
      <c r="Q419" s="34"/>
      <c r="R419" s="43"/>
      <c r="S419" s="43"/>
      <c r="T419" s="3" t="s">
        <v>983</v>
      </c>
    </row>
    <row r="420" spans="1:20" x14ac:dyDescent="0.35">
      <c r="A420" s="3" t="s">
        <v>93</v>
      </c>
      <c r="B420" s="3"/>
      <c r="C420" s="3"/>
      <c r="D420" s="34"/>
      <c r="E420" s="34"/>
      <c r="F420" s="34"/>
      <c r="G420" s="34"/>
      <c r="H420" s="34"/>
      <c r="I420" s="34"/>
      <c r="J420" s="34"/>
      <c r="K420" s="21">
        <v>44658</v>
      </c>
      <c r="L420" s="3" t="s">
        <v>1697</v>
      </c>
      <c r="M420" s="34">
        <v>150000</v>
      </c>
      <c r="N420" s="34"/>
      <c r="O420" s="4">
        <f t="shared" ref="O420:O429" si="77">+SUM(M420:N420)</f>
        <v>150000</v>
      </c>
      <c r="P420" s="34"/>
      <c r="Q420" s="34"/>
      <c r="R420" s="34"/>
      <c r="S420" s="34"/>
      <c r="T420" s="3" t="s">
        <v>983</v>
      </c>
    </row>
    <row r="421" spans="1:20" x14ac:dyDescent="0.35">
      <c r="A421" s="3" t="s">
        <v>93</v>
      </c>
      <c r="B421" s="3"/>
      <c r="C421" s="3"/>
      <c r="D421" s="34"/>
      <c r="E421" s="34"/>
      <c r="F421" s="34"/>
      <c r="G421" s="34"/>
      <c r="H421" s="34"/>
      <c r="I421" s="34"/>
      <c r="J421" s="34"/>
      <c r="K421" s="21">
        <v>44707</v>
      </c>
      <c r="L421" s="3" t="s">
        <v>9</v>
      </c>
      <c r="M421" s="34"/>
      <c r="N421" s="4">
        <v>100000</v>
      </c>
      <c r="O421" s="4">
        <f t="shared" si="77"/>
        <v>100000</v>
      </c>
      <c r="P421" s="34"/>
      <c r="Q421" s="34"/>
      <c r="R421" s="34"/>
      <c r="S421" s="34"/>
      <c r="T421" s="3" t="s">
        <v>983</v>
      </c>
    </row>
    <row r="422" spans="1:20" x14ac:dyDescent="0.35">
      <c r="A422" s="3" t="s">
        <v>93</v>
      </c>
      <c r="B422" s="3"/>
      <c r="C422" s="3"/>
      <c r="D422" s="34"/>
      <c r="E422" s="34"/>
      <c r="F422" s="34"/>
      <c r="G422" s="34"/>
      <c r="H422" s="34"/>
      <c r="I422" s="34"/>
      <c r="J422" s="34"/>
      <c r="K422" s="21">
        <v>44725</v>
      </c>
      <c r="L422" s="3" t="s">
        <v>1698</v>
      </c>
      <c r="M422" s="34">
        <v>212500</v>
      </c>
      <c r="N422" s="34"/>
      <c r="O422" s="4">
        <f t="shared" si="77"/>
        <v>212500</v>
      </c>
      <c r="P422" s="34"/>
      <c r="Q422" s="34"/>
      <c r="R422" s="34"/>
      <c r="S422" s="34"/>
      <c r="T422" s="3" t="s">
        <v>983</v>
      </c>
    </row>
    <row r="423" spans="1:20" x14ac:dyDescent="0.35">
      <c r="A423" s="3" t="s">
        <v>93</v>
      </c>
      <c r="B423" s="3"/>
      <c r="C423" s="3"/>
      <c r="D423" s="34"/>
      <c r="E423" s="34"/>
      <c r="F423" s="34"/>
      <c r="G423" s="34"/>
      <c r="H423" s="34"/>
      <c r="I423" s="34"/>
      <c r="J423" s="34"/>
      <c r="K423" s="21">
        <v>44767</v>
      </c>
      <c r="L423" s="3" t="s">
        <v>314</v>
      </c>
      <c r="M423" s="34">
        <v>312500</v>
      </c>
      <c r="N423" s="34"/>
      <c r="O423" s="4">
        <f t="shared" si="77"/>
        <v>312500</v>
      </c>
      <c r="P423" s="34"/>
      <c r="Q423" s="34"/>
      <c r="R423" s="34"/>
      <c r="S423" s="34"/>
      <c r="T423" s="3" t="s">
        <v>983</v>
      </c>
    </row>
    <row r="424" spans="1:20" x14ac:dyDescent="0.35">
      <c r="A424" s="3" t="s">
        <v>93</v>
      </c>
      <c r="B424" s="3"/>
      <c r="C424" s="3"/>
      <c r="D424" s="34"/>
      <c r="E424" s="34"/>
      <c r="F424" s="34"/>
      <c r="G424" s="34"/>
      <c r="H424" s="34"/>
      <c r="I424" s="34"/>
      <c r="J424" s="34"/>
      <c r="K424" s="21">
        <v>44774</v>
      </c>
      <c r="L424" s="3" t="s">
        <v>314</v>
      </c>
      <c r="M424" s="34">
        <v>-312500</v>
      </c>
      <c r="N424" s="34"/>
      <c r="O424" s="4">
        <f t="shared" si="77"/>
        <v>-312500</v>
      </c>
      <c r="P424" s="34"/>
      <c r="Q424" s="34"/>
      <c r="R424" s="34"/>
      <c r="S424" s="34"/>
      <c r="T424" s="3" t="s">
        <v>983</v>
      </c>
    </row>
    <row r="425" spans="1:20" x14ac:dyDescent="0.35">
      <c r="A425" s="3" t="s">
        <v>93</v>
      </c>
      <c r="B425" s="3"/>
      <c r="C425" s="3"/>
      <c r="D425" s="34"/>
      <c r="E425" s="34"/>
      <c r="F425" s="34"/>
      <c r="G425" s="34"/>
      <c r="H425" s="34"/>
      <c r="I425" s="34"/>
      <c r="J425" s="34"/>
      <c r="K425" s="21">
        <v>44778</v>
      </c>
      <c r="L425" s="3" t="s">
        <v>314</v>
      </c>
      <c r="M425" s="34">
        <v>312500</v>
      </c>
      <c r="N425" s="34"/>
      <c r="O425" s="4">
        <f t="shared" si="77"/>
        <v>312500</v>
      </c>
      <c r="P425" s="34"/>
      <c r="Q425" s="34"/>
      <c r="R425" s="34"/>
      <c r="S425" s="34"/>
      <c r="T425" s="3" t="s">
        <v>983</v>
      </c>
    </row>
    <row r="426" spans="1:20" x14ac:dyDescent="0.35">
      <c r="A426" s="3" t="s">
        <v>93</v>
      </c>
      <c r="B426" s="3"/>
      <c r="C426" s="3"/>
      <c r="D426" s="34"/>
      <c r="E426" s="34"/>
      <c r="F426" s="34"/>
      <c r="G426" s="34"/>
      <c r="H426" s="34"/>
      <c r="I426" s="34"/>
      <c r="J426" s="34"/>
      <c r="K426" s="21">
        <v>44872</v>
      </c>
      <c r="L426" s="3" t="s">
        <v>321</v>
      </c>
      <c r="M426" s="34">
        <v>155000</v>
      </c>
      <c r="N426" s="34"/>
      <c r="O426" s="4">
        <f t="shared" si="77"/>
        <v>155000</v>
      </c>
      <c r="P426" s="34"/>
      <c r="Q426" s="34"/>
      <c r="R426" s="43"/>
      <c r="S426" s="43"/>
      <c r="T426" s="3" t="s">
        <v>983</v>
      </c>
    </row>
    <row r="427" spans="1:20" x14ac:dyDescent="0.35">
      <c r="A427" s="3" t="s">
        <v>93</v>
      </c>
      <c r="B427" s="3"/>
      <c r="C427" s="3"/>
      <c r="D427" s="34"/>
      <c r="E427" s="34"/>
      <c r="F427" s="34"/>
      <c r="G427" s="34"/>
      <c r="H427" s="34"/>
      <c r="I427" s="34"/>
      <c r="J427" s="34"/>
      <c r="K427" s="21">
        <v>44872</v>
      </c>
      <c r="L427" s="3" t="s">
        <v>9</v>
      </c>
      <c r="M427" s="34"/>
      <c r="N427" s="4">
        <v>470000</v>
      </c>
      <c r="O427" s="4">
        <f t="shared" si="77"/>
        <v>470000</v>
      </c>
      <c r="P427" s="34"/>
      <c r="Q427" s="34"/>
      <c r="R427" s="34"/>
      <c r="S427" s="34"/>
      <c r="T427" s="3" t="s">
        <v>983</v>
      </c>
    </row>
    <row r="428" spans="1:20" x14ac:dyDescent="0.35">
      <c r="A428" s="3" t="s">
        <v>93</v>
      </c>
      <c r="B428" s="3"/>
      <c r="C428" s="3"/>
      <c r="D428" s="34"/>
      <c r="E428" s="34"/>
      <c r="F428" s="34"/>
      <c r="G428" s="34"/>
      <c r="H428" s="34"/>
      <c r="I428" s="34"/>
      <c r="J428" s="34"/>
      <c r="K428" s="21" t="s">
        <v>1204</v>
      </c>
      <c r="L428" s="3" t="s">
        <v>120</v>
      </c>
      <c r="M428" s="34">
        <v>-150000</v>
      </c>
      <c r="N428" s="34"/>
      <c r="O428" s="4">
        <f t="shared" si="77"/>
        <v>-150000</v>
      </c>
      <c r="P428" s="34"/>
      <c r="Q428" s="34"/>
      <c r="R428" s="34"/>
      <c r="S428" s="34"/>
      <c r="T428" s="3" t="s">
        <v>983</v>
      </c>
    </row>
    <row r="429" spans="1:20" x14ac:dyDescent="0.35">
      <c r="A429" s="3" t="s">
        <v>93</v>
      </c>
      <c r="B429" s="3"/>
      <c r="C429" s="3"/>
      <c r="D429" s="34"/>
      <c r="E429" s="34"/>
      <c r="F429" s="34"/>
      <c r="G429" s="34"/>
      <c r="H429" s="34"/>
      <c r="I429" s="34"/>
      <c r="J429" s="34"/>
      <c r="K429" s="3"/>
      <c r="L429" s="3"/>
      <c r="M429" s="34"/>
      <c r="N429" s="34"/>
      <c r="O429" s="4">
        <f t="shared" si="77"/>
        <v>0</v>
      </c>
      <c r="P429" s="34"/>
      <c r="Q429" s="34"/>
      <c r="R429" s="34"/>
      <c r="S429" s="34"/>
      <c r="T429" s="3" t="s">
        <v>983</v>
      </c>
    </row>
    <row r="430" spans="1:20" x14ac:dyDescent="0.35">
      <c r="A430" s="18"/>
      <c r="B430" s="18"/>
      <c r="C430" s="18"/>
      <c r="D430" s="23"/>
      <c r="E430" s="23"/>
      <c r="F430" s="23"/>
      <c r="G430" s="23"/>
      <c r="H430" s="23"/>
      <c r="I430" s="23"/>
      <c r="J430" s="23"/>
      <c r="K430" s="18"/>
      <c r="L430" s="18"/>
      <c r="M430" s="23">
        <f t="shared" ref="M430:N430" si="78">SUM(M420:M429)</f>
        <v>680000</v>
      </c>
      <c r="N430" s="23">
        <f t="shared" si="78"/>
        <v>570000</v>
      </c>
      <c r="O430" s="23">
        <f>SUM(O420:O429)</f>
        <v>1250000</v>
      </c>
      <c r="P430" s="23">
        <f>+J419-N430</f>
        <v>0</v>
      </c>
      <c r="Q430" s="23">
        <f>+I419-M430</f>
        <v>0</v>
      </c>
      <c r="R430" s="23">
        <f>+SUM(P430:Q430)</f>
        <v>0</v>
      </c>
      <c r="S430" s="23">
        <f>+O430</f>
        <v>1250000</v>
      </c>
      <c r="T430" s="18"/>
    </row>
    <row r="431" spans="1:20" x14ac:dyDescent="0.35">
      <c r="A431" s="3" t="s">
        <v>94</v>
      </c>
      <c r="B431" s="3" t="s">
        <v>326</v>
      </c>
      <c r="C431" s="3"/>
      <c r="D431" s="34">
        <v>125</v>
      </c>
      <c r="E431" s="34">
        <v>10000</v>
      </c>
      <c r="F431" s="4">
        <f>+D431*0.8364</f>
        <v>104.55</v>
      </c>
      <c r="G431" s="34">
        <v>6500</v>
      </c>
      <c r="H431" s="34">
        <f>+D431*E431</f>
        <v>1250000</v>
      </c>
      <c r="I431" s="4">
        <f>+CEILING(F431*G431,1000)</f>
        <v>680000</v>
      </c>
      <c r="J431" s="4">
        <f>(H431-I431)</f>
        <v>570000</v>
      </c>
      <c r="K431" s="21">
        <v>44641</v>
      </c>
      <c r="L431" s="3"/>
      <c r="M431" s="34"/>
      <c r="N431" s="34"/>
      <c r="O431" s="4"/>
      <c r="P431" s="34"/>
      <c r="Q431" s="34"/>
      <c r="R431" s="34"/>
      <c r="S431" s="34"/>
      <c r="T431" s="3" t="s">
        <v>1616</v>
      </c>
    </row>
    <row r="432" spans="1:20" x14ac:dyDescent="0.35">
      <c r="A432" s="3" t="s">
        <v>94</v>
      </c>
      <c r="B432" s="3"/>
      <c r="C432" s="3"/>
      <c r="D432" s="34"/>
      <c r="E432" s="34"/>
      <c r="F432" s="34"/>
      <c r="G432" s="34"/>
      <c r="H432" s="34"/>
      <c r="I432" s="34"/>
      <c r="J432" s="34"/>
      <c r="K432" s="21">
        <v>44641</v>
      </c>
      <c r="L432" s="3" t="s">
        <v>9</v>
      </c>
      <c r="M432" s="34"/>
      <c r="N432" s="4">
        <v>150000</v>
      </c>
      <c r="O432" s="4">
        <f t="shared" ref="O432:O436" si="79">+SUM(M432:N432)</f>
        <v>150000</v>
      </c>
      <c r="P432" s="34"/>
      <c r="Q432" s="34"/>
      <c r="R432" s="34"/>
      <c r="S432" s="34"/>
      <c r="T432" s="3" t="s">
        <v>1616</v>
      </c>
    </row>
    <row r="433" spans="1:20" x14ac:dyDescent="0.35">
      <c r="A433" s="3" t="s">
        <v>94</v>
      </c>
      <c r="B433" s="3"/>
      <c r="C433" s="3"/>
      <c r="D433" s="34"/>
      <c r="E433" s="34"/>
      <c r="F433" s="34"/>
      <c r="G433" s="34"/>
      <c r="H433" s="34"/>
      <c r="I433" s="34"/>
      <c r="J433" s="34"/>
      <c r="K433" s="21">
        <v>44884</v>
      </c>
      <c r="L433" s="3" t="s">
        <v>1699</v>
      </c>
      <c r="M433" s="34">
        <v>48000</v>
      </c>
      <c r="N433" s="34"/>
      <c r="O433" s="4">
        <f t="shared" si="79"/>
        <v>48000</v>
      </c>
      <c r="P433" s="34"/>
      <c r="Q433" s="34"/>
      <c r="R433" s="34"/>
      <c r="S433" s="34"/>
      <c r="T433" s="3" t="s">
        <v>1616</v>
      </c>
    </row>
    <row r="434" spans="1:20" x14ac:dyDescent="0.35">
      <c r="A434" s="3" t="s">
        <v>94</v>
      </c>
      <c r="B434" s="3"/>
      <c r="C434" s="3"/>
      <c r="D434" s="34"/>
      <c r="E434" s="34"/>
      <c r="F434" s="34"/>
      <c r="G434" s="34"/>
      <c r="H434" s="34"/>
      <c r="I434" s="34"/>
      <c r="J434" s="34"/>
      <c r="K434" s="21">
        <v>44886</v>
      </c>
      <c r="L434" s="3" t="s">
        <v>9</v>
      </c>
      <c r="M434" s="34"/>
      <c r="N434" s="4">
        <v>420000</v>
      </c>
      <c r="O434" s="4">
        <f t="shared" si="79"/>
        <v>420000</v>
      </c>
      <c r="P434" s="34"/>
      <c r="Q434" s="34"/>
      <c r="R434" s="43"/>
      <c r="S434" s="43"/>
      <c r="T434" s="3" t="s">
        <v>1616</v>
      </c>
    </row>
    <row r="435" spans="1:20" x14ac:dyDescent="0.35">
      <c r="A435" s="3" t="s">
        <v>94</v>
      </c>
      <c r="B435" s="3"/>
      <c r="C435" s="3"/>
      <c r="D435" s="34"/>
      <c r="E435" s="34"/>
      <c r="F435" s="34"/>
      <c r="G435" s="34"/>
      <c r="H435" s="34"/>
      <c r="I435" s="34"/>
      <c r="J435" s="34"/>
      <c r="K435" s="21" t="s">
        <v>1204</v>
      </c>
      <c r="L435" s="3" t="s">
        <v>92</v>
      </c>
      <c r="M435" s="34">
        <v>632000</v>
      </c>
      <c r="N435" s="34"/>
      <c r="O435" s="4">
        <f t="shared" si="79"/>
        <v>632000</v>
      </c>
      <c r="P435" s="34"/>
      <c r="Q435" s="34"/>
      <c r="R435" s="34"/>
      <c r="S435" s="34"/>
      <c r="T435" s="3" t="s">
        <v>1616</v>
      </c>
    </row>
    <row r="436" spans="1:20" x14ac:dyDescent="0.35">
      <c r="A436" s="3" t="s">
        <v>94</v>
      </c>
      <c r="B436" s="3"/>
      <c r="C436" s="3"/>
      <c r="D436" s="34"/>
      <c r="E436" s="34"/>
      <c r="F436" s="34"/>
      <c r="G436" s="34"/>
      <c r="H436" s="34"/>
      <c r="I436" s="34"/>
      <c r="J436" s="34"/>
      <c r="K436" s="3"/>
      <c r="L436" s="3"/>
      <c r="M436" s="34"/>
      <c r="N436" s="34"/>
      <c r="O436" s="4">
        <f t="shared" si="79"/>
        <v>0</v>
      </c>
      <c r="P436" s="34"/>
      <c r="Q436" s="34"/>
      <c r="R436" s="34"/>
      <c r="S436" s="34"/>
      <c r="T436" s="3" t="s">
        <v>1616</v>
      </c>
    </row>
    <row r="437" spans="1:20" x14ac:dyDescent="0.35">
      <c r="A437" s="18"/>
      <c r="B437" s="18"/>
      <c r="C437" s="18"/>
      <c r="D437" s="23"/>
      <c r="E437" s="23"/>
      <c r="F437" s="23"/>
      <c r="G437" s="23"/>
      <c r="H437" s="23"/>
      <c r="I437" s="23"/>
      <c r="J437" s="23"/>
      <c r="K437" s="18"/>
      <c r="L437" s="18"/>
      <c r="M437" s="23">
        <f t="shared" ref="M437:N437" si="80">SUM(M432:M436)</f>
        <v>680000</v>
      </c>
      <c r="N437" s="23">
        <f t="shared" si="80"/>
        <v>570000</v>
      </c>
      <c r="O437" s="23">
        <f>SUM(O432:O436)</f>
        <v>1250000</v>
      </c>
      <c r="P437" s="23">
        <f>+J431-N437</f>
        <v>0</v>
      </c>
      <c r="Q437" s="23">
        <f>+I431-M437</f>
        <v>0</v>
      </c>
      <c r="R437" s="23">
        <f>+SUM(P437:Q437)</f>
        <v>0</v>
      </c>
      <c r="S437" s="23">
        <f>+O437</f>
        <v>1250000</v>
      </c>
      <c r="T437" s="18"/>
    </row>
    <row r="438" spans="1:20" x14ac:dyDescent="0.35">
      <c r="A438" s="3" t="s">
        <v>95</v>
      </c>
      <c r="B438" s="3" t="s">
        <v>326</v>
      </c>
      <c r="C438" s="3"/>
      <c r="D438" s="34">
        <v>138.88999999999999</v>
      </c>
      <c r="E438" s="34">
        <v>11500</v>
      </c>
      <c r="F438" s="4">
        <f>+D438*0.8364</f>
        <v>116.16759599999999</v>
      </c>
      <c r="G438" s="34">
        <v>6500</v>
      </c>
      <c r="H438" s="34">
        <f>+D438*E438</f>
        <v>1597234.9999999998</v>
      </c>
      <c r="I438" s="4">
        <v>869000</v>
      </c>
      <c r="J438" s="4">
        <f>(H438-I438)</f>
        <v>728234.99999999977</v>
      </c>
      <c r="K438" s="21">
        <v>44641</v>
      </c>
      <c r="L438" s="3"/>
      <c r="M438" s="34"/>
      <c r="N438" s="34"/>
      <c r="O438" s="4"/>
      <c r="P438" s="34"/>
      <c r="Q438" s="34"/>
      <c r="R438" s="34"/>
      <c r="S438" s="34"/>
      <c r="T438" s="3" t="s">
        <v>989</v>
      </c>
    </row>
    <row r="439" spans="1:20" x14ac:dyDescent="0.35">
      <c r="A439" s="3" t="s">
        <v>95</v>
      </c>
      <c r="B439" s="3"/>
      <c r="C439" s="3"/>
      <c r="D439" s="34"/>
      <c r="E439" s="34"/>
      <c r="F439" s="34"/>
      <c r="G439" s="34"/>
      <c r="H439" s="34"/>
      <c r="I439" s="34"/>
      <c r="J439" s="34"/>
      <c r="K439" s="21">
        <v>44641</v>
      </c>
      <c r="L439" s="3" t="s">
        <v>9</v>
      </c>
      <c r="M439" s="34"/>
      <c r="N439" s="4">
        <v>150000</v>
      </c>
      <c r="O439" s="4">
        <f t="shared" ref="O439:O449" si="81">+SUM(M439:N439)</f>
        <v>150000</v>
      </c>
      <c r="P439" s="34"/>
      <c r="Q439" s="34"/>
      <c r="R439" s="34"/>
      <c r="S439" s="34"/>
      <c r="T439" s="3" t="s">
        <v>989</v>
      </c>
    </row>
    <row r="440" spans="1:20" x14ac:dyDescent="0.35">
      <c r="A440" s="3" t="s">
        <v>95</v>
      </c>
      <c r="B440" s="3"/>
      <c r="C440" s="3"/>
      <c r="D440" s="34"/>
      <c r="E440" s="34"/>
      <c r="F440" s="34"/>
      <c r="G440" s="34"/>
      <c r="H440" s="34"/>
      <c r="I440" s="34"/>
      <c r="J440" s="34"/>
      <c r="K440" s="21">
        <v>44730</v>
      </c>
      <c r="L440" s="3" t="s">
        <v>312</v>
      </c>
      <c r="M440" s="34">
        <v>10000</v>
      </c>
      <c r="N440" s="34"/>
      <c r="O440" s="4">
        <f t="shared" si="81"/>
        <v>10000</v>
      </c>
      <c r="P440" s="34"/>
      <c r="Q440" s="34"/>
      <c r="R440" s="34"/>
      <c r="S440" s="34"/>
      <c r="T440" s="3" t="s">
        <v>989</v>
      </c>
    </row>
    <row r="441" spans="1:20" x14ac:dyDescent="0.35">
      <c r="A441" s="3" t="s">
        <v>95</v>
      </c>
      <c r="B441" s="3"/>
      <c r="C441" s="3"/>
      <c r="D441" s="34"/>
      <c r="E441" s="34"/>
      <c r="F441" s="34"/>
      <c r="G441" s="34"/>
      <c r="H441" s="34"/>
      <c r="I441" s="34"/>
      <c r="J441" s="34"/>
      <c r="K441" s="21">
        <v>44836</v>
      </c>
      <c r="L441" s="3" t="s">
        <v>9</v>
      </c>
      <c r="M441" s="34"/>
      <c r="N441" s="4">
        <v>100000</v>
      </c>
      <c r="O441" s="4">
        <f t="shared" si="81"/>
        <v>100000</v>
      </c>
      <c r="P441" s="34"/>
      <c r="Q441" s="34"/>
      <c r="R441" s="34"/>
      <c r="S441" s="34"/>
      <c r="T441" s="3" t="s">
        <v>989</v>
      </c>
    </row>
    <row r="442" spans="1:20" x14ac:dyDescent="0.35">
      <c r="A442" s="3" t="s">
        <v>95</v>
      </c>
      <c r="B442" s="3"/>
      <c r="C442" s="3"/>
      <c r="D442" s="34"/>
      <c r="E442" s="34"/>
      <c r="F442" s="34"/>
      <c r="G442" s="34"/>
      <c r="H442" s="34"/>
      <c r="I442" s="34"/>
      <c r="J442" s="34"/>
      <c r="K442" s="21">
        <v>44920</v>
      </c>
      <c r="L442" s="3" t="s">
        <v>9</v>
      </c>
      <c r="M442" s="34"/>
      <c r="N442" s="4">
        <v>-100000</v>
      </c>
      <c r="O442" s="4">
        <f t="shared" si="81"/>
        <v>-100000</v>
      </c>
      <c r="P442" s="34"/>
      <c r="Q442" s="34"/>
      <c r="R442" s="34"/>
      <c r="S442" s="34"/>
      <c r="T442" s="3" t="s">
        <v>989</v>
      </c>
    </row>
    <row r="443" spans="1:20" x14ac:dyDescent="0.35">
      <c r="A443" s="3" t="s">
        <v>95</v>
      </c>
      <c r="B443" s="3"/>
      <c r="C443" s="3"/>
      <c r="D443" s="34"/>
      <c r="E443" s="34"/>
      <c r="F443" s="34"/>
      <c r="G443" s="34"/>
      <c r="H443" s="34"/>
      <c r="I443" s="34"/>
      <c r="J443" s="34"/>
      <c r="K443" s="21">
        <v>44939</v>
      </c>
      <c r="L443" s="3" t="s">
        <v>9</v>
      </c>
      <c r="M443" s="34"/>
      <c r="N443" s="4">
        <v>350000</v>
      </c>
      <c r="O443" s="4">
        <f t="shared" si="81"/>
        <v>350000</v>
      </c>
      <c r="P443" s="34"/>
      <c r="Q443" s="34"/>
      <c r="R443" s="34"/>
      <c r="S443" s="34"/>
      <c r="T443" s="3" t="s">
        <v>989</v>
      </c>
    </row>
    <row r="444" spans="1:20" x14ac:dyDescent="0.35">
      <c r="A444" s="3" t="s">
        <v>95</v>
      </c>
      <c r="B444" s="3"/>
      <c r="C444" s="3"/>
      <c r="D444" s="34"/>
      <c r="E444" s="34"/>
      <c r="F444" s="34"/>
      <c r="G444" s="34"/>
      <c r="H444" s="34"/>
      <c r="I444" s="34"/>
      <c r="J444" s="34"/>
      <c r="K444" s="21">
        <v>44950</v>
      </c>
      <c r="L444" s="3" t="s">
        <v>9</v>
      </c>
      <c r="M444" s="34"/>
      <c r="N444" s="4">
        <v>328235</v>
      </c>
      <c r="O444" s="4">
        <f t="shared" si="81"/>
        <v>328235</v>
      </c>
      <c r="P444" s="34"/>
      <c r="Q444" s="34"/>
      <c r="R444" s="43"/>
      <c r="S444" s="43"/>
      <c r="T444" s="3" t="s">
        <v>989</v>
      </c>
    </row>
    <row r="445" spans="1:20" x14ac:dyDescent="0.35">
      <c r="A445" s="3" t="s">
        <v>95</v>
      </c>
      <c r="B445" s="3"/>
      <c r="C445" s="3"/>
      <c r="D445" s="34"/>
      <c r="E445" s="34"/>
      <c r="F445" s="34"/>
      <c r="G445" s="34"/>
      <c r="H445" s="34"/>
      <c r="I445" s="34"/>
      <c r="J445" s="34"/>
      <c r="K445" s="21">
        <v>44953</v>
      </c>
      <c r="L445" s="3" t="s">
        <v>314</v>
      </c>
      <c r="M445" s="34">
        <v>869000</v>
      </c>
      <c r="N445" s="34"/>
      <c r="O445" s="4">
        <f t="shared" si="81"/>
        <v>869000</v>
      </c>
      <c r="P445" s="34"/>
      <c r="Q445" s="34"/>
      <c r="R445" s="34"/>
      <c r="S445" s="34"/>
      <c r="T445" s="3" t="s">
        <v>989</v>
      </c>
    </row>
    <row r="446" spans="1:20" x14ac:dyDescent="0.35">
      <c r="A446" s="3" t="s">
        <v>95</v>
      </c>
      <c r="B446" s="3"/>
      <c r="C446" s="3"/>
      <c r="D446" s="34"/>
      <c r="E446" s="34"/>
      <c r="F446" s="34"/>
      <c r="G446" s="34"/>
      <c r="H446" s="34"/>
      <c r="I446" s="34"/>
      <c r="J446" s="34"/>
      <c r="K446" s="21">
        <v>44933</v>
      </c>
      <c r="L446" s="3" t="s">
        <v>9</v>
      </c>
      <c r="M446" s="34"/>
      <c r="N446" s="4">
        <v>50000</v>
      </c>
      <c r="O446" s="4">
        <f t="shared" si="81"/>
        <v>50000</v>
      </c>
      <c r="P446" s="34"/>
      <c r="Q446" s="34"/>
      <c r="R446" s="34"/>
      <c r="S446" s="34"/>
      <c r="T446" s="3" t="s">
        <v>989</v>
      </c>
    </row>
    <row r="447" spans="1:20" x14ac:dyDescent="0.35">
      <c r="A447" s="3" t="s">
        <v>95</v>
      </c>
      <c r="B447" s="3"/>
      <c r="C447" s="3"/>
      <c r="D447" s="34"/>
      <c r="E447" s="34"/>
      <c r="F447" s="34"/>
      <c r="G447" s="34"/>
      <c r="H447" s="34"/>
      <c r="I447" s="34"/>
      <c r="J447" s="34"/>
      <c r="K447" s="21">
        <v>44955</v>
      </c>
      <c r="L447" s="3" t="s">
        <v>9</v>
      </c>
      <c r="M447" s="34"/>
      <c r="N447" s="4">
        <v>-150000</v>
      </c>
      <c r="O447" s="4">
        <f t="shared" si="81"/>
        <v>-150000</v>
      </c>
      <c r="P447" s="34"/>
      <c r="Q447" s="34"/>
      <c r="R447" s="34"/>
      <c r="S447" s="34"/>
      <c r="T447" s="3" t="s">
        <v>989</v>
      </c>
    </row>
    <row r="448" spans="1:20" x14ac:dyDescent="0.35">
      <c r="A448" s="3" t="s">
        <v>95</v>
      </c>
      <c r="B448" s="3"/>
      <c r="C448" s="3" t="s">
        <v>983</v>
      </c>
      <c r="D448" s="34"/>
      <c r="E448" s="34"/>
      <c r="F448" s="34"/>
      <c r="G448" s="34"/>
      <c r="H448" s="34"/>
      <c r="I448" s="34"/>
      <c r="J448" s="34"/>
      <c r="K448" s="21">
        <v>45418</v>
      </c>
      <c r="L448" s="3" t="s">
        <v>313</v>
      </c>
      <c r="M448" s="4">
        <v>-10000</v>
      </c>
      <c r="N448" s="34"/>
      <c r="O448" s="4">
        <f t="shared" si="81"/>
        <v>-10000</v>
      </c>
      <c r="P448" s="34"/>
      <c r="Q448" s="34"/>
      <c r="R448" s="34"/>
      <c r="S448" s="34"/>
      <c r="T448" s="3" t="s">
        <v>989</v>
      </c>
    </row>
    <row r="449" spans="1:20" x14ac:dyDescent="0.35">
      <c r="A449" s="3" t="s">
        <v>95</v>
      </c>
      <c r="B449" s="3"/>
      <c r="C449" s="3"/>
      <c r="D449" s="34"/>
      <c r="E449" s="34"/>
      <c r="F449" s="34"/>
      <c r="G449" s="34"/>
      <c r="H449" s="34"/>
      <c r="I449" s="34"/>
      <c r="J449" s="34"/>
      <c r="K449" s="3"/>
      <c r="L449" s="3"/>
      <c r="M449" s="34"/>
      <c r="N449" s="34"/>
      <c r="O449" s="4">
        <f t="shared" si="81"/>
        <v>0</v>
      </c>
      <c r="P449" s="34"/>
      <c r="Q449" s="34"/>
      <c r="R449" s="34"/>
      <c r="S449" s="34"/>
      <c r="T449" s="3" t="s">
        <v>989</v>
      </c>
    </row>
    <row r="450" spans="1:20" x14ac:dyDescent="0.35">
      <c r="A450" s="18"/>
      <c r="B450" s="18"/>
      <c r="C450" s="18"/>
      <c r="D450" s="23"/>
      <c r="E450" s="23"/>
      <c r="F450" s="23"/>
      <c r="G450" s="23"/>
      <c r="H450" s="23"/>
      <c r="I450" s="23"/>
      <c r="J450" s="23"/>
      <c r="K450" s="18"/>
      <c r="L450" s="18"/>
      <c r="M450" s="23">
        <f t="shared" ref="M450:N450" si="82">SUM(M439:M449)</f>
        <v>869000</v>
      </c>
      <c r="N450" s="23">
        <f t="shared" si="82"/>
        <v>728235</v>
      </c>
      <c r="O450" s="23">
        <f>SUM(O439:O449)</f>
        <v>1597235</v>
      </c>
      <c r="P450" s="23">
        <f>+J438-N450</f>
        <v>0</v>
      </c>
      <c r="Q450" s="23">
        <f>+I438-M450</f>
        <v>0</v>
      </c>
      <c r="R450" s="23">
        <f>+SUM(P450:Q450)</f>
        <v>0</v>
      </c>
      <c r="S450" s="23">
        <f>+O450</f>
        <v>1597235</v>
      </c>
      <c r="T450" s="18"/>
    </row>
    <row r="451" spans="1:20" x14ac:dyDescent="0.35">
      <c r="A451" s="3" t="s">
        <v>96</v>
      </c>
      <c r="B451" s="3" t="s">
        <v>326</v>
      </c>
      <c r="C451" s="3"/>
      <c r="D451" s="34">
        <v>138.88999999999999</v>
      </c>
      <c r="E451" s="34">
        <v>11000</v>
      </c>
      <c r="F451" s="4">
        <f>+D451*0.8364</f>
        <v>116.16759599999999</v>
      </c>
      <c r="G451" s="34">
        <v>6500</v>
      </c>
      <c r="H451" s="34">
        <f>+D451*E451</f>
        <v>1527789.9999999998</v>
      </c>
      <c r="I451" s="4">
        <f>+CEILING(F451*G451,1000)</f>
        <v>756000</v>
      </c>
      <c r="J451" s="4">
        <f>(H451-I451)</f>
        <v>771789.99999999977</v>
      </c>
      <c r="K451" s="21">
        <v>44641</v>
      </c>
      <c r="L451" s="3"/>
      <c r="M451" s="34"/>
      <c r="N451" s="34"/>
      <c r="O451" s="4"/>
      <c r="P451" s="34"/>
      <c r="Q451" s="34"/>
      <c r="R451" s="43"/>
      <c r="S451" s="43"/>
      <c r="T451" s="3" t="s">
        <v>293</v>
      </c>
    </row>
    <row r="452" spans="1:20" x14ac:dyDescent="0.35">
      <c r="A452" s="3" t="s">
        <v>96</v>
      </c>
      <c r="B452" s="3"/>
      <c r="C452" s="3"/>
      <c r="D452" s="34"/>
      <c r="E452" s="34"/>
      <c r="F452" s="34"/>
      <c r="G452" s="34"/>
      <c r="H452" s="34"/>
      <c r="I452" s="34"/>
      <c r="J452" s="34"/>
      <c r="K452" s="21">
        <v>44641</v>
      </c>
      <c r="L452" s="3" t="s">
        <v>9</v>
      </c>
      <c r="M452" s="34"/>
      <c r="N452" s="4">
        <v>350000</v>
      </c>
      <c r="O452" s="4">
        <f t="shared" ref="O452:O461" si="83">+SUM(M452:N452)</f>
        <v>350000</v>
      </c>
      <c r="P452" s="34"/>
      <c r="Q452" s="34"/>
      <c r="R452" s="34"/>
      <c r="S452" s="34"/>
      <c r="T452" s="3" t="s">
        <v>293</v>
      </c>
    </row>
    <row r="453" spans="1:20" x14ac:dyDescent="0.35">
      <c r="A453" s="3" t="s">
        <v>96</v>
      </c>
      <c r="B453" s="3"/>
      <c r="C453" s="3"/>
      <c r="D453" s="34"/>
      <c r="E453" s="34"/>
      <c r="F453" s="34"/>
      <c r="G453" s="34"/>
      <c r="H453" s="34"/>
      <c r="I453" s="34"/>
      <c r="J453" s="34"/>
      <c r="K453" s="21">
        <v>44976</v>
      </c>
      <c r="L453" s="3" t="s">
        <v>9</v>
      </c>
      <c r="M453" s="34"/>
      <c r="N453" s="4">
        <v>1000</v>
      </c>
      <c r="O453" s="4">
        <f t="shared" si="83"/>
        <v>1000</v>
      </c>
      <c r="P453" s="34"/>
      <c r="Q453" s="34"/>
      <c r="R453" s="34"/>
      <c r="S453" s="34"/>
      <c r="T453" s="3" t="s">
        <v>293</v>
      </c>
    </row>
    <row r="454" spans="1:20" x14ac:dyDescent="0.35">
      <c r="A454" s="3" t="s">
        <v>96</v>
      </c>
      <c r="B454" s="3"/>
      <c r="C454" s="3"/>
      <c r="D454" s="34"/>
      <c r="E454" s="34"/>
      <c r="F454" s="34"/>
      <c r="G454" s="34"/>
      <c r="H454" s="34"/>
      <c r="I454" s="34"/>
      <c r="J454" s="34"/>
      <c r="K454" s="21">
        <v>44977</v>
      </c>
      <c r="L454" s="3" t="s">
        <v>9</v>
      </c>
      <c r="M454" s="34"/>
      <c r="N454" s="4">
        <v>299000</v>
      </c>
      <c r="O454" s="4">
        <f t="shared" si="83"/>
        <v>299000</v>
      </c>
      <c r="P454" s="34"/>
      <c r="Q454" s="34"/>
      <c r="R454" s="34"/>
      <c r="S454" s="34"/>
      <c r="T454" s="3" t="s">
        <v>293</v>
      </c>
    </row>
    <row r="455" spans="1:20" x14ac:dyDescent="0.35">
      <c r="A455" s="3" t="s">
        <v>96</v>
      </c>
      <c r="B455" s="3"/>
      <c r="C455" s="3"/>
      <c r="D455" s="34"/>
      <c r="E455" s="34"/>
      <c r="F455" s="34"/>
      <c r="G455" s="34"/>
      <c r="H455" s="34"/>
      <c r="I455" s="34"/>
      <c r="J455" s="34"/>
      <c r="K455" s="21">
        <v>45076</v>
      </c>
      <c r="L455" s="3" t="s">
        <v>9</v>
      </c>
      <c r="M455" s="34"/>
      <c r="N455" s="4">
        <v>300000</v>
      </c>
      <c r="O455" s="4">
        <f t="shared" si="83"/>
        <v>300000</v>
      </c>
      <c r="P455" s="34"/>
      <c r="Q455" s="34"/>
      <c r="R455" s="34"/>
      <c r="S455" s="34"/>
      <c r="T455" s="3" t="s">
        <v>293</v>
      </c>
    </row>
    <row r="456" spans="1:20" x14ac:dyDescent="0.35">
      <c r="A456" s="3" t="s">
        <v>96</v>
      </c>
      <c r="B456" s="3"/>
      <c r="C456" s="3"/>
      <c r="D456" s="34"/>
      <c r="E456" s="34"/>
      <c r="F456" s="34"/>
      <c r="G456" s="34"/>
      <c r="H456" s="34"/>
      <c r="I456" s="34"/>
      <c r="J456" s="34"/>
      <c r="K456" s="21">
        <v>45077</v>
      </c>
      <c r="L456" s="3" t="s">
        <v>9</v>
      </c>
      <c r="M456" s="34"/>
      <c r="N456" s="4">
        <v>172790</v>
      </c>
      <c r="O456" s="4">
        <f t="shared" si="83"/>
        <v>172790</v>
      </c>
      <c r="P456" s="34"/>
      <c r="Q456" s="34"/>
      <c r="R456" s="34"/>
      <c r="S456" s="34"/>
      <c r="T456" s="3" t="s">
        <v>293</v>
      </c>
    </row>
    <row r="457" spans="1:20" x14ac:dyDescent="0.35">
      <c r="A457" s="3" t="s">
        <v>96</v>
      </c>
      <c r="B457" s="3"/>
      <c r="C457" s="3"/>
      <c r="D457" s="34"/>
      <c r="E457" s="34"/>
      <c r="F457" s="34"/>
      <c r="G457" s="34"/>
      <c r="H457" s="34"/>
      <c r="I457" s="34"/>
      <c r="J457" s="34"/>
      <c r="K457" s="21">
        <v>45132</v>
      </c>
      <c r="L457" s="3" t="s">
        <v>1700</v>
      </c>
      <c r="M457" s="34">
        <v>135000</v>
      </c>
      <c r="N457" s="34"/>
      <c r="O457" s="4">
        <f t="shared" si="83"/>
        <v>135000</v>
      </c>
      <c r="P457" s="34"/>
      <c r="Q457" s="34"/>
      <c r="R457" s="34"/>
      <c r="S457" s="34"/>
      <c r="T457" s="3" t="s">
        <v>293</v>
      </c>
    </row>
    <row r="458" spans="1:20" x14ac:dyDescent="0.35">
      <c r="A458" s="3" t="s">
        <v>96</v>
      </c>
      <c r="B458" s="3"/>
      <c r="C458" s="3"/>
      <c r="D458" s="34"/>
      <c r="E458" s="34"/>
      <c r="F458" s="34"/>
      <c r="G458" s="34"/>
      <c r="H458" s="34"/>
      <c r="I458" s="34"/>
      <c r="J458" s="34"/>
      <c r="K458" s="21">
        <v>45080</v>
      </c>
      <c r="L458" s="3" t="s">
        <v>1701</v>
      </c>
      <c r="M458" s="34">
        <v>330000</v>
      </c>
      <c r="N458" s="34"/>
      <c r="O458" s="4">
        <f t="shared" si="83"/>
        <v>330000</v>
      </c>
      <c r="P458" s="34"/>
      <c r="Q458" s="34"/>
      <c r="R458" s="34"/>
      <c r="S458" s="34"/>
      <c r="T458" s="3" t="s">
        <v>293</v>
      </c>
    </row>
    <row r="459" spans="1:20" x14ac:dyDescent="0.35">
      <c r="A459" s="3" t="s">
        <v>96</v>
      </c>
      <c r="B459" s="3"/>
      <c r="C459" s="3"/>
      <c r="D459" s="34"/>
      <c r="E459" s="34"/>
      <c r="F459" s="34"/>
      <c r="G459" s="34"/>
      <c r="H459" s="34"/>
      <c r="I459" s="34"/>
      <c r="J459" s="34"/>
      <c r="K459" s="21">
        <v>45080</v>
      </c>
      <c r="L459" s="3" t="s">
        <v>1702</v>
      </c>
      <c r="M459" s="34">
        <v>290000</v>
      </c>
      <c r="N459" s="34"/>
      <c r="O459" s="4">
        <f t="shared" si="83"/>
        <v>290000</v>
      </c>
      <c r="P459" s="34"/>
      <c r="Q459" s="34"/>
      <c r="R459" s="34"/>
      <c r="S459" s="34"/>
      <c r="T459" s="3" t="s">
        <v>293</v>
      </c>
    </row>
    <row r="460" spans="1:20" x14ac:dyDescent="0.35">
      <c r="A460" s="3" t="s">
        <v>96</v>
      </c>
      <c r="B460" s="3"/>
      <c r="C460" s="3"/>
      <c r="D460" s="34"/>
      <c r="E460" s="34"/>
      <c r="F460" s="34"/>
      <c r="G460" s="34"/>
      <c r="H460" s="34"/>
      <c r="I460" s="34"/>
      <c r="J460" s="34"/>
      <c r="K460" s="21">
        <v>45077</v>
      </c>
      <c r="L460" s="3" t="s">
        <v>9</v>
      </c>
      <c r="M460" s="34"/>
      <c r="N460" s="4">
        <v>-350000</v>
      </c>
      <c r="O460" s="4">
        <f t="shared" si="83"/>
        <v>-350000</v>
      </c>
      <c r="P460" s="34"/>
      <c r="Q460" s="34"/>
      <c r="R460" s="34"/>
      <c r="S460" s="34"/>
      <c r="T460" s="3" t="s">
        <v>293</v>
      </c>
    </row>
    <row r="461" spans="1:20" x14ac:dyDescent="0.35">
      <c r="A461" s="3" t="s">
        <v>96</v>
      </c>
      <c r="B461" s="3"/>
      <c r="C461" s="3"/>
      <c r="D461" s="34"/>
      <c r="E461" s="34"/>
      <c r="F461" s="34"/>
      <c r="G461" s="34"/>
      <c r="H461" s="34"/>
      <c r="I461" s="34"/>
      <c r="J461" s="34"/>
      <c r="K461" s="3"/>
      <c r="L461" s="3"/>
      <c r="M461" s="34"/>
      <c r="N461" s="34"/>
      <c r="O461" s="4">
        <f t="shared" si="83"/>
        <v>0</v>
      </c>
      <c r="P461" s="34"/>
      <c r="Q461" s="34"/>
      <c r="R461" s="34"/>
      <c r="S461" s="34"/>
      <c r="T461" s="3" t="s">
        <v>293</v>
      </c>
    </row>
    <row r="462" spans="1:20" x14ac:dyDescent="0.35">
      <c r="A462" s="18"/>
      <c r="B462" s="18"/>
      <c r="C462" s="18"/>
      <c r="D462" s="23"/>
      <c r="E462" s="23"/>
      <c r="F462" s="23"/>
      <c r="G462" s="23"/>
      <c r="H462" s="23"/>
      <c r="I462" s="23"/>
      <c r="J462" s="23"/>
      <c r="K462" s="18"/>
      <c r="L462" s="18"/>
      <c r="M462" s="23">
        <f t="shared" ref="M462:N462" si="84">SUM(M452:M461)</f>
        <v>755000</v>
      </c>
      <c r="N462" s="23">
        <f t="shared" si="84"/>
        <v>772790</v>
      </c>
      <c r="O462" s="23">
        <f>SUM(O452:O461)</f>
        <v>1527790</v>
      </c>
      <c r="P462" s="23">
        <f>+J451-N462</f>
        <v>-1000.0000000002328</v>
      </c>
      <c r="Q462" s="23">
        <f>+I451-M462</f>
        <v>1000</v>
      </c>
      <c r="R462" s="23">
        <f>+SUM(P462:Q462)</f>
        <v>-2.3283064365386963E-10</v>
      </c>
      <c r="S462" s="23">
        <f>+O462</f>
        <v>1527790</v>
      </c>
      <c r="T462" s="18"/>
    </row>
    <row r="463" spans="1:20" x14ac:dyDescent="0.35">
      <c r="A463" s="3" t="s">
        <v>97</v>
      </c>
      <c r="B463" s="3" t="s">
        <v>326</v>
      </c>
      <c r="C463" s="3"/>
      <c r="D463" s="34">
        <v>138.88999999999999</v>
      </c>
      <c r="E463" s="34">
        <v>11000</v>
      </c>
      <c r="F463" s="4">
        <f>+D463*0.8364</f>
        <v>116.16759599999999</v>
      </c>
      <c r="G463" s="34">
        <v>6500</v>
      </c>
      <c r="H463" s="34">
        <f>+D463*E463</f>
        <v>1527789.9999999998</v>
      </c>
      <c r="I463" s="4">
        <f>+CEILING(F463*G463,1000)</f>
        <v>756000</v>
      </c>
      <c r="J463" s="4">
        <f>(H463-I463)</f>
        <v>771789.99999999977</v>
      </c>
      <c r="K463" s="21">
        <v>44645</v>
      </c>
      <c r="L463" s="3"/>
      <c r="M463" s="34"/>
      <c r="N463" s="34"/>
      <c r="O463" s="4"/>
      <c r="P463" s="34"/>
      <c r="Q463" s="34"/>
      <c r="R463" s="43"/>
      <c r="S463" s="43"/>
      <c r="T463" s="3" t="s">
        <v>979</v>
      </c>
    </row>
    <row r="464" spans="1:20" x14ac:dyDescent="0.35">
      <c r="A464" s="3" t="s">
        <v>97</v>
      </c>
      <c r="B464" s="3"/>
      <c r="C464" s="3"/>
      <c r="D464" s="34"/>
      <c r="E464" s="34"/>
      <c r="F464" s="34"/>
      <c r="G464" s="34"/>
      <c r="H464" s="34"/>
      <c r="I464" s="34"/>
      <c r="J464" s="34"/>
      <c r="K464" s="21">
        <v>44645</v>
      </c>
      <c r="L464" s="3" t="s">
        <v>1703</v>
      </c>
      <c r="M464" s="34">
        <v>150000</v>
      </c>
      <c r="N464" s="34"/>
      <c r="O464" s="4">
        <f t="shared" ref="O464:O479" si="85">+SUM(M464:N464)</f>
        <v>150000</v>
      </c>
      <c r="P464" s="34"/>
      <c r="Q464" s="34"/>
      <c r="R464" s="34"/>
      <c r="S464" s="34"/>
      <c r="T464" s="3" t="s">
        <v>979</v>
      </c>
    </row>
    <row r="465" spans="1:20" x14ac:dyDescent="0.35">
      <c r="A465" s="3" t="s">
        <v>97</v>
      </c>
      <c r="B465" s="3"/>
      <c r="C465" s="3"/>
      <c r="D465" s="34"/>
      <c r="E465" s="34"/>
      <c r="F465" s="34"/>
      <c r="G465" s="34"/>
      <c r="H465" s="34"/>
      <c r="I465" s="34"/>
      <c r="J465" s="34"/>
      <c r="K465" s="21">
        <v>44645</v>
      </c>
      <c r="L465" s="3" t="s">
        <v>1704</v>
      </c>
      <c r="M465" s="34">
        <v>11000</v>
      </c>
      <c r="N465" s="34"/>
      <c r="O465" s="4">
        <f t="shared" si="85"/>
        <v>11000</v>
      </c>
      <c r="P465" s="34"/>
      <c r="Q465" s="34"/>
      <c r="R465" s="34"/>
      <c r="S465" s="34"/>
      <c r="T465" s="3" t="s">
        <v>979</v>
      </c>
    </row>
    <row r="466" spans="1:20" x14ac:dyDescent="0.35">
      <c r="A466" s="3" t="s">
        <v>97</v>
      </c>
      <c r="B466" s="3"/>
      <c r="C466" s="3"/>
      <c r="D466" s="34"/>
      <c r="E466" s="34"/>
      <c r="F466" s="34"/>
      <c r="G466" s="34"/>
      <c r="H466" s="34"/>
      <c r="I466" s="34"/>
      <c r="J466" s="34"/>
      <c r="K466" s="21">
        <v>44641</v>
      </c>
      <c r="L466" s="3" t="s">
        <v>9</v>
      </c>
      <c r="M466" s="34"/>
      <c r="N466" s="4">
        <v>163500</v>
      </c>
      <c r="O466" s="4">
        <f t="shared" si="85"/>
        <v>163500</v>
      </c>
      <c r="P466" s="34"/>
      <c r="Q466" s="34"/>
      <c r="R466" s="34"/>
      <c r="S466" s="34"/>
      <c r="T466" s="3" t="s">
        <v>979</v>
      </c>
    </row>
    <row r="467" spans="1:20" x14ac:dyDescent="0.35">
      <c r="A467" s="3" t="s">
        <v>97</v>
      </c>
      <c r="B467" s="3"/>
      <c r="C467" s="3"/>
      <c r="D467" s="34"/>
      <c r="E467" s="34"/>
      <c r="F467" s="34"/>
      <c r="G467" s="34"/>
      <c r="H467" s="34"/>
      <c r="I467" s="34"/>
      <c r="J467" s="34"/>
      <c r="K467" s="21">
        <v>44673</v>
      </c>
      <c r="L467" s="3" t="s">
        <v>314</v>
      </c>
      <c r="M467" s="34">
        <v>370000</v>
      </c>
      <c r="N467" s="34"/>
      <c r="O467" s="4">
        <f t="shared" si="85"/>
        <v>370000</v>
      </c>
      <c r="P467" s="34"/>
      <c r="Q467" s="34"/>
      <c r="R467" s="34"/>
      <c r="S467" s="34"/>
      <c r="T467" s="3" t="s">
        <v>979</v>
      </c>
    </row>
    <row r="468" spans="1:20" x14ac:dyDescent="0.35">
      <c r="A468" s="3" t="s">
        <v>97</v>
      </c>
      <c r="B468" s="3"/>
      <c r="C468" s="3"/>
      <c r="D468" s="34"/>
      <c r="E468" s="34"/>
      <c r="F468" s="34"/>
      <c r="G468" s="34"/>
      <c r="H468" s="34"/>
      <c r="I468" s="34"/>
      <c r="J468" s="34"/>
      <c r="K468" s="21">
        <v>44685</v>
      </c>
      <c r="L468" s="3" t="s">
        <v>321</v>
      </c>
      <c r="M468" s="34">
        <v>-150000</v>
      </c>
      <c r="N468" s="34"/>
      <c r="O468" s="4">
        <f t="shared" si="85"/>
        <v>-150000</v>
      </c>
      <c r="P468" s="34"/>
      <c r="Q468" s="34"/>
      <c r="R468" s="34"/>
      <c r="S468" s="34"/>
      <c r="T468" s="3" t="s">
        <v>979</v>
      </c>
    </row>
    <row r="469" spans="1:20" x14ac:dyDescent="0.35">
      <c r="A469" s="3" t="s">
        <v>97</v>
      </c>
      <c r="B469" s="3"/>
      <c r="C469" s="3"/>
      <c r="D469" s="34"/>
      <c r="E469" s="34"/>
      <c r="F469" s="34"/>
      <c r="G469" s="34"/>
      <c r="H469" s="34"/>
      <c r="I469" s="34"/>
      <c r="J469" s="34"/>
      <c r="K469" s="21">
        <v>44738</v>
      </c>
      <c r="L469" s="3" t="s">
        <v>9</v>
      </c>
      <c r="M469" s="34"/>
      <c r="N469" s="4">
        <v>-163500</v>
      </c>
      <c r="O469" s="4">
        <f t="shared" si="85"/>
        <v>-163500</v>
      </c>
      <c r="P469" s="34"/>
      <c r="Q469" s="34"/>
      <c r="R469" s="34"/>
      <c r="S469" s="34"/>
      <c r="T469" s="3" t="s">
        <v>979</v>
      </c>
    </row>
    <row r="470" spans="1:20" x14ac:dyDescent="0.35">
      <c r="A470" s="3" t="s">
        <v>97</v>
      </c>
      <c r="B470" s="3"/>
      <c r="C470" s="3"/>
      <c r="D470" s="34"/>
      <c r="E470" s="34"/>
      <c r="F470" s="34"/>
      <c r="G470" s="34"/>
      <c r="H470" s="34"/>
      <c r="I470" s="34"/>
      <c r="J470" s="34"/>
      <c r="K470" s="21">
        <v>45190</v>
      </c>
      <c r="L470" s="3" t="s">
        <v>9</v>
      </c>
      <c r="M470" s="34"/>
      <c r="N470" s="4">
        <v>20000</v>
      </c>
      <c r="O470" s="4">
        <f t="shared" si="85"/>
        <v>20000</v>
      </c>
      <c r="P470" s="34"/>
      <c r="Q470" s="34"/>
      <c r="R470" s="34"/>
      <c r="S470" s="34"/>
      <c r="T470" s="3" t="s">
        <v>979</v>
      </c>
    </row>
    <row r="471" spans="1:20" x14ac:dyDescent="0.35">
      <c r="A471" s="3" t="s">
        <v>97</v>
      </c>
      <c r="B471" s="3"/>
      <c r="C471" s="3"/>
      <c r="D471" s="34"/>
      <c r="E471" s="34"/>
      <c r="F471" s="34"/>
      <c r="G471" s="34"/>
      <c r="H471" s="34"/>
      <c r="I471" s="34"/>
      <c r="J471" s="34"/>
      <c r="K471" s="21">
        <v>45208</v>
      </c>
      <c r="L471" s="3" t="s">
        <v>9</v>
      </c>
      <c r="M471" s="34"/>
      <c r="N471" s="4">
        <v>371790</v>
      </c>
      <c r="O471" s="4">
        <f t="shared" si="85"/>
        <v>371790</v>
      </c>
      <c r="P471" s="34"/>
      <c r="Q471" s="34"/>
      <c r="R471" s="34"/>
      <c r="S471" s="34"/>
      <c r="T471" s="3" t="s">
        <v>979</v>
      </c>
    </row>
    <row r="472" spans="1:20" x14ac:dyDescent="0.35">
      <c r="A472" s="3" t="s">
        <v>97</v>
      </c>
      <c r="B472" s="3"/>
      <c r="C472" s="3"/>
      <c r="D472" s="34"/>
      <c r="E472" s="34"/>
      <c r="F472" s="34"/>
      <c r="G472" s="34"/>
      <c r="H472" s="34"/>
      <c r="I472" s="34"/>
      <c r="J472" s="34"/>
      <c r="K472" s="21">
        <v>45208</v>
      </c>
      <c r="L472" s="3" t="s">
        <v>1705</v>
      </c>
      <c r="M472" s="4">
        <v>400000</v>
      </c>
      <c r="N472" s="34"/>
      <c r="O472" s="4">
        <f t="shared" si="85"/>
        <v>400000</v>
      </c>
      <c r="P472" s="34"/>
      <c r="Q472" s="34"/>
      <c r="R472" s="34"/>
      <c r="S472" s="34"/>
      <c r="T472" s="3" t="s">
        <v>979</v>
      </c>
    </row>
    <row r="473" spans="1:20" x14ac:dyDescent="0.35">
      <c r="A473" s="3" t="s">
        <v>97</v>
      </c>
      <c r="B473" s="3"/>
      <c r="C473" s="3"/>
      <c r="D473" s="34"/>
      <c r="E473" s="34"/>
      <c r="F473" s="34"/>
      <c r="G473" s="34"/>
      <c r="H473" s="34"/>
      <c r="I473" s="34"/>
      <c r="J473" s="34"/>
      <c r="K473" s="21">
        <v>45208</v>
      </c>
      <c r="L473" s="3" t="s">
        <v>1706</v>
      </c>
      <c r="M473" s="4">
        <v>355000</v>
      </c>
      <c r="N473" s="34"/>
      <c r="O473" s="4">
        <f t="shared" si="85"/>
        <v>355000</v>
      </c>
      <c r="P473" s="34"/>
      <c r="Q473" s="34"/>
      <c r="R473" s="34"/>
      <c r="S473" s="34"/>
      <c r="T473" s="3" t="s">
        <v>979</v>
      </c>
    </row>
    <row r="474" spans="1:20" x14ac:dyDescent="0.35">
      <c r="A474" s="3" t="s">
        <v>97</v>
      </c>
      <c r="B474" s="3"/>
      <c r="C474" s="3"/>
      <c r="D474" s="34"/>
      <c r="E474" s="34"/>
      <c r="F474" s="34"/>
      <c r="G474" s="34"/>
      <c r="H474" s="34"/>
      <c r="I474" s="34"/>
      <c r="J474" s="34"/>
      <c r="K474" s="21">
        <v>45215</v>
      </c>
      <c r="L474" s="3" t="s">
        <v>1705</v>
      </c>
      <c r="M474" s="4">
        <v>-400000</v>
      </c>
      <c r="N474" s="34"/>
      <c r="O474" s="4">
        <f t="shared" si="85"/>
        <v>-400000</v>
      </c>
      <c r="P474" s="34"/>
      <c r="Q474" s="34"/>
      <c r="R474" s="34"/>
      <c r="S474" s="34"/>
      <c r="T474" s="3" t="s">
        <v>979</v>
      </c>
    </row>
    <row r="475" spans="1:20" x14ac:dyDescent="0.35">
      <c r="A475" s="3" t="s">
        <v>97</v>
      </c>
      <c r="B475" s="3"/>
      <c r="C475" s="3"/>
      <c r="D475" s="34"/>
      <c r="E475" s="34"/>
      <c r="F475" s="34"/>
      <c r="G475" s="34"/>
      <c r="H475" s="34"/>
      <c r="I475" s="34"/>
      <c r="J475" s="34"/>
      <c r="K475" s="21">
        <v>45215</v>
      </c>
      <c r="L475" s="3" t="s">
        <v>1706</v>
      </c>
      <c r="M475" s="4">
        <v>-355000</v>
      </c>
      <c r="N475" s="34"/>
      <c r="O475" s="4">
        <f t="shared" si="85"/>
        <v>-355000</v>
      </c>
      <c r="P475" s="34"/>
      <c r="Q475" s="34"/>
      <c r="R475" s="34"/>
      <c r="S475" s="34"/>
      <c r="T475" s="3" t="s">
        <v>979</v>
      </c>
    </row>
    <row r="476" spans="1:20" x14ac:dyDescent="0.35">
      <c r="A476" s="3" t="s">
        <v>97</v>
      </c>
      <c r="B476" s="3"/>
      <c r="C476" s="3"/>
      <c r="D476" s="34"/>
      <c r="E476" s="34"/>
      <c r="F476" s="34"/>
      <c r="G476" s="34"/>
      <c r="H476" s="34"/>
      <c r="I476" s="34"/>
      <c r="J476" s="34"/>
      <c r="K476" s="21">
        <v>45218</v>
      </c>
      <c r="L476" s="3" t="s">
        <v>321</v>
      </c>
      <c r="M476" s="4">
        <v>499500</v>
      </c>
      <c r="N476" s="34"/>
      <c r="O476" s="4">
        <f t="shared" si="85"/>
        <v>499500</v>
      </c>
      <c r="P476" s="34"/>
      <c r="Q476" s="34"/>
      <c r="R476" s="43"/>
      <c r="S476" s="43"/>
      <c r="T476" s="3" t="s">
        <v>979</v>
      </c>
    </row>
    <row r="477" spans="1:20" x14ac:dyDescent="0.35">
      <c r="A477" s="3" t="s">
        <v>97</v>
      </c>
      <c r="B477" s="3"/>
      <c r="C477" s="3"/>
      <c r="D477" s="34"/>
      <c r="E477" s="34"/>
      <c r="F477" s="34"/>
      <c r="G477" s="34"/>
      <c r="H477" s="34"/>
      <c r="I477" s="34"/>
      <c r="J477" s="34"/>
      <c r="K477" s="21">
        <v>45218</v>
      </c>
      <c r="L477" s="3" t="s">
        <v>321</v>
      </c>
      <c r="M477" s="4">
        <v>500</v>
      </c>
      <c r="N477" s="34"/>
      <c r="O477" s="4">
        <f t="shared" si="85"/>
        <v>500</v>
      </c>
      <c r="P477" s="34"/>
      <c r="Q477" s="34"/>
      <c r="R477" s="34"/>
      <c r="S477" s="34"/>
      <c r="T477" s="3" t="s">
        <v>979</v>
      </c>
    </row>
    <row r="478" spans="1:20" x14ac:dyDescent="0.35">
      <c r="A478" s="3" t="s">
        <v>97</v>
      </c>
      <c r="B478" s="3"/>
      <c r="C478" s="3"/>
      <c r="D478" s="34"/>
      <c r="E478" s="34"/>
      <c r="F478" s="34"/>
      <c r="G478" s="34"/>
      <c r="H478" s="34"/>
      <c r="I478" s="34"/>
      <c r="J478" s="34"/>
      <c r="K478" s="21">
        <v>45224</v>
      </c>
      <c r="L478" s="3" t="s">
        <v>321</v>
      </c>
      <c r="M478" s="4">
        <v>255000</v>
      </c>
      <c r="N478" s="34"/>
      <c r="O478" s="4">
        <f t="shared" si="85"/>
        <v>255000</v>
      </c>
      <c r="P478" s="34"/>
      <c r="Q478" s="34"/>
      <c r="R478" s="34"/>
      <c r="S478" s="34"/>
      <c r="T478" s="3" t="s">
        <v>979</v>
      </c>
    </row>
    <row r="479" spans="1:20" x14ac:dyDescent="0.35">
      <c r="A479" s="3" t="s">
        <v>97</v>
      </c>
      <c r="B479" s="3"/>
      <c r="C479" s="3"/>
      <c r="D479" s="34"/>
      <c r="E479" s="34"/>
      <c r="F479" s="34"/>
      <c r="G479" s="34"/>
      <c r="H479" s="34"/>
      <c r="I479" s="34"/>
      <c r="J479" s="34"/>
      <c r="K479" s="3"/>
      <c r="L479" s="3"/>
      <c r="M479" s="34"/>
      <c r="N479" s="34"/>
      <c r="O479" s="4">
        <f t="shared" si="85"/>
        <v>0</v>
      </c>
      <c r="P479" s="34"/>
      <c r="Q479" s="34"/>
      <c r="R479" s="34"/>
      <c r="S479" s="34"/>
      <c r="T479" s="3" t="s">
        <v>979</v>
      </c>
    </row>
    <row r="480" spans="1:20" x14ac:dyDescent="0.35">
      <c r="A480" s="18"/>
      <c r="B480" s="18"/>
      <c r="C480" s="18"/>
      <c r="D480" s="23"/>
      <c r="E480" s="23"/>
      <c r="F480" s="23"/>
      <c r="G480" s="23"/>
      <c r="H480" s="23"/>
      <c r="I480" s="23"/>
      <c r="J480" s="23"/>
      <c r="K480" s="18"/>
      <c r="L480" s="18"/>
      <c r="M480" s="23">
        <f t="shared" ref="M480:N480" si="86">SUM(M464:M479)</f>
        <v>1136000</v>
      </c>
      <c r="N480" s="23">
        <f t="shared" si="86"/>
        <v>391790</v>
      </c>
      <c r="O480" s="23">
        <f>SUM(O464:O479)</f>
        <v>1527790</v>
      </c>
      <c r="P480" s="23">
        <f>+J463-N480</f>
        <v>379999.99999999977</v>
      </c>
      <c r="Q480" s="23">
        <f>+I463-M480</f>
        <v>-380000</v>
      </c>
      <c r="R480" s="23">
        <f>+SUM(P480:Q480)</f>
        <v>0</v>
      </c>
      <c r="S480" s="23">
        <f>+O480</f>
        <v>1527790</v>
      </c>
      <c r="T480" s="18"/>
    </row>
    <row r="481" spans="1:20" x14ac:dyDescent="0.35">
      <c r="A481" s="3" t="s">
        <v>98</v>
      </c>
      <c r="B481" s="3" t="s">
        <v>326</v>
      </c>
      <c r="C481" s="3"/>
      <c r="D481" s="34">
        <v>138.88999999999999</v>
      </c>
      <c r="E481" s="34">
        <v>11500</v>
      </c>
      <c r="F481" s="4">
        <f>+D481*0.8364</f>
        <v>116.16759599999999</v>
      </c>
      <c r="G481" s="34">
        <v>6500</v>
      </c>
      <c r="H481" s="34">
        <f>+D481*E481</f>
        <v>1597234.9999999998</v>
      </c>
      <c r="I481" s="4">
        <v>869000</v>
      </c>
      <c r="J481" s="4">
        <f>(H481-I481)</f>
        <v>728234.99999999977</v>
      </c>
      <c r="K481" s="21">
        <v>44645</v>
      </c>
      <c r="L481" s="3"/>
      <c r="M481" s="34"/>
      <c r="N481" s="34"/>
      <c r="O481" s="4"/>
      <c r="P481" s="34"/>
      <c r="Q481" s="34"/>
      <c r="R481" s="34"/>
      <c r="S481" s="34"/>
      <c r="T481" s="3" t="s">
        <v>981</v>
      </c>
    </row>
    <row r="482" spans="1:20" x14ac:dyDescent="0.35">
      <c r="A482" s="3" t="s">
        <v>98</v>
      </c>
      <c r="B482" s="3"/>
      <c r="C482" s="3"/>
      <c r="D482" s="34"/>
      <c r="E482" s="34"/>
      <c r="F482" s="34"/>
      <c r="G482" s="34"/>
      <c r="H482" s="34"/>
      <c r="I482" s="34"/>
      <c r="J482" s="34"/>
      <c r="K482" s="21">
        <v>44645</v>
      </c>
      <c r="L482" s="3" t="s">
        <v>1707</v>
      </c>
      <c r="M482" s="34">
        <v>300000</v>
      </c>
      <c r="N482" s="34"/>
      <c r="O482" s="4">
        <f t="shared" ref="O482:O492" si="87">+SUM(M482:N482)</f>
        <v>300000</v>
      </c>
      <c r="P482" s="34"/>
      <c r="Q482" s="34"/>
      <c r="R482" s="34"/>
      <c r="S482" s="34"/>
      <c r="T482" s="3" t="s">
        <v>981</v>
      </c>
    </row>
    <row r="483" spans="1:20" x14ac:dyDescent="0.35">
      <c r="A483" s="3" t="s">
        <v>98</v>
      </c>
      <c r="B483" s="3"/>
      <c r="C483" s="3"/>
      <c r="D483" s="34"/>
      <c r="E483" s="34"/>
      <c r="F483" s="34"/>
      <c r="G483" s="34"/>
      <c r="H483" s="34"/>
      <c r="I483" s="34"/>
      <c r="J483" s="34"/>
      <c r="K483" s="21">
        <v>44658</v>
      </c>
      <c r="L483" s="3" t="s">
        <v>1708</v>
      </c>
      <c r="M483" s="34">
        <v>150000</v>
      </c>
      <c r="N483" s="34"/>
      <c r="O483" s="4">
        <f t="shared" si="87"/>
        <v>150000</v>
      </c>
      <c r="P483" s="34"/>
      <c r="Q483" s="34"/>
      <c r="R483" s="34"/>
      <c r="S483" s="34"/>
      <c r="T483" s="3" t="s">
        <v>981</v>
      </c>
    </row>
    <row r="484" spans="1:20" x14ac:dyDescent="0.35">
      <c r="A484" s="3" t="s">
        <v>98</v>
      </c>
      <c r="B484" s="3"/>
      <c r="C484" s="3"/>
      <c r="D484" s="34"/>
      <c r="E484" s="34"/>
      <c r="F484" s="34"/>
      <c r="G484" s="34"/>
      <c r="H484" s="34"/>
      <c r="I484" s="34"/>
      <c r="J484" s="34"/>
      <c r="K484" s="21">
        <v>44681</v>
      </c>
      <c r="L484" s="3" t="s">
        <v>314</v>
      </c>
      <c r="M484" s="34">
        <v>649150</v>
      </c>
      <c r="N484" s="34"/>
      <c r="O484" s="4">
        <f t="shared" si="87"/>
        <v>649150</v>
      </c>
      <c r="P484" s="34"/>
      <c r="Q484" s="34"/>
      <c r="R484" s="34"/>
      <c r="S484" s="34"/>
      <c r="T484" s="3" t="s">
        <v>981</v>
      </c>
    </row>
    <row r="485" spans="1:20" x14ac:dyDescent="0.35">
      <c r="A485" s="3" t="s">
        <v>98</v>
      </c>
      <c r="B485" s="3"/>
      <c r="C485" s="3"/>
      <c r="D485" s="34"/>
      <c r="E485" s="34"/>
      <c r="F485" s="34"/>
      <c r="G485" s="34"/>
      <c r="H485" s="34"/>
      <c r="I485" s="34"/>
      <c r="J485" s="34"/>
      <c r="K485" s="21">
        <v>44681</v>
      </c>
      <c r="L485" s="3" t="s">
        <v>321</v>
      </c>
      <c r="M485" s="34">
        <v>100</v>
      </c>
      <c r="N485" s="34"/>
      <c r="O485" s="4">
        <f t="shared" si="87"/>
        <v>100</v>
      </c>
      <c r="P485" s="34"/>
      <c r="Q485" s="34"/>
      <c r="R485" s="34"/>
      <c r="S485" s="34"/>
      <c r="T485" s="3" t="s">
        <v>981</v>
      </c>
    </row>
    <row r="486" spans="1:20" x14ac:dyDescent="0.35">
      <c r="A486" s="3" t="s">
        <v>98</v>
      </c>
      <c r="B486" s="3"/>
      <c r="C486" s="3"/>
      <c r="D486" s="34"/>
      <c r="E486" s="34"/>
      <c r="F486" s="34"/>
      <c r="G486" s="34"/>
      <c r="H486" s="34"/>
      <c r="I486" s="34"/>
      <c r="J486" s="34"/>
      <c r="K486" s="21">
        <v>44764</v>
      </c>
      <c r="L486" s="3" t="s">
        <v>314</v>
      </c>
      <c r="M486" s="34">
        <v>-300000</v>
      </c>
      <c r="N486" s="34"/>
      <c r="O486" s="4">
        <f t="shared" si="87"/>
        <v>-300000</v>
      </c>
      <c r="P486" s="34"/>
      <c r="Q486" s="34"/>
      <c r="R486" s="34"/>
      <c r="S486" s="34"/>
      <c r="T486" s="3" t="s">
        <v>981</v>
      </c>
    </row>
    <row r="487" spans="1:20" x14ac:dyDescent="0.35">
      <c r="A487" s="3" t="s">
        <v>98</v>
      </c>
      <c r="B487" s="3"/>
      <c r="C487" s="3"/>
      <c r="D487" s="34"/>
      <c r="E487" s="34"/>
      <c r="F487" s="34"/>
      <c r="G487" s="34"/>
      <c r="H487" s="34"/>
      <c r="I487" s="34"/>
      <c r="J487" s="34"/>
      <c r="K487" s="21">
        <v>44983</v>
      </c>
      <c r="L487" s="3" t="s">
        <v>9</v>
      </c>
      <c r="M487" s="34"/>
      <c r="N487" s="4">
        <v>500000</v>
      </c>
      <c r="O487" s="4">
        <f t="shared" si="87"/>
        <v>500000</v>
      </c>
      <c r="P487" s="34"/>
      <c r="Q487" s="34"/>
      <c r="R487" s="43"/>
      <c r="S487" s="43"/>
      <c r="T487" s="3" t="s">
        <v>981</v>
      </c>
    </row>
    <row r="488" spans="1:20" x14ac:dyDescent="0.35">
      <c r="A488" s="3" t="s">
        <v>98</v>
      </c>
      <c r="B488" s="3"/>
      <c r="C488" s="3"/>
      <c r="D488" s="34"/>
      <c r="E488" s="34"/>
      <c r="F488" s="34"/>
      <c r="G488" s="34"/>
      <c r="H488" s="34"/>
      <c r="I488" s="34"/>
      <c r="J488" s="34"/>
      <c r="K488" s="21">
        <v>45021</v>
      </c>
      <c r="L488" s="3" t="s">
        <v>1709</v>
      </c>
      <c r="M488" s="34">
        <v>69750</v>
      </c>
      <c r="N488" s="34"/>
      <c r="O488" s="4">
        <f t="shared" si="87"/>
        <v>69750</v>
      </c>
      <c r="P488" s="34"/>
      <c r="Q488" s="34"/>
      <c r="R488" s="34"/>
      <c r="S488" s="34"/>
      <c r="T488" s="3" t="s">
        <v>981</v>
      </c>
    </row>
    <row r="489" spans="1:20" x14ac:dyDescent="0.35">
      <c r="A489" s="3" t="s">
        <v>98</v>
      </c>
      <c r="B489" s="3"/>
      <c r="C489" s="3"/>
      <c r="D489" s="34"/>
      <c r="E489" s="34"/>
      <c r="F489" s="34"/>
      <c r="G489" s="34"/>
      <c r="H489" s="34"/>
      <c r="I489" s="34"/>
      <c r="J489" s="34"/>
      <c r="K489" s="21">
        <v>45021</v>
      </c>
      <c r="L489" s="3" t="s">
        <v>9</v>
      </c>
      <c r="M489" s="34"/>
      <c r="N489" s="4">
        <v>228000</v>
      </c>
      <c r="O489" s="4">
        <f t="shared" si="87"/>
        <v>228000</v>
      </c>
      <c r="P489" s="34"/>
      <c r="Q489" s="34"/>
      <c r="R489" s="34"/>
      <c r="S489" s="34"/>
      <c r="T489" s="3" t="s">
        <v>981</v>
      </c>
    </row>
    <row r="490" spans="1:20" x14ac:dyDescent="0.35">
      <c r="A490" s="3" t="s">
        <v>98</v>
      </c>
      <c r="B490" s="3"/>
      <c r="C490" s="3"/>
      <c r="D490" s="34"/>
      <c r="E490" s="34"/>
      <c r="F490" s="34"/>
      <c r="G490" s="34"/>
      <c r="H490" s="34"/>
      <c r="I490" s="34"/>
      <c r="J490" s="34"/>
      <c r="K490" s="21" t="s">
        <v>1204</v>
      </c>
      <c r="L490" s="3" t="s">
        <v>19</v>
      </c>
      <c r="M490" s="34"/>
      <c r="N490" s="34">
        <v>-300000</v>
      </c>
      <c r="O490" s="4">
        <f t="shared" si="87"/>
        <v>-300000</v>
      </c>
      <c r="P490" s="34"/>
      <c r="Q490" s="34"/>
      <c r="R490" s="34"/>
      <c r="S490" s="34"/>
      <c r="T490" s="3" t="s">
        <v>981</v>
      </c>
    </row>
    <row r="491" spans="1:20" x14ac:dyDescent="0.35">
      <c r="A491" s="3" t="s">
        <v>98</v>
      </c>
      <c r="B491" s="3"/>
      <c r="C491" s="3"/>
      <c r="D491" s="34"/>
      <c r="E491" s="34"/>
      <c r="F491" s="34"/>
      <c r="G491" s="34"/>
      <c r="H491" s="34"/>
      <c r="I491" s="34"/>
      <c r="J491" s="34"/>
      <c r="K491" s="21" t="s">
        <v>1204</v>
      </c>
      <c r="L491" s="3" t="s">
        <v>19</v>
      </c>
      <c r="M491" s="34"/>
      <c r="N491" s="34">
        <v>300000</v>
      </c>
      <c r="O491" s="4">
        <f t="shared" si="87"/>
        <v>300000</v>
      </c>
      <c r="P491" s="34"/>
      <c r="Q491" s="34"/>
      <c r="R491" s="34"/>
      <c r="S491" s="34"/>
      <c r="T491" s="3" t="s">
        <v>981</v>
      </c>
    </row>
    <row r="492" spans="1:20" x14ac:dyDescent="0.35">
      <c r="A492" s="3" t="s">
        <v>98</v>
      </c>
      <c r="B492" s="3"/>
      <c r="C492" s="3"/>
      <c r="D492" s="34"/>
      <c r="E492" s="34"/>
      <c r="F492" s="34"/>
      <c r="G492" s="34"/>
      <c r="H492" s="34"/>
      <c r="I492" s="34"/>
      <c r="J492" s="34"/>
      <c r="K492" s="3"/>
      <c r="L492" s="3"/>
      <c r="M492" s="34"/>
      <c r="N492" s="34"/>
      <c r="O492" s="4">
        <f t="shared" si="87"/>
        <v>0</v>
      </c>
      <c r="P492" s="34"/>
      <c r="Q492" s="34"/>
      <c r="R492" s="34"/>
      <c r="S492" s="34"/>
      <c r="T492" s="3" t="s">
        <v>981</v>
      </c>
    </row>
    <row r="493" spans="1:20" x14ac:dyDescent="0.35">
      <c r="A493" s="18"/>
      <c r="B493" s="18"/>
      <c r="C493" s="18"/>
      <c r="D493" s="23"/>
      <c r="E493" s="23"/>
      <c r="F493" s="23"/>
      <c r="G493" s="23"/>
      <c r="H493" s="23"/>
      <c r="I493" s="23"/>
      <c r="J493" s="23"/>
      <c r="K493" s="18"/>
      <c r="L493" s="18"/>
      <c r="M493" s="23">
        <f t="shared" ref="M493:N493" si="88">SUM(M482:M492)</f>
        <v>869000</v>
      </c>
      <c r="N493" s="23">
        <f t="shared" si="88"/>
        <v>728000</v>
      </c>
      <c r="O493" s="23">
        <f>SUM(O482:O492)</f>
        <v>1597000</v>
      </c>
      <c r="P493" s="23">
        <f>+J481-N493</f>
        <v>234.99999999976717</v>
      </c>
      <c r="Q493" s="23">
        <f>+I481-M493</f>
        <v>0</v>
      </c>
      <c r="R493" s="23">
        <f>+SUM(P493:Q493)</f>
        <v>234.99999999976717</v>
      </c>
      <c r="S493" s="23">
        <f>+O493</f>
        <v>1597000</v>
      </c>
      <c r="T493" s="18"/>
    </row>
    <row r="494" spans="1:20" x14ac:dyDescent="0.35">
      <c r="A494" s="3" t="s">
        <v>99</v>
      </c>
      <c r="B494" s="3" t="s">
        <v>326</v>
      </c>
      <c r="C494" s="3"/>
      <c r="D494" s="34">
        <v>125</v>
      </c>
      <c r="E494" s="34">
        <v>10000</v>
      </c>
      <c r="F494" s="4">
        <f>+D494*0.8364</f>
        <v>104.55</v>
      </c>
      <c r="G494" s="34">
        <v>6500</v>
      </c>
      <c r="H494" s="34">
        <f>+D494*E494</f>
        <v>1250000</v>
      </c>
      <c r="I494" s="4">
        <f>+CEILING(F494*G494,1000)</f>
        <v>680000</v>
      </c>
      <c r="J494" s="4">
        <f>(H494-I494)</f>
        <v>570000</v>
      </c>
      <c r="K494" s="21">
        <v>44645</v>
      </c>
      <c r="L494" s="3"/>
      <c r="M494" s="34"/>
      <c r="N494" s="34"/>
      <c r="O494" s="4"/>
      <c r="P494" s="34"/>
      <c r="Q494" s="34"/>
      <c r="R494" s="34"/>
      <c r="S494" s="34"/>
      <c r="T494" s="3" t="s">
        <v>375</v>
      </c>
    </row>
    <row r="495" spans="1:20" x14ac:dyDescent="0.35">
      <c r="A495" s="3" t="s">
        <v>99</v>
      </c>
      <c r="B495" s="3"/>
      <c r="C495" s="3"/>
      <c r="D495" s="34"/>
      <c r="E495" s="34"/>
      <c r="F495" s="34"/>
      <c r="G495" s="34"/>
      <c r="H495" s="34"/>
      <c r="I495" s="34"/>
      <c r="J495" s="34"/>
      <c r="K495" s="21">
        <v>44645</v>
      </c>
      <c r="L495" s="3" t="s">
        <v>1710</v>
      </c>
      <c r="M495" s="34">
        <v>150000</v>
      </c>
      <c r="N495" s="34"/>
      <c r="O495" s="4">
        <f t="shared" ref="O495:O501" si="89">+SUM(M495:N495)</f>
        <v>150000</v>
      </c>
      <c r="P495" s="34"/>
      <c r="Q495" s="34"/>
      <c r="R495" s="34"/>
      <c r="S495" s="34"/>
      <c r="T495" s="3" t="s">
        <v>375</v>
      </c>
    </row>
    <row r="496" spans="1:20" x14ac:dyDescent="0.35">
      <c r="A496" s="3" t="s">
        <v>99</v>
      </c>
      <c r="B496" s="3"/>
      <c r="C496" s="3"/>
      <c r="D496" s="34"/>
      <c r="E496" s="34"/>
      <c r="F496" s="34"/>
      <c r="G496" s="34"/>
      <c r="H496" s="34"/>
      <c r="I496" s="34"/>
      <c r="J496" s="34"/>
      <c r="K496" s="21">
        <v>44700</v>
      </c>
      <c r="L496" s="3" t="s">
        <v>312</v>
      </c>
      <c r="M496" s="34">
        <v>5000</v>
      </c>
      <c r="N496" s="34"/>
      <c r="O496" s="4">
        <f t="shared" si="89"/>
        <v>5000</v>
      </c>
      <c r="P496" s="34"/>
      <c r="Q496" s="34"/>
      <c r="R496" s="43"/>
      <c r="S496" s="43"/>
      <c r="T496" s="3" t="s">
        <v>375</v>
      </c>
    </row>
    <row r="497" spans="1:20" x14ac:dyDescent="0.35">
      <c r="A497" s="3" t="s">
        <v>99</v>
      </c>
      <c r="B497" s="3"/>
      <c r="C497" s="3"/>
      <c r="D497" s="34"/>
      <c r="E497" s="34"/>
      <c r="F497" s="34"/>
      <c r="G497" s="34"/>
      <c r="H497" s="34"/>
      <c r="I497" s="34"/>
      <c r="J497" s="34"/>
      <c r="K497" s="21">
        <v>44707</v>
      </c>
      <c r="L497" s="3" t="s">
        <v>312</v>
      </c>
      <c r="M497" s="34">
        <v>100000</v>
      </c>
      <c r="N497" s="34"/>
      <c r="O497" s="4">
        <f t="shared" si="89"/>
        <v>100000</v>
      </c>
      <c r="P497" s="34"/>
      <c r="Q497" s="34"/>
      <c r="R497" s="34"/>
      <c r="S497" s="34"/>
      <c r="T497" s="3" t="s">
        <v>375</v>
      </c>
    </row>
    <row r="498" spans="1:20" x14ac:dyDescent="0.35">
      <c r="A498" s="3" t="s">
        <v>99</v>
      </c>
      <c r="B498" s="3"/>
      <c r="C498" s="3"/>
      <c r="D498" s="34"/>
      <c r="E498" s="34"/>
      <c r="F498" s="34"/>
      <c r="G498" s="34"/>
      <c r="H498" s="34"/>
      <c r="I498" s="34"/>
      <c r="J498" s="34"/>
      <c r="K498" s="21">
        <v>44865</v>
      </c>
      <c r="L498" s="3" t="s">
        <v>383</v>
      </c>
      <c r="M498" s="34">
        <v>574000</v>
      </c>
      <c r="N498" s="34"/>
      <c r="O498" s="4">
        <f t="shared" si="89"/>
        <v>574000</v>
      </c>
      <c r="P498" s="34"/>
      <c r="Q498" s="34"/>
      <c r="R498" s="34"/>
      <c r="S498" s="34"/>
      <c r="T498" s="3" t="s">
        <v>375</v>
      </c>
    </row>
    <row r="499" spans="1:20" x14ac:dyDescent="0.35">
      <c r="A499" s="3" t="s">
        <v>99</v>
      </c>
      <c r="B499" s="3"/>
      <c r="C499" s="3"/>
      <c r="D499" s="34"/>
      <c r="E499" s="34"/>
      <c r="F499" s="34"/>
      <c r="G499" s="34"/>
      <c r="H499" s="34"/>
      <c r="I499" s="34"/>
      <c r="J499" s="34"/>
      <c r="K499" s="21">
        <v>44865</v>
      </c>
      <c r="L499" s="3" t="s">
        <v>9</v>
      </c>
      <c r="M499" s="34"/>
      <c r="N499" s="4">
        <v>571000</v>
      </c>
      <c r="O499" s="4">
        <f t="shared" si="89"/>
        <v>571000</v>
      </c>
      <c r="P499" s="34"/>
      <c r="Q499" s="34"/>
      <c r="R499" s="34"/>
      <c r="S499" s="34"/>
      <c r="T499" s="3" t="s">
        <v>375</v>
      </c>
    </row>
    <row r="500" spans="1:20" x14ac:dyDescent="0.35">
      <c r="A500" s="3" t="s">
        <v>99</v>
      </c>
      <c r="B500" s="3"/>
      <c r="C500" s="3"/>
      <c r="D500" s="34"/>
      <c r="E500" s="34"/>
      <c r="F500" s="34"/>
      <c r="G500" s="34"/>
      <c r="H500" s="34"/>
      <c r="I500" s="34"/>
      <c r="J500" s="34"/>
      <c r="K500" s="21">
        <v>44883</v>
      </c>
      <c r="L500" s="3" t="s">
        <v>321</v>
      </c>
      <c r="M500" s="34">
        <v>-150000</v>
      </c>
      <c r="N500" s="34"/>
      <c r="O500" s="4">
        <f t="shared" si="89"/>
        <v>-150000</v>
      </c>
      <c r="P500" s="34"/>
      <c r="Q500" s="34"/>
      <c r="R500" s="34"/>
      <c r="S500" s="34"/>
      <c r="T500" s="3" t="s">
        <v>375</v>
      </c>
    </row>
    <row r="501" spans="1:20" x14ac:dyDescent="0.35">
      <c r="A501" s="3" t="s">
        <v>99</v>
      </c>
      <c r="B501" s="3"/>
      <c r="C501" s="3"/>
      <c r="D501" s="34"/>
      <c r="E501" s="34"/>
      <c r="F501" s="34"/>
      <c r="G501" s="34"/>
      <c r="H501" s="34"/>
      <c r="I501" s="34"/>
      <c r="J501" s="34"/>
      <c r="K501" s="3"/>
      <c r="L501" s="3"/>
      <c r="M501" s="34"/>
      <c r="N501" s="34"/>
      <c r="O501" s="4">
        <f t="shared" si="89"/>
        <v>0</v>
      </c>
      <c r="P501" s="34"/>
      <c r="Q501" s="34"/>
      <c r="R501" s="34"/>
      <c r="S501" s="34"/>
      <c r="T501" s="3" t="s">
        <v>375</v>
      </c>
    </row>
    <row r="502" spans="1:20" x14ac:dyDescent="0.35">
      <c r="A502" s="18"/>
      <c r="B502" s="18"/>
      <c r="C502" s="18"/>
      <c r="D502" s="23"/>
      <c r="E502" s="23"/>
      <c r="F502" s="23"/>
      <c r="G502" s="23"/>
      <c r="H502" s="23"/>
      <c r="I502" s="23"/>
      <c r="J502" s="23"/>
      <c r="K502" s="18"/>
      <c r="L502" s="18"/>
      <c r="M502" s="23">
        <f t="shared" ref="M502:N502" si="90">SUM(M495:M501)</f>
        <v>679000</v>
      </c>
      <c r="N502" s="23">
        <f t="shared" si="90"/>
        <v>571000</v>
      </c>
      <c r="O502" s="23">
        <f>SUM(O495:O501)</f>
        <v>1250000</v>
      </c>
      <c r="P502" s="23">
        <f>+J494-N502</f>
        <v>-1000</v>
      </c>
      <c r="Q502" s="23">
        <f>+I494-M502</f>
        <v>1000</v>
      </c>
      <c r="R502" s="23">
        <f>+SUM(P502:Q502)</f>
        <v>0</v>
      </c>
      <c r="S502" s="23">
        <f>+O502</f>
        <v>1250000</v>
      </c>
      <c r="T502" s="18"/>
    </row>
    <row r="503" spans="1:20" x14ac:dyDescent="0.35">
      <c r="A503" s="3" t="s">
        <v>100</v>
      </c>
      <c r="B503" s="3" t="s">
        <v>326</v>
      </c>
      <c r="C503" s="3"/>
      <c r="D503" s="34">
        <v>125</v>
      </c>
      <c r="E503" s="34">
        <v>10000</v>
      </c>
      <c r="F503" s="4">
        <f>+D503*0.8364</f>
        <v>104.55</v>
      </c>
      <c r="G503" s="34">
        <v>6500</v>
      </c>
      <c r="H503" s="34">
        <f>+D503*E503</f>
        <v>1250000</v>
      </c>
      <c r="I503" s="4">
        <f>+CEILING(F503*G503,1000)</f>
        <v>680000</v>
      </c>
      <c r="J503" s="4">
        <f>(H503-I503)</f>
        <v>570000</v>
      </c>
      <c r="K503" s="21">
        <v>44645</v>
      </c>
      <c r="L503" s="3"/>
      <c r="M503" s="34"/>
      <c r="N503" s="34"/>
      <c r="O503" s="4"/>
      <c r="P503" s="34"/>
      <c r="Q503" s="34"/>
      <c r="R503" s="34"/>
      <c r="S503" s="34"/>
      <c r="T503" s="3" t="s">
        <v>296</v>
      </c>
    </row>
    <row r="504" spans="1:20" x14ac:dyDescent="0.35">
      <c r="A504" s="3" t="s">
        <v>100</v>
      </c>
      <c r="B504" s="3"/>
      <c r="C504" s="3"/>
      <c r="D504" s="34"/>
      <c r="E504" s="34"/>
      <c r="F504" s="34"/>
      <c r="G504" s="34"/>
      <c r="H504" s="34"/>
      <c r="I504" s="34"/>
      <c r="J504" s="34"/>
      <c r="K504" s="21">
        <v>44880</v>
      </c>
      <c r="L504" s="3" t="s">
        <v>1711</v>
      </c>
      <c r="M504" s="34">
        <v>200000</v>
      </c>
      <c r="N504" s="34"/>
      <c r="O504" s="4">
        <f t="shared" ref="O504:O516" si="91">+SUM(M504:N504)</f>
        <v>200000</v>
      </c>
      <c r="P504" s="34"/>
      <c r="Q504" s="34"/>
      <c r="R504" s="34"/>
      <c r="S504" s="34"/>
      <c r="T504" s="3" t="s">
        <v>296</v>
      </c>
    </row>
    <row r="505" spans="1:20" x14ac:dyDescent="0.35">
      <c r="A505" s="3" t="s">
        <v>100</v>
      </c>
      <c r="B505" s="3"/>
      <c r="C505" s="3"/>
      <c r="D505" s="34"/>
      <c r="E505" s="34"/>
      <c r="F505" s="34"/>
      <c r="G505" s="34"/>
      <c r="H505" s="34"/>
      <c r="I505" s="34"/>
      <c r="J505" s="34"/>
      <c r="K505" s="21">
        <v>45219</v>
      </c>
      <c r="L505" s="3" t="s">
        <v>1712</v>
      </c>
      <c r="M505" s="34">
        <v>400000</v>
      </c>
      <c r="N505" s="34"/>
      <c r="O505" s="4">
        <f t="shared" si="91"/>
        <v>400000</v>
      </c>
      <c r="P505" s="34"/>
      <c r="Q505" s="34"/>
      <c r="R505" s="34"/>
      <c r="S505" s="34"/>
      <c r="T505" s="3" t="s">
        <v>296</v>
      </c>
    </row>
    <row r="506" spans="1:20" x14ac:dyDescent="0.35">
      <c r="A506" s="3" t="s">
        <v>100</v>
      </c>
      <c r="B506" s="3"/>
      <c r="C506" s="3" t="s">
        <v>1482</v>
      </c>
      <c r="D506" s="34"/>
      <c r="E506" s="34"/>
      <c r="F506" s="34"/>
      <c r="G506" s="34"/>
      <c r="H506" s="34"/>
      <c r="I506" s="34"/>
      <c r="J506" s="34"/>
      <c r="K506" s="21">
        <v>45219</v>
      </c>
      <c r="L506" s="3" t="s">
        <v>9</v>
      </c>
      <c r="M506" s="34"/>
      <c r="N506" s="34">
        <v>100000</v>
      </c>
      <c r="O506" s="4">
        <f t="shared" si="91"/>
        <v>100000</v>
      </c>
      <c r="P506" s="34"/>
      <c r="Q506" s="34"/>
      <c r="R506" s="34"/>
      <c r="S506" s="34"/>
      <c r="T506" s="3" t="s">
        <v>296</v>
      </c>
    </row>
    <row r="507" spans="1:20" x14ac:dyDescent="0.35">
      <c r="A507" s="3" t="s">
        <v>100</v>
      </c>
      <c r="B507" s="3"/>
      <c r="C507" s="3"/>
      <c r="D507" s="34"/>
      <c r="E507" s="34"/>
      <c r="F507" s="34"/>
      <c r="G507" s="34"/>
      <c r="H507" s="34"/>
      <c r="I507" s="34"/>
      <c r="J507" s="34"/>
      <c r="K507" s="21">
        <v>45222</v>
      </c>
      <c r="L507" s="3" t="s">
        <v>1712</v>
      </c>
      <c r="M507" s="34">
        <v>-400000</v>
      </c>
      <c r="N507" s="34"/>
      <c r="O507" s="4">
        <f t="shared" si="91"/>
        <v>-400000</v>
      </c>
      <c r="P507" s="34"/>
      <c r="Q507" s="34"/>
      <c r="R507" s="34"/>
      <c r="S507" s="34"/>
      <c r="T507" s="3" t="s">
        <v>296</v>
      </c>
    </row>
    <row r="508" spans="1:20" x14ac:dyDescent="0.35">
      <c r="A508" s="3" t="s">
        <v>100</v>
      </c>
      <c r="B508" s="3"/>
      <c r="C508" s="3" t="s">
        <v>1482</v>
      </c>
      <c r="D508" s="34"/>
      <c r="E508" s="34"/>
      <c r="F508" s="34"/>
      <c r="G508" s="34"/>
      <c r="H508" s="34"/>
      <c r="I508" s="34"/>
      <c r="J508" s="34"/>
      <c r="K508" s="21">
        <v>45233</v>
      </c>
      <c r="L508" s="3" t="s">
        <v>9</v>
      </c>
      <c r="M508" s="34"/>
      <c r="N508" s="34">
        <v>300000</v>
      </c>
      <c r="O508" s="4">
        <f t="shared" si="91"/>
        <v>300000</v>
      </c>
      <c r="P508" s="34"/>
      <c r="Q508" s="34"/>
      <c r="R508" s="43"/>
      <c r="S508" s="43"/>
      <c r="T508" s="3" t="s">
        <v>296</v>
      </c>
    </row>
    <row r="509" spans="1:20" x14ac:dyDescent="0.35">
      <c r="A509" s="3" t="s">
        <v>100</v>
      </c>
      <c r="B509" s="3"/>
      <c r="C509" s="3"/>
      <c r="D509" s="34"/>
      <c r="E509" s="34"/>
      <c r="F509" s="34"/>
      <c r="G509" s="34"/>
      <c r="H509" s="34"/>
      <c r="I509" s="34"/>
      <c r="J509" s="34"/>
      <c r="K509" s="21">
        <v>45236</v>
      </c>
      <c r="L509" s="3" t="s">
        <v>9</v>
      </c>
      <c r="M509" s="34"/>
      <c r="N509" s="34">
        <v>170000</v>
      </c>
      <c r="O509" s="4">
        <f t="shared" si="91"/>
        <v>170000</v>
      </c>
      <c r="P509" s="34"/>
      <c r="Q509" s="34"/>
      <c r="R509" s="34"/>
      <c r="S509" s="34"/>
      <c r="T509" s="3" t="s">
        <v>296</v>
      </c>
    </row>
    <row r="510" spans="1:20" x14ac:dyDescent="0.35">
      <c r="A510" s="3" t="s">
        <v>100</v>
      </c>
      <c r="B510" s="3"/>
      <c r="C510" s="3"/>
      <c r="D510" s="34"/>
      <c r="E510" s="34"/>
      <c r="F510" s="34"/>
      <c r="G510" s="34"/>
      <c r="H510" s="34"/>
      <c r="I510" s="34"/>
      <c r="J510" s="34"/>
      <c r="K510" s="21">
        <v>45259</v>
      </c>
      <c r="L510" s="3" t="s">
        <v>314</v>
      </c>
      <c r="M510" s="34">
        <v>400000</v>
      </c>
      <c r="N510" s="34"/>
      <c r="O510" s="4">
        <f t="shared" si="91"/>
        <v>400000</v>
      </c>
      <c r="P510" s="34"/>
      <c r="Q510" s="34"/>
      <c r="R510" s="34"/>
      <c r="S510" s="34"/>
      <c r="T510" s="3" t="s">
        <v>296</v>
      </c>
    </row>
    <row r="511" spans="1:20" x14ac:dyDescent="0.35">
      <c r="A511" s="3" t="s">
        <v>100</v>
      </c>
      <c r="B511" s="3"/>
      <c r="C511" s="3" t="s">
        <v>1482</v>
      </c>
      <c r="D511" s="34"/>
      <c r="E511" s="34"/>
      <c r="F511" s="34"/>
      <c r="G511" s="34"/>
      <c r="H511" s="34"/>
      <c r="I511" s="34"/>
      <c r="J511" s="34"/>
      <c r="K511" s="21">
        <v>45307</v>
      </c>
      <c r="L511" s="3" t="s">
        <v>314</v>
      </c>
      <c r="M511" s="34">
        <v>250000</v>
      </c>
      <c r="N511" s="34"/>
      <c r="O511" s="4">
        <f t="shared" si="91"/>
        <v>250000</v>
      </c>
      <c r="P511" s="34"/>
      <c r="Q511" s="34"/>
      <c r="R511" s="34"/>
      <c r="S511" s="34"/>
      <c r="T511" s="3" t="s">
        <v>296</v>
      </c>
    </row>
    <row r="512" spans="1:20" x14ac:dyDescent="0.35">
      <c r="A512" s="3" t="s">
        <v>100</v>
      </c>
      <c r="B512" s="3"/>
      <c r="C512" s="3" t="s">
        <v>1482</v>
      </c>
      <c r="D512" s="34"/>
      <c r="E512" s="34"/>
      <c r="F512" s="34"/>
      <c r="G512" s="34"/>
      <c r="H512" s="34"/>
      <c r="I512" s="34"/>
      <c r="J512" s="34"/>
      <c r="K512" s="21">
        <v>45308</v>
      </c>
      <c r="L512" s="3" t="s">
        <v>321</v>
      </c>
      <c r="M512" s="34">
        <v>-200000</v>
      </c>
      <c r="N512" s="34"/>
      <c r="O512" s="4">
        <f t="shared" si="91"/>
        <v>-200000</v>
      </c>
      <c r="P512" s="34"/>
      <c r="Q512" s="34"/>
      <c r="R512" s="34"/>
      <c r="S512" s="34"/>
      <c r="T512" s="3" t="s">
        <v>296</v>
      </c>
    </row>
    <row r="513" spans="1:20" x14ac:dyDescent="0.35">
      <c r="A513" s="3" t="s">
        <v>100</v>
      </c>
      <c r="B513" s="3"/>
      <c r="C513" s="3" t="s">
        <v>1483</v>
      </c>
      <c r="D513" s="34"/>
      <c r="E513" s="34"/>
      <c r="F513" s="34"/>
      <c r="G513" s="34"/>
      <c r="H513" s="34"/>
      <c r="I513" s="34"/>
      <c r="J513" s="34"/>
      <c r="K513" s="21">
        <v>45309</v>
      </c>
      <c r="L513" s="3" t="s">
        <v>1713</v>
      </c>
      <c r="M513" s="34">
        <v>30000</v>
      </c>
      <c r="N513" s="34"/>
      <c r="O513" s="4">
        <f t="shared" si="91"/>
        <v>30000</v>
      </c>
      <c r="P513" s="34"/>
      <c r="Q513" s="34"/>
      <c r="R513" s="34"/>
      <c r="S513" s="34"/>
      <c r="T513" s="3" t="s">
        <v>296</v>
      </c>
    </row>
    <row r="514" spans="1:20" x14ac:dyDescent="0.35">
      <c r="A514" s="3" t="s">
        <v>100</v>
      </c>
      <c r="B514" s="3"/>
      <c r="C514" s="3" t="s">
        <v>1482</v>
      </c>
      <c r="D514" s="34"/>
      <c r="E514" s="34"/>
      <c r="F514" s="34"/>
      <c r="G514" s="34"/>
      <c r="H514" s="34"/>
      <c r="I514" s="34"/>
      <c r="J514" s="34"/>
      <c r="K514" s="21">
        <v>45517</v>
      </c>
      <c r="L514" s="3" t="s">
        <v>314</v>
      </c>
      <c r="M514" s="34">
        <v>-150000</v>
      </c>
      <c r="N514" s="34"/>
      <c r="O514" s="4">
        <f t="shared" si="91"/>
        <v>-150000</v>
      </c>
      <c r="P514" s="34"/>
      <c r="Q514" s="34"/>
      <c r="R514" s="34"/>
      <c r="S514" s="34"/>
      <c r="T514" s="3" t="s">
        <v>296</v>
      </c>
    </row>
    <row r="515" spans="1:20" x14ac:dyDescent="0.35">
      <c r="A515" s="3" t="s">
        <v>100</v>
      </c>
      <c r="B515" s="3"/>
      <c r="C515" s="3" t="s">
        <v>1467</v>
      </c>
      <c r="D515" s="34"/>
      <c r="E515" s="34"/>
      <c r="F515" s="34"/>
      <c r="G515" s="34"/>
      <c r="H515" s="34"/>
      <c r="I515" s="34"/>
      <c r="J515" s="34"/>
      <c r="K515" s="21" t="s">
        <v>1204</v>
      </c>
      <c r="L515" s="3" t="s">
        <v>15</v>
      </c>
      <c r="M515" s="34">
        <v>150000</v>
      </c>
      <c r="N515" s="34"/>
      <c r="O515" s="4">
        <f t="shared" si="91"/>
        <v>150000</v>
      </c>
      <c r="P515" s="34"/>
      <c r="Q515" s="34"/>
      <c r="R515" s="34"/>
      <c r="S515" s="34"/>
      <c r="T515" s="3" t="s">
        <v>296</v>
      </c>
    </row>
    <row r="516" spans="1:20" x14ac:dyDescent="0.35">
      <c r="A516" s="3" t="s">
        <v>100</v>
      </c>
      <c r="B516" s="3"/>
      <c r="C516" s="3"/>
      <c r="D516" s="34"/>
      <c r="E516" s="34"/>
      <c r="F516" s="34"/>
      <c r="G516" s="34"/>
      <c r="H516" s="34"/>
      <c r="I516" s="34"/>
      <c r="J516" s="34"/>
      <c r="K516" s="3"/>
      <c r="L516" s="3"/>
      <c r="M516" s="34"/>
      <c r="N516" s="34"/>
      <c r="O516" s="4">
        <f t="shared" si="91"/>
        <v>0</v>
      </c>
      <c r="P516" s="34"/>
      <c r="Q516" s="34"/>
      <c r="R516" s="34"/>
      <c r="S516" s="34"/>
      <c r="T516" s="3" t="s">
        <v>296</v>
      </c>
    </row>
    <row r="517" spans="1:20" x14ac:dyDescent="0.35">
      <c r="A517" s="18"/>
      <c r="B517" s="18"/>
      <c r="C517" s="18"/>
      <c r="D517" s="23"/>
      <c r="E517" s="23"/>
      <c r="F517" s="23"/>
      <c r="G517" s="23"/>
      <c r="H517" s="23"/>
      <c r="I517" s="23"/>
      <c r="J517" s="23"/>
      <c r="K517" s="18"/>
      <c r="L517" s="18"/>
      <c r="M517" s="23">
        <f t="shared" ref="M517:N517" si="92">SUM(M504:M516)</f>
        <v>680000</v>
      </c>
      <c r="N517" s="23">
        <f t="shared" si="92"/>
        <v>570000</v>
      </c>
      <c r="O517" s="23">
        <f>SUM(O504:O516)</f>
        <v>1250000</v>
      </c>
      <c r="P517" s="23">
        <f>+J503-N517</f>
        <v>0</v>
      </c>
      <c r="Q517" s="23">
        <f>+I503-M517</f>
        <v>0</v>
      </c>
      <c r="R517" s="23">
        <f>+SUM(P517:Q517)</f>
        <v>0</v>
      </c>
      <c r="S517" s="23">
        <f>+O517</f>
        <v>1250000</v>
      </c>
      <c r="T517" s="18"/>
    </row>
    <row r="518" spans="1:20" x14ac:dyDescent="0.35">
      <c r="A518" s="3" t="s">
        <v>101</v>
      </c>
      <c r="B518" s="3" t="s">
        <v>326</v>
      </c>
      <c r="C518" s="3" t="s">
        <v>1484</v>
      </c>
      <c r="D518" s="34">
        <v>114.13</v>
      </c>
      <c r="E518" s="34">
        <v>10000</v>
      </c>
      <c r="F518" s="4">
        <f>+D518*0.8364</f>
        <v>95.458331999999999</v>
      </c>
      <c r="G518" s="34">
        <v>6500</v>
      </c>
      <c r="H518" s="34">
        <f>+D518*E518</f>
        <v>1141300</v>
      </c>
      <c r="I518" s="4">
        <f>+CEILING(F518*G518,1000)</f>
        <v>621000</v>
      </c>
      <c r="J518" s="4">
        <f>(H518-I518)</f>
        <v>520300</v>
      </c>
      <c r="K518" s="21">
        <v>44645</v>
      </c>
      <c r="L518" s="3"/>
      <c r="M518" s="34"/>
      <c r="N518" s="34"/>
      <c r="O518" s="4"/>
      <c r="P518" s="34"/>
      <c r="Q518" s="34"/>
      <c r="R518" s="34"/>
      <c r="S518" s="34"/>
      <c r="T518" s="3" t="s">
        <v>296</v>
      </c>
    </row>
    <row r="519" spans="1:20" x14ac:dyDescent="0.35">
      <c r="A519" s="3" t="s">
        <v>101</v>
      </c>
      <c r="B519" s="3"/>
      <c r="C519" s="3"/>
      <c r="D519" s="34"/>
      <c r="E519" s="34"/>
      <c r="F519" s="34"/>
      <c r="G519" s="34"/>
      <c r="H519" s="34"/>
      <c r="I519" s="34"/>
      <c r="J519" s="34"/>
      <c r="K519" s="21">
        <v>44645</v>
      </c>
      <c r="L519" s="3" t="s">
        <v>1714</v>
      </c>
      <c r="M519" s="34">
        <v>150000</v>
      </c>
      <c r="N519" s="34"/>
      <c r="O519" s="4">
        <f t="shared" ref="O519:O525" si="93">+SUM(M519:N519)</f>
        <v>150000</v>
      </c>
      <c r="P519" s="34"/>
      <c r="Q519" s="34"/>
      <c r="R519" s="34"/>
      <c r="S519" s="34"/>
      <c r="T519" s="3" t="s">
        <v>296</v>
      </c>
    </row>
    <row r="520" spans="1:20" x14ac:dyDescent="0.35">
      <c r="A520" s="3" t="s">
        <v>101</v>
      </c>
      <c r="B520" s="3"/>
      <c r="C520" s="3"/>
      <c r="D520" s="34"/>
      <c r="E520" s="34"/>
      <c r="F520" s="34"/>
      <c r="G520" s="34"/>
      <c r="H520" s="34"/>
      <c r="I520" s="34"/>
      <c r="J520" s="34"/>
      <c r="K520" s="21">
        <v>44676</v>
      </c>
      <c r="L520" s="3" t="s">
        <v>1715</v>
      </c>
      <c r="M520" s="34">
        <v>150000</v>
      </c>
      <c r="N520" s="34"/>
      <c r="O520" s="4">
        <f t="shared" si="93"/>
        <v>150000</v>
      </c>
      <c r="P520" s="34"/>
      <c r="Q520" s="34"/>
      <c r="R520" s="43"/>
      <c r="S520" s="43"/>
      <c r="T520" s="3" t="s">
        <v>296</v>
      </c>
    </row>
    <row r="521" spans="1:20" x14ac:dyDescent="0.35">
      <c r="A521" s="3" t="s">
        <v>101</v>
      </c>
      <c r="B521" s="3"/>
      <c r="C521" s="3"/>
      <c r="D521" s="34"/>
      <c r="E521" s="34"/>
      <c r="F521" s="34"/>
      <c r="G521" s="34"/>
      <c r="H521" s="34"/>
      <c r="I521" s="34"/>
      <c r="J521" s="34"/>
      <c r="K521" s="21">
        <v>44937</v>
      </c>
      <c r="L521" s="3" t="s">
        <v>312</v>
      </c>
      <c r="M521" s="34">
        <v>31000</v>
      </c>
      <c r="N521" s="34"/>
      <c r="O521" s="4">
        <f t="shared" si="93"/>
        <v>31000</v>
      </c>
      <c r="P521" s="34"/>
      <c r="Q521" s="34"/>
      <c r="R521" s="34"/>
      <c r="S521" s="34"/>
      <c r="T521" s="3" t="s">
        <v>296</v>
      </c>
    </row>
    <row r="522" spans="1:20" x14ac:dyDescent="0.35">
      <c r="A522" s="3" t="s">
        <v>101</v>
      </c>
      <c r="B522" s="3"/>
      <c r="C522" s="3"/>
      <c r="D522" s="34"/>
      <c r="E522" s="34"/>
      <c r="F522" s="34"/>
      <c r="G522" s="34"/>
      <c r="H522" s="34"/>
      <c r="I522" s="34"/>
      <c r="J522" s="34"/>
      <c r="K522" s="21">
        <v>44938</v>
      </c>
      <c r="L522" s="3" t="s">
        <v>9</v>
      </c>
      <c r="M522" s="34"/>
      <c r="N522" s="4">
        <v>520300</v>
      </c>
      <c r="O522" s="4">
        <f t="shared" si="93"/>
        <v>520300</v>
      </c>
      <c r="P522" s="34"/>
      <c r="Q522" s="34"/>
      <c r="R522" s="34"/>
      <c r="S522" s="34"/>
      <c r="T522" s="3" t="s">
        <v>296</v>
      </c>
    </row>
    <row r="523" spans="1:20" x14ac:dyDescent="0.35">
      <c r="A523" s="3" t="s">
        <v>101</v>
      </c>
      <c r="B523" s="3"/>
      <c r="C523" s="3"/>
      <c r="D523" s="34"/>
      <c r="E523" s="34"/>
      <c r="F523" s="34"/>
      <c r="G523" s="34"/>
      <c r="H523" s="34"/>
      <c r="I523" s="34"/>
      <c r="J523" s="34"/>
      <c r="K523" s="21" t="s">
        <v>1204</v>
      </c>
      <c r="L523" s="3" t="s">
        <v>28</v>
      </c>
      <c r="M523" s="34">
        <v>-300000</v>
      </c>
      <c r="N523" s="34"/>
      <c r="O523" s="4">
        <f t="shared" si="93"/>
        <v>-300000</v>
      </c>
      <c r="P523" s="34"/>
      <c r="Q523" s="34"/>
      <c r="R523" s="34"/>
      <c r="S523" s="34"/>
      <c r="T523" s="3" t="s">
        <v>296</v>
      </c>
    </row>
    <row r="524" spans="1:20" x14ac:dyDescent="0.35">
      <c r="A524" s="3" t="s">
        <v>101</v>
      </c>
      <c r="B524" s="3"/>
      <c r="C524" s="3"/>
      <c r="D524" s="34"/>
      <c r="E524" s="34"/>
      <c r="F524" s="34"/>
      <c r="G524" s="34"/>
      <c r="H524" s="34"/>
      <c r="I524" s="34"/>
      <c r="J524" s="34"/>
      <c r="K524" s="21" t="s">
        <v>1204</v>
      </c>
      <c r="L524" s="3" t="s">
        <v>111</v>
      </c>
      <c r="M524" s="34">
        <v>590000</v>
      </c>
      <c r="N524" s="34"/>
      <c r="O524" s="4">
        <f t="shared" si="93"/>
        <v>590000</v>
      </c>
      <c r="P524" s="34"/>
      <c r="Q524" s="34"/>
      <c r="R524" s="34"/>
      <c r="S524" s="34"/>
      <c r="T524" s="3" t="s">
        <v>296</v>
      </c>
    </row>
    <row r="525" spans="1:20" x14ac:dyDescent="0.35">
      <c r="A525" s="3" t="s">
        <v>101</v>
      </c>
      <c r="B525" s="3"/>
      <c r="C525" s="3"/>
      <c r="D525" s="34"/>
      <c r="E525" s="34"/>
      <c r="F525" s="34"/>
      <c r="G525" s="34"/>
      <c r="H525" s="34"/>
      <c r="I525" s="34"/>
      <c r="J525" s="34"/>
      <c r="K525" s="3"/>
      <c r="L525" s="3"/>
      <c r="M525" s="34"/>
      <c r="N525" s="34"/>
      <c r="O525" s="4">
        <f t="shared" si="93"/>
        <v>0</v>
      </c>
      <c r="P525" s="34"/>
      <c r="Q525" s="34"/>
      <c r="R525" s="34"/>
      <c r="S525" s="34"/>
      <c r="T525" s="3" t="s">
        <v>296</v>
      </c>
    </row>
    <row r="526" spans="1:20" x14ac:dyDescent="0.35">
      <c r="A526" s="18"/>
      <c r="B526" s="18"/>
      <c r="C526" s="18"/>
      <c r="D526" s="23"/>
      <c r="E526" s="23"/>
      <c r="F526" s="23"/>
      <c r="G526" s="23"/>
      <c r="H526" s="23"/>
      <c r="I526" s="23"/>
      <c r="J526" s="23"/>
      <c r="K526" s="18"/>
      <c r="L526" s="18"/>
      <c r="M526" s="23">
        <f t="shared" ref="M526:N526" si="94">SUM(M519:M525)</f>
        <v>621000</v>
      </c>
      <c r="N526" s="23">
        <f t="shared" si="94"/>
        <v>520300</v>
      </c>
      <c r="O526" s="23">
        <f>SUM(O519:O525)</f>
        <v>1141300</v>
      </c>
      <c r="P526" s="23">
        <f>+J518-N526</f>
        <v>0</v>
      </c>
      <c r="Q526" s="23">
        <f>+I518-M526</f>
        <v>0</v>
      </c>
      <c r="R526" s="23">
        <f>+SUM(P526:Q526)</f>
        <v>0</v>
      </c>
      <c r="S526" s="23">
        <f>+O526</f>
        <v>1141300</v>
      </c>
      <c r="T526" s="18"/>
    </row>
    <row r="527" spans="1:20" x14ac:dyDescent="0.35">
      <c r="A527" s="3" t="s">
        <v>102</v>
      </c>
      <c r="B527" s="3" t="s">
        <v>326</v>
      </c>
      <c r="C527" s="3"/>
      <c r="D527" s="34">
        <v>110.07</v>
      </c>
      <c r="E527" s="34">
        <v>12000</v>
      </c>
      <c r="F527" s="4">
        <f>+D527*0.8364</f>
        <v>92.062547999999992</v>
      </c>
      <c r="G527" s="34">
        <v>6500</v>
      </c>
      <c r="H527" s="34">
        <f>+D527*E527</f>
        <v>1320840</v>
      </c>
      <c r="I527" s="4">
        <f>+CEILING(F527*G527,1000)</f>
        <v>599000</v>
      </c>
      <c r="J527" s="4">
        <f>(H527-I527)</f>
        <v>721840</v>
      </c>
      <c r="K527" s="21">
        <v>45198</v>
      </c>
      <c r="L527" s="3"/>
      <c r="M527" s="34"/>
      <c r="N527" s="34"/>
      <c r="O527" s="4"/>
      <c r="P527" s="34"/>
      <c r="Q527" s="34"/>
      <c r="R527" s="34"/>
      <c r="S527" s="34"/>
      <c r="T527" s="3" t="s">
        <v>1622</v>
      </c>
    </row>
    <row r="528" spans="1:20" x14ac:dyDescent="0.35">
      <c r="A528" s="3" t="s">
        <v>102</v>
      </c>
      <c r="B528" s="3"/>
      <c r="C528" s="3"/>
      <c r="D528" s="34"/>
      <c r="E528" s="34"/>
      <c r="F528" s="34"/>
      <c r="G528" s="34"/>
      <c r="H528" s="34"/>
      <c r="I528" s="34"/>
      <c r="J528" s="34"/>
      <c r="K528" s="21">
        <v>44645</v>
      </c>
      <c r="L528" s="3" t="s">
        <v>1716</v>
      </c>
      <c r="M528" s="34">
        <v>500000</v>
      </c>
      <c r="N528" s="34"/>
      <c r="O528" s="4">
        <f t="shared" ref="O528:O544" si="95">+SUM(M528:N528)</f>
        <v>500000</v>
      </c>
      <c r="P528" s="34"/>
      <c r="Q528" s="34"/>
      <c r="R528" s="34"/>
      <c r="S528" s="34"/>
      <c r="T528" s="3" t="s">
        <v>295</v>
      </c>
    </row>
    <row r="529" spans="1:20" x14ac:dyDescent="0.35">
      <c r="A529" s="3" t="s">
        <v>102</v>
      </c>
      <c r="B529" s="3"/>
      <c r="C529" s="3"/>
      <c r="D529" s="34"/>
      <c r="E529" s="34"/>
      <c r="F529" s="34"/>
      <c r="G529" s="34"/>
      <c r="H529" s="34"/>
      <c r="I529" s="34"/>
      <c r="J529" s="34"/>
      <c r="K529" s="21">
        <v>45080</v>
      </c>
      <c r="L529" s="3" t="s">
        <v>9</v>
      </c>
      <c r="M529" s="34"/>
      <c r="N529" s="34">
        <v>5000</v>
      </c>
      <c r="O529" s="4">
        <f t="shared" si="95"/>
        <v>5000</v>
      </c>
      <c r="P529" s="34"/>
      <c r="Q529" s="34"/>
      <c r="R529" s="34"/>
      <c r="S529" s="34"/>
      <c r="T529" s="3" t="s">
        <v>295</v>
      </c>
    </row>
    <row r="530" spans="1:20" x14ac:dyDescent="0.35">
      <c r="A530" s="3" t="s">
        <v>102</v>
      </c>
      <c r="B530" s="3"/>
      <c r="C530" s="3"/>
      <c r="D530" s="34"/>
      <c r="E530" s="34"/>
      <c r="F530" s="34"/>
      <c r="G530" s="34"/>
      <c r="H530" s="34"/>
      <c r="I530" s="34"/>
      <c r="J530" s="34"/>
      <c r="K530" s="21">
        <v>45175</v>
      </c>
      <c r="L530" s="3" t="s">
        <v>312</v>
      </c>
      <c r="M530" s="34">
        <v>5000</v>
      </c>
      <c r="N530" s="34"/>
      <c r="O530" s="4">
        <f t="shared" si="95"/>
        <v>5000</v>
      </c>
      <c r="P530" s="34"/>
      <c r="Q530" s="34"/>
      <c r="R530" s="43"/>
      <c r="S530" s="43"/>
      <c r="T530" s="3" t="s">
        <v>295</v>
      </c>
    </row>
    <row r="531" spans="1:20" x14ac:dyDescent="0.35">
      <c r="A531" s="3" t="s">
        <v>102</v>
      </c>
      <c r="B531" s="3"/>
      <c r="C531" s="3"/>
      <c r="D531" s="34"/>
      <c r="E531" s="34"/>
      <c r="F531" s="34"/>
      <c r="G531" s="34"/>
      <c r="H531" s="34"/>
      <c r="I531" s="34"/>
      <c r="J531" s="34"/>
      <c r="K531" s="21">
        <v>45186</v>
      </c>
      <c r="L531" s="3" t="s">
        <v>9</v>
      </c>
      <c r="M531" s="34"/>
      <c r="N531" s="34">
        <v>10000</v>
      </c>
      <c r="O531" s="4">
        <f t="shared" si="95"/>
        <v>10000</v>
      </c>
      <c r="P531" s="34"/>
      <c r="Q531" s="34"/>
      <c r="R531" s="34"/>
      <c r="S531" s="34"/>
      <c r="T531" s="3" t="s">
        <v>295</v>
      </c>
    </row>
    <row r="532" spans="1:20" x14ac:dyDescent="0.35">
      <c r="A532" s="3" t="s">
        <v>102</v>
      </c>
      <c r="B532" s="3"/>
      <c r="C532" s="3"/>
      <c r="D532" s="34"/>
      <c r="E532" s="34"/>
      <c r="F532" s="34"/>
      <c r="G532" s="34"/>
      <c r="H532" s="34"/>
      <c r="I532" s="34"/>
      <c r="J532" s="34"/>
      <c r="K532" s="21">
        <v>45198</v>
      </c>
      <c r="L532" s="3" t="s">
        <v>312</v>
      </c>
      <c r="M532" s="34">
        <v>4000</v>
      </c>
      <c r="N532" s="34"/>
      <c r="O532" s="4">
        <f t="shared" si="95"/>
        <v>4000</v>
      </c>
      <c r="P532" s="34"/>
      <c r="Q532" s="34"/>
      <c r="R532" s="34"/>
      <c r="S532" s="34"/>
      <c r="T532" s="3" t="s">
        <v>295</v>
      </c>
    </row>
    <row r="533" spans="1:20" x14ac:dyDescent="0.35">
      <c r="A533" s="3" t="s">
        <v>102</v>
      </c>
      <c r="B533" s="3"/>
      <c r="C533" s="3" t="s">
        <v>1484</v>
      </c>
      <c r="D533" s="34"/>
      <c r="E533" s="34"/>
      <c r="F533" s="34"/>
      <c r="G533" s="34"/>
      <c r="H533" s="34"/>
      <c r="I533" s="34"/>
      <c r="J533" s="34"/>
      <c r="K533" s="21">
        <v>45216</v>
      </c>
      <c r="L533" s="3" t="s">
        <v>1717</v>
      </c>
      <c r="M533" s="34">
        <v>96000</v>
      </c>
      <c r="N533" s="34"/>
      <c r="O533" s="4">
        <f t="shared" si="95"/>
        <v>96000</v>
      </c>
      <c r="P533" s="34"/>
      <c r="Q533" s="34"/>
      <c r="R533" s="34"/>
      <c r="S533" s="34"/>
      <c r="T533" s="3" t="s">
        <v>983</v>
      </c>
    </row>
    <row r="534" spans="1:20" x14ac:dyDescent="0.35">
      <c r="A534" s="3" t="s">
        <v>102</v>
      </c>
      <c r="B534" s="3"/>
      <c r="C534" s="3" t="s">
        <v>525</v>
      </c>
      <c r="D534" s="34"/>
      <c r="E534" s="34"/>
      <c r="F534" s="34"/>
      <c r="G534" s="34"/>
      <c r="H534" s="34"/>
      <c r="I534" s="34"/>
      <c r="J534" s="34"/>
      <c r="K534" s="21">
        <v>45216</v>
      </c>
      <c r="L534" s="3" t="s">
        <v>1718</v>
      </c>
      <c r="M534" s="34">
        <v>100000</v>
      </c>
      <c r="N534" s="34"/>
      <c r="O534" s="4">
        <f t="shared" si="95"/>
        <v>100000</v>
      </c>
      <c r="P534" s="34"/>
      <c r="Q534" s="34"/>
      <c r="R534" s="34"/>
      <c r="S534" s="34"/>
      <c r="T534" s="3" t="s">
        <v>984</v>
      </c>
    </row>
    <row r="535" spans="1:20" x14ac:dyDescent="0.35">
      <c r="A535" s="3" t="s">
        <v>102</v>
      </c>
      <c r="B535" s="3"/>
      <c r="C535" s="3"/>
      <c r="D535" s="34"/>
      <c r="E535" s="34"/>
      <c r="F535" s="34"/>
      <c r="G535" s="34"/>
      <c r="H535" s="34"/>
      <c r="I535" s="34"/>
      <c r="J535" s="34"/>
      <c r="K535" s="21">
        <v>45295</v>
      </c>
      <c r="L535" s="3" t="s">
        <v>314</v>
      </c>
      <c r="M535" s="34">
        <v>399000</v>
      </c>
      <c r="N535" s="34"/>
      <c r="O535" s="4">
        <f t="shared" si="95"/>
        <v>399000</v>
      </c>
      <c r="P535" s="34"/>
      <c r="Q535" s="34"/>
      <c r="R535" s="43"/>
      <c r="S535" s="43"/>
      <c r="T535" s="3" t="s">
        <v>984</v>
      </c>
    </row>
    <row r="536" spans="1:20" x14ac:dyDescent="0.35">
      <c r="A536" s="3" t="s">
        <v>102</v>
      </c>
      <c r="B536" s="3"/>
      <c r="C536" s="3"/>
      <c r="D536" s="34"/>
      <c r="E536" s="34"/>
      <c r="F536" s="34"/>
      <c r="G536" s="34"/>
      <c r="H536" s="34"/>
      <c r="I536" s="34"/>
      <c r="J536" s="34"/>
      <c r="K536" s="21">
        <v>45295</v>
      </c>
      <c r="L536" s="3" t="s">
        <v>9</v>
      </c>
      <c r="M536" s="34"/>
      <c r="N536" s="34">
        <v>721840</v>
      </c>
      <c r="O536" s="4">
        <f t="shared" si="95"/>
        <v>721840</v>
      </c>
      <c r="P536" s="34"/>
      <c r="Q536" s="34"/>
      <c r="R536" s="34"/>
      <c r="S536" s="34"/>
      <c r="T536" s="3" t="s">
        <v>306</v>
      </c>
    </row>
    <row r="537" spans="1:20" x14ac:dyDescent="0.35">
      <c r="A537" s="3" t="s">
        <v>102</v>
      </c>
      <c r="B537" s="3"/>
      <c r="C537" s="3"/>
      <c r="D537" s="34"/>
      <c r="E537" s="34"/>
      <c r="F537" s="34"/>
      <c r="G537" s="34"/>
      <c r="H537" s="34"/>
      <c r="I537" s="34"/>
      <c r="J537" s="34"/>
      <c r="K537" s="21" t="s">
        <v>1204</v>
      </c>
      <c r="L537" s="3" t="s">
        <v>26</v>
      </c>
      <c r="M537" s="34">
        <v>-5000</v>
      </c>
      <c r="N537" s="34"/>
      <c r="O537" s="4">
        <f t="shared" si="95"/>
        <v>-5000</v>
      </c>
      <c r="P537" s="34"/>
      <c r="Q537" s="34"/>
      <c r="R537" s="34"/>
      <c r="S537" s="34"/>
      <c r="T537" s="3" t="s">
        <v>306</v>
      </c>
    </row>
    <row r="538" spans="1:20" x14ac:dyDescent="0.35">
      <c r="A538" s="3" t="s">
        <v>102</v>
      </c>
      <c r="B538" s="3"/>
      <c r="C538" s="3"/>
      <c r="D538" s="34"/>
      <c r="E538" s="34"/>
      <c r="F538" s="34"/>
      <c r="G538" s="34"/>
      <c r="H538" s="34"/>
      <c r="I538" s="34"/>
      <c r="J538" s="34"/>
      <c r="K538" s="21" t="s">
        <v>1204</v>
      </c>
      <c r="L538" s="3" t="s">
        <v>103</v>
      </c>
      <c r="M538" s="34">
        <v>-150000</v>
      </c>
      <c r="N538" s="34"/>
      <c r="O538" s="4">
        <f t="shared" si="95"/>
        <v>-150000</v>
      </c>
      <c r="P538" s="34"/>
      <c r="Q538" s="34"/>
      <c r="R538" s="34"/>
      <c r="S538" s="34"/>
      <c r="T538" s="3" t="s">
        <v>306</v>
      </c>
    </row>
    <row r="539" spans="1:20" x14ac:dyDescent="0.35">
      <c r="A539" s="3" t="s">
        <v>102</v>
      </c>
      <c r="B539" s="3"/>
      <c r="C539" s="3" t="s">
        <v>1485</v>
      </c>
      <c r="D539" s="34"/>
      <c r="E539" s="34"/>
      <c r="F539" s="34"/>
      <c r="G539" s="34"/>
      <c r="H539" s="34"/>
      <c r="I539" s="34"/>
      <c r="J539" s="34"/>
      <c r="K539" s="21" t="s">
        <v>1204</v>
      </c>
      <c r="L539" s="3" t="s">
        <v>106</v>
      </c>
      <c r="M539" s="34">
        <v>-150000</v>
      </c>
      <c r="N539" s="34"/>
      <c r="O539" s="4">
        <f t="shared" si="95"/>
        <v>-150000</v>
      </c>
      <c r="P539" s="34"/>
      <c r="Q539" s="34"/>
      <c r="R539" s="34"/>
      <c r="S539" s="34"/>
      <c r="T539" s="3" t="s">
        <v>1622</v>
      </c>
    </row>
    <row r="540" spans="1:20" x14ac:dyDescent="0.35">
      <c r="A540" s="3" t="s">
        <v>102</v>
      </c>
      <c r="B540" s="3"/>
      <c r="C540" s="3" t="s">
        <v>1485</v>
      </c>
      <c r="D540" s="34"/>
      <c r="E540" s="34"/>
      <c r="F540" s="34"/>
      <c r="G540" s="34"/>
      <c r="H540" s="34"/>
      <c r="I540" s="34"/>
      <c r="J540" s="34"/>
      <c r="K540" s="21" t="s">
        <v>1204</v>
      </c>
      <c r="L540" s="3" t="s">
        <v>108</v>
      </c>
      <c r="M540" s="34">
        <v>-50000</v>
      </c>
      <c r="N540" s="34"/>
      <c r="O540" s="4">
        <f t="shared" si="95"/>
        <v>-50000</v>
      </c>
      <c r="P540" s="34"/>
      <c r="Q540" s="34"/>
      <c r="R540" s="34"/>
      <c r="S540" s="34"/>
      <c r="T540" s="3" t="s">
        <v>1622</v>
      </c>
    </row>
    <row r="541" spans="1:20" x14ac:dyDescent="0.35">
      <c r="A541" s="3" t="s">
        <v>102</v>
      </c>
      <c r="B541" s="3"/>
      <c r="C541" s="3" t="s">
        <v>1485</v>
      </c>
      <c r="D541" s="34"/>
      <c r="E541" s="34"/>
      <c r="F541" s="34"/>
      <c r="G541" s="34"/>
      <c r="H541" s="34"/>
      <c r="I541" s="34"/>
      <c r="J541" s="34"/>
      <c r="K541" s="21" t="s">
        <v>1204</v>
      </c>
      <c r="L541" s="3" t="s">
        <v>125</v>
      </c>
      <c r="M541" s="34">
        <v>-150000</v>
      </c>
      <c r="N541" s="34"/>
      <c r="O541" s="4">
        <f t="shared" si="95"/>
        <v>-150000</v>
      </c>
      <c r="P541" s="34"/>
      <c r="Q541" s="34"/>
      <c r="R541" s="34"/>
      <c r="S541" s="34"/>
      <c r="T541" s="3" t="s">
        <v>1622</v>
      </c>
    </row>
    <row r="542" spans="1:20" x14ac:dyDescent="0.35">
      <c r="A542" s="3" t="s">
        <v>102</v>
      </c>
      <c r="B542" s="3"/>
      <c r="C542" s="3" t="s">
        <v>1485</v>
      </c>
      <c r="D542" s="34"/>
      <c r="E542" s="34"/>
      <c r="F542" s="34"/>
      <c r="G542" s="34"/>
      <c r="H542" s="34"/>
      <c r="I542" s="34"/>
      <c r="J542" s="34"/>
      <c r="K542" s="21" t="s">
        <v>1204</v>
      </c>
      <c r="L542" s="3" t="s">
        <v>165</v>
      </c>
      <c r="M542" s="34"/>
      <c r="N542" s="34">
        <v>-10000</v>
      </c>
      <c r="O542" s="4">
        <f t="shared" si="95"/>
        <v>-10000</v>
      </c>
      <c r="P542" s="34"/>
      <c r="Q542" s="34"/>
      <c r="R542" s="34"/>
      <c r="S542" s="34"/>
      <c r="T542" s="3" t="s">
        <v>1622</v>
      </c>
    </row>
    <row r="543" spans="1:20" x14ac:dyDescent="0.35">
      <c r="A543" s="3" t="s">
        <v>102</v>
      </c>
      <c r="B543" s="3"/>
      <c r="C543" s="3" t="s">
        <v>1485</v>
      </c>
      <c r="D543" s="34"/>
      <c r="E543" s="34"/>
      <c r="F543" s="34"/>
      <c r="G543" s="34"/>
      <c r="H543" s="34"/>
      <c r="I543" s="34"/>
      <c r="J543" s="34"/>
      <c r="K543" s="21" t="s">
        <v>1204</v>
      </c>
      <c r="L543" s="3" t="s">
        <v>111</v>
      </c>
      <c r="M543" s="34">
        <v>-5000</v>
      </c>
      <c r="N543" s="34"/>
      <c r="O543" s="4">
        <f t="shared" si="95"/>
        <v>-5000</v>
      </c>
      <c r="P543" s="34"/>
      <c r="Q543" s="34"/>
      <c r="R543" s="34"/>
      <c r="S543" s="34"/>
      <c r="T543" s="3" t="s">
        <v>1622</v>
      </c>
    </row>
    <row r="544" spans="1:20" x14ac:dyDescent="0.35">
      <c r="A544" s="3" t="s">
        <v>102</v>
      </c>
      <c r="B544" s="3"/>
      <c r="C544" s="3"/>
      <c r="D544" s="34"/>
      <c r="E544" s="34"/>
      <c r="F544" s="34"/>
      <c r="G544" s="34"/>
      <c r="H544" s="34"/>
      <c r="I544" s="34"/>
      <c r="J544" s="34"/>
      <c r="K544" s="3"/>
      <c r="L544" s="3"/>
      <c r="M544" s="34"/>
      <c r="N544" s="34"/>
      <c r="O544" s="4">
        <f t="shared" si="95"/>
        <v>0</v>
      </c>
      <c r="P544" s="34"/>
      <c r="Q544" s="34"/>
      <c r="R544" s="34"/>
      <c r="S544" s="34"/>
      <c r="T544" s="3" t="s">
        <v>1622</v>
      </c>
    </row>
    <row r="545" spans="1:20" x14ac:dyDescent="0.35">
      <c r="A545" s="18"/>
      <c r="B545" s="18"/>
      <c r="C545" s="18"/>
      <c r="D545" s="23"/>
      <c r="E545" s="23"/>
      <c r="F545" s="23"/>
      <c r="G545" s="23"/>
      <c r="H545" s="23"/>
      <c r="I545" s="23"/>
      <c r="J545" s="23"/>
      <c r="K545" s="18"/>
      <c r="L545" s="18"/>
      <c r="M545" s="23">
        <f t="shared" ref="M545:N545" si="96">SUM(M528:M544)</f>
        <v>594000</v>
      </c>
      <c r="N545" s="23">
        <f t="shared" si="96"/>
        <v>726840</v>
      </c>
      <c r="O545" s="23">
        <f>SUM(O528:O544)</f>
        <v>1320840</v>
      </c>
      <c r="P545" s="23">
        <f>+J527-N545</f>
        <v>-5000</v>
      </c>
      <c r="Q545" s="23">
        <f>+I527-M545</f>
        <v>5000</v>
      </c>
      <c r="R545" s="23">
        <f>+SUM(P545:Q545)</f>
        <v>0</v>
      </c>
      <c r="S545" s="23">
        <f>+O545</f>
        <v>1320840</v>
      </c>
      <c r="T545" s="18"/>
    </row>
    <row r="546" spans="1:20" x14ac:dyDescent="0.35">
      <c r="A546" s="3" t="s">
        <v>103</v>
      </c>
      <c r="B546" s="3" t="s">
        <v>326</v>
      </c>
      <c r="C546" s="3"/>
      <c r="D546" s="34">
        <v>125</v>
      </c>
      <c r="E546" s="34">
        <v>10000</v>
      </c>
      <c r="F546" s="4">
        <f>+D546*0.8364</f>
        <v>104.55</v>
      </c>
      <c r="G546" s="34">
        <v>6500</v>
      </c>
      <c r="H546" s="34">
        <f>+D546*E546</f>
        <v>1250000</v>
      </c>
      <c r="I546" s="4">
        <f>+CEILING(F546*G546,1000)</f>
        <v>680000</v>
      </c>
      <c r="J546" s="4">
        <f>(H546-I546)</f>
        <v>570000</v>
      </c>
      <c r="K546" s="21">
        <v>44645</v>
      </c>
      <c r="L546" s="3"/>
      <c r="M546" s="34"/>
      <c r="N546" s="34"/>
      <c r="O546" s="4"/>
      <c r="P546" s="34"/>
      <c r="Q546" s="34"/>
      <c r="R546" s="34"/>
      <c r="S546" s="34"/>
      <c r="T546" s="3" t="s">
        <v>296</v>
      </c>
    </row>
    <row r="547" spans="1:20" x14ac:dyDescent="0.35">
      <c r="A547" s="3" t="s">
        <v>103</v>
      </c>
      <c r="B547" s="3"/>
      <c r="C547" s="3"/>
      <c r="D547" s="34"/>
      <c r="E547" s="34"/>
      <c r="F547" s="34"/>
      <c r="G547" s="34"/>
      <c r="H547" s="34"/>
      <c r="I547" s="34"/>
      <c r="J547" s="34"/>
      <c r="K547" s="21">
        <v>44790</v>
      </c>
      <c r="L547" s="3" t="s">
        <v>9</v>
      </c>
      <c r="M547" s="34"/>
      <c r="N547" s="4">
        <v>10000</v>
      </c>
      <c r="O547" s="4">
        <f t="shared" ref="O547:O553" si="97">+SUM(M547:N547)</f>
        <v>10000</v>
      </c>
      <c r="P547" s="34"/>
      <c r="Q547" s="34"/>
      <c r="R547" s="34"/>
      <c r="S547" s="34"/>
      <c r="T547" s="3" t="s">
        <v>296</v>
      </c>
    </row>
    <row r="548" spans="1:20" x14ac:dyDescent="0.35">
      <c r="A548" s="3" t="s">
        <v>103</v>
      </c>
      <c r="B548" s="3"/>
      <c r="C548" s="3"/>
      <c r="D548" s="34"/>
      <c r="E548" s="34"/>
      <c r="F548" s="34"/>
      <c r="G548" s="34"/>
      <c r="H548" s="34"/>
      <c r="I548" s="34"/>
      <c r="J548" s="34"/>
      <c r="K548" s="21">
        <v>44879</v>
      </c>
      <c r="L548" s="3" t="s">
        <v>9</v>
      </c>
      <c r="M548" s="34"/>
      <c r="N548" s="4">
        <v>560000</v>
      </c>
      <c r="O548" s="4">
        <f t="shared" si="97"/>
        <v>560000</v>
      </c>
      <c r="P548" s="34"/>
      <c r="Q548" s="34"/>
      <c r="R548" s="34"/>
      <c r="S548" s="34"/>
      <c r="T548" s="3" t="s">
        <v>296</v>
      </c>
    </row>
    <row r="549" spans="1:20" x14ac:dyDescent="0.35">
      <c r="A549" s="3" t="s">
        <v>103</v>
      </c>
      <c r="B549" s="3"/>
      <c r="C549" s="3"/>
      <c r="D549" s="34"/>
      <c r="E549" s="34"/>
      <c r="F549" s="34"/>
      <c r="G549" s="34"/>
      <c r="H549" s="34"/>
      <c r="I549" s="34"/>
      <c r="J549" s="34"/>
      <c r="K549" s="21">
        <v>44882</v>
      </c>
      <c r="L549" s="3" t="s">
        <v>1719</v>
      </c>
      <c r="M549" s="34">
        <v>300000</v>
      </c>
      <c r="N549" s="34"/>
      <c r="O549" s="4">
        <f t="shared" si="97"/>
        <v>300000</v>
      </c>
      <c r="P549" s="34"/>
      <c r="Q549" s="34"/>
      <c r="R549" s="34"/>
      <c r="S549" s="34"/>
      <c r="T549" s="3" t="s">
        <v>296</v>
      </c>
    </row>
    <row r="550" spans="1:20" x14ac:dyDescent="0.35">
      <c r="A550" s="3" t="s">
        <v>103</v>
      </c>
      <c r="B550" s="3"/>
      <c r="C550" s="3"/>
      <c r="D550" s="34"/>
      <c r="E550" s="34"/>
      <c r="F550" s="34"/>
      <c r="G550" s="34"/>
      <c r="H550" s="34"/>
      <c r="I550" s="34"/>
      <c r="J550" s="34"/>
      <c r="K550" s="21">
        <v>44882</v>
      </c>
      <c r="L550" s="3" t="s">
        <v>1720</v>
      </c>
      <c r="M550" s="34">
        <v>380000</v>
      </c>
      <c r="N550" s="34"/>
      <c r="O550" s="4">
        <f t="shared" si="97"/>
        <v>380000</v>
      </c>
      <c r="P550" s="34"/>
      <c r="Q550" s="34"/>
      <c r="R550" s="34"/>
      <c r="S550" s="34"/>
      <c r="T550" s="3" t="s">
        <v>296</v>
      </c>
    </row>
    <row r="551" spans="1:20" x14ac:dyDescent="0.35">
      <c r="A551" s="3" t="s">
        <v>103</v>
      </c>
      <c r="B551" s="3"/>
      <c r="C551" s="3"/>
      <c r="D551" s="34"/>
      <c r="E551" s="34"/>
      <c r="F551" s="34"/>
      <c r="G551" s="34"/>
      <c r="H551" s="34"/>
      <c r="I551" s="34"/>
      <c r="J551" s="34"/>
      <c r="K551" s="21" t="s">
        <v>1204</v>
      </c>
      <c r="L551" s="3" t="s">
        <v>28</v>
      </c>
      <c r="M551" s="34">
        <v>-150000</v>
      </c>
      <c r="N551" s="34"/>
      <c r="O551" s="4">
        <f t="shared" si="97"/>
        <v>-150000</v>
      </c>
      <c r="P551" s="34"/>
      <c r="Q551" s="34"/>
      <c r="R551" s="34"/>
      <c r="S551" s="34"/>
      <c r="T551" s="3" t="s">
        <v>296</v>
      </c>
    </row>
    <row r="552" spans="1:20" x14ac:dyDescent="0.35">
      <c r="A552" s="3" t="s">
        <v>103</v>
      </c>
      <c r="B552" s="3"/>
      <c r="C552" s="3"/>
      <c r="D552" s="34"/>
      <c r="E552" s="34"/>
      <c r="F552" s="34"/>
      <c r="G552" s="34"/>
      <c r="H552" s="34"/>
      <c r="I552" s="34"/>
      <c r="J552" s="34"/>
      <c r="K552" s="21" t="s">
        <v>1204</v>
      </c>
      <c r="L552" s="3" t="s">
        <v>102</v>
      </c>
      <c r="M552" s="34">
        <v>150000</v>
      </c>
      <c r="N552" s="34"/>
      <c r="O552" s="4">
        <f t="shared" si="97"/>
        <v>150000</v>
      </c>
      <c r="P552" s="34"/>
      <c r="Q552" s="34"/>
      <c r="R552" s="34"/>
      <c r="S552" s="34"/>
      <c r="T552" s="3" t="s">
        <v>296</v>
      </c>
    </row>
    <row r="553" spans="1:20" x14ac:dyDescent="0.35">
      <c r="A553" s="3" t="s">
        <v>103</v>
      </c>
      <c r="B553" s="3"/>
      <c r="C553" s="3"/>
      <c r="D553" s="34"/>
      <c r="E553" s="34"/>
      <c r="F553" s="34"/>
      <c r="G553" s="34"/>
      <c r="H553" s="34"/>
      <c r="I553" s="34"/>
      <c r="J553" s="34"/>
      <c r="K553" s="3"/>
      <c r="L553" s="3"/>
      <c r="M553" s="34"/>
      <c r="N553" s="34"/>
      <c r="O553" s="4">
        <f t="shared" si="97"/>
        <v>0</v>
      </c>
      <c r="P553" s="34"/>
      <c r="Q553" s="34"/>
      <c r="R553" s="43"/>
      <c r="S553" s="43"/>
      <c r="T553" s="3" t="s">
        <v>296</v>
      </c>
    </row>
    <row r="554" spans="1:20" x14ac:dyDescent="0.35">
      <c r="A554" s="18"/>
      <c r="B554" s="18"/>
      <c r="C554" s="18"/>
      <c r="D554" s="23"/>
      <c r="E554" s="23"/>
      <c r="F554" s="23"/>
      <c r="G554" s="23"/>
      <c r="H554" s="23"/>
      <c r="I554" s="23"/>
      <c r="J554" s="23"/>
      <c r="K554" s="18"/>
      <c r="L554" s="18"/>
      <c r="M554" s="23">
        <f t="shared" ref="M554:N554" si="98">SUM(M547:M553)</f>
        <v>680000</v>
      </c>
      <c r="N554" s="23">
        <f t="shared" si="98"/>
        <v>570000</v>
      </c>
      <c r="O554" s="23">
        <f>SUM(O547:O553)</f>
        <v>1250000</v>
      </c>
      <c r="P554" s="23">
        <f>+J546-N554</f>
        <v>0</v>
      </c>
      <c r="Q554" s="23">
        <f>+I546-M554</f>
        <v>0</v>
      </c>
      <c r="R554" s="23">
        <f>+SUM(P554:Q554)</f>
        <v>0</v>
      </c>
      <c r="S554" s="23">
        <f>+O554</f>
        <v>1250000</v>
      </c>
      <c r="T554" s="18"/>
    </row>
    <row r="555" spans="1:20" x14ac:dyDescent="0.35">
      <c r="A555" s="3" t="s">
        <v>104</v>
      </c>
      <c r="B555" s="3" t="s">
        <v>326</v>
      </c>
      <c r="C555" s="3"/>
      <c r="D555" s="34">
        <v>125</v>
      </c>
      <c r="E555" s="34">
        <v>10000</v>
      </c>
      <c r="F555" s="4">
        <f>+D555*0.8364</f>
        <v>104.55</v>
      </c>
      <c r="G555" s="34">
        <v>6500</v>
      </c>
      <c r="H555" s="34">
        <f>+D555*E555</f>
        <v>1250000</v>
      </c>
      <c r="I555" s="4">
        <f>+CEILING(F555*G555,1000)</f>
        <v>680000</v>
      </c>
      <c r="J555" s="4">
        <f>(H555-I555)</f>
        <v>570000</v>
      </c>
      <c r="K555" s="21">
        <v>44641</v>
      </c>
      <c r="L555" s="3"/>
      <c r="M555" s="34"/>
      <c r="N555" s="34"/>
      <c r="O555" s="4"/>
      <c r="P555" s="34"/>
      <c r="Q555" s="34"/>
      <c r="R555" s="34"/>
      <c r="S555" s="34"/>
      <c r="T555" s="3" t="s">
        <v>1618</v>
      </c>
    </row>
    <row r="556" spans="1:20" x14ac:dyDescent="0.35">
      <c r="A556" s="3" t="s">
        <v>104</v>
      </c>
      <c r="B556" s="3"/>
      <c r="C556" s="3"/>
      <c r="D556" s="34"/>
      <c r="E556" s="34"/>
      <c r="F556" s="34"/>
      <c r="G556" s="34"/>
      <c r="H556" s="34"/>
      <c r="I556" s="34"/>
      <c r="J556" s="34"/>
      <c r="K556" s="21">
        <v>44641</v>
      </c>
      <c r="L556" s="3" t="s">
        <v>312</v>
      </c>
      <c r="M556" s="34">
        <v>45000</v>
      </c>
      <c r="N556" s="34"/>
      <c r="O556" s="4">
        <f t="shared" ref="O556:O573" si="99">+SUM(M556:N556)</f>
        <v>45000</v>
      </c>
      <c r="P556" s="34"/>
      <c r="Q556" s="34"/>
      <c r="R556" s="34"/>
      <c r="S556" s="34"/>
      <c r="T556" s="3" t="s">
        <v>1618</v>
      </c>
    </row>
    <row r="557" spans="1:20" x14ac:dyDescent="0.35">
      <c r="A557" s="3" t="s">
        <v>104</v>
      </c>
      <c r="B557" s="3"/>
      <c r="C557" s="3"/>
      <c r="D557" s="34"/>
      <c r="E557" s="34"/>
      <c r="F557" s="34"/>
      <c r="G557" s="34"/>
      <c r="H557" s="34"/>
      <c r="I557" s="34"/>
      <c r="J557" s="34"/>
      <c r="K557" s="21">
        <v>44641</v>
      </c>
      <c r="L557" s="3" t="s">
        <v>312</v>
      </c>
      <c r="M557" s="34">
        <v>5000</v>
      </c>
      <c r="N557" s="34"/>
      <c r="O557" s="4">
        <f t="shared" si="99"/>
        <v>5000</v>
      </c>
      <c r="P557" s="34"/>
      <c r="Q557" s="34"/>
      <c r="R557" s="34"/>
      <c r="S557" s="34"/>
      <c r="T557" s="3" t="s">
        <v>1618</v>
      </c>
    </row>
    <row r="558" spans="1:20" x14ac:dyDescent="0.35">
      <c r="A558" s="3" t="s">
        <v>104</v>
      </c>
      <c r="B558" s="3"/>
      <c r="C558" s="3"/>
      <c r="D558" s="34"/>
      <c r="E558" s="34"/>
      <c r="F558" s="34"/>
      <c r="G558" s="34"/>
      <c r="H558" s="34"/>
      <c r="I558" s="34"/>
      <c r="J558" s="34"/>
      <c r="K558" s="21">
        <v>44641</v>
      </c>
      <c r="L558" s="3" t="s">
        <v>312</v>
      </c>
      <c r="M558" s="34">
        <v>45000</v>
      </c>
      <c r="N558" s="34"/>
      <c r="O558" s="4">
        <f t="shared" si="99"/>
        <v>45000</v>
      </c>
      <c r="P558" s="34"/>
      <c r="Q558" s="34"/>
      <c r="R558" s="43"/>
      <c r="S558" s="43"/>
      <c r="T558" s="3" t="s">
        <v>1618</v>
      </c>
    </row>
    <row r="559" spans="1:20" x14ac:dyDescent="0.35">
      <c r="A559" s="3" t="s">
        <v>104</v>
      </c>
      <c r="B559" s="3"/>
      <c r="C559" s="3"/>
      <c r="D559" s="34"/>
      <c r="E559" s="34"/>
      <c r="F559" s="34"/>
      <c r="G559" s="34"/>
      <c r="H559" s="34"/>
      <c r="I559" s="34"/>
      <c r="J559" s="34"/>
      <c r="K559" s="21">
        <v>44641</v>
      </c>
      <c r="L559" s="3" t="s">
        <v>9</v>
      </c>
      <c r="M559" s="34"/>
      <c r="N559" s="4">
        <v>65000</v>
      </c>
      <c r="O559" s="4">
        <f t="shared" si="99"/>
        <v>65000</v>
      </c>
      <c r="P559" s="34"/>
      <c r="Q559" s="34"/>
      <c r="R559" s="34"/>
      <c r="S559" s="34"/>
      <c r="T559" s="3" t="s">
        <v>1618</v>
      </c>
    </row>
    <row r="560" spans="1:20" x14ac:dyDescent="0.35">
      <c r="A560" s="3" t="s">
        <v>104</v>
      </c>
      <c r="B560" s="3"/>
      <c r="C560" s="3"/>
      <c r="D560" s="34"/>
      <c r="E560" s="34"/>
      <c r="F560" s="34"/>
      <c r="G560" s="34"/>
      <c r="H560" s="34"/>
      <c r="I560" s="34"/>
      <c r="J560" s="34"/>
      <c r="K560" s="21">
        <v>44789</v>
      </c>
      <c r="L560" s="3" t="s">
        <v>9</v>
      </c>
      <c r="M560" s="34"/>
      <c r="N560" s="4">
        <v>8000</v>
      </c>
      <c r="O560" s="4">
        <f t="shared" si="99"/>
        <v>8000</v>
      </c>
      <c r="P560" s="34"/>
      <c r="Q560" s="34"/>
      <c r="R560" s="34"/>
      <c r="S560" s="34"/>
      <c r="T560" s="3" t="s">
        <v>1618</v>
      </c>
    </row>
    <row r="561" spans="1:20" x14ac:dyDescent="0.35">
      <c r="A561" s="3" t="s">
        <v>104</v>
      </c>
      <c r="B561" s="3"/>
      <c r="C561" s="3"/>
      <c r="D561" s="34"/>
      <c r="E561" s="34"/>
      <c r="F561" s="34"/>
      <c r="G561" s="34"/>
      <c r="H561" s="34"/>
      <c r="I561" s="34"/>
      <c r="J561" s="34"/>
      <c r="K561" s="21">
        <v>44871</v>
      </c>
      <c r="L561" s="3" t="s">
        <v>9</v>
      </c>
      <c r="M561" s="34"/>
      <c r="N561" s="4">
        <v>50000</v>
      </c>
      <c r="O561" s="4">
        <f t="shared" si="99"/>
        <v>50000</v>
      </c>
      <c r="P561" s="34"/>
      <c r="Q561" s="34"/>
      <c r="R561" s="43"/>
      <c r="S561" s="43"/>
      <c r="T561" s="3" t="s">
        <v>1618</v>
      </c>
    </row>
    <row r="562" spans="1:20" x14ac:dyDescent="0.35">
      <c r="A562" s="3" t="s">
        <v>104</v>
      </c>
      <c r="B562" s="3"/>
      <c r="C562" s="3"/>
      <c r="D562" s="34"/>
      <c r="E562" s="34"/>
      <c r="F562" s="34"/>
      <c r="G562" s="34"/>
      <c r="H562" s="34"/>
      <c r="I562" s="34"/>
      <c r="J562" s="34"/>
      <c r="K562" s="21">
        <v>44901</v>
      </c>
      <c r="L562" s="3" t="s">
        <v>9</v>
      </c>
      <c r="M562" s="34"/>
      <c r="N562" s="4">
        <v>20000</v>
      </c>
      <c r="O562" s="4">
        <f t="shared" si="99"/>
        <v>20000</v>
      </c>
      <c r="P562" s="34"/>
      <c r="Q562" s="34"/>
      <c r="R562" s="34"/>
      <c r="S562" s="34"/>
      <c r="T562" s="3" t="s">
        <v>1618</v>
      </c>
    </row>
    <row r="563" spans="1:20" x14ac:dyDescent="0.35">
      <c r="A563" s="3" t="s">
        <v>104</v>
      </c>
      <c r="B563" s="3"/>
      <c r="C563" s="3"/>
      <c r="D563" s="34"/>
      <c r="E563" s="34"/>
      <c r="F563" s="34"/>
      <c r="G563" s="34"/>
      <c r="H563" s="34"/>
      <c r="I563" s="34"/>
      <c r="J563" s="34"/>
      <c r="K563" s="21">
        <v>44945</v>
      </c>
      <c r="L563" s="3" t="s">
        <v>9</v>
      </c>
      <c r="M563" s="34"/>
      <c r="N563" s="4">
        <v>30000</v>
      </c>
      <c r="O563" s="4">
        <f t="shared" si="99"/>
        <v>30000</v>
      </c>
      <c r="P563" s="34"/>
      <c r="Q563" s="34"/>
      <c r="R563" s="34"/>
      <c r="S563" s="34"/>
      <c r="T563" s="3" t="s">
        <v>1618</v>
      </c>
    </row>
    <row r="564" spans="1:20" x14ac:dyDescent="0.35">
      <c r="A564" s="3" t="s">
        <v>104</v>
      </c>
      <c r="B564" s="3"/>
      <c r="C564" s="3"/>
      <c r="D564" s="34"/>
      <c r="E564" s="34"/>
      <c r="F564" s="34"/>
      <c r="G564" s="34"/>
      <c r="H564" s="34"/>
      <c r="I564" s="34"/>
      <c r="J564" s="34"/>
      <c r="K564" s="21">
        <v>44980</v>
      </c>
      <c r="L564" s="3" t="s">
        <v>9</v>
      </c>
      <c r="M564" s="34"/>
      <c r="N564" s="4">
        <v>32000</v>
      </c>
      <c r="O564" s="4">
        <f t="shared" si="99"/>
        <v>32000</v>
      </c>
      <c r="P564" s="34"/>
      <c r="Q564" s="34"/>
      <c r="R564" s="34"/>
      <c r="S564" s="34"/>
      <c r="T564" s="3" t="s">
        <v>1618</v>
      </c>
    </row>
    <row r="565" spans="1:20" x14ac:dyDescent="0.35">
      <c r="A565" s="3" t="s">
        <v>104</v>
      </c>
      <c r="B565" s="3"/>
      <c r="C565" s="3"/>
      <c r="D565" s="34"/>
      <c r="E565" s="34"/>
      <c r="F565" s="34"/>
      <c r="G565" s="34"/>
      <c r="H565" s="34"/>
      <c r="I565" s="34"/>
      <c r="J565" s="34"/>
      <c r="K565" s="21">
        <v>45002</v>
      </c>
      <c r="L565" s="3" t="s">
        <v>9</v>
      </c>
      <c r="M565" s="34"/>
      <c r="N565" s="4">
        <v>20000</v>
      </c>
      <c r="O565" s="4">
        <f t="shared" si="99"/>
        <v>20000</v>
      </c>
      <c r="P565" s="34"/>
      <c r="Q565" s="34"/>
      <c r="R565" s="43"/>
      <c r="S565" s="43"/>
      <c r="T565" s="3" t="s">
        <v>1618</v>
      </c>
    </row>
    <row r="566" spans="1:20" x14ac:dyDescent="0.35">
      <c r="A566" s="3" t="s">
        <v>104</v>
      </c>
      <c r="B566" s="3"/>
      <c r="C566" s="3"/>
      <c r="D566" s="34"/>
      <c r="E566" s="34"/>
      <c r="F566" s="34"/>
      <c r="G566" s="34"/>
      <c r="H566" s="34"/>
      <c r="I566" s="34"/>
      <c r="J566" s="34"/>
      <c r="K566" s="21">
        <v>45023</v>
      </c>
      <c r="L566" s="3" t="s">
        <v>9</v>
      </c>
      <c r="M566" s="34"/>
      <c r="N566" s="4">
        <v>50000</v>
      </c>
      <c r="O566" s="4">
        <f t="shared" si="99"/>
        <v>50000</v>
      </c>
      <c r="P566" s="34"/>
      <c r="Q566" s="34"/>
      <c r="R566" s="34"/>
      <c r="S566" s="34"/>
      <c r="T566" s="3" t="s">
        <v>1618</v>
      </c>
    </row>
    <row r="567" spans="1:20" x14ac:dyDescent="0.35">
      <c r="A567" s="3" t="s">
        <v>104</v>
      </c>
      <c r="B567" s="3"/>
      <c r="C567" s="3" t="s">
        <v>1486</v>
      </c>
      <c r="D567" s="34"/>
      <c r="E567" s="34"/>
      <c r="F567" s="34"/>
      <c r="G567" s="34"/>
      <c r="H567" s="34"/>
      <c r="I567" s="34"/>
      <c r="J567" s="34"/>
      <c r="K567" s="21">
        <v>45044</v>
      </c>
      <c r="L567" s="3" t="s">
        <v>9</v>
      </c>
      <c r="M567" s="34"/>
      <c r="N567" s="4">
        <v>50000</v>
      </c>
      <c r="O567" s="4">
        <f t="shared" si="99"/>
        <v>50000</v>
      </c>
      <c r="P567" s="34"/>
      <c r="Q567" s="34"/>
      <c r="R567" s="34"/>
      <c r="S567" s="34"/>
      <c r="T567" s="3" t="s">
        <v>1618</v>
      </c>
    </row>
    <row r="568" spans="1:20" x14ac:dyDescent="0.35">
      <c r="A568" s="3" t="s">
        <v>104</v>
      </c>
      <c r="B568" s="3"/>
      <c r="C568" s="3"/>
      <c r="D568" s="34"/>
      <c r="E568" s="34"/>
      <c r="F568" s="34"/>
      <c r="G568" s="34"/>
      <c r="H568" s="34"/>
      <c r="I568" s="34"/>
      <c r="J568" s="34"/>
      <c r="K568" s="21">
        <v>45069</v>
      </c>
      <c r="L568" s="3" t="s">
        <v>9</v>
      </c>
      <c r="M568" s="34"/>
      <c r="N568" s="4">
        <v>60000</v>
      </c>
      <c r="O568" s="4">
        <f t="shared" si="99"/>
        <v>60000</v>
      </c>
      <c r="P568" s="34"/>
      <c r="Q568" s="34"/>
      <c r="R568" s="34"/>
      <c r="S568" s="34"/>
      <c r="T568" s="3" t="s">
        <v>1618</v>
      </c>
    </row>
    <row r="569" spans="1:20" x14ac:dyDescent="0.35">
      <c r="A569" s="3" t="s">
        <v>104</v>
      </c>
      <c r="B569" s="3"/>
      <c r="C569" s="3"/>
      <c r="D569" s="34"/>
      <c r="E569" s="34"/>
      <c r="F569" s="34"/>
      <c r="G569" s="34"/>
      <c r="H569" s="34"/>
      <c r="I569" s="34"/>
      <c r="J569" s="34"/>
      <c r="K569" s="21">
        <v>45082</v>
      </c>
      <c r="L569" s="3" t="s">
        <v>1721</v>
      </c>
      <c r="M569" s="34">
        <v>350000</v>
      </c>
      <c r="N569" s="34"/>
      <c r="O569" s="4">
        <f t="shared" si="99"/>
        <v>350000</v>
      </c>
      <c r="P569" s="34"/>
      <c r="Q569" s="34"/>
      <c r="R569" s="34"/>
      <c r="S569" s="34"/>
      <c r="T569" s="3" t="s">
        <v>1618</v>
      </c>
    </row>
    <row r="570" spans="1:20" x14ac:dyDescent="0.35">
      <c r="A570" s="3" t="s">
        <v>104</v>
      </c>
      <c r="B570" s="3"/>
      <c r="C570" s="3"/>
      <c r="D570" s="34"/>
      <c r="E570" s="34"/>
      <c r="F570" s="34"/>
      <c r="G570" s="34"/>
      <c r="H570" s="34"/>
      <c r="I570" s="34"/>
      <c r="J570" s="34"/>
      <c r="K570" s="21">
        <v>45082</v>
      </c>
      <c r="L570" s="3" t="s">
        <v>1722</v>
      </c>
      <c r="M570" s="34">
        <v>330000</v>
      </c>
      <c r="N570" s="34"/>
      <c r="O570" s="4">
        <f t="shared" si="99"/>
        <v>330000</v>
      </c>
      <c r="P570" s="34"/>
      <c r="Q570" s="34"/>
      <c r="R570" s="34"/>
      <c r="S570" s="34"/>
      <c r="T570" s="3" t="s">
        <v>1618</v>
      </c>
    </row>
    <row r="571" spans="1:20" x14ac:dyDescent="0.35">
      <c r="A571" s="3" t="s">
        <v>104</v>
      </c>
      <c r="B571" s="3"/>
      <c r="C571" s="3"/>
      <c r="D571" s="34"/>
      <c r="E571" s="34"/>
      <c r="F571" s="34"/>
      <c r="G571" s="34"/>
      <c r="H571" s="34"/>
      <c r="I571" s="34"/>
      <c r="J571" s="34"/>
      <c r="K571" s="21">
        <v>45090</v>
      </c>
      <c r="L571" s="3" t="s">
        <v>9</v>
      </c>
      <c r="M571" s="34"/>
      <c r="N571" s="34">
        <v>185000</v>
      </c>
      <c r="O571" s="4">
        <f t="shared" si="99"/>
        <v>185000</v>
      </c>
      <c r="P571" s="34"/>
      <c r="Q571" s="34"/>
      <c r="R571" s="34"/>
      <c r="S571" s="34"/>
      <c r="T571" s="3" t="s">
        <v>1618</v>
      </c>
    </row>
    <row r="572" spans="1:20" x14ac:dyDescent="0.35">
      <c r="A572" s="3" t="s">
        <v>104</v>
      </c>
      <c r="B572" s="3"/>
      <c r="C572" s="3"/>
      <c r="D572" s="34"/>
      <c r="E572" s="34"/>
      <c r="F572" s="34"/>
      <c r="G572" s="34"/>
      <c r="H572" s="34"/>
      <c r="I572" s="34"/>
      <c r="J572" s="34"/>
      <c r="K572" s="21">
        <v>45090</v>
      </c>
      <c r="L572" s="3" t="s">
        <v>313</v>
      </c>
      <c r="M572" s="34">
        <v>-95000</v>
      </c>
      <c r="N572" s="34"/>
      <c r="O572" s="4">
        <f t="shared" si="99"/>
        <v>-95000</v>
      </c>
      <c r="P572" s="34"/>
      <c r="Q572" s="34"/>
      <c r="R572" s="34"/>
      <c r="S572" s="34"/>
      <c r="T572" s="3" t="s">
        <v>1618</v>
      </c>
    </row>
    <row r="573" spans="1:20" x14ac:dyDescent="0.35">
      <c r="A573" s="3" t="s">
        <v>104</v>
      </c>
      <c r="B573" s="3"/>
      <c r="C573" s="3"/>
      <c r="D573" s="34"/>
      <c r="E573" s="34"/>
      <c r="F573" s="34"/>
      <c r="G573" s="34"/>
      <c r="H573" s="34"/>
      <c r="I573" s="34"/>
      <c r="J573" s="34"/>
      <c r="K573" s="3"/>
      <c r="L573" s="3"/>
      <c r="M573" s="34"/>
      <c r="N573" s="34"/>
      <c r="O573" s="4">
        <f t="shared" si="99"/>
        <v>0</v>
      </c>
      <c r="P573" s="34"/>
      <c r="Q573" s="34"/>
      <c r="R573" s="34"/>
      <c r="S573" s="34"/>
      <c r="T573" s="3" t="s">
        <v>1618</v>
      </c>
    </row>
    <row r="574" spans="1:20" x14ac:dyDescent="0.35">
      <c r="A574" s="18"/>
      <c r="B574" s="18"/>
      <c r="C574" s="18"/>
      <c r="D574" s="23"/>
      <c r="E574" s="23"/>
      <c r="F574" s="23"/>
      <c r="G574" s="23"/>
      <c r="H574" s="23"/>
      <c r="I574" s="23"/>
      <c r="J574" s="23"/>
      <c r="K574" s="18"/>
      <c r="L574" s="18"/>
      <c r="M574" s="23">
        <f t="shared" ref="M574:N574" si="100">SUM(M556:M573)</f>
        <v>680000</v>
      </c>
      <c r="N574" s="23">
        <f t="shared" si="100"/>
        <v>570000</v>
      </c>
      <c r="O574" s="23">
        <f>SUM(O556:O573)</f>
        <v>1250000</v>
      </c>
      <c r="P574" s="23">
        <f>+J555-N574</f>
        <v>0</v>
      </c>
      <c r="Q574" s="23">
        <f>+I555-M574</f>
        <v>0</v>
      </c>
      <c r="R574" s="23">
        <f>+SUM(P574:Q574)</f>
        <v>0</v>
      </c>
      <c r="S574" s="23">
        <f>+O574</f>
        <v>1250000</v>
      </c>
      <c r="T574" s="18"/>
    </row>
    <row r="575" spans="1:20" x14ac:dyDescent="0.35">
      <c r="A575" s="3" t="s">
        <v>105</v>
      </c>
      <c r="B575" s="3" t="s">
        <v>326</v>
      </c>
      <c r="C575" s="3"/>
      <c r="D575" s="34">
        <v>138.88999999999999</v>
      </c>
      <c r="E575" s="34">
        <v>11500</v>
      </c>
      <c r="F575" s="4">
        <f>+D575*0.8364</f>
        <v>116.16759599999999</v>
      </c>
      <c r="G575" s="34">
        <v>6500</v>
      </c>
      <c r="H575" s="34">
        <f>+D575*E575</f>
        <v>1597234.9999999998</v>
      </c>
      <c r="I575" s="4">
        <f>+CEILING(F575*G575,1000)</f>
        <v>756000</v>
      </c>
      <c r="J575" s="4">
        <f>(H575-I575)</f>
        <v>841234.99999999977</v>
      </c>
      <c r="K575" s="21">
        <v>44641</v>
      </c>
      <c r="L575" s="3"/>
      <c r="M575" s="34"/>
      <c r="N575" s="34"/>
      <c r="O575" s="4"/>
      <c r="P575" s="34"/>
      <c r="Q575" s="34"/>
      <c r="R575" s="43"/>
      <c r="S575" s="43"/>
      <c r="T575" s="3" t="s">
        <v>1623</v>
      </c>
    </row>
    <row r="576" spans="1:20" x14ac:dyDescent="0.35">
      <c r="A576" s="3" t="s">
        <v>105</v>
      </c>
      <c r="B576" s="3"/>
      <c r="C576" s="3"/>
      <c r="D576" s="34"/>
      <c r="E576" s="34"/>
      <c r="F576" s="34"/>
      <c r="G576" s="34"/>
      <c r="H576" s="34"/>
      <c r="I576" s="34"/>
      <c r="J576" s="34"/>
      <c r="K576" s="21">
        <v>44641</v>
      </c>
      <c r="L576" s="3" t="s">
        <v>9</v>
      </c>
      <c r="M576" s="34"/>
      <c r="N576" s="4">
        <v>150000</v>
      </c>
      <c r="O576" s="4">
        <f t="shared" ref="O576:O585" si="101">+SUM(M576:N576)</f>
        <v>150000</v>
      </c>
      <c r="P576" s="34"/>
      <c r="Q576" s="34"/>
      <c r="R576" s="34"/>
      <c r="S576" s="34"/>
      <c r="T576" s="3" t="s">
        <v>1623</v>
      </c>
    </row>
    <row r="577" spans="1:20" x14ac:dyDescent="0.35">
      <c r="A577" s="3" t="s">
        <v>105</v>
      </c>
      <c r="B577" s="3"/>
      <c r="C577" s="3"/>
      <c r="D577" s="34"/>
      <c r="E577" s="34"/>
      <c r="F577" s="34"/>
      <c r="G577" s="34"/>
      <c r="H577" s="34"/>
      <c r="I577" s="34"/>
      <c r="J577" s="34"/>
      <c r="K577" s="21">
        <v>44645</v>
      </c>
      <c r="L577" s="3" t="s">
        <v>1723</v>
      </c>
      <c r="M577" s="34">
        <v>150000</v>
      </c>
      <c r="N577" s="34"/>
      <c r="O577" s="4">
        <f t="shared" si="101"/>
        <v>150000</v>
      </c>
      <c r="P577" s="34"/>
      <c r="Q577" s="34"/>
      <c r="R577" s="34"/>
      <c r="S577" s="34"/>
      <c r="T577" s="3" t="s">
        <v>1623</v>
      </c>
    </row>
    <row r="578" spans="1:20" x14ac:dyDescent="0.35">
      <c r="A578" s="3" t="s">
        <v>105</v>
      </c>
      <c r="B578" s="3"/>
      <c r="C578" s="3"/>
      <c r="D578" s="34"/>
      <c r="E578" s="34"/>
      <c r="F578" s="34"/>
      <c r="G578" s="34"/>
      <c r="H578" s="34"/>
      <c r="I578" s="34"/>
      <c r="J578" s="34"/>
      <c r="K578" s="21">
        <v>44656</v>
      </c>
      <c r="L578" s="3" t="s">
        <v>9</v>
      </c>
      <c r="M578" s="34"/>
      <c r="N578" s="4">
        <v>100000</v>
      </c>
      <c r="O578" s="4">
        <f t="shared" si="101"/>
        <v>100000</v>
      </c>
      <c r="P578" s="34"/>
      <c r="Q578" s="34"/>
      <c r="R578" s="34"/>
      <c r="S578" s="34"/>
      <c r="T578" s="3" t="s">
        <v>1623</v>
      </c>
    </row>
    <row r="579" spans="1:20" x14ac:dyDescent="0.35">
      <c r="A579" s="3" t="s">
        <v>105</v>
      </c>
      <c r="B579" s="3"/>
      <c r="C579" s="3"/>
      <c r="D579" s="34"/>
      <c r="E579" s="34"/>
      <c r="F579" s="34"/>
      <c r="G579" s="34"/>
      <c r="H579" s="34"/>
      <c r="I579" s="34"/>
      <c r="J579" s="34"/>
      <c r="K579" s="21">
        <v>44656</v>
      </c>
      <c r="L579" s="3" t="s">
        <v>314</v>
      </c>
      <c r="M579" s="34">
        <v>398617</v>
      </c>
      <c r="N579" s="34"/>
      <c r="O579" s="4">
        <f t="shared" si="101"/>
        <v>398617</v>
      </c>
      <c r="P579" s="34"/>
      <c r="Q579" s="34"/>
      <c r="R579" s="34"/>
      <c r="S579" s="34"/>
      <c r="T579" s="3" t="s">
        <v>1623</v>
      </c>
    </row>
    <row r="580" spans="1:20" x14ac:dyDescent="0.35">
      <c r="A580" s="3" t="s">
        <v>105</v>
      </c>
      <c r="B580" s="3"/>
      <c r="C580" s="3"/>
      <c r="D580" s="34"/>
      <c r="E580" s="34"/>
      <c r="F580" s="34"/>
      <c r="G580" s="34"/>
      <c r="H580" s="34"/>
      <c r="I580" s="34"/>
      <c r="J580" s="34"/>
      <c r="K580" s="21">
        <v>44663</v>
      </c>
      <c r="L580" s="3" t="s">
        <v>314</v>
      </c>
      <c r="M580" s="34">
        <v>-398617</v>
      </c>
      <c r="N580" s="34"/>
      <c r="O580" s="4">
        <f t="shared" si="101"/>
        <v>-398617</v>
      </c>
      <c r="P580" s="34"/>
      <c r="Q580" s="34"/>
      <c r="R580" s="34"/>
      <c r="S580" s="34"/>
      <c r="T580" s="3" t="s">
        <v>1623</v>
      </c>
    </row>
    <row r="581" spans="1:20" x14ac:dyDescent="0.35">
      <c r="A581" s="3" t="s">
        <v>105</v>
      </c>
      <c r="B581" s="3"/>
      <c r="C581" s="3"/>
      <c r="D581" s="34"/>
      <c r="E581" s="34"/>
      <c r="F581" s="34"/>
      <c r="G581" s="34"/>
      <c r="H581" s="34"/>
      <c r="I581" s="34"/>
      <c r="J581" s="34"/>
      <c r="K581" s="21">
        <v>44678</v>
      </c>
      <c r="L581" s="3" t="s">
        <v>314</v>
      </c>
      <c r="M581" s="34">
        <v>398617</v>
      </c>
      <c r="N581" s="34"/>
      <c r="O581" s="4">
        <f t="shared" si="101"/>
        <v>398617</v>
      </c>
      <c r="P581" s="34"/>
      <c r="Q581" s="34"/>
      <c r="R581" s="34"/>
      <c r="S581" s="34"/>
      <c r="T581" s="3" t="s">
        <v>1623</v>
      </c>
    </row>
    <row r="582" spans="1:20" x14ac:dyDescent="0.35">
      <c r="A582" s="3" t="s">
        <v>105</v>
      </c>
      <c r="B582" s="3"/>
      <c r="C582" s="3"/>
      <c r="D582" s="34"/>
      <c r="E582" s="34"/>
      <c r="F582" s="34"/>
      <c r="G582" s="34"/>
      <c r="H582" s="34"/>
      <c r="I582" s="34"/>
      <c r="J582" s="34"/>
      <c r="K582" s="21">
        <v>44802</v>
      </c>
      <c r="L582" s="3" t="s">
        <v>9</v>
      </c>
      <c r="M582" s="34"/>
      <c r="N582" s="4">
        <v>320000</v>
      </c>
      <c r="O582" s="4">
        <f t="shared" si="101"/>
        <v>320000</v>
      </c>
      <c r="P582" s="34"/>
      <c r="Q582" s="34"/>
      <c r="R582" s="34"/>
      <c r="S582" s="34"/>
      <c r="T582" s="3" t="s">
        <v>1623</v>
      </c>
    </row>
    <row r="583" spans="1:20" x14ac:dyDescent="0.35">
      <c r="A583" s="3" t="s">
        <v>105</v>
      </c>
      <c r="B583" s="3"/>
      <c r="C583" s="3"/>
      <c r="D583" s="34"/>
      <c r="E583" s="34"/>
      <c r="F583" s="34"/>
      <c r="G583" s="34"/>
      <c r="H583" s="34"/>
      <c r="I583" s="34"/>
      <c r="J583" s="34"/>
      <c r="K583" s="21">
        <v>44918</v>
      </c>
      <c r="L583" s="3" t="s">
        <v>1724</v>
      </c>
      <c r="M583" s="34">
        <v>319383</v>
      </c>
      <c r="N583" s="34"/>
      <c r="O583" s="4">
        <f t="shared" si="101"/>
        <v>319383</v>
      </c>
      <c r="P583" s="34"/>
      <c r="Q583" s="34"/>
      <c r="R583" s="34"/>
      <c r="S583" s="34"/>
      <c r="T583" s="3" t="s">
        <v>1623</v>
      </c>
    </row>
    <row r="584" spans="1:20" x14ac:dyDescent="0.35">
      <c r="A584" s="3" t="s">
        <v>105</v>
      </c>
      <c r="B584" s="3"/>
      <c r="C584" s="3"/>
      <c r="D584" s="34"/>
      <c r="E584" s="34"/>
      <c r="F584" s="34"/>
      <c r="G584" s="34"/>
      <c r="H584" s="34"/>
      <c r="I584" s="34"/>
      <c r="J584" s="34"/>
      <c r="K584" s="21">
        <v>44946</v>
      </c>
      <c r="L584" s="3" t="s">
        <v>9</v>
      </c>
      <c r="M584" s="34"/>
      <c r="N584" s="4">
        <v>159235</v>
      </c>
      <c r="O584" s="4">
        <f t="shared" si="101"/>
        <v>159235</v>
      </c>
      <c r="P584" s="34"/>
      <c r="Q584" s="34"/>
      <c r="R584" s="34"/>
      <c r="S584" s="34"/>
      <c r="T584" s="3" t="s">
        <v>1623</v>
      </c>
    </row>
    <row r="585" spans="1:20" x14ac:dyDescent="0.35">
      <c r="A585" s="3" t="s">
        <v>105</v>
      </c>
      <c r="B585" s="3"/>
      <c r="C585" s="3"/>
      <c r="D585" s="34"/>
      <c r="E585" s="34"/>
      <c r="F585" s="34"/>
      <c r="G585" s="34"/>
      <c r="H585" s="34"/>
      <c r="I585" s="34"/>
      <c r="J585" s="34"/>
      <c r="K585" s="3"/>
      <c r="L585" s="3"/>
      <c r="M585" s="34"/>
      <c r="N585" s="34"/>
      <c r="O585" s="4">
        <f t="shared" si="101"/>
        <v>0</v>
      </c>
      <c r="P585" s="34"/>
      <c r="Q585" s="34"/>
      <c r="R585" s="34"/>
      <c r="S585" s="34"/>
      <c r="T585" s="3" t="s">
        <v>1623</v>
      </c>
    </row>
    <row r="586" spans="1:20" x14ac:dyDescent="0.35">
      <c r="A586" s="18"/>
      <c r="B586" s="18"/>
      <c r="C586" s="18"/>
      <c r="D586" s="23"/>
      <c r="E586" s="23"/>
      <c r="F586" s="23"/>
      <c r="G586" s="23"/>
      <c r="H586" s="23"/>
      <c r="I586" s="23"/>
      <c r="J586" s="23"/>
      <c r="K586" s="18"/>
      <c r="L586" s="18"/>
      <c r="M586" s="23">
        <f t="shared" ref="M586:N586" si="102">SUM(M576:M585)</f>
        <v>868000</v>
      </c>
      <c r="N586" s="23">
        <f t="shared" si="102"/>
        <v>729235</v>
      </c>
      <c r="O586" s="23">
        <f>SUM(O576:O585)</f>
        <v>1597235</v>
      </c>
      <c r="P586" s="23">
        <f>+J575-N586</f>
        <v>111999.99999999977</v>
      </c>
      <c r="Q586" s="23">
        <f>+I575-M586</f>
        <v>-112000</v>
      </c>
      <c r="R586" s="23">
        <f>+SUM(P586:Q586)</f>
        <v>-2.3283064365386963E-10</v>
      </c>
      <c r="S586" s="23">
        <f>+O586</f>
        <v>1597235</v>
      </c>
      <c r="T586" s="18"/>
    </row>
    <row r="587" spans="1:20" x14ac:dyDescent="0.35">
      <c r="A587" s="3" t="s">
        <v>106</v>
      </c>
      <c r="B587" s="3" t="s">
        <v>326</v>
      </c>
      <c r="C587" s="3"/>
      <c r="D587" s="34">
        <v>138.88999999999999</v>
      </c>
      <c r="E587" s="34">
        <v>11000</v>
      </c>
      <c r="F587" s="4">
        <f>+D587*0.8364</f>
        <v>116.16759599999999</v>
      </c>
      <c r="G587" s="34">
        <v>6500</v>
      </c>
      <c r="H587" s="34">
        <f>+D587*E587</f>
        <v>1527789.9999999998</v>
      </c>
      <c r="I587" s="4">
        <f>+CEILING(F587*G587,1000)</f>
        <v>756000</v>
      </c>
      <c r="J587" s="4">
        <f>(H587-I587)</f>
        <v>771789.99999999977</v>
      </c>
      <c r="K587" s="21">
        <v>44645</v>
      </c>
      <c r="L587" s="3"/>
      <c r="M587" s="34"/>
      <c r="N587" s="34"/>
      <c r="O587" s="4"/>
      <c r="P587" s="34"/>
      <c r="Q587" s="34"/>
      <c r="R587" s="43"/>
      <c r="S587" s="43"/>
      <c r="T587" s="3" t="s">
        <v>296</v>
      </c>
    </row>
    <row r="588" spans="1:20" x14ac:dyDescent="0.35">
      <c r="A588" s="3" t="s">
        <v>106</v>
      </c>
      <c r="B588" s="3"/>
      <c r="C588" s="3"/>
      <c r="D588" s="34"/>
      <c r="E588" s="34"/>
      <c r="F588" s="34"/>
      <c r="G588" s="34"/>
      <c r="H588" s="34"/>
      <c r="I588" s="34"/>
      <c r="J588" s="34"/>
      <c r="K588" s="21">
        <v>44714</v>
      </c>
      <c r="L588" s="3" t="s">
        <v>1725</v>
      </c>
      <c r="M588" s="34">
        <v>100000</v>
      </c>
      <c r="N588" s="34"/>
      <c r="O588" s="4">
        <f t="shared" ref="O588:O596" si="103">+SUM(M588:N588)</f>
        <v>100000</v>
      </c>
      <c r="P588" s="34"/>
      <c r="Q588" s="34"/>
      <c r="R588" s="34"/>
      <c r="S588" s="34"/>
      <c r="T588" s="3" t="s">
        <v>296</v>
      </c>
    </row>
    <row r="589" spans="1:20" x14ac:dyDescent="0.35">
      <c r="A589" s="3" t="s">
        <v>106</v>
      </c>
      <c r="B589" s="3"/>
      <c r="C589" s="3"/>
      <c r="D589" s="34"/>
      <c r="E589" s="34"/>
      <c r="F589" s="34"/>
      <c r="G589" s="34"/>
      <c r="H589" s="34"/>
      <c r="I589" s="34"/>
      <c r="J589" s="34"/>
      <c r="K589" s="21">
        <v>44887</v>
      </c>
      <c r="L589" s="3" t="s">
        <v>313</v>
      </c>
      <c r="M589" s="34">
        <v>-100000</v>
      </c>
      <c r="N589" s="34"/>
      <c r="O589" s="4">
        <f t="shared" si="103"/>
        <v>-100000</v>
      </c>
      <c r="P589" s="34"/>
      <c r="Q589" s="34"/>
      <c r="R589" s="34"/>
      <c r="S589" s="34"/>
      <c r="T589" s="3" t="s">
        <v>296</v>
      </c>
    </row>
    <row r="590" spans="1:20" x14ac:dyDescent="0.35">
      <c r="A590" s="3" t="s">
        <v>106</v>
      </c>
      <c r="B590" s="3"/>
      <c r="C590" s="3"/>
      <c r="D590" s="34"/>
      <c r="E590" s="34"/>
      <c r="F590" s="34"/>
      <c r="G590" s="34"/>
      <c r="H590" s="34"/>
      <c r="I590" s="34"/>
      <c r="J590" s="34"/>
      <c r="K590" s="21">
        <v>44887</v>
      </c>
      <c r="L590" s="3" t="s">
        <v>9</v>
      </c>
      <c r="M590" s="34"/>
      <c r="N590" s="34">
        <v>100000</v>
      </c>
      <c r="O590" s="4">
        <f t="shared" si="103"/>
        <v>100000</v>
      </c>
      <c r="P590" s="34"/>
      <c r="Q590" s="34"/>
      <c r="R590" s="34"/>
      <c r="S590" s="34"/>
      <c r="T590" s="3" t="s">
        <v>296</v>
      </c>
    </row>
    <row r="591" spans="1:20" x14ac:dyDescent="0.35">
      <c r="A591" s="3" t="s">
        <v>106</v>
      </c>
      <c r="B591" s="3"/>
      <c r="C591" s="3"/>
      <c r="D591" s="34"/>
      <c r="E591" s="34"/>
      <c r="F591" s="34"/>
      <c r="G591" s="34"/>
      <c r="H591" s="34"/>
      <c r="I591" s="34"/>
      <c r="J591" s="34"/>
      <c r="K591" s="21">
        <v>44985</v>
      </c>
      <c r="L591" s="3" t="s">
        <v>9</v>
      </c>
      <c r="M591" s="34"/>
      <c r="N591" s="34">
        <v>150000</v>
      </c>
      <c r="O591" s="4">
        <f t="shared" si="103"/>
        <v>150000</v>
      </c>
      <c r="P591" s="34"/>
      <c r="Q591" s="34"/>
      <c r="R591" s="43"/>
      <c r="S591" s="43"/>
      <c r="T591" s="3" t="s">
        <v>296</v>
      </c>
    </row>
    <row r="592" spans="1:20" x14ac:dyDescent="0.35">
      <c r="A592" s="3" t="s">
        <v>106</v>
      </c>
      <c r="B592" s="3"/>
      <c r="C592" s="3"/>
      <c r="D592" s="34"/>
      <c r="E592" s="34"/>
      <c r="F592" s="34"/>
      <c r="G592" s="34"/>
      <c r="H592" s="34"/>
      <c r="I592" s="34"/>
      <c r="J592" s="34"/>
      <c r="K592" s="21">
        <v>45310</v>
      </c>
      <c r="L592" s="3" t="s">
        <v>9</v>
      </c>
      <c r="M592" s="34"/>
      <c r="N592" s="34">
        <v>222800</v>
      </c>
      <c r="O592" s="4">
        <f t="shared" si="103"/>
        <v>222800</v>
      </c>
      <c r="P592" s="34"/>
      <c r="Q592" s="34"/>
      <c r="R592" s="34"/>
      <c r="S592" s="34"/>
      <c r="T592" s="3" t="s">
        <v>296</v>
      </c>
    </row>
    <row r="593" spans="1:20" x14ac:dyDescent="0.35">
      <c r="A593" s="3" t="s">
        <v>106</v>
      </c>
      <c r="B593" s="3"/>
      <c r="C593" s="3"/>
      <c r="D593" s="34"/>
      <c r="E593" s="34"/>
      <c r="F593" s="34"/>
      <c r="G593" s="34"/>
      <c r="H593" s="34"/>
      <c r="I593" s="34"/>
      <c r="J593" s="34"/>
      <c r="K593" s="21">
        <v>45310</v>
      </c>
      <c r="L593" s="3" t="s">
        <v>314</v>
      </c>
      <c r="M593" s="34">
        <v>755000</v>
      </c>
      <c r="N593" s="34"/>
      <c r="O593" s="4">
        <f t="shared" si="103"/>
        <v>755000</v>
      </c>
      <c r="P593" s="34"/>
      <c r="Q593" s="34"/>
      <c r="R593" s="34"/>
      <c r="S593" s="34"/>
      <c r="T593" s="3" t="s">
        <v>296</v>
      </c>
    </row>
    <row r="594" spans="1:20" x14ac:dyDescent="0.35">
      <c r="A594" s="3" t="s">
        <v>106</v>
      </c>
      <c r="B594" s="3"/>
      <c r="C594" s="3"/>
      <c r="D594" s="34"/>
      <c r="E594" s="34"/>
      <c r="F594" s="34"/>
      <c r="G594" s="34"/>
      <c r="H594" s="34"/>
      <c r="I594" s="34"/>
      <c r="J594" s="34"/>
      <c r="K594" s="21" t="s">
        <v>1204</v>
      </c>
      <c r="L594" s="3" t="s">
        <v>102</v>
      </c>
      <c r="M594" s="34">
        <v>150000</v>
      </c>
      <c r="N594" s="34"/>
      <c r="O594" s="4">
        <f t="shared" si="103"/>
        <v>150000</v>
      </c>
      <c r="P594" s="34"/>
      <c r="Q594" s="34"/>
      <c r="R594" s="34"/>
      <c r="S594" s="34"/>
      <c r="T594" s="3" t="s">
        <v>296</v>
      </c>
    </row>
    <row r="595" spans="1:20" x14ac:dyDescent="0.35">
      <c r="A595" s="3" t="s">
        <v>106</v>
      </c>
      <c r="B595" s="3"/>
      <c r="C595" s="3"/>
      <c r="D595" s="34"/>
      <c r="E595" s="34"/>
      <c r="F595" s="34"/>
      <c r="G595" s="34"/>
      <c r="H595" s="34"/>
      <c r="I595" s="34"/>
      <c r="J595" s="34"/>
      <c r="K595" s="21" t="s">
        <v>1204</v>
      </c>
      <c r="L595" s="3" t="s">
        <v>120</v>
      </c>
      <c r="M595" s="34"/>
      <c r="N595" s="34">
        <v>150000</v>
      </c>
      <c r="O595" s="4">
        <f t="shared" si="103"/>
        <v>150000</v>
      </c>
      <c r="P595" s="34"/>
      <c r="Q595" s="34"/>
      <c r="R595" s="34"/>
      <c r="S595" s="34"/>
      <c r="T595" s="3" t="s">
        <v>296</v>
      </c>
    </row>
    <row r="596" spans="1:20" x14ac:dyDescent="0.35">
      <c r="A596" s="3" t="s">
        <v>106</v>
      </c>
      <c r="B596" s="3"/>
      <c r="C596" s="3"/>
      <c r="D596" s="34"/>
      <c r="E596" s="34"/>
      <c r="F596" s="34"/>
      <c r="G596" s="34"/>
      <c r="H596" s="34"/>
      <c r="I596" s="34"/>
      <c r="J596" s="34"/>
      <c r="K596" s="3"/>
      <c r="L596" s="3"/>
      <c r="M596" s="34"/>
      <c r="N596" s="34"/>
      <c r="O596" s="4">
        <f t="shared" si="103"/>
        <v>0</v>
      </c>
      <c r="P596" s="34"/>
      <c r="Q596" s="34"/>
      <c r="R596" s="34"/>
      <c r="S596" s="34"/>
      <c r="T596" s="3" t="s">
        <v>296</v>
      </c>
    </row>
    <row r="597" spans="1:20" x14ac:dyDescent="0.35">
      <c r="A597" s="18"/>
      <c r="B597" s="18"/>
      <c r="C597" s="18"/>
      <c r="D597" s="23"/>
      <c r="E597" s="23"/>
      <c r="F597" s="23"/>
      <c r="G597" s="23"/>
      <c r="H597" s="23"/>
      <c r="I597" s="23"/>
      <c r="J597" s="23"/>
      <c r="K597" s="18"/>
      <c r="L597" s="18"/>
      <c r="M597" s="23">
        <f t="shared" ref="M597:N597" si="104">SUM(M588:M596)</f>
        <v>905000</v>
      </c>
      <c r="N597" s="23">
        <f t="shared" si="104"/>
        <v>622800</v>
      </c>
      <c r="O597" s="23">
        <f>SUM(O588:O596)</f>
        <v>1527800</v>
      </c>
      <c r="P597" s="23">
        <f>+J587-N597</f>
        <v>148989.99999999977</v>
      </c>
      <c r="Q597" s="23">
        <f>+I587-M597</f>
        <v>-149000</v>
      </c>
      <c r="R597" s="23">
        <f>+SUM(P597:Q597)</f>
        <v>-10.000000000232831</v>
      </c>
      <c r="S597" s="23">
        <f>+O597</f>
        <v>1527800</v>
      </c>
      <c r="T597" s="18"/>
    </row>
    <row r="598" spans="1:20" x14ac:dyDescent="0.35">
      <c r="A598" s="3" t="s">
        <v>107</v>
      </c>
      <c r="B598" s="3" t="s">
        <v>326</v>
      </c>
      <c r="C598" s="3"/>
      <c r="D598" s="34">
        <v>138.88999999999999</v>
      </c>
      <c r="E598" s="34">
        <v>11000</v>
      </c>
      <c r="F598" s="4">
        <f>+D598*0.8364</f>
        <v>116.16759599999999</v>
      </c>
      <c r="G598" s="34">
        <v>6500</v>
      </c>
      <c r="H598" s="34">
        <f>+D598*E598</f>
        <v>1527789.9999999998</v>
      </c>
      <c r="I598" s="4">
        <f>+CEILING(F598*G598,1000)</f>
        <v>756000</v>
      </c>
      <c r="J598" s="4">
        <f>(H598-I598)</f>
        <v>771789.99999999977</v>
      </c>
      <c r="K598" s="21">
        <v>44641</v>
      </c>
      <c r="L598" s="3"/>
      <c r="M598" s="34"/>
      <c r="N598" s="34"/>
      <c r="O598" s="4"/>
      <c r="P598" s="34"/>
      <c r="Q598" s="34"/>
      <c r="R598" s="34"/>
      <c r="S598" s="34"/>
      <c r="T598" s="3" t="s">
        <v>1618</v>
      </c>
    </row>
    <row r="599" spans="1:20" x14ac:dyDescent="0.35">
      <c r="A599" s="3" t="s">
        <v>107</v>
      </c>
      <c r="B599" s="3"/>
      <c r="C599" s="3" t="s">
        <v>1487</v>
      </c>
      <c r="D599" s="34"/>
      <c r="E599" s="34"/>
      <c r="F599" s="34"/>
      <c r="G599" s="34"/>
      <c r="H599" s="34"/>
      <c r="I599" s="34"/>
      <c r="J599" s="34"/>
      <c r="K599" s="21">
        <v>44641</v>
      </c>
      <c r="L599" s="3" t="s">
        <v>9</v>
      </c>
      <c r="M599" s="34"/>
      <c r="N599" s="4">
        <v>150000</v>
      </c>
      <c r="O599" s="4">
        <f t="shared" ref="O599:O619" si="105">+SUM(M599:N599)</f>
        <v>150000</v>
      </c>
      <c r="P599" s="34"/>
      <c r="Q599" s="34"/>
      <c r="R599" s="34"/>
      <c r="S599" s="34"/>
      <c r="T599" s="3" t="s">
        <v>1618</v>
      </c>
    </row>
    <row r="600" spans="1:20" x14ac:dyDescent="0.35">
      <c r="A600" s="3" t="s">
        <v>107</v>
      </c>
      <c r="B600" s="3"/>
      <c r="C600" s="3"/>
      <c r="D600" s="34"/>
      <c r="E600" s="34"/>
      <c r="F600" s="34"/>
      <c r="G600" s="34"/>
      <c r="H600" s="34"/>
      <c r="I600" s="34"/>
      <c r="J600" s="34"/>
      <c r="K600" s="21">
        <v>44656</v>
      </c>
      <c r="L600" s="3" t="s">
        <v>1726</v>
      </c>
      <c r="M600" s="34">
        <v>100000</v>
      </c>
      <c r="N600" s="34"/>
      <c r="O600" s="4">
        <f t="shared" si="105"/>
        <v>100000</v>
      </c>
      <c r="P600" s="34"/>
      <c r="Q600" s="34"/>
      <c r="R600" s="34"/>
      <c r="S600" s="34"/>
      <c r="T600" s="3" t="s">
        <v>1618</v>
      </c>
    </row>
    <row r="601" spans="1:20" x14ac:dyDescent="0.35">
      <c r="A601" s="3" t="s">
        <v>107</v>
      </c>
      <c r="B601" s="3"/>
      <c r="C601" s="3"/>
      <c r="D601" s="34"/>
      <c r="E601" s="34"/>
      <c r="F601" s="34"/>
      <c r="G601" s="34"/>
      <c r="H601" s="34"/>
      <c r="I601" s="34"/>
      <c r="J601" s="34"/>
      <c r="K601" s="21"/>
      <c r="L601" s="3" t="s">
        <v>1727</v>
      </c>
      <c r="M601" s="34">
        <v>250000</v>
      </c>
      <c r="N601" s="34"/>
      <c r="O601" s="4">
        <f t="shared" si="105"/>
        <v>250000</v>
      </c>
      <c r="P601" s="34"/>
      <c r="Q601" s="34"/>
      <c r="R601" s="34"/>
      <c r="S601" s="34"/>
      <c r="T601" s="3" t="s">
        <v>1618</v>
      </c>
    </row>
    <row r="602" spans="1:20" x14ac:dyDescent="0.35">
      <c r="A602" s="3" t="s">
        <v>107</v>
      </c>
      <c r="B602" s="3"/>
      <c r="C602" s="3"/>
      <c r="D602" s="34"/>
      <c r="E602" s="34"/>
      <c r="F602" s="34"/>
      <c r="G602" s="34"/>
      <c r="H602" s="34"/>
      <c r="I602" s="34"/>
      <c r="J602" s="34"/>
      <c r="K602" s="21"/>
      <c r="L602" s="3" t="s">
        <v>1727</v>
      </c>
      <c r="M602" s="34">
        <v>-250000</v>
      </c>
      <c r="N602" s="34"/>
      <c r="O602" s="4">
        <f t="shared" si="105"/>
        <v>-250000</v>
      </c>
      <c r="P602" s="34"/>
      <c r="Q602" s="34"/>
      <c r="R602" s="34"/>
      <c r="S602" s="34"/>
      <c r="T602" s="3" t="s">
        <v>1618</v>
      </c>
    </row>
    <row r="603" spans="1:20" x14ac:dyDescent="0.35">
      <c r="A603" s="3" t="s">
        <v>107</v>
      </c>
      <c r="B603" s="3"/>
      <c r="C603" s="3"/>
      <c r="D603" s="34"/>
      <c r="E603" s="34"/>
      <c r="F603" s="34"/>
      <c r="G603" s="34"/>
      <c r="H603" s="34"/>
      <c r="I603" s="34"/>
      <c r="J603" s="34"/>
      <c r="K603" s="21">
        <v>44797</v>
      </c>
      <c r="L603" s="3" t="s">
        <v>1728</v>
      </c>
      <c r="M603" s="34">
        <v>150000</v>
      </c>
      <c r="N603" s="34"/>
      <c r="O603" s="4">
        <f t="shared" si="105"/>
        <v>150000</v>
      </c>
      <c r="P603" s="34"/>
      <c r="Q603" s="34"/>
      <c r="R603" s="34"/>
      <c r="S603" s="34"/>
      <c r="T603" s="3" t="s">
        <v>1618</v>
      </c>
    </row>
    <row r="604" spans="1:20" x14ac:dyDescent="0.35">
      <c r="A604" s="3" t="s">
        <v>107</v>
      </c>
      <c r="B604" s="3"/>
      <c r="C604" s="3"/>
      <c r="D604" s="34"/>
      <c r="E604" s="34"/>
      <c r="F604" s="34"/>
      <c r="G604" s="34"/>
      <c r="H604" s="34"/>
      <c r="I604" s="34"/>
      <c r="J604" s="34"/>
      <c r="K604" s="21">
        <v>44807</v>
      </c>
      <c r="L604" s="3" t="s">
        <v>1729</v>
      </c>
      <c r="M604" s="34">
        <v>200000</v>
      </c>
      <c r="N604" s="34"/>
      <c r="O604" s="4">
        <f t="shared" si="105"/>
        <v>200000</v>
      </c>
      <c r="P604" s="34"/>
      <c r="Q604" s="34"/>
      <c r="R604" s="34"/>
      <c r="S604" s="34"/>
      <c r="T604" s="3" t="s">
        <v>1618</v>
      </c>
    </row>
    <row r="605" spans="1:20" x14ac:dyDescent="0.35">
      <c r="A605" s="3" t="s">
        <v>107</v>
      </c>
      <c r="B605" s="3"/>
      <c r="C605" s="3"/>
      <c r="D605" s="34"/>
      <c r="E605" s="34"/>
      <c r="F605" s="34"/>
      <c r="G605" s="34"/>
      <c r="H605" s="34"/>
      <c r="I605" s="34"/>
      <c r="J605" s="34"/>
      <c r="K605" s="21">
        <v>44820</v>
      </c>
      <c r="L605" s="3" t="s">
        <v>1730</v>
      </c>
      <c r="M605" s="34">
        <v>150000</v>
      </c>
      <c r="N605" s="34"/>
      <c r="O605" s="4">
        <f t="shared" si="105"/>
        <v>150000</v>
      </c>
      <c r="P605" s="34"/>
      <c r="Q605" s="34"/>
      <c r="R605" s="34"/>
      <c r="S605" s="34"/>
      <c r="T605" s="3" t="s">
        <v>1618</v>
      </c>
    </row>
    <row r="606" spans="1:20" x14ac:dyDescent="0.35">
      <c r="A606" s="3" t="s">
        <v>107</v>
      </c>
      <c r="B606" s="3"/>
      <c r="C606" s="3"/>
      <c r="D606" s="34"/>
      <c r="E606" s="34"/>
      <c r="F606" s="34"/>
      <c r="G606" s="34"/>
      <c r="H606" s="34"/>
      <c r="I606" s="34"/>
      <c r="J606" s="34"/>
      <c r="K606" s="21">
        <v>45187</v>
      </c>
      <c r="L606" s="3" t="s">
        <v>9</v>
      </c>
      <c r="M606" s="34"/>
      <c r="N606" s="34">
        <v>10000</v>
      </c>
      <c r="O606" s="4">
        <f t="shared" si="105"/>
        <v>10000</v>
      </c>
      <c r="P606" s="34"/>
      <c r="Q606" s="34"/>
      <c r="R606" s="43"/>
      <c r="S606" s="43"/>
      <c r="T606" s="3" t="s">
        <v>1618</v>
      </c>
    </row>
    <row r="607" spans="1:20" x14ac:dyDescent="0.35">
      <c r="A607" s="3" t="s">
        <v>107</v>
      </c>
      <c r="B607" s="3"/>
      <c r="C607" s="3" t="s">
        <v>1488</v>
      </c>
      <c r="D607" s="34"/>
      <c r="E607" s="34"/>
      <c r="F607" s="34"/>
      <c r="G607" s="34"/>
      <c r="H607" s="34"/>
      <c r="I607" s="34"/>
      <c r="J607" s="34"/>
      <c r="K607" s="21">
        <v>45322</v>
      </c>
      <c r="L607" s="3" t="s">
        <v>9</v>
      </c>
      <c r="M607" s="34"/>
      <c r="N607" s="34">
        <v>205100</v>
      </c>
      <c r="O607" s="4">
        <f t="shared" si="105"/>
        <v>205100</v>
      </c>
      <c r="P607" s="34"/>
      <c r="Q607" s="34"/>
      <c r="R607" s="34"/>
      <c r="S607" s="34"/>
      <c r="T607" s="3" t="s">
        <v>1618</v>
      </c>
    </row>
    <row r="608" spans="1:20" x14ac:dyDescent="0.35">
      <c r="A608" s="3" t="s">
        <v>107</v>
      </c>
      <c r="B608" s="3"/>
      <c r="C608" s="3"/>
      <c r="D608" s="34"/>
      <c r="E608" s="34"/>
      <c r="F608" s="34"/>
      <c r="G608" s="34"/>
      <c r="H608" s="34"/>
      <c r="I608" s="34"/>
      <c r="J608" s="34"/>
      <c r="K608" s="21">
        <v>45355</v>
      </c>
      <c r="L608" s="3" t="s">
        <v>9</v>
      </c>
      <c r="M608" s="34"/>
      <c r="N608" s="34">
        <v>200000</v>
      </c>
      <c r="O608" s="4">
        <f t="shared" si="105"/>
        <v>200000</v>
      </c>
      <c r="P608" s="34"/>
      <c r="Q608" s="34"/>
      <c r="R608" s="34"/>
      <c r="S608" s="34"/>
      <c r="T608" s="3" t="s">
        <v>1618</v>
      </c>
    </row>
    <row r="609" spans="1:20" x14ac:dyDescent="0.35">
      <c r="A609" s="3" t="s">
        <v>107</v>
      </c>
      <c r="B609" s="3"/>
      <c r="C609" s="3"/>
      <c r="D609" s="34"/>
      <c r="E609" s="34"/>
      <c r="F609" s="34"/>
      <c r="G609" s="34"/>
      <c r="H609" s="34"/>
      <c r="I609" s="34"/>
      <c r="J609" s="34"/>
      <c r="K609" s="21">
        <v>45355</v>
      </c>
      <c r="L609" s="3" t="s">
        <v>9</v>
      </c>
      <c r="M609" s="34"/>
      <c r="N609" s="34">
        <v>300000</v>
      </c>
      <c r="O609" s="4">
        <f t="shared" si="105"/>
        <v>300000</v>
      </c>
      <c r="P609" s="34"/>
      <c r="Q609" s="34"/>
      <c r="R609" s="34"/>
      <c r="S609" s="34"/>
      <c r="T609" s="3" t="s">
        <v>1618</v>
      </c>
    </row>
    <row r="610" spans="1:20" x14ac:dyDescent="0.35">
      <c r="A610" s="3" t="s">
        <v>107</v>
      </c>
      <c r="B610" s="3"/>
      <c r="C610" s="3"/>
      <c r="D610" s="34"/>
      <c r="E610" s="34"/>
      <c r="F610" s="34"/>
      <c r="G610" s="34"/>
      <c r="H610" s="34"/>
      <c r="I610" s="34"/>
      <c r="J610" s="34"/>
      <c r="K610" s="21">
        <v>45364</v>
      </c>
      <c r="L610" s="3" t="s">
        <v>1731</v>
      </c>
      <c r="M610" s="34">
        <v>355000</v>
      </c>
      <c r="N610" s="34"/>
      <c r="O610" s="4">
        <f t="shared" si="105"/>
        <v>355000</v>
      </c>
      <c r="P610" s="34"/>
      <c r="Q610" s="34"/>
      <c r="R610" s="34"/>
      <c r="S610" s="34"/>
      <c r="T610" s="3" t="s">
        <v>1618</v>
      </c>
    </row>
    <row r="611" spans="1:20" x14ac:dyDescent="0.35">
      <c r="A611" s="3" t="s">
        <v>107</v>
      </c>
      <c r="B611" s="3"/>
      <c r="C611" s="3"/>
      <c r="D611" s="34"/>
      <c r="E611" s="34"/>
      <c r="F611" s="34"/>
      <c r="G611" s="34"/>
      <c r="H611" s="34"/>
      <c r="I611" s="34"/>
      <c r="J611" s="34"/>
      <c r="K611" s="21">
        <v>45364</v>
      </c>
      <c r="L611" s="3" t="s">
        <v>1732</v>
      </c>
      <c r="M611" s="34">
        <v>400000</v>
      </c>
      <c r="N611" s="34"/>
      <c r="O611" s="4">
        <f t="shared" si="105"/>
        <v>400000</v>
      </c>
      <c r="P611" s="34"/>
      <c r="Q611" s="34"/>
      <c r="R611" s="34"/>
      <c r="S611" s="34"/>
      <c r="T611" s="3" t="s">
        <v>1618</v>
      </c>
    </row>
    <row r="612" spans="1:20" x14ac:dyDescent="0.35">
      <c r="A612" s="3" t="s">
        <v>107</v>
      </c>
      <c r="B612" s="3"/>
      <c r="C612" s="3"/>
      <c r="D612" s="34"/>
      <c r="E612" s="34"/>
      <c r="F612" s="34"/>
      <c r="G612" s="34"/>
      <c r="H612" s="34"/>
      <c r="I612" s="34"/>
      <c r="J612" s="34"/>
      <c r="K612" s="21">
        <v>45364</v>
      </c>
      <c r="L612" s="3" t="s">
        <v>9</v>
      </c>
      <c r="M612" s="34"/>
      <c r="N612" s="34">
        <v>-194440</v>
      </c>
      <c r="O612" s="4">
        <f t="shared" si="105"/>
        <v>-194440</v>
      </c>
      <c r="P612" s="34"/>
      <c r="Q612" s="34"/>
      <c r="R612" s="34"/>
      <c r="S612" s="34"/>
      <c r="T612" s="3" t="s">
        <v>1618</v>
      </c>
    </row>
    <row r="613" spans="1:20" x14ac:dyDescent="0.35">
      <c r="A613" s="3" t="s">
        <v>107</v>
      </c>
      <c r="B613" s="3"/>
      <c r="C613" s="3"/>
      <c r="D613" s="34"/>
      <c r="E613" s="34"/>
      <c r="F613" s="34"/>
      <c r="G613" s="34"/>
      <c r="H613" s="34"/>
      <c r="I613" s="34"/>
      <c r="J613" s="34"/>
      <c r="K613" s="21">
        <v>45369</v>
      </c>
      <c r="L613" s="3" t="s">
        <v>1732</v>
      </c>
      <c r="M613" s="34">
        <v>-400000</v>
      </c>
      <c r="N613" s="34"/>
      <c r="O613" s="4">
        <f t="shared" si="105"/>
        <v>-400000</v>
      </c>
      <c r="P613" s="34"/>
      <c r="Q613" s="34"/>
      <c r="R613" s="34"/>
      <c r="S613" s="34"/>
      <c r="T613" s="3" t="s">
        <v>1618</v>
      </c>
    </row>
    <row r="614" spans="1:20" x14ac:dyDescent="0.35">
      <c r="A614" s="3" t="s">
        <v>107</v>
      </c>
      <c r="B614" s="3"/>
      <c r="C614" s="3"/>
      <c r="D614" s="34"/>
      <c r="E614" s="34"/>
      <c r="F614" s="34"/>
      <c r="G614" s="34"/>
      <c r="H614" s="34"/>
      <c r="I614" s="34"/>
      <c r="J614" s="34"/>
      <c r="K614" s="21">
        <v>45370</v>
      </c>
      <c r="L614" s="3" t="s">
        <v>9</v>
      </c>
      <c r="M614" s="34"/>
      <c r="N614" s="34">
        <v>41660</v>
      </c>
      <c r="O614" s="4">
        <f t="shared" si="105"/>
        <v>41660</v>
      </c>
      <c r="P614" s="34"/>
      <c r="Q614" s="34"/>
      <c r="R614" s="34"/>
      <c r="S614" s="34"/>
      <c r="T614" s="3" t="s">
        <v>1618</v>
      </c>
    </row>
    <row r="615" spans="1:20" x14ac:dyDescent="0.35">
      <c r="A615" s="3" t="s">
        <v>107</v>
      </c>
      <c r="B615" s="3"/>
      <c r="C615" s="3"/>
      <c r="D615" s="34"/>
      <c r="E615" s="34"/>
      <c r="F615" s="34"/>
      <c r="G615" s="34"/>
      <c r="H615" s="34"/>
      <c r="I615" s="34"/>
      <c r="J615" s="34"/>
      <c r="K615" s="21">
        <v>45371</v>
      </c>
      <c r="L615" s="3" t="s">
        <v>9</v>
      </c>
      <c r="M615" s="34"/>
      <c r="N615" s="34">
        <v>70470</v>
      </c>
      <c r="O615" s="4">
        <f t="shared" si="105"/>
        <v>70470</v>
      </c>
      <c r="P615" s="34"/>
      <c r="Q615" s="34"/>
      <c r="R615" s="34"/>
      <c r="S615" s="34"/>
      <c r="T615" s="3" t="s">
        <v>1618</v>
      </c>
    </row>
    <row r="616" spans="1:20" x14ac:dyDescent="0.35">
      <c r="A616" s="3" t="s">
        <v>107</v>
      </c>
      <c r="B616" s="3"/>
      <c r="C616" s="3"/>
      <c r="D616" s="34"/>
      <c r="E616" s="34"/>
      <c r="F616" s="34"/>
      <c r="G616" s="34"/>
      <c r="H616" s="34"/>
      <c r="I616" s="34"/>
      <c r="J616" s="34"/>
      <c r="K616" s="21">
        <v>45373</v>
      </c>
      <c r="L616" s="3" t="s">
        <v>1732</v>
      </c>
      <c r="M616" s="34">
        <v>400000</v>
      </c>
      <c r="N616" s="34"/>
      <c r="O616" s="4">
        <f t="shared" si="105"/>
        <v>400000</v>
      </c>
      <c r="P616" s="34"/>
      <c r="Q616" s="34"/>
      <c r="R616" s="34"/>
      <c r="S616" s="34"/>
      <c r="T616" s="3" t="s">
        <v>1618</v>
      </c>
    </row>
    <row r="617" spans="1:20" x14ac:dyDescent="0.35">
      <c r="A617" s="3" t="s">
        <v>107</v>
      </c>
      <c r="B617" s="3"/>
      <c r="C617" s="3"/>
      <c r="D617" s="34"/>
      <c r="E617" s="34"/>
      <c r="F617" s="34"/>
      <c r="G617" s="34"/>
      <c r="H617" s="34"/>
      <c r="I617" s="34"/>
      <c r="J617" s="34"/>
      <c r="K617" s="21">
        <v>45384</v>
      </c>
      <c r="L617" s="3" t="s">
        <v>314</v>
      </c>
      <c r="M617" s="34">
        <v>-600000</v>
      </c>
      <c r="N617" s="34"/>
      <c r="O617" s="4">
        <f t="shared" si="105"/>
        <v>-600000</v>
      </c>
      <c r="P617" s="34"/>
      <c r="Q617" s="34"/>
      <c r="R617" s="34"/>
      <c r="S617" s="34"/>
      <c r="T617" s="3" t="s">
        <v>1618</v>
      </c>
    </row>
    <row r="618" spans="1:20" x14ac:dyDescent="0.35">
      <c r="A618" s="3" t="s">
        <v>107</v>
      </c>
      <c r="B618" s="3"/>
      <c r="C618" s="3"/>
      <c r="D618" s="34"/>
      <c r="E618" s="34"/>
      <c r="F618" s="34"/>
      <c r="G618" s="34"/>
      <c r="H618" s="34"/>
      <c r="I618" s="34"/>
      <c r="J618" s="34"/>
      <c r="K618" s="21">
        <v>45393</v>
      </c>
      <c r="L618" s="3" t="s">
        <v>9</v>
      </c>
      <c r="M618" s="34"/>
      <c r="N618" s="34">
        <v>-10000</v>
      </c>
      <c r="O618" s="4">
        <f t="shared" si="105"/>
        <v>-10000</v>
      </c>
      <c r="P618" s="34"/>
      <c r="Q618" s="34"/>
      <c r="R618" s="34"/>
      <c r="S618" s="34"/>
      <c r="T618" s="3" t="s">
        <v>1618</v>
      </c>
    </row>
    <row r="619" spans="1:20" x14ac:dyDescent="0.35">
      <c r="A619" s="3" t="s">
        <v>107</v>
      </c>
      <c r="B619" s="3"/>
      <c r="C619" s="3"/>
      <c r="D619" s="34"/>
      <c r="E619" s="34"/>
      <c r="F619" s="34"/>
      <c r="G619" s="34"/>
      <c r="H619" s="34"/>
      <c r="I619" s="34"/>
      <c r="J619" s="34"/>
      <c r="K619" s="3"/>
      <c r="L619" s="3"/>
      <c r="M619" s="34"/>
      <c r="N619" s="34"/>
      <c r="O619" s="4">
        <f t="shared" si="105"/>
        <v>0</v>
      </c>
      <c r="P619" s="34"/>
      <c r="Q619" s="34"/>
      <c r="R619" s="34"/>
      <c r="S619" s="34"/>
      <c r="T619" s="3" t="s">
        <v>1618</v>
      </c>
    </row>
    <row r="620" spans="1:20" x14ac:dyDescent="0.35">
      <c r="A620" s="18"/>
      <c r="B620" s="18"/>
      <c r="C620" s="18"/>
      <c r="D620" s="23"/>
      <c r="E620" s="23"/>
      <c r="F620" s="23"/>
      <c r="G620" s="23"/>
      <c r="H620" s="23"/>
      <c r="I620" s="23"/>
      <c r="J620" s="23"/>
      <c r="K620" s="18"/>
      <c r="L620" s="18"/>
      <c r="M620" s="23">
        <f t="shared" ref="M620:N620" si="106">SUM(M599:M619)</f>
        <v>755000</v>
      </c>
      <c r="N620" s="23">
        <f t="shared" si="106"/>
        <v>772790</v>
      </c>
      <c r="O620" s="23">
        <f>SUM(O599:O619)</f>
        <v>1527790</v>
      </c>
      <c r="P620" s="23">
        <f>+J598-N620</f>
        <v>-1000.0000000002328</v>
      </c>
      <c r="Q620" s="23">
        <f>+I598-M620</f>
        <v>1000</v>
      </c>
      <c r="R620" s="23">
        <f>+SUM(P620:Q620)</f>
        <v>-2.3283064365386963E-10</v>
      </c>
      <c r="S620" s="23">
        <f>+O620</f>
        <v>1527790</v>
      </c>
      <c r="T620" s="18"/>
    </row>
    <row r="621" spans="1:20" x14ac:dyDescent="0.35">
      <c r="A621" s="3" t="s">
        <v>108</v>
      </c>
      <c r="B621" s="3" t="s">
        <v>326</v>
      </c>
      <c r="C621" s="3"/>
      <c r="D621" s="34">
        <v>138.88999999999999</v>
      </c>
      <c r="E621" s="34">
        <v>11500</v>
      </c>
      <c r="F621" s="4">
        <f>+D621*0.8364</f>
        <v>116.16759599999999</v>
      </c>
      <c r="G621" s="34">
        <v>6500</v>
      </c>
      <c r="H621" s="34">
        <f>+D621*E621</f>
        <v>1597234.9999999998</v>
      </c>
      <c r="I621" s="4">
        <f>+CEILING(F621*G621,1000)</f>
        <v>756000</v>
      </c>
      <c r="J621" s="4">
        <f>(H621-I621)</f>
        <v>841234.99999999977</v>
      </c>
      <c r="K621" s="21">
        <v>44645</v>
      </c>
      <c r="L621" s="3"/>
      <c r="M621" s="34"/>
      <c r="N621" s="34"/>
      <c r="O621" s="4"/>
      <c r="P621" s="34"/>
      <c r="Q621" s="34"/>
      <c r="R621" s="34"/>
      <c r="S621" s="34"/>
      <c r="T621" s="3" t="s">
        <v>296</v>
      </c>
    </row>
    <row r="622" spans="1:20" x14ac:dyDescent="0.35">
      <c r="A622" s="3" t="s">
        <v>108</v>
      </c>
      <c r="B622" s="3"/>
      <c r="C622" s="3"/>
      <c r="D622" s="34"/>
      <c r="E622" s="34"/>
      <c r="F622" s="34"/>
      <c r="G622" s="34"/>
      <c r="H622" s="34"/>
      <c r="I622" s="34"/>
      <c r="J622" s="34"/>
      <c r="K622" s="21">
        <v>44713</v>
      </c>
      <c r="L622" s="3" t="s">
        <v>1733</v>
      </c>
      <c r="M622" s="34">
        <v>200000</v>
      </c>
      <c r="N622" s="34"/>
      <c r="O622" s="4">
        <f t="shared" ref="O622:O633" si="107">+SUM(M622:N622)</f>
        <v>200000</v>
      </c>
      <c r="P622" s="34"/>
      <c r="Q622" s="34"/>
      <c r="R622" s="34"/>
      <c r="S622" s="34"/>
      <c r="T622" s="3" t="s">
        <v>296</v>
      </c>
    </row>
    <row r="623" spans="1:20" x14ac:dyDescent="0.35">
      <c r="A623" s="3" t="s">
        <v>108</v>
      </c>
      <c r="B623" s="3"/>
      <c r="C623" s="3"/>
      <c r="D623" s="34"/>
      <c r="E623" s="34"/>
      <c r="F623" s="34"/>
      <c r="G623" s="34"/>
      <c r="H623" s="34"/>
      <c r="I623" s="34"/>
      <c r="J623" s="34"/>
      <c r="K623" s="21">
        <v>44774</v>
      </c>
      <c r="L623" s="3" t="s">
        <v>9</v>
      </c>
      <c r="M623" s="34"/>
      <c r="N623" s="4">
        <v>200000</v>
      </c>
      <c r="O623" s="4">
        <f t="shared" si="107"/>
        <v>200000</v>
      </c>
      <c r="P623" s="34"/>
      <c r="Q623" s="34"/>
      <c r="R623" s="34"/>
      <c r="S623" s="34"/>
      <c r="T623" s="3" t="s">
        <v>296</v>
      </c>
    </row>
    <row r="624" spans="1:20" x14ac:dyDescent="0.35">
      <c r="A624" s="3" t="s">
        <v>108</v>
      </c>
      <c r="B624" s="3"/>
      <c r="C624" s="3"/>
      <c r="D624" s="34"/>
      <c r="E624" s="34"/>
      <c r="F624" s="34"/>
      <c r="G624" s="34"/>
      <c r="H624" s="34"/>
      <c r="I624" s="34"/>
      <c r="J624" s="34"/>
      <c r="K624" s="21">
        <v>45068</v>
      </c>
      <c r="L624" s="3" t="s">
        <v>312</v>
      </c>
      <c r="M624" s="34">
        <v>1000</v>
      </c>
      <c r="N624" s="34"/>
      <c r="O624" s="4">
        <f t="shared" si="107"/>
        <v>1000</v>
      </c>
      <c r="P624" s="34"/>
      <c r="Q624" s="34"/>
      <c r="R624" s="34"/>
      <c r="S624" s="34"/>
      <c r="T624" s="3" t="s">
        <v>296</v>
      </c>
    </row>
    <row r="625" spans="1:20" x14ac:dyDescent="0.35">
      <c r="A625" s="3" t="s">
        <v>108</v>
      </c>
      <c r="B625" s="3"/>
      <c r="C625" s="3"/>
      <c r="D625" s="34"/>
      <c r="E625" s="34"/>
      <c r="F625" s="34"/>
      <c r="G625" s="34"/>
      <c r="H625" s="34"/>
      <c r="I625" s="34"/>
      <c r="J625" s="34"/>
      <c r="K625" s="21">
        <v>45068</v>
      </c>
      <c r="L625" s="3" t="s">
        <v>312</v>
      </c>
      <c r="M625" s="34">
        <v>24000</v>
      </c>
      <c r="N625" s="34"/>
      <c r="O625" s="4">
        <f t="shared" si="107"/>
        <v>24000</v>
      </c>
      <c r="P625" s="34"/>
      <c r="Q625" s="34"/>
      <c r="R625" s="43"/>
      <c r="S625" s="43"/>
      <c r="T625" s="3" t="s">
        <v>296</v>
      </c>
    </row>
    <row r="626" spans="1:20" x14ac:dyDescent="0.35">
      <c r="A626" s="3" t="s">
        <v>108</v>
      </c>
      <c r="B626" s="3"/>
      <c r="C626" s="3"/>
      <c r="D626" s="34"/>
      <c r="E626" s="34"/>
      <c r="F626" s="34"/>
      <c r="G626" s="34"/>
      <c r="H626" s="34"/>
      <c r="I626" s="34"/>
      <c r="J626" s="34"/>
      <c r="K626" s="21">
        <v>45265</v>
      </c>
      <c r="L626" s="3" t="s">
        <v>9</v>
      </c>
      <c r="M626" s="34"/>
      <c r="N626" s="34">
        <v>10000</v>
      </c>
      <c r="O626" s="4">
        <f t="shared" si="107"/>
        <v>10000</v>
      </c>
      <c r="P626" s="34"/>
      <c r="Q626" s="34"/>
      <c r="R626" s="34"/>
      <c r="S626" s="34"/>
      <c r="T626" s="3" t="s">
        <v>296</v>
      </c>
    </row>
    <row r="627" spans="1:20" x14ac:dyDescent="0.35">
      <c r="A627" s="3" t="s">
        <v>108</v>
      </c>
      <c r="B627" s="3"/>
      <c r="C627" s="3"/>
      <c r="D627" s="34"/>
      <c r="E627" s="34"/>
      <c r="F627" s="34"/>
      <c r="G627" s="34"/>
      <c r="H627" s="34"/>
      <c r="I627" s="34"/>
      <c r="J627" s="34"/>
      <c r="K627" s="21">
        <v>45308</v>
      </c>
      <c r="L627" s="3" t="s">
        <v>1734</v>
      </c>
      <c r="M627" s="34">
        <v>300000</v>
      </c>
      <c r="N627" s="34"/>
      <c r="O627" s="4">
        <f t="shared" si="107"/>
        <v>300000</v>
      </c>
      <c r="P627" s="34"/>
      <c r="Q627" s="34"/>
      <c r="R627" s="34"/>
      <c r="S627" s="34"/>
      <c r="T627" s="3" t="s">
        <v>296</v>
      </c>
    </row>
    <row r="628" spans="1:20" x14ac:dyDescent="0.35">
      <c r="A628" s="3" t="s">
        <v>108</v>
      </c>
      <c r="B628" s="3"/>
      <c r="C628" s="3"/>
      <c r="D628" s="34"/>
      <c r="E628" s="34"/>
      <c r="F628" s="34"/>
      <c r="G628" s="34"/>
      <c r="H628" s="34"/>
      <c r="I628" s="34"/>
      <c r="J628" s="34"/>
      <c r="K628" s="21">
        <v>45311</v>
      </c>
      <c r="L628" s="3" t="s">
        <v>1735</v>
      </c>
      <c r="M628" s="34">
        <v>200000</v>
      </c>
      <c r="N628" s="34"/>
      <c r="O628" s="4">
        <f t="shared" si="107"/>
        <v>200000</v>
      </c>
      <c r="P628" s="34"/>
      <c r="Q628" s="34"/>
      <c r="R628" s="34"/>
      <c r="S628" s="34"/>
      <c r="T628" s="3" t="s">
        <v>296</v>
      </c>
    </row>
    <row r="629" spans="1:20" x14ac:dyDescent="0.35">
      <c r="A629" s="3" t="s">
        <v>108</v>
      </c>
      <c r="B629" s="3"/>
      <c r="C629" s="3" t="s">
        <v>485</v>
      </c>
      <c r="D629" s="34"/>
      <c r="E629" s="34"/>
      <c r="F629" s="34"/>
      <c r="G629" s="34"/>
      <c r="H629" s="34"/>
      <c r="I629" s="34"/>
      <c r="J629" s="34"/>
      <c r="K629" s="21">
        <v>45314</v>
      </c>
      <c r="L629" s="3" t="s">
        <v>314</v>
      </c>
      <c r="M629" s="34">
        <v>368000</v>
      </c>
      <c r="N629" s="34"/>
      <c r="O629" s="4">
        <f t="shared" si="107"/>
        <v>368000</v>
      </c>
      <c r="P629" s="34"/>
      <c r="Q629" s="34"/>
      <c r="R629" s="34"/>
      <c r="S629" s="34"/>
      <c r="T629" s="3" t="s">
        <v>296</v>
      </c>
    </row>
    <row r="630" spans="1:20" x14ac:dyDescent="0.35">
      <c r="A630" s="3" t="s">
        <v>108</v>
      </c>
      <c r="B630" s="3"/>
      <c r="C630" s="3" t="s">
        <v>485</v>
      </c>
      <c r="D630" s="34"/>
      <c r="E630" s="34"/>
      <c r="F630" s="34"/>
      <c r="G630" s="34"/>
      <c r="H630" s="34"/>
      <c r="I630" s="34"/>
      <c r="J630" s="34"/>
      <c r="K630" s="21">
        <v>45330</v>
      </c>
      <c r="L630" s="3" t="s">
        <v>9</v>
      </c>
      <c r="M630" s="34"/>
      <c r="N630" s="34">
        <v>194235</v>
      </c>
      <c r="O630" s="4">
        <f t="shared" si="107"/>
        <v>194235</v>
      </c>
      <c r="P630" s="34"/>
      <c r="Q630" s="34"/>
      <c r="R630" s="34"/>
      <c r="S630" s="34"/>
      <c r="T630" s="3" t="s">
        <v>296</v>
      </c>
    </row>
    <row r="631" spans="1:20" x14ac:dyDescent="0.35">
      <c r="A631" s="3" t="s">
        <v>108</v>
      </c>
      <c r="B631" s="3"/>
      <c r="C631" s="3" t="s">
        <v>485</v>
      </c>
      <c r="D631" s="34"/>
      <c r="E631" s="34"/>
      <c r="F631" s="34"/>
      <c r="G631" s="34"/>
      <c r="H631" s="34"/>
      <c r="I631" s="34"/>
      <c r="J631" s="34"/>
      <c r="K631" s="21" t="s">
        <v>1204</v>
      </c>
      <c r="L631" s="3" t="s">
        <v>102</v>
      </c>
      <c r="M631" s="34">
        <v>50000</v>
      </c>
      <c r="N631" s="34"/>
      <c r="O631" s="4">
        <f t="shared" si="107"/>
        <v>50000</v>
      </c>
      <c r="P631" s="34"/>
      <c r="Q631" s="34"/>
      <c r="R631" s="34"/>
      <c r="S631" s="34"/>
      <c r="T631" s="3" t="s">
        <v>296</v>
      </c>
    </row>
    <row r="632" spans="1:20" x14ac:dyDescent="0.35">
      <c r="A632" s="3" t="s">
        <v>108</v>
      </c>
      <c r="B632" s="3"/>
      <c r="C632" s="3"/>
      <c r="D632" s="34"/>
      <c r="E632" s="34"/>
      <c r="F632" s="34"/>
      <c r="G632" s="34"/>
      <c r="H632" s="34"/>
      <c r="I632" s="34"/>
      <c r="J632" s="34"/>
      <c r="K632" s="21" t="s">
        <v>1204</v>
      </c>
      <c r="L632" s="3" t="s">
        <v>110</v>
      </c>
      <c r="M632" s="34">
        <v>50000</v>
      </c>
      <c r="N632" s="34"/>
      <c r="O632" s="4">
        <f t="shared" si="107"/>
        <v>50000</v>
      </c>
      <c r="P632" s="34"/>
      <c r="Q632" s="34"/>
      <c r="R632" s="34"/>
      <c r="S632" s="34"/>
      <c r="T632" s="3" t="s">
        <v>296</v>
      </c>
    </row>
    <row r="633" spans="1:20" x14ac:dyDescent="0.35">
      <c r="A633" s="3" t="s">
        <v>108</v>
      </c>
      <c r="B633" s="3"/>
      <c r="C633" s="3"/>
      <c r="D633" s="34"/>
      <c r="E633" s="34"/>
      <c r="F633" s="34"/>
      <c r="G633" s="34"/>
      <c r="H633" s="34"/>
      <c r="I633" s="34"/>
      <c r="J633" s="34"/>
      <c r="K633" s="3"/>
      <c r="L633" s="3"/>
      <c r="M633" s="34"/>
      <c r="N633" s="34"/>
      <c r="O633" s="4">
        <f t="shared" si="107"/>
        <v>0</v>
      </c>
      <c r="P633" s="34"/>
      <c r="Q633" s="34"/>
      <c r="R633" s="34"/>
      <c r="S633" s="34"/>
      <c r="T633" s="3" t="s">
        <v>296</v>
      </c>
    </row>
    <row r="634" spans="1:20" x14ac:dyDescent="0.35">
      <c r="A634" s="18"/>
      <c r="B634" s="18"/>
      <c r="C634" s="18"/>
      <c r="D634" s="23"/>
      <c r="E634" s="23"/>
      <c r="F634" s="23"/>
      <c r="G634" s="23"/>
      <c r="H634" s="23"/>
      <c r="I634" s="23"/>
      <c r="J634" s="23"/>
      <c r="K634" s="18"/>
      <c r="L634" s="18"/>
      <c r="M634" s="23">
        <f t="shared" ref="M634:N634" si="108">SUM(M622:M633)</f>
        <v>1193000</v>
      </c>
      <c r="N634" s="23">
        <f t="shared" si="108"/>
        <v>404235</v>
      </c>
      <c r="O634" s="23">
        <f>SUM(O622:O633)</f>
        <v>1597235</v>
      </c>
      <c r="P634" s="23">
        <f>+J621-N634</f>
        <v>436999.99999999977</v>
      </c>
      <c r="Q634" s="23">
        <f>+I621-M634</f>
        <v>-437000</v>
      </c>
      <c r="R634" s="23">
        <f>+SUM(P634:Q634)</f>
        <v>0</v>
      </c>
      <c r="S634" s="23">
        <f>+O634</f>
        <v>1597235</v>
      </c>
      <c r="T634" s="18"/>
    </row>
    <row r="635" spans="1:20" x14ac:dyDescent="0.35">
      <c r="A635" s="3" t="s">
        <v>109</v>
      </c>
      <c r="B635" s="3" t="s">
        <v>326</v>
      </c>
      <c r="C635" s="3"/>
      <c r="D635" s="34">
        <v>125</v>
      </c>
      <c r="E635" s="34">
        <v>10000</v>
      </c>
      <c r="F635" s="4">
        <f>+D635*0.8364</f>
        <v>104.55</v>
      </c>
      <c r="G635" s="34">
        <v>6500</v>
      </c>
      <c r="H635" s="34">
        <f>+D635*E635</f>
        <v>1250000</v>
      </c>
      <c r="I635" s="4">
        <f>+CEILING(F635*G635,1000)</f>
        <v>680000</v>
      </c>
      <c r="J635" s="4">
        <f>(H635-I635)</f>
        <v>570000</v>
      </c>
      <c r="K635" s="21">
        <v>44641</v>
      </c>
      <c r="L635" s="3"/>
      <c r="M635" s="34"/>
      <c r="N635" s="34"/>
      <c r="O635" s="4"/>
      <c r="P635" s="34"/>
      <c r="Q635" s="34"/>
      <c r="R635" s="34"/>
      <c r="S635" s="34"/>
      <c r="T635" s="3" t="s">
        <v>306</v>
      </c>
    </row>
    <row r="636" spans="1:20" x14ac:dyDescent="0.35">
      <c r="A636" s="3" t="s">
        <v>109</v>
      </c>
      <c r="B636" s="3"/>
      <c r="C636" s="3"/>
      <c r="D636" s="34"/>
      <c r="E636" s="34"/>
      <c r="F636" s="34"/>
      <c r="G636" s="34"/>
      <c r="H636" s="34"/>
      <c r="I636" s="34"/>
      <c r="J636" s="34"/>
      <c r="K636" s="21">
        <v>44641</v>
      </c>
      <c r="L636" s="3" t="s">
        <v>9</v>
      </c>
      <c r="M636" s="34"/>
      <c r="N636" s="4">
        <v>150000</v>
      </c>
      <c r="O636" s="4">
        <f t="shared" ref="O636:O647" si="109">+SUM(M636:N636)</f>
        <v>150000</v>
      </c>
      <c r="P636" s="34"/>
      <c r="Q636" s="34"/>
      <c r="R636" s="34"/>
      <c r="S636" s="34"/>
      <c r="T636" s="3" t="s">
        <v>306</v>
      </c>
    </row>
    <row r="637" spans="1:20" x14ac:dyDescent="0.35">
      <c r="A637" s="3" t="s">
        <v>109</v>
      </c>
      <c r="B637" s="3"/>
      <c r="C637" s="3"/>
      <c r="D637" s="34"/>
      <c r="E637" s="34"/>
      <c r="F637" s="34"/>
      <c r="G637" s="34"/>
      <c r="H637" s="34"/>
      <c r="I637" s="34"/>
      <c r="J637" s="34"/>
      <c r="K637" s="21">
        <v>45070</v>
      </c>
      <c r="L637" s="3" t="s">
        <v>9</v>
      </c>
      <c r="M637" s="34"/>
      <c r="N637" s="4">
        <v>10000</v>
      </c>
      <c r="O637" s="4">
        <f t="shared" si="109"/>
        <v>10000</v>
      </c>
      <c r="P637" s="34"/>
      <c r="Q637" s="34"/>
      <c r="R637" s="43"/>
      <c r="S637" s="43"/>
      <c r="T637" s="3" t="s">
        <v>306</v>
      </c>
    </row>
    <row r="638" spans="1:20" x14ac:dyDescent="0.35">
      <c r="A638" s="3" t="s">
        <v>109</v>
      </c>
      <c r="B638" s="3"/>
      <c r="C638" s="3" t="s">
        <v>1489</v>
      </c>
      <c r="D638" s="34"/>
      <c r="E638" s="34"/>
      <c r="F638" s="34"/>
      <c r="G638" s="34"/>
      <c r="H638" s="34"/>
      <c r="I638" s="34"/>
      <c r="J638" s="34"/>
      <c r="K638" s="21">
        <v>45084</v>
      </c>
      <c r="L638" s="3" t="s">
        <v>9</v>
      </c>
      <c r="M638" s="34"/>
      <c r="N638" s="4">
        <v>250000</v>
      </c>
      <c r="O638" s="4">
        <f t="shared" si="109"/>
        <v>250000</v>
      </c>
      <c r="P638" s="34"/>
      <c r="Q638" s="34"/>
      <c r="R638" s="34"/>
      <c r="S638" s="34"/>
      <c r="T638" s="3" t="s">
        <v>306</v>
      </c>
    </row>
    <row r="639" spans="1:20" x14ac:dyDescent="0.35">
      <c r="A639" s="3" t="s">
        <v>109</v>
      </c>
      <c r="B639" s="3"/>
      <c r="C639" s="3"/>
      <c r="D639" s="34"/>
      <c r="E639" s="34"/>
      <c r="F639" s="34"/>
      <c r="G639" s="34"/>
      <c r="H639" s="34"/>
      <c r="I639" s="34"/>
      <c r="J639" s="34"/>
      <c r="K639" s="21">
        <v>45125</v>
      </c>
      <c r="L639" s="3" t="s">
        <v>9</v>
      </c>
      <c r="M639" s="34"/>
      <c r="N639" s="4">
        <v>100000</v>
      </c>
      <c r="O639" s="4">
        <f t="shared" si="109"/>
        <v>100000</v>
      </c>
      <c r="P639" s="34"/>
      <c r="Q639" s="34"/>
      <c r="R639" s="34"/>
      <c r="S639" s="34"/>
      <c r="T639" s="3" t="s">
        <v>306</v>
      </c>
    </row>
    <row r="640" spans="1:20" x14ac:dyDescent="0.35">
      <c r="A640" s="3" t="s">
        <v>109</v>
      </c>
      <c r="B640" s="3"/>
      <c r="C640" s="3"/>
      <c r="D640" s="34"/>
      <c r="E640" s="34"/>
      <c r="F640" s="34"/>
      <c r="G640" s="34"/>
      <c r="H640" s="34"/>
      <c r="I640" s="34"/>
      <c r="J640" s="34"/>
      <c r="K640" s="21">
        <v>45130</v>
      </c>
      <c r="L640" s="3" t="s">
        <v>9</v>
      </c>
      <c r="M640" s="34"/>
      <c r="N640" s="4">
        <v>60000</v>
      </c>
      <c r="O640" s="4">
        <f t="shared" si="109"/>
        <v>60000</v>
      </c>
      <c r="P640" s="34"/>
      <c r="Q640" s="34"/>
      <c r="R640" s="34"/>
      <c r="S640" s="34"/>
      <c r="T640" s="3" t="s">
        <v>306</v>
      </c>
    </row>
    <row r="641" spans="1:20" x14ac:dyDescent="0.35">
      <c r="A641" s="3" t="s">
        <v>109</v>
      </c>
      <c r="B641" s="3"/>
      <c r="C641" s="3"/>
      <c r="D641" s="34"/>
      <c r="E641" s="34"/>
      <c r="F641" s="34"/>
      <c r="G641" s="34"/>
      <c r="H641" s="34"/>
      <c r="I641" s="34"/>
      <c r="J641" s="34"/>
      <c r="K641" s="21">
        <v>45137</v>
      </c>
      <c r="L641" s="3" t="s">
        <v>1736</v>
      </c>
      <c r="M641" s="4">
        <v>676000</v>
      </c>
      <c r="N641" s="34"/>
      <c r="O641" s="4">
        <f t="shared" si="109"/>
        <v>676000</v>
      </c>
      <c r="P641" s="34"/>
      <c r="Q641" s="34"/>
      <c r="R641" s="34"/>
      <c r="S641" s="34"/>
      <c r="T641" s="3" t="s">
        <v>306</v>
      </c>
    </row>
    <row r="642" spans="1:20" x14ac:dyDescent="0.35">
      <c r="A642" s="3" t="s">
        <v>109</v>
      </c>
      <c r="B642" s="3"/>
      <c r="C642" s="3"/>
      <c r="D642" s="34"/>
      <c r="E642" s="34"/>
      <c r="F642" s="34"/>
      <c r="G642" s="34"/>
      <c r="H642" s="34"/>
      <c r="I642" s="34"/>
      <c r="J642" s="34"/>
      <c r="K642" s="21">
        <v>45143</v>
      </c>
      <c r="L642" s="3" t="s">
        <v>1736</v>
      </c>
      <c r="M642" s="4">
        <v>-676000</v>
      </c>
      <c r="N642" s="34"/>
      <c r="O642" s="4">
        <f t="shared" si="109"/>
        <v>-676000</v>
      </c>
      <c r="P642" s="34"/>
      <c r="Q642" s="34"/>
      <c r="R642" s="43"/>
      <c r="S642" s="43"/>
      <c r="T642" s="3" t="s">
        <v>306</v>
      </c>
    </row>
    <row r="643" spans="1:20" x14ac:dyDescent="0.35">
      <c r="A643" s="3" t="s">
        <v>109</v>
      </c>
      <c r="B643" s="3"/>
      <c r="C643" s="3"/>
      <c r="D643" s="34"/>
      <c r="E643" s="34"/>
      <c r="F643" s="34"/>
      <c r="G643" s="34"/>
      <c r="H643" s="34"/>
      <c r="I643" s="34"/>
      <c r="J643" s="34"/>
      <c r="K643" s="21">
        <v>45145</v>
      </c>
      <c r="L643" s="3" t="s">
        <v>314</v>
      </c>
      <c r="M643" s="4">
        <v>676000</v>
      </c>
      <c r="N643" s="34"/>
      <c r="O643" s="4">
        <f t="shared" si="109"/>
        <v>676000</v>
      </c>
      <c r="P643" s="34"/>
      <c r="Q643" s="34"/>
      <c r="R643" s="34"/>
      <c r="S643" s="34"/>
      <c r="T643" s="3" t="s">
        <v>306</v>
      </c>
    </row>
    <row r="644" spans="1:20" x14ac:dyDescent="0.35">
      <c r="A644" s="3" t="s">
        <v>109</v>
      </c>
      <c r="B644" s="3"/>
      <c r="C644" s="3"/>
      <c r="D644" s="34"/>
      <c r="E644" s="34"/>
      <c r="F644" s="34"/>
      <c r="G644" s="34"/>
      <c r="H644" s="34"/>
      <c r="I644" s="34"/>
      <c r="J644" s="34"/>
      <c r="K644" s="21">
        <v>45152</v>
      </c>
      <c r="L644" s="3" t="s">
        <v>9</v>
      </c>
      <c r="M644" s="34"/>
      <c r="N644" s="4">
        <v>4000</v>
      </c>
      <c r="O644" s="4">
        <f t="shared" si="109"/>
        <v>4000</v>
      </c>
      <c r="P644" s="34"/>
      <c r="Q644" s="34"/>
      <c r="R644" s="34"/>
      <c r="S644" s="34"/>
      <c r="T644" s="3" t="s">
        <v>306</v>
      </c>
    </row>
    <row r="645" spans="1:20" x14ac:dyDescent="0.35">
      <c r="A645" s="3" t="s">
        <v>109</v>
      </c>
      <c r="B645" s="3"/>
      <c r="C645" s="3"/>
      <c r="D645" s="34"/>
      <c r="E645" s="34"/>
      <c r="F645" s="34"/>
      <c r="G645" s="34"/>
      <c r="H645" s="34"/>
      <c r="I645" s="34"/>
      <c r="J645" s="34"/>
      <c r="K645" s="21" t="s">
        <v>1204</v>
      </c>
      <c r="L645" s="3" t="s">
        <v>118</v>
      </c>
      <c r="M645" s="34"/>
      <c r="N645" s="34">
        <v>150000</v>
      </c>
      <c r="O645" s="4">
        <f t="shared" si="109"/>
        <v>150000</v>
      </c>
      <c r="P645" s="34"/>
      <c r="Q645" s="34"/>
      <c r="R645" s="34"/>
      <c r="S645" s="34"/>
      <c r="T645" s="3" t="s">
        <v>306</v>
      </c>
    </row>
    <row r="646" spans="1:20" x14ac:dyDescent="0.35">
      <c r="A646" s="3" t="s">
        <v>109</v>
      </c>
      <c r="B646" s="3"/>
      <c r="C646" s="3"/>
      <c r="D646" s="34"/>
      <c r="E646" s="34"/>
      <c r="F646" s="34"/>
      <c r="G646" s="34"/>
      <c r="H646" s="34"/>
      <c r="I646" s="34"/>
      <c r="J646" s="34"/>
      <c r="K646" s="21" t="s">
        <v>1204</v>
      </c>
      <c r="L646" s="3" t="s">
        <v>165</v>
      </c>
      <c r="M646" s="34"/>
      <c r="N646" s="34">
        <v>-150000</v>
      </c>
      <c r="O646" s="4">
        <f t="shared" si="109"/>
        <v>-150000</v>
      </c>
      <c r="P646" s="34"/>
      <c r="Q646" s="34"/>
      <c r="R646" s="34"/>
      <c r="S646" s="34"/>
      <c r="T646" s="3" t="s">
        <v>306</v>
      </c>
    </row>
    <row r="647" spans="1:20" x14ac:dyDescent="0.35">
      <c r="A647" s="3" t="s">
        <v>109</v>
      </c>
      <c r="B647" s="3"/>
      <c r="C647" s="3"/>
      <c r="D647" s="34"/>
      <c r="E647" s="34"/>
      <c r="F647" s="34"/>
      <c r="G647" s="34"/>
      <c r="H647" s="34"/>
      <c r="I647" s="34"/>
      <c r="J647" s="34"/>
      <c r="K647" s="3"/>
      <c r="L647" s="3"/>
      <c r="M647" s="34"/>
      <c r="N647" s="34"/>
      <c r="O647" s="4">
        <f t="shared" si="109"/>
        <v>0</v>
      </c>
      <c r="P647" s="34"/>
      <c r="Q647" s="34"/>
      <c r="R647" s="34"/>
      <c r="S647" s="34"/>
      <c r="T647" s="3" t="s">
        <v>306</v>
      </c>
    </row>
    <row r="648" spans="1:20" x14ac:dyDescent="0.35">
      <c r="A648" s="18"/>
      <c r="B648" s="18"/>
      <c r="C648" s="18"/>
      <c r="D648" s="23"/>
      <c r="E648" s="23"/>
      <c r="F648" s="23"/>
      <c r="G648" s="23"/>
      <c r="H648" s="23"/>
      <c r="I648" s="23"/>
      <c r="J648" s="23"/>
      <c r="K648" s="18"/>
      <c r="L648" s="18"/>
      <c r="M648" s="23">
        <f t="shared" ref="M648:N648" si="110">SUM(M636:M647)</f>
        <v>676000</v>
      </c>
      <c r="N648" s="23">
        <f t="shared" si="110"/>
        <v>574000</v>
      </c>
      <c r="O648" s="23">
        <f>SUM(O636:O647)</f>
        <v>1250000</v>
      </c>
      <c r="P648" s="23">
        <f>+J635-N648</f>
        <v>-4000</v>
      </c>
      <c r="Q648" s="23">
        <f>+I635-M648</f>
        <v>4000</v>
      </c>
      <c r="R648" s="23">
        <f>+SUM(P648:Q648)</f>
        <v>0</v>
      </c>
      <c r="S648" s="23">
        <f>+O648</f>
        <v>1250000</v>
      </c>
      <c r="T648" s="18"/>
    </row>
    <row r="649" spans="1:20" x14ac:dyDescent="0.35">
      <c r="A649" s="3" t="s">
        <v>110</v>
      </c>
      <c r="B649" s="3" t="s">
        <v>326</v>
      </c>
      <c r="C649" s="3"/>
      <c r="D649" s="34">
        <v>125</v>
      </c>
      <c r="E649" s="34">
        <v>10000</v>
      </c>
      <c r="F649" s="4">
        <f>+D649*0.8364</f>
        <v>104.55</v>
      </c>
      <c r="G649" s="34">
        <v>6500</v>
      </c>
      <c r="H649" s="34">
        <f>+D649*E649</f>
        <v>1250000</v>
      </c>
      <c r="I649" s="4">
        <f>+CEILING(F649*G649,1000)</f>
        <v>680000</v>
      </c>
      <c r="J649" s="4">
        <f>(H649-I649)</f>
        <v>570000</v>
      </c>
      <c r="K649" s="21">
        <v>44645</v>
      </c>
      <c r="L649" s="3"/>
      <c r="M649" s="34"/>
      <c r="N649" s="34"/>
      <c r="O649" s="4"/>
      <c r="P649" s="34"/>
      <c r="Q649" s="34"/>
      <c r="R649" s="34"/>
      <c r="S649" s="34"/>
      <c r="T649" s="3" t="s">
        <v>296</v>
      </c>
    </row>
    <row r="650" spans="1:20" x14ac:dyDescent="0.35">
      <c r="A650" s="3" t="s">
        <v>110</v>
      </c>
      <c r="B650" s="3"/>
      <c r="C650" s="3"/>
      <c r="D650" s="34"/>
      <c r="E650" s="34"/>
      <c r="F650" s="34"/>
      <c r="G650" s="34"/>
      <c r="H650" s="34"/>
      <c r="I650" s="34"/>
      <c r="J650" s="34"/>
      <c r="K650" s="21">
        <v>44645</v>
      </c>
      <c r="L650" s="3" t="s">
        <v>1737</v>
      </c>
      <c r="M650" s="34">
        <v>500000</v>
      </c>
      <c r="N650" s="34"/>
      <c r="O650" s="4">
        <f t="shared" ref="O650:O659" si="111">+SUM(M650:N650)</f>
        <v>500000</v>
      </c>
      <c r="P650" s="34"/>
      <c r="Q650" s="34"/>
      <c r="R650" s="34"/>
      <c r="S650" s="34"/>
      <c r="T650" s="3" t="s">
        <v>296</v>
      </c>
    </row>
    <row r="651" spans="1:20" x14ac:dyDescent="0.35">
      <c r="A651" s="3" t="s">
        <v>110</v>
      </c>
      <c r="B651" s="3"/>
      <c r="C651" s="3"/>
      <c r="D651" s="34"/>
      <c r="E651" s="34"/>
      <c r="F651" s="34"/>
      <c r="G651" s="34"/>
      <c r="H651" s="34"/>
      <c r="I651" s="34"/>
      <c r="J651" s="34"/>
      <c r="K651" s="21">
        <v>44852</v>
      </c>
      <c r="L651" s="3" t="s">
        <v>1738</v>
      </c>
      <c r="M651" s="34">
        <v>100000</v>
      </c>
      <c r="N651" s="34"/>
      <c r="O651" s="4">
        <f t="shared" si="111"/>
        <v>100000</v>
      </c>
      <c r="P651" s="34"/>
      <c r="Q651" s="34"/>
      <c r="R651" s="34"/>
      <c r="S651" s="34"/>
      <c r="T651" s="3" t="s">
        <v>296</v>
      </c>
    </row>
    <row r="652" spans="1:20" x14ac:dyDescent="0.35">
      <c r="A652" s="3" t="s">
        <v>110</v>
      </c>
      <c r="B652" s="3"/>
      <c r="C652" s="3"/>
      <c r="D652" s="34"/>
      <c r="E652" s="34"/>
      <c r="F652" s="34"/>
      <c r="G652" s="34"/>
      <c r="H652" s="34"/>
      <c r="I652" s="34"/>
      <c r="J652" s="34"/>
      <c r="K652" s="21">
        <v>44895</v>
      </c>
      <c r="L652" s="3" t="s">
        <v>1739</v>
      </c>
      <c r="M652" s="34">
        <v>400000</v>
      </c>
      <c r="N652" s="34"/>
      <c r="O652" s="4">
        <f t="shared" si="111"/>
        <v>400000</v>
      </c>
      <c r="P652" s="34"/>
      <c r="Q652" s="34"/>
      <c r="R652" s="34"/>
      <c r="S652" s="34"/>
      <c r="T652" s="3" t="s">
        <v>296</v>
      </c>
    </row>
    <row r="653" spans="1:20" x14ac:dyDescent="0.35">
      <c r="A653" s="3" t="s">
        <v>110</v>
      </c>
      <c r="B653" s="3"/>
      <c r="C653" s="3"/>
      <c r="D653" s="34"/>
      <c r="E653" s="34"/>
      <c r="F653" s="34"/>
      <c r="G653" s="34"/>
      <c r="H653" s="34"/>
      <c r="I653" s="34"/>
      <c r="J653" s="34"/>
      <c r="K653" s="21">
        <v>44928</v>
      </c>
      <c r="L653" s="3" t="s">
        <v>1740</v>
      </c>
      <c r="M653" s="34">
        <v>180000</v>
      </c>
      <c r="N653" s="34"/>
      <c r="O653" s="4">
        <f t="shared" si="111"/>
        <v>180000</v>
      </c>
      <c r="P653" s="34"/>
      <c r="Q653" s="34"/>
      <c r="R653" s="34"/>
      <c r="S653" s="34"/>
      <c r="T653" s="3" t="s">
        <v>296</v>
      </c>
    </row>
    <row r="654" spans="1:20" x14ac:dyDescent="0.35">
      <c r="A654" s="3" t="s">
        <v>110</v>
      </c>
      <c r="B654" s="3"/>
      <c r="C654" s="3"/>
      <c r="D654" s="34"/>
      <c r="E654" s="34"/>
      <c r="F654" s="34"/>
      <c r="G654" s="34"/>
      <c r="H654" s="34"/>
      <c r="I654" s="34"/>
      <c r="J654" s="34"/>
      <c r="K654" s="21">
        <v>44928</v>
      </c>
      <c r="L654" s="3" t="s">
        <v>9</v>
      </c>
      <c r="M654" s="34"/>
      <c r="N654" s="4">
        <v>570000</v>
      </c>
      <c r="O654" s="4">
        <f t="shared" si="111"/>
        <v>570000</v>
      </c>
      <c r="P654" s="34"/>
      <c r="Q654" s="34"/>
      <c r="R654" s="43"/>
      <c r="S654" s="43"/>
      <c r="T654" s="3" t="s">
        <v>296</v>
      </c>
    </row>
    <row r="655" spans="1:20" x14ac:dyDescent="0.35">
      <c r="A655" s="3" t="s">
        <v>110</v>
      </c>
      <c r="B655" s="3"/>
      <c r="C655" s="3"/>
      <c r="D655" s="34"/>
      <c r="E655" s="34"/>
      <c r="F655" s="34"/>
      <c r="G655" s="34"/>
      <c r="H655" s="34"/>
      <c r="I655" s="34"/>
      <c r="J655" s="34"/>
      <c r="K655" s="21" t="s">
        <v>1204</v>
      </c>
      <c r="L655" s="3" t="s">
        <v>28</v>
      </c>
      <c r="M655" s="34">
        <v>-150000</v>
      </c>
      <c r="N655" s="34"/>
      <c r="O655" s="4">
        <f t="shared" si="111"/>
        <v>-150000</v>
      </c>
      <c r="P655" s="34"/>
      <c r="Q655" s="34"/>
      <c r="R655" s="34"/>
      <c r="S655" s="34"/>
      <c r="T655" s="3" t="s">
        <v>296</v>
      </c>
    </row>
    <row r="656" spans="1:20" x14ac:dyDescent="0.35">
      <c r="A656" s="3" t="s">
        <v>110</v>
      </c>
      <c r="B656" s="3"/>
      <c r="C656" s="3"/>
      <c r="D656" s="34"/>
      <c r="E656" s="34"/>
      <c r="F656" s="34"/>
      <c r="G656" s="34"/>
      <c r="H656" s="34"/>
      <c r="I656" s="34"/>
      <c r="J656" s="34"/>
      <c r="K656" s="21" t="s">
        <v>1204</v>
      </c>
      <c r="L656" s="3" t="s">
        <v>108</v>
      </c>
      <c r="M656" s="34">
        <v>-50000</v>
      </c>
      <c r="N656" s="34"/>
      <c r="O656" s="4">
        <f t="shared" si="111"/>
        <v>-50000</v>
      </c>
      <c r="P656" s="34"/>
      <c r="Q656" s="34"/>
      <c r="R656" s="34"/>
      <c r="S656" s="34"/>
      <c r="T656" s="3" t="s">
        <v>296</v>
      </c>
    </row>
    <row r="657" spans="1:20" x14ac:dyDescent="0.35">
      <c r="A657" s="3" t="s">
        <v>110</v>
      </c>
      <c r="B657" s="3"/>
      <c r="C657" s="3"/>
      <c r="D657" s="34"/>
      <c r="E657" s="34"/>
      <c r="F657" s="34"/>
      <c r="G657" s="34"/>
      <c r="H657" s="34"/>
      <c r="I657" s="34"/>
      <c r="J657" s="34"/>
      <c r="K657" s="21" t="s">
        <v>1204</v>
      </c>
      <c r="L657" s="3" t="s">
        <v>111</v>
      </c>
      <c r="M657" s="34">
        <v>-150000</v>
      </c>
      <c r="N657" s="34"/>
      <c r="O657" s="4">
        <f t="shared" si="111"/>
        <v>-150000</v>
      </c>
      <c r="P657" s="34"/>
      <c r="Q657" s="34"/>
      <c r="R657" s="34"/>
      <c r="S657" s="34"/>
      <c r="T657" s="3" t="s">
        <v>296</v>
      </c>
    </row>
    <row r="658" spans="1:20" x14ac:dyDescent="0.35">
      <c r="A658" s="3" t="s">
        <v>110</v>
      </c>
      <c r="B658" s="3"/>
      <c r="C658" s="3"/>
      <c r="D658" s="34"/>
      <c r="E658" s="34"/>
      <c r="F658" s="34"/>
      <c r="G658" s="34"/>
      <c r="H658" s="34"/>
      <c r="I658" s="34"/>
      <c r="J658" s="34"/>
      <c r="K658" s="21" t="s">
        <v>1204</v>
      </c>
      <c r="L658" s="3" t="s">
        <v>113</v>
      </c>
      <c r="M658" s="34">
        <v>-150000</v>
      </c>
      <c r="N658" s="34"/>
      <c r="O658" s="4">
        <f t="shared" si="111"/>
        <v>-150000</v>
      </c>
      <c r="P658" s="34"/>
      <c r="Q658" s="34"/>
      <c r="R658" s="34"/>
      <c r="S658" s="34"/>
      <c r="T658" s="3" t="s">
        <v>296</v>
      </c>
    </row>
    <row r="659" spans="1:20" x14ac:dyDescent="0.35">
      <c r="A659" s="3" t="s">
        <v>110</v>
      </c>
      <c r="B659" s="3"/>
      <c r="C659" s="3"/>
      <c r="D659" s="34"/>
      <c r="E659" s="34"/>
      <c r="F659" s="34"/>
      <c r="G659" s="34"/>
      <c r="H659" s="34"/>
      <c r="I659" s="34"/>
      <c r="J659" s="34"/>
      <c r="K659" s="3"/>
      <c r="L659" s="3"/>
      <c r="M659" s="34"/>
      <c r="N659" s="34"/>
      <c r="O659" s="4">
        <f t="shared" si="111"/>
        <v>0</v>
      </c>
      <c r="P659" s="34"/>
      <c r="Q659" s="34"/>
      <c r="R659" s="34"/>
      <c r="S659" s="34"/>
      <c r="T659" s="3" t="s">
        <v>296</v>
      </c>
    </row>
    <row r="660" spans="1:20" x14ac:dyDescent="0.35">
      <c r="A660" s="18"/>
      <c r="B660" s="18"/>
      <c r="C660" s="18"/>
      <c r="D660" s="23"/>
      <c r="E660" s="23"/>
      <c r="F660" s="23"/>
      <c r="G660" s="23"/>
      <c r="H660" s="23"/>
      <c r="I660" s="23"/>
      <c r="J660" s="23"/>
      <c r="K660" s="18"/>
      <c r="L660" s="18"/>
      <c r="M660" s="23">
        <f t="shared" ref="M660:N660" si="112">SUM(M650:M659)</f>
        <v>680000</v>
      </c>
      <c r="N660" s="23">
        <f t="shared" si="112"/>
        <v>570000</v>
      </c>
      <c r="O660" s="23">
        <f>SUM(O650:O659)</f>
        <v>1250000</v>
      </c>
      <c r="P660" s="23">
        <f>+J649-N660</f>
        <v>0</v>
      </c>
      <c r="Q660" s="23">
        <f>+I649-M660</f>
        <v>0</v>
      </c>
      <c r="R660" s="23">
        <f>+SUM(P660:Q660)</f>
        <v>0</v>
      </c>
      <c r="S660" s="23">
        <f>+O660</f>
        <v>1250000</v>
      </c>
      <c r="T660" s="18"/>
    </row>
    <row r="661" spans="1:20" x14ac:dyDescent="0.35">
      <c r="A661" s="3" t="s">
        <v>111</v>
      </c>
      <c r="B661" s="3" t="s">
        <v>326</v>
      </c>
      <c r="C661" s="3" t="s">
        <v>1490</v>
      </c>
      <c r="D661" s="34">
        <v>108.43</v>
      </c>
      <c r="E661" s="34">
        <v>11000</v>
      </c>
      <c r="F661" s="4">
        <f>+D661*0.8364</f>
        <v>90.690852000000007</v>
      </c>
      <c r="G661" s="34">
        <v>6500</v>
      </c>
      <c r="H661" s="34">
        <f>+D661*E661</f>
        <v>1192730</v>
      </c>
      <c r="I661" s="4">
        <f>+CEILING(F661*G661,1000)</f>
        <v>590000</v>
      </c>
      <c r="J661" s="4">
        <f>(H661-I661)</f>
        <v>602730</v>
      </c>
      <c r="K661" s="21">
        <v>44645</v>
      </c>
      <c r="L661" s="3"/>
      <c r="M661" s="34"/>
      <c r="N661" s="34"/>
      <c r="O661" s="4"/>
      <c r="P661" s="34"/>
      <c r="Q661" s="34"/>
      <c r="R661" s="34"/>
      <c r="S661" s="34"/>
      <c r="T661" s="3" t="s">
        <v>983</v>
      </c>
    </row>
    <row r="662" spans="1:20" x14ac:dyDescent="0.35">
      <c r="A662" s="3" t="s">
        <v>111</v>
      </c>
      <c r="B662" s="3"/>
      <c r="C662" s="3"/>
      <c r="D662" s="34"/>
      <c r="E662" s="34"/>
      <c r="F662" s="34"/>
      <c r="G662" s="34"/>
      <c r="H662" s="34"/>
      <c r="I662" s="34"/>
      <c r="J662" s="34"/>
      <c r="K662" s="21">
        <v>44890</v>
      </c>
      <c r="L662" s="3" t="s">
        <v>312</v>
      </c>
      <c r="M662" s="34">
        <v>1</v>
      </c>
      <c r="N662" s="34"/>
      <c r="O662" s="4">
        <f t="shared" ref="O662:O675" si="113">+SUM(M662:N662)</f>
        <v>1</v>
      </c>
      <c r="P662" s="34"/>
      <c r="Q662" s="34"/>
      <c r="R662" s="34"/>
      <c r="S662" s="34"/>
      <c r="T662" s="3" t="s">
        <v>295</v>
      </c>
    </row>
    <row r="663" spans="1:20" x14ac:dyDescent="0.35">
      <c r="A663" s="3" t="s">
        <v>111</v>
      </c>
      <c r="B663" s="3"/>
      <c r="C663" s="3"/>
      <c r="D663" s="34"/>
      <c r="E663" s="34"/>
      <c r="F663" s="34"/>
      <c r="G663" s="34"/>
      <c r="H663" s="34"/>
      <c r="I663" s="34"/>
      <c r="J663" s="34"/>
      <c r="K663" s="21">
        <v>44890</v>
      </c>
      <c r="L663" s="3" t="s">
        <v>312</v>
      </c>
      <c r="M663" s="34">
        <v>20000</v>
      </c>
      <c r="N663" s="34"/>
      <c r="O663" s="4">
        <f t="shared" si="113"/>
        <v>20000</v>
      </c>
      <c r="P663" s="34"/>
      <c r="Q663" s="34"/>
      <c r="R663" s="34"/>
      <c r="S663" s="34"/>
      <c r="T663" s="3" t="s">
        <v>295</v>
      </c>
    </row>
    <row r="664" spans="1:20" x14ac:dyDescent="0.35">
      <c r="A664" s="3" t="s">
        <v>111</v>
      </c>
      <c r="B664" s="3"/>
      <c r="C664" s="3"/>
      <c r="D664" s="34"/>
      <c r="E664" s="34"/>
      <c r="F664" s="34"/>
      <c r="G664" s="34"/>
      <c r="H664" s="34"/>
      <c r="I664" s="34"/>
      <c r="J664" s="34"/>
      <c r="K664" s="21">
        <v>44918</v>
      </c>
      <c r="L664" s="3" t="s">
        <v>314</v>
      </c>
      <c r="M664" s="34">
        <v>570000</v>
      </c>
      <c r="N664" s="34"/>
      <c r="O664" s="4">
        <f t="shared" si="113"/>
        <v>570000</v>
      </c>
      <c r="P664" s="34"/>
      <c r="Q664" s="34"/>
      <c r="R664" s="34"/>
      <c r="S664" s="34"/>
      <c r="T664" s="3" t="s">
        <v>295</v>
      </c>
    </row>
    <row r="665" spans="1:20" x14ac:dyDescent="0.35">
      <c r="A665" s="3" t="s">
        <v>111</v>
      </c>
      <c r="B665" s="3"/>
      <c r="C665" s="3"/>
      <c r="D665" s="34"/>
      <c r="E665" s="34"/>
      <c r="F665" s="34"/>
      <c r="G665" s="34"/>
      <c r="H665" s="34"/>
      <c r="I665" s="34"/>
      <c r="J665" s="34"/>
      <c r="K665" s="21">
        <v>45055</v>
      </c>
      <c r="L665" s="3" t="s">
        <v>1741</v>
      </c>
      <c r="M665" s="34">
        <v>40000</v>
      </c>
      <c r="N665" s="34"/>
      <c r="O665" s="4">
        <f t="shared" si="113"/>
        <v>40000</v>
      </c>
      <c r="P665" s="34"/>
      <c r="Q665" s="34"/>
      <c r="R665" s="34"/>
      <c r="S665" s="34"/>
      <c r="T665" s="3" t="s">
        <v>295</v>
      </c>
    </row>
    <row r="666" spans="1:20" x14ac:dyDescent="0.35">
      <c r="A666" s="3" t="s">
        <v>111</v>
      </c>
      <c r="B666" s="3"/>
      <c r="C666" s="3"/>
      <c r="D666" s="34"/>
      <c r="E666" s="34"/>
      <c r="F666" s="34"/>
      <c r="G666" s="34"/>
      <c r="H666" s="34"/>
      <c r="I666" s="34"/>
      <c r="J666" s="34"/>
      <c r="K666" s="21">
        <v>45068</v>
      </c>
      <c r="L666" s="3" t="s">
        <v>9</v>
      </c>
      <c r="M666" s="34"/>
      <c r="N666" s="4">
        <v>50000</v>
      </c>
      <c r="O666" s="4">
        <f t="shared" si="113"/>
        <v>50000</v>
      </c>
      <c r="P666" s="34"/>
      <c r="Q666" s="34"/>
      <c r="R666" s="34"/>
      <c r="S666" s="34"/>
      <c r="T666" s="3" t="s">
        <v>295</v>
      </c>
    </row>
    <row r="667" spans="1:20" x14ac:dyDescent="0.35">
      <c r="A667" s="3" t="s">
        <v>111</v>
      </c>
      <c r="B667" s="3"/>
      <c r="C667" s="3"/>
      <c r="D667" s="34"/>
      <c r="E667" s="34"/>
      <c r="F667" s="34"/>
      <c r="G667" s="34"/>
      <c r="H667" s="34"/>
      <c r="I667" s="34"/>
      <c r="J667" s="34"/>
      <c r="K667" s="21">
        <v>45079</v>
      </c>
      <c r="L667" s="3" t="s">
        <v>1742</v>
      </c>
      <c r="M667" s="34">
        <v>300000</v>
      </c>
      <c r="N667" s="34"/>
      <c r="O667" s="4">
        <f t="shared" si="113"/>
        <v>300000</v>
      </c>
      <c r="P667" s="34"/>
      <c r="Q667" s="34"/>
      <c r="R667" s="43"/>
      <c r="S667" s="43"/>
      <c r="T667" s="3" t="s">
        <v>295</v>
      </c>
    </row>
    <row r="668" spans="1:20" x14ac:dyDescent="0.35">
      <c r="A668" s="3" t="s">
        <v>111</v>
      </c>
      <c r="B668" s="3"/>
      <c r="C668" s="3"/>
      <c r="D668" s="34"/>
      <c r="E668" s="34"/>
      <c r="F668" s="34"/>
      <c r="G668" s="34"/>
      <c r="H668" s="34"/>
      <c r="I668" s="34"/>
      <c r="J668" s="34"/>
      <c r="K668" s="21">
        <v>45079</v>
      </c>
      <c r="L668" s="3" t="s">
        <v>1743</v>
      </c>
      <c r="M668" s="34">
        <v>248000</v>
      </c>
      <c r="N668" s="34"/>
      <c r="O668" s="4">
        <f t="shared" si="113"/>
        <v>248000</v>
      </c>
      <c r="P668" s="34"/>
      <c r="Q668" s="34"/>
      <c r="R668" s="34"/>
      <c r="S668" s="34"/>
      <c r="T668" s="3" t="s">
        <v>983</v>
      </c>
    </row>
    <row r="669" spans="1:20" x14ac:dyDescent="0.35">
      <c r="A669" s="3" t="s">
        <v>111</v>
      </c>
      <c r="B669" s="3"/>
      <c r="C669" s="3"/>
      <c r="D669" s="34"/>
      <c r="E669" s="34"/>
      <c r="F669" s="34"/>
      <c r="G669" s="34"/>
      <c r="H669" s="34"/>
      <c r="I669" s="34"/>
      <c r="J669" s="34"/>
      <c r="K669" s="21">
        <v>45079</v>
      </c>
      <c r="L669" s="3" t="s">
        <v>9</v>
      </c>
      <c r="M669" s="34"/>
      <c r="N669" s="4">
        <v>540770</v>
      </c>
      <c r="O669" s="4">
        <f t="shared" si="113"/>
        <v>540770</v>
      </c>
      <c r="P669" s="34"/>
      <c r="Q669" s="34"/>
      <c r="R669" s="34"/>
      <c r="S669" s="34"/>
      <c r="T669" s="3" t="s">
        <v>983</v>
      </c>
    </row>
    <row r="670" spans="1:20" x14ac:dyDescent="0.35">
      <c r="A670" s="3" t="s">
        <v>111</v>
      </c>
      <c r="B670" s="3"/>
      <c r="C670" s="3"/>
      <c r="D670" s="34"/>
      <c r="E670" s="34"/>
      <c r="F670" s="34"/>
      <c r="G670" s="34"/>
      <c r="H670" s="34"/>
      <c r="I670" s="34"/>
      <c r="J670" s="34"/>
      <c r="K670" s="21" t="s">
        <v>1204</v>
      </c>
      <c r="L670" s="3" t="s">
        <v>101</v>
      </c>
      <c r="M670" s="34">
        <v>-590000</v>
      </c>
      <c r="N670" s="34"/>
      <c r="O670" s="4">
        <f t="shared" si="113"/>
        <v>-590000</v>
      </c>
      <c r="P670" s="34"/>
      <c r="Q670" s="34"/>
      <c r="R670" s="34"/>
      <c r="S670" s="34"/>
      <c r="T670" s="3" t="s">
        <v>983</v>
      </c>
    </row>
    <row r="671" spans="1:20" x14ac:dyDescent="0.35">
      <c r="A671" s="3" t="s">
        <v>111</v>
      </c>
      <c r="B671" s="3"/>
      <c r="C671" s="3"/>
      <c r="D671" s="34"/>
      <c r="E671" s="34"/>
      <c r="F671" s="34"/>
      <c r="G671" s="34"/>
      <c r="H671" s="34"/>
      <c r="I671" s="34"/>
      <c r="J671" s="34"/>
      <c r="K671" s="21" t="s">
        <v>1204</v>
      </c>
      <c r="L671" s="3" t="s">
        <v>102</v>
      </c>
      <c r="M671" s="34">
        <v>5000</v>
      </c>
      <c r="N671" s="34"/>
      <c r="O671" s="4">
        <f t="shared" si="113"/>
        <v>5000</v>
      </c>
      <c r="P671" s="34"/>
      <c r="Q671" s="34"/>
      <c r="R671" s="34"/>
      <c r="S671" s="34"/>
      <c r="T671" s="3" t="s">
        <v>983</v>
      </c>
    </row>
    <row r="672" spans="1:20" x14ac:dyDescent="0.35">
      <c r="A672" s="3" t="s">
        <v>111</v>
      </c>
      <c r="B672" s="3"/>
      <c r="C672" s="3"/>
      <c r="D672" s="34"/>
      <c r="E672" s="34"/>
      <c r="F672" s="34"/>
      <c r="G672" s="34"/>
      <c r="H672" s="34"/>
      <c r="I672" s="34"/>
      <c r="J672" s="34"/>
      <c r="K672" s="21" t="s">
        <v>1204</v>
      </c>
      <c r="L672" s="3" t="s">
        <v>110</v>
      </c>
      <c r="M672" s="34">
        <v>150000</v>
      </c>
      <c r="N672" s="34"/>
      <c r="O672" s="4">
        <f t="shared" si="113"/>
        <v>150000</v>
      </c>
      <c r="P672" s="34"/>
      <c r="Q672" s="34"/>
      <c r="R672" s="34"/>
      <c r="S672" s="34"/>
      <c r="T672" s="3" t="s">
        <v>983</v>
      </c>
    </row>
    <row r="673" spans="1:20" x14ac:dyDescent="0.35">
      <c r="A673" s="3" t="s">
        <v>111</v>
      </c>
      <c r="B673" s="3"/>
      <c r="C673" s="3"/>
      <c r="D673" s="34"/>
      <c r="E673" s="34"/>
      <c r="F673" s="34"/>
      <c r="G673" s="34"/>
      <c r="H673" s="34"/>
      <c r="I673" s="34"/>
      <c r="J673" s="34"/>
      <c r="K673" s="21" t="s">
        <v>1204</v>
      </c>
      <c r="L673" s="3" t="s">
        <v>120</v>
      </c>
      <c r="M673" s="34"/>
      <c r="N673" s="34">
        <v>10000</v>
      </c>
      <c r="O673" s="4">
        <f t="shared" si="113"/>
        <v>10000</v>
      </c>
      <c r="P673" s="34"/>
      <c r="Q673" s="34"/>
      <c r="R673" s="34"/>
      <c r="S673" s="34"/>
      <c r="T673" s="3" t="s">
        <v>983</v>
      </c>
    </row>
    <row r="674" spans="1:20" x14ac:dyDescent="0.35">
      <c r="A674" s="3" t="s">
        <v>111</v>
      </c>
      <c r="B674" s="3"/>
      <c r="C674" s="3"/>
      <c r="D674" s="34"/>
      <c r="E674" s="34"/>
      <c r="F674" s="34"/>
      <c r="G674" s="34"/>
      <c r="H674" s="34"/>
      <c r="I674" s="34"/>
      <c r="J674" s="34"/>
      <c r="K674" s="21" t="s">
        <v>1204</v>
      </c>
      <c r="L674" s="3" t="s">
        <v>125</v>
      </c>
      <c r="M674" s="34">
        <v>-150000</v>
      </c>
      <c r="N674" s="34"/>
      <c r="O674" s="4">
        <f t="shared" si="113"/>
        <v>-150000</v>
      </c>
      <c r="P674" s="34"/>
      <c r="Q674" s="34"/>
      <c r="R674" s="34"/>
      <c r="S674" s="34"/>
      <c r="T674" s="3" t="s">
        <v>983</v>
      </c>
    </row>
    <row r="675" spans="1:20" x14ac:dyDescent="0.35">
      <c r="A675" s="3" t="s">
        <v>111</v>
      </c>
      <c r="B675" s="3"/>
      <c r="C675" s="3"/>
      <c r="D675" s="34"/>
      <c r="E675" s="34"/>
      <c r="F675" s="34"/>
      <c r="G675" s="34"/>
      <c r="H675" s="34"/>
      <c r="I675" s="34"/>
      <c r="J675" s="34"/>
      <c r="K675" s="3"/>
      <c r="L675" s="3"/>
      <c r="M675" s="34"/>
      <c r="N675" s="34"/>
      <c r="O675" s="4">
        <f t="shared" si="113"/>
        <v>0</v>
      </c>
      <c r="P675" s="34"/>
      <c r="Q675" s="34"/>
      <c r="R675" s="34"/>
      <c r="S675" s="34"/>
      <c r="T675" s="3" t="s">
        <v>983</v>
      </c>
    </row>
    <row r="676" spans="1:20" x14ac:dyDescent="0.35">
      <c r="A676" s="18"/>
      <c r="B676" s="18"/>
      <c r="C676" s="18"/>
      <c r="D676" s="23"/>
      <c r="E676" s="23"/>
      <c r="F676" s="23"/>
      <c r="G676" s="23"/>
      <c r="H676" s="23"/>
      <c r="I676" s="23"/>
      <c r="J676" s="23"/>
      <c r="K676" s="18"/>
      <c r="L676" s="18"/>
      <c r="M676" s="23">
        <f t="shared" ref="M676:N676" si="114">SUM(M662:M675)</f>
        <v>593001</v>
      </c>
      <c r="N676" s="23">
        <f t="shared" si="114"/>
        <v>600770</v>
      </c>
      <c r="O676" s="23">
        <f>SUM(O662:O675)</f>
        <v>1193771</v>
      </c>
      <c r="P676" s="23">
        <f>+J661-N676</f>
        <v>1960</v>
      </c>
      <c r="Q676" s="23">
        <f>+I661-M676</f>
        <v>-3001</v>
      </c>
      <c r="R676" s="23">
        <f>+SUM(P676:Q676)</f>
        <v>-1041</v>
      </c>
      <c r="S676" s="23">
        <f>+O676</f>
        <v>1193771</v>
      </c>
      <c r="T676" s="18"/>
    </row>
    <row r="677" spans="1:20" x14ac:dyDescent="0.35">
      <c r="A677" s="3" t="s">
        <v>112</v>
      </c>
      <c r="B677" s="3" t="s">
        <v>326</v>
      </c>
      <c r="C677" s="3"/>
      <c r="D677" s="34">
        <v>104.91</v>
      </c>
      <c r="E677" s="34">
        <v>10000</v>
      </c>
      <c r="F677" s="4">
        <f>+D677*0.8364</f>
        <v>87.746724</v>
      </c>
      <c r="G677" s="34">
        <v>6500</v>
      </c>
      <c r="H677" s="34">
        <f>+D677*E677</f>
        <v>1049100</v>
      </c>
      <c r="I677" s="4">
        <f>+CEILING(F677*G677,1000)</f>
        <v>571000</v>
      </c>
      <c r="J677" s="4">
        <f>(H677-I677)</f>
        <v>478100</v>
      </c>
      <c r="K677" s="21">
        <v>44830</v>
      </c>
      <c r="L677" s="3"/>
      <c r="M677" s="34"/>
      <c r="N677" s="34"/>
      <c r="O677" s="4"/>
      <c r="P677" s="34"/>
      <c r="Q677" s="34"/>
      <c r="R677" s="34"/>
      <c r="S677" s="34"/>
      <c r="T677" s="3" t="s">
        <v>375</v>
      </c>
    </row>
    <row r="678" spans="1:20" x14ac:dyDescent="0.35">
      <c r="A678" s="3" t="s">
        <v>112</v>
      </c>
      <c r="B678" s="3"/>
      <c r="C678" s="3"/>
      <c r="D678" s="34"/>
      <c r="E678" s="34"/>
      <c r="F678" s="34"/>
      <c r="G678" s="34"/>
      <c r="H678" s="34"/>
      <c r="I678" s="34"/>
      <c r="J678" s="34"/>
      <c r="K678" s="21">
        <v>44830</v>
      </c>
      <c r="L678" s="3" t="s">
        <v>9</v>
      </c>
      <c r="M678" s="34"/>
      <c r="N678" s="4">
        <v>2000</v>
      </c>
      <c r="O678" s="4">
        <f t="shared" ref="O678:O685" si="115">+SUM(M678:N678)</f>
        <v>2000</v>
      </c>
      <c r="P678" s="34"/>
      <c r="Q678" s="34"/>
      <c r="R678" s="34"/>
      <c r="S678" s="34"/>
      <c r="T678" s="3" t="s">
        <v>375</v>
      </c>
    </row>
    <row r="679" spans="1:20" x14ac:dyDescent="0.35">
      <c r="A679" s="3" t="s">
        <v>112</v>
      </c>
      <c r="B679" s="3"/>
      <c r="C679" s="3"/>
      <c r="D679" s="34"/>
      <c r="E679" s="34"/>
      <c r="F679" s="34"/>
      <c r="G679" s="34"/>
      <c r="H679" s="34"/>
      <c r="I679" s="34"/>
      <c r="J679" s="34"/>
      <c r="K679" s="21">
        <v>44830</v>
      </c>
      <c r="L679" s="3" t="s">
        <v>1744</v>
      </c>
      <c r="M679" s="34">
        <v>93000</v>
      </c>
      <c r="N679" s="34"/>
      <c r="O679" s="4">
        <f t="shared" si="115"/>
        <v>93000</v>
      </c>
      <c r="P679" s="34"/>
      <c r="Q679" s="34"/>
      <c r="R679" s="34"/>
      <c r="S679" s="34"/>
      <c r="T679" s="3" t="s">
        <v>375</v>
      </c>
    </row>
    <row r="680" spans="1:20" x14ac:dyDescent="0.35">
      <c r="A680" s="3" t="s">
        <v>112</v>
      </c>
      <c r="B680" s="3"/>
      <c r="C680" s="3"/>
      <c r="D680" s="34"/>
      <c r="E680" s="34"/>
      <c r="F680" s="34"/>
      <c r="G680" s="34"/>
      <c r="H680" s="34"/>
      <c r="I680" s="34"/>
      <c r="J680" s="34"/>
      <c r="K680" s="21">
        <v>44876</v>
      </c>
      <c r="L680" s="3" t="s">
        <v>1745</v>
      </c>
      <c r="M680" s="34">
        <v>150000</v>
      </c>
      <c r="N680" s="34"/>
      <c r="O680" s="4">
        <f t="shared" si="115"/>
        <v>150000</v>
      </c>
      <c r="P680" s="34"/>
      <c r="Q680" s="34"/>
      <c r="R680" s="34"/>
      <c r="S680" s="34"/>
      <c r="T680" s="3" t="s">
        <v>375</v>
      </c>
    </row>
    <row r="681" spans="1:20" x14ac:dyDescent="0.35">
      <c r="A681" s="3" t="s">
        <v>112</v>
      </c>
      <c r="B681" s="3"/>
      <c r="C681" s="3"/>
      <c r="D681" s="34"/>
      <c r="E681" s="34"/>
      <c r="F681" s="34"/>
      <c r="G681" s="34"/>
      <c r="H681" s="34"/>
      <c r="I681" s="34"/>
      <c r="J681" s="34"/>
      <c r="K681" s="21">
        <v>44918</v>
      </c>
      <c r="L681" s="3" t="s">
        <v>1746</v>
      </c>
      <c r="M681" s="34">
        <v>158000</v>
      </c>
      <c r="N681" s="34"/>
      <c r="O681" s="4">
        <f t="shared" si="115"/>
        <v>158000</v>
      </c>
      <c r="P681" s="34"/>
      <c r="Q681" s="34"/>
      <c r="R681" s="34"/>
      <c r="S681" s="34"/>
      <c r="T681" s="3" t="s">
        <v>375</v>
      </c>
    </row>
    <row r="682" spans="1:20" x14ac:dyDescent="0.35">
      <c r="A682" s="3" t="s">
        <v>112</v>
      </c>
      <c r="B682" s="3"/>
      <c r="C682" s="3"/>
      <c r="D682" s="34"/>
      <c r="E682" s="34"/>
      <c r="F682" s="34"/>
      <c r="G682" s="34"/>
      <c r="H682" s="34"/>
      <c r="I682" s="34"/>
      <c r="J682" s="34"/>
      <c r="K682" s="21">
        <v>44921</v>
      </c>
      <c r="L682" s="3" t="s">
        <v>1747</v>
      </c>
      <c r="M682" s="34">
        <v>150000</v>
      </c>
      <c r="N682" s="34"/>
      <c r="O682" s="4">
        <f t="shared" si="115"/>
        <v>150000</v>
      </c>
      <c r="P682" s="34"/>
      <c r="Q682" s="34"/>
      <c r="R682" s="43"/>
      <c r="S682" s="43"/>
      <c r="T682" s="3" t="s">
        <v>375</v>
      </c>
    </row>
    <row r="683" spans="1:20" x14ac:dyDescent="0.35">
      <c r="A683" s="3" t="s">
        <v>112</v>
      </c>
      <c r="B683" s="3"/>
      <c r="C683" s="3"/>
      <c r="D683" s="34"/>
      <c r="E683" s="34"/>
      <c r="F683" s="34"/>
      <c r="G683" s="34"/>
      <c r="H683" s="34"/>
      <c r="I683" s="34"/>
      <c r="J683" s="34"/>
      <c r="K683" s="21">
        <v>44921</v>
      </c>
      <c r="L683" s="3" t="s">
        <v>9</v>
      </c>
      <c r="M683" s="34"/>
      <c r="N683" s="4">
        <v>491000</v>
      </c>
      <c r="O683" s="4">
        <f t="shared" si="115"/>
        <v>491000</v>
      </c>
      <c r="P683" s="34"/>
      <c r="Q683" s="34"/>
      <c r="R683" s="34"/>
      <c r="S683" s="34"/>
      <c r="T683" s="3" t="s">
        <v>375</v>
      </c>
    </row>
    <row r="684" spans="1:20" x14ac:dyDescent="0.35">
      <c r="A684" s="3" t="s">
        <v>112</v>
      </c>
      <c r="B684" s="3"/>
      <c r="C684" s="3"/>
      <c r="D684" s="34"/>
      <c r="E684" s="34"/>
      <c r="F684" s="34"/>
      <c r="G684" s="34"/>
      <c r="H684" s="34"/>
      <c r="I684" s="34"/>
      <c r="J684" s="34"/>
      <c r="K684" s="21" t="s">
        <v>1204</v>
      </c>
      <c r="L684" s="3" t="s">
        <v>121</v>
      </c>
      <c r="M684" s="34"/>
      <c r="N684" s="34">
        <v>5000</v>
      </c>
      <c r="O684" s="4">
        <f t="shared" si="115"/>
        <v>5000</v>
      </c>
      <c r="P684" s="34"/>
      <c r="Q684" s="34"/>
      <c r="R684" s="34"/>
      <c r="S684" s="34"/>
      <c r="T684" s="3" t="s">
        <v>375</v>
      </c>
    </row>
    <row r="685" spans="1:20" x14ac:dyDescent="0.35">
      <c r="A685" s="3" t="s">
        <v>112</v>
      </c>
      <c r="B685" s="3"/>
      <c r="C685" s="3"/>
      <c r="D685" s="34"/>
      <c r="E685" s="34"/>
      <c r="F685" s="34"/>
      <c r="G685" s="34"/>
      <c r="H685" s="34"/>
      <c r="I685" s="34"/>
      <c r="J685" s="34"/>
      <c r="K685" s="3" t="s">
        <v>1902</v>
      </c>
      <c r="L685" s="3"/>
      <c r="M685" s="34">
        <v>20000</v>
      </c>
      <c r="N685" s="34">
        <v>-20000</v>
      </c>
      <c r="O685" s="4">
        <f t="shared" si="115"/>
        <v>0</v>
      </c>
      <c r="P685" s="34"/>
      <c r="Q685" s="34"/>
      <c r="R685" s="34"/>
      <c r="S685" s="34"/>
      <c r="T685" s="3" t="s">
        <v>375</v>
      </c>
    </row>
    <row r="686" spans="1:20" x14ac:dyDescent="0.35">
      <c r="A686" s="18"/>
      <c r="B686" s="18"/>
      <c r="C686" s="18"/>
      <c r="D686" s="23"/>
      <c r="E686" s="23"/>
      <c r="F686" s="23"/>
      <c r="G686" s="23"/>
      <c r="H686" s="23"/>
      <c r="I686" s="23"/>
      <c r="J686" s="23"/>
      <c r="K686" s="18"/>
      <c r="L686" s="18"/>
      <c r="M686" s="23">
        <f t="shared" ref="M686:N686" si="116">SUM(M678:M685)</f>
        <v>571000</v>
      </c>
      <c r="N686" s="23">
        <f t="shared" si="116"/>
        <v>478000</v>
      </c>
      <c r="O686" s="23">
        <f>SUM(O678:O685)</f>
        <v>1049000</v>
      </c>
      <c r="P686" s="23">
        <f>+J677-N686</f>
        <v>100</v>
      </c>
      <c r="Q686" s="23">
        <f>+I677-M686</f>
        <v>0</v>
      </c>
      <c r="R686" s="23">
        <f>+SUM(P686:Q686)</f>
        <v>100</v>
      </c>
      <c r="S686" s="23">
        <f>+O686</f>
        <v>1049000</v>
      </c>
      <c r="T686" s="18"/>
    </row>
    <row r="687" spans="1:20" x14ac:dyDescent="0.35">
      <c r="A687" s="3" t="s">
        <v>113</v>
      </c>
      <c r="B687" s="3" t="s">
        <v>326</v>
      </c>
      <c r="C687" s="3"/>
      <c r="D687" s="34">
        <v>125</v>
      </c>
      <c r="E687" s="34">
        <v>10000</v>
      </c>
      <c r="F687" s="4">
        <f>+D687*0.8364</f>
        <v>104.55</v>
      </c>
      <c r="G687" s="34">
        <v>6500</v>
      </c>
      <c r="H687" s="34">
        <f>+D687*E687</f>
        <v>1250000</v>
      </c>
      <c r="I687" s="4">
        <f>+CEILING(F687*G687,1000)</f>
        <v>680000</v>
      </c>
      <c r="J687" s="4">
        <f>(H687-I687)</f>
        <v>570000</v>
      </c>
      <c r="K687" s="21">
        <v>44879</v>
      </c>
      <c r="L687" s="3"/>
      <c r="M687" s="34"/>
      <c r="N687" s="34"/>
      <c r="O687" s="4"/>
      <c r="P687" s="34"/>
      <c r="Q687" s="34"/>
      <c r="R687" s="34"/>
      <c r="S687" s="34"/>
      <c r="T687" s="3" t="s">
        <v>1618</v>
      </c>
    </row>
    <row r="688" spans="1:20" x14ac:dyDescent="0.35">
      <c r="A688" s="3" t="s">
        <v>113</v>
      </c>
      <c r="B688" s="3"/>
      <c r="C688" s="3"/>
      <c r="D688" s="34"/>
      <c r="E688" s="34"/>
      <c r="F688" s="34"/>
      <c r="G688" s="34"/>
      <c r="H688" s="34"/>
      <c r="I688" s="34"/>
      <c r="J688" s="34"/>
      <c r="K688" s="21">
        <v>44875</v>
      </c>
      <c r="L688" s="3" t="s">
        <v>9</v>
      </c>
      <c r="M688" s="34"/>
      <c r="N688" s="4">
        <v>5000</v>
      </c>
      <c r="O688" s="4">
        <f t="shared" ref="O688:O699" si="117">+SUM(M688:N688)</f>
        <v>5000</v>
      </c>
      <c r="P688" s="34"/>
      <c r="Q688" s="34"/>
      <c r="R688" s="34"/>
      <c r="S688" s="34"/>
      <c r="T688" s="3" t="s">
        <v>296</v>
      </c>
    </row>
    <row r="689" spans="1:20" x14ac:dyDescent="0.35">
      <c r="A689" s="3" t="s">
        <v>113</v>
      </c>
      <c r="B689" s="3"/>
      <c r="C689" s="3"/>
      <c r="D689" s="34"/>
      <c r="E689" s="34"/>
      <c r="F689" s="34"/>
      <c r="G689" s="34"/>
      <c r="H689" s="34"/>
      <c r="I689" s="34"/>
      <c r="J689" s="34"/>
      <c r="K689" s="21">
        <v>44886</v>
      </c>
      <c r="L689" s="3" t="s">
        <v>1748</v>
      </c>
      <c r="M689" s="34">
        <v>245000</v>
      </c>
      <c r="N689" s="34"/>
      <c r="O689" s="4">
        <f t="shared" si="117"/>
        <v>245000</v>
      </c>
      <c r="P689" s="34"/>
      <c r="Q689" s="34"/>
      <c r="R689" s="34"/>
      <c r="S689" s="34"/>
      <c r="T689" s="3" t="s">
        <v>296</v>
      </c>
    </row>
    <row r="690" spans="1:20" x14ac:dyDescent="0.35">
      <c r="A690" s="3" t="s">
        <v>113</v>
      </c>
      <c r="B690" s="3"/>
      <c r="C690" s="3"/>
      <c r="D690" s="34"/>
      <c r="E690" s="34"/>
      <c r="F690" s="34"/>
      <c r="G690" s="34"/>
      <c r="H690" s="34"/>
      <c r="I690" s="34"/>
      <c r="J690" s="34"/>
      <c r="K690" s="21">
        <v>45167</v>
      </c>
      <c r="L690" s="3" t="s">
        <v>9</v>
      </c>
      <c r="M690" s="34"/>
      <c r="N690" s="34">
        <v>10000</v>
      </c>
      <c r="O690" s="4">
        <f t="shared" si="117"/>
        <v>10000</v>
      </c>
      <c r="P690" s="34"/>
      <c r="Q690" s="34"/>
      <c r="R690" s="34"/>
      <c r="S690" s="34"/>
      <c r="T690" s="3" t="s">
        <v>1618</v>
      </c>
    </row>
    <row r="691" spans="1:20" x14ac:dyDescent="0.35">
      <c r="A691" s="3" t="s">
        <v>113</v>
      </c>
      <c r="B691" s="3"/>
      <c r="C691" s="3"/>
      <c r="D691" s="34"/>
      <c r="E691" s="34"/>
      <c r="F691" s="34"/>
      <c r="G691" s="34"/>
      <c r="H691" s="34"/>
      <c r="I691" s="34"/>
      <c r="J691" s="34"/>
      <c r="K691" s="21">
        <v>45172</v>
      </c>
      <c r="L691" s="3" t="s">
        <v>9</v>
      </c>
      <c r="M691" s="34"/>
      <c r="N691" s="34">
        <v>490000</v>
      </c>
      <c r="O691" s="4">
        <f t="shared" si="117"/>
        <v>490000</v>
      </c>
      <c r="P691" s="34"/>
      <c r="Q691" s="34"/>
      <c r="R691" s="34"/>
      <c r="S691" s="34"/>
      <c r="T691" s="3" t="s">
        <v>1618</v>
      </c>
    </row>
    <row r="692" spans="1:20" x14ac:dyDescent="0.35">
      <c r="A692" s="3" t="s">
        <v>113</v>
      </c>
      <c r="B692" s="3"/>
      <c r="C692" s="3"/>
      <c r="D692" s="34"/>
      <c r="E692" s="34"/>
      <c r="F692" s="34"/>
      <c r="G692" s="34"/>
      <c r="H692" s="34"/>
      <c r="I692" s="34"/>
      <c r="J692" s="34"/>
      <c r="K692" s="21">
        <v>45189</v>
      </c>
      <c r="L692" s="3" t="s">
        <v>1749</v>
      </c>
      <c r="M692" s="34">
        <v>350000</v>
      </c>
      <c r="N692" s="34"/>
      <c r="O692" s="4">
        <f t="shared" si="117"/>
        <v>350000</v>
      </c>
      <c r="P692" s="34"/>
      <c r="Q692" s="34"/>
      <c r="R692" s="34"/>
      <c r="S692" s="34"/>
      <c r="T692" s="3" t="s">
        <v>1618</v>
      </c>
    </row>
    <row r="693" spans="1:20" x14ac:dyDescent="0.35">
      <c r="A693" s="3" t="s">
        <v>113</v>
      </c>
      <c r="B693" s="3"/>
      <c r="C693" s="3"/>
      <c r="D693" s="34"/>
      <c r="E693" s="34"/>
      <c r="F693" s="34"/>
      <c r="G693" s="34"/>
      <c r="H693" s="34"/>
      <c r="I693" s="34"/>
      <c r="J693" s="34"/>
      <c r="K693" s="21">
        <v>45189</v>
      </c>
      <c r="L693" s="3" t="s">
        <v>1750</v>
      </c>
      <c r="M693" s="34">
        <v>330000</v>
      </c>
      <c r="N693" s="34"/>
      <c r="O693" s="4">
        <f t="shared" si="117"/>
        <v>330000</v>
      </c>
      <c r="P693" s="34"/>
      <c r="Q693" s="34"/>
      <c r="R693" s="34"/>
      <c r="S693" s="34"/>
      <c r="T693" s="3" t="s">
        <v>1618</v>
      </c>
    </row>
    <row r="694" spans="1:20" x14ac:dyDescent="0.35">
      <c r="A694" s="3" t="s">
        <v>113</v>
      </c>
      <c r="B694" s="3"/>
      <c r="C694" s="3"/>
      <c r="D694" s="34"/>
      <c r="E694" s="34"/>
      <c r="F694" s="34"/>
      <c r="G694" s="34"/>
      <c r="H694" s="34"/>
      <c r="I694" s="34"/>
      <c r="J694" s="34"/>
      <c r="K694" s="21">
        <v>45190</v>
      </c>
      <c r="L694" s="3" t="s">
        <v>9</v>
      </c>
      <c r="M694" s="34"/>
      <c r="N694" s="34">
        <v>70000</v>
      </c>
      <c r="O694" s="4">
        <f t="shared" si="117"/>
        <v>70000</v>
      </c>
      <c r="P694" s="34"/>
      <c r="Q694" s="34"/>
      <c r="R694" s="34"/>
      <c r="S694" s="34"/>
      <c r="T694" s="3" t="s">
        <v>1618</v>
      </c>
    </row>
    <row r="695" spans="1:20" x14ac:dyDescent="0.35">
      <c r="A695" s="3" t="s">
        <v>113</v>
      </c>
      <c r="B695" s="3"/>
      <c r="C695" s="3"/>
      <c r="D695" s="34"/>
      <c r="E695" s="34"/>
      <c r="F695" s="34"/>
      <c r="G695" s="34"/>
      <c r="H695" s="34"/>
      <c r="I695" s="34"/>
      <c r="J695" s="34"/>
      <c r="K695" s="21">
        <v>45195</v>
      </c>
      <c r="L695" s="3" t="s">
        <v>314</v>
      </c>
      <c r="M695" s="34">
        <v>-245000</v>
      </c>
      <c r="N695" s="34"/>
      <c r="O695" s="4">
        <f t="shared" si="117"/>
        <v>-245000</v>
      </c>
      <c r="P695" s="34"/>
      <c r="Q695" s="34"/>
      <c r="R695" s="34"/>
      <c r="S695" s="34"/>
      <c r="T695" s="3" t="s">
        <v>1618</v>
      </c>
    </row>
    <row r="696" spans="1:20" x14ac:dyDescent="0.35">
      <c r="A696" s="3" t="s">
        <v>113</v>
      </c>
      <c r="B696" s="3"/>
      <c r="C696" s="3"/>
      <c r="D696" s="34"/>
      <c r="E696" s="34"/>
      <c r="F696" s="34"/>
      <c r="G696" s="34"/>
      <c r="H696" s="34"/>
      <c r="I696" s="34"/>
      <c r="J696" s="34"/>
      <c r="K696" s="21">
        <v>45208</v>
      </c>
      <c r="L696" s="3" t="s">
        <v>9</v>
      </c>
      <c r="M696" s="34"/>
      <c r="N696" s="34">
        <v>-5000</v>
      </c>
      <c r="O696" s="4">
        <f t="shared" si="117"/>
        <v>-5000</v>
      </c>
      <c r="P696" s="34"/>
      <c r="Q696" s="34"/>
      <c r="R696" s="34"/>
      <c r="S696" s="34"/>
      <c r="T696" s="3" t="s">
        <v>1618</v>
      </c>
    </row>
    <row r="697" spans="1:20" x14ac:dyDescent="0.35">
      <c r="A697" s="3" t="s">
        <v>113</v>
      </c>
      <c r="B697" s="3"/>
      <c r="C697" s="3"/>
      <c r="D697" s="34"/>
      <c r="E697" s="34"/>
      <c r="F697" s="34"/>
      <c r="G697" s="34"/>
      <c r="H697" s="34"/>
      <c r="I697" s="34"/>
      <c r="J697" s="34"/>
      <c r="K697" s="21" t="s">
        <v>1204</v>
      </c>
      <c r="L697" s="3" t="s">
        <v>110</v>
      </c>
      <c r="M697" s="34">
        <v>150000</v>
      </c>
      <c r="N697" s="34"/>
      <c r="O697" s="4">
        <f t="shared" si="117"/>
        <v>150000</v>
      </c>
      <c r="P697" s="34"/>
      <c r="Q697" s="34"/>
      <c r="R697" s="34"/>
      <c r="S697" s="34"/>
      <c r="T697" s="3" t="s">
        <v>1618</v>
      </c>
    </row>
    <row r="698" spans="1:20" x14ac:dyDescent="0.35">
      <c r="A698" s="3" t="s">
        <v>113</v>
      </c>
      <c r="B698" s="3"/>
      <c r="C698" s="3"/>
      <c r="D698" s="34"/>
      <c r="E698" s="34"/>
      <c r="F698" s="34"/>
      <c r="G698" s="34"/>
      <c r="H698" s="34"/>
      <c r="I698" s="34"/>
      <c r="J698" s="34"/>
      <c r="K698" s="21" t="s">
        <v>1204</v>
      </c>
      <c r="L698" s="3" t="s">
        <v>126</v>
      </c>
      <c r="M698" s="34">
        <v>-150000</v>
      </c>
      <c r="N698" s="34"/>
      <c r="O698" s="4">
        <f t="shared" si="117"/>
        <v>-150000</v>
      </c>
      <c r="P698" s="34"/>
      <c r="Q698" s="34"/>
      <c r="R698" s="34"/>
      <c r="S698" s="34"/>
      <c r="T698" s="3" t="s">
        <v>1618</v>
      </c>
    </row>
    <row r="699" spans="1:20" x14ac:dyDescent="0.35">
      <c r="A699" s="3" t="s">
        <v>113</v>
      </c>
      <c r="B699" s="3"/>
      <c r="C699" s="3"/>
      <c r="D699" s="34"/>
      <c r="E699" s="34"/>
      <c r="F699" s="34"/>
      <c r="G699" s="34"/>
      <c r="H699" s="34"/>
      <c r="I699" s="34"/>
      <c r="J699" s="34"/>
      <c r="K699" s="3"/>
      <c r="L699" s="3"/>
      <c r="M699" s="34"/>
      <c r="N699" s="34"/>
      <c r="O699" s="4">
        <f t="shared" si="117"/>
        <v>0</v>
      </c>
      <c r="P699" s="34"/>
      <c r="Q699" s="34"/>
      <c r="R699" s="34"/>
      <c r="S699" s="34"/>
      <c r="T699" s="3" t="s">
        <v>1618</v>
      </c>
    </row>
    <row r="700" spans="1:20" x14ac:dyDescent="0.35">
      <c r="A700" s="18"/>
      <c r="B700" s="18"/>
      <c r="C700" s="18"/>
      <c r="D700" s="23"/>
      <c r="E700" s="23"/>
      <c r="F700" s="23"/>
      <c r="G700" s="23"/>
      <c r="H700" s="23"/>
      <c r="I700" s="23"/>
      <c r="J700" s="23"/>
      <c r="K700" s="18"/>
      <c r="L700" s="18"/>
      <c r="M700" s="23">
        <f t="shared" ref="M700:N700" si="118">SUM(M688:M699)</f>
        <v>680000</v>
      </c>
      <c r="N700" s="23">
        <f t="shared" si="118"/>
        <v>570000</v>
      </c>
      <c r="O700" s="23">
        <f>SUM(O688:O699)</f>
        <v>1250000</v>
      </c>
      <c r="P700" s="23">
        <f>+J687-N700</f>
        <v>0</v>
      </c>
      <c r="Q700" s="23">
        <f>+I687-M700</f>
        <v>0</v>
      </c>
      <c r="R700" s="23">
        <f>+SUM(P700:Q700)</f>
        <v>0</v>
      </c>
      <c r="S700" s="23">
        <f>+O700</f>
        <v>1250000</v>
      </c>
      <c r="T700" s="18"/>
    </row>
    <row r="701" spans="1:20" x14ac:dyDescent="0.35">
      <c r="A701" s="3" t="s">
        <v>114</v>
      </c>
      <c r="B701" s="3" t="s">
        <v>326</v>
      </c>
      <c r="C701" s="3"/>
      <c r="D701" s="34">
        <v>125</v>
      </c>
      <c r="E701" s="34">
        <v>10000</v>
      </c>
      <c r="F701" s="4">
        <f>+D701*0.8364</f>
        <v>104.55</v>
      </c>
      <c r="G701" s="34">
        <v>6500</v>
      </c>
      <c r="H701" s="34">
        <f>+D701*E701</f>
        <v>1250000</v>
      </c>
      <c r="I701" s="4">
        <f>+CEILING(F701*G701,1000)</f>
        <v>680000</v>
      </c>
      <c r="J701" s="4">
        <f>(H701-I701)</f>
        <v>570000</v>
      </c>
      <c r="K701" s="21">
        <v>44645</v>
      </c>
      <c r="L701" s="3"/>
      <c r="M701" s="34"/>
      <c r="N701" s="34"/>
      <c r="O701" s="4"/>
      <c r="P701" s="34"/>
      <c r="Q701" s="34"/>
      <c r="R701" s="43"/>
      <c r="S701" s="43"/>
      <c r="T701" s="3" t="s">
        <v>979</v>
      </c>
    </row>
    <row r="702" spans="1:20" x14ac:dyDescent="0.35">
      <c r="A702" s="3" t="s">
        <v>114</v>
      </c>
      <c r="B702" s="3"/>
      <c r="C702" s="3"/>
      <c r="D702" s="34"/>
      <c r="E702" s="34"/>
      <c r="F702" s="34"/>
      <c r="G702" s="34"/>
      <c r="H702" s="34"/>
      <c r="I702" s="34"/>
      <c r="J702" s="34"/>
      <c r="K702" s="21">
        <v>44645</v>
      </c>
      <c r="L702" s="3" t="s">
        <v>1751</v>
      </c>
      <c r="M702" s="34">
        <v>150000</v>
      </c>
      <c r="N702" s="34"/>
      <c r="O702" s="4">
        <f t="shared" ref="O702:O710" si="119">+SUM(M702:N702)</f>
        <v>150000</v>
      </c>
      <c r="P702" s="34"/>
      <c r="Q702" s="34"/>
      <c r="R702" s="34"/>
      <c r="S702" s="34"/>
      <c r="T702" s="3" t="s">
        <v>979</v>
      </c>
    </row>
    <row r="703" spans="1:20" x14ac:dyDescent="0.35">
      <c r="A703" s="3" t="s">
        <v>114</v>
      </c>
      <c r="B703" s="3"/>
      <c r="C703" s="3"/>
      <c r="D703" s="34"/>
      <c r="E703" s="34"/>
      <c r="F703" s="34"/>
      <c r="G703" s="34"/>
      <c r="H703" s="34"/>
      <c r="I703" s="34"/>
      <c r="J703" s="34"/>
      <c r="K703" s="21">
        <v>44641</v>
      </c>
      <c r="L703" s="3" t="s">
        <v>9</v>
      </c>
      <c r="M703" s="34"/>
      <c r="N703" s="4">
        <v>162500</v>
      </c>
      <c r="O703" s="4">
        <f t="shared" si="119"/>
        <v>162500</v>
      </c>
      <c r="P703" s="34"/>
      <c r="Q703" s="34"/>
      <c r="R703" s="34"/>
      <c r="S703" s="34"/>
      <c r="T703" s="3" t="s">
        <v>979</v>
      </c>
    </row>
    <row r="704" spans="1:20" x14ac:dyDescent="0.35">
      <c r="A704" s="3" t="s">
        <v>114</v>
      </c>
      <c r="B704" s="3"/>
      <c r="C704" s="3"/>
      <c r="D704" s="34"/>
      <c r="E704" s="34"/>
      <c r="F704" s="34"/>
      <c r="G704" s="34"/>
      <c r="H704" s="34"/>
      <c r="I704" s="34"/>
      <c r="J704" s="34"/>
      <c r="K704" s="21">
        <v>44790</v>
      </c>
      <c r="L704" s="3" t="s">
        <v>312</v>
      </c>
      <c r="M704" s="34">
        <v>1</v>
      </c>
      <c r="N704" s="34"/>
      <c r="O704" s="4">
        <f t="shared" si="119"/>
        <v>1</v>
      </c>
      <c r="P704" s="34"/>
      <c r="Q704" s="34"/>
      <c r="R704" s="34"/>
      <c r="S704" s="34"/>
      <c r="T704" s="3" t="s">
        <v>979</v>
      </c>
    </row>
    <row r="705" spans="1:20" x14ac:dyDescent="0.35">
      <c r="A705" s="3" t="s">
        <v>114</v>
      </c>
      <c r="B705" s="3"/>
      <c r="C705" s="3"/>
      <c r="D705" s="34"/>
      <c r="E705" s="34"/>
      <c r="F705" s="34"/>
      <c r="G705" s="34"/>
      <c r="H705" s="34"/>
      <c r="I705" s="34"/>
      <c r="J705" s="34"/>
      <c r="K705" s="21">
        <v>44790</v>
      </c>
      <c r="L705" s="3" t="s">
        <v>312</v>
      </c>
      <c r="M705" s="34">
        <v>14999</v>
      </c>
      <c r="N705" s="34"/>
      <c r="O705" s="4">
        <f t="shared" si="119"/>
        <v>14999</v>
      </c>
      <c r="P705" s="34"/>
      <c r="Q705" s="34"/>
      <c r="R705" s="34"/>
      <c r="S705" s="34"/>
      <c r="T705" s="3" t="s">
        <v>979</v>
      </c>
    </row>
    <row r="706" spans="1:20" x14ac:dyDescent="0.35">
      <c r="A706" s="3" t="s">
        <v>114</v>
      </c>
      <c r="B706" s="3"/>
      <c r="C706" s="3"/>
      <c r="D706" s="34"/>
      <c r="E706" s="34"/>
      <c r="F706" s="34"/>
      <c r="G706" s="34"/>
      <c r="H706" s="34"/>
      <c r="I706" s="34"/>
      <c r="J706" s="34"/>
      <c r="K706" s="21">
        <v>44943</v>
      </c>
      <c r="L706" s="3" t="s">
        <v>1752</v>
      </c>
      <c r="M706" s="34">
        <v>665000</v>
      </c>
      <c r="N706" s="34"/>
      <c r="O706" s="4">
        <f t="shared" si="119"/>
        <v>665000</v>
      </c>
      <c r="P706" s="34"/>
      <c r="Q706" s="34"/>
      <c r="R706" s="34"/>
      <c r="S706" s="34"/>
      <c r="T706" s="3" t="s">
        <v>979</v>
      </c>
    </row>
    <row r="707" spans="1:20" x14ac:dyDescent="0.35">
      <c r="A707" s="3" t="s">
        <v>114</v>
      </c>
      <c r="B707" s="3"/>
      <c r="C707" s="3"/>
      <c r="D707" s="34"/>
      <c r="E707" s="34"/>
      <c r="F707" s="34"/>
      <c r="G707" s="34"/>
      <c r="H707" s="34"/>
      <c r="I707" s="34"/>
      <c r="J707" s="34"/>
      <c r="K707" s="21">
        <v>44937</v>
      </c>
      <c r="L707" s="3" t="s">
        <v>9</v>
      </c>
      <c r="M707" s="34"/>
      <c r="N707" s="4">
        <v>570000</v>
      </c>
      <c r="O707" s="4">
        <f t="shared" si="119"/>
        <v>570000</v>
      </c>
      <c r="P707" s="34"/>
      <c r="Q707" s="34"/>
      <c r="R707" s="34"/>
      <c r="S707" s="34"/>
      <c r="T707" s="3" t="s">
        <v>979</v>
      </c>
    </row>
    <row r="708" spans="1:20" x14ac:dyDescent="0.35">
      <c r="A708" s="3" t="s">
        <v>114</v>
      </c>
      <c r="B708" s="3"/>
      <c r="C708" s="3"/>
      <c r="D708" s="34"/>
      <c r="E708" s="34"/>
      <c r="F708" s="34"/>
      <c r="G708" s="34"/>
      <c r="H708" s="34"/>
      <c r="I708" s="34"/>
      <c r="J708" s="34"/>
      <c r="K708" s="21">
        <v>44967</v>
      </c>
      <c r="L708" s="3" t="s">
        <v>321</v>
      </c>
      <c r="M708" s="34">
        <v>-150000</v>
      </c>
      <c r="N708" s="34"/>
      <c r="O708" s="4">
        <f t="shared" si="119"/>
        <v>-150000</v>
      </c>
      <c r="P708" s="34"/>
      <c r="Q708" s="34"/>
      <c r="R708" s="34"/>
      <c r="S708" s="34"/>
      <c r="T708" s="3" t="s">
        <v>979</v>
      </c>
    </row>
    <row r="709" spans="1:20" x14ac:dyDescent="0.35">
      <c r="A709" s="3" t="s">
        <v>114</v>
      </c>
      <c r="B709" s="3"/>
      <c r="C709" s="3"/>
      <c r="D709" s="34"/>
      <c r="E709" s="34"/>
      <c r="F709" s="34"/>
      <c r="G709" s="34"/>
      <c r="H709" s="34"/>
      <c r="I709" s="34"/>
      <c r="J709" s="34"/>
      <c r="K709" s="21">
        <v>44967</v>
      </c>
      <c r="L709" s="3" t="s">
        <v>9</v>
      </c>
      <c r="M709" s="34"/>
      <c r="N709" s="4">
        <v>-162500</v>
      </c>
      <c r="O709" s="4">
        <f t="shared" si="119"/>
        <v>-162500</v>
      </c>
      <c r="P709" s="34"/>
      <c r="Q709" s="34"/>
      <c r="R709" s="34"/>
      <c r="S709" s="34"/>
      <c r="T709" s="3" t="s">
        <v>979</v>
      </c>
    </row>
    <row r="710" spans="1:20" x14ac:dyDescent="0.35">
      <c r="A710" s="3" t="s">
        <v>114</v>
      </c>
      <c r="B710" s="3"/>
      <c r="C710" s="3"/>
      <c r="D710" s="34"/>
      <c r="E710" s="34"/>
      <c r="F710" s="34"/>
      <c r="G710" s="34"/>
      <c r="H710" s="34"/>
      <c r="I710" s="34"/>
      <c r="J710" s="34"/>
      <c r="K710" s="3"/>
      <c r="L710" s="3"/>
      <c r="M710" s="34"/>
      <c r="N710" s="34"/>
      <c r="O710" s="4">
        <f t="shared" si="119"/>
        <v>0</v>
      </c>
      <c r="P710" s="34"/>
      <c r="Q710" s="34"/>
      <c r="R710" s="43"/>
      <c r="S710" s="43"/>
      <c r="T710" s="3" t="s">
        <v>979</v>
      </c>
    </row>
    <row r="711" spans="1:20" x14ac:dyDescent="0.35">
      <c r="A711" s="18"/>
      <c r="B711" s="18"/>
      <c r="C711" s="18"/>
      <c r="D711" s="23"/>
      <c r="E711" s="23"/>
      <c r="F711" s="23"/>
      <c r="G711" s="23"/>
      <c r="H711" s="23"/>
      <c r="I711" s="23"/>
      <c r="J711" s="23"/>
      <c r="K711" s="18"/>
      <c r="L711" s="18"/>
      <c r="M711" s="23">
        <f t="shared" ref="M711:N711" si="120">SUM(M702:M710)</f>
        <v>680000</v>
      </c>
      <c r="N711" s="23">
        <f t="shared" si="120"/>
        <v>570000</v>
      </c>
      <c r="O711" s="23">
        <f>SUM(O702:O710)</f>
        <v>1250000</v>
      </c>
      <c r="P711" s="23">
        <f>+J701-N711</f>
        <v>0</v>
      </c>
      <c r="Q711" s="23">
        <f>+I701-M711</f>
        <v>0</v>
      </c>
      <c r="R711" s="23">
        <f>+SUM(P711:Q711)</f>
        <v>0</v>
      </c>
      <c r="S711" s="23">
        <f>+O711</f>
        <v>1250000</v>
      </c>
      <c r="T711" s="18"/>
    </row>
    <row r="712" spans="1:20" x14ac:dyDescent="0.35">
      <c r="A712" s="3" t="s">
        <v>115</v>
      </c>
      <c r="B712" s="3" t="s">
        <v>326</v>
      </c>
      <c r="C712" s="3"/>
      <c r="D712" s="34">
        <v>138.88999999999999</v>
      </c>
      <c r="E712" s="34">
        <v>11500</v>
      </c>
      <c r="F712" s="4">
        <f>+D712*0.8364</f>
        <v>116.16759599999999</v>
      </c>
      <c r="G712" s="34">
        <v>6500</v>
      </c>
      <c r="H712" s="34">
        <f>+D712*E712</f>
        <v>1597234.9999999998</v>
      </c>
      <c r="I712" s="4">
        <f>+CEILING(F712*G712,1000)</f>
        <v>756000</v>
      </c>
      <c r="J712" s="4">
        <f>(H712-I712)</f>
        <v>841234.99999999977</v>
      </c>
      <c r="K712" s="21">
        <v>44658</v>
      </c>
      <c r="L712" s="3"/>
      <c r="M712" s="34"/>
      <c r="N712" s="34"/>
      <c r="O712" s="4"/>
      <c r="P712" s="34"/>
      <c r="Q712" s="34"/>
      <c r="R712" s="34"/>
      <c r="S712" s="34"/>
      <c r="T712" s="3" t="s">
        <v>983</v>
      </c>
    </row>
    <row r="713" spans="1:20" x14ac:dyDescent="0.35">
      <c r="A713" s="3" t="s">
        <v>115</v>
      </c>
      <c r="B713" s="3"/>
      <c r="C713" s="3"/>
      <c r="D713" s="34"/>
      <c r="E713" s="34"/>
      <c r="F713" s="34"/>
      <c r="G713" s="34"/>
      <c r="H713" s="34"/>
      <c r="I713" s="34"/>
      <c r="J713" s="34"/>
      <c r="K713" s="21">
        <v>44658</v>
      </c>
      <c r="L713" s="3" t="s">
        <v>1753</v>
      </c>
      <c r="M713" s="34">
        <v>150000</v>
      </c>
      <c r="N713" s="34"/>
      <c r="O713" s="4">
        <f t="shared" ref="O713:O725" si="121">+SUM(M713:N713)</f>
        <v>150000</v>
      </c>
      <c r="P713" s="34"/>
      <c r="Q713" s="34"/>
      <c r="R713" s="34"/>
      <c r="S713" s="34"/>
      <c r="T713" s="3" t="s">
        <v>983</v>
      </c>
    </row>
    <row r="714" spans="1:20" x14ac:dyDescent="0.35">
      <c r="A714" s="3" t="s">
        <v>115</v>
      </c>
      <c r="B714" s="3"/>
      <c r="C714" s="3"/>
      <c r="D714" s="34"/>
      <c r="E714" s="34"/>
      <c r="F714" s="34"/>
      <c r="G714" s="34"/>
      <c r="H714" s="34"/>
      <c r="I714" s="34"/>
      <c r="J714" s="34"/>
      <c r="K714" s="21">
        <v>44675</v>
      </c>
      <c r="L714" s="3" t="s">
        <v>9</v>
      </c>
      <c r="M714" s="34"/>
      <c r="N714" s="4">
        <v>10000</v>
      </c>
      <c r="O714" s="4">
        <f t="shared" si="121"/>
        <v>10000</v>
      </c>
      <c r="P714" s="34"/>
      <c r="Q714" s="34"/>
      <c r="R714" s="34"/>
      <c r="S714" s="34"/>
      <c r="T714" s="3" t="s">
        <v>983</v>
      </c>
    </row>
    <row r="715" spans="1:20" x14ac:dyDescent="0.35">
      <c r="A715" s="3" t="s">
        <v>115</v>
      </c>
      <c r="B715" s="3"/>
      <c r="C715" s="3"/>
      <c r="D715" s="34"/>
      <c r="E715" s="34"/>
      <c r="F715" s="34"/>
      <c r="G715" s="34"/>
      <c r="H715" s="34"/>
      <c r="I715" s="34"/>
      <c r="J715" s="34"/>
      <c r="K715" s="21">
        <v>44692</v>
      </c>
      <c r="L715" s="3" t="s">
        <v>9</v>
      </c>
      <c r="M715" s="34"/>
      <c r="N715" s="4">
        <v>90000</v>
      </c>
      <c r="O715" s="4">
        <f t="shared" si="121"/>
        <v>90000</v>
      </c>
      <c r="P715" s="34"/>
      <c r="Q715" s="34"/>
      <c r="R715" s="43"/>
      <c r="S715" s="43"/>
      <c r="T715" s="3" t="s">
        <v>983</v>
      </c>
    </row>
    <row r="716" spans="1:20" x14ac:dyDescent="0.35">
      <c r="A716" s="3" t="s">
        <v>115</v>
      </c>
      <c r="B716" s="3"/>
      <c r="C716" s="3"/>
      <c r="D716" s="34"/>
      <c r="E716" s="34"/>
      <c r="F716" s="34"/>
      <c r="G716" s="34"/>
      <c r="H716" s="34"/>
      <c r="I716" s="34"/>
      <c r="J716" s="34"/>
      <c r="K716" s="21">
        <v>44735</v>
      </c>
      <c r="L716" s="3" t="s">
        <v>1754</v>
      </c>
      <c r="M716" s="34">
        <v>300000</v>
      </c>
      <c r="N716" s="34"/>
      <c r="O716" s="4">
        <f t="shared" si="121"/>
        <v>300000</v>
      </c>
      <c r="P716" s="34"/>
      <c r="Q716" s="34"/>
      <c r="R716" s="34"/>
      <c r="S716" s="34"/>
      <c r="T716" s="3" t="s">
        <v>983</v>
      </c>
    </row>
    <row r="717" spans="1:20" x14ac:dyDescent="0.35">
      <c r="A717" s="3" t="s">
        <v>115</v>
      </c>
      <c r="B717" s="3"/>
      <c r="C717" s="3"/>
      <c r="D717" s="34"/>
      <c r="E717" s="34"/>
      <c r="F717" s="34"/>
      <c r="G717" s="34"/>
      <c r="H717" s="34"/>
      <c r="I717" s="34"/>
      <c r="J717" s="34"/>
      <c r="K717" s="21">
        <v>44816</v>
      </c>
      <c r="L717" s="3" t="s">
        <v>1755</v>
      </c>
      <c r="M717" s="34">
        <v>400000</v>
      </c>
      <c r="N717" s="34"/>
      <c r="O717" s="4">
        <f t="shared" si="121"/>
        <v>400000</v>
      </c>
      <c r="P717" s="34"/>
      <c r="Q717" s="34"/>
      <c r="R717" s="34"/>
      <c r="S717" s="34"/>
      <c r="T717" s="3" t="s">
        <v>983</v>
      </c>
    </row>
    <row r="718" spans="1:20" x14ac:dyDescent="0.35">
      <c r="A718" s="3" t="s">
        <v>115</v>
      </c>
      <c r="B718" s="3"/>
      <c r="C718" s="3"/>
      <c r="D718" s="34"/>
      <c r="E718" s="34"/>
      <c r="F718" s="34"/>
      <c r="G718" s="34"/>
      <c r="H718" s="34"/>
      <c r="I718" s="34"/>
      <c r="J718" s="34"/>
      <c r="K718" s="21">
        <v>44926</v>
      </c>
      <c r="L718" s="3" t="s">
        <v>9</v>
      </c>
      <c r="M718" s="34"/>
      <c r="N718" s="4">
        <v>200000</v>
      </c>
      <c r="O718" s="4">
        <f t="shared" si="121"/>
        <v>200000</v>
      </c>
      <c r="P718" s="34"/>
      <c r="Q718" s="34"/>
      <c r="R718" s="34"/>
      <c r="S718" s="34"/>
      <c r="T718" s="3" t="s">
        <v>983</v>
      </c>
    </row>
    <row r="719" spans="1:20" x14ac:dyDescent="0.35">
      <c r="A719" s="3" t="s">
        <v>115</v>
      </c>
      <c r="B719" s="3"/>
      <c r="C719" s="3"/>
      <c r="D719" s="34"/>
      <c r="E719" s="34"/>
      <c r="F719" s="34"/>
      <c r="G719" s="34"/>
      <c r="H719" s="34"/>
      <c r="I719" s="34"/>
      <c r="J719" s="34"/>
      <c r="K719" s="21">
        <v>44966</v>
      </c>
      <c r="L719" s="3" t="s">
        <v>1756</v>
      </c>
      <c r="M719" s="34">
        <v>169000</v>
      </c>
      <c r="N719" s="34"/>
      <c r="O719" s="4">
        <f t="shared" si="121"/>
        <v>169000</v>
      </c>
      <c r="P719" s="34"/>
      <c r="Q719" s="34"/>
      <c r="R719" s="34"/>
      <c r="S719" s="34"/>
      <c r="T719" s="3" t="s">
        <v>983</v>
      </c>
    </row>
    <row r="720" spans="1:20" x14ac:dyDescent="0.35">
      <c r="A720" s="3" t="s">
        <v>115</v>
      </c>
      <c r="B720" s="3"/>
      <c r="C720" s="3"/>
      <c r="D720" s="34"/>
      <c r="E720" s="34"/>
      <c r="F720" s="34"/>
      <c r="G720" s="34"/>
      <c r="H720" s="34"/>
      <c r="I720" s="34"/>
      <c r="J720" s="34"/>
      <c r="K720" s="21">
        <v>44966</v>
      </c>
      <c r="L720" s="3" t="s">
        <v>1756</v>
      </c>
      <c r="M720" s="34">
        <v>-169000</v>
      </c>
      <c r="N720" s="34"/>
      <c r="O720" s="4">
        <f t="shared" si="121"/>
        <v>-169000</v>
      </c>
      <c r="P720" s="34"/>
      <c r="Q720" s="34"/>
      <c r="R720" s="34"/>
      <c r="S720" s="34"/>
      <c r="T720" s="3" t="s">
        <v>983</v>
      </c>
    </row>
    <row r="721" spans="1:20" x14ac:dyDescent="0.35">
      <c r="A721" s="3" t="s">
        <v>115</v>
      </c>
      <c r="B721" s="3"/>
      <c r="C721" s="3"/>
      <c r="D721" s="34"/>
      <c r="E721" s="34"/>
      <c r="F721" s="34"/>
      <c r="G721" s="34"/>
      <c r="H721" s="34"/>
      <c r="I721" s="34"/>
      <c r="J721" s="34"/>
      <c r="K721" s="21">
        <v>44963</v>
      </c>
      <c r="L721" s="3" t="s">
        <v>9</v>
      </c>
      <c r="M721" s="34"/>
      <c r="N721" s="4">
        <v>278200</v>
      </c>
      <c r="O721" s="4">
        <f t="shared" si="121"/>
        <v>278200</v>
      </c>
      <c r="P721" s="34"/>
      <c r="Q721" s="34"/>
      <c r="R721" s="34"/>
      <c r="S721" s="34"/>
      <c r="T721" s="3" t="s">
        <v>983</v>
      </c>
    </row>
    <row r="722" spans="1:20" x14ac:dyDescent="0.35">
      <c r="A722" s="3" t="s">
        <v>115</v>
      </c>
      <c r="B722" s="3"/>
      <c r="C722" s="3"/>
      <c r="D722" s="34"/>
      <c r="E722" s="34"/>
      <c r="F722" s="34"/>
      <c r="G722" s="34"/>
      <c r="H722" s="34"/>
      <c r="I722" s="34"/>
      <c r="J722" s="34"/>
      <c r="K722" s="21">
        <v>44979</v>
      </c>
      <c r="L722" s="3" t="s">
        <v>321</v>
      </c>
      <c r="M722" s="34">
        <v>169000</v>
      </c>
      <c r="N722" s="34"/>
      <c r="O722" s="4">
        <f t="shared" si="121"/>
        <v>169000</v>
      </c>
      <c r="P722" s="34"/>
      <c r="Q722" s="34"/>
      <c r="R722" s="34"/>
      <c r="S722" s="34"/>
      <c r="T722" s="3" t="s">
        <v>983</v>
      </c>
    </row>
    <row r="723" spans="1:20" x14ac:dyDescent="0.35">
      <c r="A723" s="3" t="s">
        <v>115</v>
      </c>
      <c r="B723" s="3"/>
      <c r="C723" s="3"/>
      <c r="D723" s="34"/>
      <c r="E723" s="34"/>
      <c r="F723" s="34"/>
      <c r="G723" s="34"/>
      <c r="H723" s="34"/>
      <c r="I723" s="34"/>
      <c r="J723" s="34"/>
      <c r="K723" s="21">
        <v>44974</v>
      </c>
      <c r="L723" s="3" t="s">
        <v>313</v>
      </c>
      <c r="M723" s="34">
        <v>-85000</v>
      </c>
      <c r="N723" s="34"/>
      <c r="O723" s="4">
        <f t="shared" si="121"/>
        <v>-85000</v>
      </c>
      <c r="P723" s="34"/>
      <c r="Q723" s="34"/>
      <c r="R723" s="43"/>
      <c r="S723" s="43"/>
      <c r="T723" s="3" t="s">
        <v>983</v>
      </c>
    </row>
    <row r="724" spans="1:20" x14ac:dyDescent="0.35">
      <c r="A724" s="3" t="s">
        <v>115</v>
      </c>
      <c r="B724" s="3"/>
      <c r="C724" s="3"/>
      <c r="D724" s="34"/>
      <c r="E724" s="34"/>
      <c r="F724" s="34"/>
      <c r="G724" s="34"/>
      <c r="H724" s="34"/>
      <c r="I724" s="34"/>
      <c r="J724" s="34"/>
      <c r="K724" s="21">
        <v>44974</v>
      </c>
      <c r="L724" s="3" t="s">
        <v>9</v>
      </c>
      <c r="M724" s="34"/>
      <c r="N724" s="4">
        <v>85000</v>
      </c>
      <c r="O724" s="4">
        <f t="shared" si="121"/>
        <v>85000</v>
      </c>
      <c r="P724" s="34"/>
      <c r="Q724" s="34"/>
      <c r="R724" s="34"/>
      <c r="S724" s="34"/>
      <c r="T724" s="3" t="s">
        <v>983</v>
      </c>
    </row>
    <row r="725" spans="1:20" x14ac:dyDescent="0.35">
      <c r="A725" s="3" t="s">
        <v>115</v>
      </c>
      <c r="B725" s="3"/>
      <c r="C725" s="3"/>
      <c r="D725" s="34"/>
      <c r="E725" s="34"/>
      <c r="F725" s="34"/>
      <c r="G725" s="34"/>
      <c r="H725" s="34"/>
      <c r="I725" s="34"/>
      <c r="J725" s="34"/>
      <c r="K725" s="3"/>
      <c r="L725" s="3"/>
      <c r="M725" s="34"/>
      <c r="N725" s="34"/>
      <c r="O725" s="4">
        <f t="shared" si="121"/>
        <v>0</v>
      </c>
      <c r="P725" s="34"/>
      <c r="Q725" s="34"/>
      <c r="R725" s="34"/>
      <c r="S725" s="34"/>
      <c r="T725" s="3" t="s">
        <v>983</v>
      </c>
    </row>
    <row r="726" spans="1:20" x14ac:dyDescent="0.35">
      <c r="A726" s="18"/>
      <c r="B726" s="18"/>
      <c r="C726" s="18"/>
      <c r="D726" s="23"/>
      <c r="E726" s="23"/>
      <c r="F726" s="23"/>
      <c r="G726" s="23"/>
      <c r="H726" s="23"/>
      <c r="I726" s="23"/>
      <c r="J726" s="23"/>
      <c r="K726" s="18"/>
      <c r="L726" s="18"/>
      <c r="M726" s="23">
        <f t="shared" ref="M726:N726" si="122">SUM(M713:M725)</f>
        <v>934000</v>
      </c>
      <c r="N726" s="23">
        <f t="shared" si="122"/>
        <v>663200</v>
      </c>
      <c r="O726" s="23">
        <f>SUM(O713:O725)</f>
        <v>1597200</v>
      </c>
      <c r="P726" s="23">
        <f>+J712-N726</f>
        <v>178034.99999999977</v>
      </c>
      <c r="Q726" s="23">
        <f>+I712-M726</f>
        <v>-178000</v>
      </c>
      <c r="R726" s="23">
        <f>+SUM(P726:Q726)</f>
        <v>34.999999999767169</v>
      </c>
      <c r="S726" s="23">
        <f>+O726</f>
        <v>1597200</v>
      </c>
      <c r="T726" s="18"/>
    </row>
    <row r="727" spans="1:20" x14ac:dyDescent="0.35">
      <c r="A727" s="3" t="s">
        <v>116</v>
      </c>
      <c r="B727" s="3" t="s">
        <v>326</v>
      </c>
      <c r="C727" s="3"/>
      <c r="D727" s="34">
        <v>138.88999999999999</v>
      </c>
      <c r="E727" s="34">
        <v>11000</v>
      </c>
      <c r="F727" s="4">
        <f>+D727*0.8364</f>
        <v>116.16759599999999</v>
      </c>
      <c r="G727" s="34">
        <v>6500</v>
      </c>
      <c r="H727" s="34">
        <f>+D727*E727</f>
        <v>1527789.9999999998</v>
      </c>
      <c r="I727" s="4">
        <f>+CEILING(F727*G727,1000)</f>
        <v>756000</v>
      </c>
      <c r="J727" s="4">
        <f>(H727-I727)</f>
        <v>771789.99999999977</v>
      </c>
      <c r="K727" s="21">
        <v>44641</v>
      </c>
      <c r="L727" s="3"/>
      <c r="M727" s="34"/>
      <c r="N727" s="34"/>
      <c r="O727" s="4"/>
      <c r="P727" s="34"/>
      <c r="Q727" s="34"/>
      <c r="R727" s="34"/>
      <c r="S727" s="34"/>
      <c r="T727" s="3" t="s">
        <v>1618</v>
      </c>
    </row>
    <row r="728" spans="1:20" x14ac:dyDescent="0.35">
      <c r="A728" s="3" t="s">
        <v>116</v>
      </c>
      <c r="B728" s="3"/>
      <c r="C728" s="3"/>
      <c r="D728" s="34"/>
      <c r="E728" s="34"/>
      <c r="F728" s="34"/>
      <c r="G728" s="34"/>
      <c r="H728" s="34"/>
      <c r="I728" s="34"/>
      <c r="J728" s="34"/>
      <c r="K728" s="21">
        <v>44641</v>
      </c>
      <c r="L728" s="3" t="s">
        <v>9</v>
      </c>
      <c r="M728" s="34"/>
      <c r="N728" s="4">
        <v>150000</v>
      </c>
      <c r="O728" s="4">
        <f t="shared" ref="O728:O739" si="123">+SUM(M728:N728)</f>
        <v>150000</v>
      </c>
      <c r="P728" s="34"/>
      <c r="Q728" s="34"/>
      <c r="R728" s="34"/>
      <c r="S728" s="34"/>
      <c r="T728" s="3" t="s">
        <v>1618</v>
      </c>
    </row>
    <row r="729" spans="1:20" x14ac:dyDescent="0.35">
      <c r="A729" s="3" t="s">
        <v>116</v>
      </c>
      <c r="B729" s="3"/>
      <c r="C729" s="3"/>
      <c r="D729" s="34"/>
      <c r="E729" s="34"/>
      <c r="F729" s="34"/>
      <c r="G729" s="34"/>
      <c r="H729" s="34"/>
      <c r="I729" s="34"/>
      <c r="J729" s="34"/>
      <c r="K729" s="21">
        <v>44743</v>
      </c>
      <c r="L729" s="3" t="s">
        <v>9</v>
      </c>
      <c r="M729" s="34"/>
      <c r="N729" s="4">
        <v>10000</v>
      </c>
      <c r="O729" s="4">
        <f t="shared" si="123"/>
        <v>10000</v>
      </c>
      <c r="P729" s="34"/>
      <c r="Q729" s="34"/>
      <c r="R729" s="34"/>
      <c r="S729" s="34"/>
      <c r="T729" s="3" t="s">
        <v>1618</v>
      </c>
    </row>
    <row r="730" spans="1:20" x14ac:dyDescent="0.35">
      <c r="A730" s="3" t="s">
        <v>116</v>
      </c>
      <c r="B730" s="3"/>
      <c r="C730" s="3"/>
      <c r="D730" s="34"/>
      <c r="E730" s="34"/>
      <c r="F730" s="34"/>
      <c r="G730" s="34"/>
      <c r="H730" s="34"/>
      <c r="I730" s="34"/>
      <c r="J730" s="34"/>
      <c r="K730" s="21">
        <v>44760</v>
      </c>
      <c r="L730" s="3" t="s">
        <v>1757</v>
      </c>
      <c r="M730" s="34">
        <v>50000</v>
      </c>
      <c r="N730" s="34"/>
      <c r="O730" s="4">
        <f t="shared" si="123"/>
        <v>50000</v>
      </c>
      <c r="P730" s="34"/>
      <c r="Q730" s="34"/>
      <c r="R730" s="43"/>
      <c r="S730" s="43"/>
      <c r="T730" s="3" t="s">
        <v>1618</v>
      </c>
    </row>
    <row r="731" spans="1:20" x14ac:dyDescent="0.35">
      <c r="A731" s="3" t="s">
        <v>116</v>
      </c>
      <c r="B731" s="3"/>
      <c r="C731" s="3"/>
      <c r="D731" s="34"/>
      <c r="E731" s="34"/>
      <c r="F731" s="34"/>
      <c r="G731" s="34"/>
      <c r="H731" s="34"/>
      <c r="I731" s="34"/>
      <c r="J731" s="34"/>
      <c r="K731" s="21">
        <v>44849</v>
      </c>
      <c r="L731" s="3" t="s">
        <v>1758</v>
      </c>
      <c r="M731" s="34">
        <v>700000</v>
      </c>
      <c r="N731" s="34"/>
      <c r="O731" s="4">
        <f t="shared" si="123"/>
        <v>700000</v>
      </c>
      <c r="P731" s="34"/>
      <c r="Q731" s="34"/>
      <c r="R731" s="34"/>
      <c r="S731" s="34"/>
      <c r="T731" s="3" t="s">
        <v>1618</v>
      </c>
    </row>
    <row r="732" spans="1:20" x14ac:dyDescent="0.35">
      <c r="A732" s="3" t="s">
        <v>116</v>
      </c>
      <c r="B732" s="3"/>
      <c r="C732" s="3"/>
      <c r="D732" s="34"/>
      <c r="E732" s="34"/>
      <c r="F732" s="34"/>
      <c r="G732" s="34"/>
      <c r="H732" s="34"/>
      <c r="I732" s="34"/>
      <c r="J732" s="34"/>
      <c r="K732" s="21">
        <v>44849</v>
      </c>
      <c r="L732" s="3" t="s">
        <v>9</v>
      </c>
      <c r="M732" s="34"/>
      <c r="N732" s="4">
        <v>-300000</v>
      </c>
      <c r="O732" s="4">
        <f t="shared" si="123"/>
        <v>-300000</v>
      </c>
      <c r="P732" s="34"/>
      <c r="Q732" s="34"/>
      <c r="R732" s="34"/>
      <c r="S732" s="34"/>
      <c r="T732" s="3" t="s">
        <v>1618</v>
      </c>
    </row>
    <row r="733" spans="1:20" x14ac:dyDescent="0.35">
      <c r="A733" s="3" t="s">
        <v>116</v>
      </c>
      <c r="B733" s="3"/>
      <c r="C733" s="3"/>
      <c r="D733" s="34"/>
      <c r="E733" s="34"/>
      <c r="F733" s="34"/>
      <c r="G733" s="34"/>
      <c r="H733" s="34"/>
      <c r="I733" s="34"/>
      <c r="J733" s="34"/>
      <c r="K733" s="21">
        <v>44849</v>
      </c>
      <c r="L733" s="3" t="s">
        <v>9</v>
      </c>
      <c r="M733" s="34"/>
      <c r="N733" s="4">
        <v>767790</v>
      </c>
      <c r="O733" s="4">
        <f t="shared" si="123"/>
        <v>767790</v>
      </c>
      <c r="P733" s="34"/>
      <c r="Q733" s="34"/>
      <c r="R733" s="34"/>
      <c r="S733" s="34"/>
      <c r="T733" s="3" t="s">
        <v>1618</v>
      </c>
    </row>
    <row r="734" spans="1:20" x14ac:dyDescent="0.35">
      <c r="A734" s="3" t="s">
        <v>116</v>
      </c>
      <c r="B734" s="3"/>
      <c r="C734" s="3"/>
      <c r="D734" s="34"/>
      <c r="E734" s="34"/>
      <c r="F734" s="34"/>
      <c r="G734" s="34"/>
      <c r="H734" s="34"/>
      <c r="I734" s="34"/>
      <c r="J734" s="34"/>
      <c r="K734" s="21">
        <v>44865</v>
      </c>
      <c r="L734" s="3" t="s">
        <v>1758</v>
      </c>
      <c r="M734" s="34">
        <v>-700000</v>
      </c>
      <c r="N734" s="34"/>
      <c r="O734" s="4">
        <f t="shared" si="123"/>
        <v>-700000</v>
      </c>
      <c r="P734" s="34"/>
      <c r="Q734" s="34"/>
      <c r="R734" s="43"/>
      <c r="S734" s="43"/>
      <c r="T734" s="3" t="s">
        <v>1618</v>
      </c>
    </row>
    <row r="735" spans="1:20" x14ac:dyDescent="0.35">
      <c r="A735" s="3" t="s">
        <v>116</v>
      </c>
      <c r="B735" s="3"/>
      <c r="C735" s="3"/>
      <c r="D735" s="34"/>
      <c r="E735" s="34"/>
      <c r="F735" s="34"/>
      <c r="G735" s="34"/>
      <c r="H735" s="34"/>
      <c r="I735" s="34"/>
      <c r="J735" s="34"/>
      <c r="K735" s="21">
        <v>44868</v>
      </c>
      <c r="L735" s="3" t="s">
        <v>1758</v>
      </c>
      <c r="M735" s="34">
        <v>700000</v>
      </c>
      <c r="N735" s="34"/>
      <c r="O735" s="4">
        <f t="shared" si="123"/>
        <v>700000</v>
      </c>
      <c r="P735" s="34"/>
      <c r="Q735" s="34"/>
      <c r="R735" s="34"/>
      <c r="S735" s="34"/>
      <c r="T735" s="3" t="s">
        <v>1618</v>
      </c>
    </row>
    <row r="736" spans="1:20" x14ac:dyDescent="0.35">
      <c r="A736" s="3" t="s">
        <v>116</v>
      </c>
      <c r="B736" s="3"/>
      <c r="C736" s="3"/>
      <c r="D736" s="34"/>
      <c r="E736" s="34"/>
      <c r="F736" s="34"/>
      <c r="G736" s="34"/>
      <c r="H736" s="34"/>
      <c r="I736" s="34"/>
      <c r="J736" s="34"/>
      <c r="K736" s="21">
        <v>44868</v>
      </c>
      <c r="L736" s="3" t="s">
        <v>1758</v>
      </c>
      <c r="M736" s="34">
        <v>-700000</v>
      </c>
      <c r="N736" s="34"/>
      <c r="O736" s="4">
        <f t="shared" si="123"/>
        <v>-700000</v>
      </c>
      <c r="P736" s="34"/>
      <c r="Q736" s="34"/>
      <c r="R736" s="34"/>
      <c r="S736" s="34"/>
      <c r="T736" s="3" t="s">
        <v>1618</v>
      </c>
    </row>
    <row r="737" spans="1:20" x14ac:dyDescent="0.35">
      <c r="A737" s="3" t="s">
        <v>116</v>
      </c>
      <c r="B737" s="3"/>
      <c r="C737" s="3"/>
      <c r="D737" s="34"/>
      <c r="E737" s="34"/>
      <c r="F737" s="34"/>
      <c r="G737" s="34"/>
      <c r="H737" s="34"/>
      <c r="I737" s="34"/>
      <c r="J737" s="34"/>
      <c r="K737" s="21">
        <v>44872</v>
      </c>
      <c r="L737" s="3" t="s">
        <v>314</v>
      </c>
      <c r="M737" s="34">
        <v>700000</v>
      </c>
      <c r="N737" s="34"/>
      <c r="O737" s="4">
        <f t="shared" si="123"/>
        <v>700000</v>
      </c>
      <c r="P737" s="34"/>
      <c r="Q737" s="34"/>
      <c r="R737" s="34"/>
      <c r="S737" s="34"/>
      <c r="T737" s="3" t="s">
        <v>1618</v>
      </c>
    </row>
    <row r="738" spans="1:20" x14ac:dyDescent="0.35">
      <c r="A738" s="3" t="s">
        <v>116</v>
      </c>
      <c r="B738" s="3"/>
      <c r="C738" s="3"/>
      <c r="D738" s="34"/>
      <c r="E738" s="34"/>
      <c r="F738" s="34"/>
      <c r="G738" s="34"/>
      <c r="H738" s="34"/>
      <c r="I738" s="34"/>
      <c r="J738" s="34"/>
      <c r="K738" s="21" t="s">
        <v>1204</v>
      </c>
      <c r="L738" s="3" t="s">
        <v>87</v>
      </c>
      <c r="M738" s="34"/>
      <c r="N738" s="34">
        <v>150000</v>
      </c>
      <c r="O738" s="4">
        <f t="shared" si="123"/>
        <v>150000</v>
      </c>
      <c r="P738" s="34"/>
      <c r="Q738" s="34"/>
      <c r="R738" s="34"/>
      <c r="S738" s="34"/>
      <c r="T738" s="3" t="s">
        <v>1618</v>
      </c>
    </row>
    <row r="739" spans="1:20" x14ac:dyDescent="0.35">
      <c r="A739" s="3" t="s">
        <v>116</v>
      </c>
      <c r="B739" s="3"/>
      <c r="C739" s="3"/>
      <c r="D739" s="34"/>
      <c r="E739" s="34"/>
      <c r="F739" s="34"/>
      <c r="G739" s="34"/>
      <c r="H739" s="34"/>
      <c r="I739" s="34"/>
      <c r="J739" s="34"/>
      <c r="K739" s="3"/>
      <c r="L739" s="3"/>
      <c r="M739" s="34"/>
      <c r="N739" s="34"/>
      <c r="O739" s="4">
        <f t="shared" si="123"/>
        <v>0</v>
      </c>
      <c r="P739" s="34"/>
      <c r="Q739" s="34"/>
      <c r="R739" s="34"/>
      <c r="S739" s="34"/>
      <c r="T739" s="3" t="s">
        <v>1618</v>
      </c>
    </row>
    <row r="740" spans="1:20" x14ac:dyDescent="0.35">
      <c r="A740" s="18"/>
      <c r="B740" s="18"/>
      <c r="C740" s="18"/>
      <c r="D740" s="23"/>
      <c r="E740" s="23"/>
      <c r="F740" s="23"/>
      <c r="G740" s="23"/>
      <c r="H740" s="23"/>
      <c r="I740" s="23"/>
      <c r="J740" s="23"/>
      <c r="K740" s="18"/>
      <c r="L740" s="18"/>
      <c r="M740" s="23">
        <f t="shared" ref="M740:N740" si="124">SUM(M728:M739)</f>
        <v>750000</v>
      </c>
      <c r="N740" s="23">
        <f t="shared" si="124"/>
        <v>777790</v>
      </c>
      <c r="O740" s="23">
        <f>SUM(O728:O739)</f>
        <v>1527790</v>
      </c>
      <c r="P740" s="23">
        <f>+J727-N740</f>
        <v>-6000.0000000002328</v>
      </c>
      <c r="Q740" s="23">
        <f>+I727-M740</f>
        <v>6000</v>
      </c>
      <c r="R740" s="23">
        <f>+SUM(P740:Q740)</f>
        <v>-2.3283064365386963E-10</v>
      </c>
      <c r="S740" s="23">
        <f>+O740</f>
        <v>1527790</v>
      </c>
      <c r="T740" s="18"/>
    </row>
    <row r="741" spans="1:20" x14ac:dyDescent="0.35">
      <c r="A741" s="3" t="s">
        <v>117</v>
      </c>
      <c r="B741" s="3" t="s">
        <v>326</v>
      </c>
      <c r="C741" s="3"/>
      <c r="D741" s="34">
        <v>138.88999999999999</v>
      </c>
      <c r="E741" s="34">
        <v>11000</v>
      </c>
      <c r="F741" s="4">
        <f>+D741*0.8364</f>
        <v>116.16759599999999</v>
      </c>
      <c r="G741" s="34">
        <v>6500</v>
      </c>
      <c r="H741" s="34">
        <f>+D741*E741</f>
        <v>1527789.9999999998</v>
      </c>
      <c r="I741" s="4">
        <f>+CEILING(F741*G741,1000)</f>
        <v>756000</v>
      </c>
      <c r="J741" s="4">
        <f>(H741-I741)</f>
        <v>771789.99999999977</v>
      </c>
      <c r="K741" s="21">
        <v>44645</v>
      </c>
      <c r="L741" s="3"/>
      <c r="M741" s="34"/>
      <c r="N741" s="34"/>
      <c r="O741" s="4"/>
      <c r="P741" s="34"/>
      <c r="Q741" s="34"/>
      <c r="R741" s="34"/>
      <c r="S741" s="34"/>
      <c r="T741" s="3" t="s">
        <v>983</v>
      </c>
    </row>
    <row r="742" spans="1:20" x14ac:dyDescent="0.35">
      <c r="A742" s="3" t="s">
        <v>117</v>
      </c>
      <c r="B742" s="3"/>
      <c r="C742" s="3"/>
      <c r="D742" s="34"/>
      <c r="E742" s="34"/>
      <c r="F742" s="34"/>
      <c r="G742" s="34"/>
      <c r="H742" s="34"/>
      <c r="I742" s="34"/>
      <c r="J742" s="34"/>
      <c r="K742" s="21">
        <v>44645</v>
      </c>
      <c r="L742" s="3" t="s">
        <v>1759</v>
      </c>
      <c r="M742" s="34">
        <v>125000</v>
      </c>
      <c r="N742" s="34"/>
      <c r="O742" s="4">
        <f t="shared" ref="O742:O753" si="125">+SUM(M742:N742)</f>
        <v>125000</v>
      </c>
      <c r="P742" s="34"/>
      <c r="Q742" s="34"/>
      <c r="R742" s="34"/>
      <c r="S742" s="34"/>
      <c r="T742" s="3" t="s">
        <v>983</v>
      </c>
    </row>
    <row r="743" spans="1:20" x14ac:dyDescent="0.35">
      <c r="A743" s="3" t="s">
        <v>117</v>
      </c>
      <c r="B743" s="3"/>
      <c r="C743" s="3"/>
      <c r="D743" s="34"/>
      <c r="E743" s="34"/>
      <c r="F743" s="34"/>
      <c r="G743" s="34"/>
      <c r="H743" s="34"/>
      <c r="I743" s="34"/>
      <c r="J743" s="34"/>
      <c r="K743" s="21">
        <v>44741</v>
      </c>
      <c r="L743" s="3" t="s">
        <v>1760</v>
      </c>
      <c r="M743" s="34">
        <v>125000</v>
      </c>
      <c r="N743" s="34"/>
      <c r="O743" s="4">
        <f t="shared" si="125"/>
        <v>125000</v>
      </c>
      <c r="P743" s="34"/>
      <c r="Q743" s="34"/>
      <c r="R743" s="43"/>
      <c r="S743" s="43"/>
      <c r="T743" s="3" t="s">
        <v>983</v>
      </c>
    </row>
    <row r="744" spans="1:20" x14ac:dyDescent="0.35">
      <c r="A744" s="3" t="s">
        <v>117</v>
      </c>
      <c r="B744" s="3"/>
      <c r="C744" s="3" t="s">
        <v>1491</v>
      </c>
      <c r="D744" s="34"/>
      <c r="E744" s="34"/>
      <c r="F744" s="34"/>
      <c r="G744" s="34"/>
      <c r="H744" s="34"/>
      <c r="I744" s="34"/>
      <c r="J744" s="34"/>
      <c r="K744" s="21">
        <v>44890</v>
      </c>
      <c r="L744" s="3" t="s">
        <v>1761</v>
      </c>
      <c r="M744" s="34">
        <v>200000</v>
      </c>
      <c r="N744" s="34"/>
      <c r="O744" s="4">
        <f t="shared" si="125"/>
        <v>200000</v>
      </c>
      <c r="P744" s="34"/>
      <c r="Q744" s="34"/>
      <c r="R744" s="34"/>
      <c r="S744" s="34"/>
      <c r="T744" s="3" t="s">
        <v>983</v>
      </c>
    </row>
    <row r="745" spans="1:20" x14ac:dyDescent="0.35">
      <c r="A745" s="3" t="s">
        <v>117</v>
      </c>
      <c r="B745" s="3"/>
      <c r="C745" s="3"/>
      <c r="D745" s="34"/>
      <c r="E745" s="34"/>
      <c r="F745" s="34"/>
      <c r="G745" s="34"/>
      <c r="H745" s="34"/>
      <c r="I745" s="34"/>
      <c r="J745" s="34"/>
      <c r="K745" s="21">
        <v>44951</v>
      </c>
      <c r="L745" s="3" t="s">
        <v>1762</v>
      </c>
      <c r="M745" s="34">
        <v>250000</v>
      </c>
      <c r="N745" s="34"/>
      <c r="O745" s="4">
        <f t="shared" si="125"/>
        <v>250000</v>
      </c>
      <c r="P745" s="34"/>
      <c r="Q745" s="34"/>
      <c r="R745" s="34"/>
      <c r="S745" s="34"/>
      <c r="T745" s="3" t="s">
        <v>983</v>
      </c>
    </row>
    <row r="746" spans="1:20" x14ac:dyDescent="0.35">
      <c r="A746" s="3" t="s">
        <v>117</v>
      </c>
      <c r="B746" s="3"/>
      <c r="C746" s="3"/>
      <c r="D746" s="34"/>
      <c r="E746" s="34"/>
      <c r="F746" s="34"/>
      <c r="G746" s="34"/>
      <c r="H746" s="34"/>
      <c r="I746" s="34"/>
      <c r="J746" s="34"/>
      <c r="K746" s="21">
        <v>44966</v>
      </c>
      <c r="L746" s="3" t="s">
        <v>1763</v>
      </c>
      <c r="M746" s="34">
        <v>55000</v>
      </c>
      <c r="N746" s="34"/>
      <c r="O746" s="4">
        <f t="shared" si="125"/>
        <v>55000</v>
      </c>
      <c r="P746" s="34"/>
      <c r="Q746" s="34"/>
      <c r="R746" s="34"/>
      <c r="S746" s="34"/>
      <c r="T746" s="3" t="s">
        <v>983</v>
      </c>
    </row>
    <row r="747" spans="1:20" x14ac:dyDescent="0.35">
      <c r="A747" s="3" t="s">
        <v>117</v>
      </c>
      <c r="B747" s="3"/>
      <c r="C747" s="3"/>
      <c r="D747" s="34"/>
      <c r="E747" s="34"/>
      <c r="F747" s="34"/>
      <c r="G747" s="34"/>
      <c r="H747" s="34"/>
      <c r="I747" s="34"/>
      <c r="J747" s="34"/>
      <c r="K747" s="21">
        <v>45021</v>
      </c>
      <c r="L747" s="3" t="s">
        <v>9</v>
      </c>
      <c r="M747" s="34"/>
      <c r="N747" s="4">
        <v>500000</v>
      </c>
      <c r="O747" s="4">
        <f t="shared" si="125"/>
        <v>500000</v>
      </c>
      <c r="P747" s="34"/>
      <c r="Q747" s="34"/>
      <c r="R747" s="34"/>
      <c r="S747" s="34"/>
      <c r="T747" s="3" t="s">
        <v>983</v>
      </c>
    </row>
    <row r="748" spans="1:20" x14ac:dyDescent="0.35">
      <c r="A748" s="3" t="s">
        <v>117</v>
      </c>
      <c r="B748" s="3"/>
      <c r="C748" s="3"/>
      <c r="D748" s="34"/>
      <c r="E748" s="34"/>
      <c r="F748" s="34"/>
      <c r="G748" s="34"/>
      <c r="H748" s="34"/>
      <c r="I748" s="34"/>
      <c r="J748" s="34"/>
      <c r="K748" s="21">
        <v>45040</v>
      </c>
      <c r="L748" s="3" t="s">
        <v>9</v>
      </c>
      <c r="M748" s="34"/>
      <c r="N748" s="4">
        <v>100000</v>
      </c>
      <c r="O748" s="4">
        <f t="shared" si="125"/>
        <v>100000</v>
      </c>
      <c r="P748" s="34"/>
      <c r="Q748" s="34"/>
      <c r="R748" s="34"/>
      <c r="S748" s="34"/>
      <c r="T748" s="3" t="s">
        <v>983</v>
      </c>
    </row>
    <row r="749" spans="1:20" x14ac:dyDescent="0.35">
      <c r="A749" s="3" t="s">
        <v>117</v>
      </c>
      <c r="B749" s="3"/>
      <c r="C749" s="3"/>
      <c r="D749" s="34"/>
      <c r="E749" s="34"/>
      <c r="F749" s="34"/>
      <c r="G749" s="34"/>
      <c r="H749" s="34"/>
      <c r="I749" s="34"/>
      <c r="J749" s="34"/>
      <c r="K749" s="21">
        <v>45040</v>
      </c>
      <c r="L749" s="3" t="s">
        <v>9</v>
      </c>
      <c r="M749" s="34"/>
      <c r="N749" s="4">
        <v>17100</v>
      </c>
      <c r="O749" s="4">
        <f t="shared" si="125"/>
        <v>17100</v>
      </c>
      <c r="P749" s="34"/>
      <c r="Q749" s="34"/>
      <c r="R749" s="34"/>
      <c r="S749" s="34"/>
      <c r="T749" s="3" t="s">
        <v>983</v>
      </c>
    </row>
    <row r="750" spans="1:20" x14ac:dyDescent="0.35">
      <c r="A750" s="3" t="s">
        <v>117</v>
      </c>
      <c r="B750" s="3"/>
      <c r="C750" s="3"/>
      <c r="D750" s="34"/>
      <c r="E750" s="34"/>
      <c r="F750" s="34"/>
      <c r="G750" s="34"/>
      <c r="H750" s="34"/>
      <c r="I750" s="34"/>
      <c r="J750" s="34"/>
      <c r="K750" s="21">
        <v>45041</v>
      </c>
      <c r="L750" s="3" t="s">
        <v>9</v>
      </c>
      <c r="M750" s="34"/>
      <c r="N750" s="4">
        <v>44500</v>
      </c>
      <c r="O750" s="4">
        <f t="shared" si="125"/>
        <v>44500</v>
      </c>
      <c r="P750" s="34"/>
      <c r="Q750" s="34"/>
      <c r="R750" s="34"/>
      <c r="S750" s="34"/>
      <c r="T750" s="3" t="s">
        <v>983</v>
      </c>
    </row>
    <row r="751" spans="1:20" x14ac:dyDescent="0.35">
      <c r="A751" s="3" t="s">
        <v>117</v>
      </c>
      <c r="B751" s="3"/>
      <c r="C751" s="3"/>
      <c r="D751" s="34"/>
      <c r="E751" s="34"/>
      <c r="F751" s="34"/>
      <c r="G751" s="34"/>
      <c r="H751" s="34"/>
      <c r="I751" s="34"/>
      <c r="J751" s="34"/>
      <c r="K751" s="21">
        <v>45044</v>
      </c>
      <c r="L751" s="3" t="s">
        <v>9</v>
      </c>
      <c r="M751" s="34"/>
      <c r="N751" s="4">
        <v>55500</v>
      </c>
      <c r="O751" s="4">
        <f t="shared" si="125"/>
        <v>55500</v>
      </c>
      <c r="P751" s="34"/>
      <c r="Q751" s="34"/>
      <c r="R751" s="34"/>
      <c r="S751" s="34"/>
      <c r="T751" s="3" t="s">
        <v>983</v>
      </c>
    </row>
    <row r="752" spans="1:20" x14ac:dyDescent="0.35">
      <c r="A752" s="3" t="s">
        <v>117</v>
      </c>
      <c r="B752" s="3"/>
      <c r="C752" s="3"/>
      <c r="D752" s="34"/>
      <c r="E752" s="34"/>
      <c r="F752" s="34"/>
      <c r="G752" s="34"/>
      <c r="H752" s="34"/>
      <c r="I752" s="34"/>
      <c r="J752" s="34"/>
      <c r="K752" s="21">
        <v>45062</v>
      </c>
      <c r="L752" s="3" t="s">
        <v>9</v>
      </c>
      <c r="M752" s="34"/>
      <c r="N752" s="4">
        <v>55690</v>
      </c>
      <c r="O752" s="4">
        <f t="shared" si="125"/>
        <v>55690</v>
      </c>
      <c r="P752" s="34"/>
      <c r="Q752" s="34"/>
      <c r="R752" s="43"/>
      <c r="S752" s="43"/>
      <c r="T752" s="3" t="s">
        <v>983</v>
      </c>
    </row>
    <row r="753" spans="1:20" x14ac:dyDescent="0.35">
      <c r="A753" s="3" t="s">
        <v>117</v>
      </c>
      <c r="B753" s="3"/>
      <c r="C753" s="3"/>
      <c r="D753" s="34"/>
      <c r="E753" s="34"/>
      <c r="F753" s="34"/>
      <c r="G753" s="34"/>
      <c r="H753" s="34"/>
      <c r="I753" s="34"/>
      <c r="J753" s="34"/>
      <c r="K753" s="3"/>
      <c r="L753" s="3"/>
      <c r="M753" s="34"/>
      <c r="N753" s="34"/>
      <c r="O753" s="4">
        <f t="shared" si="125"/>
        <v>0</v>
      </c>
      <c r="P753" s="34"/>
      <c r="Q753" s="34"/>
      <c r="R753" s="34"/>
      <c r="S753" s="34"/>
      <c r="T753" s="3" t="s">
        <v>983</v>
      </c>
    </row>
    <row r="754" spans="1:20" x14ac:dyDescent="0.35">
      <c r="A754" s="18"/>
      <c r="B754" s="18"/>
      <c r="C754" s="18"/>
      <c r="D754" s="23"/>
      <c r="E754" s="23"/>
      <c r="F754" s="23"/>
      <c r="G754" s="23"/>
      <c r="H754" s="23"/>
      <c r="I754" s="23"/>
      <c r="J754" s="23"/>
      <c r="K754" s="18"/>
      <c r="L754" s="18"/>
      <c r="M754" s="23">
        <f t="shared" ref="M754:N754" si="126">SUM(M742:M753)</f>
        <v>755000</v>
      </c>
      <c r="N754" s="23">
        <f t="shared" si="126"/>
        <v>772790</v>
      </c>
      <c r="O754" s="23">
        <f>SUM(O742:O753)</f>
        <v>1527790</v>
      </c>
      <c r="P754" s="23">
        <f>+J741-N754</f>
        <v>-1000.0000000002328</v>
      </c>
      <c r="Q754" s="23">
        <f>+I741-M754</f>
        <v>1000</v>
      </c>
      <c r="R754" s="23">
        <f>+SUM(P754:Q754)</f>
        <v>-2.3283064365386963E-10</v>
      </c>
      <c r="S754" s="23">
        <f>+O754</f>
        <v>1527790</v>
      </c>
      <c r="T754" s="18"/>
    </row>
    <row r="755" spans="1:20" x14ac:dyDescent="0.35">
      <c r="A755" s="3" t="s">
        <v>118</v>
      </c>
      <c r="B755" s="3" t="s">
        <v>326</v>
      </c>
      <c r="C755" s="3"/>
      <c r="D755" s="34">
        <v>138.88999999999999</v>
      </c>
      <c r="E755" s="34">
        <v>11500</v>
      </c>
      <c r="F755" s="4">
        <f>+D755*0.8364</f>
        <v>116.16759599999999</v>
      </c>
      <c r="G755" s="34">
        <v>6500</v>
      </c>
      <c r="H755" s="34">
        <f>+D755*E755</f>
        <v>1597234.9999999998</v>
      </c>
      <c r="I755" s="4">
        <f>+CEILING(F755*G755,1000)</f>
        <v>756000</v>
      </c>
      <c r="J755" s="4">
        <f>(H755-I755)</f>
        <v>841234.99999999977</v>
      </c>
      <c r="K755" s="21">
        <v>44641</v>
      </c>
      <c r="L755" s="3"/>
      <c r="M755" s="34"/>
      <c r="N755" s="34"/>
      <c r="O755" s="4"/>
      <c r="P755" s="34"/>
      <c r="Q755" s="34"/>
      <c r="R755" s="34"/>
      <c r="S755" s="34"/>
      <c r="T755" s="3" t="s">
        <v>306</v>
      </c>
    </row>
    <row r="756" spans="1:20" x14ac:dyDescent="0.35">
      <c r="A756" s="3" t="s">
        <v>118</v>
      </c>
      <c r="B756" s="3"/>
      <c r="C756" s="3"/>
      <c r="D756" s="34"/>
      <c r="E756" s="34"/>
      <c r="F756" s="34"/>
      <c r="G756" s="34"/>
      <c r="H756" s="34"/>
      <c r="I756" s="34"/>
      <c r="J756" s="34"/>
      <c r="K756" s="21">
        <v>44641</v>
      </c>
      <c r="L756" s="3" t="s">
        <v>9</v>
      </c>
      <c r="M756" s="34"/>
      <c r="N756" s="4">
        <v>150000</v>
      </c>
      <c r="O756" s="4">
        <f t="shared" ref="O756:O764" si="127">+SUM(M756:N756)</f>
        <v>150000</v>
      </c>
      <c r="P756" s="34"/>
      <c r="Q756" s="34"/>
      <c r="R756" s="34"/>
      <c r="S756" s="34"/>
      <c r="T756" s="3" t="s">
        <v>306</v>
      </c>
    </row>
    <row r="757" spans="1:20" x14ac:dyDescent="0.35">
      <c r="A757" s="3" t="s">
        <v>118</v>
      </c>
      <c r="B757" s="3"/>
      <c r="C757" s="3"/>
      <c r="D757" s="34"/>
      <c r="E757" s="34"/>
      <c r="F757" s="34"/>
      <c r="G757" s="34"/>
      <c r="H757" s="34"/>
      <c r="I757" s="34"/>
      <c r="J757" s="34"/>
      <c r="K757" s="21">
        <v>44641</v>
      </c>
      <c r="L757" s="3" t="s">
        <v>9</v>
      </c>
      <c r="M757" s="34"/>
      <c r="N757" s="4">
        <v>150000</v>
      </c>
      <c r="O757" s="4">
        <f t="shared" si="127"/>
        <v>150000</v>
      </c>
      <c r="P757" s="34"/>
      <c r="Q757" s="34"/>
      <c r="R757" s="43"/>
      <c r="S757" s="43"/>
      <c r="T757" s="3" t="s">
        <v>306</v>
      </c>
    </row>
    <row r="758" spans="1:20" x14ac:dyDescent="0.35">
      <c r="A758" s="3" t="s">
        <v>118</v>
      </c>
      <c r="B758" s="3"/>
      <c r="C758" s="3"/>
      <c r="D758" s="34"/>
      <c r="E758" s="34"/>
      <c r="F758" s="34"/>
      <c r="G758" s="34"/>
      <c r="H758" s="34"/>
      <c r="I758" s="34"/>
      <c r="J758" s="34"/>
      <c r="K758" s="21">
        <v>44675</v>
      </c>
      <c r="L758" s="3" t="s">
        <v>9</v>
      </c>
      <c r="M758" s="34"/>
      <c r="N758" s="4">
        <v>150000</v>
      </c>
      <c r="O758" s="4">
        <f t="shared" si="127"/>
        <v>150000</v>
      </c>
      <c r="P758" s="34"/>
      <c r="Q758" s="34"/>
      <c r="R758" s="34"/>
      <c r="S758" s="34"/>
      <c r="T758" s="3" t="s">
        <v>306</v>
      </c>
    </row>
    <row r="759" spans="1:20" x14ac:dyDescent="0.35">
      <c r="A759" s="3" t="s">
        <v>118</v>
      </c>
      <c r="B759" s="3"/>
      <c r="C759" s="3"/>
      <c r="D759" s="34"/>
      <c r="E759" s="34"/>
      <c r="F759" s="34"/>
      <c r="G759" s="34"/>
      <c r="H759" s="34"/>
      <c r="I759" s="34"/>
      <c r="J759" s="34"/>
      <c r="K759" s="21">
        <v>45284</v>
      </c>
      <c r="L759" s="3" t="s">
        <v>9</v>
      </c>
      <c r="M759" s="34"/>
      <c r="N759" s="4">
        <v>51000</v>
      </c>
      <c r="O759" s="4">
        <f t="shared" si="127"/>
        <v>51000</v>
      </c>
      <c r="P759" s="34"/>
      <c r="Q759" s="34"/>
      <c r="R759" s="34"/>
      <c r="S759" s="34"/>
      <c r="T759" s="3" t="s">
        <v>306</v>
      </c>
    </row>
    <row r="760" spans="1:20" x14ac:dyDescent="0.35">
      <c r="A760" s="3" t="s">
        <v>118</v>
      </c>
      <c r="B760" s="3"/>
      <c r="C760" s="3" t="s">
        <v>1492</v>
      </c>
      <c r="D760" s="34"/>
      <c r="E760" s="34"/>
      <c r="F760" s="34"/>
      <c r="G760" s="34"/>
      <c r="H760" s="34"/>
      <c r="I760" s="34"/>
      <c r="J760" s="34"/>
      <c r="K760" s="21">
        <v>45294</v>
      </c>
      <c r="L760" s="3" t="s">
        <v>9</v>
      </c>
      <c r="M760" s="34"/>
      <c r="N760" s="4">
        <v>10000</v>
      </c>
      <c r="O760" s="4">
        <f t="shared" si="127"/>
        <v>10000</v>
      </c>
      <c r="P760" s="34"/>
      <c r="Q760" s="34"/>
      <c r="R760" s="34"/>
      <c r="S760" s="34"/>
      <c r="T760" s="3" t="s">
        <v>306</v>
      </c>
    </row>
    <row r="761" spans="1:20" x14ac:dyDescent="0.35">
      <c r="A761" s="3" t="s">
        <v>118</v>
      </c>
      <c r="B761" s="3"/>
      <c r="C761" s="3"/>
      <c r="D761" s="34"/>
      <c r="E761" s="34"/>
      <c r="F761" s="34"/>
      <c r="G761" s="34"/>
      <c r="H761" s="34"/>
      <c r="I761" s="34"/>
      <c r="J761" s="34"/>
      <c r="K761" s="21">
        <v>45306</v>
      </c>
      <c r="L761" s="3" t="s">
        <v>1764</v>
      </c>
      <c r="M761" s="4">
        <v>868000</v>
      </c>
      <c r="N761" s="34"/>
      <c r="O761" s="4">
        <f t="shared" si="127"/>
        <v>868000</v>
      </c>
      <c r="P761" s="34"/>
      <c r="Q761" s="34"/>
      <c r="R761" s="43"/>
      <c r="S761" s="43"/>
      <c r="T761" s="3" t="s">
        <v>306</v>
      </c>
    </row>
    <row r="762" spans="1:20" x14ac:dyDescent="0.35">
      <c r="A762" s="3" t="s">
        <v>118</v>
      </c>
      <c r="B762" s="3"/>
      <c r="C762" s="3" t="s">
        <v>1492</v>
      </c>
      <c r="D762" s="34"/>
      <c r="E762" s="34"/>
      <c r="F762" s="34"/>
      <c r="G762" s="34"/>
      <c r="H762" s="34"/>
      <c r="I762" s="34"/>
      <c r="J762" s="34"/>
      <c r="K762" s="21">
        <v>45307</v>
      </c>
      <c r="L762" s="3" t="s">
        <v>9</v>
      </c>
      <c r="M762" s="34"/>
      <c r="N762" s="4">
        <v>68235</v>
      </c>
      <c r="O762" s="4">
        <f t="shared" si="127"/>
        <v>68235</v>
      </c>
      <c r="P762" s="34"/>
      <c r="Q762" s="34"/>
      <c r="R762" s="34"/>
      <c r="S762" s="34"/>
      <c r="T762" s="3" t="s">
        <v>306</v>
      </c>
    </row>
    <row r="763" spans="1:20" x14ac:dyDescent="0.35">
      <c r="A763" s="3" t="s">
        <v>118</v>
      </c>
      <c r="B763" s="3"/>
      <c r="C763" s="3"/>
      <c r="D763" s="34"/>
      <c r="E763" s="34"/>
      <c r="F763" s="34"/>
      <c r="G763" s="34"/>
      <c r="H763" s="34"/>
      <c r="I763" s="34"/>
      <c r="J763" s="34"/>
      <c r="K763" s="21" t="s">
        <v>1204</v>
      </c>
      <c r="L763" s="21" t="s">
        <v>109</v>
      </c>
      <c r="M763" s="34"/>
      <c r="N763" s="34">
        <v>150000</v>
      </c>
      <c r="O763" s="4">
        <f t="shared" si="127"/>
        <v>150000</v>
      </c>
      <c r="P763" s="34"/>
      <c r="Q763" s="34"/>
      <c r="R763" s="34"/>
      <c r="S763" s="34"/>
      <c r="T763" s="3" t="s">
        <v>306</v>
      </c>
    </row>
    <row r="764" spans="1:20" x14ac:dyDescent="0.35">
      <c r="A764" s="3" t="s">
        <v>118</v>
      </c>
      <c r="B764" s="3"/>
      <c r="C764" s="3"/>
      <c r="D764" s="34"/>
      <c r="E764" s="34"/>
      <c r="F764" s="34"/>
      <c r="G764" s="34"/>
      <c r="H764" s="34"/>
      <c r="I764" s="34"/>
      <c r="J764" s="34"/>
      <c r="K764" s="3"/>
      <c r="L764" s="3"/>
      <c r="M764" s="34"/>
      <c r="N764" s="34"/>
      <c r="O764" s="4">
        <f t="shared" si="127"/>
        <v>0</v>
      </c>
      <c r="P764" s="34"/>
      <c r="Q764" s="34"/>
      <c r="R764" s="34"/>
      <c r="S764" s="34"/>
      <c r="T764" s="3" t="s">
        <v>306</v>
      </c>
    </row>
    <row r="765" spans="1:20" x14ac:dyDescent="0.35">
      <c r="A765" s="18"/>
      <c r="B765" s="18"/>
      <c r="C765" s="18"/>
      <c r="D765" s="23"/>
      <c r="E765" s="23"/>
      <c r="F765" s="23"/>
      <c r="G765" s="23"/>
      <c r="H765" s="23"/>
      <c r="I765" s="23"/>
      <c r="J765" s="23"/>
      <c r="K765" s="18"/>
      <c r="L765" s="18"/>
      <c r="M765" s="23">
        <f t="shared" ref="M765:N765" si="128">SUM(M756:M764)</f>
        <v>868000</v>
      </c>
      <c r="N765" s="23">
        <f t="shared" si="128"/>
        <v>729235</v>
      </c>
      <c r="O765" s="23">
        <f>SUM(O756:O764)</f>
        <v>1597235</v>
      </c>
      <c r="P765" s="23">
        <f>+J755-N765</f>
        <v>111999.99999999977</v>
      </c>
      <c r="Q765" s="23">
        <f>+I755-M765</f>
        <v>-112000</v>
      </c>
      <c r="R765" s="23">
        <f>+SUM(P765:Q765)</f>
        <v>-2.3283064365386963E-10</v>
      </c>
      <c r="S765" s="23">
        <f>+O765</f>
        <v>1597235</v>
      </c>
      <c r="T765" s="18"/>
    </row>
    <row r="766" spans="1:20" x14ac:dyDescent="0.35">
      <c r="A766" s="3" t="s">
        <v>119</v>
      </c>
      <c r="B766" s="3" t="s">
        <v>326</v>
      </c>
      <c r="C766" s="3"/>
      <c r="D766" s="34">
        <v>125</v>
      </c>
      <c r="E766" s="34">
        <v>11000</v>
      </c>
      <c r="F766" s="4">
        <f>+D766*0.8364</f>
        <v>104.55</v>
      </c>
      <c r="G766" s="34">
        <v>6500</v>
      </c>
      <c r="H766" s="34">
        <f>+D766*E766</f>
        <v>1375000</v>
      </c>
      <c r="I766" s="4">
        <f>+CEILING(F766*G766,1000)</f>
        <v>680000</v>
      </c>
      <c r="J766" s="4">
        <f>(H766-I766)</f>
        <v>695000</v>
      </c>
      <c r="K766" s="21">
        <v>44886</v>
      </c>
      <c r="L766" s="3"/>
      <c r="M766" s="34"/>
      <c r="N766" s="34"/>
      <c r="O766" s="4"/>
      <c r="P766" s="34"/>
      <c r="Q766" s="34"/>
      <c r="R766" s="34"/>
      <c r="S766" s="34"/>
      <c r="T766" s="3" t="s">
        <v>294</v>
      </c>
    </row>
    <row r="767" spans="1:20" x14ac:dyDescent="0.35">
      <c r="A767" s="3" t="s">
        <v>119</v>
      </c>
      <c r="B767" s="3"/>
      <c r="C767" s="3"/>
      <c r="D767" s="34"/>
      <c r="E767" s="34"/>
      <c r="F767" s="34"/>
      <c r="G767" s="34"/>
      <c r="H767" s="34"/>
      <c r="I767" s="34"/>
      <c r="J767" s="34"/>
      <c r="K767" s="21">
        <v>44641</v>
      </c>
      <c r="L767" s="3" t="s">
        <v>9</v>
      </c>
      <c r="M767" s="34"/>
      <c r="N767" s="4">
        <v>312500</v>
      </c>
      <c r="O767" s="4">
        <f t="shared" ref="O767:O782" si="129">+SUM(M767:N767)</f>
        <v>312500</v>
      </c>
      <c r="P767" s="34"/>
      <c r="Q767" s="34"/>
      <c r="R767" s="34"/>
      <c r="S767" s="34"/>
      <c r="T767" s="3" t="s">
        <v>1623</v>
      </c>
    </row>
    <row r="768" spans="1:20" x14ac:dyDescent="0.35">
      <c r="A768" s="3" t="s">
        <v>119</v>
      </c>
      <c r="B768" s="3"/>
      <c r="C768" s="3"/>
      <c r="D768" s="34"/>
      <c r="E768" s="34"/>
      <c r="F768" s="34"/>
      <c r="G768" s="34"/>
      <c r="H768" s="34"/>
      <c r="I768" s="34"/>
      <c r="J768" s="34"/>
      <c r="K768" s="21">
        <v>44802</v>
      </c>
      <c r="L768" s="3" t="s">
        <v>9</v>
      </c>
      <c r="M768" s="34"/>
      <c r="N768" s="4">
        <v>-312500</v>
      </c>
      <c r="O768" s="4">
        <f t="shared" si="129"/>
        <v>-312500</v>
      </c>
      <c r="P768" s="34"/>
      <c r="Q768" s="34"/>
      <c r="R768" s="34"/>
      <c r="S768" s="34"/>
      <c r="T768" s="3" t="s">
        <v>1623</v>
      </c>
    </row>
    <row r="769" spans="1:20" x14ac:dyDescent="0.35">
      <c r="A769" s="3" t="s">
        <v>119</v>
      </c>
      <c r="B769" s="3"/>
      <c r="C769" s="3"/>
      <c r="D769" s="34"/>
      <c r="E769" s="34"/>
      <c r="F769" s="34"/>
      <c r="G769" s="34"/>
      <c r="H769" s="34"/>
      <c r="I769" s="34"/>
      <c r="J769" s="34"/>
      <c r="K769" s="21">
        <v>44803</v>
      </c>
      <c r="L769" s="3" t="s">
        <v>9</v>
      </c>
      <c r="M769" s="34"/>
      <c r="N769" s="4">
        <v>1100</v>
      </c>
      <c r="O769" s="4">
        <f t="shared" si="129"/>
        <v>1100</v>
      </c>
      <c r="P769" s="34"/>
      <c r="Q769" s="34"/>
      <c r="R769" s="34"/>
      <c r="S769" s="34"/>
      <c r="T769" s="3" t="s">
        <v>294</v>
      </c>
    </row>
    <row r="770" spans="1:20" x14ac:dyDescent="0.35">
      <c r="A770" s="3" t="s">
        <v>119</v>
      </c>
      <c r="B770" s="3"/>
      <c r="C770" s="3" t="s">
        <v>1477</v>
      </c>
      <c r="D770" s="34"/>
      <c r="E770" s="34"/>
      <c r="F770" s="34"/>
      <c r="G770" s="34"/>
      <c r="H770" s="34"/>
      <c r="I770" s="34"/>
      <c r="J770" s="34"/>
      <c r="K770" s="21">
        <v>44886</v>
      </c>
      <c r="L770" s="3" t="s">
        <v>1765</v>
      </c>
      <c r="M770" s="34">
        <v>50000</v>
      </c>
      <c r="N770" s="34"/>
      <c r="O770" s="4">
        <f t="shared" si="129"/>
        <v>50000</v>
      </c>
      <c r="P770" s="34"/>
      <c r="Q770" s="34"/>
      <c r="R770" s="34"/>
      <c r="S770" s="34"/>
      <c r="T770" s="3" t="s">
        <v>375</v>
      </c>
    </row>
    <row r="771" spans="1:20" x14ac:dyDescent="0.35">
      <c r="A771" s="3" t="s">
        <v>119</v>
      </c>
      <c r="B771" s="3"/>
      <c r="C771" s="3" t="s">
        <v>1477</v>
      </c>
      <c r="D771" s="34"/>
      <c r="E771" s="34"/>
      <c r="F771" s="34"/>
      <c r="G771" s="34"/>
      <c r="H771" s="34"/>
      <c r="I771" s="34"/>
      <c r="J771" s="34"/>
      <c r="K771" s="21">
        <v>44917</v>
      </c>
      <c r="L771" s="3" t="s">
        <v>1766</v>
      </c>
      <c r="M771" s="34">
        <v>100000</v>
      </c>
      <c r="N771" s="34"/>
      <c r="O771" s="4">
        <f t="shared" si="129"/>
        <v>100000</v>
      </c>
      <c r="P771" s="34"/>
      <c r="Q771" s="34"/>
      <c r="R771" s="34"/>
      <c r="S771" s="34"/>
      <c r="T771" s="3" t="s">
        <v>375</v>
      </c>
    </row>
    <row r="772" spans="1:20" x14ac:dyDescent="0.35">
      <c r="A772" s="3" t="s">
        <v>119</v>
      </c>
      <c r="B772" s="3"/>
      <c r="C772" s="3" t="s">
        <v>1477</v>
      </c>
      <c r="D772" s="34"/>
      <c r="E772" s="34"/>
      <c r="F772" s="34"/>
      <c r="G772" s="34"/>
      <c r="H772" s="34"/>
      <c r="I772" s="34"/>
      <c r="J772" s="34"/>
      <c r="K772" s="21">
        <v>44947</v>
      </c>
      <c r="L772" s="3" t="s">
        <v>1020</v>
      </c>
      <c r="M772" s="34">
        <v>235000</v>
      </c>
      <c r="N772" s="34"/>
      <c r="O772" s="4">
        <f t="shared" si="129"/>
        <v>235000</v>
      </c>
      <c r="P772" s="34"/>
      <c r="Q772" s="34"/>
      <c r="R772" s="34"/>
      <c r="S772" s="34"/>
      <c r="T772" s="3" t="s">
        <v>375</v>
      </c>
    </row>
    <row r="773" spans="1:20" x14ac:dyDescent="0.35">
      <c r="A773" s="3" t="s">
        <v>119</v>
      </c>
      <c r="B773" s="3"/>
      <c r="C773" s="3" t="s">
        <v>1477</v>
      </c>
      <c r="D773" s="34"/>
      <c r="E773" s="34"/>
      <c r="F773" s="34"/>
      <c r="G773" s="34"/>
      <c r="H773" s="34"/>
      <c r="I773" s="34"/>
      <c r="J773" s="34"/>
      <c r="K773" s="21">
        <v>45065</v>
      </c>
      <c r="L773" s="3" t="s">
        <v>314</v>
      </c>
      <c r="M773" s="34">
        <v>-385000</v>
      </c>
      <c r="N773" s="34"/>
      <c r="O773" s="4">
        <f t="shared" si="129"/>
        <v>-385000</v>
      </c>
      <c r="P773" s="34"/>
      <c r="Q773" s="34"/>
      <c r="R773" s="34"/>
      <c r="S773" s="34"/>
      <c r="T773" s="3" t="s">
        <v>375</v>
      </c>
    </row>
    <row r="774" spans="1:20" x14ac:dyDescent="0.35">
      <c r="A774" s="3" t="s">
        <v>119</v>
      </c>
      <c r="B774" s="3"/>
      <c r="C774" s="3" t="s">
        <v>1493</v>
      </c>
      <c r="D774" s="34"/>
      <c r="E774" s="34"/>
      <c r="F774" s="34"/>
      <c r="G774" s="34"/>
      <c r="H774" s="34"/>
      <c r="I774" s="34"/>
      <c r="J774" s="34"/>
      <c r="K774" s="21">
        <v>45078</v>
      </c>
      <c r="L774" s="3" t="s">
        <v>9</v>
      </c>
      <c r="M774" s="34"/>
      <c r="N774" s="4">
        <v>10000</v>
      </c>
      <c r="O774" s="4">
        <f t="shared" si="129"/>
        <v>10000</v>
      </c>
      <c r="P774" s="34"/>
      <c r="Q774" s="34"/>
      <c r="R774" s="34"/>
      <c r="S774" s="34"/>
      <c r="T774" s="3" t="s">
        <v>294</v>
      </c>
    </row>
    <row r="775" spans="1:20" x14ac:dyDescent="0.35">
      <c r="A775" s="3" t="s">
        <v>119</v>
      </c>
      <c r="B775" s="3"/>
      <c r="C775" s="3"/>
      <c r="D775" s="34"/>
      <c r="E775" s="34"/>
      <c r="F775" s="34"/>
      <c r="G775" s="34"/>
      <c r="H775" s="34"/>
      <c r="I775" s="34"/>
      <c r="J775" s="34"/>
      <c r="K775" s="21">
        <v>45081</v>
      </c>
      <c r="L775" s="3" t="s">
        <v>9</v>
      </c>
      <c r="M775" s="34"/>
      <c r="N775" s="4">
        <v>100000</v>
      </c>
      <c r="O775" s="4">
        <f t="shared" si="129"/>
        <v>100000</v>
      </c>
      <c r="P775" s="34"/>
      <c r="Q775" s="34"/>
      <c r="R775" s="34"/>
      <c r="S775" s="34"/>
      <c r="T775" s="3" t="s">
        <v>294</v>
      </c>
    </row>
    <row r="776" spans="1:20" x14ac:dyDescent="0.35">
      <c r="A776" s="3" t="s">
        <v>119</v>
      </c>
      <c r="B776" s="3"/>
      <c r="C776" s="3"/>
      <c r="D776" s="34"/>
      <c r="E776" s="34"/>
      <c r="F776" s="34"/>
      <c r="G776" s="34"/>
      <c r="H776" s="34"/>
      <c r="I776" s="34"/>
      <c r="J776" s="34"/>
      <c r="K776" s="21">
        <v>45112</v>
      </c>
      <c r="L776" s="3" t="s">
        <v>314</v>
      </c>
      <c r="M776" s="34">
        <v>500000</v>
      </c>
      <c r="N776" s="34"/>
      <c r="O776" s="4">
        <f t="shared" si="129"/>
        <v>500000</v>
      </c>
      <c r="P776" s="34"/>
      <c r="Q776" s="34"/>
      <c r="R776" s="34"/>
      <c r="S776" s="34"/>
      <c r="T776" s="3" t="s">
        <v>294</v>
      </c>
    </row>
    <row r="777" spans="1:20" x14ac:dyDescent="0.35">
      <c r="A777" s="3" t="s">
        <v>119</v>
      </c>
      <c r="B777" s="3"/>
      <c r="C777" s="3"/>
      <c r="D777" s="34"/>
      <c r="E777" s="34"/>
      <c r="F777" s="34"/>
      <c r="G777" s="34"/>
      <c r="H777" s="34"/>
      <c r="I777" s="34"/>
      <c r="J777" s="34"/>
      <c r="K777" s="21">
        <v>45261</v>
      </c>
      <c r="L777" s="3" t="s">
        <v>321</v>
      </c>
      <c r="M777" s="34">
        <v>167315</v>
      </c>
      <c r="N777" s="34"/>
      <c r="O777" s="4">
        <f t="shared" si="129"/>
        <v>167315</v>
      </c>
      <c r="P777" s="34"/>
      <c r="Q777" s="34"/>
      <c r="R777" s="34"/>
      <c r="S777" s="34"/>
      <c r="T777" s="3" t="s">
        <v>294</v>
      </c>
    </row>
    <row r="778" spans="1:20" x14ac:dyDescent="0.35">
      <c r="A778" s="3" t="s">
        <v>119</v>
      </c>
      <c r="B778" s="3"/>
      <c r="C778" s="3"/>
      <c r="D778" s="34"/>
      <c r="E778" s="34"/>
      <c r="F778" s="34"/>
      <c r="G778" s="34"/>
      <c r="H778" s="34"/>
      <c r="I778" s="34"/>
      <c r="J778" s="34"/>
      <c r="K778" s="21">
        <v>45397</v>
      </c>
      <c r="L778" s="3" t="s">
        <v>312</v>
      </c>
      <c r="M778" s="34">
        <v>13000</v>
      </c>
      <c r="N778" s="34"/>
      <c r="O778" s="4">
        <f t="shared" si="129"/>
        <v>13000</v>
      </c>
      <c r="P778" s="34"/>
      <c r="Q778" s="34"/>
      <c r="R778" s="34"/>
      <c r="S778" s="34"/>
      <c r="T778" s="3" t="s">
        <v>294</v>
      </c>
    </row>
    <row r="779" spans="1:20" x14ac:dyDescent="0.35">
      <c r="A779" s="3" t="s">
        <v>119</v>
      </c>
      <c r="B779" s="3"/>
      <c r="C779" s="3"/>
      <c r="D779" s="34"/>
      <c r="E779" s="34"/>
      <c r="F779" s="34"/>
      <c r="G779" s="34"/>
      <c r="H779" s="34"/>
      <c r="I779" s="34"/>
      <c r="J779" s="34"/>
      <c r="K779" s="21">
        <v>45398</v>
      </c>
      <c r="L779" s="3" t="s">
        <v>312</v>
      </c>
      <c r="M779" s="34">
        <v>1685</v>
      </c>
      <c r="N779" s="34"/>
      <c r="O779" s="4">
        <f t="shared" si="129"/>
        <v>1685</v>
      </c>
      <c r="P779" s="34"/>
      <c r="Q779" s="34"/>
      <c r="R779" s="34"/>
      <c r="S779" s="34"/>
      <c r="T779" s="3" t="s">
        <v>294</v>
      </c>
    </row>
    <row r="780" spans="1:20" x14ac:dyDescent="0.35">
      <c r="A780" s="3" t="s">
        <v>119</v>
      </c>
      <c r="B780" s="3"/>
      <c r="C780" s="3"/>
      <c r="D780" s="34"/>
      <c r="E780" s="34"/>
      <c r="F780" s="34"/>
      <c r="G780" s="34"/>
      <c r="H780" s="34"/>
      <c r="I780" s="34"/>
      <c r="J780" s="34"/>
      <c r="K780" s="21">
        <v>45398</v>
      </c>
      <c r="L780" s="3" t="s">
        <v>9</v>
      </c>
      <c r="M780" s="34"/>
      <c r="N780" s="34">
        <v>533000</v>
      </c>
      <c r="O780" s="4">
        <f t="shared" si="129"/>
        <v>533000</v>
      </c>
      <c r="P780" s="34"/>
      <c r="Q780" s="34"/>
      <c r="R780" s="43"/>
      <c r="S780" s="43"/>
      <c r="T780" s="3" t="s">
        <v>294</v>
      </c>
    </row>
    <row r="781" spans="1:20" x14ac:dyDescent="0.35">
      <c r="A781" s="3" t="s">
        <v>119</v>
      </c>
      <c r="B781" s="3"/>
      <c r="C781" s="3"/>
      <c r="D781" s="34"/>
      <c r="E781" s="34"/>
      <c r="F781" s="34"/>
      <c r="G781" s="34"/>
      <c r="H781" s="34"/>
      <c r="I781" s="34"/>
      <c r="J781" s="34"/>
      <c r="K781" s="21">
        <v>45449</v>
      </c>
      <c r="L781" s="3" t="s">
        <v>9</v>
      </c>
      <c r="M781" s="34"/>
      <c r="N781" s="34">
        <v>48900</v>
      </c>
      <c r="O781" s="4">
        <f t="shared" si="129"/>
        <v>48900</v>
      </c>
      <c r="P781" s="34"/>
      <c r="Q781" s="34"/>
      <c r="R781" s="34"/>
      <c r="S781" s="34"/>
      <c r="T781" s="3" t="s">
        <v>294</v>
      </c>
    </row>
    <row r="782" spans="1:20" x14ac:dyDescent="0.35">
      <c r="A782" s="3" t="s">
        <v>119</v>
      </c>
      <c r="B782" s="3"/>
      <c r="C782" s="3"/>
      <c r="D782" s="34"/>
      <c r="E782" s="34"/>
      <c r="F782" s="34"/>
      <c r="G782" s="34"/>
      <c r="H782" s="34"/>
      <c r="I782" s="34"/>
      <c r="J782" s="34"/>
      <c r="K782" s="3"/>
      <c r="L782" s="3"/>
      <c r="M782" s="34"/>
      <c r="N782" s="34"/>
      <c r="O782" s="4">
        <f t="shared" si="129"/>
        <v>0</v>
      </c>
      <c r="P782" s="34"/>
      <c r="Q782" s="34"/>
      <c r="R782" s="34"/>
      <c r="S782" s="34"/>
      <c r="T782" s="3" t="s">
        <v>294</v>
      </c>
    </row>
    <row r="783" spans="1:20" x14ac:dyDescent="0.35">
      <c r="A783" s="18"/>
      <c r="B783" s="18"/>
      <c r="C783" s="18"/>
      <c r="D783" s="23"/>
      <c r="E783" s="23"/>
      <c r="F783" s="23"/>
      <c r="G783" s="23"/>
      <c r="H783" s="23"/>
      <c r="I783" s="23"/>
      <c r="J783" s="23"/>
      <c r="K783" s="18"/>
      <c r="L783" s="18"/>
      <c r="M783" s="23">
        <f t="shared" ref="M783:N783" si="130">SUM(M767:M782)</f>
        <v>682000</v>
      </c>
      <c r="N783" s="23">
        <f t="shared" si="130"/>
        <v>693000</v>
      </c>
      <c r="O783" s="23">
        <f>SUM(O767:O782)</f>
        <v>1375000</v>
      </c>
      <c r="P783" s="23">
        <f>+J766-N783</f>
        <v>2000</v>
      </c>
      <c r="Q783" s="23">
        <f>+I766-M783</f>
        <v>-2000</v>
      </c>
      <c r="R783" s="23">
        <f>+SUM(P783:Q783)</f>
        <v>0</v>
      </c>
      <c r="S783" s="23">
        <f>+O783</f>
        <v>1375000</v>
      </c>
      <c r="T783" s="18"/>
    </row>
    <row r="784" spans="1:20" x14ac:dyDescent="0.35">
      <c r="A784" s="3" t="s">
        <v>120</v>
      </c>
      <c r="B784" s="3" t="s">
        <v>326</v>
      </c>
      <c r="C784" s="3"/>
      <c r="D784" s="34">
        <v>125</v>
      </c>
      <c r="E784" s="34">
        <v>10000</v>
      </c>
      <c r="F784" s="4">
        <f>+D784*0.8364</f>
        <v>104.55</v>
      </c>
      <c r="G784" s="34">
        <v>6500</v>
      </c>
      <c r="H784" s="34">
        <f>+D784*E784</f>
        <v>1250000</v>
      </c>
      <c r="I784" s="4">
        <f>+CEILING(F784*G784,1000)</f>
        <v>680000</v>
      </c>
      <c r="J784" s="4">
        <f>(H784-I784)</f>
        <v>570000</v>
      </c>
      <c r="K784" s="21">
        <v>44645</v>
      </c>
      <c r="L784" s="3"/>
      <c r="M784" s="34"/>
      <c r="N784" s="34"/>
      <c r="O784" s="4"/>
      <c r="P784" s="34"/>
      <c r="Q784" s="34"/>
      <c r="R784" s="34"/>
      <c r="S784" s="34"/>
      <c r="T784" s="3" t="s">
        <v>983</v>
      </c>
    </row>
    <row r="785" spans="1:20" x14ac:dyDescent="0.35">
      <c r="A785" s="3" t="s">
        <v>120</v>
      </c>
      <c r="B785" s="3"/>
      <c r="C785" s="3"/>
      <c r="D785" s="34"/>
      <c r="E785" s="34"/>
      <c r="F785" s="34"/>
      <c r="G785" s="34"/>
      <c r="H785" s="34"/>
      <c r="I785" s="34"/>
      <c r="J785" s="34"/>
      <c r="K785" s="21">
        <v>45043</v>
      </c>
      <c r="L785" s="3" t="s">
        <v>9</v>
      </c>
      <c r="M785" s="34"/>
      <c r="N785" s="34">
        <v>10000</v>
      </c>
      <c r="O785" s="4">
        <f t="shared" ref="O785:O805" si="131">+SUM(M785:N785)</f>
        <v>10000</v>
      </c>
      <c r="P785" s="34"/>
      <c r="Q785" s="34"/>
      <c r="R785" s="34"/>
      <c r="S785" s="34"/>
      <c r="T785" s="3" t="s">
        <v>295</v>
      </c>
    </row>
    <row r="786" spans="1:20" x14ac:dyDescent="0.35">
      <c r="A786" s="3" t="s">
        <v>120</v>
      </c>
      <c r="B786" s="3"/>
      <c r="C786" s="3"/>
      <c r="D786" s="34"/>
      <c r="E786" s="34"/>
      <c r="F786" s="34"/>
      <c r="G786" s="34"/>
      <c r="H786" s="34"/>
      <c r="I786" s="34"/>
      <c r="J786" s="34"/>
      <c r="K786" s="21">
        <v>45151</v>
      </c>
      <c r="L786" s="3" t="s">
        <v>1767</v>
      </c>
      <c r="M786" s="34">
        <v>100000</v>
      </c>
      <c r="N786" s="34"/>
      <c r="O786" s="4">
        <f t="shared" si="131"/>
        <v>100000</v>
      </c>
      <c r="P786" s="34"/>
      <c r="Q786" s="34"/>
      <c r="R786" s="34"/>
      <c r="S786" s="34"/>
      <c r="T786" s="3" t="s">
        <v>295</v>
      </c>
    </row>
    <row r="787" spans="1:20" x14ac:dyDescent="0.35">
      <c r="A787" s="3" t="s">
        <v>120</v>
      </c>
      <c r="B787" s="3"/>
      <c r="C787" s="3"/>
      <c r="D787" s="34"/>
      <c r="E787" s="34"/>
      <c r="F787" s="34"/>
      <c r="G787" s="34"/>
      <c r="H787" s="34"/>
      <c r="I787" s="34"/>
      <c r="J787" s="34"/>
      <c r="K787" s="21">
        <v>45185</v>
      </c>
      <c r="L787" s="3" t="s">
        <v>1768</v>
      </c>
      <c r="M787" s="34">
        <v>330000</v>
      </c>
      <c r="N787" s="34"/>
      <c r="O787" s="4">
        <f t="shared" si="131"/>
        <v>330000</v>
      </c>
      <c r="P787" s="34"/>
      <c r="Q787" s="34"/>
      <c r="R787" s="34"/>
      <c r="S787" s="34"/>
      <c r="T787" s="3" t="s">
        <v>983</v>
      </c>
    </row>
    <row r="788" spans="1:20" x14ac:dyDescent="0.35">
      <c r="A788" s="3" t="s">
        <v>120</v>
      </c>
      <c r="B788" s="3"/>
      <c r="C788" s="3"/>
      <c r="D788" s="34"/>
      <c r="E788" s="34"/>
      <c r="F788" s="34"/>
      <c r="G788" s="34"/>
      <c r="H788" s="34"/>
      <c r="I788" s="34"/>
      <c r="J788" s="34"/>
      <c r="K788" s="21">
        <v>45265</v>
      </c>
      <c r="L788" s="3" t="s">
        <v>9</v>
      </c>
      <c r="M788" s="34"/>
      <c r="N788" s="34">
        <v>300000</v>
      </c>
      <c r="O788" s="4">
        <f t="shared" si="131"/>
        <v>300000</v>
      </c>
      <c r="P788" s="34"/>
      <c r="Q788" s="34"/>
      <c r="R788" s="43"/>
      <c r="S788" s="43"/>
      <c r="T788" s="3" t="s">
        <v>983</v>
      </c>
    </row>
    <row r="789" spans="1:20" x14ac:dyDescent="0.35">
      <c r="A789" s="3" t="s">
        <v>120</v>
      </c>
      <c r="B789" s="3"/>
      <c r="C789" s="3"/>
      <c r="D789" s="34"/>
      <c r="E789" s="34"/>
      <c r="F789" s="34"/>
      <c r="G789" s="34"/>
      <c r="H789" s="34"/>
      <c r="I789" s="34"/>
      <c r="J789" s="34"/>
      <c r="K789" s="21">
        <v>45305</v>
      </c>
      <c r="L789" s="3" t="s">
        <v>1167</v>
      </c>
      <c r="M789" s="34">
        <v>300000</v>
      </c>
      <c r="N789" s="34"/>
      <c r="O789" s="4">
        <f t="shared" si="131"/>
        <v>300000</v>
      </c>
      <c r="P789" s="34"/>
      <c r="Q789" s="34"/>
      <c r="R789" s="34"/>
      <c r="S789" s="34"/>
      <c r="T789" s="3" t="s">
        <v>983</v>
      </c>
    </row>
    <row r="790" spans="1:20" x14ac:dyDescent="0.35">
      <c r="A790" s="3" t="s">
        <v>120</v>
      </c>
      <c r="B790" s="3"/>
      <c r="C790" s="3"/>
      <c r="D790" s="34"/>
      <c r="E790" s="34"/>
      <c r="F790" s="34"/>
      <c r="G790" s="34"/>
      <c r="H790" s="34"/>
      <c r="I790" s="34"/>
      <c r="J790" s="34"/>
      <c r="K790" s="21">
        <v>45305</v>
      </c>
      <c r="L790" s="3" t="s">
        <v>1283</v>
      </c>
      <c r="M790" s="34">
        <v>380000</v>
      </c>
      <c r="N790" s="34"/>
      <c r="O790" s="4">
        <f t="shared" si="131"/>
        <v>380000</v>
      </c>
      <c r="P790" s="34"/>
      <c r="Q790" s="34"/>
      <c r="R790" s="34"/>
      <c r="S790" s="34"/>
      <c r="T790" s="3" t="s">
        <v>983</v>
      </c>
    </row>
    <row r="791" spans="1:20" x14ac:dyDescent="0.35">
      <c r="A791" s="3" t="s">
        <v>120</v>
      </c>
      <c r="B791" s="3"/>
      <c r="C791" s="3" t="s">
        <v>1494</v>
      </c>
      <c r="D791" s="34"/>
      <c r="E791" s="34"/>
      <c r="F791" s="34"/>
      <c r="G791" s="34"/>
      <c r="H791" s="34"/>
      <c r="I791" s="34"/>
      <c r="J791" s="34"/>
      <c r="K791" s="21">
        <v>45311</v>
      </c>
      <c r="L791" s="3" t="s">
        <v>1167</v>
      </c>
      <c r="M791" s="34">
        <v>-300000</v>
      </c>
      <c r="N791" s="34"/>
      <c r="O791" s="4">
        <f t="shared" si="131"/>
        <v>-300000</v>
      </c>
      <c r="P791" s="34"/>
      <c r="Q791" s="34"/>
      <c r="R791" s="34"/>
      <c r="S791" s="34"/>
      <c r="T791" s="3" t="s">
        <v>983</v>
      </c>
    </row>
    <row r="792" spans="1:20" x14ac:dyDescent="0.35">
      <c r="A792" s="3" t="s">
        <v>120</v>
      </c>
      <c r="B792" s="3"/>
      <c r="C792" s="3"/>
      <c r="D792" s="34"/>
      <c r="E792" s="34"/>
      <c r="F792" s="34"/>
      <c r="G792" s="34"/>
      <c r="H792" s="34"/>
      <c r="I792" s="34"/>
      <c r="J792" s="34"/>
      <c r="K792" s="21">
        <v>45311</v>
      </c>
      <c r="L792" s="3" t="s">
        <v>1283</v>
      </c>
      <c r="M792" s="34">
        <v>-380000</v>
      </c>
      <c r="N792" s="34"/>
      <c r="O792" s="4">
        <f t="shared" si="131"/>
        <v>-380000</v>
      </c>
      <c r="P792" s="34"/>
      <c r="Q792" s="34"/>
      <c r="R792" s="34"/>
      <c r="S792" s="34"/>
      <c r="T792" s="3" t="s">
        <v>983</v>
      </c>
    </row>
    <row r="793" spans="1:20" x14ac:dyDescent="0.35">
      <c r="A793" s="3" t="s">
        <v>120</v>
      </c>
      <c r="B793" s="3"/>
      <c r="C793" s="3" t="s">
        <v>889</v>
      </c>
      <c r="D793" s="34"/>
      <c r="E793" s="34"/>
      <c r="F793" s="34"/>
      <c r="G793" s="34"/>
      <c r="H793" s="34"/>
      <c r="I793" s="34"/>
      <c r="J793" s="34"/>
      <c r="K793" s="21">
        <v>45320</v>
      </c>
      <c r="L793" s="3" t="s">
        <v>313</v>
      </c>
      <c r="M793" s="34">
        <v>-100000</v>
      </c>
      <c r="N793" s="34"/>
      <c r="O793" s="4">
        <f t="shared" si="131"/>
        <v>-100000</v>
      </c>
      <c r="P793" s="34"/>
      <c r="Q793" s="34"/>
      <c r="R793" s="34"/>
      <c r="S793" s="34"/>
      <c r="T793" s="3" t="s">
        <v>983</v>
      </c>
    </row>
    <row r="794" spans="1:20" x14ac:dyDescent="0.35">
      <c r="A794" s="3" t="s">
        <v>120</v>
      </c>
      <c r="B794" s="3"/>
      <c r="C794" s="3"/>
      <c r="D794" s="34"/>
      <c r="E794" s="34"/>
      <c r="F794" s="34"/>
      <c r="G794" s="34"/>
      <c r="H794" s="34"/>
      <c r="I794" s="34"/>
      <c r="J794" s="34"/>
      <c r="K794" s="21">
        <v>45320</v>
      </c>
      <c r="L794" s="3" t="s">
        <v>383</v>
      </c>
      <c r="M794" s="34">
        <v>-330000</v>
      </c>
      <c r="N794" s="34"/>
      <c r="O794" s="4">
        <f t="shared" si="131"/>
        <v>-330000</v>
      </c>
      <c r="P794" s="34"/>
      <c r="Q794" s="34"/>
      <c r="R794" s="34"/>
      <c r="S794" s="34"/>
      <c r="T794" s="3" t="s">
        <v>983</v>
      </c>
    </row>
    <row r="795" spans="1:20" x14ac:dyDescent="0.35">
      <c r="A795" s="3" t="s">
        <v>120</v>
      </c>
      <c r="B795" s="3"/>
      <c r="C795" s="3" t="s">
        <v>889</v>
      </c>
      <c r="D795" s="34"/>
      <c r="E795" s="34"/>
      <c r="F795" s="34"/>
      <c r="G795" s="34"/>
      <c r="H795" s="34"/>
      <c r="I795" s="34"/>
      <c r="J795" s="34"/>
      <c r="K795" s="21">
        <v>45328</v>
      </c>
      <c r="L795" s="3" t="s">
        <v>1167</v>
      </c>
      <c r="M795" s="34">
        <v>300000</v>
      </c>
      <c r="N795" s="34"/>
      <c r="O795" s="4">
        <f t="shared" si="131"/>
        <v>300000</v>
      </c>
      <c r="P795" s="34"/>
      <c r="Q795" s="34"/>
      <c r="R795" s="34"/>
      <c r="S795" s="34"/>
      <c r="T795" s="3" t="s">
        <v>983</v>
      </c>
    </row>
    <row r="796" spans="1:20" x14ac:dyDescent="0.35">
      <c r="A796" s="3" t="s">
        <v>120</v>
      </c>
      <c r="B796" s="3"/>
      <c r="C796" s="3"/>
      <c r="D796" s="34"/>
      <c r="E796" s="34"/>
      <c r="F796" s="34"/>
      <c r="G796" s="34"/>
      <c r="H796" s="34"/>
      <c r="I796" s="34"/>
      <c r="J796" s="34"/>
      <c r="K796" s="21">
        <v>45328</v>
      </c>
      <c r="L796" s="3" t="s">
        <v>1283</v>
      </c>
      <c r="M796" s="34">
        <v>380000</v>
      </c>
      <c r="N796" s="34"/>
      <c r="O796" s="4">
        <f t="shared" si="131"/>
        <v>380000</v>
      </c>
      <c r="P796" s="34"/>
      <c r="Q796" s="34"/>
      <c r="R796" s="34"/>
      <c r="S796" s="34"/>
      <c r="T796" s="3" t="s">
        <v>983</v>
      </c>
    </row>
    <row r="797" spans="1:20" x14ac:dyDescent="0.35">
      <c r="A797" s="3" t="s">
        <v>120</v>
      </c>
      <c r="B797" s="3"/>
      <c r="C797" s="3"/>
      <c r="D797" s="34"/>
      <c r="E797" s="34"/>
      <c r="F797" s="34"/>
      <c r="G797" s="34"/>
      <c r="H797" s="34"/>
      <c r="I797" s="34"/>
      <c r="J797" s="34"/>
      <c r="K797" s="21">
        <v>45331</v>
      </c>
      <c r="L797" s="3" t="s">
        <v>9</v>
      </c>
      <c r="M797" s="34"/>
      <c r="N797" s="34">
        <v>257500</v>
      </c>
      <c r="O797" s="4">
        <f t="shared" si="131"/>
        <v>257500</v>
      </c>
      <c r="P797" s="34"/>
      <c r="Q797" s="34"/>
      <c r="R797" s="34"/>
      <c r="S797" s="34"/>
      <c r="T797" s="3" t="s">
        <v>983</v>
      </c>
    </row>
    <row r="798" spans="1:20" x14ac:dyDescent="0.35">
      <c r="A798" s="3" t="s">
        <v>120</v>
      </c>
      <c r="B798" s="3"/>
      <c r="C798" s="3"/>
      <c r="D798" s="34"/>
      <c r="E798" s="34"/>
      <c r="F798" s="34"/>
      <c r="G798" s="34"/>
      <c r="H798" s="34"/>
      <c r="I798" s="34"/>
      <c r="J798" s="34"/>
      <c r="K798" s="21">
        <v>45356</v>
      </c>
      <c r="L798" s="3" t="s">
        <v>314</v>
      </c>
      <c r="M798" s="34">
        <v>-300000</v>
      </c>
      <c r="N798" s="34"/>
      <c r="O798" s="4">
        <f t="shared" si="131"/>
        <v>-300000</v>
      </c>
      <c r="P798" s="34"/>
      <c r="Q798" s="34"/>
      <c r="R798" s="34"/>
      <c r="S798" s="34"/>
      <c r="T798" s="3" t="s">
        <v>983</v>
      </c>
    </row>
    <row r="799" spans="1:20" x14ac:dyDescent="0.35">
      <c r="A799" s="3" t="s">
        <v>120</v>
      </c>
      <c r="B799" s="3"/>
      <c r="C799" s="3" t="s">
        <v>889</v>
      </c>
      <c r="D799" s="34"/>
      <c r="E799" s="34"/>
      <c r="F799" s="34"/>
      <c r="G799" s="34"/>
      <c r="H799" s="34"/>
      <c r="I799" s="34"/>
      <c r="J799" s="34"/>
      <c r="K799" s="21">
        <v>45362</v>
      </c>
      <c r="L799" s="3" t="s">
        <v>9</v>
      </c>
      <c r="M799" s="34"/>
      <c r="N799" s="34">
        <v>12500</v>
      </c>
      <c r="O799" s="4">
        <f t="shared" si="131"/>
        <v>12500</v>
      </c>
      <c r="P799" s="34"/>
      <c r="Q799" s="34"/>
      <c r="R799" s="34"/>
      <c r="S799" s="34"/>
      <c r="T799" s="3" t="s">
        <v>983</v>
      </c>
    </row>
    <row r="800" spans="1:20" x14ac:dyDescent="0.35">
      <c r="A800" s="3" t="s">
        <v>120</v>
      </c>
      <c r="B800" s="3"/>
      <c r="C800" s="3"/>
      <c r="D800" s="34"/>
      <c r="E800" s="34"/>
      <c r="F800" s="34"/>
      <c r="G800" s="34"/>
      <c r="H800" s="34"/>
      <c r="I800" s="34"/>
      <c r="J800" s="34"/>
      <c r="K800" s="21" t="s">
        <v>1204</v>
      </c>
      <c r="L800" s="3" t="s">
        <v>15</v>
      </c>
      <c r="M800" s="34">
        <v>150000</v>
      </c>
      <c r="N800" s="34"/>
      <c r="O800" s="4">
        <f t="shared" si="131"/>
        <v>150000</v>
      </c>
      <c r="P800" s="34"/>
      <c r="Q800" s="34"/>
      <c r="R800" s="34"/>
      <c r="S800" s="34"/>
      <c r="T800" s="3" t="s">
        <v>983</v>
      </c>
    </row>
    <row r="801" spans="1:20" x14ac:dyDescent="0.35">
      <c r="A801" s="3" t="s">
        <v>120</v>
      </c>
      <c r="B801" s="3"/>
      <c r="C801" s="3"/>
      <c r="D801" s="34"/>
      <c r="E801" s="34"/>
      <c r="F801" s="34"/>
      <c r="G801" s="34"/>
      <c r="H801" s="34"/>
      <c r="I801" s="34"/>
      <c r="J801" s="34"/>
      <c r="K801" s="21" t="s">
        <v>1204</v>
      </c>
      <c r="L801" s="3" t="s">
        <v>93</v>
      </c>
      <c r="M801" s="34">
        <v>150000</v>
      </c>
      <c r="N801" s="34"/>
      <c r="O801" s="4">
        <f t="shared" si="131"/>
        <v>150000</v>
      </c>
      <c r="P801" s="34"/>
      <c r="Q801" s="34"/>
      <c r="R801" s="34"/>
      <c r="S801" s="34"/>
      <c r="T801" s="3" t="s">
        <v>983</v>
      </c>
    </row>
    <row r="802" spans="1:20" x14ac:dyDescent="0.35">
      <c r="A802" s="3" t="s">
        <v>120</v>
      </c>
      <c r="B802" s="3"/>
      <c r="C802" s="3"/>
      <c r="D802" s="34"/>
      <c r="E802" s="34"/>
      <c r="F802" s="34"/>
      <c r="G802" s="34"/>
      <c r="H802" s="34"/>
      <c r="I802" s="34"/>
      <c r="J802" s="34"/>
      <c r="K802" s="21" t="s">
        <v>1204</v>
      </c>
      <c r="L802" s="3" t="s">
        <v>106</v>
      </c>
      <c r="M802" s="34"/>
      <c r="N802" s="34">
        <v>-150000</v>
      </c>
      <c r="O802" s="4">
        <f t="shared" si="131"/>
        <v>-150000</v>
      </c>
      <c r="P802" s="34"/>
      <c r="Q802" s="34"/>
      <c r="R802" s="43"/>
      <c r="S802" s="43"/>
      <c r="T802" s="3" t="s">
        <v>983</v>
      </c>
    </row>
    <row r="803" spans="1:20" x14ac:dyDescent="0.35">
      <c r="A803" s="3" t="s">
        <v>120</v>
      </c>
      <c r="B803" s="3"/>
      <c r="C803" s="3"/>
      <c r="D803" s="34"/>
      <c r="E803" s="34"/>
      <c r="F803" s="34"/>
      <c r="G803" s="34"/>
      <c r="H803" s="34"/>
      <c r="I803" s="34"/>
      <c r="J803" s="34"/>
      <c r="K803" s="21" t="s">
        <v>1204</v>
      </c>
      <c r="L803" s="3" t="s">
        <v>111</v>
      </c>
      <c r="M803" s="34"/>
      <c r="N803" s="34">
        <v>-10000</v>
      </c>
      <c r="O803" s="4">
        <f t="shared" si="131"/>
        <v>-10000</v>
      </c>
      <c r="P803" s="34"/>
      <c r="Q803" s="34"/>
      <c r="R803" s="34"/>
      <c r="S803" s="34"/>
      <c r="T803" s="3" t="s">
        <v>983</v>
      </c>
    </row>
    <row r="804" spans="1:20" x14ac:dyDescent="0.35">
      <c r="A804" s="3" t="s">
        <v>120</v>
      </c>
      <c r="B804" s="3"/>
      <c r="C804" s="3"/>
      <c r="D804" s="34"/>
      <c r="E804" s="34"/>
      <c r="F804" s="34"/>
      <c r="G804" s="34"/>
      <c r="H804" s="34"/>
      <c r="I804" s="34"/>
      <c r="J804" s="34"/>
      <c r="K804" s="21" t="s">
        <v>1204</v>
      </c>
      <c r="L804" s="3" t="s">
        <v>130</v>
      </c>
      <c r="M804" s="34">
        <v>150000</v>
      </c>
      <c r="N804" s="34"/>
      <c r="O804" s="4">
        <f t="shared" si="131"/>
        <v>150000</v>
      </c>
      <c r="P804" s="34"/>
      <c r="Q804" s="34"/>
      <c r="R804" s="34"/>
      <c r="S804" s="34"/>
      <c r="T804" s="3" t="s">
        <v>983</v>
      </c>
    </row>
    <row r="805" spans="1:20" x14ac:dyDescent="0.35">
      <c r="A805" s="3" t="s">
        <v>120</v>
      </c>
      <c r="B805" s="3"/>
      <c r="C805" s="3"/>
      <c r="D805" s="34"/>
      <c r="E805" s="34"/>
      <c r="F805" s="34"/>
      <c r="G805" s="34"/>
      <c r="H805" s="34"/>
      <c r="I805" s="34"/>
      <c r="J805" s="34"/>
      <c r="K805" s="3"/>
      <c r="L805" s="3"/>
      <c r="M805" s="34"/>
      <c r="N805" s="34"/>
      <c r="O805" s="4">
        <f t="shared" si="131"/>
        <v>0</v>
      </c>
      <c r="P805" s="34"/>
      <c r="Q805" s="34"/>
      <c r="R805" s="34"/>
      <c r="S805" s="34"/>
      <c r="T805" s="3" t="s">
        <v>983</v>
      </c>
    </row>
    <row r="806" spans="1:20" x14ac:dyDescent="0.35">
      <c r="A806" s="18"/>
      <c r="B806" s="18"/>
      <c r="C806" s="18"/>
      <c r="D806" s="23"/>
      <c r="E806" s="23"/>
      <c r="F806" s="23"/>
      <c r="G806" s="23"/>
      <c r="H806" s="23"/>
      <c r="I806" s="23"/>
      <c r="J806" s="23"/>
      <c r="K806" s="18"/>
      <c r="L806" s="18"/>
      <c r="M806" s="23">
        <f t="shared" ref="M806:N806" si="132">SUM(M785:M805)</f>
        <v>830000</v>
      </c>
      <c r="N806" s="23">
        <f t="shared" si="132"/>
        <v>420000</v>
      </c>
      <c r="O806" s="23">
        <f>SUM(O785:O805)</f>
        <v>1250000</v>
      </c>
      <c r="P806" s="23">
        <f>+J784-N806</f>
        <v>150000</v>
      </c>
      <c r="Q806" s="23">
        <f>+I784-M806</f>
        <v>-150000</v>
      </c>
      <c r="R806" s="23">
        <f>+SUM(P806:Q806)</f>
        <v>0</v>
      </c>
      <c r="S806" s="23">
        <f>+O806</f>
        <v>1250000</v>
      </c>
      <c r="T806" s="18"/>
    </row>
    <row r="807" spans="1:20" x14ac:dyDescent="0.35">
      <c r="A807" s="3" t="s">
        <v>121</v>
      </c>
      <c r="B807" s="3" t="s">
        <v>326</v>
      </c>
      <c r="C807" s="3"/>
      <c r="D807" s="34">
        <v>101.78</v>
      </c>
      <c r="E807" s="34">
        <v>11000</v>
      </c>
      <c r="F807" s="4">
        <f>+D807*0.8364</f>
        <v>85.128792000000004</v>
      </c>
      <c r="G807" s="34">
        <v>6500</v>
      </c>
      <c r="H807" s="34">
        <f>+D807*E807</f>
        <v>1119580</v>
      </c>
      <c r="I807" s="4">
        <f>+CEILING(F807*G807,1000)</f>
        <v>554000</v>
      </c>
      <c r="J807" s="4">
        <f>(H807-I807)</f>
        <v>565580</v>
      </c>
      <c r="K807" s="21">
        <v>45080</v>
      </c>
      <c r="L807" s="3"/>
      <c r="M807" s="34"/>
      <c r="N807" s="34"/>
      <c r="O807" s="4"/>
      <c r="P807" s="34"/>
      <c r="Q807" s="34"/>
      <c r="R807" s="43"/>
      <c r="S807" s="43"/>
      <c r="T807" s="3" t="s">
        <v>983</v>
      </c>
    </row>
    <row r="808" spans="1:20" x14ac:dyDescent="0.35">
      <c r="A808" s="3" t="s">
        <v>121</v>
      </c>
      <c r="B808" s="3"/>
      <c r="C808" s="3"/>
      <c r="D808" s="34"/>
      <c r="E808" s="34"/>
      <c r="F808" s="34"/>
      <c r="G808" s="34"/>
      <c r="H808" s="34"/>
      <c r="I808" s="34"/>
      <c r="J808" s="34"/>
      <c r="K808" s="21">
        <v>44822</v>
      </c>
      <c r="L808" s="3" t="s">
        <v>9</v>
      </c>
      <c r="M808" s="34"/>
      <c r="N808" s="34">
        <v>5000</v>
      </c>
      <c r="O808" s="4">
        <f t="shared" ref="O808:O820" si="133">+SUM(M808:N808)</f>
        <v>5000</v>
      </c>
      <c r="P808" s="34"/>
      <c r="Q808" s="34"/>
      <c r="R808" s="34"/>
      <c r="S808" s="34"/>
      <c r="T808" s="3" t="s">
        <v>295</v>
      </c>
    </row>
    <row r="809" spans="1:20" x14ac:dyDescent="0.35">
      <c r="A809" s="3" t="s">
        <v>121</v>
      </c>
      <c r="B809" s="3"/>
      <c r="C809" s="3"/>
      <c r="D809" s="34"/>
      <c r="E809" s="34"/>
      <c r="F809" s="34"/>
      <c r="G809" s="34"/>
      <c r="H809" s="34"/>
      <c r="I809" s="34"/>
      <c r="J809" s="34"/>
      <c r="K809" s="21">
        <v>44866</v>
      </c>
      <c r="L809" s="3" t="s">
        <v>9</v>
      </c>
      <c r="M809" s="34"/>
      <c r="N809" s="34">
        <v>5000</v>
      </c>
      <c r="O809" s="4">
        <f t="shared" si="133"/>
        <v>5000</v>
      </c>
      <c r="P809" s="34"/>
      <c r="Q809" s="34"/>
      <c r="R809" s="34"/>
      <c r="S809" s="34"/>
      <c r="T809" s="3" t="s">
        <v>295</v>
      </c>
    </row>
    <row r="810" spans="1:20" x14ac:dyDescent="0.35">
      <c r="A810" s="3" t="s">
        <v>121</v>
      </c>
      <c r="B810" s="3"/>
      <c r="C810" s="3"/>
      <c r="D810" s="34"/>
      <c r="E810" s="34"/>
      <c r="F810" s="34"/>
      <c r="G810" s="34"/>
      <c r="H810" s="34"/>
      <c r="I810" s="34"/>
      <c r="J810" s="34"/>
      <c r="K810" s="21">
        <v>44872</v>
      </c>
      <c r="L810" s="3" t="s">
        <v>9</v>
      </c>
      <c r="M810" s="34"/>
      <c r="N810" s="34">
        <v>-5000</v>
      </c>
      <c r="O810" s="4">
        <f t="shared" si="133"/>
        <v>-5000</v>
      </c>
      <c r="P810" s="34"/>
      <c r="Q810" s="34"/>
      <c r="R810" s="34"/>
      <c r="S810" s="34"/>
      <c r="T810" s="3" t="s">
        <v>295</v>
      </c>
    </row>
    <row r="811" spans="1:20" x14ac:dyDescent="0.35">
      <c r="A811" s="3" t="s">
        <v>121</v>
      </c>
      <c r="B811" s="3"/>
      <c r="C811" s="3"/>
      <c r="D811" s="34"/>
      <c r="E811" s="34"/>
      <c r="F811" s="34"/>
      <c r="G811" s="34"/>
      <c r="H811" s="34"/>
      <c r="I811" s="34"/>
      <c r="J811" s="34"/>
      <c r="K811" s="21">
        <v>45080</v>
      </c>
      <c r="L811" s="3" t="s">
        <v>9</v>
      </c>
      <c r="M811" s="34"/>
      <c r="N811" s="34">
        <v>10000</v>
      </c>
      <c r="O811" s="4">
        <f t="shared" si="133"/>
        <v>10000</v>
      </c>
      <c r="P811" s="34"/>
      <c r="Q811" s="34"/>
      <c r="R811" s="34"/>
      <c r="S811" s="34"/>
      <c r="T811" s="3" t="s">
        <v>295</v>
      </c>
    </row>
    <row r="812" spans="1:20" x14ac:dyDescent="0.35">
      <c r="A812" s="3" t="s">
        <v>121</v>
      </c>
      <c r="B812" s="3"/>
      <c r="C812" s="3" t="s">
        <v>559</v>
      </c>
      <c r="D812" s="34"/>
      <c r="E812" s="34"/>
      <c r="F812" s="34"/>
      <c r="G812" s="34"/>
      <c r="H812" s="34"/>
      <c r="I812" s="34"/>
      <c r="J812" s="34"/>
      <c r="K812" s="21">
        <v>45110</v>
      </c>
      <c r="L812" s="3" t="s">
        <v>9</v>
      </c>
      <c r="M812" s="34"/>
      <c r="N812" s="34">
        <v>10000</v>
      </c>
      <c r="O812" s="4">
        <f t="shared" si="133"/>
        <v>10000</v>
      </c>
      <c r="P812" s="34"/>
      <c r="Q812" s="34"/>
      <c r="R812" s="43"/>
      <c r="S812" s="43"/>
      <c r="T812" s="3" t="s">
        <v>983</v>
      </c>
    </row>
    <row r="813" spans="1:20" x14ac:dyDescent="0.35">
      <c r="A813" s="3" t="s">
        <v>121</v>
      </c>
      <c r="B813" s="3"/>
      <c r="C813" s="3"/>
      <c r="D813" s="34"/>
      <c r="E813" s="34"/>
      <c r="F813" s="34"/>
      <c r="G813" s="34"/>
      <c r="H813" s="34"/>
      <c r="I813" s="34"/>
      <c r="J813" s="34"/>
      <c r="K813" s="21">
        <v>45185</v>
      </c>
      <c r="L813" s="3" t="s">
        <v>1769</v>
      </c>
      <c r="M813" s="34">
        <v>50000</v>
      </c>
      <c r="N813" s="34"/>
      <c r="O813" s="4">
        <f t="shared" si="133"/>
        <v>50000</v>
      </c>
      <c r="P813" s="34"/>
      <c r="Q813" s="34"/>
      <c r="R813" s="34"/>
      <c r="S813" s="34"/>
      <c r="T813" s="3" t="s">
        <v>983</v>
      </c>
    </row>
    <row r="814" spans="1:20" x14ac:dyDescent="0.35">
      <c r="A814" s="3" t="s">
        <v>121</v>
      </c>
      <c r="B814" s="3"/>
      <c r="C814" s="3"/>
      <c r="D814" s="3"/>
      <c r="E814" s="34"/>
      <c r="F814" s="34"/>
      <c r="G814" s="34"/>
      <c r="H814" s="34"/>
      <c r="I814" s="34"/>
      <c r="J814" s="34"/>
      <c r="K814" s="21">
        <v>45265</v>
      </c>
      <c r="L814" s="3" t="s">
        <v>1770</v>
      </c>
      <c r="M814" s="34">
        <v>145000</v>
      </c>
      <c r="N814" s="34"/>
      <c r="O814" s="4">
        <f t="shared" si="133"/>
        <v>145000</v>
      </c>
      <c r="P814" s="34"/>
      <c r="Q814" s="34"/>
      <c r="R814" s="34"/>
      <c r="S814" s="34"/>
      <c r="T814" s="3" t="s">
        <v>983</v>
      </c>
    </row>
    <row r="815" spans="1:20" x14ac:dyDescent="0.35">
      <c r="A815" s="3" t="s">
        <v>121</v>
      </c>
      <c r="B815" s="3"/>
      <c r="C815" s="3"/>
      <c r="D815" s="3"/>
      <c r="E815" s="34"/>
      <c r="F815" s="34"/>
      <c r="G815" s="34"/>
      <c r="H815" s="34"/>
      <c r="I815" s="34"/>
      <c r="J815" s="34"/>
      <c r="K815" s="21">
        <v>45349</v>
      </c>
      <c r="L815" s="3" t="s">
        <v>9</v>
      </c>
      <c r="M815" s="34"/>
      <c r="N815" s="34">
        <v>430000</v>
      </c>
      <c r="O815" s="4">
        <f t="shared" si="133"/>
        <v>430000</v>
      </c>
      <c r="P815" s="34"/>
      <c r="Q815" s="34"/>
      <c r="R815" s="34"/>
      <c r="S815" s="34"/>
      <c r="T815" s="3" t="s">
        <v>983</v>
      </c>
    </row>
    <row r="816" spans="1:20" x14ac:dyDescent="0.35">
      <c r="A816" s="3" t="s">
        <v>121</v>
      </c>
      <c r="B816" s="3"/>
      <c r="C816" s="3"/>
      <c r="D816" s="3"/>
      <c r="E816" s="34"/>
      <c r="F816" s="34"/>
      <c r="G816" s="34"/>
      <c r="H816" s="34"/>
      <c r="I816" s="34"/>
      <c r="J816" s="34"/>
      <c r="K816" s="21">
        <v>45405</v>
      </c>
      <c r="L816" s="3" t="s">
        <v>1771</v>
      </c>
      <c r="M816" s="34">
        <v>359000</v>
      </c>
      <c r="N816" s="34"/>
      <c r="O816" s="4">
        <f t="shared" si="133"/>
        <v>359000</v>
      </c>
      <c r="P816" s="34"/>
      <c r="Q816" s="34"/>
      <c r="R816" s="43"/>
      <c r="S816" s="43"/>
      <c r="T816" s="3" t="s">
        <v>983</v>
      </c>
    </row>
    <row r="817" spans="1:20" x14ac:dyDescent="0.35">
      <c r="A817" s="3" t="s">
        <v>121</v>
      </c>
      <c r="B817" s="3"/>
      <c r="C817" s="3" t="s">
        <v>559</v>
      </c>
      <c r="D817" s="3"/>
      <c r="E817" s="34"/>
      <c r="F817" s="34"/>
      <c r="G817" s="34"/>
      <c r="H817" s="34"/>
      <c r="I817" s="34"/>
      <c r="J817" s="34"/>
      <c r="K817" s="21">
        <v>45405</v>
      </c>
      <c r="L817" s="3" t="s">
        <v>9</v>
      </c>
      <c r="M817" s="34"/>
      <c r="N817" s="34">
        <v>104800</v>
      </c>
      <c r="O817" s="4">
        <f t="shared" si="133"/>
        <v>104800</v>
      </c>
      <c r="P817" s="34"/>
      <c r="Q817" s="34"/>
      <c r="R817" s="34"/>
      <c r="S817" s="34"/>
      <c r="T817" s="3" t="s">
        <v>983</v>
      </c>
    </row>
    <row r="818" spans="1:20" x14ac:dyDescent="0.35">
      <c r="A818" s="3" t="s">
        <v>121</v>
      </c>
      <c r="B818" s="3"/>
      <c r="C818" s="3"/>
      <c r="D818" s="3"/>
      <c r="E818" s="34"/>
      <c r="F818" s="34"/>
      <c r="G818" s="34"/>
      <c r="H818" s="34"/>
      <c r="I818" s="34"/>
      <c r="J818" s="34"/>
      <c r="K818" s="21">
        <v>45405</v>
      </c>
      <c r="L818" s="3" t="s">
        <v>9</v>
      </c>
      <c r="M818" s="34"/>
      <c r="N818" s="34">
        <v>10780</v>
      </c>
      <c r="O818" s="4">
        <f t="shared" si="133"/>
        <v>10780</v>
      </c>
      <c r="P818" s="34"/>
      <c r="Q818" s="34"/>
      <c r="R818" s="34"/>
      <c r="S818" s="34"/>
      <c r="T818" s="3" t="s">
        <v>983</v>
      </c>
    </row>
    <row r="819" spans="1:20" x14ac:dyDescent="0.35">
      <c r="A819" s="3" t="s">
        <v>121</v>
      </c>
      <c r="B819" s="3"/>
      <c r="C819" s="3"/>
      <c r="D819" s="3"/>
      <c r="E819" s="34"/>
      <c r="F819" s="34"/>
      <c r="G819" s="34"/>
      <c r="H819" s="34"/>
      <c r="I819" s="34"/>
      <c r="J819" s="34"/>
      <c r="K819" s="21" t="s">
        <v>1204</v>
      </c>
      <c r="L819" s="3" t="s">
        <v>112</v>
      </c>
      <c r="M819" s="34"/>
      <c r="N819" s="34">
        <v>-5000</v>
      </c>
      <c r="O819" s="4">
        <f t="shared" si="133"/>
        <v>-5000</v>
      </c>
      <c r="P819" s="34"/>
      <c r="Q819" s="34"/>
      <c r="R819" s="34"/>
      <c r="S819" s="34"/>
      <c r="T819" s="3" t="s">
        <v>983</v>
      </c>
    </row>
    <row r="820" spans="1:20" x14ac:dyDescent="0.35">
      <c r="A820" s="3" t="s">
        <v>121</v>
      </c>
      <c r="B820" s="3"/>
      <c r="C820" s="3"/>
      <c r="D820" s="3"/>
      <c r="E820" s="34"/>
      <c r="F820" s="34"/>
      <c r="G820" s="34"/>
      <c r="H820" s="34"/>
      <c r="I820" s="34"/>
      <c r="J820" s="34"/>
      <c r="K820" s="3"/>
      <c r="L820" s="3"/>
      <c r="M820" s="34"/>
      <c r="N820" s="34"/>
      <c r="O820" s="4">
        <f t="shared" si="133"/>
        <v>0</v>
      </c>
      <c r="P820" s="34"/>
      <c r="Q820" s="34"/>
      <c r="R820" s="43"/>
      <c r="S820" s="43"/>
      <c r="T820" s="3" t="s">
        <v>983</v>
      </c>
    </row>
    <row r="821" spans="1:20" x14ac:dyDescent="0.35">
      <c r="A821" s="18"/>
      <c r="B821" s="18"/>
      <c r="C821" s="18"/>
      <c r="D821" s="18"/>
      <c r="E821" s="23"/>
      <c r="F821" s="23"/>
      <c r="G821" s="23"/>
      <c r="H821" s="23"/>
      <c r="I821" s="23"/>
      <c r="J821" s="23"/>
      <c r="K821" s="18"/>
      <c r="L821" s="18"/>
      <c r="M821" s="23">
        <f t="shared" ref="M821:N821" si="134">SUM(M808:M820)</f>
        <v>554000</v>
      </c>
      <c r="N821" s="23">
        <f t="shared" si="134"/>
        <v>565580</v>
      </c>
      <c r="O821" s="23">
        <f>SUM(O808:O820)</f>
        <v>1119580</v>
      </c>
      <c r="P821" s="23">
        <f>+J807-N821</f>
        <v>0</v>
      </c>
      <c r="Q821" s="23">
        <f>+I807-M821</f>
        <v>0</v>
      </c>
      <c r="R821" s="23">
        <f>+SUM(P821:Q821)</f>
        <v>0</v>
      </c>
      <c r="S821" s="23">
        <f>+O821</f>
        <v>1119580</v>
      </c>
      <c r="T821" s="18"/>
    </row>
    <row r="822" spans="1:20" x14ac:dyDescent="0.35">
      <c r="A822" s="3" t="s">
        <v>122</v>
      </c>
      <c r="B822" s="3" t="s">
        <v>326</v>
      </c>
      <c r="C822" s="3"/>
      <c r="D822" s="3">
        <v>99.21</v>
      </c>
      <c r="E822" s="34">
        <v>11000</v>
      </c>
      <c r="F822" s="4">
        <f>+D822*0.8364</f>
        <v>82.979243999999994</v>
      </c>
      <c r="G822" s="34">
        <v>6500</v>
      </c>
      <c r="H822" s="34">
        <f>+D822*E822</f>
        <v>1091310</v>
      </c>
      <c r="I822" s="4">
        <f>+CEILING(F822*G822,1000)</f>
        <v>540000</v>
      </c>
      <c r="J822" s="4">
        <f>(H822-I822)</f>
        <v>551310</v>
      </c>
      <c r="K822" s="21">
        <v>45082</v>
      </c>
      <c r="L822" s="3"/>
      <c r="M822" s="34"/>
      <c r="N822" s="34"/>
      <c r="O822" s="4"/>
      <c r="P822" s="34"/>
      <c r="Q822" s="34"/>
      <c r="R822" s="34"/>
      <c r="S822" s="34"/>
      <c r="T822" s="3" t="s">
        <v>1618</v>
      </c>
    </row>
    <row r="823" spans="1:20" x14ac:dyDescent="0.35">
      <c r="A823" s="3" t="s">
        <v>122</v>
      </c>
      <c r="B823" s="3"/>
      <c r="C823" s="3" t="s">
        <v>1495</v>
      </c>
      <c r="D823" s="3"/>
      <c r="E823" s="34"/>
      <c r="F823" s="34"/>
      <c r="G823" s="34"/>
      <c r="H823" s="34"/>
      <c r="I823" s="34"/>
      <c r="J823" s="34"/>
      <c r="K823" s="21">
        <v>45082</v>
      </c>
      <c r="L823" s="3" t="s">
        <v>1772</v>
      </c>
      <c r="M823" s="34">
        <v>150000</v>
      </c>
      <c r="N823" s="34"/>
      <c r="O823" s="4">
        <f t="shared" ref="O823:O829" si="135">+SUM(M823:N823)</f>
        <v>150000</v>
      </c>
      <c r="P823" s="34"/>
      <c r="Q823" s="34"/>
      <c r="R823" s="34"/>
      <c r="S823" s="34"/>
      <c r="T823" s="3" t="s">
        <v>1618</v>
      </c>
    </row>
    <row r="824" spans="1:20" x14ac:dyDescent="0.35">
      <c r="A824" s="3" t="s">
        <v>122</v>
      </c>
      <c r="B824" s="3"/>
      <c r="C824" s="3"/>
      <c r="D824" s="3"/>
      <c r="E824" s="34"/>
      <c r="F824" s="34"/>
      <c r="G824" s="34"/>
      <c r="H824" s="34"/>
      <c r="I824" s="34"/>
      <c r="J824" s="34"/>
      <c r="K824" s="21">
        <v>45082</v>
      </c>
      <c r="L824" s="3" t="s">
        <v>9</v>
      </c>
      <c r="M824" s="34"/>
      <c r="N824" s="4">
        <v>50000</v>
      </c>
      <c r="O824" s="4">
        <f t="shared" si="135"/>
        <v>50000</v>
      </c>
      <c r="P824" s="34"/>
      <c r="Q824" s="34"/>
      <c r="R824" s="34"/>
      <c r="S824" s="34"/>
      <c r="T824" s="3" t="s">
        <v>1618</v>
      </c>
    </row>
    <row r="825" spans="1:20" x14ac:dyDescent="0.35">
      <c r="A825" s="3" t="s">
        <v>122</v>
      </c>
      <c r="B825" s="3"/>
      <c r="C825" s="3"/>
      <c r="D825" s="3"/>
      <c r="E825" s="34"/>
      <c r="F825" s="34"/>
      <c r="G825" s="34"/>
      <c r="H825" s="34"/>
      <c r="I825" s="34"/>
      <c r="J825" s="34"/>
      <c r="K825" s="21">
        <v>45174</v>
      </c>
      <c r="L825" s="3" t="s">
        <v>9</v>
      </c>
      <c r="M825" s="34"/>
      <c r="N825" s="4">
        <v>100000</v>
      </c>
      <c r="O825" s="4">
        <f t="shared" si="135"/>
        <v>100000</v>
      </c>
      <c r="P825" s="34"/>
      <c r="Q825" s="34"/>
      <c r="R825" s="43"/>
      <c r="S825" s="43"/>
      <c r="T825" s="3" t="s">
        <v>1618</v>
      </c>
    </row>
    <row r="826" spans="1:20" x14ac:dyDescent="0.35">
      <c r="A826" s="3" t="s">
        <v>122</v>
      </c>
      <c r="B826" s="3"/>
      <c r="C826" s="3"/>
      <c r="D826" s="3"/>
      <c r="E826" s="34"/>
      <c r="F826" s="34"/>
      <c r="G826" s="34"/>
      <c r="H826" s="34"/>
      <c r="I826" s="34"/>
      <c r="J826" s="34"/>
      <c r="K826" s="21">
        <v>45174</v>
      </c>
      <c r="L826" s="3" t="s">
        <v>1773</v>
      </c>
      <c r="M826" s="4">
        <v>390000</v>
      </c>
      <c r="N826" s="34"/>
      <c r="O826" s="4">
        <f t="shared" si="135"/>
        <v>390000</v>
      </c>
      <c r="P826" s="34"/>
      <c r="Q826" s="34"/>
      <c r="R826" s="34"/>
      <c r="S826" s="34"/>
      <c r="T826" s="3" t="s">
        <v>1618</v>
      </c>
    </row>
    <row r="827" spans="1:20" x14ac:dyDescent="0.35">
      <c r="A827" s="3" t="s">
        <v>122</v>
      </c>
      <c r="B827" s="3"/>
      <c r="C827" s="3"/>
      <c r="D827" s="3"/>
      <c r="E827" s="34"/>
      <c r="F827" s="34"/>
      <c r="G827" s="34"/>
      <c r="H827" s="34"/>
      <c r="I827" s="34"/>
      <c r="J827" s="34"/>
      <c r="K827" s="21">
        <v>45175</v>
      </c>
      <c r="L827" s="3" t="s">
        <v>9</v>
      </c>
      <c r="M827" s="34"/>
      <c r="N827" s="4">
        <v>301300</v>
      </c>
      <c r="O827" s="4">
        <f t="shared" si="135"/>
        <v>301300</v>
      </c>
      <c r="P827" s="34"/>
      <c r="Q827" s="34"/>
      <c r="R827" s="34"/>
      <c r="S827" s="34"/>
      <c r="T827" s="3" t="s">
        <v>1618</v>
      </c>
    </row>
    <row r="828" spans="1:20" x14ac:dyDescent="0.35">
      <c r="A828" s="3" t="s">
        <v>122</v>
      </c>
      <c r="B828" s="3"/>
      <c r="C828" s="3"/>
      <c r="D828" s="3"/>
      <c r="E828" s="34"/>
      <c r="F828" s="34"/>
      <c r="G828" s="34"/>
      <c r="H828" s="34"/>
      <c r="I828" s="34"/>
      <c r="J828" s="34"/>
      <c r="K828" s="21">
        <v>45177</v>
      </c>
      <c r="L828" s="3" t="s">
        <v>9</v>
      </c>
      <c r="M828" s="34"/>
      <c r="N828" s="4">
        <v>100000</v>
      </c>
      <c r="O828" s="4">
        <f t="shared" si="135"/>
        <v>100000</v>
      </c>
      <c r="P828" s="34"/>
      <c r="Q828" s="34"/>
      <c r="R828" s="34"/>
      <c r="S828" s="34"/>
      <c r="T828" s="3" t="s">
        <v>1618</v>
      </c>
    </row>
    <row r="829" spans="1:20" x14ac:dyDescent="0.35">
      <c r="A829" s="3" t="s">
        <v>122</v>
      </c>
      <c r="B829" s="3"/>
      <c r="C829" s="3"/>
      <c r="D829" s="3"/>
      <c r="E829" s="34"/>
      <c r="F829" s="34"/>
      <c r="G829" s="34"/>
      <c r="H829" s="34"/>
      <c r="I829" s="34"/>
      <c r="J829" s="34"/>
      <c r="K829" s="3"/>
      <c r="L829" s="3"/>
      <c r="M829" s="34"/>
      <c r="N829" s="34"/>
      <c r="O829" s="4">
        <f t="shared" si="135"/>
        <v>0</v>
      </c>
      <c r="P829" s="34"/>
      <c r="Q829" s="34"/>
      <c r="R829" s="34"/>
      <c r="S829" s="34"/>
      <c r="T829" s="3" t="s">
        <v>1618</v>
      </c>
    </row>
    <row r="830" spans="1:20" x14ac:dyDescent="0.35">
      <c r="A830" s="18"/>
      <c r="B830" s="18"/>
      <c r="C830" s="18"/>
      <c r="D830" s="18"/>
      <c r="E830" s="23"/>
      <c r="F830" s="23"/>
      <c r="G830" s="23"/>
      <c r="H830" s="23"/>
      <c r="I830" s="23"/>
      <c r="J830" s="23"/>
      <c r="K830" s="18"/>
      <c r="L830" s="18"/>
      <c r="M830" s="23">
        <f t="shared" ref="M830:N830" si="136">SUM(M823:M829)</f>
        <v>540000</v>
      </c>
      <c r="N830" s="23">
        <f t="shared" si="136"/>
        <v>551300</v>
      </c>
      <c r="O830" s="23">
        <f>SUM(O823:O829)</f>
        <v>1091300</v>
      </c>
      <c r="P830" s="23">
        <f>+J822-N830</f>
        <v>10</v>
      </c>
      <c r="Q830" s="23">
        <f>+I822-M830</f>
        <v>0</v>
      </c>
      <c r="R830" s="23">
        <f>+SUM(P830:Q830)</f>
        <v>10</v>
      </c>
      <c r="S830" s="23">
        <f>+O830</f>
        <v>1091300</v>
      </c>
      <c r="T830" s="18"/>
    </row>
    <row r="831" spans="1:20" x14ac:dyDescent="0.35">
      <c r="A831" s="3" t="s">
        <v>123</v>
      </c>
      <c r="B831" s="3" t="s">
        <v>326</v>
      </c>
      <c r="C831" s="3"/>
      <c r="D831" s="3">
        <v>125</v>
      </c>
      <c r="E831" s="34">
        <v>11000</v>
      </c>
      <c r="F831" s="4">
        <f>+D831*0.8364</f>
        <v>104.55</v>
      </c>
      <c r="G831" s="34">
        <v>6500</v>
      </c>
      <c r="H831" s="34">
        <f>+D831*E831</f>
        <v>1375000</v>
      </c>
      <c r="I831" s="4">
        <f>+CEILING(F831*G831,1000)</f>
        <v>680000</v>
      </c>
      <c r="J831" s="4">
        <f>(H831-I831)</f>
        <v>695000</v>
      </c>
      <c r="K831" s="21">
        <v>44645</v>
      </c>
      <c r="L831" s="3"/>
      <c r="M831" s="34"/>
      <c r="N831" s="34"/>
      <c r="O831" s="4"/>
      <c r="P831" s="34"/>
      <c r="Q831" s="34"/>
      <c r="R831" s="34"/>
      <c r="S831" s="34"/>
      <c r="T831" s="3" t="s">
        <v>988</v>
      </c>
    </row>
    <row r="832" spans="1:20" x14ac:dyDescent="0.35">
      <c r="A832" s="3" t="s">
        <v>123</v>
      </c>
      <c r="B832" s="3"/>
      <c r="C832" s="3"/>
      <c r="D832" s="3"/>
      <c r="E832" s="34"/>
      <c r="F832" s="34"/>
      <c r="G832" s="34"/>
      <c r="H832" s="34"/>
      <c r="I832" s="34"/>
      <c r="J832" s="34"/>
      <c r="K832" s="21">
        <v>45079</v>
      </c>
      <c r="L832" s="3" t="s">
        <v>9</v>
      </c>
      <c r="M832" s="34"/>
      <c r="N832" s="34">
        <v>15000</v>
      </c>
      <c r="O832" s="4">
        <f t="shared" ref="O832:O841" si="137">+SUM(M832:N832)</f>
        <v>15000</v>
      </c>
      <c r="P832" s="34"/>
      <c r="Q832" s="34"/>
      <c r="R832" s="43"/>
      <c r="S832" s="43"/>
      <c r="T832" s="3" t="s">
        <v>295</v>
      </c>
    </row>
    <row r="833" spans="1:20" x14ac:dyDescent="0.35">
      <c r="A833" s="3" t="s">
        <v>123</v>
      </c>
      <c r="B833" s="3"/>
      <c r="C833" s="3"/>
      <c r="D833" s="3"/>
      <c r="E833" s="34"/>
      <c r="F833" s="34"/>
      <c r="G833" s="34"/>
      <c r="H833" s="34"/>
      <c r="I833" s="34"/>
      <c r="J833" s="34"/>
      <c r="K833" s="21">
        <v>45080</v>
      </c>
      <c r="L833" s="3" t="s">
        <v>9</v>
      </c>
      <c r="M833" s="34"/>
      <c r="N833" s="34">
        <v>202000</v>
      </c>
      <c r="O833" s="4">
        <f t="shared" si="137"/>
        <v>202000</v>
      </c>
      <c r="P833" s="34"/>
      <c r="Q833" s="34"/>
      <c r="R833" s="34"/>
      <c r="S833" s="34"/>
      <c r="T833" s="3" t="s">
        <v>295</v>
      </c>
    </row>
    <row r="834" spans="1:20" x14ac:dyDescent="0.35">
      <c r="A834" s="3" t="s">
        <v>123</v>
      </c>
      <c r="B834" s="3"/>
      <c r="C834" s="3" t="s">
        <v>1496</v>
      </c>
      <c r="D834" s="3"/>
      <c r="E834" s="34"/>
      <c r="F834" s="34"/>
      <c r="G834" s="34"/>
      <c r="H834" s="34"/>
      <c r="I834" s="34"/>
      <c r="J834" s="34"/>
      <c r="K834" s="21">
        <v>45082</v>
      </c>
      <c r="L834" s="3" t="s">
        <v>9</v>
      </c>
      <c r="M834" s="34"/>
      <c r="N834" s="34">
        <v>426000</v>
      </c>
      <c r="O834" s="4">
        <f t="shared" si="137"/>
        <v>426000</v>
      </c>
      <c r="P834" s="34"/>
      <c r="Q834" s="34"/>
      <c r="R834" s="34"/>
      <c r="S834" s="34"/>
      <c r="T834" s="3" t="s">
        <v>988</v>
      </c>
    </row>
    <row r="835" spans="1:20" x14ac:dyDescent="0.35">
      <c r="A835" s="3" t="s">
        <v>123</v>
      </c>
      <c r="B835" s="3"/>
      <c r="C835" s="3"/>
      <c r="D835" s="3"/>
      <c r="E835" s="34"/>
      <c r="F835" s="34"/>
      <c r="G835" s="34"/>
      <c r="H835" s="34"/>
      <c r="I835" s="34"/>
      <c r="J835" s="34"/>
      <c r="K835" s="21">
        <v>45096</v>
      </c>
      <c r="L835" s="3" t="s">
        <v>9</v>
      </c>
      <c r="M835" s="34"/>
      <c r="N835" s="34">
        <v>38000</v>
      </c>
      <c r="O835" s="4">
        <f t="shared" si="137"/>
        <v>38000</v>
      </c>
      <c r="P835" s="34"/>
      <c r="Q835" s="34"/>
      <c r="R835" s="34"/>
      <c r="S835" s="34"/>
      <c r="T835" s="3" t="s">
        <v>988</v>
      </c>
    </row>
    <row r="836" spans="1:20" x14ac:dyDescent="0.35">
      <c r="A836" s="3" t="s">
        <v>123</v>
      </c>
      <c r="B836" s="3"/>
      <c r="C836" s="3"/>
      <c r="D836" s="3"/>
      <c r="E836" s="34"/>
      <c r="F836" s="34"/>
      <c r="G836" s="34"/>
      <c r="H836" s="34"/>
      <c r="I836" s="34"/>
      <c r="J836" s="34"/>
      <c r="K836" s="21">
        <v>45100</v>
      </c>
      <c r="L836" s="3" t="s">
        <v>1774</v>
      </c>
      <c r="M836" s="34">
        <v>330000</v>
      </c>
      <c r="N836" s="34"/>
      <c r="O836" s="4">
        <f t="shared" si="137"/>
        <v>330000</v>
      </c>
      <c r="P836" s="34"/>
      <c r="Q836" s="34"/>
      <c r="R836" s="34"/>
      <c r="S836" s="34"/>
      <c r="T836" s="3" t="s">
        <v>988</v>
      </c>
    </row>
    <row r="837" spans="1:20" x14ac:dyDescent="0.35">
      <c r="A837" s="3" t="s">
        <v>123</v>
      </c>
      <c r="B837" s="3"/>
      <c r="C837" s="3"/>
      <c r="D837" s="3"/>
      <c r="E837" s="34"/>
      <c r="F837" s="34"/>
      <c r="G837" s="34"/>
      <c r="H837" s="34"/>
      <c r="I837" s="34"/>
      <c r="J837" s="34"/>
      <c r="K837" s="21">
        <v>45100</v>
      </c>
      <c r="L837" s="3" t="s">
        <v>1775</v>
      </c>
      <c r="M837" s="34">
        <v>350000</v>
      </c>
      <c r="N837" s="34"/>
      <c r="O837" s="4">
        <f t="shared" si="137"/>
        <v>350000</v>
      </c>
      <c r="P837" s="34"/>
      <c r="Q837" s="34"/>
      <c r="R837" s="34"/>
      <c r="S837" s="34"/>
      <c r="T837" s="3" t="s">
        <v>988</v>
      </c>
    </row>
    <row r="838" spans="1:20" x14ac:dyDescent="0.35">
      <c r="A838" s="3" t="s">
        <v>123</v>
      </c>
      <c r="B838" s="3"/>
      <c r="C838" s="3"/>
      <c r="D838" s="3"/>
      <c r="E838" s="34"/>
      <c r="F838" s="34"/>
      <c r="G838" s="34"/>
      <c r="H838" s="34"/>
      <c r="I838" s="34"/>
      <c r="J838" s="34"/>
      <c r="K838" s="21">
        <v>45100</v>
      </c>
      <c r="L838" s="3" t="s">
        <v>9</v>
      </c>
      <c r="M838" s="34"/>
      <c r="N838" s="34">
        <v>14000</v>
      </c>
      <c r="O838" s="4">
        <f t="shared" si="137"/>
        <v>14000</v>
      </c>
      <c r="P838" s="34"/>
      <c r="Q838" s="34"/>
      <c r="R838" s="34"/>
      <c r="S838" s="34"/>
      <c r="T838" s="3" t="s">
        <v>988</v>
      </c>
    </row>
    <row r="839" spans="1:20" x14ac:dyDescent="0.35">
      <c r="A839" s="3" t="s">
        <v>123</v>
      </c>
      <c r="B839" s="3"/>
      <c r="C839" s="3"/>
      <c r="D839" s="3"/>
      <c r="E839" s="34"/>
      <c r="F839" s="34"/>
      <c r="G839" s="34"/>
      <c r="H839" s="34"/>
      <c r="I839" s="34"/>
      <c r="J839" s="34"/>
      <c r="K839" s="21" t="s">
        <v>1204</v>
      </c>
      <c r="L839" s="3" t="s">
        <v>15</v>
      </c>
      <c r="M839" s="34">
        <v>150000</v>
      </c>
      <c r="N839" s="34"/>
      <c r="O839" s="4">
        <f t="shared" si="137"/>
        <v>150000</v>
      </c>
      <c r="P839" s="34"/>
      <c r="Q839" s="34"/>
      <c r="R839" s="34"/>
      <c r="S839" s="34"/>
      <c r="T839" s="3" t="s">
        <v>988</v>
      </c>
    </row>
    <row r="840" spans="1:20" x14ac:dyDescent="0.35">
      <c r="A840" s="3" t="s">
        <v>123</v>
      </c>
      <c r="B840" s="3"/>
      <c r="C840" s="3"/>
      <c r="D840" s="3"/>
      <c r="E840" s="34"/>
      <c r="F840" s="34"/>
      <c r="G840" s="34"/>
      <c r="H840" s="34"/>
      <c r="I840" s="34"/>
      <c r="J840" s="34"/>
      <c r="K840" s="21" t="s">
        <v>1204</v>
      </c>
      <c r="L840" s="3" t="s">
        <v>15</v>
      </c>
      <c r="M840" s="34">
        <v>-150000</v>
      </c>
      <c r="N840" s="34"/>
      <c r="O840" s="4">
        <f t="shared" si="137"/>
        <v>-150000</v>
      </c>
      <c r="P840" s="34"/>
      <c r="Q840" s="34"/>
      <c r="R840" s="43"/>
      <c r="S840" s="43"/>
      <c r="T840" s="3" t="s">
        <v>988</v>
      </c>
    </row>
    <row r="841" spans="1:20" x14ac:dyDescent="0.35">
      <c r="A841" s="3" t="s">
        <v>123</v>
      </c>
      <c r="B841" s="3"/>
      <c r="C841" s="3"/>
      <c r="D841" s="3"/>
      <c r="E841" s="34"/>
      <c r="F841" s="34"/>
      <c r="G841" s="34"/>
      <c r="H841" s="34"/>
      <c r="I841" s="34"/>
      <c r="J841" s="34"/>
      <c r="K841" s="3"/>
      <c r="L841" s="3"/>
      <c r="M841" s="34"/>
      <c r="N841" s="34"/>
      <c r="O841" s="4">
        <f t="shared" si="137"/>
        <v>0</v>
      </c>
      <c r="P841" s="34"/>
      <c r="Q841" s="34"/>
      <c r="R841" s="34"/>
      <c r="S841" s="34"/>
      <c r="T841" s="3" t="s">
        <v>988</v>
      </c>
    </row>
    <row r="842" spans="1:20" x14ac:dyDescent="0.35">
      <c r="A842" s="18"/>
      <c r="B842" s="18"/>
      <c r="C842" s="18"/>
      <c r="D842" s="18"/>
      <c r="E842" s="23"/>
      <c r="F842" s="23"/>
      <c r="G842" s="23"/>
      <c r="H842" s="23"/>
      <c r="I842" s="23"/>
      <c r="J842" s="23"/>
      <c r="K842" s="18"/>
      <c r="L842" s="18"/>
      <c r="M842" s="23">
        <f t="shared" ref="M842:N842" si="138">SUM(M832:M841)</f>
        <v>680000</v>
      </c>
      <c r="N842" s="23">
        <f t="shared" si="138"/>
        <v>695000</v>
      </c>
      <c r="O842" s="23">
        <f>SUM(O832:O841)</f>
        <v>1375000</v>
      </c>
      <c r="P842" s="23">
        <f>+J831-N842</f>
        <v>0</v>
      </c>
      <c r="Q842" s="23">
        <f>+I831-M842</f>
        <v>0</v>
      </c>
      <c r="R842" s="23">
        <f>+SUM(P842:Q842)</f>
        <v>0</v>
      </c>
      <c r="S842" s="23">
        <f>+O842</f>
        <v>1375000</v>
      </c>
      <c r="T842" s="18"/>
    </row>
    <row r="843" spans="1:20" x14ac:dyDescent="0.35">
      <c r="A843" s="3" t="s">
        <v>124</v>
      </c>
      <c r="B843" s="3" t="s">
        <v>326</v>
      </c>
      <c r="C843" s="3"/>
      <c r="D843" s="3">
        <v>125</v>
      </c>
      <c r="E843" s="34">
        <v>10000</v>
      </c>
      <c r="F843" s="4">
        <f>+D843*0.8364</f>
        <v>104.55</v>
      </c>
      <c r="G843" s="34">
        <v>6500</v>
      </c>
      <c r="H843" s="34">
        <f>+D843*E843</f>
        <v>1250000</v>
      </c>
      <c r="I843" s="4">
        <f>+CEILING(F843*G843,1000)</f>
        <v>680000</v>
      </c>
      <c r="J843" s="4">
        <f>(H843-I843)</f>
        <v>570000</v>
      </c>
      <c r="K843" s="21">
        <v>44641</v>
      </c>
      <c r="L843" s="3"/>
      <c r="M843" s="34"/>
      <c r="N843" s="34"/>
      <c r="O843" s="4"/>
      <c r="P843" s="34"/>
      <c r="Q843" s="34"/>
      <c r="R843" s="34"/>
      <c r="S843" s="34"/>
      <c r="T843" s="3" t="s">
        <v>293</v>
      </c>
    </row>
    <row r="844" spans="1:20" x14ac:dyDescent="0.35">
      <c r="A844" s="3" t="s">
        <v>124</v>
      </c>
      <c r="B844" s="3"/>
      <c r="C844" s="3"/>
      <c r="D844" s="3"/>
      <c r="E844" s="34"/>
      <c r="F844" s="34"/>
      <c r="G844" s="34"/>
      <c r="H844" s="34"/>
      <c r="I844" s="34"/>
      <c r="J844" s="34"/>
      <c r="K844" s="21">
        <v>44641</v>
      </c>
      <c r="L844" s="3" t="s">
        <v>9</v>
      </c>
      <c r="M844" s="34"/>
      <c r="N844" s="4">
        <v>150000</v>
      </c>
      <c r="O844" s="4">
        <f t="shared" ref="O844:O854" si="139">+SUM(M844:N844)</f>
        <v>150000</v>
      </c>
      <c r="P844" s="34"/>
      <c r="Q844" s="34"/>
      <c r="R844" s="34"/>
      <c r="S844" s="34"/>
      <c r="T844" s="3" t="s">
        <v>293</v>
      </c>
    </row>
    <row r="845" spans="1:20" x14ac:dyDescent="0.35">
      <c r="A845" s="3" t="s">
        <v>124</v>
      </c>
      <c r="B845" s="3"/>
      <c r="C845" s="3"/>
      <c r="D845" s="3"/>
      <c r="E845" s="34"/>
      <c r="F845" s="34"/>
      <c r="G845" s="34"/>
      <c r="H845" s="34"/>
      <c r="I845" s="34"/>
      <c r="J845" s="34"/>
      <c r="K845" s="21">
        <v>44820</v>
      </c>
      <c r="L845" s="3" t="s">
        <v>1776</v>
      </c>
      <c r="M845" s="34">
        <v>50000</v>
      </c>
      <c r="N845" s="34"/>
      <c r="O845" s="4">
        <f t="shared" si="139"/>
        <v>50000</v>
      </c>
      <c r="P845" s="34"/>
      <c r="Q845" s="34"/>
      <c r="R845" s="34"/>
      <c r="S845" s="34"/>
      <c r="T845" s="3" t="s">
        <v>293</v>
      </c>
    </row>
    <row r="846" spans="1:20" x14ac:dyDescent="0.35">
      <c r="A846" s="3" t="s">
        <v>124</v>
      </c>
      <c r="B846" s="3"/>
      <c r="C846" s="3"/>
      <c r="D846" s="3"/>
      <c r="E846" s="34"/>
      <c r="F846" s="34"/>
      <c r="G846" s="34"/>
      <c r="H846" s="34"/>
      <c r="I846" s="34"/>
      <c r="J846" s="34"/>
      <c r="K846" s="21">
        <v>44817</v>
      </c>
      <c r="L846" s="3" t="s">
        <v>9</v>
      </c>
      <c r="M846" s="34"/>
      <c r="N846" s="4">
        <v>1100</v>
      </c>
      <c r="O846" s="4">
        <f t="shared" si="139"/>
        <v>1100</v>
      </c>
      <c r="P846" s="34"/>
      <c r="Q846" s="34"/>
      <c r="R846" s="34"/>
      <c r="S846" s="34"/>
      <c r="T846" s="3" t="s">
        <v>293</v>
      </c>
    </row>
    <row r="847" spans="1:20" x14ac:dyDescent="0.35">
      <c r="A847" s="3" t="s">
        <v>124</v>
      </c>
      <c r="B847" s="3"/>
      <c r="C847" s="3"/>
      <c r="D847" s="3"/>
      <c r="E847" s="34"/>
      <c r="F847" s="34"/>
      <c r="G847" s="34"/>
      <c r="H847" s="34"/>
      <c r="I847" s="34"/>
      <c r="J847" s="34"/>
      <c r="K847" s="21">
        <v>44889</v>
      </c>
      <c r="L847" s="3" t="s">
        <v>9</v>
      </c>
      <c r="M847" s="34"/>
      <c r="N847" s="4">
        <v>50000</v>
      </c>
      <c r="O847" s="4">
        <f t="shared" si="139"/>
        <v>50000</v>
      </c>
      <c r="P847" s="34"/>
      <c r="Q847" s="34"/>
      <c r="R847" s="34"/>
      <c r="S847" s="34"/>
      <c r="T847" s="3" t="s">
        <v>293</v>
      </c>
    </row>
    <row r="848" spans="1:20" x14ac:dyDescent="0.35">
      <c r="A848" s="3" t="s">
        <v>124</v>
      </c>
      <c r="B848" s="3"/>
      <c r="C848" s="3"/>
      <c r="D848" s="3"/>
      <c r="E848" s="34"/>
      <c r="F848" s="34"/>
      <c r="G848" s="34"/>
      <c r="H848" s="34"/>
      <c r="I848" s="34"/>
      <c r="J848" s="34"/>
      <c r="K848" s="21">
        <v>45071</v>
      </c>
      <c r="L848" s="3" t="s">
        <v>9</v>
      </c>
      <c r="M848" s="34"/>
      <c r="N848" s="4">
        <v>250000</v>
      </c>
      <c r="O848" s="4">
        <f t="shared" si="139"/>
        <v>250000</v>
      </c>
      <c r="P848" s="34"/>
      <c r="Q848" s="34"/>
      <c r="R848" s="43"/>
      <c r="S848" s="43"/>
      <c r="T848" s="3" t="s">
        <v>293</v>
      </c>
    </row>
    <row r="849" spans="1:20" x14ac:dyDescent="0.35">
      <c r="A849" s="3" t="s">
        <v>124</v>
      </c>
      <c r="B849" s="3"/>
      <c r="C849" s="3"/>
      <c r="D849" s="3"/>
      <c r="E849" s="34"/>
      <c r="F849" s="34"/>
      <c r="G849" s="34"/>
      <c r="H849" s="34"/>
      <c r="I849" s="34"/>
      <c r="J849" s="34"/>
      <c r="K849" s="21">
        <v>45071</v>
      </c>
      <c r="L849" s="3" t="s">
        <v>1777</v>
      </c>
      <c r="M849" s="34">
        <v>630000</v>
      </c>
      <c r="N849" s="34"/>
      <c r="O849" s="4">
        <f t="shared" si="139"/>
        <v>630000</v>
      </c>
      <c r="P849" s="34"/>
      <c r="Q849" s="34"/>
      <c r="R849" s="34"/>
      <c r="S849" s="34"/>
      <c r="T849" s="3" t="s">
        <v>293</v>
      </c>
    </row>
    <row r="850" spans="1:20" x14ac:dyDescent="0.35">
      <c r="A850" s="3" t="s">
        <v>124</v>
      </c>
      <c r="B850" s="3"/>
      <c r="C850" s="3"/>
      <c r="D850" s="3"/>
      <c r="E850" s="34"/>
      <c r="F850" s="34"/>
      <c r="G850" s="34"/>
      <c r="H850" s="34"/>
      <c r="I850" s="34"/>
      <c r="J850" s="34"/>
      <c r="K850" s="21">
        <v>45072</v>
      </c>
      <c r="L850" s="3" t="s">
        <v>9</v>
      </c>
      <c r="M850" s="34"/>
      <c r="N850" s="4">
        <v>60000</v>
      </c>
      <c r="O850" s="4">
        <f t="shared" si="139"/>
        <v>60000</v>
      </c>
      <c r="P850" s="34"/>
      <c r="Q850" s="34"/>
      <c r="R850" s="34"/>
      <c r="S850" s="34"/>
      <c r="T850" s="3" t="s">
        <v>293</v>
      </c>
    </row>
    <row r="851" spans="1:20" x14ac:dyDescent="0.35">
      <c r="A851" s="3" t="s">
        <v>124</v>
      </c>
      <c r="B851" s="3"/>
      <c r="C851" s="3"/>
      <c r="D851" s="3"/>
      <c r="E851" s="34"/>
      <c r="F851" s="34"/>
      <c r="G851" s="34"/>
      <c r="H851" s="34"/>
      <c r="I851" s="34"/>
      <c r="J851" s="34"/>
      <c r="K851" s="21">
        <v>45075</v>
      </c>
      <c r="L851" s="3" t="s">
        <v>9</v>
      </c>
      <c r="M851" s="34"/>
      <c r="N851" s="4">
        <v>58900</v>
      </c>
      <c r="O851" s="4">
        <f t="shared" si="139"/>
        <v>58900</v>
      </c>
      <c r="P851" s="34"/>
      <c r="Q851" s="34"/>
      <c r="R851" s="34"/>
      <c r="S851" s="34"/>
      <c r="T851" s="3" t="s">
        <v>293</v>
      </c>
    </row>
    <row r="852" spans="1:20" x14ac:dyDescent="0.35">
      <c r="A852" s="3" t="s">
        <v>124</v>
      </c>
      <c r="B852" s="3"/>
      <c r="C852" s="3"/>
      <c r="D852" s="3"/>
      <c r="E852" s="34"/>
      <c r="F852" s="34"/>
      <c r="G852" s="34"/>
      <c r="H852" s="34"/>
      <c r="I852" s="34"/>
      <c r="J852" s="34"/>
      <c r="K852" s="21">
        <v>45075</v>
      </c>
      <c r="L852" s="3" t="s">
        <v>1777</v>
      </c>
      <c r="M852" s="34">
        <v>-630000</v>
      </c>
      <c r="N852" s="34"/>
      <c r="O852" s="4">
        <f t="shared" si="139"/>
        <v>-630000</v>
      </c>
      <c r="P852" s="34"/>
      <c r="Q852" s="34"/>
      <c r="R852" s="34"/>
      <c r="S852" s="34"/>
      <c r="T852" s="3" t="s">
        <v>293</v>
      </c>
    </row>
    <row r="853" spans="1:20" x14ac:dyDescent="0.35">
      <c r="A853" s="3" t="s">
        <v>124</v>
      </c>
      <c r="B853" s="3"/>
      <c r="C853" s="3"/>
      <c r="D853" s="3"/>
      <c r="E853" s="34"/>
      <c r="F853" s="34"/>
      <c r="G853" s="34"/>
      <c r="H853" s="34"/>
      <c r="I853" s="34"/>
      <c r="J853" s="34"/>
      <c r="K853" s="21">
        <v>45091</v>
      </c>
      <c r="L853" s="3" t="s">
        <v>314</v>
      </c>
      <c r="M853" s="34">
        <v>630000</v>
      </c>
      <c r="N853" s="34"/>
      <c r="O853" s="4">
        <f t="shared" si="139"/>
        <v>630000</v>
      </c>
      <c r="P853" s="34"/>
      <c r="Q853" s="34"/>
      <c r="R853" s="34"/>
      <c r="S853" s="34"/>
      <c r="T853" s="3" t="s">
        <v>293</v>
      </c>
    </row>
    <row r="854" spans="1:20" x14ac:dyDescent="0.35">
      <c r="A854" s="3" t="s">
        <v>124</v>
      </c>
      <c r="B854" s="3"/>
      <c r="C854" s="3"/>
      <c r="D854" s="3"/>
      <c r="E854" s="34"/>
      <c r="F854" s="34"/>
      <c r="G854" s="34"/>
      <c r="H854" s="34"/>
      <c r="I854" s="34"/>
      <c r="J854" s="34"/>
      <c r="K854" s="3"/>
      <c r="L854" s="3"/>
      <c r="M854" s="34"/>
      <c r="N854" s="34"/>
      <c r="O854" s="4">
        <f t="shared" si="139"/>
        <v>0</v>
      </c>
      <c r="P854" s="34"/>
      <c r="Q854" s="34"/>
      <c r="R854" s="43"/>
      <c r="S854" s="43"/>
      <c r="T854" s="3" t="s">
        <v>293</v>
      </c>
    </row>
    <row r="855" spans="1:20" x14ac:dyDescent="0.35">
      <c r="A855" s="18"/>
      <c r="B855" s="18"/>
      <c r="C855" s="18"/>
      <c r="D855" s="18"/>
      <c r="E855" s="23"/>
      <c r="F855" s="23"/>
      <c r="G855" s="23"/>
      <c r="H855" s="23"/>
      <c r="I855" s="23"/>
      <c r="J855" s="23"/>
      <c r="K855" s="18"/>
      <c r="L855" s="18"/>
      <c r="M855" s="23">
        <f t="shared" ref="M855:N855" si="140">SUM(M844:M854)</f>
        <v>680000</v>
      </c>
      <c r="N855" s="23">
        <f t="shared" si="140"/>
        <v>570000</v>
      </c>
      <c r="O855" s="23">
        <f>SUM(O844:O854)</f>
        <v>1250000</v>
      </c>
      <c r="P855" s="23">
        <f>+J843-N855</f>
        <v>0</v>
      </c>
      <c r="Q855" s="23">
        <f>+I843-M855</f>
        <v>0</v>
      </c>
      <c r="R855" s="23">
        <f>+SUM(P855:Q855)</f>
        <v>0</v>
      </c>
      <c r="S855" s="23">
        <f>+O855</f>
        <v>1250000</v>
      </c>
      <c r="T855" s="18"/>
    </row>
    <row r="856" spans="1:20" x14ac:dyDescent="0.35">
      <c r="A856" s="3" t="s">
        <v>125</v>
      </c>
      <c r="B856" s="3" t="s">
        <v>326</v>
      </c>
      <c r="C856" s="3"/>
      <c r="D856" s="3">
        <v>138.88999999999999</v>
      </c>
      <c r="E856" s="34">
        <v>11500</v>
      </c>
      <c r="F856" s="4">
        <f>+D856*0.8364</f>
        <v>116.16759599999999</v>
      </c>
      <c r="G856" s="34">
        <v>6500</v>
      </c>
      <c r="H856" s="34">
        <f>+D856*E856</f>
        <v>1597234.9999999998</v>
      </c>
      <c r="I856" s="4">
        <f>+CEILING(F856*G856,1000)</f>
        <v>756000</v>
      </c>
      <c r="J856" s="4">
        <f>(H856-I856)</f>
        <v>841234.99999999977</v>
      </c>
      <c r="K856" s="21">
        <v>44644</v>
      </c>
      <c r="L856" s="3"/>
      <c r="M856" s="34"/>
      <c r="N856" s="34"/>
      <c r="O856" s="4"/>
      <c r="P856" s="34"/>
      <c r="Q856" s="34"/>
      <c r="R856" s="34"/>
      <c r="S856" s="34"/>
      <c r="T856" s="3" t="s">
        <v>296</v>
      </c>
    </row>
    <row r="857" spans="1:20" x14ac:dyDescent="0.35">
      <c r="A857" s="3" t="s">
        <v>125</v>
      </c>
      <c r="B857" s="3"/>
      <c r="C857" s="3"/>
      <c r="D857" s="3"/>
      <c r="E857" s="34"/>
      <c r="F857" s="34"/>
      <c r="G857" s="34"/>
      <c r="H857" s="34"/>
      <c r="I857" s="34"/>
      <c r="J857" s="34"/>
      <c r="K857" s="21">
        <v>44645</v>
      </c>
      <c r="L857" s="3" t="s">
        <v>1778</v>
      </c>
      <c r="M857" s="34">
        <v>50000</v>
      </c>
      <c r="N857" s="34"/>
      <c r="O857" s="4">
        <f t="shared" ref="O857:O865" si="141">+SUM(M857:N857)</f>
        <v>50000</v>
      </c>
      <c r="P857" s="34"/>
      <c r="Q857" s="34"/>
      <c r="R857" s="34"/>
      <c r="S857" s="34"/>
      <c r="T857" s="3" t="s">
        <v>296</v>
      </c>
    </row>
    <row r="858" spans="1:20" x14ac:dyDescent="0.35">
      <c r="A858" s="3" t="s">
        <v>125</v>
      </c>
      <c r="B858" s="3"/>
      <c r="C858" s="3"/>
      <c r="D858" s="3"/>
      <c r="E858" s="34"/>
      <c r="F858" s="34"/>
      <c r="G858" s="34"/>
      <c r="H858" s="34"/>
      <c r="I858" s="34"/>
      <c r="J858" s="34"/>
      <c r="K858" s="21">
        <v>45295</v>
      </c>
      <c r="L858" s="3" t="s">
        <v>9</v>
      </c>
      <c r="M858" s="34"/>
      <c r="N858" s="4">
        <v>20000</v>
      </c>
      <c r="O858" s="4">
        <f t="shared" si="141"/>
        <v>20000</v>
      </c>
      <c r="P858" s="34"/>
      <c r="Q858" s="34"/>
      <c r="R858" s="34"/>
      <c r="S858" s="34"/>
      <c r="T858" s="3" t="s">
        <v>296</v>
      </c>
    </row>
    <row r="859" spans="1:20" x14ac:dyDescent="0.35">
      <c r="A859" s="3" t="s">
        <v>125</v>
      </c>
      <c r="B859" s="3"/>
      <c r="C859" s="3"/>
      <c r="D859" s="3"/>
      <c r="E859" s="34"/>
      <c r="F859" s="34"/>
      <c r="G859" s="34"/>
      <c r="H859" s="34"/>
      <c r="I859" s="34"/>
      <c r="J859" s="34"/>
      <c r="K859" s="21">
        <v>45297</v>
      </c>
      <c r="L859" s="3" t="s">
        <v>314</v>
      </c>
      <c r="M859" s="4">
        <v>868100</v>
      </c>
      <c r="N859" s="34"/>
      <c r="O859" s="4">
        <f t="shared" si="141"/>
        <v>868100</v>
      </c>
      <c r="P859" s="34"/>
      <c r="Q859" s="34"/>
      <c r="R859" s="34"/>
      <c r="S859" s="34"/>
      <c r="T859" s="3" t="s">
        <v>296</v>
      </c>
    </row>
    <row r="860" spans="1:20" x14ac:dyDescent="0.35">
      <c r="A860" s="3" t="s">
        <v>125</v>
      </c>
      <c r="B860" s="3"/>
      <c r="C860" s="3"/>
      <c r="D860" s="3"/>
      <c r="E860" s="34"/>
      <c r="F860" s="34"/>
      <c r="G860" s="34"/>
      <c r="H860" s="34"/>
      <c r="I860" s="34"/>
      <c r="J860" s="34"/>
      <c r="K860" s="21">
        <v>45371</v>
      </c>
      <c r="L860" s="3" t="s">
        <v>9</v>
      </c>
      <c r="M860" s="34"/>
      <c r="N860" s="4">
        <v>116975</v>
      </c>
      <c r="O860" s="4">
        <f t="shared" si="141"/>
        <v>116975</v>
      </c>
      <c r="P860" s="34"/>
      <c r="Q860" s="34"/>
      <c r="R860" s="34"/>
      <c r="S860" s="34"/>
      <c r="T860" s="3" t="s">
        <v>296</v>
      </c>
    </row>
    <row r="861" spans="1:20" x14ac:dyDescent="0.35">
      <c r="A861" s="3" t="s">
        <v>125</v>
      </c>
      <c r="B861" s="3"/>
      <c r="C861" s="3"/>
      <c r="D861" s="3"/>
      <c r="E861" s="34"/>
      <c r="F861" s="34"/>
      <c r="G861" s="34"/>
      <c r="H861" s="34"/>
      <c r="I861" s="34"/>
      <c r="J861" s="34"/>
      <c r="K861" s="21">
        <v>45371</v>
      </c>
      <c r="L861" s="3" t="s">
        <v>9</v>
      </c>
      <c r="M861" s="34"/>
      <c r="N861" s="4">
        <v>142160</v>
      </c>
      <c r="O861" s="4">
        <f t="shared" si="141"/>
        <v>142160</v>
      </c>
      <c r="P861" s="34"/>
      <c r="Q861" s="34"/>
      <c r="R861" s="34"/>
      <c r="S861" s="34"/>
      <c r="T861" s="3" t="s">
        <v>296</v>
      </c>
    </row>
    <row r="862" spans="1:20" x14ac:dyDescent="0.35">
      <c r="A862" s="3" t="s">
        <v>125</v>
      </c>
      <c r="B862" s="3"/>
      <c r="C862" s="3"/>
      <c r="D862" s="3"/>
      <c r="E862" s="34"/>
      <c r="F862" s="34"/>
      <c r="G862" s="34"/>
      <c r="H862" s="34"/>
      <c r="I862" s="34"/>
      <c r="J862" s="34"/>
      <c r="K862" s="21" t="s">
        <v>1204</v>
      </c>
      <c r="L862" s="3" t="s">
        <v>102</v>
      </c>
      <c r="M862" s="34">
        <v>150000</v>
      </c>
      <c r="N862" s="34"/>
      <c r="O862" s="4">
        <f t="shared" si="141"/>
        <v>150000</v>
      </c>
      <c r="P862" s="34"/>
      <c r="Q862" s="34"/>
      <c r="R862" s="43"/>
      <c r="S862" s="43"/>
      <c r="T862" s="3" t="s">
        <v>296</v>
      </c>
    </row>
    <row r="863" spans="1:20" x14ac:dyDescent="0.35">
      <c r="A863" s="3" t="s">
        <v>125</v>
      </c>
      <c r="B863" s="3"/>
      <c r="C863" s="3"/>
      <c r="D863" s="30"/>
      <c r="E863" s="34"/>
      <c r="F863" s="34"/>
      <c r="G863" s="34"/>
      <c r="H863" s="34"/>
      <c r="I863" s="34"/>
      <c r="J863" s="34"/>
      <c r="K863" s="21" t="s">
        <v>1204</v>
      </c>
      <c r="L863" s="3" t="s">
        <v>111</v>
      </c>
      <c r="M863" s="34">
        <v>150000</v>
      </c>
      <c r="N863" s="34"/>
      <c r="O863" s="4">
        <f t="shared" si="141"/>
        <v>150000</v>
      </c>
      <c r="P863" s="34"/>
      <c r="Q863" s="34"/>
      <c r="R863" s="34"/>
      <c r="S863" s="34"/>
      <c r="T863" s="3" t="s">
        <v>296</v>
      </c>
    </row>
    <row r="864" spans="1:20" x14ac:dyDescent="0.35">
      <c r="A864" s="3" t="s">
        <v>125</v>
      </c>
      <c r="B864" s="3"/>
      <c r="C864" s="3"/>
      <c r="D864" s="30"/>
      <c r="E864" s="34"/>
      <c r="F864" s="34"/>
      <c r="G864" s="34"/>
      <c r="H864" s="34"/>
      <c r="I864" s="34"/>
      <c r="J864" s="34"/>
      <c r="K864" s="21" t="s">
        <v>1204</v>
      </c>
      <c r="L864" s="3" t="s">
        <v>126</v>
      </c>
      <c r="M864" s="34">
        <v>100000</v>
      </c>
      <c r="N864" s="34"/>
      <c r="O864" s="4">
        <f t="shared" si="141"/>
        <v>100000</v>
      </c>
      <c r="P864" s="34"/>
      <c r="Q864" s="34"/>
      <c r="R864" s="34"/>
      <c r="S864" s="34"/>
      <c r="T864" s="3" t="s">
        <v>296</v>
      </c>
    </row>
    <row r="865" spans="1:20" x14ac:dyDescent="0.35">
      <c r="A865" s="3" t="s">
        <v>125</v>
      </c>
      <c r="B865" s="3"/>
      <c r="C865" s="3"/>
      <c r="D865" s="30"/>
      <c r="E865" s="34"/>
      <c r="F865" s="34"/>
      <c r="G865" s="34"/>
      <c r="H865" s="34"/>
      <c r="I865" s="34"/>
      <c r="J865" s="34"/>
      <c r="K865" s="3"/>
      <c r="L865" s="3"/>
      <c r="M865" s="34"/>
      <c r="N865" s="34"/>
      <c r="O865" s="4">
        <f t="shared" si="141"/>
        <v>0</v>
      </c>
      <c r="P865" s="34"/>
      <c r="Q865" s="34"/>
      <c r="R865" s="34"/>
      <c r="S865" s="34"/>
      <c r="T865" s="3" t="s">
        <v>296</v>
      </c>
    </row>
    <row r="866" spans="1:20" x14ac:dyDescent="0.35">
      <c r="A866" s="18"/>
      <c r="B866" s="18"/>
      <c r="C866" s="18"/>
      <c r="D866" s="38"/>
      <c r="E866" s="23"/>
      <c r="F866" s="23"/>
      <c r="G866" s="23"/>
      <c r="H866" s="23"/>
      <c r="I866" s="23"/>
      <c r="J866" s="23"/>
      <c r="K866" s="18"/>
      <c r="L866" s="18"/>
      <c r="M866" s="23">
        <f t="shared" ref="M866:N866" si="142">SUM(M857:M865)</f>
        <v>1318100</v>
      </c>
      <c r="N866" s="23">
        <f t="shared" si="142"/>
        <v>279135</v>
      </c>
      <c r="O866" s="23">
        <f>SUM(O857:O865)</f>
        <v>1597235</v>
      </c>
      <c r="P866" s="23">
        <f>+J856-N866</f>
        <v>562099.99999999977</v>
      </c>
      <c r="Q866" s="23">
        <f>+I856-M866</f>
        <v>-562100</v>
      </c>
      <c r="R866" s="23">
        <f>+SUM(P866:Q866)</f>
        <v>0</v>
      </c>
      <c r="S866" s="23">
        <f>+O866</f>
        <v>1597235</v>
      </c>
      <c r="T866" s="18"/>
    </row>
    <row r="867" spans="1:20" x14ac:dyDescent="0.35">
      <c r="A867" s="3" t="s">
        <v>126</v>
      </c>
      <c r="B867" s="3" t="s">
        <v>326</v>
      </c>
      <c r="C867" s="3"/>
      <c r="D867" s="30">
        <v>138.88999999999999</v>
      </c>
      <c r="E867" s="34">
        <v>11000</v>
      </c>
      <c r="F867" s="4">
        <f>+D867*0.8364</f>
        <v>116.16759599999999</v>
      </c>
      <c r="G867" s="34">
        <v>6500</v>
      </c>
      <c r="H867" s="34">
        <f>+D867*E867</f>
        <v>1527789.9999999998</v>
      </c>
      <c r="I867" s="4">
        <f>+CEILING(F867*G867,1000)</f>
        <v>756000</v>
      </c>
      <c r="J867" s="4">
        <f>(H867-I867)</f>
        <v>771789.99999999977</v>
      </c>
      <c r="K867" s="21">
        <v>44644</v>
      </c>
      <c r="L867" s="3"/>
      <c r="M867" s="34"/>
      <c r="N867" s="34"/>
      <c r="O867" s="4"/>
      <c r="P867" s="34"/>
      <c r="Q867" s="34"/>
      <c r="R867" s="34"/>
      <c r="S867" s="34"/>
      <c r="T867" s="3" t="s">
        <v>296</v>
      </c>
    </row>
    <row r="868" spans="1:20" x14ac:dyDescent="0.35">
      <c r="A868" s="3" t="s">
        <v>126</v>
      </c>
      <c r="B868" s="3"/>
      <c r="C868" s="3"/>
      <c r="D868" s="30"/>
      <c r="E868" s="34"/>
      <c r="F868" s="34"/>
      <c r="G868" s="34"/>
      <c r="H868" s="34"/>
      <c r="I868" s="34"/>
      <c r="J868" s="34"/>
      <c r="K868" s="21">
        <v>44644</v>
      </c>
      <c r="L868" s="3" t="s">
        <v>1001</v>
      </c>
      <c r="M868" s="34">
        <v>300000</v>
      </c>
      <c r="N868" s="34"/>
      <c r="O868" s="4">
        <f t="shared" ref="O868:O876" si="143">+SUM(M868:N868)</f>
        <v>300000</v>
      </c>
      <c r="P868" s="34"/>
      <c r="Q868" s="34"/>
      <c r="R868" s="34"/>
      <c r="S868" s="34"/>
      <c r="T868" s="3" t="s">
        <v>296</v>
      </c>
    </row>
    <row r="869" spans="1:20" x14ac:dyDescent="0.35">
      <c r="A869" s="3" t="s">
        <v>126</v>
      </c>
      <c r="B869" s="3"/>
      <c r="C869" s="3"/>
      <c r="D869" s="30"/>
      <c r="E869" s="34"/>
      <c r="F869" s="34"/>
      <c r="G869" s="34"/>
      <c r="H869" s="34"/>
      <c r="I869" s="34"/>
      <c r="J869" s="34"/>
      <c r="K869" s="21">
        <v>44985</v>
      </c>
      <c r="L869" s="3" t="s">
        <v>9</v>
      </c>
      <c r="M869" s="34"/>
      <c r="N869" s="34">
        <v>150000</v>
      </c>
      <c r="O869" s="4">
        <f t="shared" si="143"/>
        <v>150000</v>
      </c>
      <c r="P869" s="34"/>
      <c r="Q869" s="34"/>
      <c r="R869" s="34"/>
      <c r="S869" s="34"/>
      <c r="T869" s="3" t="s">
        <v>296</v>
      </c>
    </row>
    <row r="870" spans="1:20" x14ac:dyDescent="0.35">
      <c r="A870" s="3" t="s">
        <v>126</v>
      </c>
      <c r="B870" s="3"/>
      <c r="C870" s="3"/>
      <c r="D870" s="30"/>
      <c r="E870" s="34"/>
      <c r="F870" s="34"/>
      <c r="G870" s="34"/>
      <c r="H870" s="34"/>
      <c r="I870" s="34"/>
      <c r="J870" s="34"/>
      <c r="K870" s="21">
        <v>45307</v>
      </c>
      <c r="L870" s="3" t="s">
        <v>9</v>
      </c>
      <c r="M870" s="34"/>
      <c r="N870" s="34">
        <v>10000</v>
      </c>
      <c r="O870" s="4">
        <f t="shared" si="143"/>
        <v>10000</v>
      </c>
      <c r="P870" s="34"/>
      <c r="Q870" s="34"/>
      <c r="R870" s="34"/>
      <c r="S870" s="34"/>
      <c r="T870" s="3" t="s">
        <v>296</v>
      </c>
    </row>
    <row r="871" spans="1:20" x14ac:dyDescent="0.35">
      <c r="A871" s="3" t="s">
        <v>126</v>
      </c>
      <c r="B871" s="3"/>
      <c r="C871" s="3"/>
      <c r="D871" s="30"/>
      <c r="E871" s="34"/>
      <c r="F871" s="34"/>
      <c r="G871" s="34"/>
      <c r="H871" s="34"/>
      <c r="I871" s="34"/>
      <c r="J871" s="34"/>
      <c r="K871" s="21">
        <v>45492</v>
      </c>
      <c r="L871" s="3" t="s">
        <v>9</v>
      </c>
      <c r="M871" s="34"/>
      <c r="N871" s="34">
        <v>50000</v>
      </c>
      <c r="O871" s="4">
        <f t="shared" si="143"/>
        <v>50000</v>
      </c>
      <c r="P871" s="34"/>
      <c r="Q871" s="34"/>
      <c r="R871" s="34"/>
      <c r="S871" s="34"/>
      <c r="T871" s="3" t="s">
        <v>296</v>
      </c>
    </row>
    <row r="872" spans="1:20" x14ac:dyDescent="0.35">
      <c r="A872" s="3" t="s">
        <v>126</v>
      </c>
      <c r="B872" s="3"/>
      <c r="C872" s="3"/>
      <c r="D872" s="30"/>
      <c r="E872" s="34"/>
      <c r="F872" s="34"/>
      <c r="G872" s="34"/>
      <c r="H872" s="34"/>
      <c r="I872" s="34"/>
      <c r="J872" s="34"/>
      <c r="K872" s="21">
        <v>45495</v>
      </c>
      <c r="L872" s="3" t="s">
        <v>314</v>
      </c>
      <c r="M872" s="34">
        <v>755000</v>
      </c>
      <c r="N872" s="34"/>
      <c r="O872" s="4">
        <f t="shared" si="143"/>
        <v>755000</v>
      </c>
      <c r="P872" s="34"/>
      <c r="Q872" s="34"/>
      <c r="R872" s="34"/>
      <c r="S872" s="34"/>
      <c r="T872" s="3" t="s">
        <v>296</v>
      </c>
    </row>
    <row r="873" spans="1:20" x14ac:dyDescent="0.35">
      <c r="A873" s="3" t="s">
        <v>126</v>
      </c>
      <c r="B873" s="3"/>
      <c r="C873" s="3"/>
      <c r="D873" s="30"/>
      <c r="E873" s="34"/>
      <c r="F873" s="34"/>
      <c r="G873" s="34"/>
      <c r="H873" s="34"/>
      <c r="I873" s="34"/>
      <c r="J873" s="34"/>
      <c r="K873" s="21">
        <v>45495</v>
      </c>
      <c r="L873" s="3" t="s">
        <v>9</v>
      </c>
      <c r="M873" s="34"/>
      <c r="N873" s="34">
        <v>212790</v>
      </c>
      <c r="O873" s="4">
        <f t="shared" si="143"/>
        <v>212790</v>
      </c>
      <c r="P873" s="34"/>
      <c r="Q873" s="34"/>
      <c r="R873" s="34"/>
      <c r="S873" s="34"/>
      <c r="T873" s="3" t="s">
        <v>296</v>
      </c>
    </row>
    <row r="874" spans="1:20" x14ac:dyDescent="0.35">
      <c r="A874" s="3" t="s">
        <v>126</v>
      </c>
      <c r="B874" s="3"/>
      <c r="C874" s="3" t="s">
        <v>1497</v>
      </c>
      <c r="D874" s="30"/>
      <c r="E874" s="34"/>
      <c r="F874" s="34"/>
      <c r="G874" s="34"/>
      <c r="H874" s="34"/>
      <c r="I874" s="34"/>
      <c r="J874" s="34"/>
      <c r="K874" s="21" t="s">
        <v>1204</v>
      </c>
      <c r="L874" s="3" t="s">
        <v>113</v>
      </c>
      <c r="M874" s="34">
        <v>150000</v>
      </c>
      <c r="N874" s="34"/>
      <c r="O874" s="4">
        <f t="shared" si="143"/>
        <v>150000</v>
      </c>
      <c r="P874" s="34"/>
      <c r="Q874" s="34"/>
      <c r="R874" s="34"/>
      <c r="S874" s="34"/>
      <c r="T874" s="3" t="s">
        <v>296</v>
      </c>
    </row>
    <row r="875" spans="1:20" x14ac:dyDescent="0.35">
      <c r="A875" s="3" t="s">
        <v>126</v>
      </c>
      <c r="B875" s="3"/>
      <c r="C875" s="3"/>
      <c r="D875" s="30"/>
      <c r="E875" s="34"/>
      <c r="F875" s="34"/>
      <c r="G875" s="34"/>
      <c r="H875" s="34"/>
      <c r="I875" s="34"/>
      <c r="J875" s="34"/>
      <c r="K875" s="21" t="s">
        <v>1204</v>
      </c>
      <c r="L875" s="3" t="s">
        <v>125</v>
      </c>
      <c r="M875" s="34">
        <v>-100000</v>
      </c>
      <c r="N875" s="34"/>
      <c r="O875" s="4">
        <f t="shared" si="143"/>
        <v>-100000</v>
      </c>
      <c r="P875" s="34"/>
      <c r="Q875" s="34"/>
      <c r="R875" s="34"/>
      <c r="S875" s="34"/>
      <c r="T875" s="3" t="s">
        <v>296</v>
      </c>
    </row>
    <row r="876" spans="1:20" x14ac:dyDescent="0.35">
      <c r="A876" s="3" t="s">
        <v>126</v>
      </c>
      <c r="B876" s="3"/>
      <c r="C876" s="3"/>
      <c r="D876" s="3"/>
      <c r="E876" s="34"/>
      <c r="F876" s="34"/>
      <c r="G876" s="34"/>
      <c r="H876" s="34"/>
      <c r="I876" s="34"/>
      <c r="J876" s="34"/>
      <c r="K876" s="3"/>
      <c r="L876" s="3"/>
      <c r="M876" s="34"/>
      <c r="N876" s="34"/>
      <c r="O876" s="4">
        <f t="shared" si="143"/>
        <v>0</v>
      </c>
      <c r="P876" s="34"/>
      <c r="Q876" s="34"/>
      <c r="R876" s="34"/>
      <c r="S876" s="34"/>
      <c r="T876" s="3" t="s">
        <v>296</v>
      </c>
    </row>
    <row r="877" spans="1:20" x14ac:dyDescent="0.35">
      <c r="A877" s="18"/>
      <c r="B877" s="18"/>
      <c r="C877" s="18"/>
      <c r="D877" s="18"/>
      <c r="E877" s="23"/>
      <c r="F877" s="23"/>
      <c r="G877" s="23"/>
      <c r="H877" s="23"/>
      <c r="I877" s="23"/>
      <c r="J877" s="23"/>
      <c r="K877" s="18"/>
      <c r="L877" s="18"/>
      <c r="M877" s="23">
        <f t="shared" ref="M877:N877" si="144">SUM(M868:M876)</f>
        <v>1105000</v>
      </c>
      <c r="N877" s="23">
        <f t="shared" si="144"/>
        <v>422790</v>
      </c>
      <c r="O877" s="23">
        <f>SUM(O868:O876)</f>
        <v>1527790</v>
      </c>
      <c r="P877" s="23">
        <f>+J867-N877</f>
        <v>348999.99999999977</v>
      </c>
      <c r="Q877" s="23">
        <f>+I867-M877</f>
        <v>-349000</v>
      </c>
      <c r="R877" s="23">
        <f>+SUM(P877:Q877)</f>
        <v>0</v>
      </c>
      <c r="S877" s="23">
        <f>+O877</f>
        <v>1527790</v>
      </c>
      <c r="T877" s="18"/>
    </row>
    <row r="878" spans="1:20" x14ac:dyDescent="0.35">
      <c r="A878" s="3" t="s">
        <v>127</v>
      </c>
      <c r="B878" s="3" t="s">
        <v>326</v>
      </c>
      <c r="C878" s="3"/>
      <c r="D878" s="3">
        <v>138.88999999999999</v>
      </c>
      <c r="E878" s="34">
        <v>11000</v>
      </c>
      <c r="F878" s="4">
        <f>+D878*0.8364</f>
        <v>116.16759599999999</v>
      </c>
      <c r="G878" s="34">
        <v>6500</v>
      </c>
      <c r="H878" s="34">
        <f>+D878*E878</f>
        <v>1527789.9999999998</v>
      </c>
      <c r="I878" s="4">
        <f>+CEILING(F878*G878,1000)</f>
        <v>756000</v>
      </c>
      <c r="J878" s="4">
        <f>(H878-I878)</f>
        <v>771789.99999999977</v>
      </c>
      <c r="K878" s="21">
        <v>44645</v>
      </c>
      <c r="L878" s="3"/>
      <c r="M878" s="34"/>
      <c r="N878" s="34"/>
      <c r="O878" s="4"/>
      <c r="P878" s="34"/>
      <c r="Q878" s="34"/>
      <c r="R878" s="34"/>
      <c r="S878" s="34"/>
      <c r="T878" s="3" t="s">
        <v>979</v>
      </c>
    </row>
    <row r="879" spans="1:20" x14ac:dyDescent="0.35">
      <c r="A879" s="3" t="s">
        <v>127</v>
      </c>
      <c r="B879" s="3"/>
      <c r="C879" s="3"/>
      <c r="D879" s="3"/>
      <c r="E879" s="34"/>
      <c r="F879" s="34"/>
      <c r="G879" s="34"/>
      <c r="H879" s="34"/>
      <c r="I879" s="34"/>
      <c r="J879" s="34"/>
      <c r="K879" s="21">
        <v>44645</v>
      </c>
      <c r="L879" s="3" t="s">
        <v>1779</v>
      </c>
      <c r="M879" s="34">
        <v>400000</v>
      </c>
      <c r="N879" s="34"/>
      <c r="O879" s="4">
        <f t="shared" ref="O879:O887" si="145">+SUM(M879:N879)</f>
        <v>400000</v>
      </c>
      <c r="P879" s="34"/>
      <c r="Q879" s="34"/>
      <c r="R879" s="34"/>
      <c r="S879" s="34"/>
      <c r="T879" s="3" t="s">
        <v>979</v>
      </c>
    </row>
    <row r="880" spans="1:20" x14ac:dyDescent="0.35">
      <c r="A880" s="3" t="s">
        <v>127</v>
      </c>
      <c r="B880" s="3"/>
      <c r="C880" s="3"/>
      <c r="D880" s="3"/>
      <c r="E880" s="34"/>
      <c r="F880" s="34"/>
      <c r="G880" s="34"/>
      <c r="H880" s="34"/>
      <c r="I880" s="34"/>
      <c r="J880" s="34"/>
      <c r="K880" s="21">
        <v>44813</v>
      </c>
      <c r="L880" s="3" t="s">
        <v>9</v>
      </c>
      <c r="M880" s="34"/>
      <c r="N880" s="34">
        <v>5000</v>
      </c>
      <c r="O880" s="4">
        <f t="shared" si="145"/>
        <v>5000</v>
      </c>
      <c r="P880" s="34"/>
      <c r="Q880" s="34"/>
      <c r="R880" s="34"/>
      <c r="S880" s="34"/>
      <c r="T880" s="3" t="s">
        <v>979</v>
      </c>
    </row>
    <row r="881" spans="1:20" x14ac:dyDescent="0.35">
      <c r="A881" s="3" t="s">
        <v>127</v>
      </c>
      <c r="B881" s="3"/>
      <c r="C881" s="3"/>
      <c r="D881" s="3"/>
      <c r="E881" s="34"/>
      <c r="F881" s="34"/>
      <c r="G881" s="34"/>
      <c r="H881" s="34"/>
      <c r="I881" s="34"/>
      <c r="J881" s="34"/>
      <c r="K881" s="21">
        <v>44860</v>
      </c>
      <c r="L881" s="3" t="s">
        <v>9</v>
      </c>
      <c r="M881" s="34"/>
      <c r="N881" s="34">
        <v>200000</v>
      </c>
      <c r="O881" s="4">
        <f t="shared" si="145"/>
        <v>200000</v>
      </c>
      <c r="P881" s="34"/>
      <c r="Q881" s="34"/>
      <c r="R881" s="34"/>
      <c r="S881" s="34"/>
      <c r="T881" s="3" t="s">
        <v>979</v>
      </c>
    </row>
    <row r="882" spans="1:20" x14ac:dyDescent="0.35">
      <c r="A882" s="3" t="s">
        <v>127</v>
      </c>
      <c r="B882" s="3"/>
      <c r="C882" s="3"/>
      <c r="D882" s="3"/>
      <c r="E882" s="34"/>
      <c r="F882" s="34"/>
      <c r="G882" s="34"/>
      <c r="H882" s="34"/>
      <c r="I882" s="34"/>
      <c r="J882" s="34"/>
      <c r="K882" s="21">
        <v>44864</v>
      </c>
      <c r="L882" s="3" t="s">
        <v>9</v>
      </c>
      <c r="M882" s="34"/>
      <c r="N882" s="34">
        <v>600000</v>
      </c>
      <c r="O882" s="4">
        <f t="shared" si="145"/>
        <v>600000</v>
      </c>
      <c r="P882" s="34"/>
      <c r="Q882" s="34"/>
      <c r="R882" s="43"/>
      <c r="S882" s="43"/>
      <c r="T882" s="3" t="s">
        <v>979</v>
      </c>
    </row>
    <row r="883" spans="1:20" x14ac:dyDescent="0.35">
      <c r="A883" s="3" t="s">
        <v>127</v>
      </c>
      <c r="B883" s="3"/>
      <c r="C883" s="3"/>
      <c r="D883" s="3"/>
      <c r="E883" s="34"/>
      <c r="F883" s="34"/>
      <c r="G883" s="34"/>
      <c r="H883" s="44"/>
      <c r="I883" s="34"/>
      <c r="J883" s="34"/>
      <c r="K883" s="21">
        <v>44883</v>
      </c>
      <c r="L883" s="3" t="s">
        <v>314</v>
      </c>
      <c r="M883" s="34">
        <v>-400000</v>
      </c>
      <c r="N883" s="34"/>
      <c r="O883" s="4">
        <f t="shared" si="145"/>
        <v>-400000</v>
      </c>
      <c r="P883" s="34"/>
      <c r="Q883" s="34"/>
      <c r="R883" s="34"/>
      <c r="S883" s="34"/>
      <c r="T883" s="17" t="s">
        <v>979</v>
      </c>
    </row>
    <row r="884" spans="1:20" x14ac:dyDescent="0.35">
      <c r="A884" s="3" t="s">
        <v>127</v>
      </c>
      <c r="B884" s="3"/>
      <c r="C884" s="3"/>
      <c r="D884" s="3"/>
      <c r="E884" s="34"/>
      <c r="F884" s="34"/>
      <c r="G884" s="34"/>
      <c r="H884" s="34"/>
      <c r="I884" s="34"/>
      <c r="J884" s="34"/>
      <c r="K884" s="21">
        <v>45254</v>
      </c>
      <c r="L884" s="3" t="s">
        <v>1780</v>
      </c>
      <c r="M884" s="34">
        <v>380000</v>
      </c>
      <c r="N884" s="34"/>
      <c r="O884" s="4">
        <f t="shared" si="145"/>
        <v>380000</v>
      </c>
      <c r="P884" s="34"/>
      <c r="Q884" s="34"/>
      <c r="R884" s="34"/>
      <c r="S884" s="34"/>
      <c r="T884" s="17" t="s">
        <v>979</v>
      </c>
    </row>
    <row r="885" spans="1:20" x14ac:dyDescent="0.35">
      <c r="A885" s="3" t="s">
        <v>127</v>
      </c>
      <c r="B885" s="3"/>
      <c r="C885" s="3"/>
      <c r="D885" s="3"/>
      <c r="E885" s="34"/>
      <c r="F885" s="34"/>
      <c r="G885" s="34"/>
      <c r="H885" s="34"/>
      <c r="I885" s="34"/>
      <c r="J885" s="34"/>
      <c r="K885" s="21">
        <v>45254</v>
      </c>
      <c r="L885" s="3" t="s">
        <v>1781</v>
      </c>
      <c r="M885" s="34">
        <v>375000</v>
      </c>
      <c r="N885" s="34"/>
      <c r="O885" s="4">
        <f t="shared" si="145"/>
        <v>375000</v>
      </c>
      <c r="P885" s="34"/>
      <c r="Q885" s="34"/>
      <c r="R885" s="34"/>
      <c r="S885" s="34"/>
      <c r="T885" s="17" t="s">
        <v>979</v>
      </c>
    </row>
    <row r="886" spans="1:20" x14ac:dyDescent="0.35">
      <c r="A886" s="3" t="s">
        <v>127</v>
      </c>
      <c r="B886" s="3"/>
      <c r="C886" s="3"/>
      <c r="D886" s="3"/>
      <c r="E886" s="34"/>
      <c r="F886" s="34"/>
      <c r="G886" s="34"/>
      <c r="H886" s="34"/>
      <c r="I886" s="34"/>
      <c r="J886" s="34"/>
      <c r="K886" s="21">
        <v>45367</v>
      </c>
      <c r="L886" s="3" t="s">
        <v>9</v>
      </c>
      <c r="M886" s="34"/>
      <c r="N886" s="4">
        <v>-32200</v>
      </c>
      <c r="O886" s="4">
        <f t="shared" si="145"/>
        <v>-32200</v>
      </c>
      <c r="P886" s="34"/>
      <c r="Q886" s="34"/>
      <c r="R886" s="43"/>
      <c r="S886" s="43"/>
      <c r="T886" s="3" t="s">
        <v>979</v>
      </c>
    </row>
    <row r="887" spans="1:20" x14ac:dyDescent="0.35">
      <c r="A887" s="3" t="s">
        <v>127</v>
      </c>
      <c r="B887" s="3"/>
      <c r="C887" s="3"/>
      <c r="D887" s="3"/>
      <c r="E887" s="34"/>
      <c r="F887" s="34"/>
      <c r="G887" s="34"/>
      <c r="H887" s="44"/>
      <c r="I887" s="34"/>
      <c r="J887" s="34"/>
      <c r="K887" s="3"/>
      <c r="L887" s="3"/>
      <c r="M887" s="34"/>
      <c r="N887" s="34"/>
      <c r="O887" s="4">
        <f t="shared" si="145"/>
        <v>0</v>
      </c>
      <c r="P887" s="34"/>
      <c r="Q887" s="34"/>
      <c r="R887" s="34"/>
      <c r="S887" s="34"/>
      <c r="T887" s="17" t="s">
        <v>979</v>
      </c>
    </row>
    <row r="888" spans="1:20" x14ac:dyDescent="0.35">
      <c r="A888" s="18"/>
      <c r="B888" s="18"/>
      <c r="C888" s="18"/>
      <c r="D888" s="18"/>
      <c r="E888" s="23"/>
      <c r="F888" s="23"/>
      <c r="G888" s="23"/>
      <c r="H888" s="46"/>
      <c r="I888" s="23"/>
      <c r="J888" s="23"/>
      <c r="K888" s="18"/>
      <c r="L888" s="18"/>
      <c r="M888" s="23">
        <f t="shared" ref="M888:N888" si="146">SUM(M879:M887)</f>
        <v>755000</v>
      </c>
      <c r="N888" s="23">
        <f t="shared" si="146"/>
        <v>772800</v>
      </c>
      <c r="O888" s="23">
        <f>SUM(O879:O887)</f>
        <v>1527800</v>
      </c>
      <c r="P888" s="23">
        <f>+J878-N888</f>
        <v>-1010.0000000002328</v>
      </c>
      <c r="Q888" s="23">
        <f>+I878-M888</f>
        <v>1000</v>
      </c>
      <c r="R888" s="23">
        <f>+SUM(P888:Q888)</f>
        <v>-10.000000000232831</v>
      </c>
      <c r="S888" s="23">
        <f>+O888</f>
        <v>1527800</v>
      </c>
      <c r="T888" s="45"/>
    </row>
    <row r="889" spans="1:20" x14ac:dyDescent="0.35">
      <c r="A889" s="3" t="s">
        <v>128</v>
      </c>
      <c r="B889" s="3" t="s">
        <v>326</v>
      </c>
      <c r="C889" s="3"/>
      <c r="D889" s="3">
        <v>138.88999999999999</v>
      </c>
      <c r="E889" s="34">
        <v>11500</v>
      </c>
      <c r="F889" s="4">
        <f>+D889*0.8364</f>
        <v>116.16759599999999</v>
      </c>
      <c r="G889" s="34">
        <v>6500</v>
      </c>
      <c r="H889" s="34">
        <f>+D889*E889</f>
        <v>1597234.9999999998</v>
      </c>
      <c r="I889" s="4">
        <v>869000</v>
      </c>
      <c r="J889" s="4">
        <f>(H889-I889)</f>
        <v>728234.99999999977</v>
      </c>
      <c r="K889" s="21">
        <v>44641</v>
      </c>
      <c r="L889" s="3"/>
      <c r="M889" s="34"/>
      <c r="N889" s="34"/>
      <c r="O889" s="4"/>
      <c r="P889" s="34"/>
      <c r="Q889" s="34"/>
      <c r="R889" s="34"/>
      <c r="S889" s="34"/>
      <c r="T889" s="17" t="s">
        <v>376</v>
      </c>
    </row>
    <row r="890" spans="1:20" x14ac:dyDescent="0.35">
      <c r="A890" s="3" t="s">
        <v>128</v>
      </c>
      <c r="B890" s="3"/>
      <c r="C890" s="3"/>
      <c r="D890" s="3"/>
      <c r="E890" s="34"/>
      <c r="F890" s="34"/>
      <c r="G890" s="34"/>
      <c r="H890" s="34"/>
      <c r="I890" s="34"/>
      <c r="J890" s="34"/>
      <c r="K890" s="21">
        <v>44641</v>
      </c>
      <c r="L890" s="3" t="s">
        <v>9</v>
      </c>
      <c r="M890" s="34"/>
      <c r="N890" s="4">
        <v>379000</v>
      </c>
      <c r="O890" s="4">
        <f t="shared" ref="O890:O900" si="147">+SUM(M890:N890)</f>
        <v>379000</v>
      </c>
      <c r="P890" s="34"/>
      <c r="Q890" s="34"/>
      <c r="R890" s="34"/>
      <c r="S890" s="34"/>
      <c r="T890" s="17" t="s">
        <v>376</v>
      </c>
    </row>
    <row r="891" spans="1:20" x14ac:dyDescent="0.35">
      <c r="A891" s="3" t="s">
        <v>128</v>
      </c>
      <c r="B891" s="3"/>
      <c r="C891" s="3"/>
      <c r="D891" s="3"/>
      <c r="E891" s="34"/>
      <c r="F891" s="34"/>
      <c r="G891" s="34"/>
      <c r="H891" s="34"/>
      <c r="I891" s="34"/>
      <c r="J891" s="34"/>
      <c r="K891" s="21">
        <v>44658</v>
      </c>
      <c r="L891" s="3" t="s">
        <v>9</v>
      </c>
      <c r="M891" s="34"/>
      <c r="N891" s="4">
        <v>420000</v>
      </c>
      <c r="O891" s="4">
        <f t="shared" si="147"/>
        <v>420000</v>
      </c>
      <c r="P891" s="34"/>
      <c r="Q891" s="34"/>
      <c r="R891" s="34"/>
      <c r="S891" s="34"/>
      <c r="T891" s="17" t="s">
        <v>376</v>
      </c>
    </row>
    <row r="892" spans="1:20" x14ac:dyDescent="0.35">
      <c r="A892" s="3" t="s">
        <v>128</v>
      </c>
      <c r="B892" s="3"/>
      <c r="C892" s="3"/>
      <c r="D892" s="3"/>
      <c r="E892" s="34"/>
      <c r="F892" s="34"/>
      <c r="G892" s="34"/>
      <c r="H892" s="34"/>
      <c r="I892" s="34"/>
      <c r="J892" s="34"/>
      <c r="K892" s="21">
        <v>44733</v>
      </c>
      <c r="L892" s="3" t="s">
        <v>9</v>
      </c>
      <c r="M892" s="34"/>
      <c r="N892" s="4">
        <v>90000</v>
      </c>
      <c r="O892" s="4">
        <f t="shared" si="147"/>
        <v>90000</v>
      </c>
      <c r="P892" s="34"/>
      <c r="Q892" s="34"/>
      <c r="R892" s="34"/>
      <c r="S892" s="34"/>
      <c r="T892" s="17" t="s">
        <v>376</v>
      </c>
    </row>
    <row r="893" spans="1:20" x14ac:dyDescent="0.35">
      <c r="A893" s="3" t="s">
        <v>128</v>
      </c>
      <c r="B893" s="3"/>
      <c r="C893" s="3"/>
      <c r="D893" s="3"/>
      <c r="E893" s="34"/>
      <c r="F893" s="34"/>
      <c r="G893" s="34"/>
      <c r="H893" s="34"/>
      <c r="I893" s="34"/>
      <c r="J893" s="34"/>
      <c r="K893" s="21">
        <v>44797</v>
      </c>
      <c r="L893" s="3" t="s">
        <v>314</v>
      </c>
      <c r="M893" s="34">
        <v>450000</v>
      </c>
      <c r="N893" s="34"/>
      <c r="O893" s="4">
        <f t="shared" si="147"/>
        <v>450000</v>
      </c>
      <c r="P893" s="34"/>
      <c r="Q893" s="34"/>
      <c r="R893" s="34"/>
      <c r="S893" s="34"/>
      <c r="T893" s="17" t="s">
        <v>376</v>
      </c>
    </row>
    <row r="894" spans="1:20" x14ac:dyDescent="0.35">
      <c r="A894" s="3" t="s">
        <v>128</v>
      </c>
      <c r="B894" s="3"/>
      <c r="C894" s="3"/>
      <c r="D894" s="3"/>
      <c r="E894" s="34"/>
      <c r="F894" s="34"/>
      <c r="G894" s="34"/>
      <c r="H894" s="34"/>
      <c r="I894" s="34"/>
      <c r="J894" s="34"/>
      <c r="K894" s="21">
        <v>44802</v>
      </c>
      <c r="L894" s="3" t="s">
        <v>9</v>
      </c>
      <c r="M894" s="34"/>
      <c r="N894" s="34">
        <v>-299000</v>
      </c>
      <c r="O894" s="4">
        <f t="shared" si="147"/>
        <v>-299000</v>
      </c>
      <c r="P894" s="34"/>
      <c r="Q894" s="34"/>
      <c r="R894" s="43"/>
      <c r="S894" s="43"/>
      <c r="T894" s="3" t="s">
        <v>376</v>
      </c>
    </row>
    <row r="895" spans="1:20" x14ac:dyDescent="0.35">
      <c r="A895" s="3" t="s">
        <v>128</v>
      </c>
      <c r="B895" s="3"/>
      <c r="C895" s="3"/>
      <c r="D895" s="3"/>
      <c r="E895" s="34"/>
      <c r="F895" s="34"/>
      <c r="G895" s="34"/>
      <c r="H895" s="44"/>
      <c r="I895" s="34"/>
      <c r="J895" s="34"/>
      <c r="K895" s="21">
        <v>44895</v>
      </c>
      <c r="L895" s="3" t="s">
        <v>9</v>
      </c>
      <c r="M895" s="34"/>
      <c r="N895" s="34">
        <v>638235</v>
      </c>
      <c r="O895" s="4">
        <f t="shared" si="147"/>
        <v>638235</v>
      </c>
      <c r="P895" s="34"/>
      <c r="Q895" s="34"/>
      <c r="R895" s="34"/>
      <c r="S895" s="34"/>
      <c r="T895" s="17" t="s">
        <v>376</v>
      </c>
    </row>
    <row r="896" spans="1:20" x14ac:dyDescent="0.35">
      <c r="A896" s="3" t="s">
        <v>128</v>
      </c>
      <c r="B896" s="3"/>
      <c r="C896" s="3"/>
      <c r="D896" s="3"/>
      <c r="E896" s="34"/>
      <c r="F896" s="34"/>
      <c r="G896" s="34"/>
      <c r="H896" s="34"/>
      <c r="I896" s="34"/>
      <c r="J896" s="34"/>
      <c r="K896" s="21">
        <v>44895</v>
      </c>
      <c r="L896" s="3" t="s">
        <v>1782</v>
      </c>
      <c r="M896" s="34">
        <v>419000</v>
      </c>
      <c r="N896" s="34"/>
      <c r="O896" s="4">
        <f t="shared" si="147"/>
        <v>419000</v>
      </c>
      <c r="P896" s="34"/>
      <c r="Q896" s="34"/>
      <c r="R896" s="34"/>
      <c r="S896" s="34"/>
      <c r="T896" s="17" t="s">
        <v>376</v>
      </c>
    </row>
    <row r="897" spans="1:20" x14ac:dyDescent="0.35">
      <c r="A897" s="3" t="s">
        <v>128</v>
      </c>
      <c r="B897" s="3"/>
      <c r="C897" s="3"/>
      <c r="D897" s="3"/>
      <c r="E897" s="34"/>
      <c r="F897" s="34"/>
      <c r="G897" s="34"/>
      <c r="H897" s="34"/>
      <c r="I897" s="34"/>
      <c r="J897" s="34"/>
      <c r="K897" s="21">
        <v>44900</v>
      </c>
      <c r="L897" s="3" t="s">
        <v>1782</v>
      </c>
      <c r="M897" s="34">
        <v>-419000</v>
      </c>
      <c r="N897" s="34"/>
      <c r="O897" s="4">
        <f t="shared" si="147"/>
        <v>-419000</v>
      </c>
      <c r="P897" s="34"/>
      <c r="Q897" s="34"/>
      <c r="R897" s="34"/>
      <c r="S897" s="34"/>
      <c r="T897" s="17" t="s">
        <v>376</v>
      </c>
    </row>
    <row r="898" spans="1:20" x14ac:dyDescent="0.35">
      <c r="A898" s="3" t="s">
        <v>128</v>
      </c>
      <c r="B898" s="3"/>
      <c r="C898" s="3"/>
      <c r="D898" s="3"/>
      <c r="E898" s="34"/>
      <c r="F898" s="34"/>
      <c r="G898" s="34"/>
      <c r="H898" s="34"/>
      <c r="I898" s="34"/>
      <c r="J898" s="34"/>
      <c r="K898" s="21">
        <v>44900</v>
      </c>
      <c r="L898" s="3" t="s">
        <v>314</v>
      </c>
      <c r="M898" s="34">
        <v>419000</v>
      </c>
      <c r="N898" s="34"/>
      <c r="O898" s="4">
        <f t="shared" si="147"/>
        <v>419000</v>
      </c>
      <c r="P898" s="34"/>
      <c r="Q898" s="34"/>
      <c r="R898" s="43"/>
      <c r="S898" s="43"/>
      <c r="T898" s="3" t="s">
        <v>376</v>
      </c>
    </row>
    <row r="899" spans="1:20" x14ac:dyDescent="0.35">
      <c r="A899" s="3" t="s">
        <v>128</v>
      </c>
      <c r="B899" s="3"/>
      <c r="C899" s="3"/>
      <c r="D899" s="3"/>
      <c r="E899" s="34"/>
      <c r="F899" s="34"/>
      <c r="G899" s="34"/>
      <c r="H899" s="44"/>
      <c r="I899" s="34"/>
      <c r="J899" s="34"/>
      <c r="K899" s="21"/>
      <c r="L899" s="3" t="s">
        <v>9</v>
      </c>
      <c r="M899" s="34"/>
      <c r="N899" s="34">
        <v>-500000</v>
      </c>
      <c r="O899" s="4">
        <f t="shared" si="147"/>
        <v>-500000</v>
      </c>
      <c r="P899" s="34"/>
      <c r="Q899" s="34"/>
      <c r="R899" s="34"/>
      <c r="S899" s="34"/>
      <c r="T899" s="3" t="s">
        <v>376</v>
      </c>
    </row>
    <row r="900" spans="1:20" x14ac:dyDescent="0.35">
      <c r="A900" s="3" t="s">
        <v>128</v>
      </c>
      <c r="B900" s="3"/>
      <c r="C900" s="3"/>
      <c r="D900" s="3"/>
      <c r="E900" s="34"/>
      <c r="F900" s="34"/>
      <c r="G900" s="34"/>
      <c r="H900" s="44"/>
      <c r="I900" s="34"/>
      <c r="J900" s="34"/>
      <c r="K900" s="3"/>
      <c r="L900" s="3"/>
      <c r="M900" s="34"/>
      <c r="N900" s="34"/>
      <c r="O900" s="4">
        <f t="shared" si="147"/>
        <v>0</v>
      </c>
      <c r="P900" s="34"/>
      <c r="Q900" s="34"/>
      <c r="R900" s="34"/>
      <c r="S900" s="34"/>
      <c r="T900" s="3" t="s">
        <v>376</v>
      </c>
    </row>
    <row r="901" spans="1:20" x14ac:dyDescent="0.35">
      <c r="A901" s="18"/>
      <c r="B901" s="18"/>
      <c r="C901" s="18"/>
      <c r="D901" s="18"/>
      <c r="E901" s="23"/>
      <c r="F901" s="23"/>
      <c r="G901" s="23"/>
      <c r="H901" s="46"/>
      <c r="I901" s="23"/>
      <c r="J901" s="23"/>
      <c r="K901" s="18"/>
      <c r="L901" s="18"/>
      <c r="M901" s="23">
        <f t="shared" ref="M901:N901" si="148">SUM(M890:M900)</f>
        <v>869000</v>
      </c>
      <c r="N901" s="23">
        <f t="shared" si="148"/>
        <v>728235</v>
      </c>
      <c r="O901" s="23">
        <f>SUM(O890:O900)</f>
        <v>1597235</v>
      </c>
      <c r="P901" s="23">
        <f>+J889-N901</f>
        <v>0</v>
      </c>
      <c r="Q901" s="23">
        <f>+I889-M901</f>
        <v>0</v>
      </c>
      <c r="R901" s="23">
        <f>+SUM(P901:Q901)</f>
        <v>0</v>
      </c>
      <c r="S901" s="23">
        <f>+O901</f>
        <v>1597235</v>
      </c>
      <c r="T901" s="18"/>
    </row>
    <row r="902" spans="1:20" x14ac:dyDescent="0.35">
      <c r="A902" s="3" t="s">
        <v>129</v>
      </c>
      <c r="B902" s="3" t="s">
        <v>326</v>
      </c>
      <c r="C902" s="3"/>
      <c r="D902" s="3">
        <v>125</v>
      </c>
      <c r="E902" s="34">
        <v>10000</v>
      </c>
      <c r="F902" s="4">
        <f>+D902*0.8364</f>
        <v>104.55</v>
      </c>
      <c r="G902" s="34">
        <v>6500</v>
      </c>
      <c r="H902" s="34">
        <f>+D902*E902</f>
        <v>1250000</v>
      </c>
      <c r="I902" s="4">
        <f>+CEILING(F902*G902,1000)</f>
        <v>680000</v>
      </c>
      <c r="J902" s="4">
        <f>(H902-I902)</f>
        <v>570000</v>
      </c>
      <c r="K902" s="21">
        <v>44645</v>
      </c>
      <c r="L902" s="3"/>
      <c r="M902" s="34"/>
      <c r="N902" s="34"/>
      <c r="O902" s="4"/>
      <c r="P902" s="34"/>
      <c r="Q902" s="34"/>
      <c r="R902" s="34"/>
      <c r="S902" s="34"/>
      <c r="T902" s="3" t="s">
        <v>333</v>
      </c>
    </row>
    <row r="903" spans="1:20" x14ac:dyDescent="0.35">
      <c r="A903" s="3" t="s">
        <v>129</v>
      </c>
      <c r="B903" s="3"/>
      <c r="C903" s="3" t="s">
        <v>1498</v>
      </c>
      <c r="D903" s="3"/>
      <c r="E903" s="34"/>
      <c r="F903" s="34"/>
      <c r="G903" s="34"/>
      <c r="H903" s="44"/>
      <c r="I903" s="34"/>
      <c r="J903" s="34"/>
      <c r="K903" s="21">
        <v>44645</v>
      </c>
      <c r="L903" s="3" t="s">
        <v>1783</v>
      </c>
      <c r="M903" s="34">
        <v>150000</v>
      </c>
      <c r="N903" s="34"/>
      <c r="O903" s="4">
        <f t="shared" ref="O903:O916" si="149">+SUM(M903:N903)</f>
        <v>150000</v>
      </c>
      <c r="P903" s="34"/>
      <c r="Q903" s="34"/>
      <c r="R903" s="34"/>
      <c r="S903" s="34"/>
      <c r="T903" s="3" t="s">
        <v>333</v>
      </c>
    </row>
    <row r="904" spans="1:20" x14ac:dyDescent="0.35">
      <c r="A904" s="3" t="s">
        <v>129</v>
      </c>
      <c r="B904" s="3"/>
      <c r="C904" s="3" t="s">
        <v>1499</v>
      </c>
      <c r="D904" s="3"/>
      <c r="E904" s="34"/>
      <c r="F904" s="34"/>
      <c r="G904" s="34"/>
      <c r="H904" s="44"/>
      <c r="I904" s="34"/>
      <c r="J904" s="34"/>
      <c r="K904" s="21">
        <v>44956</v>
      </c>
      <c r="L904" s="3" t="s">
        <v>321</v>
      </c>
      <c r="M904" s="34">
        <v>50000</v>
      </c>
      <c r="N904" s="34"/>
      <c r="O904" s="4">
        <f t="shared" si="149"/>
        <v>50000</v>
      </c>
      <c r="P904" s="34"/>
      <c r="Q904" s="34"/>
      <c r="R904" s="34"/>
      <c r="S904" s="34"/>
      <c r="T904" s="3" t="s">
        <v>333</v>
      </c>
    </row>
    <row r="905" spans="1:20" x14ac:dyDescent="0.35">
      <c r="A905" s="3" t="s">
        <v>129</v>
      </c>
      <c r="B905" s="3"/>
      <c r="C905" s="3" t="s">
        <v>1499</v>
      </c>
      <c r="D905" s="3"/>
      <c r="E905" s="34"/>
      <c r="F905" s="34"/>
      <c r="G905" s="34"/>
      <c r="H905" s="44"/>
      <c r="I905" s="34"/>
      <c r="J905" s="34"/>
      <c r="K905" s="21">
        <v>44961</v>
      </c>
      <c r="L905" s="3" t="s">
        <v>321</v>
      </c>
      <c r="M905" s="34">
        <v>100000</v>
      </c>
      <c r="N905" s="34"/>
      <c r="O905" s="4">
        <f t="shared" si="149"/>
        <v>100000</v>
      </c>
      <c r="P905" s="34"/>
      <c r="Q905" s="34"/>
      <c r="R905" s="34"/>
      <c r="S905" s="34"/>
      <c r="T905" s="3" t="s">
        <v>333</v>
      </c>
    </row>
    <row r="906" spans="1:20" x14ac:dyDescent="0.35">
      <c r="A906" s="3" t="s">
        <v>129</v>
      </c>
      <c r="B906" s="3"/>
      <c r="C906" s="3" t="s">
        <v>1499</v>
      </c>
      <c r="D906" s="3"/>
      <c r="E906" s="34"/>
      <c r="F906" s="34"/>
      <c r="G906" s="34"/>
      <c r="H906" s="44"/>
      <c r="I906" s="34"/>
      <c r="J906" s="34"/>
      <c r="K906" s="21">
        <v>44970</v>
      </c>
      <c r="L906" s="3" t="s">
        <v>313</v>
      </c>
      <c r="M906" s="34">
        <v>100000</v>
      </c>
      <c r="N906" s="34"/>
      <c r="O906" s="4">
        <f t="shared" si="149"/>
        <v>100000</v>
      </c>
      <c r="P906" s="34"/>
      <c r="Q906" s="34"/>
      <c r="R906" s="34"/>
      <c r="S906" s="34"/>
      <c r="T906" s="3" t="s">
        <v>333</v>
      </c>
    </row>
    <row r="907" spans="1:20" x14ac:dyDescent="0.35">
      <c r="A907" s="3" t="s">
        <v>129</v>
      </c>
      <c r="B907" s="3"/>
      <c r="C907" s="3"/>
      <c r="D907" s="3"/>
      <c r="E907" s="34"/>
      <c r="F907" s="34"/>
      <c r="G907" s="34"/>
      <c r="H907" s="44"/>
      <c r="I907" s="34"/>
      <c r="J907" s="34"/>
      <c r="K907" s="21">
        <v>45010</v>
      </c>
      <c r="L907" s="3" t="s">
        <v>321</v>
      </c>
      <c r="M907" s="34">
        <v>100000</v>
      </c>
      <c r="N907" s="34"/>
      <c r="O907" s="4">
        <f t="shared" si="149"/>
        <v>100000</v>
      </c>
      <c r="P907" s="34"/>
      <c r="Q907" s="34"/>
      <c r="R907" s="34"/>
      <c r="S907" s="34"/>
      <c r="T907" s="3" t="s">
        <v>333</v>
      </c>
    </row>
    <row r="908" spans="1:20" x14ac:dyDescent="0.35">
      <c r="A908" s="3" t="s">
        <v>129</v>
      </c>
      <c r="B908" s="3"/>
      <c r="C908" s="3"/>
      <c r="D908" s="3"/>
      <c r="E908" s="34"/>
      <c r="F908" s="34"/>
      <c r="G908" s="34"/>
      <c r="H908" s="44"/>
      <c r="I908" s="34"/>
      <c r="J908" s="34"/>
      <c r="K908" s="21">
        <v>45039</v>
      </c>
      <c r="L908" s="3" t="s">
        <v>321</v>
      </c>
      <c r="M908" s="34">
        <v>-150000</v>
      </c>
      <c r="N908" s="34"/>
      <c r="O908" s="4">
        <f t="shared" si="149"/>
        <v>-150000</v>
      </c>
      <c r="P908" s="34"/>
      <c r="Q908" s="34"/>
      <c r="R908" s="34"/>
      <c r="S908" s="34"/>
      <c r="T908" s="3" t="s">
        <v>333</v>
      </c>
    </row>
    <row r="909" spans="1:20" x14ac:dyDescent="0.35">
      <c r="A909" s="3" t="s">
        <v>129</v>
      </c>
      <c r="B909" s="3"/>
      <c r="C909" s="3" t="s">
        <v>1498</v>
      </c>
      <c r="D909" s="3"/>
      <c r="E909" s="34"/>
      <c r="F909" s="34"/>
      <c r="G909" s="34"/>
      <c r="H909" s="44"/>
      <c r="I909" s="34"/>
      <c r="J909" s="34"/>
      <c r="K909" s="21">
        <v>45093</v>
      </c>
      <c r="L909" s="3" t="s">
        <v>321</v>
      </c>
      <c r="M909" s="34">
        <v>100000</v>
      </c>
      <c r="N909" s="34"/>
      <c r="O909" s="4">
        <f t="shared" si="149"/>
        <v>100000</v>
      </c>
      <c r="P909" s="34"/>
      <c r="Q909" s="34"/>
      <c r="R909" s="34"/>
      <c r="S909" s="34"/>
      <c r="T909" s="3" t="s">
        <v>333</v>
      </c>
    </row>
    <row r="910" spans="1:20" x14ac:dyDescent="0.35">
      <c r="A910" s="3" t="s">
        <v>129</v>
      </c>
      <c r="B910" s="3"/>
      <c r="C910" s="3"/>
      <c r="D910" s="3"/>
      <c r="E910" s="34"/>
      <c r="F910" s="34"/>
      <c r="G910" s="34"/>
      <c r="H910" s="44"/>
      <c r="I910" s="34"/>
      <c r="J910" s="34"/>
      <c r="K910" s="21">
        <v>45090</v>
      </c>
      <c r="L910" s="3" t="s">
        <v>321</v>
      </c>
      <c r="M910" s="34">
        <v>-150000</v>
      </c>
      <c r="N910" s="34"/>
      <c r="O910" s="4">
        <f t="shared" si="149"/>
        <v>-150000</v>
      </c>
      <c r="P910" s="34"/>
      <c r="Q910" s="34"/>
      <c r="R910" s="34"/>
      <c r="S910" s="34"/>
      <c r="T910" s="3" t="s">
        <v>333</v>
      </c>
    </row>
    <row r="911" spans="1:20" x14ac:dyDescent="0.35">
      <c r="A911" s="3" t="s">
        <v>129</v>
      </c>
      <c r="B911" s="3"/>
      <c r="C911" s="3" t="s">
        <v>1498</v>
      </c>
      <c r="D911" s="3"/>
      <c r="E911" s="34"/>
      <c r="F911" s="34"/>
      <c r="G911" s="34"/>
      <c r="H911" s="44"/>
      <c r="I911" s="34"/>
      <c r="J911" s="34"/>
      <c r="K911" s="21">
        <v>45138</v>
      </c>
      <c r="L911" s="3" t="s">
        <v>321</v>
      </c>
      <c r="M911" s="34">
        <v>100000</v>
      </c>
      <c r="N911" s="34"/>
      <c r="O911" s="4">
        <f t="shared" si="149"/>
        <v>100000</v>
      </c>
      <c r="P911" s="34"/>
      <c r="Q911" s="34"/>
      <c r="R911" s="34"/>
      <c r="S911" s="34"/>
      <c r="T911" s="3" t="s">
        <v>333</v>
      </c>
    </row>
    <row r="912" spans="1:20" x14ac:dyDescent="0.35">
      <c r="A912" s="3" t="s">
        <v>129</v>
      </c>
      <c r="B912" s="3"/>
      <c r="C912" s="3"/>
      <c r="D912" s="3"/>
      <c r="E912" s="34"/>
      <c r="F912" s="34"/>
      <c r="G912" s="34"/>
      <c r="H912" s="44"/>
      <c r="I912" s="34"/>
      <c r="J912" s="34"/>
      <c r="K912" s="21">
        <v>45188</v>
      </c>
      <c r="L912" s="3" t="s">
        <v>321</v>
      </c>
      <c r="M912" s="34">
        <v>100000</v>
      </c>
      <c r="N912" s="34"/>
      <c r="O912" s="4">
        <f t="shared" si="149"/>
        <v>100000</v>
      </c>
      <c r="P912" s="34"/>
      <c r="Q912" s="34"/>
      <c r="R912" s="34"/>
      <c r="S912" s="34"/>
      <c r="T912" s="3" t="s">
        <v>333</v>
      </c>
    </row>
    <row r="913" spans="1:20" x14ac:dyDescent="0.35">
      <c r="A913" s="3" t="s">
        <v>129</v>
      </c>
      <c r="B913" s="3"/>
      <c r="C913" s="3"/>
      <c r="D913" s="3"/>
      <c r="E913" s="34"/>
      <c r="F913" s="34"/>
      <c r="G913" s="34"/>
      <c r="H913" s="44"/>
      <c r="I913" s="34"/>
      <c r="J913" s="34"/>
      <c r="K913" s="21">
        <v>45217</v>
      </c>
      <c r="L913" s="3" t="s">
        <v>313</v>
      </c>
      <c r="M913" s="34">
        <v>29380</v>
      </c>
      <c r="N913" s="34"/>
      <c r="O913" s="4">
        <f t="shared" si="149"/>
        <v>29380</v>
      </c>
      <c r="P913" s="34"/>
      <c r="Q913" s="34"/>
      <c r="R913" s="34"/>
      <c r="S913" s="34"/>
      <c r="T913" s="3" t="s">
        <v>333</v>
      </c>
    </row>
    <row r="914" spans="1:20" x14ac:dyDescent="0.35">
      <c r="A914" s="3" t="s">
        <v>129</v>
      </c>
      <c r="B914" s="3"/>
      <c r="C914" s="3"/>
      <c r="D914" s="3"/>
      <c r="E914" s="34"/>
      <c r="F914" s="34"/>
      <c r="G914" s="34"/>
      <c r="H914" s="44"/>
      <c r="I914" s="34"/>
      <c r="J914" s="34"/>
      <c r="K914" s="21">
        <v>45217</v>
      </c>
      <c r="L914" s="3" t="s">
        <v>9</v>
      </c>
      <c r="M914" s="34"/>
      <c r="N914" s="34">
        <v>570000</v>
      </c>
      <c r="O914" s="4">
        <f t="shared" si="149"/>
        <v>570000</v>
      </c>
      <c r="P914" s="34"/>
      <c r="Q914" s="34"/>
      <c r="R914" s="34"/>
      <c r="S914" s="34"/>
      <c r="T914" s="3" t="s">
        <v>333</v>
      </c>
    </row>
    <row r="915" spans="1:20" x14ac:dyDescent="0.35">
      <c r="A915" s="3" t="s">
        <v>129</v>
      </c>
      <c r="B915" s="3"/>
      <c r="C915" s="3"/>
      <c r="D915" s="3"/>
      <c r="E915" s="34"/>
      <c r="F915" s="34"/>
      <c r="G915" s="34"/>
      <c r="H915" s="44"/>
      <c r="I915" s="34"/>
      <c r="J915" s="34"/>
      <c r="K915" s="21" t="s">
        <v>1204</v>
      </c>
      <c r="L915" s="3" t="s">
        <v>135</v>
      </c>
      <c r="M915" s="34">
        <v>150000</v>
      </c>
      <c r="N915" s="34"/>
      <c r="O915" s="4">
        <f t="shared" si="149"/>
        <v>150000</v>
      </c>
      <c r="P915" s="34"/>
      <c r="Q915" s="34"/>
      <c r="R915" s="34"/>
      <c r="S915" s="34"/>
      <c r="T915" s="3" t="s">
        <v>333</v>
      </c>
    </row>
    <row r="916" spans="1:20" x14ac:dyDescent="0.35">
      <c r="A916" s="3" t="s">
        <v>129</v>
      </c>
      <c r="B916" s="3"/>
      <c r="C916" s="3"/>
      <c r="D916" s="3"/>
      <c r="E916" s="34"/>
      <c r="F916" s="34"/>
      <c r="G916" s="34"/>
      <c r="H916" s="44"/>
      <c r="I916" s="34"/>
      <c r="J916" s="34"/>
      <c r="K916" s="3"/>
      <c r="L916" s="3"/>
      <c r="M916" s="34"/>
      <c r="N916" s="34"/>
      <c r="O916" s="4">
        <f t="shared" si="149"/>
        <v>0</v>
      </c>
      <c r="P916" s="34"/>
      <c r="Q916" s="34"/>
      <c r="R916" s="34"/>
      <c r="S916" s="34"/>
      <c r="T916" s="3" t="s">
        <v>333</v>
      </c>
    </row>
    <row r="917" spans="1:20" x14ac:dyDescent="0.35">
      <c r="A917" s="18"/>
      <c r="B917" s="18"/>
      <c r="C917" s="18"/>
      <c r="D917" s="18"/>
      <c r="E917" s="23"/>
      <c r="F917" s="23"/>
      <c r="G917" s="23"/>
      <c r="H917" s="46"/>
      <c r="I917" s="23"/>
      <c r="J917" s="23"/>
      <c r="K917" s="18"/>
      <c r="L917" s="18"/>
      <c r="M917" s="23">
        <f t="shared" ref="M917:N917" si="150">SUM(M903:M916)</f>
        <v>679380</v>
      </c>
      <c r="N917" s="23">
        <f t="shared" si="150"/>
        <v>570000</v>
      </c>
      <c r="O917" s="23">
        <f>SUM(O903:O916)</f>
        <v>1249380</v>
      </c>
      <c r="P917" s="23">
        <f>+J902-N917</f>
        <v>0</v>
      </c>
      <c r="Q917" s="23">
        <f>+I902-M917</f>
        <v>620</v>
      </c>
      <c r="R917" s="23">
        <f>+SUM(P917:Q917)</f>
        <v>620</v>
      </c>
      <c r="S917" s="23">
        <f>+O917</f>
        <v>1249380</v>
      </c>
      <c r="T917" s="18"/>
    </row>
    <row r="918" spans="1:20" x14ac:dyDescent="0.35">
      <c r="A918" s="3" t="s">
        <v>130</v>
      </c>
      <c r="B918" s="3" t="s">
        <v>326</v>
      </c>
      <c r="C918" s="3"/>
      <c r="D918" s="3">
        <v>125</v>
      </c>
      <c r="E918" s="34">
        <v>11000</v>
      </c>
      <c r="F918" s="4">
        <f>+D918*0.8364</f>
        <v>104.55</v>
      </c>
      <c r="G918" s="34">
        <v>6500</v>
      </c>
      <c r="H918" s="34">
        <f>+D918*E918</f>
        <v>1375000</v>
      </c>
      <c r="I918" s="4">
        <f>+CEILING(F918*G918,1000)</f>
        <v>680000</v>
      </c>
      <c r="J918" s="4">
        <f>(H918-I918)</f>
        <v>695000</v>
      </c>
      <c r="K918" s="21">
        <v>44663</v>
      </c>
      <c r="L918" s="3"/>
      <c r="M918" s="34"/>
      <c r="N918" s="34"/>
      <c r="O918" s="4"/>
      <c r="P918" s="34"/>
      <c r="Q918" s="34"/>
      <c r="R918" s="34"/>
      <c r="S918" s="34"/>
      <c r="T918" s="3" t="s">
        <v>375</v>
      </c>
    </row>
    <row r="919" spans="1:20" x14ac:dyDescent="0.35">
      <c r="A919" s="3" t="s">
        <v>130</v>
      </c>
      <c r="B919" s="3"/>
      <c r="C919" s="3"/>
      <c r="D919" s="3"/>
      <c r="E919" s="34"/>
      <c r="F919" s="34"/>
      <c r="G919" s="34"/>
      <c r="H919" s="44"/>
      <c r="I919" s="34"/>
      <c r="J919" s="34"/>
      <c r="K919" s="21">
        <v>44663</v>
      </c>
      <c r="L919" s="3" t="s">
        <v>1784</v>
      </c>
      <c r="M919" s="34">
        <v>150000</v>
      </c>
      <c r="N919" s="34"/>
      <c r="O919" s="4">
        <f t="shared" ref="O919:O936" si="151">+SUM(M919:N919)</f>
        <v>150000</v>
      </c>
      <c r="P919" s="34"/>
      <c r="Q919" s="34"/>
      <c r="R919" s="34"/>
      <c r="S919" s="34"/>
      <c r="T919" s="3" t="s">
        <v>983</v>
      </c>
    </row>
    <row r="920" spans="1:20" x14ac:dyDescent="0.35">
      <c r="A920" s="3" t="s">
        <v>130</v>
      </c>
      <c r="B920" s="3"/>
      <c r="C920" s="3"/>
      <c r="D920" s="3"/>
      <c r="E920" s="34"/>
      <c r="F920" s="34"/>
      <c r="G920" s="34"/>
      <c r="H920" s="44"/>
      <c r="I920" s="34"/>
      <c r="J920" s="34"/>
      <c r="K920" s="21">
        <v>45102</v>
      </c>
      <c r="L920" s="3" t="s">
        <v>9</v>
      </c>
      <c r="M920" s="34"/>
      <c r="N920" s="4">
        <v>5000</v>
      </c>
      <c r="O920" s="4">
        <f t="shared" si="151"/>
        <v>5000</v>
      </c>
      <c r="P920" s="34"/>
      <c r="Q920" s="34"/>
      <c r="R920" s="34"/>
      <c r="S920" s="34"/>
      <c r="T920" s="3" t="s">
        <v>983</v>
      </c>
    </row>
    <row r="921" spans="1:20" x14ac:dyDescent="0.35">
      <c r="A921" s="3" t="s">
        <v>130</v>
      </c>
      <c r="B921" s="3"/>
      <c r="C921" s="3" t="s">
        <v>1500</v>
      </c>
      <c r="D921" s="3"/>
      <c r="E921" s="34"/>
      <c r="F921" s="34"/>
      <c r="G921" s="34"/>
      <c r="H921" s="44"/>
      <c r="I921" s="34"/>
      <c r="J921" s="34"/>
      <c r="K921" s="21">
        <v>45103</v>
      </c>
      <c r="L921" s="3" t="s">
        <v>314</v>
      </c>
      <c r="M921" s="34">
        <v>680000</v>
      </c>
      <c r="N921" s="34"/>
      <c r="O921" s="4">
        <f t="shared" si="151"/>
        <v>680000</v>
      </c>
      <c r="P921" s="34"/>
      <c r="Q921" s="34"/>
      <c r="R921" s="34"/>
      <c r="S921" s="34"/>
      <c r="T921" s="3" t="s">
        <v>375</v>
      </c>
    </row>
    <row r="922" spans="1:20" x14ac:dyDescent="0.35">
      <c r="A922" s="3" t="s">
        <v>130</v>
      </c>
      <c r="B922" s="3"/>
      <c r="C922" s="3"/>
      <c r="D922" s="3"/>
      <c r="E922" s="34"/>
      <c r="F922" s="34"/>
      <c r="G922" s="34"/>
      <c r="H922" s="44"/>
      <c r="I922" s="34"/>
      <c r="J922" s="34"/>
      <c r="K922" s="21">
        <v>45108</v>
      </c>
      <c r="L922" s="3" t="s">
        <v>9</v>
      </c>
      <c r="M922" s="34"/>
      <c r="N922" s="4">
        <v>690000</v>
      </c>
      <c r="O922" s="4">
        <f t="shared" si="151"/>
        <v>690000</v>
      </c>
      <c r="P922" s="34"/>
      <c r="Q922" s="34"/>
      <c r="R922" s="34"/>
      <c r="S922" s="34"/>
      <c r="T922" s="3" t="s">
        <v>375</v>
      </c>
    </row>
    <row r="923" spans="1:20" x14ac:dyDescent="0.35">
      <c r="A923" s="3" t="s">
        <v>130</v>
      </c>
      <c r="B923" s="3"/>
      <c r="C923" s="3"/>
      <c r="D923" s="3"/>
      <c r="E923" s="34"/>
      <c r="F923" s="34"/>
      <c r="G923" s="34"/>
      <c r="H923" s="44"/>
      <c r="I923" s="34"/>
      <c r="J923" s="34"/>
      <c r="K923" s="21" t="s">
        <v>1204</v>
      </c>
      <c r="L923" s="3" t="s">
        <v>120</v>
      </c>
      <c r="M923" s="34">
        <v>-150000</v>
      </c>
      <c r="N923" s="34"/>
      <c r="O923" s="4">
        <f t="shared" si="151"/>
        <v>-150000</v>
      </c>
      <c r="P923" s="34"/>
      <c r="Q923" s="34"/>
      <c r="R923" s="34"/>
      <c r="S923" s="34"/>
      <c r="T923" s="3" t="s">
        <v>375</v>
      </c>
    </row>
    <row r="924" spans="1:20" x14ac:dyDescent="0.35">
      <c r="A924" s="3" t="s">
        <v>130</v>
      </c>
      <c r="B924" s="3"/>
      <c r="C924" s="3"/>
      <c r="D924" s="3"/>
      <c r="E924" s="34"/>
      <c r="F924" s="34"/>
      <c r="G924" s="34"/>
      <c r="H924" s="44"/>
      <c r="I924" s="34"/>
      <c r="J924" s="34"/>
      <c r="K924" s="3"/>
      <c r="L924" s="3"/>
      <c r="M924" s="34"/>
      <c r="N924" s="34"/>
      <c r="O924" s="4">
        <f t="shared" si="151"/>
        <v>0</v>
      </c>
      <c r="P924" s="34"/>
      <c r="Q924" s="34"/>
      <c r="R924" s="34"/>
      <c r="S924" s="34"/>
      <c r="T924" s="3" t="s">
        <v>375</v>
      </c>
    </row>
    <row r="925" spans="1:20" x14ac:dyDescent="0.35">
      <c r="A925" s="18"/>
      <c r="B925" s="18"/>
      <c r="C925" s="18"/>
      <c r="D925" s="18"/>
      <c r="E925" s="23"/>
      <c r="F925" s="23"/>
      <c r="G925" s="23"/>
      <c r="H925" s="46"/>
      <c r="I925" s="23"/>
      <c r="J925" s="23"/>
      <c r="K925" s="18"/>
      <c r="L925" s="18"/>
      <c r="M925" s="23">
        <f t="shared" ref="M925:N925" si="152">SUM(M919:M924)</f>
        <v>680000</v>
      </c>
      <c r="N925" s="23">
        <f t="shared" si="152"/>
        <v>695000</v>
      </c>
      <c r="O925" s="23">
        <f>SUM(O919:O924)</f>
        <v>1375000</v>
      </c>
      <c r="P925" s="23">
        <f>+J918-N925</f>
        <v>0</v>
      </c>
      <c r="Q925" s="23">
        <f>+I918-M925</f>
        <v>0</v>
      </c>
      <c r="R925" s="23">
        <f>+SUM(P925:Q925)</f>
        <v>0</v>
      </c>
      <c r="S925" s="23">
        <f>+O925</f>
        <v>1375000</v>
      </c>
      <c r="T925" s="18"/>
    </row>
    <row r="926" spans="1:20" x14ac:dyDescent="0.35">
      <c r="A926" s="3" t="s">
        <v>131</v>
      </c>
      <c r="B926" s="3" t="s">
        <v>326</v>
      </c>
      <c r="C926" s="3"/>
      <c r="D926" s="3">
        <v>97.03</v>
      </c>
      <c r="E926" s="34">
        <v>11000</v>
      </c>
      <c r="F926" s="4">
        <f>+D926*0.8364</f>
        <v>81.155892000000009</v>
      </c>
      <c r="G926" s="34">
        <v>6500</v>
      </c>
      <c r="H926" s="34">
        <f>+D926*E926</f>
        <v>1067330</v>
      </c>
      <c r="I926" s="4">
        <f>+CEILING(F926*G926,1000)</f>
        <v>528000</v>
      </c>
      <c r="J926" s="4">
        <f>(H926-I926)</f>
        <v>539330</v>
      </c>
      <c r="K926" s="21">
        <v>45175</v>
      </c>
      <c r="L926" s="3"/>
      <c r="M926" s="34"/>
      <c r="N926" s="34"/>
      <c r="O926" s="4"/>
      <c r="P926" s="34"/>
      <c r="Q926" s="34"/>
      <c r="R926" s="34"/>
      <c r="S926" s="34"/>
      <c r="T926" s="3" t="s">
        <v>983</v>
      </c>
    </row>
    <row r="927" spans="1:20" x14ac:dyDescent="0.35">
      <c r="A927" s="3" t="s">
        <v>131</v>
      </c>
      <c r="B927" s="3"/>
      <c r="C927" s="3" t="s">
        <v>1501</v>
      </c>
      <c r="D927" s="3"/>
      <c r="E927" s="34"/>
      <c r="F927" s="34"/>
      <c r="G927" s="34"/>
      <c r="H927" s="44"/>
      <c r="I927" s="34"/>
      <c r="J927" s="34"/>
      <c r="K927" s="21">
        <v>45175</v>
      </c>
      <c r="L927" s="3" t="s">
        <v>9</v>
      </c>
      <c r="M927" s="34"/>
      <c r="N927" s="4">
        <v>5000</v>
      </c>
      <c r="O927" s="4">
        <f t="shared" si="151"/>
        <v>5000</v>
      </c>
      <c r="P927" s="34"/>
      <c r="Q927" s="34"/>
      <c r="R927" s="34"/>
      <c r="S927" s="34"/>
      <c r="T927" s="3" t="s">
        <v>983</v>
      </c>
    </row>
    <row r="928" spans="1:20" x14ac:dyDescent="0.35">
      <c r="A928" s="3" t="s">
        <v>131</v>
      </c>
      <c r="B928" s="3"/>
      <c r="C928" s="3"/>
      <c r="D928" s="3"/>
      <c r="E928" s="34"/>
      <c r="F928" s="34"/>
      <c r="G928" s="34"/>
      <c r="H928" s="44"/>
      <c r="I928" s="34"/>
      <c r="J928" s="34"/>
      <c r="K928" s="21">
        <v>45203</v>
      </c>
      <c r="L928" s="3" t="s">
        <v>9</v>
      </c>
      <c r="M928" s="34"/>
      <c r="N928" s="4">
        <v>195000</v>
      </c>
      <c r="O928" s="4">
        <f t="shared" si="151"/>
        <v>195000</v>
      </c>
      <c r="P928" s="34"/>
      <c r="Q928" s="34"/>
      <c r="R928" s="34"/>
      <c r="S928" s="34"/>
      <c r="T928" s="3" t="s">
        <v>983</v>
      </c>
    </row>
    <row r="929" spans="1:20" x14ac:dyDescent="0.35">
      <c r="A929" s="3" t="s">
        <v>131</v>
      </c>
      <c r="B929" s="3"/>
      <c r="C929" s="3" t="s">
        <v>1502</v>
      </c>
      <c r="D929" s="3"/>
      <c r="E929" s="34"/>
      <c r="F929" s="34"/>
      <c r="G929" s="34"/>
      <c r="H929" s="44"/>
      <c r="I929" s="34"/>
      <c r="J929" s="34"/>
      <c r="K929" s="21">
        <v>45375</v>
      </c>
      <c r="L929" s="3" t="s">
        <v>313</v>
      </c>
      <c r="M929" s="4">
        <v>100000</v>
      </c>
      <c r="N929" s="34"/>
      <c r="O929" s="4">
        <f t="shared" si="151"/>
        <v>100000</v>
      </c>
      <c r="P929" s="34"/>
      <c r="Q929" s="34"/>
      <c r="R929" s="34"/>
      <c r="S929" s="34"/>
      <c r="T929" s="3" t="s">
        <v>983</v>
      </c>
    </row>
    <row r="930" spans="1:20" x14ac:dyDescent="0.35">
      <c r="A930" s="3" t="s">
        <v>131</v>
      </c>
      <c r="B930" s="3"/>
      <c r="C930" s="3" t="s">
        <v>1502</v>
      </c>
      <c r="D930" s="3"/>
      <c r="E930" s="34"/>
      <c r="F930" s="34"/>
      <c r="G930" s="34"/>
      <c r="H930" s="44"/>
      <c r="I930" s="34"/>
      <c r="J930" s="34"/>
      <c r="K930" s="21">
        <v>45415</v>
      </c>
      <c r="L930" s="3" t="s">
        <v>313</v>
      </c>
      <c r="M930" s="4">
        <v>200000</v>
      </c>
      <c r="N930" s="34"/>
      <c r="O930" s="4">
        <f t="shared" si="151"/>
        <v>200000</v>
      </c>
      <c r="P930" s="34"/>
      <c r="Q930" s="34"/>
      <c r="R930" s="34"/>
      <c r="S930" s="34"/>
      <c r="T930" s="3" t="s">
        <v>983</v>
      </c>
    </row>
    <row r="931" spans="1:20" x14ac:dyDescent="0.35">
      <c r="A931" s="3" t="s">
        <v>131</v>
      </c>
      <c r="B931" s="3"/>
      <c r="C931" s="3" t="s">
        <v>1502</v>
      </c>
      <c r="D931" s="3"/>
      <c r="E931" s="34"/>
      <c r="F931" s="34"/>
      <c r="G931" s="34"/>
      <c r="H931" s="44"/>
      <c r="I931" s="34"/>
      <c r="J931" s="34"/>
      <c r="K931" s="21">
        <v>45488</v>
      </c>
      <c r="L931" s="3" t="s">
        <v>313</v>
      </c>
      <c r="M931" s="4">
        <v>100001</v>
      </c>
      <c r="N931" s="34"/>
      <c r="O931" s="4">
        <f t="shared" si="151"/>
        <v>100001</v>
      </c>
      <c r="P931" s="34"/>
      <c r="Q931" s="34"/>
      <c r="R931" s="34"/>
      <c r="S931" s="34"/>
      <c r="T931" s="3" t="s">
        <v>983</v>
      </c>
    </row>
    <row r="932" spans="1:20" x14ac:dyDescent="0.35">
      <c r="A932" s="3" t="s">
        <v>131</v>
      </c>
      <c r="B932" s="3"/>
      <c r="C932" s="3"/>
      <c r="D932" s="3"/>
      <c r="E932" s="34"/>
      <c r="F932" s="34"/>
      <c r="G932" s="34"/>
      <c r="H932" s="34"/>
      <c r="I932" s="34"/>
      <c r="J932" s="34"/>
      <c r="K932" s="21">
        <v>45542</v>
      </c>
      <c r="L932" s="3" t="s">
        <v>9</v>
      </c>
      <c r="M932" s="34"/>
      <c r="N932" s="4">
        <v>300000</v>
      </c>
      <c r="O932" s="4">
        <f t="shared" si="151"/>
        <v>300000</v>
      </c>
      <c r="P932" s="34"/>
      <c r="Q932" s="34"/>
      <c r="R932" s="34"/>
      <c r="S932" s="34"/>
      <c r="T932" s="3" t="s">
        <v>983</v>
      </c>
    </row>
    <row r="933" spans="1:20" x14ac:dyDescent="0.35">
      <c r="A933" s="3" t="s">
        <v>131</v>
      </c>
      <c r="B933" s="3"/>
      <c r="C933" s="3" t="s">
        <v>1502</v>
      </c>
      <c r="D933" s="3"/>
      <c r="E933" s="34"/>
      <c r="F933" s="34"/>
      <c r="G933" s="34"/>
      <c r="H933" s="34"/>
      <c r="I933" s="34"/>
      <c r="J933" s="34"/>
      <c r="K933" s="21">
        <v>45603</v>
      </c>
      <c r="L933" s="3" t="s">
        <v>321</v>
      </c>
      <c r="M933" s="4">
        <v>132000</v>
      </c>
      <c r="N933" s="34"/>
      <c r="O933" s="4">
        <f t="shared" si="151"/>
        <v>132000</v>
      </c>
      <c r="P933" s="34"/>
      <c r="Q933" s="34"/>
      <c r="R933" s="34"/>
      <c r="S933" s="34"/>
      <c r="T933" s="3" t="s">
        <v>983</v>
      </c>
    </row>
    <row r="934" spans="1:20" x14ac:dyDescent="0.35">
      <c r="A934" s="3" t="s">
        <v>131</v>
      </c>
      <c r="B934" s="3"/>
      <c r="C934" s="3"/>
      <c r="D934" s="3"/>
      <c r="E934" s="34"/>
      <c r="F934" s="34"/>
      <c r="G934" s="34"/>
      <c r="H934" s="34"/>
      <c r="I934" s="34"/>
      <c r="J934" s="34"/>
      <c r="K934" s="21">
        <v>45994</v>
      </c>
      <c r="L934" s="3" t="s">
        <v>9</v>
      </c>
      <c r="M934" s="4"/>
      <c r="N934" s="34">
        <v>17000</v>
      </c>
      <c r="O934" s="4">
        <f t="shared" si="151"/>
        <v>17000</v>
      </c>
      <c r="P934" s="34"/>
      <c r="Q934" s="34"/>
      <c r="R934" s="34"/>
      <c r="S934" s="34"/>
      <c r="T934" s="3"/>
    </row>
    <row r="935" spans="1:20" x14ac:dyDescent="0.35">
      <c r="A935" s="3" t="s">
        <v>131</v>
      </c>
      <c r="B935" s="3"/>
      <c r="C935" s="3"/>
      <c r="D935" s="3"/>
      <c r="E935" s="34"/>
      <c r="F935" s="34"/>
      <c r="G935" s="34"/>
      <c r="H935" s="34"/>
      <c r="I935" s="34"/>
      <c r="J935" s="34"/>
      <c r="K935" s="21" t="s">
        <v>1952</v>
      </c>
      <c r="L935" s="3" t="s">
        <v>9</v>
      </c>
      <c r="M935" s="4"/>
      <c r="N935" s="34">
        <v>18000</v>
      </c>
      <c r="O935" s="4">
        <f t="shared" si="151"/>
        <v>18000</v>
      </c>
      <c r="P935" s="34"/>
      <c r="Q935" s="34"/>
      <c r="R935" s="34"/>
      <c r="S935" s="34"/>
      <c r="T935" s="3"/>
    </row>
    <row r="936" spans="1:20" x14ac:dyDescent="0.35">
      <c r="A936" s="3" t="s">
        <v>131</v>
      </c>
      <c r="B936" s="3"/>
      <c r="C936" s="3"/>
      <c r="D936" s="3"/>
      <c r="E936" s="34"/>
      <c r="F936" s="34"/>
      <c r="G936" s="34"/>
      <c r="H936" s="34"/>
      <c r="I936" s="34"/>
      <c r="J936" s="34"/>
      <c r="K936" s="3"/>
      <c r="L936" s="3"/>
      <c r="M936" s="34"/>
      <c r="N936" s="34"/>
      <c r="O936" s="4">
        <f t="shared" si="151"/>
        <v>0</v>
      </c>
      <c r="P936" s="34"/>
      <c r="Q936" s="34"/>
      <c r="R936" s="34"/>
      <c r="S936" s="34"/>
      <c r="T936" s="3" t="s">
        <v>983</v>
      </c>
    </row>
    <row r="937" spans="1:20" x14ac:dyDescent="0.35">
      <c r="A937" s="18"/>
      <c r="B937" s="18"/>
      <c r="C937" s="18"/>
      <c r="D937" s="18"/>
      <c r="E937" s="23"/>
      <c r="F937" s="23"/>
      <c r="G937" s="23"/>
      <c r="H937" s="23"/>
      <c r="I937" s="23"/>
      <c r="J937" s="23"/>
      <c r="K937" s="18"/>
      <c r="L937" s="18"/>
      <c r="M937" s="23">
        <f t="shared" ref="M937:N937" si="153">SUM(M927:M936)</f>
        <v>532001</v>
      </c>
      <c r="N937" s="23">
        <f t="shared" si="153"/>
        <v>535000</v>
      </c>
      <c r="O937" s="23">
        <f>SUM(O927:O936)</f>
        <v>1067001</v>
      </c>
      <c r="P937" s="23">
        <f>+J926-N937</f>
        <v>4330</v>
      </c>
      <c r="Q937" s="23">
        <f>+I926-M937</f>
        <v>-4001</v>
      </c>
      <c r="R937" s="23">
        <f>+SUM(P937:Q937)</f>
        <v>329</v>
      </c>
      <c r="S937" s="23">
        <f>+O937</f>
        <v>1067001</v>
      </c>
      <c r="T937" s="18"/>
    </row>
    <row r="938" spans="1:20" x14ac:dyDescent="0.35">
      <c r="A938" s="3" t="s">
        <v>132</v>
      </c>
      <c r="B938" s="3" t="s">
        <v>326</v>
      </c>
      <c r="C938" s="3"/>
      <c r="D938" s="3">
        <v>94.69</v>
      </c>
      <c r="E938" s="34">
        <v>12000</v>
      </c>
      <c r="F938" s="4">
        <f>+D938*0.8364</f>
        <v>79.198716000000005</v>
      </c>
      <c r="G938" s="34">
        <v>6500</v>
      </c>
      <c r="H938" s="34">
        <f>+D938*E938</f>
        <v>1136280</v>
      </c>
      <c r="I938" s="4">
        <f>+CEILING(F938*G938,1000)</f>
        <v>515000</v>
      </c>
      <c r="J938" s="4">
        <f>(H938-I938)</f>
        <v>621280</v>
      </c>
      <c r="K938" s="21">
        <v>45314</v>
      </c>
      <c r="L938" s="3"/>
      <c r="M938" s="34"/>
      <c r="N938" s="34"/>
      <c r="O938" s="4"/>
      <c r="P938" s="34"/>
      <c r="Q938" s="34"/>
      <c r="R938" s="34"/>
      <c r="S938" s="34"/>
      <c r="T938" s="3" t="s">
        <v>989</v>
      </c>
    </row>
    <row r="939" spans="1:20" x14ac:dyDescent="0.35">
      <c r="A939" s="3" t="s">
        <v>132</v>
      </c>
      <c r="B939" s="3"/>
      <c r="C939" s="3"/>
      <c r="D939" s="3"/>
      <c r="E939" s="34"/>
      <c r="F939" s="34"/>
      <c r="G939" s="34"/>
      <c r="H939" s="34"/>
      <c r="I939" s="34"/>
      <c r="J939" s="34"/>
      <c r="K939" s="21">
        <v>45314</v>
      </c>
      <c r="L939" s="3" t="s">
        <v>9</v>
      </c>
      <c r="M939" s="34"/>
      <c r="N939" s="4">
        <v>11000</v>
      </c>
      <c r="O939" s="4">
        <f t="shared" ref="O939:O944" si="154">+SUM(M939:N939)</f>
        <v>11000</v>
      </c>
      <c r="P939" s="34"/>
      <c r="Q939" s="34"/>
      <c r="R939" s="34"/>
      <c r="S939" s="34"/>
      <c r="T939" s="3" t="s">
        <v>989</v>
      </c>
    </row>
    <row r="940" spans="1:20" x14ac:dyDescent="0.35">
      <c r="A940" s="3" t="s">
        <v>132</v>
      </c>
      <c r="B940" s="3"/>
      <c r="C940" s="3"/>
      <c r="D940" s="3"/>
      <c r="E940" s="34"/>
      <c r="F940" s="34"/>
      <c r="G940" s="34"/>
      <c r="H940" s="34"/>
      <c r="I940" s="34"/>
      <c r="J940" s="34"/>
      <c r="K940" s="21">
        <v>45374</v>
      </c>
      <c r="L940" s="3" t="s">
        <v>9</v>
      </c>
      <c r="M940" s="34"/>
      <c r="N940" s="4">
        <v>100000</v>
      </c>
      <c r="O940" s="4">
        <f t="shared" si="154"/>
        <v>100000</v>
      </c>
      <c r="P940" s="34"/>
      <c r="Q940" s="34"/>
      <c r="R940" s="34"/>
      <c r="S940" s="34"/>
      <c r="T940" s="3" t="s">
        <v>989</v>
      </c>
    </row>
    <row r="941" spans="1:20" x14ac:dyDescent="0.35">
      <c r="A941" s="3" t="s">
        <v>132</v>
      </c>
      <c r="B941" s="3"/>
      <c r="C941" s="3"/>
      <c r="D941" s="3"/>
      <c r="E941" s="34"/>
      <c r="F941" s="34"/>
      <c r="G941" s="34"/>
      <c r="H941" s="34"/>
      <c r="I941" s="34"/>
      <c r="J941" s="34"/>
      <c r="K941" s="21">
        <v>45608</v>
      </c>
      <c r="L941" s="3" t="s">
        <v>9</v>
      </c>
      <c r="M941" s="34"/>
      <c r="N941" s="4">
        <v>25000</v>
      </c>
      <c r="O941" s="4">
        <f t="shared" si="154"/>
        <v>25000</v>
      </c>
      <c r="P941" s="34"/>
      <c r="Q941" s="34"/>
      <c r="R941" s="34"/>
      <c r="S941" s="34"/>
      <c r="T941" s="3" t="s">
        <v>989</v>
      </c>
    </row>
    <row r="942" spans="1:20" x14ac:dyDescent="0.35">
      <c r="A942" s="3" t="s">
        <v>132</v>
      </c>
      <c r="B942" s="3"/>
      <c r="C942" s="3"/>
      <c r="D942" s="3"/>
      <c r="E942" s="34"/>
      <c r="F942" s="34"/>
      <c r="G942" s="34"/>
      <c r="H942" s="34"/>
      <c r="I942" s="34"/>
      <c r="J942" s="34"/>
      <c r="K942" s="21" t="s">
        <v>1204</v>
      </c>
      <c r="L942" s="3" t="s">
        <v>173</v>
      </c>
      <c r="M942" s="34"/>
      <c r="N942" s="34">
        <v>111000</v>
      </c>
      <c r="O942" s="4">
        <f t="shared" si="154"/>
        <v>111000</v>
      </c>
      <c r="P942" s="34"/>
      <c r="Q942" s="34"/>
      <c r="R942" s="34"/>
      <c r="S942" s="34"/>
      <c r="T942" s="3" t="s">
        <v>989</v>
      </c>
    </row>
    <row r="943" spans="1:20" x14ac:dyDescent="0.35">
      <c r="A943" s="3" t="s">
        <v>132</v>
      </c>
      <c r="B943" s="3"/>
      <c r="C943" s="3"/>
      <c r="D943" s="3"/>
      <c r="E943" s="34"/>
      <c r="F943" s="34"/>
      <c r="G943" s="34"/>
      <c r="H943" s="34"/>
      <c r="I943" s="34"/>
      <c r="J943" s="34"/>
      <c r="K943" s="21" t="s">
        <v>1204</v>
      </c>
      <c r="L943" s="3" t="s">
        <v>182</v>
      </c>
      <c r="M943" s="34"/>
      <c r="N943" s="34">
        <v>105100</v>
      </c>
      <c r="O943" s="4">
        <f t="shared" si="154"/>
        <v>105100</v>
      </c>
      <c r="P943" s="34"/>
      <c r="Q943" s="34"/>
      <c r="R943" s="34"/>
      <c r="S943" s="34"/>
      <c r="T943" s="3" t="s">
        <v>989</v>
      </c>
    </row>
    <row r="944" spans="1:20" x14ac:dyDescent="0.35">
      <c r="A944" s="47" t="s">
        <v>132</v>
      </c>
      <c r="B944" s="47"/>
      <c r="C944" s="47"/>
      <c r="D944" s="47"/>
      <c r="E944" s="48"/>
      <c r="F944" s="48"/>
      <c r="G944" s="48"/>
      <c r="H944" s="48"/>
      <c r="I944" s="48"/>
      <c r="J944" s="48"/>
      <c r="K944" s="47"/>
      <c r="L944" s="47"/>
      <c r="M944" s="48"/>
      <c r="N944" s="48"/>
      <c r="O944" s="4">
        <f t="shared" si="154"/>
        <v>0</v>
      </c>
      <c r="P944" s="48"/>
      <c r="Q944" s="48"/>
      <c r="R944" s="48"/>
      <c r="S944" s="48"/>
      <c r="T944" s="47" t="s">
        <v>989</v>
      </c>
    </row>
    <row r="945" spans="1:20" s="3" customFormat="1" x14ac:dyDescent="0.35">
      <c r="A945" s="18"/>
      <c r="B945" s="18"/>
      <c r="C945" s="18"/>
      <c r="D945" s="18"/>
      <c r="E945" s="23"/>
      <c r="F945" s="23"/>
      <c r="G945" s="23"/>
      <c r="H945" s="23"/>
      <c r="I945" s="23"/>
      <c r="J945" s="23"/>
      <c r="K945" s="18"/>
      <c r="L945" s="18"/>
      <c r="M945" s="23">
        <f t="shared" ref="M945:N945" si="155">SUM(M939:M944)</f>
        <v>0</v>
      </c>
      <c r="N945" s="23">
        <f t="shared" si="155"/>
        <v>352100</v>
      </c>
      <c r="O945" s="23">
        <f>SUM(O939:O944)</f>
        <v>352100</v>
      </c>
      <c r="P945" s="23">
        <f>+J938-N945</f>
        <v>269180</v>
      </c>
      <c r="Q945" s="23">
        <f>+I938-M945</f>
        <v>515000</v>
      </c>
      <c r="R945" s="23">
        <f>+SUM(P945:Q945)</f>
        <v>784180</v>
      </c>
      <c r="S945" s="23">
        <f>+O945</f>
        <v>352100</v>
      </c>
      <c r="T945" s="18"/>
    </row>
    <row r="946" spans="1:20" x14ac:dyDescent="0.35">
      <c r="A946" s="40" t="s">
        <v>133</v>
      </c>
      <c r="B946" s="40" t="s">
        <v>326</v>
      </c>
      <c r="C946" s="40"/>
      <c r="D946" s="40">
        <v>125</v>
      </c>
      <c r="E946" s="49">
        <v>11000</v>
      </c>
      <c r="F946" s="41">
        <f>+D946*0.8364</f>
        <v>104.55</v>
      </c>
      <c r="G946" s="49">
        <v>6500</v>
      </c>
      <c r="H946" s="49">
        <f>+D946*E946</f>
        <v>1375000</v>
      </c>
      <c r="I946" s="41">
        <f>+CEILING(F946*G946,1000)</f>
        <v>680000</v>
      </c>
      <c r="J946" s="41">
        <f>(H946-I946)</f>
        <v>695000</v>
      </c>
      <c r="K946" s="39">
        <v>45130</v>
      </c>
      <c r="L946" s="40"/>
      <c r="M946" s="49"/>
      <c r="N946" s="49"/>
      <c r="O946" s="4"/>
      <c r="P946" s="49"/>
      <c r="Q946" s="49"/>
      <c r="R946" s="49"/>
      <c r="S946" s="49"/>
      <c r="T946" s="40" t="s">
        <v>1624</v>
      </c>
    </row>
    <row r="947" spans="1:20" x14ac:dyDescent="0.35">
      <c r="A947" s="3" t="s">
        <v>133</v>
      </c>
      <c r="B947" s="3"/>
      <c r="C947" s="3"/>
      <c r="D947" s="3"/>
      <c r="E947" s="34"/>
      <c r="F947" s="34"/>
      <c r="G947" s="34"/>
      <c r="H947" s="34"/>
      <c r="I947" s="34"/>
      <c r="J947" s="34"/>
      <c r="K947" s="21">
        <v>45130</v>
      </c>
      <c r="L947" s="3" t="s">
        <v>312</v>
      </c>
      <c r="M947" s="4">
        <v>5100</v>
      </c>
      <c r="N947" s="34"/>
      <c r="O947" s="4">
        <f t="shared" ref="O947:O957" si="156">+SUM(M947:N947)</f>
        <v>5100</v>
      </c>
      <c r="P947" s="34"/>
      <c r="Q947" s="34"/>
      <c r="R947" s="34"/>
      <c r="S947" s="34"/>
      <c r="T947" s="3" t="s">
        <v>1624</v>
      </c>
    </row>
    <row r="948" spans="1:20" x14ac:dyDescent="0.35">
      <c r="A948" s="3" t="s">
        <v>133</v>
      </c>
      <c r="B948" s="3"/>
      <c r="C948" s="3" t="s">
        <v>260</v>
      </c>
      <c r="D948" s="3"/>
      <c r="E948" s="34"/>
      <c r="F948" s="34"/>
      <c r="G948" s="34"/>
      <c r="H948" s="34"/>
      <c r="I948" s="34"/>
      <c r="J948" s="34"/>
      <c r="K948" s="21">
        <v>45141</v>
      </c>
      <c r="L948" s="3" t="s">
        <v>312</v>
      </c>
      <c r="M948" s="4">
        <v>100000</v>
      </c>
      <c r="N948" s="34"/>
      <c r="O948" s="4">
        <f t="shared" si="156"/>
        <v>100000</v>
      </c>
      <c r="P948" s="34"/>
      <c r="Q948" s="34"/>
      <c r="R948" s="34"/>
      <c r="S948" s="34"/>
      <c r="T948" s="3" t="s">
        <v>1624</v>
      </c>
    </row>
    <row r="949" spans="1:20" x14ac:dyDescent="0.35">
      <c r="A949" s="3" t="s">
        <v>133</v>
      </c>
      <c r="B949" s="3"/>
      <c r="C949" s="3"/>
      <c r="D949" s="3"/>
      <c r="E949" s="34"/>
      <c r="F949" s="34"/>
      <c r="G949" s="34"/>
      <c r="H949" s="34"/>
      <c r="I949" s="34"/>
      <c r="J949" s="34"/>
      <c r="K949" s="21">
        <v>45177</v>
      </c>
      <c r="L949" s="3" t="s">
        <v>312</v>
      </c>
      <c r="M949" s="4">
        <v>100000</v>
      </c>
      <c r="N949" s="34"/>
      <c r="O949" s="4">
        <f t="shared" si="156"/>
        <v>100000</v>
      </c>
      <c r="P949" s="34"/>
      <c r="Q949" s="34"/>
      <c r="R949" s="34"/>
      <c r="S949" s="34"/>
      <c r="T949" s="3" t="s">
        <v>1624</v>
      </c>
    </row>
    <row r="950" spans="1:20" x14ac:dyDescent="0.35">
      <c r="A950" s="3" t="s">
        <v>133</v>
      </c>
      <c r="B950" s="3"/>
      <c r="C950" s="3"/>
      <c r="D950" s="3"/>
      <c r="E950" s="34"/>
      <c r="F950" s="34"/>
      <c r="G950" s="34"/>
      <c r="H950" s="34"/>
      <c r="I950" s="34"/>
      <c r="J950" s="34"/>
      <c r="K950" s="21">
        <v>45211</v>
      </c>
      <c r="L950" s="3" t="s">
        <v>312</v>
      </c>
      <c r="M950" s="4">
        <v>100000</v>
      </c>
      <c r="N950" s="34"/>
      <c r="O950" s="4">
        <f t="shared" si="156"/>
        <v>100000</v>
      </c>
      <c r="P950" s="34"/>
      <c r="Q950" s="34"/>
      <c r="R950" s="34"/>
      <c r="S950" s="34"/>
      <c r="T950" s="3" t="s">
        <v>1624</v>
      </c>
    </row>
    <row r="951" spans="1:20" x14ac:dyDescent="0.35">
      <c r="A951" s="3" t="s">
        <v>133</v>
      </c>
      <c r="B951" s="3"/>
      <c r="C951" s="3"/>
      <c r="D951" s="3"/>
      <c r="E951" s="34"/>
      <c r="F951" s="34"/>
      <c r="G951" s="34"/>
      <c r="H951" s="34"/>
      <c r="I951" s="34"/>
      <c r="J951" s="34"/>
      <c r="K951" s="21">
        <v>45258</v>
      </c>
      <c r="L951" s="3" t="s">
        <v>312</v>
      </c>
      <c r="M951" s="4">
        <v>100000</v>
      </c>
      <c r="N951" s="34"/>
      <c r="O951" s="4">
        <f t="shared" si="156"/>
        <v>100000</v>
      </c>
      <c r="P951" s="34"/>
      <c r="Q951" s="34"/>
      <c r="R951" s="34"/>
      <c r="S951" s="34"/>
      <c r="T951" s="3" t="s">
        <v>1624</v>
      </c>
    </row>
    <row r="952" spans="1:20" x14ac:dyDescent="0.35">
      <c r="A952" s="3" t="s">
        <v>133</v>
      </c>
      <c r="B952" s="3"/>
      <c r="C952" s="3"/>
      <c r="D952" s="3"/>
      <c r="E952" s="34"/>
      <c r="F952" s="34"/>
      <c r="G952" s="34"/>
      <c r="H952" s="34"/>
      <c r="I952" s="34"/>
      <c r="J952" s="34"/>
      <c r="K952" s="21">
        <v>45320</v>
      </c>
      <c r="L952" s="3" t="s">
        <v>312</v>
      </c>
      <c r="M952" s="4">
        <v>100000</v>
      </c>
      <c r="N952" s="34"/>
      <c r="O952" s="4">
        <f t="shared" si="156"/>
        <v>100000</v>
      </c>
      <c r="P952" s="34"/>
      <c r="Q952" s="34"/>
      <c r="R952" s="34"/>
      <c r="S952" s="34"/>
      <c r="T952" s="3" t="s">
        <v>1624</v>
      </c>
    </row>
    <row r="953" spans="1:20" x14ac:dyDescent="0.35">
      <c r="A953" s="3" t="s">
        <v>133</v>
      </c>
      <c r="B953" s="3"/>
      <c r="C953" s="3"/>
      <c r="D953" s="3"/>
      <c r="E953" s="34"/>
      <c r="F953" s="34"/>
      <c r="G953" s="34"/>
      <c r="H953" s="34"/>
      <c r="I953" s="34"/>
      <c r="J953" s="34"/>
      <c r="K953" s="21">
        <v>45367</v>
      </c>
      <c r="L953" s="3" t="s">
        <v>312</v>
      </c>
      <c r="M953" s="4">
        <v>174900</v>
      </c>
      <c r="N953" s="34"/>
      <c r="O953" s="4">
        <f t="shared" si="156"/>
        <v>174900</v>
      </c>
      <c r="P953" s="34"/>
      <c r="Q953" s="34"/>
      <c r="R953" s="34"/>
      <c r="S953" s="34"/>
      <c r="T953" s="3" t="s">
        <v>1624</v>
      </c>
    </row>
    <row r="954" spans="1:20" x14ac:dyDescent="0.35">
      <c r="A954" s="3" t="s">
        <v>133</v>
      </c>
      <c r="B954" s="3"/>
      <c r="C954" s="3"/>
      <c r="D954" s="3"/>
      <c r="E954" s="34"/>
      <c r="F954" s="34"/>
      <c r="G954" s="34"/>
      <c r="H954" s="34"/>
      <c r="I954" s="34"/>
      <c r="J954" s="34"/>
      <c r="K954" s="21">
        <v>45368</v>
      </c>
      <c r="L954" s="3" t="s">
        <v>9</v>
      </c>
      <c r="M954" s="34"/>
      <c r="N954" s="4">
        <v>200000</v>
      </c>
      <c r="O954" s="4">
        <f t="shared" si="156"/>
        <v>200000</v>
      </c>
      <c r="P954" s="34"/>
      <c r="Q954" s="34"/>
      <c r="R954" s="34"/>
      <c r="S954" s="34"/>
      <c r="T954" s="3" t="s">
        <v>1624</v>
      </c>
    </row>
    <row r="955" spans="1:20" x14ac:dyDescent="0.35">
      <c r="A955" s="3" t="s">
        <v>133</v>
      </c>
      <c r="B955" s="3"/>
      <c r="C955" s="3"/>
      <c r="D955" s="3"/>
      <c r="E955" s="34"/>
      <c r="F955" s="34"/>
      <c r="G955" s="34"/>
      <c r="H955" s="34"/>
      <c r="I955" s="34"/>
      <c r="J955" s="34"/>
      <c r="K955" s="21">
        <v>45410</v>
      </c>
      <c r="L955" s="3" t="s">
        <v>9</v>
      </c>
      <c r="M955" s="34"/>
      <c r="N955" s="4">
        <v>295000</v>
      </c>
      <c r="O955" s="4">
        <f t="shared" si="156"/>
        <v>295000</v>
      </c>
      <c r="P955" s="34"/>
      <c r="Q955" s="34"/>
      <c r="R955" s="34"/>
      <c r="S955" s="34"/>
      <c r="T955" s="3" t="s">
        <v>1624</v>
      </c>
    </row>
    <row r="956" spans="1:20" x14ac:dyDescent="0.35">
      <c r="A956" s="3" t="s">
        <v>133</v>
      </c>
      <c r="B956" s="3"/>
      <c r="C956" s="3"/>
      <c r="D956" s="3"/>
      <c r="E956" s="34"/>
      <c r="F956" s="34"/>
      <c r="G956" s="34"/>
      <c r="H956" s="34"/>
      <c r="I956" s="34"/>
      <c r="J956" s="34"/>
      <c r="K956" s="21">
        <v>45431</v>
      </c>
      <c r="L956" s="3" t="s">
        <v>9</v>
      </c>
      <c r="M956" s="34"/>
      <c r="N956" s="4">
        <v>200000</v>
      </c>
      <c r="O956" s="4">
        <f t="shared" si="156"/>
        <v>200000</v>
      </c>
      <c r="P956" s="34"/>
      <c r="Q956" s="34"/>
      <c r="R956" s="34"/>
      <c r="S956" s="34"/>
      <c r="T956" s="3" t="s">
        <v>1624</v>
      </c>
    </row>
    <row r="957" spans="1:20" x14ac:dyDescent="0.35">
      <c r="A957" s="3" t="s">
        <v>133</v>
      </c>
      <c r="B957" s="3"/>
      <c r="C957" s="3"/>
      <c r="D957" s="3"/>
      <c r="E957" s="34"/>
      <c r="F957" s="34"/>
      <c r="G957" s="34"/>
      <c r="H957" s="34"/>
      <c r="I957" s="34"/>
      <c r="J957" s="34"/>
      <c r="K957" s="3"/>
      <c r="L957" s="3"/>
      <c r="M957" s="34"/>
      <c r="N957" s="34"/>
      <c r="O957" s="4">
        <f t="shared" si="156"/>
        <v>0</v>
      </c>
      <c r="P957" s="34"/>
      <c r="Q957" s="34"/>
      <c r="R957" s="34"/>
      <c r="S957" s="34"/>
      <c r="T957" s="3" t="s">
        <v>375</v>
      </c>
    </row>
    <row r="958" spans="1:20" x14ac:dyDescent="0.35">
      <c r="A958" s="18"/>
      <c r="B958" s="18"/>
      <c r="C958" s="18"/>
      <c r="D958" s="18"/>
      <c r="E958" s="23"/>
      <c r="F958" s="23"/>
      <c r="G958" s="23"/>
      <c r="H958" s="23"/>
      <c r="I958" s="23"/>
      <c r="J958" s="23"/>
      <c r="K958" s="18"/>
      <c r="L958" s="18"/>
      <c r="M958" s="23">
        <f t="shared" ref="M958:N958" si="157">SUM(M947:M957)</f>
        <v>680000</v>
      </c>
      <c r="N958" s="23">
        <f t="shared" si="157"/>
        <v>695000</v>
      </c>
      <c r="O958" s="23">
        <f>SUM(O947:O957)</f>
        <v>1375000</v>
      </c>
      <c r="P958" s="23"/>
      <c r="Q958" s="23"/>
      <c r="R958" s="23">
        <f>+SUM(P958:Q958)</f>
        <v>0</v>
      </c>
      <c r="S958" s="23">
        <f>+O958</f>
        <v>1375000</v>
      </c>
      <c r="T958" s="18"/>
    </row>
    <row r="959" spans="1:20" x14ac:dyDescent="0.35">
      <c r="A959" s="3" t="s">
        <v>134</v>
      </c>
      <c r="B959" s="3" t="s">
        <v>326</v>
      </c>
      <c r="C959" s="3"/>
      <c r="D959" s="3">
        <v>125</v>
      </c>
      <c r="E959" s="34">
        <v>11000</v>
      </c>
      <c r="F959" s="4">
        <f>+D959*0.8364</f>
        <v>104.55</v>
      </c>
      <c r="G959" s="34">
        <v>6500</v>
      </c>
      <c r="H959" s="34">
        <f>+D959*E959</f>
        <v>1375000</v>
      </c>
      <c r="I959" s="4">
        <f>+CEILING(F959*G959,1000)</f>
        <v>680000</v>
      </c>
      <c r="J959" s="4">
        <f>(H959-I959)</f>
        <v>695000</v>
      </c>
      <c r="K959" s="21">
        <v>45105</v>
      </c>
      <c r="L959" s="3"/>
      <c r="M959" s="34"/>
      <c r="N959" s="34"/>
      <c r="O959" s="4"/>
      <c r="P959" s="34"/>
      <c r="Q959" s="34"/>
      <c r="R959" s="34"/>
      <c r="S959" s="34"/>
      <c r="T959" s="3" t="s">
        <v>375</v>
      </c>
    </row>
    <row r="960" spans="1:20" x14ac:dyDescent="0.35">
      <c r="A960" s="3" t="s">
        <v>134</v>
      </c>
      <c r="B960" s="3"/>
      <c r="C960" s="3" t="s">
        <v>1503</v>
      </c>
      <c r="D960" s="3"/>
      <c r="E960" s="34"/>
      <c r="F960" s="34"/>
      <c r="G960" s="34"/>
      <c r="H960" s="34"/>
      <c r="I960" s="34"/>
      <c r="J960" s="34"/>
      <c r="K960" s="21">
        <v>45105</v>
      </c>
      <c r="L960" s="3" t="s">
        <v>9</v>
      </c>
      <c r="M960" s="34"/>
      <c r="N960" s="4">
        <v>21000</v>
      </c>
      <c r="O960" s="4">
        <f t="shared" ref="O960:O970" si="158">+SUM(M960:N960)</f>
        <v>21000</v>
      </c>
      <c r="P960" s="34"/>
      <c r="Q960" s="34"/>
      <c r="R960" s="34"/>
      <c r="S960" s="34"/>
      <c r="T960" s="3" t="s">
        <v>375</v>
      </c>
    </row>
    <row r="961" spans="1:20" x14ac:dyDescent="0.35">
      <c r="A961" s="3" t="s">
        <v>134</v>
      </c>
      <c r="B961" s="3"/>
      <c r="C961" s="3"/>
      <c r="D961" s="3"/>
      <c r="E961" s="34"/>
      <c r="F961" s="34"/>
      <c r="G961" s="34"/>
      <c r="H961" s="34"/>
      <c r="I961" s="34"/>
      <c r="J961" s="34"/>
      <c r="K961" s="21">
        <v>45130</v>
      </c>
      <c r="L961" s="3" t="s">
        <v>9</v>
      </c>
      <c r="M961" s="34"/>
      <c r="N961" s="4">
        <v>29000</v>
      </c>
      <c r="O961" s="4">
        <f t="shared" si="158"/>
        <v>29000</v>
      </c>
      <c r="P961" s="34"/>
      <c r="Q961" s="34"/>
      <c r="R961" s="34"/>
      <c r="S961" s="34"/>
      <c r="T961" s="3" t="s">
        <v>375</v>
      </c>
    </row>
    <row r="962" spans="1:20" x14ac:dyDescent="0.35">
      <c r="A962" s="3" t="s">
        <v>134</v>
      </c>
      <c r="B962" s="3"/>
      <c r="C962" s="3"/>
      <c r="D962" s="3"/>
      <c r="E962" s="34"/>
      <c r="F962" s="34"/>
      <c r="G962" s="34"/>
      <c r="H962" s="34"/>
      <c r="I962" s="34"/>
      <c r="J962" s="34"/>
      <c r="K962" s="21">
        <v>45137</v>
      </c>
      <c r="L962" s="3" t="s">
        <v>9</v>
      </c>
      <c r="M962" s="34"/>
      <c r="N962" s="4">
        <v>100000</v>
      </c>
      <c r="O962" s="4">
        <f t="shared" si="158"/>
        <v>100000</v>
      </c>
      <c r="P962" s="34"/>
      <c r="Q962" s="34"/>
      <c r="R962" s="34"/>
      <c r="S962" s="34"/>
      <c r="T962" s="3" t="s">
        <v>375</v>
      </c>
    </row>
    <row r="963" spans="1:20" x14ac:dyDescent="0.35">
      <c r="A963" s="3" t="s">
        <v>134</v>
      </c>
      <c r="B963" s="3"/>
      <c r="C963" s="3"/>
      <c r="D963" s="3"/>
      <c r="E963" s="34"/>
      <c r="F963" s="34"/>
      <c r="G963" s="34"/>
      <c r="H963" s="34"/>
      <c r="I963" s="34"/>
      <c r="J963" s="34"/>
      <c r="K963" s="21">
        <v>45150</v>
      </c>
      <c r="L963" s="3" t="s">
        <v>9</v>
      </c>
      <c r="M963" s="34"/>
      <c r="N963" s="4">
        <v>200000</v>
      </c>
      <c r="O963" s="4">
        <f t="shared" si="158"/>
        <v>200000</v>
      </c>
      <c r="P963" s="34"/>
      <c r="Q963" s="34"/>
      <c r="R963" s="34"/>
      <c r="S963" s="34"/>
      <c r="T963" s="3" t="s">
        <v>375</v>
      </c>
    </row>
    <row r="964" spans="1:20" x14ac:dyDescent="0.35">
      <c r="A964" s="3" t="s">
        <v>134</v>
      </c>
      <c r="B964" s="3"/>
      <c r="C964" s="3"/>
      <c r="D964" s="3"/>
      <c r="E964" s="34"/>
      <c r="F964" s="34"/>
      <c r="G964" s="34"/>
      <c r="H964" s="34"/>
      <c r="I964" s="34"/>
      <c r="J964" s="34"/>
      <c r="K964" s="21">
        <v>45165</v>
      </c>
      <c r="L964" s="3" t="s">
        <v>9</v>
      </c>
      <c r="M964" s="34"/>
      <c r="N964" s="4">
        <v>150000</v>
      </c>
      <c r="O964" s="4">
        <f t="shared" si="158"/>
        <v>150000</v>
      </c>
      <c r="P964" s="34"/>
      <c r="Q964" s="34"/>
      <c r="R964" s="34"/>
      <c r="S964" s="34"/>
      <c r="T964" s="3" t="s">
        <v>375</v>
      </c>
    </row>
    <row r="965" spans="1:20" x14ac:dyDescent="0.35">
      <c r="A965" s="3" t="s">
        <v>134</v>
      </c>
      <c r="B965" s="3"/>
      <c r="C965" s="3"/>
      <c r="D965" s="3"/>
      <c r="E965" s="34"/>
      <c r="F965" s="34"/>
      <c r="G965" s="34"/>
      <c r="H965" s="34"/>
      <c r="I965" s="34"/>
      <c r="J965" s="34"/>
      <c r="K965" s="21">
        <v>45194</v>
      </c>
      <c r="L965" s="3" t="s">
        <v>9</v>
      </c>
      <c r="M965" s="34"/>
      <c r="N965" s="4">
        <v>120000</v>
      </c>
      <c r="O965" s="4">
        <f t="shared" si="158"/>
        <v>120000</v>
      </c>
      <c r="P965" s="34"/>
      <c r="Q965" s="34"/>
      <c r="R965" s="34"/>
      <c r="S965" s="34"/>
      <c r="T965" s="3" t="s">
        <v>375</v>
      </c>
    </row>
    <row r="966" spans="1:20" x14ac:dyDescent="0.35">
      <c r="A966" s="3" t="s">
        <v>134</v>
      </c>
      <c r="B966" s="3"/>
      <c r="C966" s="3"/>
      <c r="D966" s="3"/>
      <c r="E966" s="34"/>
      <c r="F966" s="34"/>
      <c r="G966" s="34"/>
      <c r="H966" s="34"/>
      <c r="I966" s="34"/>
      <c r="J966" s="34"/>
      <c r="K966" s="21">
        <v>45195</v>
      </c>
      <c r="L966" s="3" t="s">
        <v>9</v>
      </c>
      <c r="M966" s="34"/>
      <c r="N966" s="4">
        <v>75000</v>
      </c>
      <c r="O966" s="4">
        <f t="shared" si="158"/>
        <v>75000</v>
      </c>
      <c r="P966" s="34"/>
      <c r="Q966" s="34"/>
      <c r="R966" s="34"/>
      <c r="S966" s="34"/>
      <c r="T966" s="3" t="s">
        <v>375</v>
      </c>
    </row>
    <row r="967" spans="1:20" x14ac:dyDescent="0.35">
      <c r="A967" s="3" t="s">
        <v>134</v>
      </c>
      <c r="B967" s="3"/>
      <c r="C967" s="3"/>
      <c r="D967" s="3"/>
      <c r="E967" s="34"/>
      <c r="F967" s="34"/>
      <c r="G967" s="34"/>
      <c r="H967" s="34"/>
      <c r="I967" s="34"/>
      <c r="J967" s="34"/>
      <c r="K967" s="21">
        <v>45193</v>
      </c>
      <c r="L967" s="3" t="s">
        <v>1785</v>
      </c>
      <c r="M967" s="4">
        <v>250000</v>
      </c>
      <c r="N967" s="34"/>
      <c r="O967" s="4">
        <f t="shared" si="158"/>
        <v>250000</v>
      </c>
      <c r="P967" s="34"/>
      <c r="Q967" s="34"/>
      <c r="R967" s="34"/>
      <c r="S967" s="34"/>
      <c r="T967" s="3" t="s">
        <v>375</v>
      </c>
    </row>
    <row r="968" spans="1:20" x14ac:dyDescent="0.35">
      <c r="A968" s="3" t="s">
        <v>134</v>
      </c>
      <c r="B968" s="3"/>
      <c r="C968" s="3"/>
      <c r="D968" s="3"/>
      <c r="E968" s="34"/>
      <c r="F968" s="34"/>
      <c r="G968" s="34"/>
      <c r="H968" s="34"/>
      <c r="I968" s="34"/>
      <c r="J968" s="34"/>
      <c r="K968" s="21">
        <v>45196</v>
      </c>
      <c r="L968" s="3" t="s">
        <v>1786</v>
      </c>
      <c r="M968" s="4">
        <v>230000</v>
      </c>
      <c r="N968" s="34"/>
      <c r="O968" s="4">
        <f t="shared" si="158"/>
        <v>230000</v>
      </c>
      <c r="P968" s="34"/>
      <c r="Q968" s="34"/>
      <c r="R968" s="34"/>
      <c r="S968" s="34"/>
      <c r="T968" s="3" t="s">
        <v>375</v>
      </c>
    </row>
    <row r="969" spans="1:20" x14ac:dyDescent="0.35">
      <c r="A969" s="3" t="s">
        <v>134</v>
      </c>
      <c r="B969" s="3"/>
      <c r="C969" s="3"/>
      <c r="D969" s="3"/>
      <c r="E969" s="34"/>
      <c r="F969" s="34"/>
      <c r="G969" s="34"/>
      <c r="H969" s="34"/>
      <c r="I969" s="34"/>
      <c r="J969" s="34"/>
      <c r="K969" s="21">
        <v>45196</v>
      </c>
      <c r="L969" s="3" t="s">
        <v>1787</v>
      </c>
      <c r="M969" s="4">
        <v>200000</v>
      </c>
      <c r="N969" s="34"/>
      <c r="O969" s="4">
        <f t="shared" si="158"/>
        <v>200000</v>
      </c>
      <c r="P969" s="34"/>
      <c r="Q969" s="34"/>
      <c r="R969" s="34"/>
      <c r="S969" s="34"/>
      <c r="T969" s="3" t="s">
        <v>375</v>
      </c>
    </row>
    <row r="970" spans="1:20" x14ac:dyDescent="0.35">
      <c r="A970" s="3" t="s">
        <v>134</v>
      </c>
      <c r="B970" s="3"/>
      <c r="C970" s="3"/>
      <c r="D970" s="3"/>
      <c r="E970" s="34"/>
      <c r="F970" s="34"/>
      <c r="G970" s="34"/>
      <c r="H970" s="34"/>
      <c r="I970" s="34"/>
      <c r="J970" s="34"/>
      <c r="K970" s="3"/>
      <c r="L970" s="3"/>
      <c r="M970" s="34"/>
      <c r="N970" s="34"/>
      <c r="O970" s="4">
        <f t="shared" si="158"/>
        <v>0</v>
      </c>
      <c r="P970" s="34"/>
      <c r="Q970" s="34"/>
      <c r="R970" s="34"/>
      <c r="S970" s="34"/>
      <c r="T970" s="3" t="s">
        <v>375</v>
      </c>
    </row>
    <row r="971" spans="1:20" x14ac:dyDescent="0.35">
      <c r="A971" s="18"/>
      <c r="B971" s="18"/>
      <c r="C971" s="18"/>
      <c r="D971" s="18"/>
      <c r="E971" s="23"/>
      <c r="F971" s="23"/>
      <c r="G971" s="23"/>
      <c r="H971" s="23"/>
      <c r="I971" s="23"/>
      <c r="J971" s="23"/>
      <c r="K971" s="18"/>
      <c r="L971" s="18"/>
      <c r="M971" s="23">
        <f t="shared" ref="M971:N971" si="159">SUM(M960:M970)</f>
        <v>680000</v>
      </c>
      <c r="N971" s="23">
        <f t="shared" si="159"/>
        <v>695000</v>
      </c>
      <c r="O971" s="23">
        <f>SUM(O960:O970)</f>
        <v>1375000</v>
      </c>
      <c r="P971" s="23">
        <f>+J959-N971</f>
        <v>0</v>
      </c>
      <c r="Q971" s="23">
        <f>+I959-M971</f>
        <v>0</v>
      </c>
      <c r="R971" s="23">
        <f>+SUM(P971:Q971)</f>
        <v>0</v>
      </c>
      <c r="S971" s="23">
        <f>+O971</f>
        <v>1375000</v>
      </c>
      <c r="T971" s="18"/>
    </row>
    <row r="972" spans="1:20" x14ac:dyDescent="0.35">
      <c r="A972" s="3" t="s">
        <v>135</v>
      </c>
      <c r="B972" s="3" t="s">
        <v>326</v>
      </c>
      <c r="C972" s="3"/>
      <c r="D972" s="3">
        <v>138.88999999999999</v>
      </c>
      <c r="E972" s="34">
        <v>11500</v>
      </c>
      <c r="F972" s="4">
        <f>+D972*0.8364</f>
        <v>116.16759599999999</v>
      </c>
      <c r="G972" s="34">
        <v>6500</v>
      </c>
      <c r="H972" s="34">
        <f>+D972*E972</f>
        <v>1597234.9999999998</v>
      </c>
      <c r="I972" s="4">
        <v>869000</v>
      </c>
      <c r="J972" s="4">
        <f>(H972-I972)</f>
        <v>728234.99999999977</v>
      </c>
      <c r="K972" s="21">
        <v>44645</v>
      </c>
      <c r="L972" s="3"/>
      <c r="M972" s="34"/>
      <c r="N972" s="34"/>
      <c r="O972" s="4"/>
      <c r="P972" s="34"/>
      <c r="Q972" s="34"/>
      <c r="R972" s="34"/>
      <c r="S972" s="34"/>
      <c r="T972" s="3" t="s">
        <v>985</v>
      </c>
    </row>
    <row r="973" spans="1:20" x14ac:dyDescent="0.35">
      <c r="A973" s="3" t="s">
        <v>135</v>
      </c>
      <c r="B973" s="3"/>
      <c r="C973" s="3"/>
      <c r="D973" s="3"/>
      <c r="E973" s="34"/>
      <c r="F973" s="34"/>
      <c r="G973" s="34"/>
      <c r="H973" s="34"/>
      <c r="I973" s="34"/>
      <c r="J973" s="34"/>
      <c r="K973" s="21">
        <v>44645</v>
      </c>
      <c r="L973" s="3" t="s">
        <v>1788</v>
      </c>
      <c r="M973" s="34">
        <v>150000</v>
      </c>
      <c r="N973" s="34"/>
      <c r="O973" s="4">
        <f t="shared" ref="O973:O982" si="160">+SUM(M973:N973)</f>
        <v>150000</v>
      </c>
      <c r="P973" s="34"/>
      <c r="Q973" s="34"/>
      <c r="R973" s="34"/>
      <c r="S973" s="34"/>
      <c r="T973" s="3" t="s">
        <v>989</v>
      </c>
    </row>
    <row r="974" spans="1:20" x14ac:dyDescent="0.35">
      <c r="A974" s="3" t="s">
        <v>135</v>
      </c>
      <c r="B974" s="3"/>
      <c r="C974" s="3"/>
      <c r="D974" s="3"/>
      <c r="E974" s="34"/>
      <c r="F974" s="34"/>
      <c r="G974" s="34"/>
      <c r="H974" s="34"/>
      <c r="I974" s="34"/>
      <c r="J974" s="34"/>
      <c r="K974" s="21">
        <v>44860</v>
      </c>
      <c r="L974" s="3" t="s">
        <v>1789</v>
      </c>
      <c r="M974" s="34">
        <v>800000</v>
      </c>
      <c r="N974" s="34"/>
      <c r="O974" s="4">
        <f t="shared" si="160"/>
        <v>800000</v>
      </c>
      <c r="P974" s="34"/>
      <c r="Q974" s="34"/>
      <c r="R974" s="34"/>
      <c r="S974" s="34"/>
      <c r="T974" s="3" t="s">
        <v>985</v>
      </c>
    </row>
    <row r="975" spans="1:20" x14ac:dyDescent="0.35">
      <c r="A975" s="3" t="s">
        <v>135</v>
      </c>
      <c r="B975" s="3"/>
      <c r="C975" s="3"/>
      <c r="D975" s="3"/>
      <c r="E975" s="34"/>
      <c r="F975" s="34"/>
      <c r="G975" s="34"/>
      <c r="H975" s="34"/>
      <c r="I975" s="34"/>
      <c r="J975" s="34"/>
      <c r="K975" s="21">
        <v>45492</v>
      </c>
      <c r="L975" s="3" t="s">
        <v>312</v>
      </c>
      <c r="M975" s="4">
        <v>5000</v>
      </c>
      <c r="N975" s="34"/>
      <c r="O975" s="4">
        <f t="shared" si="160"/>
        <v>5000</v>
      </c>
      <c r="P975" s="34"/>
      <c r="Q975" s="34"/>
      <c r="R975" s="34"/>
      <c r="S975" s="34"/>
      <c r="T975" s="3" t="s">
        <v>989</v>
      </c>
    </row>
    <row r="976" spans="1:20" x14ac:dyDescent="0.35">
      <c r="A976" s="3" t="s">
        <v>135</v>
      </c>
      <c r="B976" s="3"/>
      <c r="C976" s="3" t="s">
        <v>1504</v>
      </c>
      <c r="D976" s="3"/>
      <c r="E976" s="34"/>
      <c r="F976" s="34"/>
      <c r="G976" s="34"/>
      <c r="H976" s="34"/>
      <c r="I976" s="34"/>
      <c r="J976" s="34"/>
      <c r="K976" s="21">
        <v>45527</v>
      </c>
      <c r="L976" s="3" t="s">
        <v>9</v>
      </c>
      <c r="M976" s="34"/>
      <c r="N976" s="4">
        <v>580000</v>
      </c>
      <c r="O976" s="4">
        <f t="shared" si="160"/>
        <v>580000</v>
      </c>
      <c r="P976" s="34"/>
      <c r="Q976" s="34"/>
      <c r="R976" s="34"/>
      <c r="S976" s="34"/>
      <c r="T976" s="3" t="s">
        <v>985</v>
      </c>
    </row>
    <row r="977" spans="1:20" x14ac:dyDescent="0.35">
      <c r="A977" s="3" t="s">
        <v>135</v>
      </c>
      <c r="B977" s="3"/>
      <c r="C977" s="3"/>
      <c r="D977" s="3"/>
      <c r="E977" s="34"/>
      <c r="F977" s="34"/>
      <c r="G977" s="34"/>
      <c r="H977" s="34"/>
      <c r="I977" s="34"/>
      <c r="J977" s="34"/>
      <c r="K977" s="21">
        <v>45527</v>
      </c>
      <c r="L977" s="3" t="s">
        <v>1790</v>
      </c>
      <c r="M977" s="4">
        <v>69000</v>
      </c>
      <c r="N977" s="34"/>
      <c r="O977" s="4">
        <f t="shared" si="160"/>
        <v>69000</v>
      </c>
      <c r="P977" s="34"/>
      <c r="Q977" s="34"/>
      <c r="R977" s="34"/>
      <c r="S977" s="34"/>
      <c r="T977" s="3" t="s">
        <v>985</v>
      </c>
    </row>
    <row r="978" spans="1:20" x14ac:dyDescent="0.35">
      <c r="A978" s="3" t="s">
        <v>135</v>
      </c>
      <c r="B978" s="3"/>
      <c r="C978" s="3" t="s">
        <v>1505</v>
      </c>
      <c r="D978" s="3"/>
      <c r="E978" s="34"/>
      <c r="F978" s="34"/>
      <c r="G978" s="34"/>
      <c r="H978" s="34"/>
      <c r="I978" s="34"/>
      <c r="J978" s="34"/>
      <c r="K978" s="21">
        <v>45533</v>
      </c>
      <c r="L978" s="3" t="s">
        <v>313</v>
      </c>
      <c r="M978" s="4">
        <v>-5000</v>
      </c>
      <c r="N978" s="34"/>
      <c r="O978" s="4">
        <f t="shared" si="160"/>
        <v>-5000</v>
      </c>
      <c r="P978" s="34"/>
      <c r="Q978" s="34"/>
      <c r="R978" s="34"/>
      <c r="S978" s="34"/>
      <c r="T978" s="3" t="s">
        <v>985</v>
      </c>
    </row>
    <row r="979" spans="1:20" x14ac:dyDescent="0.35">
      <c r="A979" s="3" t="s">
        <v>135</v>
      </c>
      <c r="B979" s="3"/>
      <c r="C979" s="3" t="s">
        <v>1504</v>
      </c>
      <c r="D979" s="3"/>
      <c r="E979" s="34"/>
      <c r="F979" s="34"/>
      <c r="G979" s="34"/>
      <c r="H979" s="34"/>
      <c r="I979" s="34"/>
      <c r="J979" s="34"/>
      <c r="K979" s="21">
        <v>45546</v>
      </c>
      <c r="L979" s="3" t="s">
        <v>9</v>
      </c>
      <c r="M979" s="34"/>
      <c r="N979" s="4">
        <v>85000</v>
      </c>
      <c r="O979" s="4">
        <f t="shared" si="160"/>
        <v>85000</v>
      </c>
      <c r="P979" s="34"/>
      <c r="Q979" s="34"/>
      <c r="R979" s="34"/>
      <c r="S979" s="34"/>
      <c r="T979" s="3" t="s">
        <v>985</v>
      </c>
    </row>
    <row r="980" spans="1:20" x14ac:dyDescent="0.35">
      <c r="A980" s="3" t="s">
        <v>135</v>
      </c>
      <c r="B980" s="3"/>
      <c r="C980" s="3"/>
      <c r="D980" s="3"/>
      <c r="E980" s="34"/>
      <c r="F980" s="34"/>
      <c r="G980" s="34"/>
      <c r="H980" s="34"/>
      <c r="I980" s="34"/>
      <c r="J980" s="34"/>
      <c r="K980" s="21">
        <v>45565</v>
      </c>
      <c r="L980" s="3" t="s">
        <v>9</v>
      </c>
      <c r="M980" s="34"/>
      <c r="N980" s="4">
        <v>63235</v>
      </c>
      <c r="O980" s="4">
        <f t="shared" si="160"/>
        <v>63235</v>
      </c>
      <c r="P980" s="34"/>
      <c r="Q980" s="34"/>
      <c r="R980" s="34"/>
      <c r="S980" s="34"/>
      <c r="T980" s="3" t="s">
        <v>985</v>
      </c>
    </row>
    <row r="981" spans="1:20" x14ac:dyDescent="0.35">
      <c r="A981" s="3" t="s">
        <v>135</v>
      </c>
      <c r="B981" s="3"/>
      <c r="C981" s="3"/>
      <c r="D981" s="3"/>
      <c r="E981" s="34"/>
      <c r="F981" s="34"/>
      <c r="G981" s="34"/>
      <c r="H981" s="34"/>
      <c r="I981" s="34"/>
      <c r="J981" s="34"/>
      <c r="K981" s="21" t="s">
        <v>1204</v>
      </c>
      <c r="L981" s="3" t="s">
        <v>129</v>
      </c>
      <c r="M981" s="34">
        <v>-150000</v>
      </c>
      <c r="N981" s="34"/>
      <c r="O981" s="4">
        <f t="shared" si="160"/>
        <v>-150000</v>
      </c>
      <c r="P981" s="34"/>
      <c r="Q981" s="34"/>
      <c r="R981" s="34"/>
      <c r="S981" s="34"/>
      <c r="T981" s="3" t="s">
        <v>985</v>
      </c>
    </row>
    <row r="982" spans="1:20" x14ac:dyDescent="0.35">
      <c r="A982" s="3" t="s">
        <v>135</v>
      </c>
      <c r="B982" s="3"/>
      <c r="C982" s="3"/>
      <c r="D982" s="3"/>
      <c r="E982" s="34"/>
      <c r="F982" s="34"/>
      <c r="G982" s="34"/>
      <c r="H982" s="34"/>
      <c r="I982" s="34"/>
      <c r="J982" s="34"/>
      <c r="K982" s="3"/>
      <c r="L982" s="3"/>
      <c r="M982" s="34"/>
      <c r="N982" s="34"/>
      <c r="O982" s="4">
        <f t="shared" si="160"/>
        <v>0</v>
      </c>
      <c r="P982" s="34"/>
      <c r="Q982" s="34"/>
      <c r="R982" s="34"/>
      <c r="S982" s="34"/>
      <c r="T982" s="3" t="s">
        <v>985</v>
      </c>
    </row>
    <row r="983" spans="1:20" x14ac:dyDescent="0.35">
      <c r="A983" s="18"/>
      <c r="B983" s="18"/>
      <c r="C983" s="18"/>
      <c r="D983" s="18"/>
      <c r="E983" s="23"/>
      <c r="F983" s="23"/>
      <c r="G983" s="23"/>
      <c r="H983" s="23"/>
      <c r="I983" s="23"/>
      <c r="J983" s="23"/>
      <c r="K983" s="18"/>
      <c r="L983" s="18"/>
      <c r="M983" s="23">
        <f t="shared" ref="M983:N983" si="161">SUM(M973:M982)</f>
        <v>869000</v>
      </c>
      <c r="N983" s="23">
        <f t="shared" si="161"/>
        <v>728235</v>
      </c>
      <c r="O983" s="23">
        <f>SUM(O973:O982)</f>
        <v>1597235</v>
      </c>
      <c r="P983" s="23">
        <f>+J972-N983</f>
        <v>0</v>
      </c>
      <c r="Q983" s="23">
        <f>+I972-M983</f>
        <v>0</v>
      </c>
      <c r="R983" s="23">
        <f>+SUM(P983:Q983)</f>
        <v>0</v>
      </c>
      <c r="S983" s="23">
        <f>+O983</f>
        <v>1597235</v>
      </c>
      <c r="T983" s="18"/>
    </row>
    <row r="984" spans="1:20" x14ac:dyDescent="0.35">
      <c r="A984" s="3" t="s">
        <v>136</v>
      </c>
      <c r="B984" s="3" t="s">
        <v>326</v>
      </c>
      <c r="C984" s="3"/>
      <c r="D984" s="3">
        <v>138.88999999999999</v>
      </c>
      <c r="E984" s="34">
        <v>12000</v>
      </c>
      <c r="F984" s="4">
        <f>+D984*0.8364</f>
        <v>116.16759599999999</v>
      </c>
      <c r="G984" s="34">
        <v>6500</v>
      </c>
      <c r="H984" s="34">
        <f>+D984*E984</f>
        <v>1666679.9999999998</v>
      </c>
      <c r="I984" s="4">
        <f>+CEILING(F984*G984,1000)</f>
        <v>756000</v>
      </c>
      <c r="J984" s="4">
        <f>(H984-I984)</f>
        <v>910679.99999999977</v>
      </c>
      <c r="K984" s="21">
        <v>45078</v>
      </c>
      <c r="L984" s="3"/>
      <c r="M984" s="34"/>
      <c r="N984" s="34"/>
      <c r="O984" s="4"/>
      <c r="P984" s="34"/>
      <c r="Q984" s="34"/>
      <c r="R984" s="34"/>
      <c r="S984" s="34"/>
      <c r="T984" s="3" t="s">
        <v>306</v>
      </c>
    </row>
    <row r="985" spans="1:20" x14ac:dyDescent="0.35">
      <c r="A985" s="3" t="s">
        <v>136</v>
      </c>
      <c r="B985" s="3"/>
      <c r="C985" s="3"/>
      <c r="D985" s="3"/>
      <c r="E985" s="34"/>
      <c r="F985" s="34"/>
      <c r="G985" s="34"/>
      <c r="H985" s="34"/>
      <c r="I985" s="34"/>
      <c r="J985" s="34"/>
      <c r="K985" s="21">
        <v>44641</v>
      </c>
      <c r="L985" s="3" t="s">
        <v>9</v>
      </c>
      <c r="M985" s="4">
        <v>150000</v>
      </c>
      <c r="N985" s="34"/>
      <c r="O985" s="4">
        <f t="shared" ref="O985:O992" si="162">+SUM(M985:N985)</f>
        <v>150000</v>
      </c>
      <c r="P985" s="34"/>
      <c r="Q985" s="34"/>
      <c r="R985" s="34"/>
      <c r="S985" s="34"/>
      <c r="T985" s="3" t="s">
        <v>1623</v>
      </c>
    </row>
    <row r="986" spans="1:20" x14ac:dyDescent="0.35">
      <c r="A986" s="3" t="s">
        <v>136</v>
      </c>
      <c r="B986" s="3"/>
      <c r="C986" s="3"/>
      <c r="D986" s="3"/>
      <c r="E986" s="34"/>
      <c r="F986" s="34"/>
      <c r="G986" s="34"/>
      <c r="H986" s="34"/>
      <c r="I986" s="34"/>
      <c r="J986" s="34"/>
      <c r="K986" s="21">
        <v>44641</v>
      </c>
      <c r="L986" s="3" t="s">
        <v>9</v>
      </c>
      <c r="M986" s="4">
        <v>38500</v>
      </c>
      <c r="N986" s="34"/>
      <c r="O986" s="4">
        <f t="shared" si="162"/>
        <v>38500</v>
      </c>
      <c r="P986" s="34"/>
      <c r="Q986" s="34"/>
      <c r="R986" s="34"/>
      <c r="S986" s="34"/>
      <c r="T986" s="3" t="s">
        <v>1623</v>
      </c>
    </row>
    <row r="987" spans="1:20" x14ac:dyDescent="0.35">
      <c r="A987" s="3" t="s">
        <v>136</v>
      </c>
      <c r="B987" s="3"/>
      <c r="C987" s="3"/>
      <c r="D987" s="3"/>
      <c r="E987" s="34"/>
      <c r="F987" s="34"/>
      <c r="G987" s="34"/>
      <c r="H987" s="34"/>
      <c r="I987" s="34"/>
      <c r="J987" s="34"/>
      <c r="K987" s="21">
        <v>44802</v>
      </c>
      <c r="L987" s="3" t="s">
        <v>9</v>
      </c>
      <c r="M987" s="4">
        <v>-188500</v>
      </c>
      <c r="N987" s="34"/>
      <c r="O987" s="4">
        <f t="shared" si="162"/>
        <v>-188500</v>
      </c>
      <c r="P987" s="34"/>
      <c r="Q987" s="34"/>
      <c r="R987" s="34"/>
      <c r="S987" s="34"/>
      <c r="T987" s="3" t="s">
        <v>1623</v>
      </c>
    </row>
    <row r="988" spans="1:20" x14ac:dyDescent="0.35">
      <c r="A988" s="3" t="s">
        <v>136</v>
      </c>
      <c r="B988" s="3"/>
      <c r="C988" s="3" t="s">
        <v>1506</v>
      </c>
      <c r="D988" s="3"/>
      <c r="E988" s="34"/>
      <c r="F988" s="34"/>
      <c r="G988" s="34"/>
      <c r="H988" s="34"/>
      <c r="I988" s="34"/>
      <c r="J988" s="34"/>
      <c r="K988" s="21">
        <v>45078</v>
      </c>
      <c r="L988" s="3" t="s">
        <v>9</v>
      </c>
      <c r="M988" s="4">
        <v>25000</v>
      </c>
      <c r="N988" s="34"/>
      <c r="O988" s="4">
        <f t="shared" si="162"/>
        <v>25000</v>
      </c>
      <c r="P988" s="34"/>
      <c r="Q988" s="34"/>
      <c r="R988" s="34"/>
      <c r="S988" s="34"/>
      <c r="T988" s="3" t="s">
        <v>306</v>
      </c>
    </row>
    <row r="989" spans="1:20" x14ac:dyDescent="0.35">
      <c r="A989" s="3" t="s">
        <v>136</v>
      </c>
      <c r="B989" s="3"/>
      <c r="C989" s="3"/>
      <c r="D989" s="3"/>
      <c r="E989" s="34"/>
      <c r="F989" s="34"/>
      <c r="G989" s="34"/>
      <c r="H989" s="34"/>
      <c r="I989" s="34"/>
      <c r="J989" s="34"/>
      <c r="K989" s="21">
        <v>45081</v>
      </c>
      <c r="L989" s="3" t="s">
        <v>9</v>
      </c>
      <c r="M989" s="4">
        <v>100000</v>
      </c>
      <c r="N989" s="34"/>
      <c r="O989" s="4">
        <f t="shared" si="162"/>
        <v>100000</v>
      </c>
      <c r="P989" s="34"/>
      <c r="Q989" s="34"/>
      <c r="R989" s="34"/>
      <c r="S989" s="34"/>
      <c r="T989" s="3" t="s">
        <v>306</v>
      </c>
    </row>
    <row r="990" spans="1:20" x14ac:dyDescent="0.35">
      <c r="A990" s="3" t="s">
        <v>136</v>
      </c>
      <c r="B990" s="3"/>
      <c r="C990" s="3"/>
      <c r="D990" s="3"/>
      <c r="E990" s="34"/>
      <c r="F990" s="34"/>
      <c r="G990" s="34"/>
      <c r="H990" s="34"/>
      <c r="I990" s="34"/>
      <c r="J990" s="34"/>
      <c r="K990" s="21">
        <v>45161</v>
      </c>
      <c r="L990" s="3" t="s">
        <v>314</v>
      </c>
      <c r="M990" s="34"/>
      <c r="N990" s="4">
        <v>755000</v>
      </c>
      <c r="O990" s="4">
        <f t="shared" si="162"/>
        <v>755000</v>
      </c>
      <c r="P990" s="34"/>
      <c r="Q990" s="34"/>
      <c r="R990" s="34"/>
      <c r="S990" s="34"/>
      <c r="T990" s="3" t="s">
        <v>306</v>
      </c>
    </row>
    <row r="991" spans="1:20" x14ac:dyDescent="0.35">
      <c r="A991" s="3" t="s">
        <v>136</v>
      </c>
      <c r="B991" s="3"/>
      <c r="C991" s="3"/>
      <c r="D991" s="3"/>
      <c r="E991" s="34"/>
      <c r="F991" s="34"/>
      <c r="G991" s="34"/>
      <c r="H991" s="34"/>
      <c r="I991" s="34"/>
      <c r="J991" s="34"/>
      <c r="K991" s="21">
        <v>45163</v>
      </c>
      <c r="L991" s="3" t="s">
        <v>9</v>
      </c>
      <c r="M991" s="4">
        <v>786680</v>
      </c>
      <c r="N991" s="34"/>
      <c r="O991" s="4">
        <f t="shared" si="162"/>
        <v>786680</v>
      </c>
      <c r="P991" s="34"/>
      <c r="Q991" s="34"/>
      <c r="R991" s="34"/>
      <c r="S991" s="34"/>
      <c r="T991" s="3" t="s">
        <v>306</v>
      </c>
    </row>
    <row r="992" spans="1:20" x14ac:dyDescent="0.35">
      <c r="A992" s="3" t="s">
        <v>136</v>
      </c>
      <c r="B992" s="3"/>
      <c r="C992" s="3"/>
      <c r="D992" s="3"/>
      <c r="E992" s="34"/>
      <c r="F992" s="34"/>
      <c r="G992" s="34"/>
      <c r="H992" s="34"/>
      <c r="I992" s="34"/>
      <c r="J992" s="34"/>
      <c r="K992" s="3"/>
      <c r="L992" s="3"/>
      <c r="M992" s="34"/>
      <c r="N992" s="34"/>
      <c r="O992" s="4">
        <f t="shared" si="162"/>
        <v>0</v>
      </c>
      <c r="P992" s="34"/>
      <c r="Q992" s="34"/>
      <c r="R992" s="34"/>
      <c r="S992" s="34"/>
      <c r="T992" s="3" t="s">
        <v>306</v>
      </c>
    </row>
    <row r="993" spans="1:20" x14ac:dyDescent="0.35">
      <c r="A993" s="18"/>
      <c r="B993" s="18"/>
      <c r="C993" s="18"/>
      <c r="D993" s="18"/>
      <c r="E993" s="23"/>
      <c r="F993" s="23"/>
      <c r="G993" s="23"/>
      <c r="H993" s="23"/>
      <c r="I993" s="23"/>
      <c r="J993" s="23"/>
      <c r="K993" s="18"/>
      <c r="L993" s="18"/>
      <c r="M993" s="23">
        <f t="shared" ref="M993:N993" si="163">SUM(M985:M992)</f>
        <v>911680</v>
      </c>
      <c r="N993" s="23">
        <f t="shared" si="163"/>
        <v>755000</v>
      </c>
      <c r="O993" s="23">
        <f>SUM(O985:O992)</f>
        <v>1666680</v>
      </c>
      <c r="P993" s="23">
        <f>+J984-N993</f>
        <v>155679.99999999977</v>
      </c>
      <c r="Q993" s="23">
        <f>+I984-M993</f>
        <v>-155680</v>
      </c>
      <c r="R993" s="23">
        <f>+SUM(P993:Q993)</f>
        <v>-2.3283064365386963E-10</v>
      </c>
      <c r="S993" s="23">
        <f>+O993</f>
        <v>1666680</v>
      </c>
      <c r="T993" s="18"/>
    </row>
    <row r="994" spans="1:20" x14ac:dyDescent="0.35">
      <c r="A994" s="3" t="s">
        <v>149</v>
      </c>
      <c r="B994" s="3" t="s">
        <v>399</v>
      </c>
      <c r="C994" s="3"/>
      <c r="D994" s="3">
        <v>194.44</v>
      </c>
      <c r="E994" s="34">
        <v>11500</v>
      </c>
      <c r="F994" s="4">
        <f>+D994*0.8364</f>
        <v>162.629616</v>
      </c>
      <c r="G994" s="34">
        <v>6500</v>
      </c>
      <c r="H994" s="34">
        <f>+D994*E994</f>
        <v>2236060</v>
      </c>
      <c r="I994" s="4">
        <f>+CEILING(F994*G994,1000)</f>
        <v>1058000</v>
      </c>
      <c r="J994" s="4">
        <f>(H994-I994)</f>
        <v>1178060</v>
      </c>
      <c r="K994" s="21">
        <v>44641</v>
      </c>
      <c r="L994" s="3"/>
      <c r="M994" s="34"/>
      <c r="N994" s="34"/>
      <c r="O994" s="34"/>
      <c r="P994" s="34"/>
      <c r="Q994" s="34"/>
      <c r="R994" s="34"/>
      <c r="S994" s="34"/>
      <c r="T994" s="3" t="s">
        <v>1618</v>
      </c>
    </row>
    <row r="995" spans="1:20" x14ac:dyDescent="0.35">
      <c r="A995" s="3" t="s">
        <v>149</v>
      </c>
      <c r="B995" s="3"/>
      <c r="C995" s="3"/>
      <c r="D995" s="3"/>
      <c r="E995" s="34"/>
      <c r="F995" s="34"/>
      <c r="G995" s="34"/>
      <c r="H995" s="34"/>
      <c r="I995" s="34"/>
      <c r="J995" s="34"/>
      <c r="K995" s="21">
        <v>44641</v>
      </c>
      <c r="L995" s="3" t="s">
        <v>9</v>
      </c>
      <c r="M995" s="34"/>
      <c r="N995" s="4">
        <v>150000</v>
      </c>
      <c r="O995" s="4">
        <f t="shared" ref="O995:O1000" si="164">+SUM(M995:N995)</f>
        <v>150000</v>
      </c>
      <c r="P995" s="34"/>
      <c r="Q995" s="34"/>
      <c r="R995" s="34"/>
      <c r="S995" s="34"/>
      <c r="T995" s="3" t="s">
        <v>1618</v>
      </c>
    </row>
    <row r="996" spans="1:20" x14ac:dyDescent="0.35">
      <c r="A996" s="3" t="s">
        <v>149</v>
      </c>
      <c r="B996" s="3"/>
      <c r="C996" s="3"/>
      <c r="D996" s="3"/>
      <c r="E996" s="34"/>
      <c r="F996" s="34"/>
      <c r="G996" s="34"/>
      <c r="H996" s="34"/>
      <c r="I996" s="34"/>
      <c r="J996" s="34"/>
      <c r="K996" s="21">
        <v>44904</v>
      </c>
      <c r="L996" s="3" t="s">
        <v>1791</v>
      </c>
      <c r="M996" s="34">
        <v>1163000</v>
      </c>
      <c r="N996" s="34"/>
      <c r="O996" s="4">
        <f t="shared" si="164"/>
        <v>1163000</v>
      </c>
      <c r="P996" s="34"/>
      <c r="Q996" s="34"/>
      <c r="R996" s="34"/>
      <c r="S996" s="34"/>
      <c r="T996" s="3" t="s">
        <v>1618</v>
      </c>
    </row>
    <row r="997" spans="1:20" x14ac:dyDescent="0.35">
      <c r="A997" s="3" t="s">
        <v>149</v>
      </c>
      <c r="B997" s="3"/>
      <c r="C997" s="3"/>
      <c r="D997" s="3"/>
      <c r="E997" s="34"/>
      <c r="F997" s="34"/>
      <c r="G997" s="34"/>
      <c r="H997" s="34"/>
      <c r="I997" s="34" t="s">
        <v>1903</v>
      </c>
      <c r="J997" s="34"/>
      <c r="K997" s="21">
        <v>44914</v>
      </c>
      <c r="L997" s="3" t="s">
        <v>1792</v>
      </c>
      <c r="M997" s="34">
        <v>1200000</v>
      </c>
      <c r="N997" s="34"/>
      <c r="O997" s="4">
        <f t="shared" si="164"/>
        <v>1200000</v>
      </c>
      <c r="P997" s="34"/>
      <c r="Q997" s="34"/>
      <c r="R997" s="34"/>
      <c r="S997" s="34"/>
      <c r="T997" s="3" t="s">
        <v>1618</v>
      </c>
    </row>
    <row r="998" spans="1:20" x14ac:dyDescent="0.35">
      <c r="A998" s="3" t="s">
        <v>149</v>
      </c>
      <c r="B998" s="3"/>
      <c r="C998" s="3"/>
      <c r="D998" s="3"/>
      <c r="E998" s="34"/>
      <c r="F998" s="34"/>
      <c r="G998" s="34"/>
      <c r="H998" s="34"/>
      <c r="I998" s="34"/>
      <c r="J998" s="34"/>
      <c r="K998" s="21">
        <v>44896</v>
      </c>
      <c r="L998" s="3" t="s">
        <v>9</v>
      </c>
      <c r="M998" s="34"/>
      <c r="N998" s="34">
        <v>-97000</v>
      </c>
      <c r="O998" s="4">
        <f t="shared" si="164"/>
        <v>-97000</v>
      </c>
      <c r="P998" s="34"/>
      <c r="Q998" s="34"/>
      <c r="R998" s="34"/>
      <c r="S998" s="34"/>
      <c r="T998" s="3" t="s">
        <v>1618</v>
      </c>
    </row>
    <row r="999" spans="1:20" x14ac:dyDescent="0.35">
      <c r="A999" s="3" t="s">
        <v>149</v>
      </c>
      <c r="B999" s="3"/>
      <c r="C999" s="3"/>
      <c r="D999" s="3"/>
      <c r="E999" s="34"/>
      <c r="F999" s="34"/>
      <c r="G999" s="34"/>
      <c r="H999" s="34"/>
      <c r="I999" s="34"/>
      <c r="J999" s="34"/>
      <c r="K999" s="21">
        <v>44985</v>
      </c>
      <c r="L999" s="3" t="s">
        <v>9</v>
      </c>
      <c r="M999" s="34"/>
      <c r="N999" s="34">
        <v>-179000</v>
      </c>
      <c r="O999" s="4">
        <f t="shared" si="164"/>
        <v>-179000</v>
      </c>
      <c r="P999" s="34"/>
      <c r="Q999" s="34"/>
      <c r="R999" s="34"/>
      <c r="S999" s="34"/>
      <c r="T999" s="3" t="s">
        <v>1618</v>
      </c>
    </row>
    <row r="1000" spans="1:20" x14ac:dyDescent="0.35">
      <c r="A1000" s="3" t="s">
        <v>149</v>
      </c>
      <c r="B1000" s="3"/>
      <c r="C1000" s="3"/>
      <c r="D1000" s="3"/>
      <c r="E1000" s="34"/>
      <c r="F1000" s="34"/>
      <c r="G1000" s="34"/>
      <c r="H1000" s="34"/>
      <c r="I1000" s="34"/>
      <c r="J1000" s="34"/>
      <c r="K1000" s="3"/>
      <c r="L1000" s="3"/>
      <c r="M1000" s="34"/>
      <c r="N1000" s="34"/>
      <c r="O1000" s="4">
        <f t="shared" si="164"/>
        <v>0</v>
      </c>
      <c r="P1000" s="34"/>
      <c r="Q1000" s="34"/>
      <c r="R1000" s="34"/>
      <c r="S1000" s="34"/>
      <c r="T1000" s="3" t="s">
        <v>1618</v>
      </c>
    </row>
    <row r="1001" spans="1:20" x14ac:dyDescent="0.35">
      <c r="A1001" s="18"/>
      <c r="B1001" s="18"/>
      <c r="C1001" s="18"/>
      <c r="D1001" s="18"/>
      <c r="E1001" s="23"/>
      <c r="F1001" s="23"/>
      <c r="G1001" s="23"/>
      <c r="H1001" s="23"/>
      <c r="I1001" s="23"/>
      <c r="J1001" s="23"/>
      <c r="K1001" s="18"/>
      <c r="L1001" s="18"/>
      <c r="M1001" s="23">
        <f t="shared" ref="M1001:N1001" si="165">SUM(M995:M1000)</f>
        <v>2363000</v>
      </c>
      <c r="N1001" s="23">
        <f t="shared" si="165"/>
        <v>-126000</v>
      </c>
      <c r="O1001" s="23">
        <f>SUM(O995:O1000)</f>
        <v>2237000</v>
      </c>
      <c r="P1001" s="23">
        <f>+J994-N1001</f>
        <v>1304060</v>
      </c>
      <c r="Q1001" s="23">
        <f>+I994-M1001</f>
        <v>-1305000</v>
      </c>
      <c r="R1001" s="23">
        <f>+SUM(P1001:Q1001)</f>
        <v>-940</v>
      </c>
      <c r="S1001" s="23">
        <f>+O1001</f>
        <v>2237000</v>
      </c>
      <c r="T1001" s="18"/>
    </row>
    <row r="1002" spans="1:20" x14ac:dyDescent="0.35">
      <c r="A1002" s="3" t="s">
        <v>150</v>
      </c>
      <c r="B1002" s="3" t="s">
        <v>399</v>
      </c>
      <c r="C1002" s="3"/>
      <c r="D1002" s="3">
        <v>80.03</v>
      </c>
      <c r="E1002" s="34">
        <v>10000</v>
      </c>
      <c r="F1002" s="4">
        <f>+D1002*0.8364</f>
        <v>66.937092000000007</v>
      </c>
      <c r="G1002" s="34">
        <v>6500</v>
      </c>
      <c r="H1002" s="34">
        <f>+D1002*E1002</f>
        <v>800300</v>
      </c>
      <c r="I1002" s="4">
        <f>+CEILING(F1002*G1002,1000)</f>
        <v>436000</v>
      </c>
      <c r="J1002" s="4">
        <f>(H1002-I1002)</f>
        <v>364300</v>
      </c>
      <c r="K1002" s="21">
        <v>44641</v>
      </c>
      <c r="L1002" s="3"/>
      <c r="M1002" s="34"/>
      <c r="N1002" s="34"/>
      <c r="O1002" s="34"/>
      <c r="P1002" s="34"/>
      <c r="Q1002" s="34"/>
      <c r="R1002" s="34"/>
      <c r="S1002" s="34"/>
      <c r="T1002" s="3" t="s">
        <v>294</v>
      </c>
    </row>
    <row r="1003" spans="1:20" x14ac:dyDescent="0.35">
      <c r="A1003" s="3" t="s">
        <v>150</v>
      </c>
      <c r="B1003" s="3"/>
      <c r="C1003" s="3" t="s">
        <v>1507</v>
      </c>
      <c r="D1003" s="3"/>
      <c r="E1003" s="34"/>
      <c r="F1003" s="34"/>
      <c r="G1003" s="34"/>
      <c r="H1003" s="34"/>
      <c r="I1003" s="34"/>
      <c r="J1003" s="34"/>
      <c r="K1003" s="21">
        <v>44641</v>
      </c>
      <c r="L1003" s="3" t="s">
        <v>312</v>
      </c>
      <c r="M1003" s="34">
        <v>1000</v>
      </c>
      <c r="N1003" s="34"/>
      <c r="O1003" s="4">
        <f t="shared" ref="O1003:O1016" si="166">+SUM(M1003:N1003)</f>
        <v>1000</v>
      </c>
      <c r="P1003" s="34"/>
      <c r="Q1003" s="34"/>
      <c r="R1003" s="34"/>
      <c r="S1003" s="34"/>
      <c r="T1003" s="3" t="s">
        <v>294</v>
      </c>
    </row>
    <row r="1004" spans="1:20" x14ac:dyDescent="0.35">
      <c r="A1004" s="3" t="s">
        <v>150</v>
      </c>
      <c r="B1004" s="3"/>
      <c r="C1004" s="3" t="s">
        <v>1508</v>
      </c>
      <c r="D1004" s="3"/>
      <c r="E1004" s="34"/>
      <c r="F1004" s="34"/>
      <c r="G1004" s="34"/>
      <c r="H1004" s="34"/>
      <c r="I1004" s="34"/>
      <c r="J1004" s="34"/>
      <c r="K1004" s="21">
        <v>44641</v>
      </c>
      <c r="L1004" s="3" t="s">
        <v>312</v>
      </c>
      <c r="M1004" s="34">
        <v>55000</v>
      </c>
      <c r="N1004" s="34"/>
      <c r="O1004" s="4">
        <f t="shared" si="166"/>
        <v>55000</v>
      </c>
      <c r="P1004" s="34"/>
      <c r="Q1004" s="34"/>
      <c r="R1004" s="34"/>
      <c r="S1004" s="34"/>
      <c r="T1004" s="3" t="s">
        <v>294</v>
      </c>
    </row>
    <row r="1005" spans="1:20" x14ac:dyDescent="0.35">
      <c r="A1005" s="3" t="s">
        <v>150</v>
      </c>
      <c r="B1005" s="3"/>
      <c r="C1005" s="3" t="s">
        <v>1507</v>
      </c>
      <c r="D1005" s="3"/>
      <c r="E1005" s="34"/>
      <c r="F1005" s="34"/>
      <c r="G1005" s="34"/>
      <c r="H1005" s="34"/>
      <c r="I1005" s="34"/>
      <c r="J1005" s="34"/>
      <c r="K1005" s="21">
        <v>44641</v>
      </c>
      <c r="L1005" s="3" t="s">
        <v>312</v>
      </c>
      <c r="M1005" s="34">
        <v>94000</v>
      </c>
      <c r="N1005" s="34"/>
      <c r="O1005" s="4">
        <f t="shared" si="166"/>
        <v>94000</v>
      </c>
      <c r="P1005" s="34"/>
      <c r="Q1005" s="34"/>
      <c r="R1005" s="34"/>
      <c r="S1005" s="34"/>
      <c r="T1005" s="3" t="s">
        <v>294</v>
      </c>
    </row>
    <row r="1006" spans="1:20" x14ac:dyDescent="0.35">
      <c r="A1006" s="3" t="s">
        <v>150</v>
      </c>
      <c r="B1006" s="3"/>
      <c r="C1006" s="3"/>
      <c r="D1006" s="3"/>
      <c r="E1006" s="34"/>
      <c r="F1006" s="34"/>
      <c r="G1006" s="34"/>
      <c r="H1006" s="34"/>
      <c r="I1006" s="34"/>
      <c r="J1006" s="34"/>
      <c r="K1006" s="21">
        <v>44678</v>
      </c>
      <c r="L1006" s="3" t="s">
        <v>312</v>
      </c>
      <c r="M1006" s="34">
        <v>59027</v>
      </c>
      <c r="N1006" s="34"/>
      <c r="O1006" s="4">
        <f t="shared" si="166"/>
        <v>59027</v>
      </c>
      <c r="P1006" s="34"/>
      <c r="Q1006" s="34"/>
      <c r="R1006" s="34"/>
      <c r="S1006" s="34"/>
      <c r="T1006" s="3" t="s">
        <v>294</v>
      </c>
    </row>
    <row r="1007" spans="1:20" x14ac:dyDescent="0.35">
      <c r="A1007" s="3" t="s">
        <v>150</v>
      </c>
      <c r="B1007" s="3"/>
      <c r="C1007" s="3" t="s">
        <v>1509</v>
      </c>
      <c r="D1007" s="3"/>
      <c r="E1007" s="34"/>
      <c r="F1007" s="34"/>
      <c r="G1007" s="34"/>
      <c r="H1007" s="34"/>
      <c r="I1007" s="34"/>
      <c r="J1007" s="34"/>
      <c r="K1007" s="21">
        <v>44783</v>
      </c>
      <c r="L1007" s="3" t="s">
        <v>314</v>
      </c>
      <c r="M1007" s="34">
        <v>152395</v>
      </c>
      <c r="N1007" s="34"/>
      <c r="O1007" s="4">
        <f t="shared" si="166"/>
        <v>152395</v>
      </c>
      <c r="P1007" s="34"/>
      <c r="Q1007" s="34"/>
      <c r="R1007" s="34"/>
      <c r="S1007" s="34"/>
      <c r="T1007" s="3" t="s">
        <v>294</v>
      </c>
    </row>
    <row r="1008" spans="1:20" x14ac:dyDescent="0.35">
      <c r="A1008" s="3" t="s">
        <v>150</v>
      </c>
      <c r="B1008" s="3"/>
      <c r="C1008" s="3"/>
      <c r="D1008" s="3"/>
      <c r="E1008" s="34"/>
      <c r="F1008" s="34"/>
      <c r="G1008" s="34"/>
      <c r="H1008" s="34"/>
      <c r="I1008" s="34"/>
      <c r="J1008" s="34"/>
      <c r="K1008" s="21">
        <v>45197</v>
      </c>
      <c r="L1008" s="3" t="s">
        <v>9</v>
      </c>
      <c r="M1008" s="34"/>
      <c r="N1008" s="34">
        <v>10000</v>
      </c>
      <c r="O1008" s="4">
        <f t="shared" si="166"/>
        <v>10000</v>
      </c>
      <c r="P1008" s="34"/>
      <c r="Q1008" s="34"/>
      <c r="R1008" s="34"/>
      <c r="S1008" s="34"/>
      <c r="T1008" s="3" t="s">
        <v>294</v>
      </c>
    </row>
    <row r="1009" spans="1:20" x14ac:dyDescent="0.35">
      <c r="A1009" s="3" t="s">
        <v>150</v>
      </c>
      <c r="B1009" s="3"/>
      <c r="C1009" s="3"/>
      <c r="D1009" s="3"/>
      <c r="E1009" s="34"/>
      <c r="F1009" s="34"/>
      <c r="G1009" s="34"/>
      <c r="H1009" s="34"/>
      <c r="I1009" s="34"/>
      <c r="J1009" s="34"/>
      <c r="K1009" s="21">
        <v>45202</v>
      </c>
      <c r="L1009" s="3" t="s">
        <v>9</v>
      </c>
      <c r="M1009" s="34"/>
      <c r="N1009" s="34">
        <v>515350</v>
      </c>
      <c r="O1009" s="4">
        <f t="shared" si="166"/>
        <v>515350</v>
      </c>
      <c r="P1009" s="34"/>
      <c r="Q1009" s="34"/>
      <c r="R1009" s="34"/>
      <c r="S1009" s="34"/>
      <c r="T1009" s="3" t="s">
        <v>294</v>
      </c>
    </row>
    <row r="1010" spans="1:20" x14ac:dyDescent="0.35">
      <c r="A1010" s="3" t="s">
        <v>150</v>
      </c>
      <c r="B1010" s="3"/>
      <c r="C1010" s="3" t="s">
        <v>403</v>
      </c>
      <c r="D1010" s="3"/>
      <c r="E1010" s="34"/>
      <c r="F1010" s="34"/>
      <c r="G1010" s="34"/>
      <c r="H1010" s="34"/>
      <c r="I1010" s="34"/>
      <c r="J1010" s="34"/>
      <c r="K1010" s="21">
        <v>45202</v>
      </c>
      <c r="L1010" s="3" t="s">
        <v>383</v>
      </c>
      <c r="M1010" s="34">
        <v>150000</v>
      </c>
      <c r="N1010" s="34"/>
      <c r="O1010" s="4">
        <f t="shared" si="166"/>
        <v>150000</v>
      </c>
      <c r="P1010" s="34"/>
      <c r="Q1010" s="34"/>
      <c r="R1010" s="34"/>
      <c r="S1010" s="34"/>
      <c r="T1010" s="3" t="s">
        <v>294</v>
      </c>
    </row>
    <row r="1011" spans="1:20" x14ac:dyDescent="0.35">
      <c r="A1011" s="3" t="s">
        <v>150</v>
      </c>
      <c r="B1011" s="3"/>
      <c r="C1011" s="3" t="s">
        <v>1508</v>
      </c>
      <c r="D1011" s="3"/>
      <c r="E1011" s="34"/>
      <c r="F1011" s="34"/>
      <c r="G1011" s="34"/>
      <c r="H1011" s="34"/>
      <c r="I1011" s="34"/>
      <c r="J1011" s="34"/>
      <c r="K1011" s="21">
        <v>45224</v>
      </c>
      <c r="L1011" s="3" t="s">
        <v>313</v>
      </c>
      <c r="M1011" s="34">
        <v>-55000</v>
      </c>
      <c r="N1011" s="34"/>
      <c r="O1011" s="4">
        <f t="shared" si="166"/>
        <v>-55000</v>
      </c>
      <c r="P1011" s="34"/>
      <c r="Q1011" s="34"/>
      <c r="R1011" s="34"/>
      <c r="S1011" s="34"/>
      <c r="T1011" s="3" t="s">
        <v>294</v>
      </c>
    </row>
    <row r="1012" spans="1:20" x14ac:dyDescent="0.35">
      <c r="A1012" s="3" t="s">
        <v>150</v>
      </c>
      <c r="B1012" s="3"/>
      <c r="C1012" s="3" t="s">
        <v>1509</v>
      </c>
      <c r="D1012" s="3"/>
      <c r="E1012" s="34"/>
      <c r="F1012" s="34"/>
      <c r="G1012" s="34"/>
      <c r="H1012" s="34"/>
      <c r="I1012" s="34"/>
      <c r="J1012" s="34"/>
      <c r="K1012" s="21">
        <v>45224</v>
      </c>
      <c r="L1012" s="3" t="s">
        <v>321</v>
      </c>
      <c r="M1012" s="34">
        <v>-152395</v>
      </c>
      <c r="N1012" s="34"/>
      <c r="O1012" s="4">
        <f t="shared" si="166"/>
        <v>-152395</v>
      </c>
      <c r="P1012" s="34"/>
      <c r="Q1012" s="34"/>
      <c r="R1012" s="34"/>
      <c r="S1012" s="34"/>
      <c r="T1012" s="3" t="s">
        <v>294</v>
      </c>
    </row>
    <row r="1013" spans="1:20" x14ac:dyDescent="0.35">
      <c r="A1013" s="3" t="s">
        <v>150</v>
      </c>
      <c r="B1013" s="3"/>
      <c r="C1013" s="3"/>
      <c r="D1013" s="3"/>
      <c r="E1013" s="34"/>
      <c r="F1013" s="34"/>
      <c r="G1013" s="34"/>
      <c r="H1013" s="34"/>
      <c r="I1013" s="34"/>
      <c r="J1013" s="34"/>
      <c r="K1013" s="21">
        <v>45468</v>
      </c>
      <c r="L1013" s="3" t="s">
        <v>1793</v>
      </c>
      <c r="M1013" s="34">
        <v>285000</v>
      </c>
      <c r="N1013" s="34"/>
      <c r="O1013" s="4">
        <f t="shared" si="166"/>
        <v>285000</v>
      </c>
      <c r="P1013" s="34"/>
      <c r="Q1013" s="34"/>
      <c r="R1013" s="34"/>
      <c r="S1013" s="34"/>
      <c r="T1013" s="3" t="s">
        <v>294</v>
      </c>
    </row>
    <row r="1014" spans="1:20" x14ac:dyDescent="0.35">
      <c r="A1014" s="3" t="s">
        <v>150</v>
      </c>
      <c r="B1014" s="3"/>
      <c r="C1014" s="3"/>
      <c r="D1014" s="3"/>
      <c r="E1014" s="34"/>
      <c r="F1014" s="34"/>
      <c r="G1014" s="34"/>
      <c r="H1014" s="34"/>
      <c r="I1014" s="34"/>
      <c r="J1014" s="34"/>
      <c r="K1014" s="21">
        <v>45470</v>
      </c>
      <c r="L1014" s="3" t="s">
        <v>9</v>
      </c>
      <c r="M1014" s="34"/>
      <c r="N1014" s="34">
        <v>-160050</v>
      </c>
      <c r="O1014" s="4">
        <f t="shared" si="166"/>
        <v>-160050</v>
      </c>
      <c r="P1014" s="34"/>
      <c r="Q1014" s="34"/>
      <c r="R1014" s="34"/>
      <c r="S1014" s="34"/>
      <c r="T1014" s="3" t="s">
        <v>294</v>
      </c>
    </row>
    <row r="1015" spans="1:20" x14ac:dyDescent="0.35">
      <c r="A1015" s="3" t="s">
        <v>150</v>
      </c>
      <c r="B1015" s="3"/>
      <c r="C1015" s="3" t="s">
        <v>1510</v>
      </c>
      <c r="D1015" s="3"/>
      <c r="E1015" s="34"/>
      <c r="F1015" s="34"/>
      <c r="G1015" s="34"/>
      <c r="H1015" s="34"/>
      <c r="I1015" s="34"/>
      <c r="J1015" s="34"/>
      <c r="K1015" s="21">
        <v>45509</v>
      </c>
      <c r="L1015" s="3" t="s">
        <v>321</v>
      </c>
      <c r="M1015" s="34">
        <v>-154027</v>
      </c>
      <c r="N1015" s="34"/>
      <c r="O1015" s="4">
        <f t="shared" si="166"/>
        <v>-154027</v>
      </c>
      <c r="P1015" s="34"/>
      <c r="Q1015" s="34"/>
      <c r="R1015" s="34"/>
      <c r="S1015" s="34"/>
      <c r="T1015" s="3" t="s">
        <v>294</v>
      </c>
    </row>
    <row r="1016" spans="1:20" x14ac:dyDescent="0.35">
      <c r="A1016" s="3" t="s">
        <v>150</v>
      </c>
      <c r="B1016" s="3"/>
      <c r="C1016" s="3"/>
      <c r="D1016" s="3"/>
      <c r="E1016" s="34"/>
      <c r="F1016" s="34"/>
      <c r="G1016" s="34"/>
      <c r="H1016" s="34"/>
      <c r="I1016" s="34"/>
      <c r="J1016" s="34"/>
      <c r="K1016" s="3"/>
      <c r="L1016" s="3"/>
      <c r="M1016" s="34"/>
      <c r="N1016" s="34"/>
      <c r="O1016" s="4">
        <f t="shared" si="166"/>
        <v>0</v>
      </c>
      <c r="P1016" s="34"/>
      <c r="Q1016" s="34"/>
      <c r="R1016" s="34"/>
      <c r="S1016" s="34"/>
      <c r="T1016" s="3" t="s">
        <v>294</v>
      </c>
    </row>
    <row r="1017" spans="1:20" x14ac:dyDescent="0.35">
      <c r="A1017" s="18"/>
      <c r="B1017" s="18"/>
      <c r="C1017" s="18"/>
      <c r="D1017" s="18"/>
      <c r="E1017" s="23"/>
      <c r="F1017" s="23"/>
      <c r="G1017" s="23"/>
      <c r="H1017" s="23"/>
      <c r="I1017" s="23"/>
      <c r="J1017" s="23"/>
      <c r="K1017" s="18"/>
      <c r="L1017" s="18"/>
      <c r="M1017" s="23">
        <f t="shared" ref="M1017:N1017" si="167">SUM(M1003:M1016)</f>
        <v>435000</v>
      </c>
      <c r="N1017" s="23">
        <f t="shared" si="167"/>
        <v>365300</v>
      </c>
      <c r="O1017" s="23">
        <f>SUM(O1003:O1016)</f>
        <v>800300</v>
      </c>
      <c r="P1017" s="23">
        <f>+J1002-N1017</f>
        <v>-1000</v>
      </c>
      <c r="Q1017" s="23">
        <f>+I1002-M1017</f>
        <v>1000</v>
      </c>
      <c r="R1017" s="23">
        <f>+SUM(P1017:Q1017)</f>
        <v>0</v>
      </c>
      <c r="S1017" s="23">
        <f>+O1017</f>
        <v>800300</v>
      </c>
      <c r="T1017" s="18"/>
    </row>
    <row r="1018" spans="1:20" x14ac:dyDescent="0.35">
      <c r="A1018" s="3" t="s">
        <v>151</v>
      </c>
      <c r="B1018" s="3" t="s">
        <v>399</v>
      </c>
      <c r="C1018" s="3"/>
      <c r="D1018" s="3">
        <v>80.03</v>
      </c>
      <c r="E1018" s="34">
        <v>10000</v>
      </c>
      <c r="F1018" s="4">
        <f>+D1018*0.8364</f>
        <v>66.937092000000007</v>
      </c>
      <c r="G1018" s="34">
        <v>6500</v>
      </c>
      <c r="H1018" s="34">
        <f>+D1018*E1018</f>
        <v>800300</v>
      </c>
      <c r="I1018" s="4">
        <f>+CEILING(F1018*G1018,1000)</f>
        <v>436000</v>
      </c>
      <c r="J1018" s="4">
        <f>(H1018-I1018)</f>
        <v>364300</v>
      </c>
      <c r="K1018" s="21">
        <v>44658</v>
      </c>
      <c r="L1018" s="3"/>
      <c r="M1018" s="34"/>
      <c r="N1018" s="34"/>
      <c r="O1018" s="34"/>
      <c r="P1018" s="34"/>
      <c r="Q1018" s="34"/>
      <c r="R1018" s="34"/>
      <c r="S1018" s="34"/>
      <c r="T1018" s="3" t="s">
        <v>293</v>
      </c>
    </row>
    <row r="1019" spans="1:20" x14ac:dyDescent="0.35">
      <c r="A1019" s="3" t="s">
        <v>151</v>
      </c>
      <c r="B1019" s="3"/>
      <c r="C1019" s="3"/>
      <c r="D1019" s="3"/>
      <c r="E1019" s="34"/>
      <c r="F1019" s="34"/>
      <c r="G1019" s="34"/>
      <c r="H1019" s="34"/>
      <c r="I1019" s="34"/>
      <c r="J1019" s="34"/>
      <c r="K1019" s="21">
        <v>44658</v>
      </c>
      <c r="L1019" s="3" t="s">
        <v>9</v>
      </c>
      <c r="M1019" s="34"/>
      <c r="N1019" s="4">
        <v>20000</v>
      </c>
      <c r="O1019" s="4">
        <f t="shared" ref="O1019:O1025" si="168">+SUM(M1019:N1019)</f>
        <v>20000</v>
      </c>
      <c r="P1019" s="34"/>
      <c r="Q1019" s="34"/>
      <c r="R1019" s="34"/>
      <c r="S1019" s="34"/>
      <c r="T1019" s="3" t="s">
        <v>293</v>
      </c>
    </row>
    <row r="1020" spans="1:20" x14ac:dyDescent="0.35">
      <c r="A1020" s="3" t="s">
        <v>151</v>
      </c>
      <c r="B1020" s="3"/>
      <c r="C1020" s="3"/>
      <c r="D1020" s="3"/>
      <c r="E1020" s="34"/>
      <c r="F1020" s="34"/>
      <c r="G1020" s="34"/>
      <c r="H1020" s="34"/>
      <c r="I1020" s="34"/>
      <c r="J1020" s="34"/>
      <c r="K1020" s="21">
        <v>44663</v>
      </c>
      <c r="L1020" s="3" t="s">
        <v>1794</v>
      </c>
      <c r="M1020" s="34">
        <v>180000</v>
      </c>
      <c r="N1020" s="34"/>
      <c r="O1020" s="4">
        <f t="shared" si="168"/>
        <v>180000</v>
      </c>
      <c r="P1020" s="34"/>
      <c r="Q1020" s="34"/>
      <c r="R1020" s="34"/>
      <c r="S1020" s="34"/>
      <c r="T1020" s="3" t="s">
        <v>293</v>
      </c>
    </row>
    <row r="1021" spans="1:20" x14ac:dyDescent="0.35">
      <c r="A1021" s="3" t="s">
        <v>151</v>
      </c>
      <c r="B1021" s="3"/>
      <c r="C1021" s="3"/>
      <c r="D1021" s="3"/>
      <c r="E1021" s="34"/>
      <c r="F1021" s="34"/>
      <c r="G1021" s="34"/>
      <c r="H1021" s="34"/>
      <c r="I1021" s="34"/>
      <c r="J1021" s="34"/>
      <c r="K1021" s="21">
        <v>45023</v>
      </c>
      <c r="L1021" s="3" t="s">
        <v>9</v>
      </c>
      <c r="M1021" s="34"/>
      <c r="N1021" s="4">
        <v>200000</v>
      </c>
      <c r="O1021" s="4">
        <f t="shared" si="168"/>
        <v>200000</v>
      </c>
      <c r="P1021" s="34"/>
      <c r="Q1021" s="34"/>
      <c r="R1021" s="34"/>
      <c r="S1021" s="34"/>
      <c r="T1021" s="3" t="s">
        <v>293</v>
      </c>
    </row>
    <row r="1022" spans="1:20" x14ac:dyDescent="0.35">
      <c r="A1022" s="3" t="s">
        <v>151</v>
      </c>
      <c r="B1022" s="3"/>
      <c r="C1022" s="3" t="s">
        <v>463</v>
      </c>
      <c r="D1022" s="3"/>
      <c r="E1022" s="34"/>
      <c r="F1022" s="34"/>
      <c r="G1022" s="34"/>
      <c r="H1022" s="34"/>
      <c r="I1022" s="34"/>
      <c r="J1022" s="34"/>
      <c r="K1022" s="21">
        <v>45026</v>
      </c>
      <c r="L1022" s="3" t="s">
        <v>314</v>
      </c>
      <c r="M1022" s="34">
        <v>255000</v>
      </c>
      <c r="N1022" s="34"/>
      <c r="O1022" s="4">
        <f t="shared" si="168"/>
        <v>255000</v>
      </c>
      <c r="P1022" s="34"/>
      <c r="Q1022" s="34"/>
      <c r="R1022" s="34"/>
      <c r="S1022" s="34"/>
      <c r="T1022" s="3" t="s">
        <v>293</v>
      </c>
    </row>
    <row r="1023" spans="1:20" x14ac:dyDescent="0.35">
      <c r="A1023" s="3" t="s">
        <v>151</v>
      </c>
      <c r="B1023" s="3"/>
      <c r="C1023" s="3"/>
      <c r="D1023" s="3"/>
      <c r="E1023" s="34"/>
      <c r="F1023" s="34"/>
      <c r="G1023" s="34"/>
      <c r="H1023" s="34"/>
      <c r="I1023" s="34"/>
      <c r="J1023" s="34"/>
      <c r="K1023" s="21">
        <v>45028</v>
      </c>
      <c r="L1023" s="3" t="s">
        <v>9</v>
      </c>
      <c r="M1023" s="34"/>
      <c r="N1023" s="4">
        <v>145300</v>
      </c>
      <c r="O1023" s="4">
        <f t="shared" si="168"/>
        <v>145300</v>
      </c>
      <c r="P1023" s="34"/>
      <c r="Q1023" s="34"/>
      <c r="R1023" s="34"/>
      <c r="S1023" s="34"/>
      <c r="T1023" s="3" t="s">
        <v>293</v>
      </c>
    </row>
    <row r="1024" spans="1:20" x14ac:dyDescent="0.35">
      <c r="A1024" s="3" t="s">
        <v>151</v>
      </c>
      <c r="B1024" s="3"/>
      <c r="C1024" s="3"/>
      <c r="D1024" s="3"/>
      <c r="E1024" s="34"/>
      <c r="F1024" s="34"/>
      <c r="G1024" s="34"/>
      <c r="H1024" s="34"/>
      <c r="I1024" s="34"/>
      <c r="J1024" s="34"/>
      <c r="K1024" s="21">
        <v>45028</v>
      </c>
      <c r="L1024" s="3" t="s">
        <v>9</v>
      </c>
      <c r="M1024" s="34"/>
      <c r="N1024" s="4">
        <v>-300</v>
      </c>
      <c r="O1024" s="4">
        <f t="shared" si="168"/>
        <v>-300</v>
      </c>
      <c r="P1024" s="34"/>
      <c r="Q1024" s="34"/>
      <c r="R1024" s="34"/>
      <c r="S1024" s="34"/>
      <c r="T1024" s="3" t="s">
        <v>293</v>
      </c>
    </row>
    <row r="1025" spans="1:20" x14ac:dyDescent="0.35">
      <c r="A1025" s="3" t="s">
        <v>151</v>
      </c>
      <c r="B1025" s="3"/>
      <c r="C1025" s="3"/>
      <c r="D1025" s="3"/>
      <c r="E1025" s="34"/>
      <c r="F1025" s="34"/>
      <c r="G1025" s="34"/>
      <c r="H1025" s="34"/>
      <c r="I1025" s="34"/>
      <c r="J1025" s="34"/>
      <c r="K1025" s="3"/>
      <c r="L1025" s="3"/>
      <c r="M1025" s="34"/>
      <c r="N1025" s="34"/>
      <c r="O1025" s="4">
        <f t="shared" si="168"/>
        <v>0</v>
      </c>
      <c r="P1025" s="34"/>
      <c r="Q1025" s="34"/>
      <c r="R1025" s="34"/>
      <c r="S1025" s="34"/>
      <c r="T1025" s="3" t="s">
        <v>293</v>
      </c>
    </row>
    <row r="1026" spans="1:20" x14ac:dyDescent="0.35">
      <c r="A1026" s="18"/>
      <c r="B1026" s="18"/>
      <c r="C1026" s="18"/>
      <c r="D1026" s="18"/>
      <c r="E1026" s="23"/>
      <c r="F1026" s="23"/>
      <c r="G1026" s="23"/>
      <c r="H1026" s="23"/>
      <c r="I1026" s="23"/>
      <c r="J1026" s="23"/>
      <c r="K1026" s="18"/>
      <c r="L1026" s="18"/>
      <c r="M1026" s="23">
        <f t="shared" ref="M1026:N1026" si="169">SUM(M1019:M1025)</f>
        <v>435000</v>
      </c>
      <c r="N1026" s="23">
        <f t="shared" si="169"/>
        <v>365000</v>
      </c>
      <c r="O1026" s="23">
        <f>SUM(O1019:O1025)</f>
        <v>800000</v>
      </c>
      <c r="P1026" s="23">
        <f>+J1018-N1026</f>
        <v>-700</v>
      </c>
      <c r="Q1026" s="23">
        <f>+I1018-M1026</f>
        <v>1000</v>
      </c>
      <c r="R1026" s="23">
        <f>+SUM(P1026:Q1026)</f>
        <v>300</v>
      </c>
      <c r="S1026" s="23">
        <f>+O1026</f>
        <v>800000</v>
      </c>
      <c r="T1026" s="18"/>
    </row>
    <row r="1027" spans="1:20" x14ac:dyDescent="0.35">
      <c r="A1027" s="3" t="s">
        <v>152</v>
      </c>
      <c r="B1027" s="3" t="s">
        <v>399</v>
      </c>
      <c r="C1027" s="3"/>
      <c r="D1027" s="3">
        <v>80.19</v>
      </c>
      <c r="E1027" s="34">
        <v>10000</v>
      </c>
      <c r="F1027" s="4">
        <f>+D1027*0.8364</f>
        <v>67.070915999999997</v>
      </c>
      <c r="G1027" s="34">
        <v>6500</v>
      </c>
      <c r="H1027" s="34">
        <f>+D1027*E1027</f>
        <v>801900</v>
      </c>
      <c r="I1027" s="4">
        <f>+CEILING(F1027*G1027,1000)</f>
        <v>436000</v>
      </c>
      <c r="J1027" s="4">
        <f>(H1027-I1027)</f>
        <v>365900</v>
      </c>
      <c r="K1027" s="21">
        <v>44664</v>
      </c>
      <c r="L1027" s="3"/>
      <c r="M1027" s="34"/>
      <c r="N1027" s="34"/>
      <c r="O1027" s="34"/>
      <c r="P1027" s="34"/>
      <c r="Q1027" s="34"/>
      <c r="R1027" s="34"/>
      <c r="S1027" s="34"/>
      <c r="T1027" s="3" t="s">
        <v>294</v>
      </c>
    </row>
    <row r="1028" spans="1:20" x14ac:dyDescent="0.35">
      <c r="A1028" s="3" t="s">
        <v>152</v>
      </c>
      <c r="B1028" s="3"/>
      <c r="C1028" s="3"/>
      <c r="D1028" s="3"/>
      <c r="E1028" s="34"/>
      <c r="F1028" s="34"/>
      <c r="G1028" s="34"/>
      <c r="H1028" s="34"/>
      <c r="I1028" s="34"/>
      <c r="J1028" s="34"/>
      <c r="K1028" s="21">
        <v>44664</v>
      </c>
      <c r="L1028" s="3" t="s">
        <v>1669</v>
      </c>
      <c r="M1028" s="34">
        <v>217000</v>
      </c>
      <c r="N1028" s="34"/>
      <c r="O1028" s="4">
        <f t="shared" ref="O1028:O1040" si="170">+SUM(M1028:N1028)</f>
        <v>217000</v>
      </c>
      <c r="P1028" s="34"/>
      <c r="Q1028" s="34"/>
      <c r="R1028" s="34"/>
      <c r="S1028" s="34"/>
      <c r="T1028" s="3" t="s">
        <v>294</v>
      </c>
    </row>
    <row r="1029" spans="1:20" x14ac:dyDescent="0.35">
      <c r="A1029" s="3" t="s">
        <v>152</v>
      </c>
      <c r="B1029" s="3"/>
      <c r="C1029" s="3"/>
      <c r="D1029" s="3"/>
      <c r="E1029" s="34"/>
      <c r="F1029" s="34"/>
      <c r="G1029" s="34"/>
      <c r="H1029" s="34"/>
      <c r="I1029" s="34"/>
      <c r="J1029" s="34"/>
      <c r="K1029" s="21">
        <v>44776</v>
      </c>
      <c r="L1029" s="3" t="s">
        <v>9</v>
      </c>
      <c r="M1029" s="34"/>
      <c r="N1029" s="4">
        <v>10000</v>
      </c>
      <c r="O1029" s="4">
        <f t="shared" si="170"/>
        <v>10000</v>
      </c>
      <c r="P1029" s="34"/>
      <c r="Q1029" s="34"/>
      <c r="R1029" s="34"/>
      <c r="S1029" s="34"/>
      <c r="T1029" s="3" t="s">
        <v>294</v>
      </c>
    </row>
    <row r="1030" spans="1:20" x14ac:dyDescent="0.35">
      <c r="A1030" s="3" t="s">
        <v>152</v>
      </c>
      <c r="B1030" s="3"/>
      <c r="C1030" s="3"/>
      <c r="D1030" s="3"/>
      <c r="E1030" s="34"/>
      <c r="F1030" s="34"/>
      <c r="G1030" s="34"/>
      <c r="H1030" s="34"/>
      <c r="I1030" s="34"/>
      <c r="J1030" s="34"/>
      <c r="K1030" s="21">
        <v>44788</v>
      </c>
      <c r="L1030" s="3" t="s">
        <v>312</v>
      </c>
      <c r="M1030" s="34">
        <v>100000</v>
      </c>
      <c r="N1030" s="34"/>
      <c r="O1030" s="4">
        <f t="shared" si="170"/>
        <v>100000</v>
      </c>
      <c r="P1030" s="34"/>
      <c r="Q1030" s="34"/>
      <c r="R1030" s="34"/>
      <c r="S1030" s="34"/>
      <c r="T1030" s="3" t="s">
        <v>294</v>
      </c>
    </row>
    <row r="1031" spans="1:20" x14ac:dyDescent="0.35">
      <c r="A1031" s="3" t="s">
        <v>152</v>
      </c>
      <c r="B1031" s="3"/>
      <c r="C1031" s="3"/>
      <c r="D1031" s="3"/>
      <c r="E1031" s="34"/>
      <c r="F1031" s="34"/>
      <c r="G1031" s="34"/>
      <c r="H1031" s="34"/>
      <c r="I1031" s="34"/>
      <c r="J1031" s="34"/>
      <c r="K1031" s="21">
        <v>44789</v>
      </c>
      <c r="L1031" s="3" t="s">
        <v>312</v>
      </c>
      <c r="M1031" s="34">
        <v>100000</v>
      </c>
      <c r="N1031" s="34"/>
      <c r="O1031" s="4">
        <f t="shared" si="170"/>
        <v>100000</v>
      </c>
      <c r="P1031" s="34"/>
      <c r="Q1031" s="34"/>
      <c r="R1031" s="34"/>
      <c r="S1031" s="34"/>
      <c r="T1031" s="3" t="s">
        <v>294</v>
      </c>
    </row>
    <row r="1032" spans="1:20" x14ac:dyDescent="0.35">
      <c r="A1032" s="3" t="s">
        <v>152</v>
      </c>
      <c r="B1032" s="3"/>
      <c r="C1032" s="3"/>
      <c r="D1032" s="3"/>
      <c r="E1032" s="34"/>
      <c r="F1032" s="34"/>
      <c r="G1032" s="34"/>
      <c r="H1032" s="34"/>
      <c r="I1032" s="34"/>
      <c r="J1032" s="34"/>
      <c r="K1032" s="21">
        <v>44790</v>
      </c>
      <c r="L1032" s="3" t="s">
        <v>312</v>
      </c>
      <c r="M1032" s="34">
        <v>100000</v>
      </c>
      <c r="N1032" s="34"/>
      <c r="O1032" s="4">
        <f t="shared" si="170"/>
        <v>100000</v>
      </c>
      <c r="P1032" s="34"/>
      <c r="Q1032" s="34"/>
      <c r="R1032" s="34"/>
      <c r="S1032" s="34"/>
      <c r="T1032" s="3" t="s">
        <v>294</v>
      </c>
    </row>
    <row r="1033" spans="1:20" x14ac:dyDescent="0.35">
      <c r="A1033" s="3" t="s">
        <v>152</v>
      </c>
      <c r="B1033" s="3"/>
      <c r="C1033" s="3"/>
      <c r="D1033" s="3"/>
      <c r="E1033" s="34"/>
      <c r="F1033" s="34"/>
      <c r="G1033" s="34"/>
      <c r="H1033" s="34"/>
      <c r="I1033" s="34"/>
      <c r="J1033" s="34"/>
      <c r="K1033" s="21">
        <v>44814</v>
      </c>
      <c r="L1033" s="3" t="s">
        <v>312</v>
      </c>
      <c r="M1033" s="34">
        <v>100000</v>
      </c>
      <c r="N1033" s="34"/>
      <c r="O1033" s="4">
        <f t="shared" si="170"/>
        <v>100000</v>
      </c>
      <c r="P1033" s="34"/>
      <c r="Q1033" s="34"/>
      <c r="R1033" s="34"/>
      <c r="S1033" s="34"/>
      <c r="T1033" s="3" t="s">
        <v>294</v>
      </c>
    </row>
    <row r="1034" spans="1:20" x14ac:dyDescent="0.35">
      <c r="A1034" s="3" t="s">
        <v>152</v>
      </c>
      <c r="B1034" s="3"/>
      <c r="C1034" s="3"/>
      <c r="D1034" s="3"/>
      <c r="E1034" s="34"/>
      <c r="F1034" s="34"/>
      <c r="G1034" s="34"/>
      <c r="H1034" s="34"/>
      <c r="I1034" s="34"/>
      <c r="J1034" s="34"/>
      <c r="K1034" s="21">
        <v>44818</v>
      </c>
      <c r="L1034" s="3" t="s">
        <v>312</v>
      </c>
      <c r="M1034" s="34">
        <v>35800</v>
      </c>
      <c r="N1034" s="34"/>
      <c r="O1034" s="4">
        <f t="shared" si="170"/>
        <v>35800</v>
      </c>
      <c r="P1034" s="34"/>
      <c r="Q1034" s="34"/>
      <c r="R1034" s="34"/>
      <c r="S1034" s="34"/>
      <c r="T1034" s="3" t="s">
        <v>294</v>
      </c>
    </row>
    <row r="1035" spans="1:20" x14ac:dyDescent="0.35">
      <c r="A1035" s="3" t="s">
        <v>152</v>
      </c>
      <c r="B1035" s="3"/>
      <c r="C1035" s="3"/>
      <c r="D1035" s="3"/>
      <c r="E1035" s="34"/>
      <c r="F1035" s="34"/>
      <c r="G1035" s="34"/>
      <c r="H1035" s="34"/>
      <c r="I1035" s="34"/>
      <c r="J1035" s="34"/>
      <c r="K1035" s="21">
        <v>44818</v>
      </c>
      <c r="L1035" s="3" t="s">
        <v>9</v>
      </c>
      <c r="M1035" s="34"/>
      <c r="N1035" s="4">
        <v>200000</v>
      </c>
      <c r="O1035" s="4">
        <f t="shared" si="170"/>
        <v>200000</v>
      </c>
      <c r="P1035" s="34"/>
      <c r="Q1035" s="34"/>
      <c r="R1035" s="34"/>
      <c r="S1035" s="34"/>
      <c r="T1035" s="3" t="s">
        <v>294</v>
      </c>
    </row>
    <row r="1036" spans="1:20" x14ac:dyDescent="0.35">
      <c r="A1036" s="3" t="s">
        <v>152</v>
      </c>
      <c r="B1036" s="3"/>
      <c r="C1036" s="3"/>
      <c r="D1036" s="3"/>
      <c r="E1036" s="34"/>
      <c r="F1036" s="34"/>
      <c r="G1036" s="34"/>
      <c r="H1036" s="34"/>
      <c r="I1036" s="34"/>
      <c r="J1036" s="34"/>
      <c r="K1036" s="21">
        <v>44823</v>
      </c>
      <c r="L1036" s="3" t="s">
        <v>9</v>
      </c>
      <c r="M1036" s="34"/>
      <c r="N1036" s="4">
        <v>156100</v>
      </c>
      <c r="O1036" s="4">
        <f t="shared" si="170"/>
        <v>156100</v>
      </c>
      <c r="P1036" s="34"/>
      <c r="Q1036" s="34"/>
      <c r="R1036" s="34"/>
      <c r="S1036" s="34"/>
      <c r="T1036" s="3" t="s">
        <v>294</v>
      </c>
    </row>
    <row r="1037" spans="1:20" x14ac:dyDescent="0.35">
      <c r="A1037" s="3" t="s">
        <v>152</v>
      </c>
      <c r="B1037" s="3"/>
      <c r="C1037" s="3"/>
      <c r="D1037" s="3"/>
      <c r="E1037" s="34"/>
      <c r="F1037" s="34"/>
      <c r="G1037" s="34"/>
      <c r="H1037" s="34"/>
      <c r="I1037" s="34"/>
      <c r="J1037" s="34"/>
      <c r="K1037" s="21">
        <v>45125</v>
      </c>
      <c r="L1037" s="3" t="s">
        <v>316</v>
      </c>
      <c r="M1037" s="34">
        <v>217000</v>
      </c>
      <c r="N1037" s="34"/>
      <c r="O1037" s="4">
        <f t="shared" si="170"/>
        <v>217000</v>
      </c>
      <c r="P1037" s="34"/>
      <c r="Q1037" s="34"/>
      <c r="R1037" s="34"/>
      <c r="S1037" s="34"/>
      <c r="T1037" s="3" t="s">
        <v>294</v>
      </c>
    </row>
    <row r="1038" spans="1:20" x14ac:dyDescent="0.35">
      <c r="A1038" s="3" t="s">
        <v>152</v>
      </c>
      <c r="B1038" s="3"/>
      <c r="C1038" s="3"/>
      <c r="D1038" s="3"/>
      <c r="E1038" s="34"/>
      <c r="F1038" s="34"/>
      <c r="G1038" s="34"/>
      <c r="H1038" s="34"/>
      <c r="I1038" s="34"/>
      <c r="J1038" s="34"/>
      <c r="K1038" s="21">
        <v>45125</v>
      </c>
      <c r="L1038" s="3" t="s">
        <v>316</v>
      </c>
      <c r="M1038" s="34">
        <v>-217000</v>
      </c>
      <c r="N1038" s="34"/>
      <c r="O1038" s="4">
        <f t="shared" si="170"/>
        <v>-217000</v>
      </c>
      <c r="P1038" s="34"/>
      <c r="Q1038" s="34"/>
      <c r="R1038" s="34"/>
      <c r="S1038" s="34"/>
      <c r="T1038" s="3" t="s">
        <v>294</v>
      </c>
    </row>
    <row r="1039" spans="1:20" x14ac:dyDescent="0.35">
      <c r="A1039" s="3" t="s">
        <v>152</v>
      </c>
      <c r="B1039" s="3"/>
      <c r="C1039" s="3"/>
      <c r="D1039" s="3"/>
      <c r="E1039" s="34"/>
      <c r="F1039" s="34"/>
      <c r="G1039" s="34"/>
      <c r="H1039" s="34"/>
      <c r="I1039" s="34"/>
      <c r="J1039" s="34"/>
      <c r="K1039" s="21" t="s">
        <v>1904</v>
      </c>
      <c r="L1039" s="3"/>
      <c r="M1039" s="34">
        <v>-217000</v>
      </c>
      <c r="N1039" s="34"/>
      <c r="O1039" s="4">
        <f t="shared" si="170"/>
        <v>-217000</v>
      </c>
      <c r="P1039" s="34"/>
      <c r="Q1039" s="34"/>
      <c r="R1039" s="34"/>
      <c r="S1039" s="34"/>
      <c r="T1039" s="3" t="s">
        <v>294</v>
      </c>
    </row>
    <row r="1040" spans="1:20" x14ac:dyDescent="0.35">
      <c r="A1040" s="3" t="s">
        <v>152</v>
      </c>
      <c r="B1040" s="3"/>
      <c r="C1040" s="3"/>
      <c r="D1040" s="3"/>
      <c r="E1040" s="34"/>
      <c r="F1040" s="34"/>
      <c r="G1040" s="34"/>
      <c r="H1040" s="34"/>
      <c r="I1040" s="34"/>
      <c r="J1040" s="34"/>
      <c r="K1040" s="3"/>
      <c r="L1040" s="3"/>
      <c r="M1040" s="34"/>
      <c r="N1040" s="34"/>
      <c r="O1040" s="4">
        <f t="shared" si="170"/>
        <v>0</v>
      </c>
      <c r="P1040" s="34"/>
      <c r="Q1040" s="34"/>
      <c r="R1040" s="34"/>
      <c r="S1040" s="34"/>
      <c r="T1040" s="3" t="s">
        <v>294</v>
      </c>
    </row>
    <row r="1041" spans="1:20" x14ac:dyDescent="0.35">
      <c r="A1041" s="18"/>
      <c r="B1041" s="18"/>
      <c r="C1041" s="18"/>
      <c r="D1041" s="18"/>
      <c r="E1041" s="23"/>
      <c r="F1041" s="23"/>
      <c r="G1041" s="23"/>
      <c r="H1041" s="23"/>
      <c r="I1041" s="23"/>
      <c r="J1041" s="23"/>
      <c r="K1041" s="18"/>
      <c r="L1041" s="18"/>
      <c r="M1041" s="23">
        <f t="shared" ref="M1041:N1041" si="171">SUM(M1028:M1040)</f>
        <v>435800</v>
      </c>
      <c r="N1041" s="23">
        <f t="shared" si="171"/>
        <v>366100</v>
      </c>
      <c r="O1041" s="23">
        <f>SUM(O1028:O1040)</f>
        <v>801900</v>
      </c>
      <c r="P1041" s="23">
        <f>+J1027-N1041</f>
        <v>-200</v>
      </c>
      <c r="Q1041" s="23">
        <f>+I1027-M1041</f>
        <v>200</v>
      </c>
      <c r="R1041" s="23">
        <f>+SUM(P1041:Q1041)</f>
        <v>0</v>
      </c>
      <c r="S1041" s="23">
        <f>+O1041</f>
        <v>801900</v>
      </c>
      <c r="T1041" s="18"/>
    </row>
    <row r="1042" spans="1:20" x14ac:dyDescent="0.35">
      <c r="A1042" s="3" t="s">
        <v>153</v>
      </c>
      <c r="B1042" s="3" t="s">
        <v>399</v>
      </c>
      <c r="C1042" s="3"/>
      <c r="D1042" s="3">
        <v>75</v>
      </c>
      <c r="E1042" s="34">
        <v>12000</v>
      </c>
      <c r="F1042" s="4">
        <f>+D1042*0.8364</f>
        <v>62.730000000000004</v>
      </c>
      <c r="G1042" s="34">
        <v>6500</v>
      </c>
      <c r="H1042" s="34">
        <f>+D1042*E1042</f>
        <v>900000</v>
      </c>
      <c r="I1042" s="4">
        <f>+CEILING(F1042*G1042,1000)</f>
        <v>408000</v>
      </c>
      <c r="J1042" s="4">
        <f>(H1042-I1042)</f>
        <v>492000</v>
      </c>
      <c r="K1042" s="21">
        <v>45308</v>
      </c>
      <c r="L1042" s="3"/>
      <c r="M1042" s="34"/>
      <c r="N1042" s="34"/>
      <c r="O1042" s="34"/>
      <c r="P1042" s="34"/>
      <c r="Q1042" s="34"/>
      <c r="R1042" s="34"/>
      <c r="S1042" s="34"/>
      <c r="T1042" s="3" t="s">
        <v>1620</v>
      </c>
    </row>
    <row r="1043" spans="1:20" x14ac:dyDescent="0.35">
      <c r="A1043" s="3" t="s">
        <v>153</v>
      </c>
      <c r="B1043" s="3"/>
      <c r="C1043" s="3"/>
      <c r="D1043" s="3"/>
      <c r="E1043" s="34"/>
      <c r="F1043" s="34"/>
      <c r="G1043" s="34"/>
      <c r="H1043" s="34"/>
      <c r="I1043" s="34"/>
      <c r="J1043" s="34"/>
      <c r="K1043" s="21">
        <v>45308</v>
      </c>
      <c r="L1043" s="3" t="s">
        <v>9</v>
      </c>
      <c r="M1043" s="34"/>
      <c r="N1043" s="4">
        <v>5000</v>
      </c>
      <c r="O1043" s="4">
        <f t="shared" ref="O1043:O1056" si="172">+SUM(M1043:N1043)</f>
        <v>5000</v>
      </c>
      <c r="P1043" s="34"/>
      <c r="Q1043" s="34"/>
      <c r="R1043" s="34"/>
      <c r="S1043" s="34"/>
      <c r="T1043" s="3" t="s">
        <v>1620</v>
      </c>
    </row>
    <row r="1044" spans="1:20" x14ac:dyDescent="0.35">
      <c r="A1044" s="3" t="s">
        <v>153</v>
      </c>
      <c r="B1044" s="3"/>
      <c r="C1044" s="3"/>
      <c r="D1044" s="3"/>
      <c r="E1044" s="34"/>
      <c r="F1044" s="34"/>
      <c r="G1044" s="34"/>
      <c r="H1044" s="34"/>
      <c r="I1044" s="34"/>
      <c r="J1044" s="34"/>
      <c r="K1044" s="21">
        <v>45326</v>
      </c>
      <c r="L1044" s="3" t="s">
        <v>9</v>
      </c>
      <c r="M1044" s="34"/>
      <c r="N1044" s="4">
        <v>20000</v>
      </c>
      <c r="O1044" s="4">
        <f t="shared" si="172"/>
        <v>20000</v>
      </c>
      <c r="P1044" s="34"/>
      <c r="Q1044" s="34"/>
      <c r="R1044" s="34"/>
      <c r="S1044" s="34"/>
      <c r="T1044" s="3" t="s">
        <v>1620</v>
      </c>
    </row>
    <row r="1045" spans="1:20" x14ac:dyDescent="0.35">
      <c r="A1045" s="3" t="s">
        <v>153</v>
      </c>
      <c r="B1045" s="3"/>
      <c r="C1045" s="3"/>
      <c r="D1045" s="3"/>
      <c r="E1045" s="34"/>
      <c r="F1045" s="34"/>
      <c r="G1045" s="34"/>
      <c r="H1045" s="34"/>
      <c r="I1045" s="34"/>
      <c r="J1045" s="34"/>
      <c r="K1045" s="21">
        <v>45355</v>
      </c>
      <c r="L1045" s="3" t="s">
        <v>9</v>
      </c>
      <c r="M1045" s="34"/>
      <c r="N1045" s="4">
        <v>40000</v>
      </c>
      <c r="O1045" s="4">
        <f t="shared" si="172"/>
        <v>40000</v>
      </c>
      <c r="P1045" s="34"/>
      <c r="Q1045" s="34"/>
      <c r="R1045" s="34"/>
      <c r="S1045" s="34"/>
      <c r="T1045" s="3" t="s">
        <v>1620</v>
      </c>
    </row>
    <row r="1046" spans="1:20" x14ac:dyDescent="0.35">
      <c r="A1046" s="3" t="s">
        <v>153</v>
      </c>
      <c r="B1046" s="3"/>
      <c r="C1046" s="3"/>
      <c r="D1046" s="3"/>
      <c r="E1046" s="34"/>
      <c r="F1046" s="34"/>
      <c r="G1046" s="34"/>
      <c r="H1046" s="34"/>
      <c r="I1046" s="34"/>
      <c r="J1046" s="34"/>
      <c r="K1046" s="21">
        <v>45377</v>
      </c>
      <c r="L1046" s="3" t="s">
        <v>9</v>
      </c>
      <c r="M1046" s="34"/>
      <c r="N1046" s="4">
        <v>35000</v>
      </c>
      <c r="O1046" s="4">
        <f t="shared" si="172"/>
        <v>35000</v>
      </c>
      <c r="P1046" s="34"/>
      <c r="Q1046" s="34"/>
      <c r="R1046" s="34"/>
      <c r="S1046" s="34"/>
      <c r="T1046" s="3" t="s">
        <v>1620</v>
      </c>
    </row>
    <row r="1047" spans="1:20" x14ac:dyDescent="0.35">
      <c r="A1047" s="3" t="s">
        <v>153</v>
      </c>
      <c r="B1047" s="3"/>
      <c r="C1047" s="3"/>
      <c r="D1047" s="3"/>
      <c r="E1047" s="34"/>
      <c r="F1047" s="34"/>
      <c r="G1047" s="34"/>
      <c r="H1047" s="34"/>
      <c r="I1047" s="34"/>
      <c r="J1047" s="34"/>
      <c r="K1047" s="21">
        <v>45433</v>
      </c>
      <c r="L1047" s="3" t="s">
        <v>9</v>
      </c>
      <c r="M1047" s="34"/>
      <c r="N1047" s="4">
        <v>60000</v>
      </c>
      <c r="O1047" s="4">
        <f t="shared" si="172"/>
        <v>60000</v>
      </c>
      <c r="P1047" s="34"/>
      <c r="Q1047" s="34"/>
      <c r="R1047" s="34"/>
      <c r="S1047" s="34"/>
      <c r="T1047" s="3" t="s">
        <v>1620</v>
      </c>
    </row>
    <row r="1048" spans="1:20" x14ac:dyDescent="0.35">
      <c r="A1048" s="3" t="s">
        <v>153</v>
      </c>
      <c r="B1048" s="3"/>
      <c r="C1048" s="3"/>
      <c r="D1048" s="3"/>
      <c r="E1048" s="34"/>
      <c r="F1048" s="34"/>
      <c r="G1048" s="34"/>
      <c r="H1048" s="34"/>
      <c r="I1048" s="34"/>
      <c r="J1048" s="34"/>
      <c r="K1048" s="21">
        <v>45460</v>
      </c>
      <c r="L1048" s="3" t="s">
        <v>9</v>
      </c>
      <c r="M1048" s="34"/>
      <c r="N1048" s="4">
        <v>50000</v>
      </c>
      <c r="O1048" s="4">
        <f t="shared" si="172"/>
        <v>50000</v>
      </c>
      <c r="P1048" s="34"/>
      <c r="Q1048" s="34"/>
      <c r="R1048" s="34"/>
      <c r="S1048" s="34"/>
      <c r="T1048" s="3" t="s">
        <v>1620</v>
      </c>
    </row>
    <row r="1049" spans="1:20" x14ac:dyDescent="0.35">
      <c r="A1049" s="3" t="s">
        <v>153</v>
      </c>
      <c r="B1049" s="3"/>
      <c r="C1049" s="3"/>
      <c r="D1049" s="3"/>
      <c r="E1049" s="34"/>
      <c r="F1049" s="34"/>
      <c r="G1049" s="34"/>
      <c r="H1049" s="34"/>
      <c r="I1049" s="34"/>
      <c r="J1049" s="34"/>
      <c r="K1049" s="21">
        <v>45490</v>
      </c>
      <c r="L1049" s="3" t="s">
        <v>9</v>
      </c>
      <c r="M1049" s="34"/>
      <c r="N1049" s="4">
        <v>40000</v>
      </c>
      <c r="O1049" s="4">
        <f t="shared" si="172"/>
        <v>40000</v>
      </c>
      <c r="P1049" s="34"/>
      <c r="Q1049" s="34"/>
      <c r="R1049" s="34"/>
      <c r="S1049" s="34"/>
      <c r="T1049" s="3" t="s">
        <v>1620</v>
      </c>
    </row>
    <row r="1050" spans="1:20" x14ac:dyDescent="0.35">
      <c r="A1050" s="3" t="s">
        <v>153</v>
      </c>
      <c r="B1050" s="3"/>
      <c r="C1050" s="3"/>
      <c r="D1050" s="3"/>
      <c r="E1050" s="34"/>
      <c r="F1050" s="34"/>
      <c r="G1050" s="34"/>
      <c r="H1050" s="34"/>
      <c r="I1050" s="34"/>
      <c r="J1050" s="34"/>
      <c r="K1050" s="21">
        <v>45543</v>
      </c>
      <c r="L1050" s="3" t="s">
        <v>9</v>
      </c>
      <c r="M1050" s="34"/>
      <c r="N1050" s="4">
        <v>50000</v>
      </c>
      <c r="O1050" s="4">
        <f t="shared" si="172"/>
        <v>50000</v>
      </c>
      <c r="P1050" s="34"/>
      <c r="Q1050" s="34"/>
      <c r="R1050" s="34"/>
      <c r="S1050" s="34"/>
      <c r="T1050" s="3" t="s">
        <v>1620</v>
      </c>
    </row>
    <row r="1051" spans="1:20" x14ac:dyDescent="0.35">
      <c r="A1051" s="3" t="s">
        <v>153</v>
      </c>
      <c r="B1051" s="3"/>
      <c r="C1051" s="3"/>
      <c r="D1051" s="3"/>
      <c r="E1051" s="34"/>
      <c r="F1051" s="34"/>
      <c r="G1051" s="34"/>
      <c r="H1051" s="34"/>
      <c r="I1051" s="34"/>
      <c r="J1051" s="34"/>
      <c r="K1051" s="21">
        <v>45604</v>
      </c>
      <c r="L1051" s="3" t="s">
        <v>9</v>
      </c>
      <c r="M1051" s="34"/>
      <c r="N1051" s="4">
        <v>80000</v>
      </c>
      <c r="O1051" s="4">
        <f t="shared" si="172"/>
        <v>80000</v>
      </c>
      <c r="P1051" s="34"/>
      <c r="Q1051" s="34"/>
      <c r="R1051" s="34"/>
      <c r="S1051" s="34"/>
      <c r="T1051" s="3" t="s">
        <v>1620</v>
      </c>
    </row>
    <row r="1052" spans="1:20" x14ac:dyDescent="0.35">
      <c r="A1052" s="3" t="s">
        <v>153</v>
      </c>
      <c r="B1052" s="3"/>
      <c r="C1052" s="3" t="s">
        <v>1511</v>
      </c>
      <c r="D1052" s="3"/>
      <c r="E1052" s="34"/>
      <c r="F1052" s="34"/>
      <c r="G1052" s="34"/>
      <c r="H1052" s="34"/>
      <c r="I1052" s="34"/>
      <c r="J1052" s="34"/>
      <c r="K1052" s="21">
        <v>45611</v>
      </c>
      <c r="L1052" s="3" t="s">
        <v>1795</v>
      </c>
      <c r="M1052" s="4">
        <v>200000</v>
      </c>
      <c r="N1052" s="34"/>
      <c r="O1052" s="4">
        <f t="shared" si="172"/>
        <v>200000</v>
      </c>
      <c r="P1052" s="34"/>
      <c r="Q1052" s="34"/>
      <c r="R1052" s="34"/>
      <c r="S1052" s="34"/>
      <c r="T1052" s="3" t="s">
        <v>1620</v>
      </c>
    </row>
    <row r="1053" spans="1:20" x14ac:dyDescent="0.35">
      <c r="A1053" s="3" t="s">
        <v>153</v>
      </c>
      <c r="B1053" s="3"/>
      <c r="C1053" s="3" t="s">
        <v>608</v>
      </c>
      <c r="D1053" s="3"/>
      <c r="E1053" s="34"/>
      <c r="F1053" s="34"/>
      <c r="G1053" s="34"/>
      <c r="H1053" s="34"/>
      <c r="I1053" s="34"/>
      <c r="J1053" s="34"/>
      <c r="K1053" s="21">
        <v>45621</v>
      </c>
      <c r="L1053" s="3" t="s">
        <v>9</v>
      </c>
      <c r="M1053" s="34"/>
      <c r="N1053" s="4">
        <v>60000</v>
      </c>
      <c r="O1053" s="4">
        <f t="shared" si="172"/>
        <v>60000</v>
      </c>
      <c r="P1053" s="34"/>
      <c r="Q1053" s="34"/>
      <c r="R1053" s="34"/>
      <c r="S1053" s="34"/>
      <c r="T1053" s="3" t="s">
        <v>1620</v>
      </c>
    </row>
    <row r="1054" spans="1:20" x14ac:dyDescent="0.35">
      <c r="A1054" s="3" t="s">
        <v>153</v>
      </c>
      <c r="B1054" s="3"/>
      <c r="C1054" s="3" t="s">
        <v>1511</v>
      </c>
      <c r="D1054" s="3"/>
      <c r="E1054" s="34"/>
      <c r="F1054" s="34"/>
      <c r="G1054" s="34"/>
      <c r="H1054" s="34"/>
      <c r="I1054" s="34"/>
      <c r="J1054" s="34"/>
      <c r="K1054" s="21">
        <v>45620</v>
      </c>
      <c r="L1054" s="3" t="s">
        <v>1796</v>
      </c>
      <c r="M1054" s="4">
        <v>210000</v>
      </c>
      <c r="N1054" s="34"/>
      <c r="O1054" s="4">
        <f t="shared" si="172"/>
        <v>210000</v>
      </c>
      <c r="P1054" s="34"/>
      <c r="Q1054" s="34"/>
      <c r="R1054" s="34"/>
      <c r="S1054" s="34"/>
      <c r="T1054" s="3" t="s">
        <v>1620</v>
      </c>
    </row>
    <row r="1055" spans="1:20" x14ac:dyDescent="0.35">
      <c r="A1055" s="3" t="s">
        <v>153</v>
      </c>
      <c r="B1055" s="3"/>
      <c r="C1055" s="3"/>
      <c r="D1055" s="3"/>
      <c r="E1055" s="34"/>
      <c r="F1055" s="34"/>
      <c r="G1055" s="34"/>
      <c r="H1055" s="34"/>
      <c r="I1055" s="34"/>
      <c r="J1055" s="34"/>
      <c r="K1055" s="21">
        <v>45712</v>
      </c>
      <c r="L1055" s="3" t="s">
        <v>9</v>
      </c>
      <c r="M1055" s="34"/>
      <c r="N1055" s="4">
        <v>50000</v>
      </c>
      <c r="O1055" s="4">
        <f t="shared" si="172"/>
        <v>50000</v>
      </c>
      <c r="P1055" s="34"/>
      <c r="Q1055" s="34"/>
      <c r="R1055" s="34"/>
      <c r="S1055" s="34"/>
      <c r="T1055" s="3" t="s">
        <v>1620</v>
      </c>
    </row>
    <row r="1056" spans="1:20" x14ac:dyDescent="0.35">
      <c r="A1056" s="3" t="s">
        <v>153</v>
      </c>
      <c r="B1056" s="3"/>
      <c r="C1056" s="3"/>
      <c r="D1056" s="3"/>
      <c r="E1056" s="34"/>
      <c r="F1056" s="34"/>
      <c r="G1056" s="34"/>
      <c r="H1056" s="34"/>
      <c r="I1056" s="34"/>
      <c r="J1056" s="34"/>
      <c r="K1056" s="3"/>
      <c r="L1056" s="3"/>
      <c r="M1056" s="34"/>
      <c r="N1056" s="34"/>
      <c r="O1056" s="4">
        <f t="shared" si="172"/>
        <v>0</v>
      </c>
      <c r="P1056" s="34"/>
      <c r="Q1056" s="34"/>
      <c r="R1056" s="34"/>
      <c r="S1056" s="34"/>
      <c r="T1056" s="3" t="s">
        <v>1620</v>
      </c>
    </row>
    <row r="1057" spans="1:20" x14ac:dyDescent="0.35">
      <c r="A1057" s="18"/>
      <c r="B1057" s="18"/>
      <c r="C1057" s="18"/>
      <c r="D1057" s="18"/>
      <c r="E1057" s="23"/>
      <c r="F1057" s="23"/>
      <c r="G1057" s="23"/>
      <c r="H1057" s="23"/>
      <c r="I1057" s="23"/>
      <c r="J1057" s="23"/>
      <c r="K1057" s="18"/>
      <c r="L1057" s="18"/>
      <c r="M1057" s="23">
        <f t="shared" ref="M1057:N1057" si="173">SUM(M1043:M1056)</f>
        <v>410000</v>
      </c>
      <c r="N1057" s="23">
        <f t="shared" si="173"/>
        <v>490000</v>
      </c>
      <c r="O1057" s="23">
        <f>SUM(O1043:O1056)</f>
        <v>900000</v>
      </c>
      <c r="P1057" s="23">
        <f>+J1042-N1057</f>
        <v>2000</v>
      </c>
      <c r="Q1057" s="23">
        <f>+I1042-M1057</f>
        <v>-2000</v>
      </c>
      <c r="R1057" s="23">
        <f>+SUM(P1057:Q1057)</f>
        <v>0</v>
      </c>
      <c r="S1057" s="23">
        <f>+O1057</f>
        <v>900000</v>
      </c>
      <c r="T1057" s="18"/>
    </row>
    <row r="1058" spans="1:20" x14ac:dyDescent="0.35">
      <c r="A1058" s="3" t="s">
        <v>154</v>
      </c>
      <c r="B1058" s="3" t="s">
        <v>399</v>
      </c>
      <c r="C1058" s="3"/>
      <c r="D1058" s="3">
        <v>73.89</v>
      </c>
      <c r="E1058" s="34">
        <v>10000</v>
      </c>
      <c r="F1058" s="4">
        <f>+D1058*0.8364</f>
        <v>61.801596000000004</v>
      </c>
      <c r="G1058" s="34">
        <v>6500</v>
      </c>
      <c r="H1058" s="34">
        <f>+D1058*E1058</f>
        <v>738900</v>
      </c>
      <c r="I1058" s="4">
        <f>+CEILING(F1058*G1058,1000)</f>
        <v>402000</v>
      </c>
      <c r="J1058" s="4">
        <f>(H1058-I1058)</f>
        <v>336900</v>
      </c>
      <c r="K1058" s="21">
        <v>44641</v>
      </c>
      <c r="L1058" s="3"/>
      <c r="M1058" s="34"/>
      <c r="N1058" s="34"/>
      <c r="O1058" s="34"/>
      <c r="P1058" s="34"/>
      <c r="Q1058" s="34"/>
      <c r="R1058" s="34"/>
      <c r="S1058" s="34"/>
      <c r="T1058" s="3" t="s">
        <v>375</v>
      </c>
    </row>
    <row r="1059" spans="1:20" x14ac:dyDescent="0.35">
      <c r="A1059" s="3" t="s">
        <v>154</v>
      </c>
      <c r="B1059" s="3"/>
      <c r="C1059" s="3"/>
      <c r="D1059" s="3"/>
      <c r="E1059" s="34"/>
      <c r="F1059" s="34"/>
      <c r="G1059" s="34"/>
      <c r="H1059" s="34"/>
      <c r="I1059" s="34"/>
      <c r="J1059" s="34"/>
      <c r="K1059" s="21">
        <v>44641</v>
      </c>
      <c r="L1059" s="3" t="s">
        <v>9</v>
      </c>
      <c r="M1059" s="34"/>
      <c r="N1059" s="4">
        <v>150000</v>
      </c>
      <c r="O1059" s="4">
        <f t="shared" ref="O1059:O1066" si="174">+SUM(M1059:N1059)</f>
        <v>150000</v>
      </c>
      <c r="P1059" s="34"/>
      <c r="Q1059" s="34"/>
      <c r="R1059" s="34"/>
      <c r="S1059" s="34"/>
      <c r="T1059" s="3" t="s">
        <v>295</v>
      </c>
    </row>
    <row r="1060" spans="1:20" x14ac:dyDescent="0.35">
      <c r="A1060" s="3" t="s">
        <v>154</v>
      </c>
      <c r="B1060" s="3"/>
      <c r="C1060" s="3"/>
      <c r="D1060" s="3"/>
      <c r="E1060" s="34"/>
      <c r="F1060" s="34"/>
      <c r="G1060" s="34"/>
      <c r="H1060" s="34"/>
      <c r="I1060" s="34"/>
      <c r="J1060" s="34"/>
      <c r="K1060" s="21">
        <v>44883</v>
      </c>
      <c r="L1060" s="3" t="s">
        <v>1797</v>
      </c>
      <c r="M1060" s="34">
        <v>150000</v>
      </c>
      <c r="N1060" s="34"/>
      <c r="O1060" s="4">
        <f t="shared" si="174"/>
        <v>150000</v>
      </c>
      <c r="P1060" s="34"/>
      <c r="Q1060" s="34"/>
      <c r="R1060" s="34"/>
      <c r="S1060" s="34"/>
      <c r="T1060" s="3" t="s">
        <v>295</v>
      </c>
    </row>
    <row r="1061" spans="1:20" x14ac:dyDescent="0.35">
      <c r="A1061" s="3" t="s">
        <v>154</v>
      </c>
      <c r="B1061" s="3"/>
      <c r="C1061" s="3"/>
      <c r="D1061" s="3"/>
      <c r="E1061" s="34"/>
      <c r="F1061" s="34"/>
      <c r="G1061" s="34"/>
      <c r="H1061" s="34"/>
      <c r="I1061" s="34"/>
      <c r="J1061" s="34"/>
      <c r="K1061" s="21">
        <v>44931</v>
      </c>
      <c r="L1061" s="3" t="s">
        <v>1798</v>
      </c>
      <c r="M1061" s="34">
        <v>40000</v>
      </c>
      <c r="N1061" s="34"/>
      <c r="O1061" s="4">
        <f t="shared" si="174"/>
        <v>40000</v>
      </c>
      <c r="P1061" s="34"/>
      <c r="Q1061" s="34"/>
      <c r="R1061" s="34"/>
      <c r="S1061" s="34"/>
      <c r="T1061" s="3" t="s">
        <v>375</v>
      </c>
    </row>
    <row r="1062" spans="1:20" x14ac:dyDescent="0.35">
      <c r="A1062" s="3" t="s">
        <v>154</v>
      </c>
      <c r="B1062" s="3"/>
      <c r="C1062" s="3" t="s">
        <v>1512</v>
      </c>
      <c r="D1062" s="3"/>
      <c r="E1062" s="34"/>
      <c r="F1062" s="34"/>
      <c r="G1062" s="34"/>
      <c r="H1062" s="34"/>
      <c r="I1062" s="34"/>
      <c r="J1062" s="34"/>
      <c r="K1062" s="21">
        <v>44985</v>
      </c>
      <c r="L1062" s="3" t="s">
        <v>9</v>
      </c>
      <c r="M1062" s="34"/>
      <c r="N1062" s="4">
        <v>338000</v>
      </c>
      <c r="O1062" s="4">
        <f t="shared" si="174"/>
        <v>338000</v>
      </c>
      <c r="P1062" s="34"/>
      <c r="Q1062" s="34"/>
      <c r="R1062" s="34"/>
      <c r="S1062" s="34"/>
      <c r="T1062" s="3" t="s">
        <v>375</v>
      </c>
    </row>
    <row r="1063" spans="1:20" x14ac:dyDescent="0.35">
      <c r="A1063" s="3" t="s">
        <v>154</v>
      </c>
      <c r="B1063" s="3"/>
      <c r="C1063" s="3"/>
      <c r="D1063" s="3"/>
      <c r="E1063" s="34"/>
      <c r="F1063" s="34"/>
      <c r="G1063" s="34"/>
      <c r="H1063" s="34"/>
      <c r="I1063" s="34"/>
      <c r="J1063" s="34"/>
      <c r="K1063" s="21">
        <v>44985</v>
      </c>
      <c r="L1063" s="3" t="s">
        <v>9</v>
      </c>
      <c r="M1063" s="34"/>
      <c r="N1063" s="4">
        <v>890</v>
      </c>
      <c r="O1063" s="4">
        <f t="shared" si="174"/>
        <v>890</v>
      </c>
      <c r="P1063" s="34"/>
      <c r="Q1063" s="34"/>
      <c r="R1063" s="34"/>
      <c r="S1063" s="34"/>
      <c r="T1063" s="3" t="s">
        <v>375</v>
      </c>
    </row>
    <row r="1064" spans="1:20" x14ac:dyDescent="0.35">
      <c r="A1064" s="3" t="s">
        <v>154</v>
      </c>
      <c r="B1064" s="3"/>
      <c r="C1064" s="3"/>
      <c r="D1064" s="3"/>
      <c r="E1064" s="34"/>
      <c r="F1064" s="34"/>
      <c r="G1064" s="34"/>
      <c r="H1064" s="34"/>
      <c r="I1064" s="34"/>
      <c r="J1064" s="34"/>
      <c r="K1064" s="21" t="s">
        <v>1204</v>
      </c>
      <c r="L1064" s="3" t="s">
        <v>23</v>
      </c>
      <c r="M1064" s="34">
        <v>-150000</v>
      </c>
      <c r="N1064" s="34"/>
      <c r="O1064" s="4">
        <f t="shared" si="174"/>
        <v>-150000</v>
      </c>
      <c r="P1064" s="34"/>
      <c r="Q1064" s="34"/>
      <c r="R1064" s="34"/>
      <c r="S1064" s="34"/>
      <c r="T1064" s="3" t="s">
        <v>375</v>
      </c>
    </row>
    <row r="1065" spans="1:20" x14ac:dyDescent="0.35">
      <c r="A1065" s="3" t="s">
        <v>154</v>
      </c>
      <c r="B1065" s="3"/>
      <c r="C1065" s="3"/>
      <c r="D1065" s="3"/>
      <c r="E1065" s="34"/>
      <c r="F1065" s="34"/>
      <c r="G1065" s="34"/>
      <c r="H1065" s="34"/>
      <c r="I1065" s="34"/>
      <c r="J1065" s="34"/>
      <c r="K1065" s="21" t="s">
        <v>1204</v>
      </c>
      <c r="L1065" s="3" t="s">
        <v>164</v>
      </c>
      <c r="M1065" s="34"/>
      <c r="N1065" s="34">
        <v>210000</v>
      </c>
      <c r="O1065" s="4">
        <f t="shared" si="174"/>
        <v>210000</v>
      </c>
      <c r="P1065" s="34"/>
      <c r="Q1065" s="34"/>
      <c r="R1065" s="34"/>
      <c r="S1065" s="34"/>
      <c r="T1065" s="3" t="s">
        <v>375</v>
      </c>
    </row>
    <row r="1066" spans="1:20" x14ac:dyDescent="0.35">
      <c r="A1066" s="3" t="s">
        <v>154</v>
      </c>
      <c r="B1066" s="3"/>
      <c r="C1066" s="3"/>
      <c r="D1066" s="3"/>
      <c r="E1066" s="34"/>
      <c r="F1066" s="34"/>
      <c r="G1066" s="34"/>
      <c r="H1066" s="34"/>
      <c r="I1066" s="34"/>
      <c r="J1066" s="34"/>
      <c r="K1066" s="3"/>
      <c r="L1066" s="3"/>
      <c r="M1066" s="34"/>
      <c r="N1066" s="34"/>
      <c r="O1066" s="4">
        <f t="shared" si="174"/>
        <v>0</v>
      </c>
      <c r="P1066" s="34"/>
      <c r="Q1066" s="34"/>
      <c r="R1066" s="34"/>
      <c r="S1066" s="34"/>
      <c r="T1066" s="3" t="s">
        <v>375</v>
      </c>
    </row>
    <row r="1067" spans="1:20" x14ac:dyDescent="0.35">
      <c r="A1067" s="18"/>
      <c r="B1067" s="18"/>
      <c r="C1067" s="18"/>
      <c r="D1067" s="18"/>
      <c r="E1067" s="23"/>
      <c r="F1067" s="23"/>
      <c r="G1067" s="23"/>
      <c r="H1067" s="23"/>
      <c r="I1067" s="23"/>
      <c r="J1067" s="23"/>
      <c r="K1067" s="18"/>
      <c r="L1067" s="18"/>
      <c r="M1067" s="23">
        <f t="shared" ref="M1067:N1067" si="175">SUM(M1059:M1066)</f>
        <v>40000</v>
      </c>
      <c r="N1067" s="23">
        <f t="shared" si="175"/>
        <v>698890</v>
      </c>
      <c r="O1067" s="23">
        <f>SUM(O1059:O1066)</f>
        <v>738890</v>
      </c>
      <c r="P1067" s="23">
        <f>+J1058-N1067</f>
        <v>-361990</v>
      </c>
      <c r="Q1067" s="23">
        <f>+I1058-M1067</f>
        <v>362000</v>
      </c>
      <c r="R1067" s="23">
        <f>+SUM(P1067:Q1067)</f>
        <v>10</v>
      </c>
      <c r="S1067" s="23">
        <f>+O1067</f>
        <v>738890</v>
      </c>
      <c r="T1067" s="18"/>
    </row>
    <row r="1068" spans="1:20" x14ac:dyDescent="0.35">
      <c r="A1068" s="3" t="s">
        <v>155</v>
      </c>
      <c r="B1068" s="3" t="s">
        <v>399</v>
      </c>
      <c r="C1068" s="3"/>
      <c r="D1068" s="3">
        <v>73.89</v>
      </c>
      <c r="E1068" s="34">
        <v>10000</v>
      </c>
      <c r="F1068" s="4">
        <f>+D1068*0.8364</f>
        <v>61.801596000000004</v>
      </c>
      <c r="G1068" s="34">
        <v>6500</v>
      </c>
      <c r="H1068" s="34">
        <f>+D1068*E1068</f>
        <v>738900</v>
      </c>
      <c r="I1068" s="4">
        <f>+CEILING(F1068*G1068,1000)</f>
        <v>402000</v>
      </c>
      <c r="J1068" s="4">
        <f>(H1068-I1068)</f>
        <v>336900</v>
      </c>
      <c r="K1068" s="21">
        <v>44645</v>
      </c>
      <c r="L1068" s="3"/>
      <c r="M1068" s="34"/>
      <c r="N1068" s="34"/>
      <c r="O1068" s="34"/>
      <c r="P1068" s="34"/>
      <c r="Q1068" s="34"/>
      <c r="R1068" s="34"/>
      <c r="S1068" s="34"/>
      <c r="T1068" s="3" t="s">
        <v>981</v>
      </c>
    </row>
    <row r="1069" spans="1:20" x14ac:dyDescent="0.35">
      <c r="A1069" s="3" t="s">
        <v>155</v>
      </c>
      <c r="B1069" s="3"/>
      <c r="C1069" s="3"/>
      <c r="D1069" s="3"/>
      <c r="E1069" s="34"/>
      <c r="F1069" s="34"/>
      <c r="G1069" s="34"/>
      <c r="H1069" s="34"/>
      <c r="I1069" s="34"/>
      <c r="J1069" s="34"/>
      <c r="K1069" s="21">
        <v>44645</v>
      </c>
      <c r="L1069" s="3" t="s">
        <v>1799</v>
      </c>
      <c r="M1069" s="34">
        <v>185000</v>
      </c>
      <c r="N1069" s="34"/>
      <c r="O1069" s="4">
        <f t="shared" ref="O1069:O1075" si="176">+SUM(M1069:N1069)</f>
        <v>185000</v>
      </c>
      <c r="P1069" s="34"/>
      <c r="Q1069" s="34"/>
      <c r="R1069" s="34"/>
      <c r="S1069" s="34"/>
      <c r="T1069" s="3" t="s">
        <v>981</v>
      </c>
    </row>
    <row r="1070" spans="1:20" x14ac:dyDescent="0.35">
      <c r="A1070" s="3" t="s">
        <v>155</v>
      </c>
      <c r="B1070" s="3"/>
      <c r="C1070" s="3"/>
      <c r="D1070" s="3"/>
      <c r="E1070" s="34"/>
      <c r="F1070" s="34"/>
      <c r="G1070" s="34"/>
      <c r="H1070" s="34"/>
      <c r="I1070" s="34"/>
      <c r="J1070" s="34"/>
      <c r="K1070" s="21">
        <v>44734</v>
      </c>
      <c r="L1070" s="3" t="s">
        <v>9</v>
      </c>
      <c r="M1070" s="34"/>
      <c r="N1070" s="4">
        <v>11000</v>
      </c>
      <c r="O1070" s="4">
        <f t="shared" si="176"/>
        <v>11000</v>
      </c>
      <c r="P1070" s="34"/>
      <c r="Q1070" s="34"/>
      <c r="R1070" s="34"/>
      <c r="S1070" s="34"/>
      <c r="T1070" s="3" t="s">
        <v>981</v>
      </c>
    </row>
    <row r="1071" spans="1:20" x14ac:dyDescent="0.35">
      <c r="A1071" s="3" t="s">
        <v>155</v>
      </c>
      <c r="B1071" s="3"/>
      <c r="C1071" s="3"/>
      <c r="D1071" s="3"/>
      <c r="E1071" s="34"/>
      <c r="F1071" s="34"/>
      <c r="G1071" s="34"/>
      <c r="H1071" s="34"/>
      <c r="I1071" s="34"/>
      <c r="J1071" s="34"/>
      <c r="K1071" s="21">
        <v>44746</v>
      </c>
      <c r="L1071" s="3" t="s">
        <v>1800</v>
      </c>
      <c r="M1071" s="34">
        <v>185000</v>
      </c>
      <c r="N1071" s="34"/>
      <c r="O1071" s="4">
        <f t="shared" si="176"/>
        <v>185000</v>
      </c>
      <c r="P1071" s="34"/>
      <c r="Q1071" s="34"/>
      <c r="R1071" s="34"/>
      <c r="S1071" s="34"/>
      <c r="T1071" s="3" t="s">
        <v>981</v>
      </c>
    </row>
    <row r="1072" spans="1:20" x14ac:dyDescent="0.35">
      <c r="A1072" s="3" t="s">
        <v>155</v>
      </c>
      <c r="B1072" s="3"/>
      <c r="C1072" s="3"/>
      <c r="D1072" s="3"/>
      <c r="E1072" s="34"/>
      <c r="F1072" s="34"/>
      <c r="G1072" s="34"/>
      <c r="H1072" s="34"/>
      <c r="I1072" s="34"/>
      <c r="J1072" s="34"/>
      <c r="K1072" s="21">
        <v>44823</v>
      </c>
      <c r="L1072" s="3" t="s">
        <v>1801</v>
      </c>
      <c r="M1072" s="34">
        <v>185000</v>
      </c>
      <c r="N1072" s="34"/>
      <c r="O1072" s="4">
        <f t="shared" si="176"/>
        <v>185000</v>
      </c>
      <c r="P1072" s="34"/>
      <c r="Q1072" s="34"/>
      <c r="R1072" s="34"/>
      <c r="S1072" s="34"/>
      <c r="T1072" s="3" t="s">
        <v>981</v>
      </c>
    </row>
    <row r="1073" spans="1:20" x14ac:dyDescent="0.35">
      <c r="A1073" s="3" t="s">
        <v>155</v>
      </c>
      <c r="B1073" s="3"/>
      <c r="C1073" s="3"/>
      <c r="D1073" s="3"/>
      <c r="E1073" s="34"/>
      <c r="F1073" s="34"/>
      <c r="G1073" s="34"/>
      <c r="H1073" s="34"/>
      <c r="I1073" s="34"/>
      <c r="J1073" s="34"/>
      <c r="K1073" s="21">
        <v>44995</v>
      </c>
      <c r="L1073" s="3" t="s">
        <v>1802</v>
      </c>
      <c r="M1073" s="34">
        <v>30000</v>
      </c>
      <c r="N1073" s="34"/>
      <c r="O1073" s="4">
        <f t="shared" si="176"/>
        <v>30000</v>
      </c>
      <c r="P1073" s="34"/>
      <c r="Q1073" s="34"/>
      <c r="R1073" s="34"/>
      <c r="S1073" s="34"/>
      <c r="T1073" s="3" t="s">
        <v>981</v>
      </c>
    </row>
    <row r="1074" spans="1:20" x14ac:dyDescent="0.35">
      <c r="A1074" s="3" t="s">
        <v>155</v>
      </c>
      <c r="B1074" s="3"/>
      <c r="C1074" s="3"/>
      <c r="D1074" s="3"/>
      <c r="E1074" s="34"/>
      <c r="F1074" s="34"/>
      <c r="G1074" s="34"/>
      <c r="H1074" s="34"/>
      <c r="I1074" s="34"/>
      <c r="J1074" s="34"/>
      <c r="K1074" s="21">
        <v>45008</v>
      </c>
      <c r="L1074" s="3" t="s">
        <v>9</v>
      </c>
      <c r="M1074" s="34"/>
      <c r="N1074" s="4">
        <v>142900</v>
      </c>
      <c r="O1074" s="4">
        <f t="shared" si="176"/>
        <v>142900</v>
      </c>
      <c r="P1074" s="34"/>
      <c r="Q1074" s="34"/>
      <c r="R1074" s="34"/>
      <c r="S1074" s="34"/>
      <c r="T1074" s="3" t="s">
        <v>981</v>
      </c>
    </row>
    <row r="1075" spans="1:20" x14ac:dyDescent="0.35">
      <c r="A1075" s="3" t="s">
        <v>155</v>
      </c>
      <c r="B1075" s="3"/>
      <c r="C1075" s="3"/>
      <c r="D1075" s="3"/>
      <c r="E1075" s="34"/>
      <c r="F1075" s="34"/>
      <c r="G1075" s="34"/>
      <c r="H1075" s="34"/>
      <c r="I1075" s="34"/>
      <c r="J1075" s="34"/>
      <c r="K1075" s="3"/>
      <c r="L1075" s="3"/>
      <c r="M1075" s="34"/>
      <c r="N1075" s="34"/>
      <c r="O1075" s="4">
        <f t="shared" si="176"/>
        <v>0</v>
      </c>
      <c r="P1075" s="34"/>
      <c r="Q1075" s="34"/>
      <c r="R1075" s="34"/>
      <c r="S1075" s="34"/>
      <c r="T1075" s="3" t="s">
        <v>981</v>
      </c>
    </row>
    <row r="1076" spans="1:20" x14ac:dyDescent="0.35">
      <c r="A1076" s="18"/>
      <c r="B1076" s="18"/>
      <c r="C1076" s="18"/>
      <c r="D1076" s="18"/>
      <c r="E1076" s="23"/>
      <c r="F1076" s="23"/>
      <c r="G1076" s="23"/>
      <c r="H1076" s="23"/>
      <c r="I1076" s="23"/>
      <c r="J1076" s="23"/>
      <c r="K1076" s="18"/>
      <c r="L1076" s="18"/>
      <c r="M1076" s="23">
        <f t="shared" ref="M1076:N1076" si="177">SUM(M1069:M1075)</f>
        <v>585000</v>
      </c>
      <c r="N1076" s="23">
        <f t="shared" si="177"/>
        <v>153900</v>
      </c>
      <c r="O1076" s="23">
        <f>SUM(O1069:O1075)</f>
        <v>738900</v>
      </c>
      <c r="P1076" s="23">
        <f>+J1068-N1076</f>
        <v>183000</v>
      </c>
      <c r="Q1076" s="23">
        <f>+I1068-M1076</f>
        <v>-183000</v>
      </c>
      <c r="R1076" s="23">
        <f>+SUM(P1076:Q1076)</f>
        <v>0</v>
      </c>
      <c r="S1076" s="23">
        <f>+O1076</f>
        <v>738900</v>
      </c>
      <c r="T1076" s="18"/>
    </row>
    <row r="1077" spans="1:20" x14ac:dyDescent="0.35">
      <c r="A1077" s="3" t="s">
        <v>156</v>
      </c>
      <c r="B1077" s="3" t="s">
        <v>399</v>
      </c>
      <c r="C1077" s="3" t="s">
        <v>1513</v>
      </c>
      <c r="D1077" s="3">
        <v>73.89</v>
      </c>
      <c r="E1077" s="34">
        <v>10000</v>
      </c>
      <c r="F1077" s="4">
        <f>+D1077*0.8364</f>
        <v>61.801596000000004</v>
      </c>
      <c r="G1077" s="34">
        <v>6500</v>
      </c>
      <c r="H1077" s="34">
        <f>+D1077*E1077</f>
        <v>738900</v>
      </c>
      <c r="I1077" s="4">
        <f>+CEILING(F1077*G1077,1000)</f>
        <v>402000</v>
      </c>
      <c r="J1077" s="4">
        <f>(H1077-I1077)</f>
        <v>336900</v>
      </c>
      <c r="K1077" s="21">
        <v>44645</v>
      </c>
      <c r="L1077" s="3"/>
      <c r="M1077" s="34"/>
      <c r="N1077" s="34"/>
      <c r="O1077" s="34"/>
      <c r="P1077" s="34"/>
      <c r="Q1077" s="34"/>
      <c r="R1077" s="34"/>
      <c r="S1077" s="34"/>
      <c r="T1077" s="3" t="s">
        <v>375</v>
      </c>
    </row>
    <row r="1078" spans="1:20" x14ac:dyDescent="0.35">
      <c r="A1078" s="3" t="s">
        <v>156</v>
      </c>
      <c r="B1078" s="3"/>
      <c r="C1078" s="3"/>
      <c r="D1078" s="3"/>
      <c r="E1078" s="34"/>
      <c r="F1078" s="34"/>
      <c r="G1078" s="34"/>
      <c r="H1078" s="34"/>
      <c r="I1078" s="34"/>
      <c r="J1078" s="34"/>
      <c r="K1078" s="21">
        <v>44645</v>
      </c>
      <c r="L1078" s="3" t="s">
        <v>1803</v>
      </c>
      <c r="M1078" s="34">
        <v>150000</v>
      </c>
      <c r="N1078" s="34"/>
      <c r="O1078" s="4">
        <f t="shared" ref="O1078:O1084" si="178">+SUM(M1078:N1078)</f>
        <v>150000</v>
      </c>
      <c r="P1078" s="34"/>
      <c r="Q1078" s="34"/>
      <c r="R1078" s="34"/>
      <c r="S1078" s="34"/>
      <c r="T1078" s="3" t="s">
        <v>375</v>
      </c>
    </row>
    <row r="1079" spans="1:20" x14ac:dyDescent="0.35">
      <c r="A1079" s="3" t="s">
        <v>156</v>
      </c>
      <c r="B1079" s="3"/>
      <c r="C1079" s="3"/>
      <c r="D1079" s="3"/>
      <c r="E1079" s="34"/>
      <c r="F1079" s="34"/>
      <c r="G1079" s="34"/>
      <c r="H1079" s="34"/>
      <c r="I1079" s="34"/>
      <c r="J1079" s="34"/>
      <c r="K1079" s="21">
        <v>44794</v>
      </c>
      <c r="L1079" s="3" t="s">
        <v>1804</v>
      </c>
      <c r="M1079" s="34">
        <v>200000</v>
      </c>
      <c r="N1079" s="34"/>
      <c r="O1079" s="4">
        <f t="shared" si="178"/>
        <v>200000</v>
      </c>
      <c r="P1079" s="34"/>
      <c r="Q1079" s="34"/>
      <c r="R1079" s="34"/>
      <c r="S1079" s="34"/>
      <c r="T1079" s="3" t="s">
        <v>375</v>
      </c>
    </row>
    <row r="1080" spans="1:20" x14ac:dyDescent="0.35">
      <c r="A1080" s="3" t="s">
        <v>156</v>
      </c>
      <c r="B1080" s="3"/>
      <c r="C1080" s="3"/>
      <c r="D1080" s="3"/>
      <c r="E1080" s="34"/>
      <c r="F1080" s="34"/>
      <c r="G1080" s="34"/>
      <c r="H1080" s="34"/>
      <c r="I1080" s="34"/>
      <c r="J1080" s="34"/>
      <c r="K1080" s="21">
        <v>44889</v>
      </c>
      <c r="L1080" s="3" t="s">
        <v>9</v>
      </c>
      <c r="M1080" s="34"/>
      <c r="N1080" s="4">
        <v>328900</v>
      </c>
      <c r="O1080" s="4">
        <f t="shared" si="178"/>
        <v>328900</v>
      </c>
      <c r="P1080" s="34"/>
      <c r="Q1080" s="34"/>
      <c r="R1080" s="34"/>
      <c r="S1080" s="34"/>
      <c r="T1080" s="3" t="s">
        <v>375</v>
      </c>
    </row>
    <row r="1081" spans="1:20" x14ac:dyDescent="0.35">
      <c r="A1081" s="3" t="s">
        <v>156</v>
      </c>
      <c r="B1081" s="3"/>
      <c r="C1081" s="3"/>
      <c r="D1081" s="3"/>
      <c r="E1081" s="34"/>
      <c r="F1081" s="34"/>
      <c r="G1081" s="34"/>
      <c r="H1081" s="34"/>
      <c r="I1081" s="34"/>
      <c r="J1081" s="34"/>
      <c r="K1081" s="21">
        <v>44898</v>
      </c>
      <c r="L1081" s="3" t="s">
        <v>1805</v>
      </c>
      <c r="M1081" s="34">
        <v>200000</v>
      </c>
      <c r="N1081" s="34"/>
      <c r="O1081" s="4">
        <f t="shared" si="178"/>
        <v>200000</v>
      </c>
      <c r="P1081" s="34"/>
      <c r="Q1081" s="34"/>
      <c r="R1081" s="34"/>
      <c r="S1081" s="34"/>
      <c r="T1081" s="3" t="s">
        <v>375</v>
      </c>
    </row>
    <row r="1082" spans="1:20" x14ac:dyDescent="0.35">
      <c r="A1082" s="3" t="s">
        <v>156</v>
      </c>
      <c r="B1082" s="3"/>
      <c r="C1082" s="3"/>
      <c r="D1082" s="3"/>
      <c r="E1082" s="34"/>
      <c r="F1082" s="34"/>
      <c r="G1082" s="34"/>
      <c r="H1082" s="34"/>
      <c r="I1082" s="34"/>
      <c r="J1082" s="34"/>
      <c r="K1082" s="21">
        <v>44896</v>
      </c>
      <c r="L1082" s="3" t="s">
        <v>9</v>
      </c>
      <c r="M1082" s="34"/>
      <c r="N1082" s="4">
        <v>-150000</v>
      </c>
      <c r="O1082" s="4">
        <f t="shared" si="178"/>
        <v>-150000</v>
      </c>
      <c r="P1082" s="34"/>
      <c r="Q1082" s="34"/>
      <c r="R1082" s="34"/>
      <c r="S1082" s="34"/>
      <c r="T1082" s="3" t="s">
        <v>375</v>
      </c>
    </row>
    <row r="1083" spans="1:20" x14ac:dyDescent="0.35">
      <c r="A1083" s="3" t="s">
        <v>156</v>
      </c>
      <c r="B1083" s="3"/>
      <c r="C1083" s="3"/>
      <c r="D1083" s="3"/>
      <c r="E1083" s="34"/>
      <c r="F1083" s="34"/>
      <c r="G1083" s="34"/>
      <c r="H1083" s="34"/>
      <c r="I1083" s="34"/>
      <c r="J1083" s="34"/>
      <c r="K1083" s="21" t="s">
        <v>1204</v>
      </c>
      <c r="L1083" s="3" t="s">
        <v>164</v>
      </c>
      <c r="M1083" s="34"/>
      <c r="N1083" s="34">
        <v>10000</v>
      </c>
      <c r="O1083" s="4">
        <f t="shared" si="178"/>
        <v>10000</v>
      </c>
      <c r="P1083" s="34"/>
      <c r="Q1083" s="34"/>
      <c r="R1083" s="34"/>
      <c r="S1083" s="34"/>
      <c r="T1083" s="3" t="s">
        <v>375</v>
      </c>
    </row>
    <row r="1084" spans="1:20" x14ac:dyDescent="0.35">
      <c r="A1084" s="3" t="s">
        <v>156</v>
      </c>
      <c r="B1084" s="3"/>
      <c r="C1084" s="3"/>
      <c r="D1084" s="3"/>
      <c r="E1084" s="34"/>
      <c r="F1084" s="34"/>
      <c r="G1084" s="34"/>
      <c r="H1084" s="34"/>
      <c r="I1084" s="34"/>
      <c r="J1084" s="34"/>
      <c r="K1084" s="3"/>
      <c r="L1084" s="3"/>
      <c r="M1084" s="34"/>
      <c r="N1084" s="34"/>
      <c r="O1084" s="4">
        <f t="shared" si="178"/>
        <v>0</v>
      </c>
      <c r="P1084" s="34"/>
      <c r="Q1084" s="34"/>
      <c r="R1084" s="34"/>
      <c r="S1084" s="34"/>
      <c r="T1084" s="3" t="s">
        <v>375</v>
      </c>
    </row>
    <row r="1085" spans="1:20" x14ac:dyDescent="0.35">
      <c r="A1085" s="18"/>
      <c r="B1085" s="18"/>
      <c r="C1085" s="18"/>
      <c r="D1085" s="18"/>
      <c r="E1085" s="23"/>
      <c r="F1085" s="23"/>
      <c r="G1085" s="23"/>
      <c r="H1085" s="23"/>
      <c r="I1085" s="23"/>
      <c r="J1085" s="23"/>
      <c r="K1085" s="18"/>
      <c r="L1085" s="18"/>
      <c r="M1085" s="23">
        <f t="shared" ref="M1085:N1085" si="179">SUM(M1078:M1084)</f>
        <v>550000</v>
      </c>
      <c r="N1085" s="23">
        <f t="shared" si="179"/>
        <v>188900</v>
      </c>
      <c r="O1085" s="23">
        <f>SUM(O1078:O1084)</f>
        <v>738900</v>
      </c>
      <c r="P1085" s="23">
        <f>+J1077-N1085</f>
        <v>148000</v>
      </c>
      <c r="Q1085" s="23">
        <f>+I1077-M1085</f>
        <v>-148000</v>
      </c>
      <c r="R1085" s="23">
        <f>+SUM(P1085:Q1085)</f>
        <v>0</v>
      </c>
      <c r="S1085" s="23">
        <f>+O1085</f>
        <v>738900</v>
      </c>
      <c r="T1085" s="18"/>
    </row>
    <row r="1086" spans="1:20" x14ac:dyDescent="0.35">
      <c r="A1086" s="3" t="s">
        <v>157</v>
      </c>
      <c r="B1086" s="3" t="s">
        <v>399</v>
      </c>
      <c r="C1086" s="3"/>
      <c r="D1086" s="3">
        <v>136.11000000000001</v>
      </c>
      <c r="E1086" s="34">
        <v>11500</v>
      </c>
      <c r="F1086" s="4">
        <f>+D1086*0.8364</f>
        <v>113.84240400000002</v>
      </c>
      <c r="G1086" s="34">
        <v>6500</v>
      </c>
      <c r="H1086" s="34">
        <f>+D1086*E1086</f>
        <v>1565265.0000000002</v>
      </c>
      <c r="I1086" s="4">
        <f>+CEILING(F1086*G1086,1000)</f>
        <v>740000</v>
      </c>
      <c r="J1086" s="4">
        <f>(H1086-I1086)</f>
        <v>825265.00000000023</v>
      </c>
      <c r="K1086" s="21">
        <v>44817</v>
      </c>
      <c r="L1086" s="3"/>
      <c r="M1086" s="34"/>
      <c r="N1086" s="34"/>
      <c r="O1086" s="34"/>
      <c r="P1086" s="34"/>
      <c r="Q1086" s="34"/>
      <c r="R1086" s="34"/>
      <c r="S1086" s="34"/>
      <c r="T1086" s="3" t="s">
        <v>306</v>
      </c>
    </row>
    <row r="1087" spans="1:20" x14ac:dyDescent="0.35">
      <c r="A1087" s="3" t="s">
        <v>157</v>
      </c>
      <c r="B1087" s="3"/>
      <c r="C1087" s="3"/>
      <c r="D1087" s="3"/>
      <c r="E1087" s="34"/>
      <c r="F1087" s="34"/>
      <c r="G1087" s="34"/>
      <c r="H1087" s="34"/>
      <c r="I1087" s="34"/>
      <c r="J1087" s="34"/>
      <c r="K1087" s="21">
        <v>44817</v>
      </c>
      <c r="L1087" s="3" t="s">
        <v>9</v>
      </c>
      <c r="M1087" s="34"/>
      <c r="N1087" s="4">
        <v>20000</v>
      </c>
      <c r="O1087" s="4">
        <f t="shared" ref="O1087:O1091" si="180">+SUM(M1087:N1087)</f>
        <v>20000</v>
      </c>
      <c r="P1087" s="34"/>
      <c r="Q1087" s="34"/>
      <c r="R1087" s="34"/>
      <c r="S1087" s="34"/>
      <c r="T1087" s="3" t="s">
        <v>306</v>
      </c>
    </row>
    <row r="1088" spans="1:20" x14ac:dyDescent="0.35">
      <c r="A1088" s="3" t="s">
        <v>157</v>
      </c>
      <c r="B1088" s="3"/>
      <c r="C1088" s="3"/>
      <c r="D1088" s="3"/>
      <c r="E1088" s="34"/>
      <c r="F1088" s="34"/>
      <c r="G1088" s="34"/>
      <c r="H1088" s="34"/>
      <c r="I1088" s="34"/>
      <c r="J1088" s="34"/>
      <c r="K1088" s="21">
        <v>44830</v>
      </c>
      <c r="L1088" s="3" t="s">
        <v>321</v>
      </c>
      <c r="M1088" s="34">
        <v>850000</v>
      </c>
      <c r="N1088" s="34"/>
      <c r="O1088" s="4">
        <f t="shared" si="180"/>
        <v>850000</v>
      </c>
      <c r="P1088" s="34"/>
      <c r="Q1088" s="34"/>
      <c r="R1088" s="34"/>
      <c r="S1088" s="34"/>
      <c r="T1088" s="3" t="s">
        <v>306</v>
      </c>
    </row>
    <row r="1089" spans="1:20" x14ac:dyDescent="0.35">
      <c r="A1089" s="3" t="s">
        <v>157</v>
      </c>
      <c r="B1089" s="3"/>
      <c r="C1089" s="3"/>
      <c r="D1089" s="3"/>
      <c r="E1089" s="34"/>
      <c r="F1089" s="34"/>
      <c r="G1089" s="34"/>
      <c r="H1089" s="34"/>
      <c r="I1089" s="34"/>
      <c r="J1089" s="34"/>
      <c r="K1089" s="21">
        <v>44885</v>
      </c>
      <c r="L1089" s="3" t="s">
        <v>321</v>
      </c>
      <c r="M1089" s="34">
        <v>300000</v>
      </c>
      <c r="N1089" s="34"/>
      <c r="O1089" s="4">
        <f t="shared" si="180"/>
        <v>300000</v>
      </c>
      <c r="P1089" s="34"/>
      <c r="Q1089" s="34"/>
      <c r="R1089" s="34"/>
      <c r="S1089" s="34"/>
      <c r="T1089" s="3" t="s">
        <v>306</v>
      </c>
    </row>
    <row r="1090" spans="1:20" x14ac:dyDescent="0.35">
      <c r="A1090" s="3" t="s">
        <v>157</v>
      </c>
      <c r="B1090" s="3"/>
      <c r="C1090" s="3"/>
      <c r="D1090" s="3"/>
      <c r="E1090" s="34"/>
      <c r="F1090" s="34"/>
      <c r="G1090" s="34"/>
      <c r="H1090" s="34"/>
      <c r="I1090" s="34"/>
      <c r="J1090" s="34"/>
      <c r="K1090" s="21">
        <v>44901</v>
      </c>
      <c r="L1090" s="3" t="s">
        <v>9</v>
      </c>
      <c r="M1090" s="34"/>
      <c r="N1090" s="4">
        <v>395265</v>
      </c>
      <c r="O1090" s="4">
        <f t="shared" si="180"/>
        <v>395265</v>
      </c>
      <c r="P1090" s="34"/>
      <c r="Q1090" s="34"/>
      <c r="R1090" s="34"/>
      <c r="S1090" s="34"/>
      <c r="T1090" s="3" t="s">
        <v>306</v>
      </c>
    </row>
    <row r="1091" spans="1:20" x14ac:dyDescent="0.35">
      <c r="A1091" s="3" t="s">
        <v>157</v>
      </c>
      <c r="B1091" s="3"/>
      <c r="C1091" s="3"/>
      <c r="D1091" s="3"/>
      <c r="E1091" s="34"/>
      <c r="F1091" s="34"/>
      <c r="G1091" s="34"/>
      <c r="H1091" s="34"/>
      <c r="I1091" s="34"/>
      <c r="J1091" s="34"/>
      <c r="K1091" s="3"/>
      <c r="L1091" s="3"/>
      <c r="M1091" s="34"/>
      <c r="N1091" s="34"/>
      <c r="O1091" s="4">
        <f t="shared" si="180"/>
        <v>0</v>
      </c>
      <c r="P1091" s="34"/>
      <c r="Q1091" s="34"/>
      <c r="R1091" s="34"/>
      <c r="S1091" s="34"/>
      <c r="T1091" s="3" t="s">
        <v>306</v>
      </c>
    </row>
    <row r="1092" spans="1:20" x14ac:dyDescent="0.35">
      <c r="A1092" s="18"/>
      <c r="B1092" s="18"/>
      <c r="C1092" s="18"/>
      <c r="D1092" s="18"/>
      <c r="E1092" s="23"/>
      <c r="F1092" s="23"/>
      <c r="G1092" s="23"/>
      <c r="H1092" s="23"/>
      <c r="I1092" s="23"/>
      <c r="J1092" s="23"/>
      <c r="K1092" s="18"/>
      <c r="L1092" s="18"/>
      <c r="M1092" s="23">
        <f t="shared" ref="M1092:N1092" si="181">SUM(M1087:M1091)</f>
        <v>1150000</v>
      </c>
      <c r="N1092" s="23">
        <f t="shared" si="181"/>
        <v>415265</v>
      </c>
      <c r="O1092" s="23">
        <f>SUM(O1087:O1091)</f>
        <v>1565265</v>
      </c>
      <c r="P1092" s="23">
        <f>+J1086-N1092</f>
        <v>410000.00000000023</v>
      </c>
      <c r="Q1092" s="23">
        <f>+I1086-M1092</f>
        <v>-410000</v>
      </c>
      <c r="R1092" s="23">
        <f>+SUM(P1092:Q1092)</f>
        <v>0</v>
      </c>
      <c r="S1092" s="23">
        <f>+O1092</f>
        <v>1565265</v>
      </c>
      <c r="T1092" s="18"/>
    </row>
    <row r="1093" spans="1:20" x14ac:dyDescent="0.35">
      <c r="A1093" s="3" t="s">
        <v>158</v>
      </c>
      <c r="B1093" s="3" t="s">
        <v>399</v>
      </c>
      <c r="C1093" s="3"/>
      <c r="D1093" s="3">
        <v>136.11000000000001</v>
      </c>
      <c r="E1093" s="34">
        <v>11500</v>
      </c>
      <c r="F1093" s="4">
        <f>+D1093*0.8364</f>
        <v>113.84240400000002</v>
      </c>
      <c r="G1093" s="34">
        <v>6500</v>
      </c>
      <c r="H1093" s="34">
        <f>+D1093*E1093</f>
        <v>1565265.0000000002</v>
      </c>
      <c r="I1093" s="4">
        <v>851000</v>
      </c>
      <c r="J1093" s="4">
        <f>(H1093-I1093)</f>
        <v>714265.00000000023</v>
      </c>
      <c r="K1093" s="21">
        <v>44703</v>
      </c>
      <c r="L1093" s="3"/>
      <c r="M1093" s="34"/>
      <c r="N1093" s="34"/>
      <c r="O1093" s="34"/>
      <c r="P1093" s="34"/>
      <c r="Q1093" s="34"/>
      <c r="R1093" s="34"/>
      <c r="S1093" s="34"/>
      <c r="T1093" s="3" t="s">
        <v>985</v>
      </c>
    </row>
    <row r="1094" spans="1:20" x14ac:dyDescent="0.35">
      <c r="A1094" s="3" t="s">
        <v>158</v>
      </c>
      <c r="B1094" s="3"/>
      <c r="C1094" s="3"/>
      <c r="D1094" s="3"/>
      <c r="E1094" s="34"/>
      <c r="F1094" s="34"/>
      <c r="G1094" s="34"/>
      <c r="H1094" s="34"/>
      <c r="I1094" s="34"/>
      <c r="J1094" s="34"/>
      <c r="K1094" s="21">
        <v>44643</v>
      </c>
      <c r="L1094" s="3" t="s">
        <v>9</v>
      </c>
      <c r="M1094" s="34"/>
      <c r="N1094" s="34">
        <v>5000</v>
      </c>
      <c r="O1094" s="4">
        <f t="shared" ref="O1094:O1104" si="182">+SUM(M1094:N1094)</f>
        <v>5000</v>
      </c>
      <c r="P1094" s="34"/>
      <c r="Q1094" s="34"/>
      <c r="R1094" s="34"/>
      <c r="S1094" s="34"/>
      <c r="T1094" s="3" t="s">
        <v>1625</v>
      </c>
    </row>
    <row r="1095" spans="1:20" x14ac:dyDescent="0.35">
      <c r="A1095" s="3" t="s">
        <v>158</v>
      </c>
      <c r="B1095" s="3"/>
      <c r="C1095" s="3"/>
      <c r="D1095" s="3"/>
      <c r="E1095" s="34"/>
      <c r="F1095" s="34"/>
      <c r="G1095" s="34"/>
      <c r="H1095" s="34"/>
      <c r="I1095" s="34"/>
      <c r="J1095" s="34"/>
      <c r="K1095" s="21">
        <v>44702</v>
      </c>
      <c r="L1095" s="3" t="s">
        <v>9</v>
      </c>
      <c r="M1095" s="34"/>
      <c r="N1095" s="34">
        <v>-5000</v>
      </c>
      <c r="O1095" s="4">
        <f t="shared" si="182"/>
        <v>-5000</v>
      </c>
      <c r="P1095" s="34"/>
      <c r="Q1095" s="34"/>
      <c r="R1095" s="34"/>
      <c r="S1095" s="34"/>
      <c r="T1095" s="3" t="s">
        <v>1625</v>
      </c>
    </row>
    <row r="1096" spans="1:20" x14ac:dyDescent="0.35">
      <c r="A1096" s="3" t="s">
        <v>158</v>
      </c>
      <c r="B1096" s="3"/>
      <c r="C1096" s="3"/>
      <c r="D1096" s="3"/>
      <c r="E1096" s="34"/>
      <c r="F1096" s="34"/>
      <c r="G1096" s="34"/>
      <c r="H1096" s="34"/>
      <c r="I1096" s="34"/>
      <c r="J1096" s="34"/>
      <c r="K1096" s="21">
        <v>44703</v>
      </c>
      <c r="L1096" s="3" t="s">
        <v>9</v>
      </c>
      <c r="M1096" s="34"/>
      <c r="N1096" s="34">
        <v>10000</v>
      </c>
      <c r="O1096" s="4">
        <f t="shared" si="182"/>
        <v>10000</v>
      </c>
      <c r="P1096" s="34"/>
      <c r="Q1096" s="34"/>
      <c r="R1096" s="34"/>
      <c r="S1096" s="34"/>
      <c r="T1096" s="3" t="s">
        <v>985</v>
      </c>
    </row>
    <row r="1097" spans="1:20" x14ac:dyDescent="0.35">
      <c r="A1097" s="3" t="s">
        <v>158</v>
      </c>
      <c r="B1097" s="3"/>
      <c r="C1097" s="3"/>
      <c r="D1097" s="3"/>
      <c r="E1097" s="34"/>
      <c r="F1097" s="34"/>
      <c r="G1097" s="34"/>
      <c r="H1097" s="34"/>
      <c r="I1097" s="34"/>
      <c r="J1097" s="34"/>
      <c r="K1097" s="21">
        <v>44731</v>
      </c>
      <c r="L1097" s="3" t="s">
        <v>9</v>
      </c>
      <c r="M1097" s="34"/>
      <c r="N1097" s="34">
        <v>300000</v>
      </c>
      <c r="O1097" s="4">
        <f t="shared" si="182"/>
        <v>300000</v>
      </c>
      <c r="P1097" s="34"/>
      <c r="Q1097" s="34"/>
      <c r="R1097" s="34"/>
      <c r="S1097" s="34"/>
      <c r="T1097" s="3" t="s">
        <v>985</v>
      </c>
    </row>
    <row r="1098" spans="1:20" x14ac:dyDescent="0.35">
      <c r="A1098" s="3" t="s">
        <v>158</v>
      </c>
      <c r="B1098" s="3"/>
      <c r="C1098" s="3" t="s">
        <v>1514</v>
      </c>
      <c r="D1098" s="3"/>
      <c r="E1098" s="34"/>
      <c r="F1098" s="34"/>
      <c r="G1098" s="34"/>
      <c r="H1098" s="34"/>
      <c r="I1098" s="34"/>
      <c r="J1098" s="34"/>
      <c r="K1098" s="21">
        <v>44820</v>
      </c>
      <c r="L1098" s="3" t="s">
        <v>1806</v>
      </c>
      <c r="M1098" s="34">
        <v>400000</v>
      </c>
      <c r="N1098" s="34"/>
      <c r="O1098" s="4">
        <f t="shared" si="182"/>
        <v>400000</v>
      </c>
      <c r="P1098" s="34"/>
      <c r="Q1098" s="34"/>
      <c r="R1098" s="34"/>
      <c r="S1098" s="34"/>
      <c r="T1098" s="3" t="s">
        <v>985</v>
      </c>
    </row>
    <row r="1099" spans="1:20" x14ac:dyDescent="0.35">
      <c r="A1099" s="3" t="s">
        <v>158</v>
      </c>
      <c r="B1099" s="3"/>
      <c r="C1099" s="3" t="s">
        <v>1515</v>
      </c>
      <c r="D1099" s="3"/>
      <c r="E1099" s="34"/>
      <c r="F1099" s="34"/>
      <c r="G1099" s="34"/>
      <c r="H1099" s="34"/>
      <c r="I1099" s="34"/>
      <c r="J1099" s="34"/>
      <c r="K1099" s="21">
        <v>44953</v>
      </c>
      <c r="L1099" s="3" t="s">
        <v>1807</v>
      </c>
      <c r="M1099" s="34">
        <v>400000</v>
      </c>
      <c r="N1099" s="34"/>
      <c r="O1099" s="4">
        <f t="shared" si="182"/>
        <v>400000</v>
      </c>
      <c r="P1099" s="34"/>
      <c r="Q1099" s="34"/>
      <c r="R1099" s="34"/>
      <c r="S1099" s="34"/>
      <c r="T1099" s="3" t="s">
        <v>985</v>
      </c>
    </row>
    <row r="1100" spans="1:20" x14ac:dyDescent="0.35">
      <c r="A1100" s="3" t="s">
        <v>158</v>
      </c>
      <c r="B1100" s="3"/>
      <c r="C1100" s="3" t="s">
        <v>1515</v>
      </c>
      <c r="D1100" s="3"/>
      <c r="E1100" s="34"/>
      <c r="F1100" s="34"/>
      <c r="G1100" s="34"/>
      <c r="H1100" s="34"/>
      <c r="I1100" s="34"/>
      <c r="J1100" s="34"/>
      <c r="K1100" s="21">
        <v>45446</v>
      </c>
      <c r="L1100" s="3" t="s">
        <v>9</v>
      </c>
      <c r="M1100" s="34"/>
      <c r="N1100" s="34">
        <v>70000</v>
      </c>
      <c r="O1100" s="4">
        <f t="shared" si="182"/>
        <v>70000</v>
      </c>
      <c r="P1100" s="34"/>
      <c r="Q1100" s="34"/>
      <c r="R1100" s="34"/>
      <c r="S1100" s="34"/>
      <c r="T1100" s="3" t="s">
        <v>985</v>
      </c>
    </row>
    <row r="1101" spans="1:20" x14ac:dyDescent="0.35">
      <c r="A1101" s="3" t="s">
        <v>158</v>
      </c>
      <c r="B1101" s="3"/>
      <c r="C1101" s="3"/>
      <c r="D1101" s="3"/>
      <c r="E1101" s="34"/>
      <c r="F1101" s="34"/>
      <c r="G1101" s="34"/>
      <c r="H1101" s="34"/>
      <c r="I1101" s="34"/>
      <c r="J1101" s="34"/>
      <c r="K1101" s="21">
        <v>45527</v>
      </c>
      <c r="L1101" s="3" t="s">
        <v>9</v>
      </c>
      <c r="M1101" s="34"/>
      <c r="N1101" s="34">
        <v>260000</v>
      </c>
      <c r="O1101" s="4">
        <f t="shared" si="182"/>
        <v>260000</v>
      </c>
      <c r="P1101" s="34"/>
      <c r="Q1101" s="34"/>
      <c r="R1101" s="34"/>
      <c r="S1101" s="34"/>
      <c r="T1101" s="3" t="s">
        <v>985</v>
      </c>
    </row>
    <row r="1102" spans="1:20" x14ac:dyDescent="0.35">
      <c r="A1102" s="3" t="s">
        <v>158</v>
      </c>
      <c r="B1102" s="3"/>
      <c r="C1102" s="3" t="s">
        <v>1515</v>
      </c>
      <c r="D1102" s="3"/>
      <c r="E1102" s="34"/>
      <c r="F1102" s="34"/>
      <c r="G1102" s="34"/>
      <c r="H1102" s="34"/>
      <c r="I1102" s="34"/>
      <c r="J1102" s="34"/>
      <c r="K1102" s="21">
        <v>45527</v>
      </c>
      <c r="L1102" s="3" t="s">
        <v>1808</v>
      </c>
      <c r="M1102" s="34">
        <v>51000</v>
      </c>
      <c r="N1102" s="34"/>
      <c r="O1102" s="4">
        <f t="shared" si="182"/>
        <v>51000</v>
      </c>
      <c r="P1102" s="34"/>
      <c r="Q1102" s="34"/>
      <c r="R1102" s="34"/>
      <c r="S1102" s="34"/>
      <c r="T1102" s="3" t="s">
        <v>985</v>
      </c>
    </row>
    <row r="1103" spans="1:20" x14ac:dyDescent="0.35">
      <c r="A1103" s="3" t="s">
        <v>158</v>
      </c>
      <c r="B1103" s="3"/>
      <c r="C1103" s="3"/>
      <c r="D1103" s="3"/>
      <c r="E1103" s="34"/>
      <c r="F1103" s="34"/>
      <c r="G1103" s="34"/>
      <c r="H1103" s="34"/>
      <c r="I1103" s="34"/>
      <c r="J1103" s="34"/>
      <c r="K1103" s="21">
        <v>45533</v>
      </c>
      <c r="L1103" s="3" t="s">
        <v>9</v>
      </c>
      <c r="M1103" s="34"/>
      <c r="N1103" s="34">
        <v>74265</v>
      </c>
      <c r="O1103" s="4">
        <f t="shared" si="182"/>
        <v>74265</v>
      </c>
      <c r="P1103" s="34"/>
      <c r="Q1103" s="34"/>
      <c r="R1103" s="34"/>
      <c r="S1103" s="34"/>
      <c r="T1103" s="3" t="s">
        <v>985</v>
      </c>
    </row>
    <row r="1104" spans="1:20" x14ac:dyDescent="0.35">
      <c r="A1104" s="3" t="s">
        <v>158</v>
      </c>
      <c r="B1104" s="3"/>
      <c r="C1104" s="3"/>
      <c r="D1104" s="3"/>
      <c r="E1104" s="34"/>
      <c r="F1104" s="34"/>
      <c r="G1104" s="34"/>
      <c r="H1104" s="34"/>
      <c r="I1104" s="34"/>
      <c r="J1104" s="34"/>
      <c r="K1104" s="3"/>
      <c r="L1104" s="3"/>
      <c r="M1104" s="34"/>
      <c r="N1104" s="34"/>
      <c r="O1104" s="4">
        <f t="shared" si="182"/>
        <v>0</v>
      </c>
      <c r="P1104" s="34"/>
      <c r="Q1104" s="34"/>
      <c r="R1104" s="34"/>
      <c r="S1104" s="34"/>
      <c r="T1104" s="3" t="s">
        <v>985</v>
      </c>
    </row>
    <row r="1105" spans="1:20" x14ac:dyDescent="0.35">
      <c r="A1105" s="18"/>
      <c r="B1105" s="18"/>
      <c r="C1105" s="18"/>
      <c r="D1105" s="18"/>
      <c r="E1105" s="23"/>
      <c r="F1105" s="23"/>
      <c r="G1105" s="23"/>
      <c r="H1105" s="23"/>
      <c r="I1105" s="23"/>
      <c r="J1105" s="23"/>
      <c r="K1105" s="18"/>
      <c r="L1105" s="18"/>
      <c r="M1105" s="23">
        <f t="shared" ref="M1105:N1105" si="183">SUM(M1094:M1104)</f>
        <v>851000</v>
      </c>
      <c r="N1105" s="23">
        <f t="shared" si="183"/>
        <v>714265</v>
      </c>
      <c r="O1105" s="23">
        <f>SUM(O1094:O1104)</f>
        <v>1565265</v>
      </c>
      <c r="P1105" s="23">
        <f>+J1093-N1105</f>
        <v>0</v>
      </c>
      <c r="Q1105" s="23">
        <f>+I1093-M1105</f>
        <v>0</v>
      </c>
      <c r="R1105" s="23">
        <f>+SUM(P1105:Q1105)</f>
        <v>0</v>
      </c>
      <c r="S1105" s="23">
        <f>+O1105</f>
        <v>1565265</v>
      </c>
      <c r="T1105" s="18"/>
    </row>
    <row r="1106" spans="1:20" x14ac:dyDescent="0.35">
      <c r="A1106" s="3" t="s">
        <v>159</v>
      </c>
      <c r="B1106" s="3" t="s">
        <v>399</v>
      </c>
      <c r="C1106" s="3"/>
      <c r="D1106" s="3">
        <v>73.89</v>
      </c>
      <c r="E1106" s="34">
        <v>10000</v>
      </c>
      <c r="F1106" s="4">
        <f>+D1106*0.8364</f>
        <v>61.801596000000004</v>
      </c>
      <c r="G1106" s="34">
        <v>6500</v>
      </c>
      <c r="H1106" s="34">
        <f>+D1106*E1106</f>
        <v>738900</v>
      </c>
      <c r="I1106" s="4">
        <f>+CEILING(F1106*G1106,1000)</f>
        <v>402000</v>
      </c>
      <c r="J1106" s="4">
        <f>(H1106-I1106)</f>
        <v>336900</v>
      </c>
      <c r="K1106" s="21">
        <v>44641</v>
      </c>
      <c r="L1106" s="3"/>
      <c r="M1106" s="34"/>
      <c r="N1106" s="34"/>
      <c r="O1106" s="34"/>
      <c r="P1106" s="34"/>
      <c r="Q1106" s="34"/>
      <c r="R1106" s="34"/>
      <c r="S1106" s="34"/>
      <c r="T1106" s="3" t="s">
        <v>979</v>
      </c>
    </row>
    <row r="1107" spans="1:20" x14ac:dyDescent="0.35">
      <c r="A1107" s="3" t="s">
        <v>159</v>
      </c>
      <c r="B1107" s="3"/>
      <c r="C1107" s="3"/>
      <c r="D1107" s="3"/>
      <c r="E1107" s="34"/>
      <c r="F1107" s="34"/>
      <c r="G1107" s="34"/>
      <c r="H1107" s="34"/>
      <c r="I1107" s="34"/>
      <c r="J1107" s="34"/>
      <c r="K1107" s="21">
        <v>44641</v>
      </c>
      <c r="L1107" s="3" t="s">
        <v>9</v>
      </c>
      <c r="M1107" s="34"/>
      <c r="N1107" s="4">
        <v>150000</v>
      </c>
      <c r="O1107" s="4">
        <f t="shared" ref="O1107:O1115" si="184">+SUM(M1107:N1107)</f>
        <v>150000</v>
      </c>
      <c r="P1107" s="34"/>
      <c r="Q1107" s="34"/>
      <c r="R1107" s="34"/>
      <c r="S1107" s="34"/>
      <c r="T1107" s="3" t="s">
        <v>979</v>
      </c>
    </row>
    <row r="1108" spans="1:20" x14ac:dyDescent="0.35">
      <c r="A1108" s="3" t="s">
        <v>159</v>
      </c>
      <c r="B1108" s="3"/>
      <c r="C1108" s="3"/>
      <c r="D1108" s="3"/>
      <c r="E1108" s="34"/>
      <c r="F1108" s="34"/>
      <c r="G1108" s="34"/>
      <c r="H1108" s="34"/>
      <c r="I1108" s="34"/>
      <c r="J1108" s="34"/>
      <c r="K1108" s="21">
        <v>44659</v>
      </c>
      <c r="L1108" s="3" t="s">
        <v>9</v>
      </c>
      <c r="M1108" s="34"/>
      <c r="N1108" s="4">
        <v>185000</v>
      </c>
      <c r="O1108" s="4">
        <f t="shared" si="184"/>
        <v>185000</v>
      </c>
      <c r="P1108" s="34"/>
      <c r="Q1108" s="34"/>
      <c r="R1108" s="34"/>
      <c r="S1108" s="34"/>
      <c r="T1108" s="3" t="s">
        <v>979</v>
      </c>
    </row>
    <row r="1109" spans="1:20" x14ac:dyDescent="0.35">
      <c r="A1109" s="3" t="s">
        <v>159</v>
      </c>
      <c r="B1109" s="3"/>
      <c r="C1109" s="3"/>
      <c r="D1109" s="3"/>
      <c r="E1109" s="34"/>
      <c r="F1109" s="34"/>
      <c r="G1109" s="34"/>
      <c r="H1109" s="34"/>
      <c r="I1109" s="34"/>
      <c r="J1109" s="34"/>
      <c r="K1109" s="21">
        <v>44738</v>
      </c>
      <c r="L1109" s="3" t="s">
        <v>9</v>
      </c>
      <c r="M1109" s="34"/>
      <c r="N1109" s="4">
        <v>-150000</v>
      </c>
      <c r="O1109" s="4">
        <f t="shared" si="184"/>
        <v>-150000</v>
      </c>
      <c r="P1109" s="34"/>
      <c r="Q1109" s="34"/>
      <c r="R1109" s="34"/>
      <c r="S1109" s="34"/>
      <c r="T1109" s="3" t="s">
        <v>979</v>
      </c>
    </row>
    <row r="1110" spans="1:20" x14ac:dyDescent="0.35">
      <c r="A1110" s="3" t="s">
        <v>159</v>
      </c>
      <c r="B1110" s="3"/>
      <c r="C1110" s="3"/>
      <c r="D1110" s="3"/>
      <c r="E1110" s="34"/>
      <c r="F1110" s="34"/>
      <c r="G1110" s="34"/>
      <c r="H1110" s="34"/>
      <c r="I1110" s="34"/>
      <c r="J1110" s="34"/>
      <c r="K1110" s="21">
        <v>45297</v>
      </c>
      <c r="L1110" s="3" t="s">
        <v>9</v>
      </c>
      <c r="M1110" s="34"/>
      <c r="N1110" s="4">
        <v>50000</v>
      </c>
      <c r="O1110" s="4">
        <f t="shared" si="184"/>
        <v>50000</v>
      </c>
      <c r="P1110" s="34"/>
      <c r="Q1110" s="34"/>
      <c r="R1110" s="34"/>
      <c r="S1110" s="34"/>
      <c r="T1110" s="3" t="s">
        <v>979</v>
      </c>
    </row>
    <row r="1111" spans="1:20" x14ac:dyDescent="0.35">
      <c r="A1111" s="3" t="s">
        <v>159</v>
      </c>
      <c r="B1111" s="3"/>
      <c r="C1111" s="3"/>
      <c r="D1111" s="3"/>
      <c r="E1111" s="34"/>
      <c r="F1111" s="34"/>
      <c r="G1111" s="34"/>
      <c r="H1111" s="34"/>
      <c r="I1111" s="34"/>
      <c r="J1111" s="34"/>
      <c r="K1111" s="21">
        <v>45297</v>
      </c>
      <c r="L1111" s="3" t="s">
        <v>312</v>
      </c>
      <c r="M1111" s="4">
        <v>50000</v>
      </c>
      <c r="N1111" s="34"/>
      <c r="O1111" s="4">
        <f t="shared" si="184"/>
        <v>50000</v>
      </c>
      <c r="P1111" s="34"/>
      <c r="Q1111" s="34"/>
      <c r="R1111" s="34"/>
      <c r="S1111" s="34"/>
      <c r="T1111" s="3" t="s">
        <v>979</v>
      </c>
    </row>
    <row r="1112" spans="1:20" x14ac:dyDescent="0.35">
      <c r="A1112" s="3" t="s">
        <v>159</v>
      </c>
      <c r="B1112" s="3"/>
      <c r="C1112" s="3"/>
      <c r="D1112" s="3"/>
      <c r="E1112" s="34"/>
      <c r="F1112" s="34"/>
      <c r="G1112" s="34"/>
      <c r="H1112" s="34"/>
      <c r="I1112" s="34"/>
      <c r="J1112" s="34"/>
      <c r="K1112" s="21">
        <v>45303</v>
      </c>
      <c r="L1112" s="3" t="s">
        <v>314</v>
      </c>
      <c r="M1112" s="4">
        <v>352000</v>
      </c>
      <c r="N1112" s="34"/>
      <c r="O1112" s="4">
        <f t="shared" si="184"/>
        <v>352000</v>
      </c>
      <c r="P1112" s="34"/>
      <c r="Q1112" s="34"/>
      <c r="R1112" s="34"/>
      <c r="S1112" s="34"/>
      <c r="T1112" s="3" t="s">
        <v>979</v>
      </c>
    </row>
    <row r="1113" spans="1:20" x14ac:dyDescent="0.35">
      <c r="A1113" s="3" t="s">
        <v>159</v>
      </c>
      <c r="B1113" s="3"/>
      <c r="C1113" s="3"/>
      <c r="D1113" s="3"/>
      <c r="E1113" s="34"/>
      <c r="F1113" s="34"/>
      <c r="G1113" s="34"/>
      <c r="H1113" s="34"/>
      <c r="I1113" s="34"/>
      <c r="J1113" s="34"/>
      <c r="K1113" s="21">
        <v>45307</v>
      </c>
      <c r="L1113" s="3" t="s">
        <v>9</v>
      </c>
      <c r="M1113" s="34"/>
      <c r="N1113" s="4">
        <v>-108100</v>
      </c>
      <c r="O1113" s="4">
        <f t="shared" si="184"/>
        <v>-108100</v>
      </c>
      <c r="P1113" s="34"/>
      <c r="Q1113" s="34"/>
      <c r="R1113" s="34"/>
      <c r="S1113" s="34"/>
      <c r="T1113" s="3" t="s">
        <v>979</v>
      </c>
    </row>
    <row r="1114" spans="1:20" x14ac:dyDescent="0.35">
      <c r="A1114" s="3" t="s">
        <v>159</v>
      </c>
      <c r="B1114" s="3"/>
      <c r="C1114" s="3"/>
      <c r="D1114" s="3"/>
      <c r="E1114" s="34"/>
      <c r="F1114" s="34"/>
      <c r="G1114" s="34"/>
      <c r="H1114" s="34"/>
      <c r="I1114" s="34"/>
      <c r="J1114" s="34"/>
      <c r="K1114" s="21" t="s">
        <v>1204</v>
      </c>
      <c r="L1114" s="3" t="s">
        <v>160</v>
      </c>
      <c r="M1114" s="34"/>
      <c r="N1114" s="34">
        <v>210000</v>
      </c>
      <c r="O1114" s="4">
        <f t="shared" si="184"/>
        <v>210000</v>
      </c>
      <c r="P1114" s="34"/>
      <c r="Q1114" s="34"/>
      <c r="R1114" s="34"/>
      <c r="S1114" s="34"/>
      <c r="T1114" s="3" t="s">
        <v>979</v>
      </c>
    </row>
    <row r="1115" spans="1:20" x14ac:dyDescent="0.35">
      <c r="A1115" s="3" t="s">
        <v>159</v>
      </c>
      <c r="B1115" s="3"/>
      <c r="C1115" s="3"/>
      <c r="D1115" s="3"/>
      <c r="E1115" s="34"/>
      <c r="F1115" s="34"/>
      <c r="G1115" s="34"/>
      <c r="H1115" s="34"/>
      <c r="I1115" s="34"/>
      <c r="J1115" s="34"/>
      <c r="K1115" s="3"/>
      <c r="L1115" s="3"/>
      <c r="M1115" s="34"/>
      <c r="N1115" s="34"/>
      <c r="O1115" s="4">
        <f t="shared" si="184"/>
        <v>0</v>
      </c>
      <c r="P1115" s="34"/>
      <c r="Q1115" s="34"/>
      <c r="R1115" s="34"/>
      <c r="S1115" s="34"/>
      <c r="T1115" s="3" t="s">
        <v>979</v>
      </c>
    </row>
    <row r="1116" spans="1:20" x14ac:dyDescent="0.35">
      <c r="A1116" s="18"/>
      <c r="B1116" s="18"/>
      <c r="C1116" s="18"/>
      <c r="D1116" s="18"/>
      <c r="E1116" s="23"/>
      <c r="F1116" s="23"/>
      <c r="G1116" s="23"/>
      <c r="H1116" s="23"/>
      <c r="I1116" s="23"/>
      <c r="J1116" s="23"/>
      <c r="K1116" s="18"/>
      <c r="L1116" s="18"/>
      <c r="M1116" s="23">
        <f t="shared" ref="M1116:N1116" si="185">SUM(M1107:M1115)</f>
        <v>402000</v>
      </c>
      <c r="N1116" s="23">
        <f t="shared" si="185"/>
        <v>336900</v>
      </c>
      <c r="O1116" s="23">
        <f>SUM(O1107:O1115)</f>
        <v>738900</v>
      </c>
      <c r="P1116" s="23">
        <f>+J1106-N1116</f>
        <v>0</v>
      </c>
      <c r="Q1116" s="23">
        <f>+I1106-M1116</f>
        <v>0</v>
      </c>
      <c r="R1116" s="23">
        <f>+SUM(P1116:Q1116)</f>
        <v>0</v>
      </c>
      <c r="S1116" s="23">
        <f>+O1116</f>
        <v>738900</v>
      </c>
      <c r="T1116" s="18"/>
    </row>
    <row r="1117" spans="1:20" x14ac:dyDescent="0.35">
      <c r="A1117" s="3" t="s">
        <v>160</v>
      </c>
      <c r="B1117" s="3" t="s">
        <v>399</v>
      </c>
      <c r="C1117" s="3"/>
      <c r="D1117" s="3">
        <v>73.89</v>
      </c>
      <c r="E1117" s="34">
        <v>11000</v>
      </c>
      <c r="F1117" s="4">
        <f>+D1117*0.8364</f>
        <v>61.801596000000004</v>
      </c>
      <c r="G1117" s="34">
        <v>6500</v>
      </c>
      <c r="H1117" s="34">
        <f>+D1117*E1117</f>
        <v>812790</v>
      </c>
      <c r="I1117" s="4">
        <f>+CEILING(F1117*G1117,1000)</f>
        <v>402000</v>
      </c>
      <c r="J1117" s="4">
        <f>(H1117-I1117)</f>
        <v>410790</v>
      </c>
      <c r="K1117" s="21">
        <v>44641</v>
      </c>
      <c r="L1117" s="3"/>
      <c r="M1117" s="34"/>
      <c r="N1117" s="34"/>
      <c r="O1117" s="34"/>
      <c r="P1117" s="34"/>
      <c r="Q1117" s="34"/>
      <c r="R1117" s="34"/>
      <c r="S1117" s="34"/>
      <c r="T1117" s="3" t="s">
        <v>298</v>
      </c>
    </row>
    <row r="1118" spans="1:20" x14ac:dyDescent="0.35">
      <c r="A1118" s="3" t="s">
        <v>160</v>
      </c>
      <c r="B1118" s="3"/>
      <c r="C1118" s="3"/>
      <c r="D1118" s="3"/>
      <c r="E1118" s="34"/>
      <c r="F1118" s="34"/>
      <c r="G1118" s="34"/>
      <c r="H1118" s="34"/>
      <c r="I1118" s="34"/>
      <c r="J1118" s="34"/>
      <c r="K1118" s="21">
        <v>44641</v>
      </c>
      <c r="L1118" s="3" t="s">
        <v>9</v>
      </c>
      <c r="M1118" s="34"/>
      <c r="N1118" s="4">
        <v>185000</v>
      </c>
      <c r="O1118" s="4">
        <f t="shared" ref="O1118:O1128" si="186">+SUM(M1118:N1118)</f>
        <v>185000</v>
      </c>
      <c r="P1118" s="34"/>
      <c r="Q1118" s="34"/>
      <c r="R1118" s="34"/>
      <c r="S1118" s="34"/>
      <c r="T1118" s="3" t="s">
        <v>1617</v>
      </c>
    </row>
    <row r="1119" spans="1:20" x14ac:dyDescent="0.35">
      <c r="A1119" s="3" t="s">
        <v>160</v>
      </c>
      <c r="B1119" s="3"/>
      <c r="C1119" s="3"/>
      <c r="D1119" s="3"/>
      <c r="E1119" s="34"/>
      <c r="F1119" s="34"/>
      <c r="G1119" s="34"/>
      <c r="H1119" s="34"/>
      <c r="I1119" s="34"/>
      <c r="J1119" s="34"/>
      <c r="K1119" s="21">
        <v>44659</v>
      </c>
      <c r="L1119" s="3" t="s">
        <v>9</v>
      </c>
      <c r="M1119" s="34"/>
      <c r="N1119" s="4">
        <v>25000</v>
      </c>
      <c r="O1119" s="4">
        <f t="shared" si="186"/>
        <v>25000</v>
      </c>
      <c r="P1119" s="34"/>
      <c r="Q1119" s="34"/>
      <c r="R1119" s="34"/>
      <c r="S1119" s="34"/>
      <c r="T1119" s="3" t="s">
        <v>1617</v>
      </c>
    </row>
    <row r="1120" spans="1:20" x14ac:dyDescent="0.35">
      <c r="A1120" s="3" t="s">
        <v>160</v>
      </c>
      <c r="B1120" s="3"/>
      <c r="C1120" s="3"/>
      <c r="D1120" s="3"/>
      <c r="E1120" s="34"/>
      <c r="F1120" s="34"/>
      <c r="G1120" s="34"/>
      <c r="H1120" s="34"/>
      <c r="I1120" s="34"/>
      <c r="J1120" s="34"/>
      <c r="K1120" s="21">
        <v>45085</v>
      </c>
      <c r="L1120" s="3" t="s">
        <v>9</v>
      </c>
      <c r="M1120" s="34"/>
      <c r="N1120" s="4">
        <v>5000</v>
      </c>
      <c r="O1120" s="4">
        <f t="shared" si="186"/>
        <v>5000</v>
      </c>
      <c r="P1120" s="34"/>
      <c r="Q1120" s="34"/>
      <c r="R1120" s="34"/>
      <c r="S1120" s="34"/>
      <c r="T1120" s="3" t="s">
        <v>1617</v>
      </c>
    </row>
    <row r="1121" spans="1:20" x14ac:dyDescent="0.35">
      <c r="A1121" s="3" t="s">
        <v>160</v>
      </c>
      <c r="B1121" s="3"/>
      <c r="C1121" s="3" t="s">
        <v>1516</v>
      </c>
      <c r="D1121" s="3"/>
      <c r="E1121" s="34"/>
      <c r="F1121" s="34"/>
      <c r="G1121" s="34"/>
      <c r="H1121" s="34"/>
      <c r="I1121" s="34"/>
      <c r="J1121" s="34"/>
      <c r="K1121" s="21">
        <v>45093</v>
      </c>
      <c r="L1121" s="3" t="s">
        <v>9</v>
      </c>
      <c r="M1121" s="34"/>
      <c r="N1121" s="4">
        <v>100000</v>
      </c>
      <c r="O1121" s="4">
        <f t="shared" si="186"/>
        <v>100000</v>
      </c>
      <c r="P1121" s="34"/>
      <c r="Q1121" s="34"/>
      <c r="R1121" s="34"/>
      <c r="S1121" s="34"/>
      <c r="T1121" s="3" t="s">
        <v>298</v>
      </c>
    </row>
    <row r="1122" spans="1:20" x14ac:dyDescent="0.35">
      <c r="A1122" s="3" t="s">
        <v>160</v>
      </c>
      <c r="B1122" s="3"/>
      <c r="C1122" s="3"/>
      <c r="D1122" s="3"/>
      <c r="E1122" s="34"/>
      <c r="F1122" s="34"/>
      <c r="G1122" s="34"/>
      <c r="H1122" s="34"/>
      <c r="I1122" s="34"/>
      <c r="J1122" s="34"/>
      <c r="K1122" s="21">
        <v>45097</v>
      </c>
      <c r="L1122" s="3" t="s">
        <v>9</v>
      </c>
      <c r="M1122" s="34"/>
      <c r="N1122" s="4">
        <v>90000</v>
      </c>
      <c r="O1122" s="4">
        <f t="shared" si="186"/>
        <v>90000</v>
      </c>
      <c r="P1122" s="34"/>
      <c r="Q1122" s="34"/>
      <c r="R1122" s="34"/>
      <c r="S1122" s="34"/>
      <c r="T1122" s="3" t="s">
        <v>298</v>
      </c>
    </row>
    <row r="1123" spans="1:20" x14ac:dyDescent="0.35">
      <c r="A1123" s="3" t="s">
        <v>160</v>
      </c>
      <c r="B1123" s="3"/>
      <c r="C1123" s="3"/>
      <c r="D1123" s="3"/>
      <c r="E1123" s="34"/>
      <c r="F1123" s="34"/>
      <c r="G1123" s="34"/>
      <c r="H1123" s="34"/>
      <c r="I1123" s="34"/>
      <c r="J1123" s="34"/>
      <c r="K1123" s="21">
        <v>45117</v>
      </c>
      <c r="L1123" s="3" t="s">
        <v>9</v>
      </c>
      <c r="M1123" s="34"/>
      <c r="N1123" s="4">
        <v>141000</v>
      </c>
      <c r="O1123" s="4">
        <f t="shared" si="186"/>
        <v>141000</v>
      </c>
      <c r="P1123" s="34"/>
      <c r="Q1123" s="34"/>
      <c r="R1123" s="34"/>
      <c r="S1123" s="34"/>
      <c r="T1123" s="3" t="s">
        <v>298</v>
      </c>
    </row>
    <row r="1124" spans="1:20" x14ac:dyDescent="0.35">
      <c r="A1124" s="3" t="s">
        <v>160</v>
      </c>
      <c r="B1124" s="3"/>
      <c r="C1124" s="3"/>
      <c r="D1124" s="3"/>
      <c r="E1124" s="34"/>
      <c r="F1124" s="34"/>
      <c r="G1124" s="34"/>
      <c r="H1124" s="34"/>
      <c r="I1124" s="34"/>
      <c r="J1124" s="34"/>
      <c r="K1124" s="21">
        <v>45118</v>
      </c>
      <c r="L1124" s="3" t="s">
        <v>314</v>
      </c>
      <c r="M1124" s="34">
        <v>402000</v>
      </c>
      <c r="N1124" s="34"/>
      <c r="O1124" s="4">
        <f t="shared" si="186"/>
        <v>402000</v>
      </c>
      <c r="P1124" s="34"/>
      <c r="Q1124" s="34"/>
      <c r="R1124" s="34"/>
      <c r="S1124" s="34"/>
      <c r="T1124" s="3" t="s">
        <v>298</v>
      </c>
    </row>
    <row r="1125" spans="1:20" x14ac:dyDescent="0.35">
      <c r="A1125" s="3" t="s">
        <v>160</v>
      </c>
      <c r="B1125" s="3"/>
      <c r="C1125" s="3"/>
      <c r="D1125" s="3"/>
      <c r="E1125" s="34"/>
      <c r="F1125" s="34"/>
      <c r="G1125" s="34"/>
      <c r="H1125" s="34"/>
      <c r="I1125" s="34"/>
      <c r="J1125" s="34"/>
      <c r="K1125" s="21">
        <v>45118</v>
      </c>
      <c r="L1125" s="3" t="s">
        <v>9</v>
      </c>
      <c r="M1125" s="34"/>
      <c r="N1125" s="4">
        <v>38000</v>
      </c>
      <c r="O1125" s="4">
        <f t="shared" si="186"/>
        <v>38000</v>
      </c>
      <c r="P1125" s="34"/>
      <c r="Q1125" s="34"/>
      <c r="R1125" s="34"/>
      <c r="S1125" s="34"/>
      <c r="T1125" s="3" t="s">
        <v>298</v>
      </c>
    </row>
    <row r="1126" spans="1:20" x14ac:dyDescent="0.35">
      <c r="A1126" s="3" t="s">
        <v>160</v>
      </c>
      <c r="B1126" s="3"/>
      <c r="C1126" s="3"/>
      <c r="D1126" s="3"/>
      <c r="E1126" s="34"/>
      <c r="F1126" s="34"/>
      <c r="G1126" s="34"/>
      <c r="H1126" s="34"/>
      <c r="I1126" s="34"/>
      <c r="J1126" s="34"/>
      <c r="K1126" s="21">
        <v>45414</v>
      </c>
      <c r="L1126" s="3" t="s">
        <v>9</v>
      </c>
      <c r="M1126" s="34"/>
      <c r="N1126" s="4">
        <v>36790</v>
      </c>
      <c r="O1126" s="4">
        <f t="shared" si="186"/>
        <v>36790</v>
      </c>
      <c r="P1126" s="34"/>
      <c r="Q1126" s="34"/>
      <c r="R1126" s="34"/>
      <c r="S1126" s="34"/>
      <c r="T1126" s="3" t="s">
        <v>298</v>
      </c>
    </row>
    <row r="1127" spans="1:20" x14ac:dyDescent="0.35">
      <c r="A1127" s="3" t="s">
        <v>160</v>
      </c>
      <c r="B1127" s="3"/>
      <c r="C1127" s="3"/>
      <c r="D1127" s="3"/>
      <c r="E1127" s="34"/>
      <c r="F1127" s="34"/>
      <c r="G1127" s="34"/>
      <c r="H1127" s="34"/>
      <c r="I1127" s="34"/>
      <c r="J1127" s="34"/>
      <c r="K1127" s="21" t="s">
        <v>1204</v>
      </c>
      <c r="L1127" s="3" t="s">
        <v>159</v>
      </c>
      <c r="M1127" s="34"/>
      <c r="N1127" s="34">
        <v>-210000</v>
      </c>
      <c r="O1127" s="4">
        <f t="shared" si="186"/>
        <v>-210000</v>
      </c>
      <c r="P1127" s="34"/>
      <c r="Q1127" s="34"/>
      <c r="R1127" s="34"/>
      <c r="S1127" s="34"/>
      <c r="T1127" s="3" t="s">
        <v>298</v>
      </c>
    </row>
    <row r="1128" spans="1:20" x14ac:dyDescent="0.35">
      <c r="A1128" s="3" t="s">
        <v>160</v>
      </c>
      <c r="B1128" s="3"/>
      <c r="C1128" s="3"/>
      <c r="D1128" s="3"/>
      <c r="E1128" s="34"/>
      <c r="F1128" s="34"/>
      <c r="G1128" s="34"/>
      <c r="H1128" s="34"/>
      <c r="I1128" s="34"/>
      <c r="J1128" s="34"/>
      <c r="K1128" s="3"/>
      <c r="L1128" s="3"/>
      <c r="M1128" s="34"/>
      <c r="N1128" s="34"/>
      <c r="O1128" s="4">
        <f t="shared" si="186"/>
        <v>0</v>
      </c>
      <c r="P1128" s="34"/>
      <c r="Q1128" s="34"/>
      <c r="R1128" s="34"/>
      <c r="S1128" s="34"/>
      <c r="T1128" s="3" t="s">
        <v>298</v>
      </c>
    </row>
    <row r="1129" spans="1:20" x14ac:dyDescent="0.35">
      <c r="A1129" s="18"/>
      <c r="B1129" s="18"/>
      <c r="C1129" s="18"/>
      <c r="D1129" s="18"/>
      <c r="E1129" s="23"/>
      <c r="F1129" s="23"/>
      <c r="G1129" s="23"/>
      <c r="H1129" s="23"/>
      <c r="I1129" s="23"/>
      <c r="J1129" s="23"/>
      <c r="K1129" s="18"/>
      <c r="L1129" s="18"/>
      <c r="M1129" s="23">
        <f t="shared" ref="M1129:N1129" si="187">SUM(M1118:M1128)</f>
        <v>402000</v>
      </c>
      <c r="N1129" s="23">
        <f t="shared" si="187"/>
        <v>410790</v>
      </c>
      <c r="O1129" s="23">
        <f>SUM(O1118:O1128)</f>
        <v>812790</v>
      </c>
      <c r="P1129" s="23">
        <f>+J1117-N1129</f>
        <v>0</v>
      </c>
      <c r="Q1129" s="23">
        <f>+I1117-M1129</f>
        <v>0</v>
      </c>
      <c r="R1129" s="23">
        <f>+SUM(P1129:Q1129)</f>
        <v>0</v>
      </c>
      <c r="S1129" s="23">
        <f>+O1129</f>
        <v>812790</v>
      </c>
      <c r="T1129" s="18"/>
    </row>
    <row r="1130" spans="1:20" x14ac:dyDescent="0.35">
      <c r="A1130" s="3" t="s">
        <v>161</v>
      </c>
      <c r="B1130" s="3" t="s">
        <v>399</v>
      </c>
      <c r="C1130" s="3"/>
      <c r="D1130" s="3">
        <v>73.89</v>
      </c>
      <c r="E1130" s="34">
        <v>10000</v>
      </c>
      <c r="F1130" s="4">
        <f>+D1130*0.8364</f>
        <v>61.801596000000004</v>
      </c>
      <c r="G1130" s="34">
        <v>6500</v>
      </c>
      <c r="H1130" s="34">
        <f>+D1130*E1130</f>
        <v>738900</v>
      </c>
      <c r="I1130" s="4">
        <f>+CEILING(F1130*G1130,1000)</f>
        <v>402000</v>
      </c>
      <c r="J1130" s="4">
        <f>(H1130-I1130)</f>
        <v>336900</v>
      </c>
      <c r="K1130" s="21">
        <v>44641</v>
      </c>
      <c r="L1130" s="3"/>
      <c r="M1130" s="34"/>
      <c r="N1130" s="34"/>
      <c r="O1130" s="34"/>
      <c r="P1130" s="34"/>
      <c r="Q1130" s="34"/>
      <c r="R1130" s="34"/>
      <c r="S1130" s="34"/>
      <c r="T1130" s="3" t="s">
        <v>296</v>
      </c>
    </row>
    <row r="1131" spans="1:20" x14ac:dyDescent="0.35">
      <c r="A1131" s="3" t="s">
        <v>161</v>
      </c>
      <c r="B1131" s="3"/>
      <c r="C1131" s="3"/>
      <c r="D1131" s="3"/>
      <c r="E1131" s="34"/>
      <c r="F1131" s="34"/>
      <c r="G1131" s="34"/>
      <c r="H1131" s="34"/>
      <c r="I1131" s="34"/>
      <c r="J1131" s="34"/>
      <c r="K1131" s="21">
        <v>44641</v>
      </c>
      <c r="L1131" s="3" t="s">
        <v>9</v>
      </c>
      <c r="M1131" s="34"/>
      <c r="N1131" s="4">
        <v>150000</v>
      </c>
      <c r="O1131" s="4">
        <f t="shared" ref="O1131:O1140" si="188">+SUM(M1131:N1131)</f>
        <v>150000</v>
      </c>
      <c r="P1131" s="34"/>
      <c r="Q1131" s="34"/>
      <c r="R1131" s="34"/>
      <c r="S1131" s="34"/>
      <c r="T1131" s="3" t="s">
        <v>296</v>
      </c>
    </row>
    <row r="1132" spans="1:20" x14ac:dyDescent="0.35">
      <c r="A1132" s="3" t="s">
        <v>161</v>
      </c>
      <c r="B1132" s="3"/>
      <c r="C1132" s="3"/>
      <c r="D1132" s="3"/>
      <c r="E1132" s="34"/>
      <c r="F1132" s="34"/>
      <c r="G1132" s="34"/>
      <c r="H1132" s="34"/>
      <c r="I1132" s="34"/>
      <c r="J1132" s="34"/>
      <c r="K1132" s="21">
        <v>45299</v>
      </c>
      <c r="L1132" s="3" t="s">
        <v>9</v>
      </c>
      <c r="M1132" s="34"/>
      <c r="N1132" s="4">
        <v>5000</v>
      </c>
      <c r="O1132" s="4">
        <f t="shared" si="188"/>
        <v>5000</v>
      </c>
      <c r="P1132" s="34"/>
      <c r="Q1132" s="34"/>
      <c r="R1132" s="34"/>
      <c r="S1132" s="34"/>
      <c r="T1132" s="3" t="s">
        <v>296</v>
      </c>
    </row>
    <row r="1133" spans="1:20" x14ac:dyDescent="0.35">
      <c r="A1133" s="3" t="s">
        <v>161</v>
      </c>
      <c r="B1133" s="3"/>
      <c r="C1133" s="3"/>
      <c r="D1133" s="3"/>
      <c r="E1133" s="34"/>
      <c r="F1133" s="34"/>
      <c r="G1133" s="34"/>
      <c r="H1133" s="34"/>
      <c r="I1133" s="34"/>
      <c r="J1133" s="34"/>
      <c r="K1133" s="21">
        <v>45314</v>
      </c>
      <c r="L1133" s="3" t="s">
        <v>313</v>
      </c>
      <c r="M1133" s="4">
        <v>100</v>
      </c>
      <c r="N1133" s="34"/>
      <c r="O1133" s="4">
        <f t="shared" si="188"/>
        <v>100</v>
      </c>
      <c r="P1133" s="34"/>
      <c r="Q1133" s="34"/>
      <c r="R1133" s="34"/>
      <c r="S1133" s="34"/>
      <c r="T1133" s="3" t="s">
        <v>296</v>
      </c>
    </row>
    <row r="1134" spans="1:20" x14ac:dyDescent="0.35">
      <c r="A1134" s="3" t="s">
        <v>161</v>
      </c>
      <c r="B1134" s="3"/>
      <c r="C1134" s="3"/>
      <c r="D1134" s="3"/>
      <c r="E1134" s="34"/>
      <c r="F1134" s="34"/>
      <c r="G1134" s="34"/>
      <c r="H1134" s="34"/>
      <c r="I1134" s="34"/>
      <c r="J1134" s="34"/>
      <c r="K1134" s="21">
        <v>45314</v>
      </c>
      <c r="L1134" s="3" t="s">
        <v>313</v>
      </c>
      <c r="M1134" s="4">
        <v>24900</v>
      </c>
      <c r="N1134" s="34"/>
      <c r="O1134" s="4">
        <f t="shared" si="188"/>
        <v>24900</v>
      </c>
      <c r="P1134" s="34"/>
      <c r="Q1134" s="34"/>
      <c r="R1134" s="34"/>
      <c r="S1134" s="34"/>
      <c r="T1134" s="3" t="s">
        <v>296</v>
      </c>
    </row>
    <row r="1135" spans="1:20" x14ac:dyDescent="0.35">
      <c r="A1135" s="3" t="s">
        <v>161</v>
      </c>
      <c r="B1135" s="3"/>
      <c r="C1135" s="3"/>
      <c r="D1135" s="3"/>
      <c r="E1135" s="34"/>
      <c r="F1135" s="34"/>
      <c r="G1135" s="34"/>
      <c r="H1135" s="34"/>
      <c r="I1135" s="34"/>
      <c r="J1135" s="34"/>
      <c r="K1135" s="21">
        <v>45314</v>
      </c>
      <c r="L1135" s="3" t="s">
        <v>313</v>
      </c>
      <c r="M1135" s="4">
        <v>25000</v>
      </c>
      <c r="N1135" s="34"/>
      <c r="O1135" s="4">
        <f t="shared" si="188"/>
        <v>25000</v>
      </c>
      <c r="P1135" s="34"/>
      <c r="Q1135" s="34"/>
      <c r="R1135" s="34"/>
      <c r="S1135" s="34"/>
      <c r="T1135" s="3" t="s">
        <v>296</v>
      </c>
    </row>
    <row r="1136" spans="1:20" x14ac:dyDescent="0.35">
      <c r="A1136" s="3" t="s">
        <v>161</v>
      </c>
      <c r="B1136" s="3"/>
      <c r="C1136" s="3"/>
      <c r="D1136" s="3"/>
      <c r="E1136" s="34"/>
      <c r="F1136" s="34"/>
      <c r="G1136" s="34"/>
      <c r="H1136" s="34"/>
      <c r="I1136" s="34"/>
      <c r="J1136" s="34"/>
      <c r="K1136" s="21">
        <v>45385</v>
      </c>
      <c r="L1136" s="3" t="s">
        <v>9</v>
      </c>
      <c r="M1136" s="34"/>
      <c r="N1136" s="4">
        <v>181900</v>
      </c>
      <c r="O1136" s="4">
        <f t="shared" si="188"/>
        <v>181900</v>
      </c>
      <c r="P1136" s="34"/>
      <c r="Q1136" s="34"/>
      <c r="R1136" s="34"/>
      <c r="S1136" s="34"/>
      <c r="T1136" s="3" t="s">
        <v>296</v>
      </c>
    </row>
    <row r="1137" spans="1:20" x14ac:dyDescent="0.35">
      <c r="A1137" s="3" t="s">
        <v>161</v>
      </c>
      <c r="B1137" s="3"/>
      <c r="C1137" s="3"/>
      <c r="D1137" s="3"/>
      <c r="E1137" s="34"/>
      <c r="F1137" s="34"/>
      <c r="G1137" s="34"/>
      <c r="H1137" s="34"/>
      <c r="I1137" s="34"/>
      <c r="J1137" s="34"/>
      <c r="K1137" s="21">
        <v>45385</v>
      </c>
      <c r="L1137" s="3" t="s">
        <v>1061</v>
      </c>
      <c r="M1137" s="4">
        <v>352000</v>
      </c>
      <c r="N1137" s="34"/>
      <c r="O1137" s="4">
        <f t="shared" si="188"/>
        <v>352000</v>
      </c>
      <c r="P1137" s="34"/>
      <c r="Q1137" s="34"/>
      <c r="R1137" s="34"/>
      <c r="S1137" s="34"/>
      <c r="T1137" s="3" t="s">
        <v>296</v>
      </c>
    </row>
    <row r="1138" spans="1:20" x14ac:dyDescent="0.35">
      <c r="A1138" s="3" t="s">
        <v>161</v>
      </c>
      <c r="B1138" s="3"/>
      <c r="C1138" s="3"/>
      <c r="D1138" s="3"/>
      <c r="E1138" s="34"/>
      <c r="F1138" s="34"/>
      <c r="G1138" s="34"/>
      <c r="H1138" s="34"/>
      <c r="I1138" s="34"/>
      <c r="J1138" s="34"/>
      <c r="K1138" s="21">
        <v>45395</v>
      </c>
      <c r="L1138" s="3" t="s">
        <v>1061</v>
      </c>
      <c r="M1138" s="4">
        <v>-352000</v>
      </c>
      <c r="N1138" s="34"/>
      <c r="O1138" s="4">
        <f t="shared" si="188"/>
        <v>-352000</v>
      </c>
      <c r="P1138" s="34"/>
      <c r="Q1138" s="34"/>
      <c r="R1138" s="34"/>
      <c r="S1138" s="34"/>
      <c r="T1138" s="3" t="s">
        <v>296</v>
      </c>
    </row>
    <row r="1139" spans="1:20" x14ac:dyDescent="0.35">
      <c r="A1139" s="3" t="s">
        <v>161</v>
      </c>
      <c r="B1139" s="3"/>
      <c r="C1139" s="3"/>
      <c r="D1139" s="3"/>
      <c r="E1139" s="34"/>
      <c r="F1139" s="34"/>
      <c r="G1139" s="34"/>
      <c r="H1139" s="34"/>
      <c r="I1139" s="34"/>
      <c r="J1139" s="34"/>
      <c r="K1139" s="21">
        <v>45398</v>
      </c>
      <c r="L1139" s="3" t="s">
        <v>314</v>
      </c>
      <c r="M1139" s="4">
        <v>352000</v>
      </c>
      <c r="N1139" s="34"/>
      <c r="O1139" s="4">
        <f t="shared" si="188"/>
        <v>352000</v>
      </c>
      <c r="P1139" s="34"/>
      <c r="Q1139" s="34"/>
      <c r="R1139" s="34"/>
      <c r="S1139" s="34"/>
      <c r="T1139" s="3" t="s">
        <v>296</v>
      </c>
    </row>
    <row r="1140" spans="1:20" x14ac:dyDescent="0.35">
      <c r="A1140" s="3" t="s">
        <v>161</v>
      </c>
      <c r="B1140" s="3"/>
      <c r="C1140" s="3"/>
      <c r="D1140" s="3"/>
      <c r="E1140" s="34"/>
      <c r="F1140" s="34"/>
      <c r="G1140" s="34"/>
      <c r="H1140" s="34"/>
      <c r="I1140" s="34"/>
      <c r="J1140" s="34"/>
      <c r="K1140" s="3"/>
      <c r="L1140" s="3"/>
      <c r="M1140" s="34"/>
      <c r="N1140" s="34"/>
      <c r="O1140" s="4">
        <f t="shared" si="188"/>
        <v>0</v>
      </c>
      <c r="P1140" s="34"/>
      <c r="Q1140" s="34"/>
      <c r="R1140" s="34"/>
      <c r="S1140" s="34"/>
      <c r="T1140" s="3" t="s">
        <v>296</v>
      </c>
    </row>
    <row r="1141" spans="1:20" x14ac:dyDescent="0.35">
      <c r="A1141" s="18"/>
      <c r="B1141" s="18"/>
      <c r="C1141" s="18"/>
      <c r="D1141" s="18"/>
      <c r="E1141" s="23"/>
      <c r="F1141" s="23"/>
      <c r="G1141" s="23"/>
      <c r="H1141" s="23"/>
      <c r="I1141" s="23"/>
      <c r="J1141" s="23"/>
      <c r="K1141" s="18"/>
      <c r="L1141" s="18"/>
      <c r="M1141" s="23">
        <f t="shared" ref="M1141:N1141" si="189">SUM(M1131:M1140)</f>
        <v>402000</v>
      </c>
      <c r="N1141" s="23">
        <f t="shared" si="189"/>
        <v>336900</v>
      </c>
      <c r="O1141" s="23">
        <f>SUM(O1131:O1140)</f>
        <v>738900</v>
      </c>
      <c r="P1141" s="23">
        <f>+J1130-N1141</f>
        <v>0</v>
      </c>
      <c r="Q1141" s="23">
        <f>+I1130-M1141</f>
        <v>0</v>
      </c>
      <c r="R1141" s="23">
        <f>+SUM(P1141:Q1141)</f>
        <v>0</v>
      </c>
      <c r="S1141" s="23">
        <f>+O1141</f>
        <v>738900</v>
      </c>
      <c r="T1141" s="18"/>
    </row>
    <row r="1142" spans="1:20" x14ac:dyDescent="0.35">
      <c r="A1142" s="3" t="s">
        <v>162</v>
      </c>
      <c r="B1142" s="3" t="s">
        <v>399</v>
      </c>
      <c r="C1142" s="3"/>
      <c r="D1142" s="3">
        <v>72.819999999999993</v>
      </c>
      <c r="E1142" s="34">
        <v>10000</v>
      </c>
      <c r="F1142" s="4">
        <f>+D1142*0.8364</f>
        <v>60.906647999999997</v>
      </c>
      <c r="G1142" s="34">
        <v>6500</v>
      </c>
      <c r="H1142" s="34">
        <f>+D1142*E1142</f>
        <v>728199.99999999988</v>
      </c>
      <c r="I1142" s="4">
        <f>+CEILING(F1142*G1142,1000)</f>
        <v>396000</v>
      </c>
      <c r="J1142" s="4">
        <f>(H1142-I1142)</f>
        <v>332199.99999999988</v>
      </c>
      <c r="K1142" s="21">
        <v>44657</v>
      </c>
      <c r="L1142" s="3"/>
      <c r="M1142" s="34"/>
      <c r="N1142" s="34"/>
      <c r="O1142" s="34"/>
      <c r="P1142" s="34"/>
      <c r="Q1142" s="34"/>
      <c r="R1142" s="34"/>
      <c r="S1142" s="34"/>
      <c r="T1142" s="3" t="s">
        <v>294</v>
      </c>
    </row>
    <row r="1143" spans="1:20" x14ac:dyDescent="0.35">
      <c r="A1143" s="3" t="s">
        <v>162</v>
      </c>
      <c r="B1143" s="3"/>
      <c r="C1143" s="3"/>
      <c r="D1143" s="3"/>
      <c r="E1143" s="34"/>
      <c r="F1143" s="34"/>
      <c r="G1143" s="34"/>
      <c r="H1143" s="34"/>
      <c r="I1143" s="34"/>
      <c r="J1143" s="34"/>
      <c r="K1143" s="21">
        <v>44657</v>
      </c>
      <c r="L1143" s="3" t="s">
        <v>9</v>
      </c>
      <c r="M1143" s="34"/>
      <c r="N1143" s="4">
        <v>182000</v>
      </c>
      <c r="O1143" s="4">
        <f t="shared" ref="O1143:O1151" si="190">+SUM(M1143:N1143)</f>
        <v>182000</v>
      </c>
      <c r="P1143" s="34"/>
      <c r="Q1143" s="34"/>
      <c r="R1143" s="34"/>
      <c r="S1143" s="34"/>
      <c r="T1143" s="3" t="s">
        <v>294</v>
      </c>
    </row>
    <row r="1144" spans="1:20" x14ac:dyDescent="0.35">
      <c r="A1144" s="3" t="s">
        <v>162</v>
      </c>
      <c r="B1144" s="3"/>
      <c r="C1144" s="3"/>
      <c r="D1144" s="3"/>
      <c r="E1144" s="34"/>
      <c r="F1144" s="34"/>
      <c r="G1144" s="34"/>
      <c r="H1144" s="34"/>
      <c r="I1144" s="34"/>
      <c r="J1144" s="34"/>
      <c r="K1144" s="21">
        <v>44795</v>
      </c>
      <c r="L1144" s="3" t="s">
        <v>312</v>
      </c>
      <c r="M1144" s="34">
        <v>50000</v>
      </c>
      <c r="N1144" s="34"/>
      <c r="O1144" s="4">
        <f t="shared" si="190"/>
        <v>50000</v>
      </c>
      <c r="P1144" s="34"/>
      <c r="Q1144" s="34"/>
      <c r="R1144" s="34"/>
      <c r="S1144" s="34"/>
      <c r="T1144" s="3" t="s">
        <v>294</v>
      </c>
    </row>
    <row r="1145" spans="1:20" x14ac:dyDescent="0.35">
      <c r="A1145" s="3" t="s">
        <v>162</v>
      </c>
      <c r="B1145" s="3"/>
      <c r="C1145" s="3"/>
      <c r="D1145" s="3"/>
      <c r="E1145" s="34"/>
      <c r="F1145" s="34"/>
      <c r="G1145" s="34"/>
      <c r="H1145" s="34"/>
      <c r="I1145" s="34"/>
      <c r="J1145" s="34"/>
      <c r="K1145" s="21">
        <v>44797</v>
      </c>
      <c r="L1145" s="3" t="s">
        <v>312</v>
      </c>
      <c r="M1145" s="34">
        <v>50000</v>
      </c>
      <c r="N1145" s="34"/>
      <c r="O1145" s="4">
        <f t="shared" si="190"/>
        <v>50000</v>
      </c>
      <c r="P1145" s="34"/>
      <c r="Q1145" s="34"/>
      <c r="R1145" s="34"/>
      <c r="S1145" s="34"/>
      <c r="T1145" s="3" t="s">
        <v>294</v>
      </c>
    </row>
    <row r="1146" spans="1:20" x14ac:dyDescent="0.35">
      <c r="A1146" s="3" t="s">
        <v>162</v>
      </c>
      <c r="B1146" s="3"/>
      <c r="C1146" s="3"/>
      <c r="D1146" s="3"/>
      <c r="E1146" s="34"/>
      <c r="F1146" s="34"/>
      <c r="G1146" s="34"/>
      <c r="H1146" s="34"/>
      <c r="I1146" s="34"/>
      <c r="J1146" s="34"/>
      <c r="K1146" s="21">
        <v>45238</v>
      </c>
      <c r="L1146" s="3" t="s">
        <v>9</v>
      </c>
      <c r="M1146" s="34"/>
      <c r="N1146" s="34">
        <v>5000</v>
      </c>
      <c r="O1146" s="4">
        <f t="shared" si="190"/>
        <v>5000</v>
      </c>
      <c r="P1146" s="34"/>
      <c r="Q1146" s="34"/>
      <c r="R1146" s="34"/>
      <c r="S1146" s="34"/>
      <c r="T1146" s="3" t="s">
        <v>294</v>
      </c>
    </row>
    <row r="1147" spans="1:20" x14ac:dyDescent="0.35">
      <c r="A1147" s="3" t="s">
        <v>162</v>
      </c>
      <c r="B1147" s="3"/>
      <c r="C1147" s="3" t="s">
        <v>1517</v>
      </c>
      <c r="D1147" s="3"/>
      <c r="E1147" s="34"/>
      <c r="F1147" s="34"/>
      <c r="G1147" s="34"/>
      <c r="H1147" s="34"/>
      <c r="I1147" s="34"/>
      <c r="J1147" s="34"/>
      <c r="K1147" s="21">
        <v>45489</v>
      </c>
      <c r="L1147" s="3" t="s">
        <v>9</v>
      </c>
      <c r="M1147" s="34"/>
      <c r="N1147" s="34">
        <v>11000</v>
      </c>
      <c r="O1147" s="4">
        <f t="shared" si="190"/>
        <v>11000</v>
      </c>
      <c r="P1147" s="34"/>
      <c r="Q1147" s="34"/>
      <c r="R1147" s="34"/>
      <c r="S1147" s="34"/>
      <c r="T1147" s="3" t="s">
        <v>294</v>
      </c>
    </row>
    <row r="1148" spans="1:20" x14ac:dyDescent="0.35">
      <c r="A1148" s="3" t="s">
        <v>162</v>
      </c>
      <c r="B1148" s="3"/>
      <c r="C1148" s="3"/>
      <c r="D1148" s="3"/>
      <c r="E1148" s="34"/>
      <c r="F1148" s="34"/>
      <c r="G1148" s="34"/>
      <c r="H1148" s="34"/>
      <c r="I1148" s="34"/>
      <c r="J1148" s="34"/>
      <c r="K1148" s="21"/>
      <c r="L1148" s="3"/>
      <c r="M1148" s="34"/>
      <c r="N1148" s="34">
        <v>96100</v>
      </c>
      <c r="O1148" s="4">
        <f t="shared" si="190"/>
        <v>96100</v>
      </c>
      <c r="P1148" s="34"/>
      <c r="Q1148" s="34"/>
      <c r="R1148" s="34"/>
      <c r="S1148" s="34"/>
      <c r="T1148" s="3"/>
    </row>
    <row r="1149" spans="1:20" x14ac:dyDescent="0.35">
      <c r="A1149" s="3" t="s">
        <v>162</v>
      </c>
      <c r="B1149" s="3"/>
      <c r="C1149" s="3"/>
      <c r="D1149" s="3"/>
      <c r="E1149" s="34"/>
      <c r="F1149" s="34"/>
      <c r="G1149" s="34"/>
      <c r="H1149" s="34"/>
      <c r="I1149" s="34"/>
      <c r="J1149" s="34"/>
      <c r="K1149" s="21"/>
      <c r="L1149" s="3"/>
      <c r="M1149" s="34"/>
      <c r="N1149" s="34">
        <v>92000</v>
      </c>
      <c r="O1149" s="4">
        <f t="shared" si="190"/>
        <v>92000</v>
      </c>
      <c r="P1149" s="34"/>
      <c r="Q1149" s="34"/>
      <c r="R1149" s="34"/>
      <c r="S1149" s="34"/>
      <c r="T1149" s="3"/>
    </row>
    <row r="1150" spans="1:20" x14ac:dyDescent="0.35">
      <c r="A1150" s="3" t="s">
        <v>162</v>
      </c>
      <c r="B1150" s="3"/>
      <c r="C1150" s="3"/>
      <c r="D1150" s="3"/>
      <c r="E1150" s="34"/>
      <c r="F1150" s="34"/>
      <c r="G1150" s="34"/>
      <c r="H1150" s="34"/>
      <c r="I1150" s="34"/>
      <c r="J1150" s="34"/>
      <c r="K1150" s="21"/>
      <c r="L1150" s="3"/>
      <c r="M1150" s="34"/>
      <c r="N1150" s="34">
        <v>118330</v>
      </c>
      <c r="O1150" s="4">
        <f t="shared" si="190"/>
        <v>118330</v>
      </c>
      <c r="P1150" s="34"/>
      <c r="Q1150" s="34"/>
      <c r="R1150" s="34"/>
      <c r="S1150" s="34"/>
      <c r="T1150" s="3"/>
    </row>
    <row r="1151" spans="1:20" x14ac:dyDescent="0.35">
      <c r="A1151" s="3" t="s">
        <v>162</v>
      </c>
      <c r="B1151" s="3"/>
      <c r="C1151" s="3"/>
      <c r="D1151" s="3"/>
      <c r="E1151" s="34"/>
      <c r="F1151" s="34"/>
      <c r="G1151" s="34"/>
      <c r="H1151" s="34"/>
      <c r="I1151" s="34"/>
      <c r="J1151" s="34"/>
      <c r="K1151" s="3"/>
      <c r="L1151" s="3"/>
      <c r="M1151" s="34"/>
      <c r="N1151" s="34"/>
      <c r="O1151" s="4">
        <f t="shared" si="190"/>
        <v>0</v>
      </c>
      <c r="P1151" s="34"/>
      <c r="Q1151" s="34"/>
      <c r="R1151" s="34"/>
      <c r="S1151" s="34"/>
      <c r="T1151" s="3" t="s">
        <v>294</v>
      </c>
    </row>
    <row r="1152" spans="1:20" x14ac:dyDescent="0.35">
      <c r="A1152" s="18"/>
      <c r="B1152" s="18"/>
      <c r="C1152" s="18"/>
      <c r="D1152" s="18"/>
      <c r="E1152" s="23"/>
      <c r="F1152" s="23"/>
      <c r="G1152" s="23"/>
      <c r="H1152" s="23"/>
      <c r="I1152" s="23"/>
      <c r="J1152" s="23"/>
      <c r="K1152" s="18"/>
      <c r="L1152" s="18"/>
      <c r="M1152" s="23">
        <f t="shared" ref="M1152:N1152" si="191">SUM(M1143:M1151)</f>
        <v>100000</v>
      </c>
      <c r="N1152" s="23">
        <f t="shared" si="191"/>
        <v>504430</v>
      </c>
      <c r="O1152" s="23">
        <f>SUM(O1143:O1151)</f>
        <v>604430</v>
      </c>
      <c r="P1152" s="23">
        <f>+J1142-N1152</f>
        <v>-172230.00000000012</v>
      </c>
      <c r="Q1152" s="23">
        <f>+I1142-M1152</f>
        <v>296000</v>
      </c>
      <c r="R1152" s="23">
        <f>+SUM(P1152:Q1152)</f>
        <v>123769.99999999988</v>
      </c>
      <c r="S1152" s="23">
        <f>+O1152</f>
        <v>604430</v>
      </c>
      <c r="T1152" s="18"/>
    </row>
    <row r="1153" spans="1:20" x14ac:dyDescent="0.35">
      <c r="A1153" s="3" t="s">
        <v>163</v>
      </c>
      <c r="B1153" s="3" t="s">
        <v>399</v>
      </c>
      <c r="C1153" s="3"/>
      <c r="D1153" s="3">
        <v>69</v>
      </c>
      <c r="E1153" s="34">
        <v>12000</v>
      </c>
      <c r="F1153" s="4">
        <f>+D1153*0.8364</f>
        <v>57.711600000000004</v>
      </c>
      <c r="G1153" s="34">
        <v>6500</v>
      </c>
      <c r="H1153" s="34">
        <f>+D1153*E1153</f>
        <v>828000</v>
      </c>
      <c r="I1153" s="4">
        <f>+CEILING(F1153*G1153,1000)</f>
        <v>376000</v>
      </c>
      <c r="J1153" s="4">
        <f>(H1153-I1153)</f>
        <v>452000</v>
      </c>
      <c r="K1153" s="21">
        <v>45299</v>
      </c>
      <c r="L1153" s="3"/>
      <c r="M1153" s="34"/>
      <c r="N1153" s="34"/>
      <c r="O1153" s="34"/>
      <c r="P1153" s="34"/>
      <c r="Q1153" s="34"/>
      <c r="R1153" s="34"/>
      <c r="S1153" s="34"/>
      <c r="T1153" s="3" t="s">
        <v>287</v>
      </c>
    </row>
    <row r="1154" spans="1:20" x14ac:dyDescent="0.35">
      <c r="A1154" s="3" t="s">
        <v>163</v>
      </c>
      <c r="B1154" s="3"/>
      <c r="C1154" s="3"/>
      <c r="D1154" s="3"/>
      <c r="E1154" s="34"/>
      <c r="F1154" s="34"/>
      <c r="G1154" s="34"/>
      <c r="H1154" s="34"/>
      <c r="I1154" s="34"/>
      <c r="J1154" s="34"/>
      <c r="K1154" s="21">
        <v>45299</v>
      </c>
      <c r="L1154" s="3" t="s">
        <v>312</v>
      </c>
      <c r="M1154" s="4">
        <v>28000</v>
      </c>
      <c r="N1154" s="34"/>
      <c r="O1154" s="4">
        <f t="shared" ref="O1154:O1157" si="192">+SUM(M1154:N1154)</f>
        <v>28000</v>
      </c>
      <c r="P1154" s="34"/>
      <c r="Q1154" s="34"/>
      <c r="R1154" s="34"/>
      <c r="S1154" s="34"/>
      <c r="T1154" s="3" t="s">
        <v>287</v>
      </c>
    </row>
    <row r="1155" spans="1:20" x14ac:dyDescent="0.35">
      <c r="A1155" s="3" t="s">
        <v>163</v>
      </c>
      <c r="B1155" s="3"/>
      <c r="C1155" s="3"/>
      <c r="D1155" s="3"/>
      <c r="E1155" s="34"/>
      <c r="F1155" s="34"/>
      <c r="G1155" s="34"/>
      <c r="H1155" s="34"/>
      <c r="I1155" s="34"/>
      <c r="J1155" s="34"/>
      <c r="K1155" s="21">
        <v>45301</v>
      </c>
      <c r="L1155" s="3" t="s">
        <v>1809</v>
      </c>
      <c r="M1155" s="4">
        <v>347000</v>
      </c>
      <c r="N1155" s="34"/>
      <c r="O1155" s="4">
        <f t="shared" si="192"/>
        <v>347000</v>
      </c>
      <c r="P1155" s="34"/>
      <c r="Q1155" s="34"/>
      <c r="R1155" s="34"/>
      <c r="S1155" s="34"/>
      <c r="T1155" s="3" t="s">
        <v>287</v>
      </c>
    </row>
    <row r="1156" spans="1:20" x14ac:dyDescent="0.35">
      <c r="A1156" s="3" t="s">
        <v>163</v>
      </c>
      <c r="B1156" s="3"/>
      <c r="C1156" s="3"/>
      <c r="D1156" s="3"/>
      <c r="E1156" s="34"/>
      <c r="F1156" s="34"/>
      <c r="G1156" s="34"/>
      <c r="H1156" s="34"/>
      <c r="I1156" s="34"/>
      <c r="J1156" s="34"/>
      <c r="K1156" s="21">
        <v>45301</v>
      </c>
      <c r="L1156" s="3" t="s">
        <v>9</v>
      </c>
      <c r="M1156" s="34"/>
      <c r="N1156" s="4">
        <v>453000</v>
      </c>
      <c r="O1156" s="4">
        <f t="shared" si="192"/>
        <v>453000</v>
      </c>
      <c r="P1156" s="34"/>
      <c r="Q1156" s="34"/>
      <c r="R1156" s="34"/>
      <c r="S1156" s="34"/>
      <c r="T1156" s="3" t="s">
        <v>287</v>
      </c>
    </row>
    <row r="1157" spans="1:20" x14ac:dyDescent="0.35">
      <c r="A1157" s="3" t="s">
        <v>163</v>
      </c>
      <c r="B1157" s="3"/>
      <c r="C1157" s="3"/>
      <c r="D1157" s="3"/>
      <c r="E1157" s="34"/>
      <c r="F1157" s="34"/>
      <c r="G1157" s="34"/>
      <c r="H1157" s="34"/>
      <c r="I1157" s="34"/>
      <c r="J1157" s="34"/>
      <c r="K1157" s="3"/>
      <c r="L1157" s="3"/>
      <c r="M1157" s="34"/>
      <c r="N1157" s="34"/>
      <c r="O1157" s="4">
        <f t="shared" si="192"/>
        <v>0</v>
      </c>
      <c r="P1157" s="34"/>
      <c r="Q1157" s="34"/>
      <c r="R1157" s="34"/>
      <c r="S1157" s="34"/>
      <c r="T1157" s="3" t="s">
        <v>287</v>
      </c>
    </row>
    <row r="1158" spans="1:20" x14ac:dyDescent="0.35">
      <c r="A1158" s="18"/>
      <c r="B1158" s="18"/>
      <c r="C1158" s="18"/>
      <c r="D1158" s="18"/>
      <c r="E1158" s="23"/>
      <c r="F1158" s="23"/>
      <c r="G1158" s="23"/>
      <c r="H1158" s="23"/>
      <c r="I1158" s="23"/>
      <c r="J1158" s="23"/>
      <c r="K1158" s="18"/>
      <c r="L1158" s="18"/>
      <c r="M1158" s="23">
        <f t="shared" ref="M1158:N1158" si="193">SUM(M1154:M1157)</f>
        <v>375000</v>
      </c>
      <c r="N1158" s="23">
        <f t="shared" si="193"/>
        <v>453000</v>
      </c>
      <c r="O1158" s="23">
        <f>SUM(O1154:O1157)</f>
        <v>828000</v>
      </c>
      <c r="P1158" s="23">
        <f>+J1153-N1158</f>
        <v>-1000</v>
      </c>
      <c r="Q1158" s="23">
        <f>+I1153-M1158</f>
        <v>1000</v>
      </c>
      <c r="R1158" s="23">
        <f>+SUM(P1158:Q1158)</f>
        <v>0</v>
      </c>
      <c r="S1158" s="23">
        <f>+O1158</f>
        <v>828000</v>
      </c>
      <c r="T1158" s="18"/>
    </row>
    <row r="1159" spans="1:20" x14ac:dyDescent="0.35">
      <c r="A1159" s="3" t="s">
        <v>164</v>
      </c>
      <c r="B1159" s="3" t="s">
        <v>399</v>
      </c>
      <c r="C1159" s="3"/>
      <c r="D1159" s="3">
        <v>73.89</v>
      </c>
      <c r="E1159" s="34">
        <v>11000</v>
      </c>
      <c r="F1159" s="4">
        <f>+D1159*0.8364</f>
        <v>61.801596000000004</v>
      </c>
      <c r="G1159" s="34">
        <v>6500</v>
      </c>
      <c r="H1159" s="34">
        <f>+D1159*E1159</f>
        <v>812790</v>
      </c>
      <c r="I1159" s="4">
        <f>+CEILING(F1159*G1159,1000)</f>
        <v>402000</v>
      </c>
      <c r="J1159" s="4">
        <f>(H1159-I1159)</f>
        <v>410790</v>
      </c>
      <c r="K1159" s="21">
        <v>45081</v>
      </c>
      <c r="L1159" s="3"/>
      <c r="M1159" s="34"/>
      <c r="N1159" s="34"/>
      <c r="O1159" s="34"/>
      <c r="P1159" s="34"/>
      <c r="Q1159" s="34"/>
      <c r="R1159" s="34"/>
      <c r="S1159" s="34"/>
      <c r="T1159" s="3" t="s">
        <v>375</v>
      </c>
    </row>
    <row r="1160" spans="1:20" x14ac:dyDescent="0.35">
      <c r="A1160" s="3" t="s">
        <v>164</v>
      </c>
      <c r="B1160" s="3"/>
      <c r="C1160" s="3"/>
      <c r="D1160" s="3"/>
      <c r="E1160" s="34"/>
      <c r="F1160" s="34"/>
      <c r="G1160" s="34"/>
      <c r="H1160" s="34"/>
      <c r="I1160" s="34"/>
      <c r="J1160" s="34"/>
      <c r="K1160" s="21">
        <v>44645</v>
      </c>
      <c r="L1160" s="3" t="s">
        <v>1810</v>
      </c>
      <c r="M1160" s="34">
        <v>150000</v>
      </c>
      <c r="N1160" s="34"/>
      <c r="O1160" s="4">
        <f t="shared" ref="O1160:O1178" si="194">+SUM(M1160:N1160)</f>
        <v>150000</v>
      </c>
      <c r="P1160" s="34"/>
      <c r="Q1160" s="34"/>
      <c r="R1160" s="34"/>
      <c r="S1160" s="34"/>
      <c r="T1160" s="3" t="s">
        <v>1623</v>
      </c>
    </row>
    <row r="1161" spans="1:20" x14ac:dyDescent="0.35">
      <c r="A1161" s="3" t="s">
        <v>164</v>
      </c>
      <c r="B1161" s="3"/>
      <c r="C1161" s="3"/>
      <c r="D1161" s="3"/>
      <c r="E1161" s="34"/>
      <c r="F1161" s="34"/>
      <c r="G1161" s="34"/>
      <c r="H1161" s="34"/>
      <c r="I1161" s="34"/>
      <c r="J1161" s="34"/>
      <c r="K1161" s="21">
        <v>44641</v>
      </c>
      <c r="L1161" s="3" t="s">
        <v>9</v>
      </c>
      <c r="M1161" s="34"/>
      <c r="N1161" s="4">
        <v>35000</v>
      </c>
      <c r="O1161" s="4">
        <f t="shared" si="194"/>
        <v>35000</v>
      </c>
      <c r="P1161" s="34"/>
      <c r="Q1161" s="34"/>
      <c r="R1161" s="34"/>
      <c r="S1161" s="34"/>
      <c r="T1161" s="3" t="s">
        <v>1623</v>
      </c>
    </row>
    <row r="1162" spans="1:20" x14ac:dyDescent="0.35">
      <c r="A1162" s="3" t="s">
        <v>164</v>
      </c>
      <c r="B1162" s="3"/>
      <c r="C1162" s="3"/>
      <c r="D1162" s="3"/>
      <c r="E1162" s="34"/>
      <c r="F1162" s="34"/>
      <c r="G1162" s="34"/>
      <c r="H1162" s="34"/>
      <c r="I1162" s="34"/>
      <c r="J1162" s="34"/>
      <c r="K1162" s="21">
        <v>44797</v>
      </c>
      <c r="L1162" s="3" t="s">
        <v>314</v>
      </c>
      <c r="M1162" s="34">
        <v>-150000</v>
      </c>
      <c r="N1162" s="34"/>
      <c r="O1162" s="4">
        <f t="shared" si="194"/>
        <v>-150000</v>
      </c>
      <c r="P1162" s="34"/>
      <c r="Q1162" s="34"/>
      <c r="R1162" s="34"/>
      <c r="S1162" s="34"/>
      <c r="T1162" s="3" t="s">
        <v>1623</v>
      </c>
    </row>
    <row r="1163" spans="1:20" x14ac:dyDescent="0.35">
      <c r="A1163" s="3" t="s">
        <v>164</v>
      </c>
      <c r="B1163" s="3"/>
      <c r="C1163" s="3"/>
      <c r="D1163" s="3"/>
      <c r="E1163" s="34"/>
      <c r="F1163" s="34"/>
      <c r="G1163" s="34"/>
      <c r="H1163" s="34"/>
      <c r="I1163" s="34"/>
      <c r="J1163" s="34"/>
      <c r="K1163" s="21">
        <v>44802</v>
      </c>
      <c r="L1163" s="3" t="s">
        <v>9</v>
      </c>
      <c r="M1163" s="34"/>
      <c r="N1163" s="4">
        <v>-35000</v>
      </c>
      <c r="O1163" s="4">
        <f t="shared" si="194"/>
        <v>-35000</v>
      </c>
      <c r="P1163" s="34"/>
      <c r="Q1163" s="34"/>
      <c r="R1163" s="34"/>
      <c r="S1163" s="34"/>
      <c r="T1163" s="3" t="s">
        <v>1623</v>
      </c>
    </row>
    <row r="1164" spans="1:20" x14ac:dyDescent="0.35">
      <c r="A1164" s="3" t="s">
        <v>164</v>
      </c>
      <c r="B1164" s="3"/>
      <c r="C1164" s="3"/>
      <c r="D1164" s="3"/>
      <c r="E1164" s="34"/>
      <c r="F1164" s="34"/>
      <c r="G1164" s="34"/>
      <c r="H1164" s="34"/>
      <c r="I1164" s="34"/>
      <c r="J1164" s="34"/>
      <c r="K1164" s="21">
        <v>44736</v>
      </c>
      <c r="L1164" s="3" t="s">
        <v>9</v>
      </c>
      <c r="M1164" s="34"/>
      <c r="N1164" s="4">
        <v>10000</v>
      </c>
      <c r="O1164" s="4">
        <f t="shared" si="194"/>
        <v>10000</v>
      </c>
      <c r="P1164" s="34"/>
      <c r="Q1164" s="34"/>
      <c r="R1164" s="34"/>
      <c r="S1164" s="34"/>
      <c r="T1164" s="3" t="s">
        <v>1623</v>
      </c>
    </row>
    <row r="1165" spans="1:20" x14ac:dyDescent="0.35">
      <c r="A1165" s="3" t="s">
        <v>164</v>
      </c>
      <c r="B1165" s="3"/>
      <c r="C1165" s="3"/>
      <c r="D1165" s="3"/>
      <c r="E1165" s="34"/>
      <c r="F1165" s="34"/>
      <c r="G1165" s="34"/>
      <c r="H1165" s="34"/>
      <c r="I1165" s="34"/>
      <c r="J1165" s="34"/>
      <c r="K1165" s="21">
        <v>44810</v>
      </c>
      <c r="L1165" s="3" t="s">
        <v>9</v>
      </c>
      <c r="M1165" s="34"/>
      <c r="N1165" s="4">
        <v>10000</v>
      </c>
      <c r="O1165" s="4">
        <f t="shared" si="194"/>
        <v>10000</v>
      </c>
      <c r="P1165" s="34"/>
      <c r="Q1165" s="34"/>
      <c r="R1165" s="34"/>
      <c r="S1165" s="34"/>
      <c r="T1165" s="3" t="s">
        <v>1623</v>
      </c>
    </row>
    <row r="1166" spans="1:20" x14ac:dyDescent="0.35">
      <c r="A1166" s="3" t="s">
        <v>164</v>
      </c>
      <c r="B1166" s="3"/>
      <c r="C1166" s="3"/>
      <c r="D1166" s="3"/>
      <c r="E1166" s="34"/>
      <c r="F1166" s="34"/>
      <c r="G1166" s="34"/>
      <c r="H1166" s="34"/>
      <c r="I1166" s="34"/>
      <c r="J1166" s="34"/>
      <c r="K1166" s="21">
        <v>44837</v>
      </c>
      <c r="L1166" s="3" t="s">
        <v>1811</v>
      </c>
      <c r="M1166" s="34">
        <v>200000</v>
      </c>
      <c r="N1166" s="34"/>
      <c r="O1166" s="4">
        <f t="shared" si="194"/>
        <v>200000</v>
      </c>
      <c r="P1166" s="34"/>
      <c r="Q1166" s="34"/>
      <c r="R1166" s="34"/>
      <c r="S1166" s="34"/>
      <c r="T1166" s="3" t="s">
        <v>1623</v>
      </c>
    </row>
    <row r="1167" spans="1:20" x14ac:dyDescent="0.35">
      <c r="A1167" s="3" t="s">
        <v>164</v>
      </c>
      <c r="B1167" s="3"/>
      <c r="C1167" s="3"/>
      <c r="D1167" s="3"/>
      <c r="E1167" s="34"/>
      <c r="F1167" s="34"/>
      <c r="G1167" s="34"/>
      <c r="H1167" s="34"/>
      <c r="I1167" s="34"/>
      <c r="J1167" s="34"/>
      <c r="K1167" s="21">
        <v>44846</v>
      </c>
      <c r="L1167" s="3" t="s">
        <v>1811</v>
      </c>
      <c r="M1167" s="34">
        <v>-200000</v>
      </c>
      <c r="N1167" s="34"/>
      <c r="O1167" s="4">
        <f t="shared" si="194"/>
        <v>-200000</v>
      </c>
      <c r="P1167" s="34"/>
      <c r="Q1167" s="34"/>
      <c r="R1167" s="34"/>
      <c r="S1167" s="34"/>
      <c r="T1167" s="3" t="s">
        <v>1623</v>
      </c>
    </row>
    <row r="1168" spans="1:20" x14ac:dyDescent="0.35">
      <c r="A1168" s="3" t="s">
        <v>164</v>
      </c>
      <c r="B1168" s="3"/>
      <c r="C1168" s="3"/>
      <c r="D1168" s="3"/>
      <c r="E1168" s="34"/>
      <c r="F1168" s="34"/>
      <c r="G1168" s="34"/>
      <c r="H1168" s="34"/>
      <c r="I1168" s="34"/>
      <c r="J1168" s="34"/>
      <c r="K1168" s="21">
        <v>44876</v>
      </c>
      <c r="L1168" s="3" t="s">
        <v>1812</v>
      </c>
      <c r="M1168" s="34">
        <v>200000</v>
      </c>
      <c r="N1168" s="34"/>
      <c r="O1168" s="4">
        <f t="shared" si="194"/>
        <v>200000</v>
      </c>
      <c r="P1168" s="34"/>
      <c r="Q1168" s="34"/>
      <c r="R1168" s="34"/>
      <c r="S1168" s="34"/>
      <c r="T1168" s="3" t="s">
        <v>1623</v>
      </c>
    </row>
    <row r="1169" spans="1:20" x14ac:dyDescent="0.35">
      <c r="A1169" s="3" t="s">
        <v>164</v>
      </c>
      <c r="B1169" s="3"/>
      <c r="C1169" s="3"/>
      <c r="D1169" s="3"/>
      <c r="E1169" s="34"/>
      <c r="F1169" s="34"/>
      <c r="G1169" s="34"/>
      <c r="H1169" s="34"/>
      <c r="I1169" s="34"/>
      <c r="J1169" s="34"/>
      <c r="K1169" s="21">
        <v>45081</v>
      </c>
      <c r="L1169" s="3" t="s">
        <v>9</v>
      </c>
      <c r="M1169" s="34"/>
      <c r="N1169" s="4">
        <v>5000</v>
      </c>
      <c r="O1169" s="4">
        <f t="shared" si="194"/>
        <v>5000</v>
      </c>
      <c r="P1169" s="34"/>
      <c r="Q1169" s="34"/>
      <c r="R1169" s="34"/>
      <c r="S1169" s="34"/>
      <c r="T1169" s="3" t="s">
        <v>1623</v>
      </c>
    </row>
    <row r="1170" spans="1:20" x14ac:dyDescent="0.35">
      <c r="A1170" s="3" t="s">
        <v>164</v>
      </c>
      <c r="B1170" s="3"/>
      <c r="C1170" s="3"/>
      <c r="D1170" s="3"/>
      <c r="E1170" s="34"/>
      <c r="F1170" s="34"/>
      <c r="G1170" s="34"/>
      <c r="H1170" s="34"/>
      <c r="I1170" s="34"/>
      <c r="J1170" s="34"/>
      <c r="K1170" s="21">
        <v>45089</v>
      </c>
      <c r="L1170" s="3" t="s">
        <v>9</v>
      </c>
      <c r="M1170" s="34"/>
      <c r="N1170" s="4">
        <v>50000</v>
      </c>
      <c r="O1170" s="4">
        <f t="shared" si="194"/>
        <v>50000</v>
      </c>
      <c r="P1170" s="34"/>
      <c r="Q1170" s="34"/>
      <c r="R1170" s="34"/>
      <c r="S1170" s="34"/>
      <c r="T1170" s="3" t="s">
        <v>1623</v>
      </c>
    </row>
    <row r="1171" spans="1:20" x14ac:dyDescent="0.35">
      <c r="A1171" s="3" t="s">
        <v>164</v>
      </c>
      <c r="B1171" s="3"/>
      <c r="C1171" s="3" t="s">
        <v>1518</v>
      </c>
      <c r="D1171" s="3"/>
      <c r="E1171" s="34"/>
      <c r="F1171" s="34"/>
      <c r="G1171" s="34"/>
      <c r="H1171" s="34"/>
      <c r="I1171" s="34"/>
      <c r="J1171" s="34"/>
      <c r="K1171" s="21">
        <v>45121</v>
      </c>
      <c r="L1171" s="3" t="s">
        <v>9</v>
      </c>
      <c r="M1171" s="34"/>
      <c r="N1171" s="4">
        <v>145000</v>
      </c>
      <c r="O1171" s="4">
        <f t="shared" si="194"/>
        <v>145000</v>
      </c>
      <c r="P1171" s="34"/>
      <c r="Q1171" s="34"/>
      <c r="R1171" s="34"/>
      <c r="S1171" s="34"/>
      <c r="T1171" s="3" t="s">
        <v>375</v>
      </c>
    </row>
    <row r="1172" spans="1:20" x14ac:dyDescent="0.35">
      <c r="A1172" s="3" t="s">
        <v>164</v>
      </c>
      <c r="B1172" s="3"/>
      <c r="C1172" s="3"/>
      <c r="D1172" s="3"/>
      <c r="E1172" s="34"/>
      <c r="F1172" s="34"/>
      <c r="G1172" s="34"/>
      <c r="H1172" s="34"/>
      <c r="I1172" s="34"/>
      <c r="J1172" s="34"/>
      <c r="K1172" s="21">
        <v>45224</v>
      </c>
      <c r="L1172" s="3" t="s">
        <v>1813</v>
      </c>
      <c r="M1172" s="4">
        <v>402000</v>
      </c>
      <c r="N1172" s="34"/>
      <c r="O1172" s="4">
        <f t="shared" si="194"/>
        <v>402000</v>
      </c>
      <c r="P1172" s="34"/>
      <c r="Q1172" s="34"/>
      <c r="R1172" s="34"/>
      <c r="S1172" s="34"/>
      <c r="T1172" s="3" t="s">
        <v>375</v>
      </c>
    </row>
    <row r="1173" spans="1:20" x14ac:dyDescent="0.35">
      <c r="A1173" s="3" t="s">
        <v>164</v>
      </c>
      <c r="B1173" s="3"/>
      <c r="C1173" s="3"/>
      <c r="D1173" s="3"/>
      <c r="E1173" s="34"/>
      <c r="F1173" s="34"/>
      <c r="G1173" s="34"/>
      <c r="H1173" s="34"/>
      <c r="I1173" s="34"/>
      <c r="J1173" s="34"/>
      <c r="K1173" s="21">
        <v>45224</v>
      </c>
      <c r="L1173" s="3" t="s">
        <v>9</v>
      </c>
      <c r="M1173" s="34"/>
      <c r="N1173" s="4">
        <v>210790</v>
      </c>
      <c r="O1173" s="4">
        <f t="shared" si="194"/>
        <v>210790</v>
      </c>
      <c r="P1173" s="34"/>
      <c r="Q1173" s="34"/>
      <c r="R1173" s="34"/>
      <c r="S1173" s="34"/>
      <c r="T1173" s="3" t="s">
        <v>375</v>
      </c>
    </row>
    <row r="1174" spans="1:20" x14ac:dyDescent="0.35">
      <c r="A1174" s="3" t="s">
        <v>164</v>
      </c>
      <c r="B1174" s="3"/>
      <c r="C1174" s="3" t="s">
        <v>1519</v>
      </c>
      <c r="D1174" s="3"/>
      <c r="E1174" s="34"/>
      <c r="F1174" s="34"/>
      <c r="G1174" s="34"/>
      <c r="H1174" s="34"/>
      <c r="I1174" s="34"/>
      <c r="J1174" s="34"/>
      <c r="K1174" s="21">
        <v>45235</v>
      </c>
      <c r="L1174" s="3" t="s">
        <v>1813</v>
      </c>
      <c r="M1174" s="4">
        <v>-402000</v>
      </c>
      <c r="N1174" s="34"/>
      <c r="O1174" s="4">
        <f t="shared" si="194"/>
        <v>-402000</v>
      </c>
      <c r="P1174" s="34"/>
      <c r="Q1174" s="34"/>
      <c r="R1174" s="34"/>
      <c r="S1174" s="34"/>
      <c r="T1174" s="3" t="s">
        <v>375</v>
      </c>
    </row>
    <row r="1175" spans="1:20" x14ac:dyDescent="0.35">
      <c r="A1175" s="3" t="s">
        <v>164</v>
      </c>
      <c r="B1175" s="3"/>
      <c r="C1175" s="3"/>
      <c r="D1175" s="3"/>
      <c r="E1175" s="34"/>
      <c r="F1175" s="34"/>
      <c r="G1175" s="34"/>
      <c r="H1175" s="34"/>
      <c r="I1175" s="34"/>
      <c r="J1175" s="34"/>
      <c r="K1175" s="21">
        <v>45244</v>
      </c>
      <c r="L1175" s="3" t="s">
        <v>314</v>
      </c>
      <c r="M1175" s="4">
        <v>402000</v>
      </c>
      <c r="N1175" s="4"/>
      <c r="O1175" s="4">
        <f t="shared" si="194"/>
        <v>402000</v>
      </c>
      <c r="P1175" s="34"/>
      <c r="Q1175" s="34"/>
      <c r="R1175" s="34"/>
      <c r="S1175" s="34"/>
      <c r="T1175" s="3" t="s">
        <v>375</v>
      </c>
    </row>
    <row r="1176" spans="1:20" x14ac:dyDescent="0.35">
      <c r="A1176" s="3" t="s">
        <v>164</v>
      </c>
      <c r="B1176" s="3"/>
      <c r="C1176" s="3"/>
      <c r="D1176" s="3"/>
      <c r="E1176" s="34"/>
      <c r="F1176" s="34"/>
      <c r="G1176" s="34"/>
      <c r="H1176" s="34"/>
      <c r="I1176" s="34"/>
      <c r="J1176" s="34"/>
      <c r="K1176" s="21" t="s">
        <v>1204</v>
      </c>
      <c r="L1176" s="3" t="s">
        <v>154</v>
      </c>
      <c r="M1176" s="34"/>
      <c r="N1176" s="34">
        <v>-210000</v>
      </c>
      <c r="O1176" s="4">
        <f t="shared" si="194"/>
        <v>-210000</v>
      </c>
      <c r="P1176" s="34"/>
      <c r="Q1176" s="34"/>
      <c r="R1176" s="34"/>
      <c r="S1176" s="34"/>
      <c r="T1176" s="3" t="s">
        <v>375</v>
      </c>
    </row>
    <row r="1177" spans="1:20" x14ac:dyDescent="0.35">
      <c r="A1177" s="3" t="s">
        <v>164</v>
      </c>
      <c r="B1177" s="3"/>
      <c r="C1177" s="3"/>
      <c r="D1177" s="3"/>
      <c r="E1177" s="34"/>
      <c r="F1177" s="34"/>
      <c r="G1177" s="34"/>
      <c r="H1177" s="34"/>
      <c r="I1177" s="34"/>
      <c r="J1177" s="34"/>
      <c r="K1177" s="21" t="s">
        <v>1204</v>
      </c>
      <c r="L1177" s="3" t="s">
        <v>156</v>
      </c>
      <c r="M1177" s="34"/>
      <c r="N1177" s="34">
        <v>-10000</v>
      </c>
      <c r="O1177" s="4">
        <f t="shared" si="194"/>
        <v>-10000</v>
      </c>
      <c r="P1177" s="34"/>
      <c r="Q1177" s="34"/>
      <c r="R1177" s="34"/>
      <c r="S1177" s="34"/>
      <c r="T1177" s="3" t="s">
        <v>375</v>
      </c>
    </row>
    <row r="1178" spans="1:20" x14ac:dyDescent="0.35">
      <c r="A1178" s="3" t="s">
        <v>164</v>
      </c>
      <c r="B1178" s="3"/>
      <c r="C1178" s="3"/>
      <c r="D1178" s="3"/>
      <c r="E1178" s="34"/>
      <c r="F1178" s="34"/>
      <c r="G1178" s="34"/>
      <c r="H1178" s="34"/>
      <c r="I1178" s="34"/>
      <c r="J1178" s="34"/>
      <c r="K1178" s="3"/>
      <c r="L1178" s="3"/>
      <c r="M1178" s="34"/>
      <c r="N1178" s="34"/>
      <c r="O1178" s="4">
        <f t="shared" si="194"/>
        <v>0</v>
      </c>
      <c r="P1178" s="34"/>
      <c r="Q1178" s="34"/>
      <c r="R1178" s="34"/>
      <c r="S1178" s="34"/>
      <c r="T1178" s="3" t="s">
        <v>375</v>
      </c>
    </row>
    <row r="1179" spans="1:20" x14ac:dyDescent="0.35">
      <c r="A1179" s="18"/>
      <c r="B1179" s="18"/>
      <c r="C1179" s="18"/>
      <c r="D1179" s="18"/>
      <c r="E1179" s="23"/>
      <c r="F1179" s="23"/>
      <c r="G1179" s="23"/>
      <c r="H1179" s="23"/>
      <c r="I1179" s="23"/>
      <c r="J1179" s="23"/>
      <c r="K1179" s="18"/>
      <c r="L1179" s="18"/>
      <c r="M1179" s="23">
        <f t="shared" ref="M1179:N1179" si="195">SUM(M1160:M1178)</f>
        <v>602000</v>
      </c>
      <c r="N1179" s="23">
        <f t="shared" si="195"/>
        <v>210790</v>
      </c>
      <c r="O1179" s="23">
        <f>SUM(O1160:O1178)</f>
        <v>812790</v>
      </c>
      <c r="P1179" s="23">
        <f>+J1159-N1179</f>
        <v>200000</v>
      </c>
      <c r="Q1179" s="23">
        <f>+I1159-M1179</f>
        <v>-200000</v>
      </c>
      <c r="R1179" s="23">
        <f>+SUM(P1179:Q1179)</f>
        <v>0</v>
      </c>
      <c r="S1179" s="23">
        <f>+O1179</f>
        <v>812790</v>
      </c>
      <c r="T1179" s="18"/>
    </row>
    <row r="1180" spans="1:20" x14ac:dyDescent="0.35">
      <c r="A1180" s="3" t="s">
        <v>165</v>
      </c>
      <c r="B1180" s="3" t="s">
        <v>399</v>
      </c>
      <c r="C1180" s="3"/>
      <c r="D1180" s="3">
        <v>73.89</v>
      </c>
      <c r="E1180" s="34">
        <v>11000</v>
      </c>
      <c r="F1180" s="4">
        <f>+D1180*0.8364</f>
        <v>61.801596000000004</v>
      </c>
      <c r="G1180" s="34">
        <v>6500</v>
      </c>
      <c r="H1180" s="34">
        <f>+D1180*E1180</f>
        <v>812790</v>
      </c>
      <c r="I1180" s="4">
        <f>+CEILING(F1180*G1180,1000)</f>
        <v>402000</v>
      </c>
      <c r="J1180" s="4">
        <f>(H1180-I1180)</f>
        <v>410790</v>
      </c>
      <c r="K1180" s="21">
        <v>44641</v>
      </c>
      <c r="L1180" s="3"/>
      <c r="M1180" s="34"/>
      <c r="N1180" s="34"/>
      <c r="O1180" s="34"/>
      <c r="P1180" s="34"/>
      <c r="Q1180" s="34"/>
      <c r="R1180" s="34"/>
      <c r="S1180" s="34"/>
      <c r="T1180" s="3" t="s">
        <v>306</v>
      </c>
    </row>
    <row r="1181" spans="1:20" x14ac:dyDescent="0.35">
      <c r="A1181" s="3" t="s">
        <v>165</v>
      </c>
      <c r="B1181" s="3"/>
      <c r="C1181" s="3"/>
      <c r="D1181" s="3"/>
      <c r="E1181" s="34"/>
      <c r="F1181" s="34"/>
      <c r="G1181" s="34"/>
      <c r="H1181" s="34"/>
      <c r="I1181" s="34"/>
      <c r="J1181" s="34"/>
      <c r="K1181" s="21">
        <v>44641</v>
      </c>
      <c r="L1181" s="3" t="s">
        <v>9</v>
      </c>
      <c r="M1181" s="34"/>
      <c r="N1181" s="4">
        <v>150000</v>
      </c>
      <c r="O1181" s="4">
        <f t="shared" ref="O1181:O1190" si="196">+SUM(M1181:N1181)</f>
        <v>150000</v>
      </c>
      <c r="P1181" s="34"/>
      <c r="Q1181" s="34"/>
      <c r="R1181" s="34"/>
      <c r="S1181" s="34"/>
      <c r="T1181" s="3" t="s">
        <v>306</v>
      </c>
    </row>
    <row r="1182" spans="1:20" x14ac:dyDescent="0.35">
      <c r="A1182" s="3" t="s">
        <v>165</v>
      </c>
      <c r="B1182" s="3"/>
      <c r="C1182" s="3"/>
      <c r="D1182" s="3"/>
      <c r="E1182" s="34"/>
      <c r="F1182" s="34"/>
      <c r="G1182" s="34"/>
      <c r="H1182" s="34"/>
      <c r="I1182" s="34"/>
      <c r="J1182" s="34"/>
      <c r="K1182" s="21">
        <v>45045</v>
      </c>
      <c r="L1182" s="3" t="s">
        <v>9</v>
      </c>
      <c r="M1182" s="34"/>
      <c r="N1182" s="4">
        <v>5000</v>
      </c>
      <c r="O1182" s="4">
        <f t="shared" si="196"/>
        <v>5000</v>
      </c>
      <c r="P1182" s="34"/>
      <c r="Q1182" s="34"/>
      <c r="R1182" s="34"/>
      <c r="S1182" s="34"/>
      <c r="T1182" s="3" t="s">
        <v>306</v>
      </c>
    </row>
    <row r="1183" spans="1:20" x14ac:dyDescent="0.35">
      <c r="A1183" s="3" t="s">
        <v>165</v>
      </c>
      <c r="B1183" s="3"/>
      <c r="C1183" s="3" t="s">
        <v>1520</v>
      </c>
      <c r="D1183" s="3"/>
      <c r="E1183" s="34"/>
      <c r="F1183" s="34"/>
      <c r="G1183" s="34"/>
      <c r="H1183" s="34"/>
      <c r="I1183" s="34"/>
      <c r="J1183" s="34"/>
      <c r="K1183" s="21">
        <v>45172</v>
      </c>
      <c r="L1183" s="3" t="s">
        <v>9</v>
      </c>
      <c r="M1183" s="34"/>
      <c r="N1183" s="4">
        <v>-5000</v>
      </c>
      <c r="O1183" s="4">
        <f t="shared" si="196"/>
        <v>-5000</v>
      </c>
      <c r="P1183" s="34"/>
      <c r="Q1183" s="34"/>
      <c r="R1183" s="34"/>
      <c r="S1183" s="34"/>
      <c r="T1183" s="3" t="s">
        <v>1621</v>
      </c>
    </row>
    <row r="1184" spans="1:20" x14ac:dyDescent="0.35">
      <c r="A1184" s="3" t="s">
        <v>165</v>
      </c>
      <c r="B1184" s="3"/>
      <c r="C1184" s="3" t="s">
        <v>1520</v>
      </c>
      <c r="D1184" s="3"/>
      <c r="E1184" s="34"/>
      <c r="F1184" s="34"/>
      <c r="G1184" s="34"/>
      <c r="H1184" s="34"/>
      <c r="I1184" s="34"/>
      <c r="J1184" s="34"/>
      <c r="K1184" s="21">
        <v>45202</v>
      </c>
      <c r="L1184" s="3" t="s">
        <v>9</v>
      </c>
      <c r="M1184" s="34"/>
      <c r="N1184" s="4">
        <v>400790</v>
      </c>
      <c r="O1184" s="4">
        <f t="shared" si="196"/>
        <v>400790</v>
      </c>
      <c r="P1184" s="34"/>
      <c r="Q1184" s="34"/>
      <c r="R1184" s="34"/>
      <c r="S1184" s="34"/>
      <c r="T1184" s="3" t="s">
        <v>1621</v>
      </c>
    </row>
    <row r="1185" spans="1:20" x14ac:dyDescent="0.35">
      <c r="A1185" s="3" t="s">
        <v>165</v>
      </c>
      <c r="B1185" s="3"/>
      <c r="C1185" s="3"/>
      <c r="D1185" s="3"/>
      <c r="E1185" s="34"/>
      <c r="F1185" s="34"/>
      <c r="G1185" s="34"/>
      <c r="H1185" s="34"/>
      <c r="I1185" s="34"/>
      <c r="J1185" s="34"/>
      <c r="K1185" s="21">
        <v>45202</v>
      </c>
      <c r="L1185" s="3" t="s">
        <v>312</v>
      </c>
      <c r="M1185" s="4">
        <v>50001</v>
      </c>
      <c r="N1185" s="34"/>
      <c r="O1185" s="4">
        <f t="shared" si="196"/>
        <v>50001</v>
      </c>
      <c r="P1185" s="34"/>
      <c r="Q1185" s="34"/>
      <c r="R1185" s="34"/>
      <c r="S1185" s="34"/>
      <c r="T1185" s="3" t="s">
        <v>306</v>
      </c>
    </row>
    <row r="1186" spans="1:20" x14ac:dyDescent="0.35">
      <c r="A1186" s="3" t="s">
        <v>165</v>
      </c>
      <c r="B1186" s="3"/>
      <c r="C1186" s="3"/>
      <c r="D1186" s="3"/>
      <c r="E1186" s="34"/>
      <c r="F1186" s="34"/>
      <c r="G1186" s="34"/>
      <c r="H1186" s="34"/>
      <c r="I1186" s="34"/>
      <c r="J1186" s="34"/>
      <c r="K1186" s="21">
        <v>45202</v>
      </c>
      <c r="L1186" s="3" t="s">
        <v>312</v>
      </c>
      <c r="M1186" s="4">
        <v>40000</v>
      </c>
      <c r="N1186" s="34"/>
      <c r="O1186" s="4">
        <f t="shared" si="196"/>
        <v>40000</v>
      </c>
      <c r="P1186" s="34"/>
      <c r="Q1186" s="34"/>
      <c r="R1186" s="34"/>
      <c r="S1186" s="34"/>
      <c r="T1186" s="3" t="s">
        <v>306</v>
      </c>
    </row>
    <row r="1187" spans="1:20" x14ac:dyDescent="0.35">
      <c r="A1187" s="3" t="s">
        <v>165</v>
      </c>
      <c r="B1187" s="3"/>
      <c r="C1187" s="3"/>
      <c r="D1187" s="3"/>
      <c r="E1187" s="34"/>
      <c r="F1187" s="34"/>
      <c r="G1187" s="34"/>
      <c r="H1187" s="34"/>
      <c r="I1187" s="34"/>
      <c r="J1187" s="34"/>
      <c r="K1187" s="21">
        <v>45365</v>
      </c>
      <c r="L1187" s="3" t="s">
        <v>314</v>
      </c>
      <c r="M1187" s="4">
        <v>312000</v>
      </c>
      <c r="N1187" s="34"/>
      <c r="O1187" s="4">
        <f t="shared" si="196"/>
        <v>312000</v>
      </c>
      <c r="P1187" s="34"/>
      <c r="Q1187" s="34"/>
      <c r="R1187" s="34"/>
      <c r="S1187" s="34"/>
      <c r="T1187" s="3" t="s">
        <v>306</v>
      </c>
    </row>
    <row r="1188" spans="1:20" x14ac:dyDescent="0.35">
      <c r="A1188" s="3" t="s">
        <v>165</v>
      </c>
      <c r="B1188" s="3"/>
      <c r="C1188" s="3"/>
      <c r="D1188" s="3"/>
      <c r="E1188" s="34"/>
      <c r="F1188" s="34"/>
      <c r="G1188" s="34"/>
      <c r="H1188" s="34"/>
      <c r="I1188" s="34"/>
      <c r="J1188" s="34"/>
      <c r="K1188" s="21" t="s">
        <v>1204</v>
      </c>
      <c r="L1188" s="3" t="s">
        <v>102</v>
      </c>
      <c r="M1188" s="34"/>
      <c r="N1188" s="34">
        <v>10000</v>
      </c>
      <c r="O1188" s="4">
        <f t="shared" si="196"/>
        <v>10000</v>
      </c>
      <c r="P1188" s="34"/>
      <c r="Q1188" s="34"/>
      <c r="R1188" s="34"/>
      <c r="S1188" s="34"/>
      <c r="T1188" s="3" t="s">
        <v>306</v>
      </c>
    </row>
    <row r="1189" spans="1:20" x14ac:dyDescent="0.35">
      <c r="A1189" s="3" t="s">
        <v>165</v>
      </c>
      <c r="B1189" s="3"/>
      <c r="C1189" s="3" t="s">
        <v>329</v>
      </c>
      <c r="D1189" s="3"/>
      <c r="E1189" s="34"/>
      <c r="F1189" s="34"/>
      <c r="G1189" s="34"/>
      <c r="H1189" s="34"/>
      <c r="I1189" s="34"/>
      <c r="J1189" s="34"/>
      <c r="K1189" s="21" t="s">
        <v>1204</v>
      </c>
      <c r="L1189" s="3" t="s">
        <v>109</v>
      </c>
      <c r="M1189" s="34"/>
      <c r="N1189" s="34">
        <v>-150000</v>
      </c>
      <c r="O1189" s="4">
        <f t="shared" si="196"/>
        <v>-150000</v>
      </c>
      <c r="P1189" s="34"/>
      <c r="Q1189" s="34"/>
      <c r="R1189" s="34"/>
      <c r="S1189" s="34"/>
      <c r="T1189" s="3" t="s">
        <v>306</v>
      </c>
    </row>
    <row r="1190" spans="1:20" x14ac:dyDescent="0.35">
      <c r="A1190" s="3" t="s">
        <v>165</v>
      </c>
      <c r="B1190" s="3"/>
      <c r="C1190" s="3"/>
      <c r="D1190" s="3"/>
      <c r="E1190" s="34"/>
      <c r="F1190" s="34"/>
      <c r="G1190" s="34"/>
      <c r="H1190" s="34"/>
      <c r="I1190" s="34"/>
      <c r="J1190" s="34"/>
      <c r="K1190" s="3"/>
      <c r="L1190" s="3"/>
      <c r="M1190" s="34"/>
      <c r="N1190" s="34"/>
      <c r="O1190" s="4">
        <f t="shared" si="196"/>
        <v>0</v>
      </c>
      <c r="P1190" s="34"/>
      <c r="Q1190" s="34"/>
      <c r="R1190" s="34"/>
      <c r="S1190" s="34"/>
      <c r="T1190" s="3" t="s">
        <v>306</v>
      </c>
    </row>
    <row r="1191" spans="1:20" x14ac:dyDescent="0.35">
      <c r="A1191" s="18"/>
      <c r="B1191" s="18"/>
      <c r="C1191" s="18"/>
      <c r="D1191" s="18"/>
      <c r="E1191" s="23"/>
      <c r="F1191" s="23"/>
      <c r="G1191" s="23"/>
      <c r="H1191" s="23"/>
      <c r="I1191" s="23"/>
      <c r="J1191" s="23"/>
      <c r="K1191" s="18"/>
      <c r="L1191" s="18"/>
      <c r="M1191" s="23">
        <f t="shared" ref="M1191:N1191" si="197">SUM(M1181:M1190)</f>
        <v>402001</v>
      </c>
      <c r="N1191" s="23">
        <f t="shared" si="197"/>
        <v>410790</v>
      </c>
      <c r="O1191" s="23">
        <f>SUM(O1181:O1190)</f>
        <v>812791</v>
      </c>
      <c r="P1191" s="23">
        <f>+J1180-N1191</f>
        <v>0</v>
      </c>
      <c r="Q1191" s="23">
        <f>+I1180-M1191</f>
        <v>-1</v>
      </c>
      <c r="R1191" s="23">
        <f>+SUM(P1191:Q1191)</f>
        <v>-1</v>
      </c>
      <c r="S1191" s="23">
        <f>+O1191</f>
        <v>812791</v>
      </c>
      <c r="T1191" s="18"/>
    </row>
    <row r="1192" spans="1:20" x14ac:dyDescent="0.35">
      <c r="A1192" s="3" t="s">
        <v>166</v>
      </c>
      <c r="B1192" s="3" t="s">
        <v>399</v>
      </c>
      <c r="C1192" s="3"/>
      <c r="D1192" s="3">
        <v>73.89</v>
      </c>
      <c r="E1192" s="34">
        <v>10000</v>
      </c>
      <c r="F1192" s="4">
        <f>+D1192*0.8364</f>
        <v>61.801596000000004</v>
      </c>
      <c r="G1192" s="34">
        <v>6500</v>
      </c>
      <c r="H1192" s="34">
        <f>+D1192*E1192</f>
        <v>738900</v>
      </c>
      <c r="I1192" s="4">
        <f>+CEILING(F1192*G1192,1000)</f>
        <v>402000</v>
      </c>
      <c r="J1192" s="4">
        <f>(H1192-I1192)</f>
        <v>336900</v>
      </c>
      <c r="K1192" s="21">
        <v>44763</v>
      </c>
      <c r="L1192" s="3"/>
      <c r="M1192" s="34"/>
      <c r="N1192" s="34"/>
      <c r="O1192" s="34"/>
      <c r="P1192" s="34"/>
      <c r="Q1192" s="34"/>
      <c r="R1192" s="34"/>
      <c r="S1192" s="34"/>
      <c r="T1192" s="3" t="s">
        <v>983</v>
      </c>
    </row>
    <row r="1193" spans="1:20" x14ac:dyDescent="0.35">
      <c r="A1193" s="3" t="s">
        <v>166</v>
      </c>
      <c r="B1193" s="3"/>
      <c r="C1193" s="3"/>
      <c r="D1193" s="3"/>
      <c r="E1193" s="34"/>
      <c r="F1193" s="34"/>
      <c r="G1193" s="34"/>
      <c r="H1193" s="34"/>
      <c r="I1193" s="34"/>
      <c r="J1193" s="34"/>
      <c r="K1193" s="21">
        <v>44663</v>
      </c>
      <c r="L1193" s="3" t="s">
        <v>1814</v>
      </c>
      <c r="M1193" s="34">
        <v>150000</v>
      </c>
      <c r="N1193" s="34"/>
      <c r="O1193" s="4">
        <f t="shared" ref="O1193:O1198" si="198">+SUM(M1193:N1193)</f>
        <v>150000</v>
      </c>
      <c r="P1193" s="34"/>
      <c r="Q1193" s="34"/>
      <c r="R1193" s="34"/>
      <c r="S1193" s="34"/>
      <c r="T1193" s="3" t="s">
        <v>983</v>
      </c>
    </row>
    <row r="1194" spans="1:20" x14ac:dyDescent="0.35">
      <c r="A1194" s="3" t="s">
        <v>166</v>
      </c>
      <c r="B1194" s="3"/>
      <c r="C1194" s="3"/>
      <c r="D1194" s="3"/>
      <c r="E1194" s="34"/>
      <c r="F1194" s="34"/>
      <c r="G1194" s="34"/>
      <c r="H1194" s="34"/>
      <c r="I1194" s="34"/>
      <c r="J1194" s="34"/>
      <c r="K1194" s="21">
        <v>44763</v>
      </c>
      <c r="L1194" s="3" t="s">
        <v>1815</v>
      </c>
      <c r="M1194" s="34">
        <v>200000</v>
      </c>
      <c r="N1194" s="34"/>
      <c r="O1194" s="4">
        <f t="shared" si="198"/>
        <v>200000</v>
      </c>
      <c r="P1194" s="34"/>
      <c r="Q1194" s="34"/>
      <c r="R1194" s="34"/>
      <c r="S1194" s="34"/>
      <c r="T1194" s="3" t="s">
        <v>983</v>
      </c>
    </row>
    <row r="1195" spans="1:20" x14ac:dyDescent="0.35">
      <c r="A1195" s="3" t="s">
        <v>166</v>
      </c>
      <c r="B1195" s="3"/>
      <c r="C1195" s="3"/>
      <c r="D1195" s="3"/>
      <c r="E1195" s="34"/>
      <c r="F1195" s="34"/>
      <c r="G1195" s="34"/>
      <c r="H1195" s="34"/>
      <c r="I1195" s="34"/>
      <c r="J1195" s="34"/>
      <c r="K1195" s="21">
        <v>44886</v>
      </c>
      <c r="L1195" s="3" t="s">
        <v>1816</v>
      </c>
      <c r="M1195" s="34">
        <v>200000</v>
      </c>
      <c r="N1195" s="34"/>
      <c r="O1195" s="4">
        <f t="shared" si="198"/>
        <v>200000</v>
      </c>
      <c r="P1195" s="34"/>
      <c r="Q1195" s="34"/>
      <c r="R1195" s="34"/>
      <c r="S1195" s="34"/>
      <c r="T1195" s="3" t="s">
        <v>983</v>
      </c>
    </row>
    <row r="1196" spans="1:20" x14ac:dyDescent="0.35">
      <c r="A1196" s="3" t="s">
        <v>166</v>
      </c>
      <c r="B1196" s="3"/>
      <c r="C1196" s="3"/>
      <c r="D1196" s="3"/>
      <c r="E1196" s="34"/>
      <c r="F1196" s="34"/>
      <c r="G1196" s="34"/>
      <c r="H1196" s="34"/>
      <c r="I1196" s="34"/>
      <c r="J1196" s="34"/>
      <c r="K1196" s="21">
        <v>44886</v>
      </c>
      <c r="L1196" s="3" t="s">
        <v>9</v>
      </c>
      <c r="M1196" s="34"/>
      <c r="N1196" s="4">
        <v>200000</v>
      </c>
      <c r="O1196" s="4">
        <f t="shared" si="198"/>
        <v>200000</v>
      </c>
      <c r="P1196" s="34"/>
      <c r="Q1196" s="34"/>
      <c r="R1196" s="34"/>
      <c r="S1196" s="34"/>
      <c r="T1196" s="3" t="s">
        <v>983</v>
      </c>
    </row>
    <row r="1197" spans="1:20" x14ac:dyDescent="0.35">
      <c r="A1197" s="3" t="s">
        <v>166</v>
      </c>
      <c r="B1197" s="3"/>
      <c r="C1197" s="3"/>
      <c r="D1197" s="3"/>
      <c r="E1197" s="34"/>
      <c r="F1197" s="34"/>
      <c r="G1197" s="34"/>
      <c r="H1197" s="34"/>
      <c r="I1197" s="34"/>
      <c r="J1197" s="34"/>
      <c r="K1197" s="21">
        <v>44912</v>
      </c>
      <c r="L1197" s="3" t="s">
        <v>9</v>
      </c>
      <c r="M1197" s="34"/>
      <c r="N1197" s="4">
        <v>-11100</v>
      </c>
      <c r="O1197" s="4">
        <f t="shared" si="198"/>
        <v>-11100</v>
      </c>
      <c r="P1197" s="34"/>
      <c r="Q1197" s="34"/>
      <c r="R1197" s="34"/>
      <c r="S1197" s="34"/>
      <c r="T1197" s="3" t="s">
        <v>983</v>
      </c>
    </row>
    <row r="1198" spans="1:20" x14ac:dyDescent="0.35">
      <c r="A1198" s="3" t="s">
        <v>166</v>
      </c>
      <c r="B1198" s="3"/>
      <c r="C1198" s="3"/>
      <c r="D1198" s="3"/>
      <c r="E1198" s="34"/>
      <c r="F1198" s="34"/>
      <c r="G1198" s="34"/>
      <c r="H1198" s="34"/>
      <c r="I1198" s="34"/>
      <c r="J1198" s="34"/>
      <c r="K1198" s="3"/>
      <c r="L1198" s="3"/>
      <c r="M1198" s="34"/>
      <c r="N1198" s="34"/>
      <c r="O1198" s="4">
        <f t="shared" si="198"/>
        <v>0</v>
      </c>
      <c r="P1198" s="34"/>
      <c r="Q1198" s="34"/>
      <c r="R1198" s="34"/>
      <c r="S1198" s="34"/>
      <c r="T1198" s="3" t="s">
        <v>983</v>
      </c>
    </row>
    <row r="1199" spans="1:20" x14ac:dyDescent="0.35">
      <c r="A1199" s="18"/>
      <c r="B1199" s="18"/>
      <c r="C1199" s="18"/>
      <c r="D1199" s="18"/>
      <c r="E1199" s="23"/>
      <c r="F1199" s="23"/>
      <c r="G1199" s="23"/>
      <c r="H1199" s="23"/>
      <c r="I1199" s="23"/>
      <c r="J1199" s="23"/>
      <c r="K1199" s="18"/>
      <c r="L1199" s="18"/>
      <c r="M1199" s="23">
        <f t="shared" ref="M1199:N1199" si="199">SUM(M1193:M1198)</f>
        <v>550000</v>
      </c>
      <c r="N1199" s="23">
        <f t="shared" si="199"/>
        <v>188900</v>
      </c>
      <c r="O1199" s="23">
        <f>SUM(O1193:O1198)</f>
        <v>738900</v>
      </c>
      <c r="P1199" s="23">
        <f>+J1192-N1199</f>
        <v>148000</v>
      </c>
      <c r="Q1199" s="23">
        <f>+I1192-M1199</f>
        <v>-148000</v>
      </c>
      <c r="R1199" s="23">
        <f>+SUM(P1199:Q1199)</f>
        <v>0</v>
      </c>
      <c r="S1199" s="23">
        <f>+O1199</f>
        <v>738900</v>
      </c>
      <c r="T1199" s="18"/>
    </row>
    <row r="1200" spans="1:20" x14ac:dyDescent="0.35">
      <c r="A1200" s="3" t="s">
        <v>167</v>
      </c>
      <c r="B1200" s="3" t="s">
        <v>399</v>
      </c>
      <c r="C1200" s="3"/>
      <c r="D1200" s="3">
        <v>136.11000000000001</v>
      </c>
      <c r="E1200" s="34">
        <v>12500</v>
      </c>
      <c r="F1200" s="4">
        <f>+D1200*0.8364</f>
        <v>113.84240400000002</v>
      </c>
      <c r="G1200" s="34">
        <v>6500</v>
      </c>
      <c r="H1200" s="34">
        <f>+D1200*E1200</f>
        <v>1701375.0000000002</v>
      </c>
      <c r="I1200" s="4">
        <v>851000</v>
      </c>
      <c r="J1200" s="4">
        <f>(H1200-I1200)</f>
        <v>850375.00000000023</v>
      </c>
      <c r="K1200" s="21">
        <v>44937</v>
      </c>
      <c r="L1200" s="3"/>
      <c r="M1200" s="34"/>
      <c r="N1200" s="34"/>
      <c r="O1200" s="34"/>
      <c r="P1200" s="34"/>
      <c r="Q1200" s="34"/>
      <c r="R1200" s="34"/>
      <c r="S1200" s="34"/>
      <c r="T1200" s="3" t="s">
        <v>985</v>
      </c>
    </row>
    <row r="1201" spans="1:20" x14ac:dyDescent="0.35">
      <c r="A1201" s="3" t="s">
        <v>167</v>
      </c>
      <c r="B1201" s="3"/>
      <c r="C1201" s="3"/>
      <c r="D1201" s="3"/>
      <c r="E1201" s="34"/>
      <c r="F1201" s="34"/>
      <c r="G1201" s="34"/>
      <c r="H1201" s="34"/>
      <c r="I1201" s="34"/>
      <c r="J1201" s="34"/>
      <c r="K1201" s="21">
        <v>44937</v>
      </c>
      <c r="L1201" s="3" t="s">
        <v>9</v>
      </c>
      <c r="M1201" s="34"/>
      <c r="N1201" s="4">
        <v>10000</v>
      </c>
      <c r="O1201" s="4">
        <f t="shared" ref="O1201:O1207" si="200">+SUM(M1201:N1201)</f>
        <v>10000</v>
      </c>
      <c r="P1201" s="34"/>
      <c r="Q1201" s="34"/>
      <c r="R1201" s="34"/>
      <c r="S1201" s="34"/>
      <c r="T1201" s="3" t="s">
        <v>986</v>
      </c>
    </row>
    <row r="1202" spans="1:20" x14ac:dyDescent="0.35">
      <c r="A1202" s="3" t="s">
        <v>167</v>
      </c>
      <c r="B1202" s="3"/>
      <c r="C1202" s="3" t="s">
        <v>1521</v>
      </c>
      <c r="D1202" s="3"/>
      <c r="E1202" s="34"/>
      <c r="F1202" s="34"/>
      <c r="G1202" s="34"/>
      <c r="H1202" s="34"/>
      <c r="I1202" s="34"/>
      <c r="J1202" s="34"/>
      <c r="K1202" s="21">
        <v>45028</v>
      </c>
      <c r="L1202" s="3" t="s">
        <v>1817</v>
      </c>
      <c r="M1202" s="34">
        <v>422000</v>
      </c>
      <c r="N1202" s="34"/>
      <c r="O1202" s="4">
        <f t="shared" si="200"/>
        <v>422000</v>
      </c>
      <c r="P1202" s="34"/>
      <c r="Q1202" s="34"/>
      <c r="R1202" s="34"/>
      <c r="S1202" s="34"/>
      <c r="T1202" s="3" t="s">
        <v>985</v>
      </c>
    </row>
    <row r="1203" spans="1:20" x14ac:dyDescent="0.35">
      <c r="A1203" s="3" t="s">
        <v>167</v>
      </c>
      <c r="B1203" s="3"/>
      <c r="C1203" s="3"/>
      <c r="D1203" s="3"/>
      <c r="E1203" s="34"/>
      <c r="F1203" s="34"/>
      <c r="G1203" s="34"/>
      <c r="H1203" s="34"/>
      <c r="I1203" s="34"/>
      <c r="J1203" s="34"/>
      <c r="K1203" s="21">
        <v>45040</v>
      </c>
      <c r="L1203" s="3" t="s">
        <v>1818</v>
      </c>
      <c r="M1203" s="34">
        <v>429000</v>
      </c>
      <c r="N1203" s="34"/>
      <c r="O1203" s="4">
        <f t="shared" si="200"/>
        <v>429000</v>
      </c>
      <c r="P1203" s="34"/>
      <c r="Q1203" s="34"/>
      <c r="R1203" s="34"/>
      <c r="S1203" s="34"/>
      <c r="T1203" s="3" t="s">
        <v>985</v>
      </c>
    </row>
    <row r="1204" spans="1:20" x14ac:dyDescent="0.35">
      <c r="A1204" s="3" t="s">
        <v>167</v>
      </c>
      <c r="B1204" s="3"/>
      <c r="C1204" s="3"/>
      <c r="D1204" s="3"/>
      <c r="E1204" s="34"/>
      <c r="F1204" s="34"/>
      <c r="G1204" s="34"/>
      <c r="H1204" s="34"/>
      <c r="I1204" s="34"/>
      <c r="J1204" s="34"/>
      <c r="K1204" s="21">
        <v>45045</v>
      </c>
      <c r="L1204" s="3" t="s">
        <v>9</v>
      </c>
      <c r="M1204" s="34"/>
      <c r="N1204" s="4">
        <v>836764</v>
      </c>
      <c r="O1204" s="4">
        <f t="shared" si="200"/>
        <v>836764</v>
      </c>
      <c r="P1204" s="34"/>
      <c r="Q1204" s="34"/>
      <c r="R1204" s="34"/>
      <c r="S1204" s="34"/>
      <c r="T1204" s="3" t="s">
        <v>985</v>
      </c>
    </row>
    <row r="1205" spans="1:20" x14ac:dyDescent="0.35">
      <c r="A1205" s="3" t="s">
        <v>167</v>
      </c>
      <c r="B1205" s="3"/>
      <c r="C1205" s="3"/>
      <c r="D1205" s="3"/>
      <c r="E1205" s="34"/>
      <c r="F1205" s="34"/>
      <c r="G1205" s="34"/>
      <c r="H1205" s="34"/>
      <c r="I1205" s="34"/>
      <c r="J1205" s="34"/>
      <c r="K1205" s="21">
        <v>45046</v>
      </c>
      <c r="L1205" s="3" t="s">
        <v>9</v>
      </c>
      <c r="M1205" s="34"/>
      <c r="N1205" s="4">
        <v>13611</v>
      </c>
      <c r="O1205" s="4">
        <f t="shared" si="200"/>
        <v>13611</v>
      </c>
      <c r="P1205" s="34"/>
      <c r="Q1205" s="34"/>
      <c r="R1205" s="34"/>
      <c r="S1205" s="34"/>
      <c r="T1205" s="3" t="s">
        <v>985</v>
      </c>
    </row>
    <row r="1206" spans="1:20" x14ac:dyDescent="0.35">
      <c r="A1206" s="3" t="s">
        <v>167</v>
      </c>
      <c r="B1206" s="3"/>
      <c r="C1206" s="3"/>
      <c r="D1206" s="3"/>
      <c r="E1206" s="34"/>
      <c r="F1206" s="34"/>
      <c r="G1206" s="34"/>
      <c r="H1206" s="34"/>
      <c r="I1206" s="34"/>
      <c r="J1206" s="34"/>
      <c r="K1206" s="21">
        <v>45069</v>
      </c>
      <c r="L1206" s="3" t="s">
        <v>9</v>
      </c>
      <c r="M1206" s="34"/>
      <c r="N1206" s="4">
        <v>-10000</v>
      </c>
      <c r="O1206" s="4">
        <f t="shared" si="200"/>
        <v>-10000</v>
      </c>
      <c r="P1206" s="34"/>
      <c r="Q1206" s="34"/>
      <c r="R1206" s="34"/>
      <c r="S1206" s="34"/>
      <c r="T1206" s="3" t="s">
        <v>986</v>
      </c>
    </row>
    <row r="1207" spans="1:20" x14ac:dyDescent="0.35">
      <c r="A1207" s="3" t="s">
        <v>167</v>
      </c>
      <c r="B1207" s="3"/>
      <c r="C1207" s="3"/>
      <c r="D1207" s="3"/>
      <c r="E1207" s="34"/>
      <c r="F1207" s="34"/>
      <c r="G1207" s="34"/>
      <c r="H1207" s="34"/>
      <c r="I1207" s="34"/>
      <c r="J1207" s="34"/>
      <c r="K1207" s="3"/>
      <c r="L1207" s="3"/>
      <c r="M1207" s="34"/>
      <c r="N1207" s="34"/>
      <c r="O1207" s="4">
        <f t="shared" si="200"/>
        <v>0</v>
      </c>
      <c r="P1207" s="34"/>
      <c r="Q1207" s="34"/>
      <c r="R1207" s="34"/>
      <c r="S1207" s="34"/>
      <c r="T1207" s="3" t="s">
        <v>985</v>
      </c>
    </row>
    <row r="1208" spans="1:20" x14ac:dyDescent="0.35">
      <c r="A1208" s="18"/>
      <c r="B1208" s="18"/>
      <c r="C1208" s="18"/>
      <c r="D1208" s="18"/>
      <c r="E1208" s="23"/>
      <c r="F1208" s="23"/>
      <c r="G1208" s="23"/>
      <c r="H1208" s="23"/>
      <c r="I1208" s="23"/>
      <c r="J1208" s="23"/>
      <c r="K1208" s="18"/>
      <c r="L1208" s="18"/>
      <c r="M1208" s="23">
        <f t="shared" ref="M1208:N1208" si="201">SUM(M1201:M1207)</f>
        <v>851000</v>
      </c>
      <c r="N1208" s="23">
        <f t="shared" si="201"/>
        <v>850375</v>
      </c>
      <c r="O1208" s="23">
        <f>SUM(O1201:O1207)</f>
        <v>1701375</v>
      </c>
      <c r="P1208" s="23">
        <f>+J1200-N1208</f>
        <v>0</v>
      </c>
      <c r="Q1208" s="23">
        <f>+I1200-M1208</f>
        <v>0</v>
      </c>
      <c r="R1208" s="23">
        <f>+SUM(P1208:Q1208)</f>
        <v>0</v>
      </c>
      <c r="S1208" s="23">
        <f>+O1208</f>
        <v>1701375</v>
      </c>
      <c r="T1208" s="18"/>
    </row>
    <row r="1209" spans="1:20" x14ac:dyDescent="0.35">
      <c r="A1209" s="3" t="s">
        <v>168</v>
      </c>
      <c r="B1209" s="3" t="s">
        <v>399</v>
      </c>
      <c r="C1209" s="3"/>
      <c r="D1209" s="3">
        <v>136.11000000000001</v>
      </c>
      <c r="E1209" s="34">
        <v>12500</v>
      </c>
      <c r="F1209" s="4">
        <f>+D1209*0.8364</f>
        <v>113.84240400000002</v>
      </c>
      <c r="G1209" s="34">
        <v>6500</v>
      </c>
      <c r="H1209" s="34">
        <f>+D1209*E1209</f>
        <v>1701375.0000000002</v>
      </c>
      <c r="I1209" s="4">
        <v>851000</v>
      </c>
      <c r="J1209" s="4">
        <f>(H1209-I1209)</f>
        <v>850375.00000000023</v>
      </c>
      <c r="K1209" s="21">
        <v>44937</v>
      </c>
      <c r="L1209" s="3"/>
      <c r="M1209" s="34"/>
      <c r="N1209" s="34"/>
      <c r="O1209" s="34"/>
      <c r="P1209" s="34"/>
      <c r="Q1209" s="34"/>
      <c r="R1209" s="34"/>
      <c r="S1209" s="34"/>
      <c r="T1209" s="3" t="s">
        <v>1621</v>
      </c>
    </row>
    <row r="1210" spans="1:20" x14ac:dyDescent="0.35">
      <c r="A1210" s="3" t="s">
        <v>168</v>
      </c>
      <c r="B1210" s="3"/>
      <c r="C1210" s="3"/>
      <c r="D1210" s="3"/>
      <c r="E1210" s="34"/>
      <c r="F1210" s="34"/>
      <c r="G1210" s="34"/>
      <c r="H1210" s="34"/>
      <c r="I1210" s="34"/>
      <c r="J1210" s="34"/>
      <c r="K1210" s="21">
        <v>44937</v>
      </c>
      <c r="L1210" s="3" t="s">
        <v>9</v>
      </c>
      <c r="M1210" s="34"/>
      <c r="N1210" s="4">
        <v>10000</v>
      </c>
      <c r="O1210" s="4">
        <f t="shared" ref="O1210:O1221" si="202">+SUM(M1210:N1210)</f>
        <v>10000</v>
      </c>
      <c r="P1210" s="34"/>
      <c r="Q1210" s="34"/>
      <c r="R1210" s="34"/>
      <c r="S1210" s="34"/>
      <c r="T1210" s="3" t="s">
        <v>986</v>
      </c>
    </row>
    <row r="1211" spans="1:20" x14ac:dyDescent="0.35">
      <c r="A1211" s="3" t="s">
        <v>168</v>
      </c>
      <c r="B1211" s="3"/>
      <c r="C1211" s="3"/>
      <c r="D1211" s="3"/>
      <c r="E1211" s="34"/>
      <c r="F1211" s="34"/>
      <c r="G1211" s="34"/>
      <c r="H1211" s="34"/>
      <c r="I1211" s="34"/>
      <c r="J1211" s="34"/>
      <c r="K1211" s="21">
        <v>45078</v>
      </c>
      <c r="L1211" s="3" t="s">
        <v>9</v>
      </c>
      <c r="M1211" s="34"/>
      <c r="N1211" s="4">
        <v>24000</v>
      </c>
      <c r="O1211" s="4">
        <f t="shared" si="202"/>
        <v>24000</v>
      </c>
      <c r="P1211" s="34"/>
      <c r="Q1211" s="34"/>
      <c r="R1211" s="34"/>
      <c r="S1211" s="34"/>
      <c r="T1211" s="3" t="s">
        <v>1618</v>
      </c>
    </row>
    <row r="1212" spans="1:20" x14ac:dyDescent="0.35">
      <c r="A1212" s="3" t="s">
        <v>168</v>
      </c>
      <c r="B1212" s="3"/>
      <c r="C1212" s="3"/>
      <c r="D1212" s="3"/>
      <c r="E1212" s="34"/>
      <c r="F1212" s="34"/>
      <c r="G1212" s="34"/>
      <c r="H1212" s="34"/>
      <c r="I1212" s="34"/>
      <c r="J1212" s="34"/>
      <c r="K1212" s="21">
        <v>45079</v>
      </c>
      <c r="L1212" s="3" t="s">
        <v>9</v>
      </c>
      <c r="M1212" s="34"/>
      <c r="N1212" s="4">
        <v>-24000</v>
      </c>
      <c r="O1212" s="4">
        <f t="shared" si="202"/>
        <v>-24000</v>
      </c>
      <c r="P1212" s="34"/>
      <c r="Q1212" s="34"/>
      <c r="R1212" s="34"/>
      <c r="S1212" s="34"/>
      <c r="T1212" s="3" t="s">
        <v>1618</v>
      </c>
    </row>
    <row r="1213" spans="1:20" x14ac:dyDescent="0.35">
      <c r="A1213" s="3" t="s">
        <v>168</v>
      </c>
      <c r="B1213" s="3"/>
      <c r="C1213" s="3"/>
      <c r="D1213" s="3"/>
      <c r="E1213" s="34"/>
      <c r="F1213" s="34"/>
      <c r="G1213" s="34"/>
      <c r="H1213" s="34"/>
      <c r="I1213" s="34"/>
      <c r="J1213" s="34"/>
      <c r="K1213" s="21">
        <v>45081</v>
      </c>
      <c r="L1213" s="3" t="s">
        <v>9</v>
      </c>
      <c r="M1213" s="34"/>
      <c r="N1213" s="4">
        <v>5000</v>
      </c>
      <c r="O1213" s="4">
        <f t="shared" si="202"/>
        <v>5000</v>
      </c>
      <c r="P1213" s="34"/>
      <c r="Q1213" s="34"/>
      <c r="R1213" s="34"/>
      <c r="S1213" s="34"/>
      <c r="T1213" s="3" t="s">
        <v>989</v>
      </c>
    </row>
    <row r="1214" spans="1:20" x14ac:dyDescent="0.35">
      <c r="A1214" s="3" t="s">
        <v>168</v>
      </c>
      <c r="B1214" s="3"/>
      <c r="C1214" s="3" t="s">
        <v>349</v>
      </c>
      <c r="D1214" s="3"/>
      <c r="E1214" s="34"/>
      <c r="F1214" s="34"/>
      <c r="G1214" s="34"/>
      <c r="H1214" s="34"/>
      <c r="I1214" s="34"/>
      <c r="J1214" s="34"/>
      <c r="K1214" s="21">
        <v>45094</v>
      </c>
      <c r="L1214" s="3" t="s">
        <v>9</v>
      </c>
      <c r="M1214" s="34"/>
      <c r="N1214" s="4">
        <v>10000</v>
      </c>
      <c r="O1214" s="4">
        <f t="shared" si="202"/>
        <v>10000</v>
      </c>
      <c r="P1214" s="34"/>
      <c r="Q1214" s="34"/>
      <c r="R1214" s="34"/>
      <c r="S1214" s="34"/>
      <c r="T1214" s="3" t="s">
        <v>1621</v>
      </c>
    </row>
    <row r="1215" spans="1:20" x14ac:dyDescent="0.35">
      <c r="A1215" s="3" t="s">
        <v>168</v>
      </c>
      <c r="B1215" s="3"/>
      <c r="C1215" s="3"/>
      <c r="D1215" s="3"/>
      <c r="E1215" s="34"/>
      <c r="F1215" s="34"/>
      <c r="G1215" s="34"/>
      <c r="H1215" s="34"/>
      <c r="I1215" s="34"/>
      <c r="J1215" s="34"/>
      <c r="K1215" s="21">
        <v>45132</v>
      </c>
      <c r="L1215" s="3" t="s">
        <v>9</v>
      </c>
      <c r="M1215" s="34"/>
      <c r="N1215" s="4">
        <v>100000</v>
      </c>
      <c r="O1215" s="4">
        <f t="shared" si="202"/>
        <v>100000</v>
      </c>
      <c r="P1215" s="34"/>
      <c r="Q1215" s="34"/>
      <c r="R1215" s="34"/>
      <c r="S1215" s="34"/>
      <c r="T1215" s="3" t="s">
        <v>1621</v>
      </c>
    </row>
    <row r="1216" spans="1:20" x14ac:dyDescent="0.35">
      <c r="A1216" s="3" t="s">
        <v>168</v>
      </c>
      <c r="B1216" s="3"/>
      <c r="C1216" s="3" t="s">
        <v>980</v>
      </c>
      <c r="D1216" s="3"/>
      <c r="E1216" s="34"/>
      <c r="F1216" s="34"/>
      <c r="G1216" s="34"/>
      <c r="H1216" s="34"/>
      <c r="I1216" s="34"/>
      <c r="J1216" s="34"/>
      <c r="K1216" s="21">
        <v>45142</v>
      </c>
      <c r="L1216" s="3" t="s">
        <v>314</v>
      </c>
      <c r="M1216" s="4">
        <v>851000</v>
      </c>
      <c r="N1216" s="34"/>
      <c r="O1216" s="4">
        <f t="shared" si="202"/>
        <v>851000</v>
      </c>
      <c r="P1216" s="34"/>
      <c r="Q1216" s="34"/>
      <c r="R1216" s="34"/>
      <c r="S1216" s="34"/>
      <c r="T1216" s="3" t="s">
        <v>1621</v>
      </c>
    </row>
    <row r="1217" spans="1:20" x14ac:dyDescent="0.35">
      <c r="A1217" s="3" t="s">
        <v>168</v>
      </c>
      <c r="B1217" s="3"/>
      <c r="C1217" s="3"/>
      <c r="D1217" s="3"/>
      <c r="E1217" s="34"/>
      <c r="F1217" s="34"/>
      <c r="G1217" s="34"/>
      <c r="H1217" s="34"/>
      <c r="I1217" s="34"/>
      <c r="J1217" s="34"/>
      <c r="K1217" s="21">
        <v>45142</v>
      </c>
      <c r="L1217" s="3" t="s">
        <v>9</v>
      </c>
      <c r="M1217" s="34"/>
      <c r="N1217" s="4">
        <v>370000</v>
      </c>
      <c r="O1217" s="4">
        <f t="shared" si="202"/>
        <v>370000</v>
      </c>
      <c r="P1217" s="34"/>
      <c r="Q1217" s="34"/>
      <c r="R1217" s="34"/>
      <c r="S1217" s="34"/>
      <c r="T1217" s="3" t="s">
        <v>1621</v>
      </c>
    </row>
    <row r="1218" spans="1:20" x14ac:dyDescent="0.35">
      <c r="A1218" s="3" t="s">
        <v>168</v>
      </c>
      <c r="B1218" s="3"/>
      <c r="C1218" s="3"/>
      <c r="D1218" s="3"/>
      <c r="E1218" s="34"/>
      <c r="F1218" s="34"/>
      <c r="G1218" s="34"/>
      <c r="H1218" s="34"/>
      <c r="I1218" s="34"/>
      <c r="J1218" s="34"/>
      <c r="K1218" s="21">
        <v>45148</v>
      </c>
      <c r="L1218" s="3" t="s">
        <v>9</v>
      </c>
      <c r="M1218" s="34"/>
      <c r="N1218" s="4">
        <v>370375</v>
      </c>
      <c r="O1218" s="4">
        <f t="shared" si="202"/>
        <v>370375</v>
      </c>
      <c r="P1218" s="34"/>
      <c r="Q1218" s="34"/>
      <c r="R1218" s="34"/>
      <c r="S1218" s="34"/>
      <c r="T1218" s="3" t="s">
        <v>1621</v>
      </c>
    </row>
    <row r="1219" spans="1:20" x14ac:dyDescent="0.35">
      <c r="A1219" s="3" t="s">
        <v>168</v>
      </c>
      <c r="B1219" s="3"/>
      <c r="C1219" s="3"/>
      <c r="D1219" s="3"/>
      <c r="E1219" s="34"/>
      <c r="F1219" s="34"/>
      <c r="G1219" s="34"/>
      <c r="H1219" s="34"/>
      <c r="I1219" s="34"/>
      <c r="J1219" s="34"/>
      <c r="K1219" s="21">
        <v>45081</v>
      </c>
      <c r="L1219" s="3" t="s">
        <v>9</v>
      </c>
      <c r="M1219" s="34"/>
      <c r="N1219" s="4">
        <v>-5000</v>
      </c>
      <c r="O1219" s="4">
        <f t="shared" si="202"/>
        <v>-5000</v>
      </c>
      <c r="P1219" s="34"/>
      <c r="Q1219" s="34"/>
      <c r="R1219" s="34"/>
      <c r="S1219" s="34"/>
      <c r="T1219" s="3" t="s">
        <v>989</v>
      </c>
    </row>
    <row r="1220" spans="1:20" x14ac:dyDescent="0.35">
      <c r="A1220" s="3" t="s">
        <v>168</v>
      </c>
      <c r="B1220" s="3"/>
      <c r="C1220" s="3"/>
      <c r="D1220" s="3"/>
      <c r="E1220" s="34"/>
      <c r="F1220" s="34"/>
      <c r="G1220" s="34"/>
      <c r="H1220" s="34"/>
      <c r="I1220" s="34"/>
      <c r="J1220" s="34"/>
      <c r="K1220" s="21">
        <v>45211</v>
      </c>
      <c r="L1220" s="3" t="s">
        <v>9</v>
      </c>
      <c r="M1220" s="34"/>
      <c r="N1220" s="4">
        <v>-10000</v>
      </c>
      <c r="O1220" s="4">
        <f t="shared" si="202"/>
        <v>-10000</v>
      </c>
      <c r="P1220" s="34"/>
      <c r="Q1220" s="34"/>
      <c r="R1220" s="34"/>
      <c r="S1220" s="34"/>
      <c r="T1220" s="3" t="s">
        <v>986</v>
      </c>
    </row>
    <row r="1221" spans="1:20" x14ac:dyDescent="0.35">
      <c r="A1221" s="3" t="s">
        <v>168</v>
      </c>
      <c r="B1221" s="3"/>
      <c r="C1221" s="3"/>
      <c r="D1221" s="3"/>
      <c r="E1221" s="34"/>
      <c r="F1221" s="34"/>
      <c r="G1221" s="34"/>
      <c r="H1221" s="34"/>
      <c r="I1221" s="34"/>
      <c r="J1221" s="34"/>
      <c r="K1221" s="3"/>
      <c r="L1221" s="3"/>
      <c r="M1221" s="34"/>
      <c r="N1221" s="34"/>
      <c r="O1221" s="4">
        <f t="shared" si="202"/>
        <v>0</v>
      </c>
      <c r="P1221" s="34"/>
      <c r="Q1221" s="34"/>
      <c r="R1221" s="34"/>
      <c r="S1221" s="34"/>
      <c r="T1221" s="3" t="s">
        <v>1621</v>
      </c>
    </row>
    <row r="1222" spans="1:20" x14ac:dyDescent="0.35">
      <c r="A1222" s="18"/>
      <c r="B1222" s="18"/>
      <c r="C1222" s="18"/>
      <c r="D1222" s="18"/>
      <c r="E1222" s="23"/>
      <c r="F1222" s="23"/>
      <c r="G1222" s="23"/>
      <c r="H1222" s="23"/>
      <c r="I1222" s="23"/>
      <c r="J1222" s="23"/>
      <c r="K1222" s="18"/>
      <c r="L1222" s="18"/>
      <c r="M1222" s="23">
        <f t="shared" ref="M1222:N1222" si="203">SUM(M1210:M1221)</f>
        <v>851000</v>
      </c>
      <c r="N1222" s="23">
        <f t="shared" si="203"/>
        <v>850375</v>
      </c>
      <c r="O1222" s="23">
        <f>SUM(O1210:O1221)</f>
        <v>1701375</v>
      </c>
      <c r="P1222" s="23">
        <f>+J1209-N1222</f>
        <v>0</v>
      </c>
      <c r="Q1222" s="23">
        <f>+I1209-M1222</f>
        <v>0</v>
      </c>
      <c r="R1222" s="23">
        <f>+SUM(P1222:Q1222)</f>
        <v>0</v>
      </c>
      <c r="S1222" s="23">
        <f>+O1222</f>
        <v>1701375</v>
      </c>
      <c r="T1222" s="18"/>
    </row>
    <row r="1223" spans="1:20" x14ac:dyDescent="0.35">
      <c r="A1223" s="3" t="s">
        <v>169</v>
      </c>
      <c r="B1223" s="3" t="s">
        <v>399</v>
      </c>
      <c r="C1223" s="3"/>
      <c r="D1223" s="3">
        <v>73.89</v>
      </c>
      <c r="E1223" s="34">
        <v>11000</v>
      </c>
      <c r="F1223" s="4">
        <f>+D1223*0.8364</f>
        <v>61.801596000000004</v>
      </c>
      <c r="G1223" s="34">
        <v>6500</v>
      </c>
      <c r="H1223" s="34">
        <f>+D1223*E1223</f>
        <v>812790</v>
      </c>
      <c r="I1223" s="4">
        <f>+CEILING(F1223*G1223,1000)</f>
        <v>402000</v>
      </c>
      <c r="J1223" s="4">
        <f>(H1223-I1223)</f>
        <v>410790</v>
      </c>
      <c r="K1223" s="21">
        <v>44641</v>
      </c>
      <c r="L1223" s="3"/>
      <c r="M1223" s="34"/>
      <c r="N1223" s="34"/>
      <c r="O1223" s="34"/>
      <c r="P1223" s="34"/>
      <c r="Q1223" s="34"/>
      <c r="R1223" s="34"/>
      <c r="S1223" s="34"/>
      <c r="T1223" s="3" t="s">
        <v>294</v>
      </c>
    </row>
    <row r="1224" spans="1:20" x14ac:dyDescent="0.35">
      <c r="A1224" s="3" t="s">
        <v>169</v>
      </c>
      <c r="B1224" s="3"/>
      <c r="C1224" s="3"/>
      <c r="D1224" s="3"/>
      <c r="E1224" s="34"/>
      <c r="F1224" s="34"/>
      <c r="G1224" s="34"/>
      <c r="H1224" s="34"/>
      <c r="I1224" s="34"/>
      <c r="J1224" s="34"/>
      <c r="K1224" s="21">
        <v>44641</v>
      </c>
      <c r="L1224" s="3" t="s">
        <v>9</v>
      </c>
      <c r="M1224" s="34"/>
      <c r="N1224" s="4">
        <v>35000</v>
      </c>
      <c r="O1224" s="4">
        <f t="shared" ref="O1224:O1231" si="204">+SUM(M1224:N1224)</f>
        <v>35000</v>
      </c>
      <c r="P1224" s="34"/>
      <c r="Q1224" s="34"/>
      <c r="R1224" s="34"/>
      <c r="S1224" s="34"/>
      <c r="T1224" s="3" t="s">
        <v>1623</v>
      </c>
    </row>
    <row r="1225" spans="1:20" x14ac:dyDescent="0.35">
      <c r="A1225" s="3" t="s">
        <v>169</v>
      </c>
      <c r="B1225" s="3"/>
      <c r="C1225" s="3"/>
      <c r="D1225" s="3"/>
      <c r="E1225" s="34"/>
      <c r="F1225" s="34"/>
      <c r="G1225" s="34"/>
      <c r="H1225" s="34"/>
      <c r="I1225" s="34"/>
      <c r="J1225" s="34"/>
      <c r="K1225" s="21">
        <v>44645</v>
      </c>
      <c r="L1225" s="3" t="s">
        <v>1819</v>
      </c>
      <c r="M1225" s="34">
        <v>150000</v>
      </c>
      <c r="N1225" s="34"/>
      <c r="O1225" s="4">
        <f t="shared" si="204"/>
        <v>150000</v>
      </c>
      <c r="P1225" s="34"/>
      <c r="Q1225" s="34"/>
      <c r="R1225" s="34"/>
      <c r="S1225" s="34"/>
      <c r="T1225" s="3" t="s">
        <v>1623</v>
      </c>
    </row>
    <row r="1226" spans="1:20" x14ac:dyDescent="0.35">
      <c r="A1226" s="3" t="s">
        <v>169</v>
      </c>
      <c r="B1226" s="3"/>
      <c r="C1226" s="3"/>
      <c r="D1226" s="3"/>
      <c r="E1226" s="34"/>
      <c r="F1226" s="34"/>
      <c r="G1226" s="34"/>
      <c r="H1226" s="34"/>
      <c r="I1226" s="34"/>
      <c r="J1226" s="34"/>
      <c r="K1226" s="21">
        <v>44797</v>
      </c>
      <c r="L1226" s="3" t="s">
        <v>314</v>
      </c>
      <c r="M1226" s="34">
        <v>-150000</v>
      </c>
      <c r="N1226" s="34"/>
      <c r="O1226" s="4">
        <f t="shared" si="204"/>
        <v>-150000</v>
      </c>
      <c r="P1226" s="34"/>
      <c r="Q1226" s="34"/>
      <c r="R1226" s="34"/>
      <c r="S1226" s="34"/>
      <c r="T1226" s="3" t="s">
        <v>1623</v>
      </c>
    </row>
    <row r="1227" spans="1:20" x14ac:dyDescent="0.35">
      <c r="A1227" s="3" t="s">
        <v>169</v>
      </c>
      <c r="B1227" s="3"/>
      <c r="C1227" s="3"/>
      <c r="D1227" s="3"/>
      <c r="E1227" s="34"/>
      <c r="F1227" s="34"/>
      <c r="G1227" s="34"/>
      <c r="H1227" s="34"/>
      <c r="I1227" s="34"/>
      <c r="J1227" s="34"/>
      <c r="K1227" s="21">
        <v>44802</v>
      </c>
      <c r="L1227" s="3" t="s">
        <v>9</v>
      </c>
      <c r="M1227" s="34"/>
      <c r="N1227" s="4">
        <v>-35000</v>
      </c>
      <c r="O1227" s="4">
        <f t="shared" si="204"/>
        <v>-35000</v>
      </c>
      <c r="P1227" s="34"/>
      <c r="Q1227" s="34"/>
      <c r="R1227" s="34"/>
      <c r="S1227" s="34"/>
      <c r="T1227" s="3" t="s">
        <v>1623</v>
      </c>
    </row>
    <row r="1228" spans="1:20" x14ac:dyDescent="0.35">
      <c r="A1228" s="3" t="s">
        <v>169</v>
      </c>
      <c r="B1228" s="3"/>
      <c r="C1228" s="3" t="s">
        <v>242</v>
      </c>
      <c r="D1228" s="3"/>
      <c r="E1228" s="34"/>
      <c r="F1228" s="34"/>
      <c r="G1228" s="34"/>
      <c r="H1228" s="34"/>
      <c r="I1228" s="34"/>
      <c r="J1228" s="34"/>
      <c r="K1228" s="21">
        <v>45027</v>
      </c>
      <c r="L1228" s="3" t="s">
        <v>9</v>
      </c>
      <c r="M1228" s="34"/>
      <c r="N1228" s="4">
        <v>22000</v>
      </c>
      <c r="O1228" s="4">
        <f t="shared" si="204"/>
        <v>22000</v>
      </c>
      <c r="P1228" s="34"/>
      <c r="Q1228" s="34"/>
      <c r="R1228" s="34"/>
      <c r="S1228" s="34"/>
      <c r="T1228" s="3" t="s">
        <v>294</v>
      </c>
    </row>
    <row r="1229" spans="1:20" x14ac:dyDescent="0.35">
      <c r="A1229" s="3" t="s">
        <v>169</v>
      </c>
      <c r="B1229" s="3"/>
      <c r="C1229" s="3"/>
      <c r="D1229" s="3"/>
      <c r="E1229" s="34"/>
      <c r="F1229" s="34"/>
      <c r="G1229" s="34"/>
      <c r="H1229" s="34"/>
      <c r="I1229" s="34"/>
      <c r="J1229" s="34"/>
      <c r="K1229" s="21">
        <v>45040</v>
      </c>
      <c r="L1229" s="3" t="s">
        <v>1820</v>
      </c>
      <c r="M1229" s="34">
        <v>402000</v>
      </c>
      <c r="N1229" s="34"/>
      <c r="O1229" s="4">
        <f t="shared" si="204"/>
        <v>402000</v>
      </c>
      <c r="P1229" s="34"/>
      <c r="Q1229" s="34"/>
      <c r="R1229" s="34"/>
      <c r="S1229" s="34"/>
      <c r="T1229" s="3" t="s">
        <v>294</v>
      </c>
    </row>
    <row r="1230" spans="1:20" x14ac:dyDescent="0.35">
      <c r="A1230" s="3" t="s">
        <v>169</v>
      </c>
      <c r="B1230" s="3"/>
      <c r="C1230" s="3"/>
      <c r="D1230" s="3"/>
      <c r="E1230" s="34"/>
      <c r="F1230" s="34"/>
      <c r="G1230" s="34"/>
      <c r="H1230" s="34"/>
      <c r="I1230" s="34"/>
      <c r="J1230" s="34"/>
      <c r="K1230" s="21">
        <v>45040</v>
      </c>
      <c r="L1230" s="3" t="s">
        <v>9</v>
      </c>
      <c r="M1230" s="34"/>
      <c r="N1230" s="4">
        <v>388790</v>
      </c>
      <c r="O1230" s="4">
        <f t="shared" si="204"/>
        <v>388790</v>
      </c>
      <c r="P1230" s="34"/>
      <c r="Q1230" s="34"/>
      <c r="R1230" s="34"/>
      <c r="S1230" s="34"/>
      <c r="T1230" s="3" t="s">
        <v>294</v>
      </c>
    </row>
    <row r="1231" spans="1:20" x14ac:dyDescent="0.35">
      <c r="A1231" s="3" t="s">
        <v>169</v>
      </c>
      <c r="B1231" s="3"/>
      <c r="C1231" s="3"/>
      <c r="D1231" s="3"/>
      <c r="E1231" s="34"/>
      <c r="F1231" s="34"/>
      <c r="G1231" s="34"/>
      <c r="H1231" s="34"/>
      <c r="I1231" s="34"/>
      <c r="J1231" s="34"/>
      <c r="K1231" s="21"/>
      <c r="L1231" s="3"/>
      <c r="M1231" s="34"/>
      <c r="N1231" s="34"/>
      <c r="O1231" s="4">
        <f t="shared" si="204"/>
        <v>0</v>
      </c>
      <c r="P1231" s="34"/>
      <c r="Q1231" s="34"/>
      <c r="R1231" s="34"/>
      <c r="S1231" s="34"/>
      <c r="T1231" s="3" t="s">
        <v>294</v>
      </c>
    </row>
    <row r="1232" spans="1:20" x14ac:dyDescent="0.35">
      <c r="A1232" s="18"/>
      <c r="B1232" s="18"/>
      <c r="C1232" s="18"/>
      <c r="D1232" s="18"/>
      <c r="E1232" s="23"/>
      <c r="F1232" s="23"/>
      <c r="G1232" s="23"/>
      <c r="H1232" s="23"/>
      <c r="I1232" s="23"/>
      <c r="J1232" s="23"/>
      <c r="K1232" s="36"/>
      <c r="L1232" s="18"/>
      <c r="M1232" s="23">
        <f t="shared" ref="M1232:N1232" si="205">SUM(M1224:M1231)</f>
        <v>402000</v>
      </c>
      <c r="N1232" s="23">
        <f t="shared" si="205"/>
        <v>410790</v>
      </c>
      <c r="O1232" s="23">
        <f>SUM(O1224:O1231)</f>
        <v>812790</v>
      </c>
      <c r="P1232" s="23">
        <f>+J1223-N1232</f>
        <v>0</v>
      </c>
      <c r="Q1232" s="23">
        <f>+I1223-M1232</f>
        <v>0</v>
      </c>
      <c r="R1232" s="23">
        <f>+SUM(P1232:Q1232)</f>
        <v>0</v>
      </c>
      <c r="S1232" s="23">
        <f>+O1232</f>
        <v>812790</v>
      </c>
      <c r="T1232" s="18"/>
    </row>
    <row r="1233" spans="1:20" x14ac:dyDescent="0.35">
      <c r="A1233" s="3" t="s">
        <v>170</v>
      </c>
      <c r="B1233" s="3" t="s">
        <v>399</v>
      </c>
      <c r="C1233" s="3"/>
      <c r="D1233" s="3">
        <v>73.89</v>
      </c>
      <c r="E1233" s="34">
        <v>10000</v>
      </c>
      <c r="F1233" s="4">
        <f>+D1233*0.8364</f>
        <v>61.801596000000004</v>
      </c>
      <c r="G1233" s="34">
        <v>6500</v>
      </c>
      <c r="H1233" s="34">
        <f>+D1233*E1233</f>
        <v>738900</v>
      </c>
      <c r="I1233" s="4">
        <f>+CEILING(F1233*G1233,1000)</f>
        <v>402000</v>
      </c>
      <c r="J1233" s="4">
        <f>(H1233-I1233)</f>
        <v>336900</v>
      </c>
      <c r="K1233" s="21">
        <v>44687</v>
      </c>
      <c r="L1233" s="3"/>
      <c r="M1233" s="34"/>
      <c r="N1233" s="34"/>
      <c r="O1233" s="34"/>
      <c r="P1233" s="34"/>
      <c r="Q1233" s="34"/>
      <c r="R1233" s="34"/>
      <c r="S1233" s="34"/>
      <c r="T1233" s="3" t="s">
        <v>376</v>
      </c>
    </row>
    <row r="1234" spans="1:20" x14ac:dyDescent="0.35">
      <c r="A1234" s="3" t="s">
        <v>170</v>
      </c>
      <c r="B1234" s="3"/>
      <c r="C1234" s="3" t="s">
        <v>596</v>
      </c>
      <c r="D1234" s="3"/>
      <c r="E1234" s="34"/>
      <c r="F1234" s="34"/>
      <c r="G1234" s="34"/>
      <c r="H1234" s="34"/>
      <c r="I1234" s="34"/>
      <c r="J1234" s="34"/>
      <c r="K1234" s="21">
        <v>44687</v>
      </c>
      <c r="L1234" s="3" t="s">
        <v>1821</v>
      </c>
      <c r="M1234" s="34">
        <v>185000</v>
      </c>
      <c r="N1234" s="34"/>
      <c r="O1234" s="4">
        <f t="shared" ref="O1234:O1241" si="206">+SUM(M1234:N1234)</f>
        <v>185000</v>
      </c>
      <c r="P1234" s="34"/>
      <c r="Q1234" s="34"/>
      <c r="R1234" s="34"/>
      <c r="S1234" s="34"/>
      <c r="T1234" s="3" t="s">
        <v>376</v>
      </c>
    </row>
    <row r="1235" spans="1:20" x14ac:dyDescent="0.35">
      <c r="A1235" s="3" t="s">
        <v>170</v>
      </c>
      <c r="B1235" s="3"/>
      <c r="C1235" s="3"/>
      <c r="D1235" s="3"/>
      <c r="E1235" s="34"/>
      <c r="F1235" s="34"/>
      <c r="G1235" s="34"/>
      <c r="H1235" s="34"/>
      <c r="I1235" s="34"/>
      <c r="J1235" s="34"/>
      <c r="K1235" s="21">
        <v>45334</v>
      </c>
      <c r="L1235" s="3" t="s">
        <v>9</v>
      </c>
      <c r="M1235" s="34"/>
      <c r="N1235" s="34">
        <v>100000</v>
      </c>
      <c r="O1235" s="4">
        <f t="shared" si="206"/>
        <v>100000</v>
      </c>
      <c r="P1235" s="34"/>
      <c r="Q1235" s="34"/>
      <c r="R1235" s="34"/>
      <c r="S1235" s="34"/>
      <c r="T1235" s="3" t="s">
        <v>376</v>
      </c>
    </row>
    <row r="1236" spans="1:20" x14ac:dyDescent="0.35">
      <c r="A1236" s="3" t="s">
        <v>170</v>
      </c>
      <c r="B1236" s="3"/>
      <c r="C1236" s="3"/>
      <c r="D1236" s="3"/>
      <c r="E1236" s="34"/>
      <c r="F1236" s="34"/>
      <c r="G1236" s="34"/>
      <c r="H1236" s="34"/>
      <c r="I1236" s="34"/>
      <c r="J1236" s="34"/>
      <c r="K1236" s="21">
        <v>45368</v>
      </c>
      <c r="L1236" s="3" t="s">
        <v>9</v>
      </c>
      <c r="M1236" s="34"/>
      <c r="N1236" s="34">
        <v>300000</v>
      </c>
      <c r="O1236" s="4">
        <f t="shared" si="206"/>
        <v>300000</v>
      </c>
      <c r="P1236" s="34"/>
      <c r="Q1236" s="34"/>
      <c r="R1236" s="34"/>
      <c r="S1236" s="34"/>
      <c r="T1236" s="3" t="s">
        <v>376</v>
      </c>
    </row>
    <row r="1237" spans="1:20" x14ac:dyDescent="0.35">
      <c r="A1237" s="3" t="s">
        <v>170</v>
      </c>
      <c r="B1237" s="3"/>
      <c r="C1237" s="3"/>
      <c r="D1237" s="3"/>
      <c r="E1237" s="34"/>
      <c r="F1237" s="34"/>
      <c r="G1237" s="34"/>
      <c r="H1237" s="34"/>
      <c r="I1237" s="34"/>
      <c r="J1237" s="34"/>
      <c r="K1237" s="21">
        <v>45400</v>
      </c>
      <c r="L1237" s="3" t="s">
        <v>9</v>
      </c>
      <c r="M1237" s="34"/>
      <c r="N1237" s="34">
        <v>138890</v>
      </c>
      <c r="O1237" s="4">
        <f t="shared" si="206"/>
        <v>138890</v>
      </c>
      <c r="P1237" s="34"/>
      <c r="Q1237" s="34"/>
      <c r="R1237" s="34"/>
      <c r="S1237" s="34"/>
      <c r="T1237" s="3" t="s">
        <v>376</v>
      </c>
    </row>
    <row r="1238" spans="1:20" x14ac:dyDescent="0.35">
      <c r="A1238" s="3" t="s">
        <v>170</v>
      </c>
      <c r="B1238" s="3"/>
      <c r="C1238" s="3"/>
      <c r="D1238" s="3"/>
      <c r="E1238" s="34"/>
      <c r="F1238" s="34"/>
      <c r="G1238" s="34"/>
      <c r="H1238" s="34"/>
      <c r="I1238" s="34"/>
      <c r="J1238" s="34"/>
      <c r="K1238" s="21">
        <v>45400</v>
      </c>
      <c r="L1238" s="3" t="s">
        <v>9</v>
      </c>
      <c r="M1238" s="34"/>
      <c r="N1238" s="34">
        <v>73890</v>
      </c>
      <c r="O1238" s="4">
        <f t="shared" si="206"/>
        <v>73890</v>
      </c>
      <c r="P1238" s="34"/>
      <c r="Q1238" s="34"/>
      <c r="R1238" s="34"/>
      <c r="S1238" s="34"/>
      <c r="T1238" s="3" t="s">
        <v>376</v>
      </c>
    </row>
    <row r="1239" spans="1:20" x14ac:dyDescent="0.35">
      <c r="A1239" s="3" t="s">
        <v>170</v>
      </c>
      <c r="B1239" s="3"/>
      <c r="C1239" s="3"/>
      <c r="D1239" s="3"/>
      <c r="E1239" s="34"/>
      <c r="F1239" s="34"/>
      <c r="G1239" s="34"/>
      <c r="H1239" s="34"/>
      <c r="I1239" s="34"/>
      <c r="J1239" s="34"/>
      <c r="K1239" s="21">
        <v>45400</v>
      </c>
      <c r="L1239" s="3" t="s">
        <v>9</v>
      </c>
      <c r="M1239" s="34"/>
      <c r="N1239" s="34">
        <v>126120</v>
      </c>
      <c r="O1239" s="4">
        <f t="shared" si="206"/>
        <v>126120</v>
      </c>
      <c r="P1239" s="34"/>
      <c r="Q1239" s="34"/>
      <c r="R1239" s="34"/>
      <c r="S1239" s="34"/>
      <c r="T1239" s="3" t="s">
        <v>376</v>
      </c>
    </row>
    <row r="1240" spans="1:20" x14ac:dyDescent="0.35">
      <c r="A1240" s="3" t="s">
        <v>170</v>
      </c>
      <c r="B1240" s="3"/>
      <c r="C1240" s="3"/>
      <c r="D1240" s="3"/>
      <c r="E1240" s="34"/>
      <c r="F1240" s="34"/>
      <c r="G1240" s="34"/>
      <c r="H1240" s="34"/>
      <c r="I1240" s="34"/>
      <c r="J1240" s="34"/>
      <c r="K1240" s="21">
        <v>45435</v>
      </c>
      <c r="L1240" s="3" t="s">
        <v>321</v>
      </c>
      <c r="M1240" s="34">
        <v>-185000</v>
      </c>
      <c r="N1240" s="34"/>
      <c r="O1240" s="4">
        <f t="shared" si="206"/>
        <v>-185000</v>
      </c>
      <c r="P1240" s="34"/>
      <c r="Q1240" s="34"/>
      <c r="R1240" s="34"/>
      <c r="S1240" s="34"/>
      <c r="T1240" s="3" t="s">
        <v>376</v>
      </c>
    </row>
    <row r="1241" spans="1:20" x14ac:dyDescent="0.35">
      <c r="A1241" s="3" t="s">
        <v>170</v>
      </c>
      <c r="B1241" s="3"/>
      <c r="C1241" s="3"/>
      <c r="D1241" s="3"/>
      <c r="E1241" s="34"/>
      <c r="F1241" s="34"/>
      <c r="G1241" s="34"/>
      <c r="H1241" s="34"/>
      <c r="I1241" s="34"/>
      <c r="J1241" s="34"/>
      <c r="K1241" s="3"/>
      <c r="L1241" s="3"/>
      <c r="M1241" s="34"/>
      <c r="N1241" s="34"/>
      <c r="O1241" s="4">
        <f t="shared" si="206"/>
        <v>0</v>
      </c>
      <c r="P1241" s="34"/>
      <c r="Q1241" s="34"/>
      <c r="R1241" s="34"/>
      <c r="S1241" s="34"/>
      <c r="T1241" s="3" t="s">
        <v>376</v>
      </c>
    </row>
    <row r="1242" spans="1:20" x14ac:dyDescent="0.35">
      <c r="A1242" s="18"/>
      <c r="B1242" s="18"/>
      <c r="C1242" s="18"/>
      <c r="D1242" s="18"/>
      <c r="E1242" s="23"/>
      <c r="F1242" s="23"/>
      <c r="G1242" s="23"/>
      <c r="H1242" s="23"/>
      <c r="I1242" s="23"/>
      <c r="J1242" s="23"/>
      <c r="K1242" s="18"/>
      <c r="L1242" s="18"/>
      <c r="M1242" s="23">
        <f t="shared" ref="M1242:N1242" si="207">SUM(M1234:M1241)</f>
        <v>0</v>
      </c>
      <c r="N1242" s="23">
        <f t="shared" si="207"/>
        <v>738900</v>
      </c>
      <c r="O1242" s="23">
        <f>SUM(O1234:O1241)</f>
        <v>738900</v>
      </c>
      <c r="P1242" s="23">
        <f>+J1233-N1242</f>
        <v>-402000</v>
      </c>
      <c r="Q1242" s="23">
        <f>+I1233-M1242</f>
        <v>402000</v>
      </c>
      <c r="R1242" s="23">
        <f>+SUM(P1242:Q1242)</f>
        <v>0</v>
      </c>
      <c r="S1242" s="23">
        <f>+O1242</f>
        <v>738900</v>
      </c>
      <c r="T1242" s="18"/>
    </row>
    <row r="1243" spans="1:20" x14ac:dyDescent="0.35">
      <c r="A1243" s="3" t="s">
        <v>171</v>
      </c>
      <c r="B1243" s="3" t="s">
        <v>399</v>
      </c>
      <c r="C1243" s="3"/>
      <c r="D1243" s="3">
        <v>73.89</v>
      </c>
      <c r="E1243" s="34">
        <v>10000</v>
      </c>
      <c r="F1243" s="4">
        <f>+D1243*0.8364</f>
        <v>61.801596000000004</v>
      </c>
      <c r="G1243" s="34">
        <v>6500</v>
      </c>
      <c r="H1243" s="34">
        <f>+D1243*E1243</f>
        <v>738900</v>
      </c>
      <c r="I1243" s="4">
        <f>+CEILING(F1243*G1243,1000)</f>
        <v>402000</v>
      </c>
      <c r="J1243" s="4">
        <f>(H1243-I1243)</f>
        <v>336900</v>
      </c>
      <c r="K1243" s="21">
        <v>44876</v>
      </c>
      <c r="L1243" s="3"/>
      <c r="M1243" s="34"/>
      <c r="N1243" s="34"/>
      <c r="O1243" s="34"/>
      <c r="P1243" s="34"/>
      <c r="Q1243" s="34"/>
      <c r="R1243" s="34"/>
      <c r="S1243" s="34"/>
      <c r="T1243" s="3" t="s">
        <v>293</v>
      </c>
    </row>
    <row r="1244" spans="1:20" x14ac:dyDescent="0.35">
      <c r="A1244" s="3" t="s">
        <v>171</v>
      </c>
      <c r="B1244" s="3"/>
      <c r="C1244" s="3"/>
      <c r="D1244" s="3"/>
      <c r="E1244" s="34"/>
      <c r="F1244" s="34"/>
      <c r="G1244" s="34"/>
      <c r="H1244" s="34"/>
      <c r="I1244" s="34"/>
      <c r="J1244" s="34"/>
      <c r="K1244" s="21">
        <v>44876</v>
      </c>
      <c r="L1244" s="3" t="s">
        <v>1822</v>
      </c>
      <c r="M1244" s="34">
        <v>40000</v>
      </c>
      <c r="N1244" s="34"/>
      <c r="O1244" s="4">
        <f t="shared" ref="O1244:O1253" si="208">+SUM(M1244:N1244)</f>
        <v>40000</v>
      </c>
      <c r="P1244" s="34"/>
      <c r="Q1244" s="34"/>
      <c r="R1244" s="34"/>
      <c r="S1244" s="34"/>
      <c r="T1244" s="3" t="s">
        <v>293</v>
      </c>
    </row>
    <row r="1245" spans="1:20" x14ac:dyDescent="0.35">
      <c r="A1245" s="3" t="s">
        <v>171</v>
      </c>
      <c r="B1245" s="3"/>
      <c r="C1245" s="3" t="s">
        <v>441</v>
      </c>
      <c r="D1245" s="3"/>
      <c r="E1245" s="34"/>
      <c r="F1245" s="34"/>
      <c r="G1245" s="34"/>
      <c r="H1245" s="34"/>
      <c r="I1245" s="34"/>
      <c r="J1245" s="34"/>
      <c r="K1245" s="21">
        <v>44944</v>
      </c>
      <c r="L1245" s="3" t="s">
        <v>1823</v>
      </c>
      <c r="M1245" s="34">
        <v>100000</v>
      </c>
      <c r="N1245" s="34"/>
      <c r="O1245" s="4">
        <f t="shared" si="208"/>
        <v>100000</v>
      </c>
      <c r="P1245" s="34"/>
      <c r="Q1245" s="34"/>
      <c r="R1245" s="34"/>
      <c r="S1245" s="34"/>
      <c r="T1245" s="3" t="s">
        <v>293</v>
      </c>
    </row>
    <row r="1246" spans="1:20" x14ac:dyDescent="0.35">
      <c r="A1246" s="3" t="s">
        <v>171</v>
      </c>
      <c r="B1246" s="3"/>
      <c r="C1246" s="3"/>
      <c r="D1246" s="3"/>
      <c r="E1246" s="34"/>
      <c r="F1246" s="34"/>
      <c r="G1246" s="34"/>
      <c r="H1246" s="34"/>
      <c r="I1246" s="34"/>
      <c r="J1246" s="34"/>
      <c r="K1246" s="21">
        <v>45197</v>
      </c>
      <c r="L1246" s="3" t="s">
        <v>9</v>
      </c>
      <c r="M1246" s="34"/>
      <c r="N1246" s="34">
        <v>50000</v>
      </c>
      <c r="O1246" s="4">
        <f t="shared" si="208"/>
        <v>50000</v>
      </c>
      <c r="P1246" s="34"/>
      <c r="Q1246" s="34"/>
      <c r="R1246" s="34"/>
      <c r="S1246" s="34"/>
      <c r="T1246" s="3" t="s">
        <v>293</v>
      </c>
    </row>
    <row r="1247" spans="1:20" x14ac:dyDescent="0.35">
      <c r="A1247" s="3" t="s">
        <v>171</v>
      </c>
      <c r="B1247" s="3"/>
      <c r="C1247" s="3"/>
      <c r="D1247" s="3"/>
      <c r="E1247" s="34"/>
      <c r="F1247" s="34"/>
      <c r="G1247" s="34"/>
      <c r="H1247" s="34"/>
      <c r="I1247" s="34"/>
      <c r="J1247" s="34"/>
      <c r="K1247" s="21">
        <v>45443</v>
      </c>
      <c r="L1247" s="3" t="s">
        <v>1824</v>
      </c>
      <c r="M1247" s="34">
        <v>80000</v>
      </c>
      <c r="N1247" s="34"/>
      <c r="O1247" s="4">
        <f t="shared" si="208"/>
        <v>80000</v>
      </c>
      <c r="P1247" s="34"/>
      <c r="Q1247" s="34"/>
      <c r="R1247" s="34"/>
      <c r="S1247" s="34"/>
      <c r="T1247" s="3" t="s">
        <v>293</v>
      </c>
    </row>
    <row r="1248" spans="1:20" x14ac:dyDescent="0.35">
      <c r="A1248" s="3" t="s">
        <v>171</v>
      </c>
      <c r="B1248" s="3"/>
      <c r="C1248" s="3"/>
      <c r="D1248" s="3"/>
      <c r="E1248" s="34"/>
      <c r="F1248" s="34"/>
      <c r="G1248" s="34"/>
      <c r="H1248" s="34"/>
      <c r="I1248" s="34"/>
      <c r="J1248" s="34"/>
      <c r="K1248" s="21">
        <v>45443</v>
      </c>
      <c r="L1248" s="3" t="s">
        <v>9</v>
      </c>
      <c r="M1248" s="34"/>
      <c r="N1248" s="34">
        <v>70000</v>
      </c>
      <c r="O1248" s="4">
        <f t="shared" si="208"/>
        <v>70000</v>
      </c>
      <c r="P1248" s="34"/>
      <c r="Q1248" s="34"/>
      <c r="R1248" s="34"/>
      <c r="S1248" s="34"/>
      <c r="T1248" s="3" t="s">
        <v>293</v>
      </c>
    </row>
    <row r="1249" spans="1:20" x14ac:dyDescent="0.35">
      <c r="A1249" s="3" t="s">
        <v>171</v>
      </c>
      <c r="B1249" s="3"/>
      <c r="C1249" s="3"/>
      <c r="D1249" s="3"/>
      <c r="E1249" s="34"/>
      <c r="F1249" s="34"/>
      <c r="G1249" s="34"/>
      <c r="H1249" s="34"/>
      <c r="I1249" s="34"/>
      <c r="J1249" s="34"/>
      <c r="K1249" s="21">
        <v>45550</v>
      </c>
      <c r="L1249" s="3" t="s">
        <v>9</v>
      </c>
      <c r="M1249" s="34"/>
      <c r="N1249" s="34">
        <v>100000</v>
      </c>
      <c r="O1249" s="4">
        <f t="shared" si="208"/>
        <v>100000</v>
      </c>
      <c r="P1249" s="34"/>
      <c r="Q1249" s="34"/>
      <c r="R1249" s="34"/>
      <c r="S1249" s="34"/>
      <c r="T1249" s="3" t="s">
        <v>293</v>
      </c>
    </row>
    <row r="1250" spans="1:20" x14ac:dyDescent="0.35">
      <c r="A1250" s="3" t="s">
        <v>171</v>
      </c>
      <c r="B1250" s="3"/>
      <c r="C1250" s="3" t="s">
        <v>441</v>
      </c>
      <c r="D1250" s="3"/>
      <c r="E1250" s="34"/>
      <c r="F1250" s="34"/>
      <c r="G1250" s="34"/>
      <c r="H1250" s="34"/>
      <c r="I1250" s="34"/>
      <c r="J1250" s="34"/>
      <c r="K1250" s="21">
        <v>45550</v>
      </c>
      <c r="L1250" s="3" t="s">
        <v>1825</v>
      </c>
      <c r="M1250" s="34">
        <v>182000</v>
      </c>
      <c r="N1250" s="34"/>
      <c r="O1250" s="4">
        <f t="shared" si="208"/>
        <v>182000</v>
      </c>
      <c r="P1250" s="34"/>
      <c r="Q1250" s="34"/>
      <c r="R1250" s="34"/>
      <c r="S1250" s="34"/>
      <c r="T1250" s="3" t="s">
        <v>293</v>
      </c>
    </row>
    <row r="1251" spans="1:20" x14ac:dyDescent="0.35">
      <c r="A1251" s="3" t="s">
        <v>171</v>
      </c>
      <c r="B1251" s="3"/>
      <c r="C1251" s="3"/>
      <c r="D1251" s="3"/>
      <c r="E1251" s="34"/>
      <c r="F1251" s="34"/>
      <c r="G1251" s="34"/>
      <c r="H1251" s="34"/>
      <c r="I1251" s="34"/>
      <c r="J1251" s="34"/>
      <c r="K1251" s="21">
        <v>45604</v>
      </c>
      <c r="L1251" s="3" t="s">
        <v>9</v>
      </c>
      <c r="M1251" s="34"/>
      <c r="N1251" s="34">
        <v>66900</v>
      </c>
      <c r="O1251" s="4">
        <f t="shared" si="208"/>
        <v>66900</v>
      </c>
      <c r="P1251" s="34"/>
      <c r="Q1251" s="34"/>
      <c r="R1251" s="34"/>
      <c r="S1251" s="34"/>
      <c r="T1251" s="3" t="s">
        <v>293</v>
      </c>
    </row>
    <row r="1252" spans="1:20" x14ac:dyDescent="0.35">
      <c r="A1252" s="3" t="s">
        <v>171</v>
      </c>
      <c r="B1252" s="3"/>
      <c r="C1252" s="3"/>
      <c r="D1252" s="3"/>
      <c r="E1252" s="34"/>
      <c r="F1252" s="34"/>
      <c r="G1252" s="34"/>
      <c r="H1252" s="34"/>
      <c r="I1252" s="34"/>
      <c r="J1252" s="34"/>
      <c r="K1252" s="21">
        <v>45685</v>
      </c>
      <c r="L1252" s="3" t="s">
        <v>9</v>
      </c>
      <c r="M1252" s="34"/>
      <c r="N1252" s="34">
        <v>50000</v>
      </c>
      <c r="O1252" s="4">
        <f t="shared" si="208"/>
        <v>50000</v>
      </c>
      <c r="P1252" s="34"/>
      <c r="Q1252" s="34"/>
      <c r="R1252" s="34"/>
      <c r="S1252" s="34"/>
      <c r="T1252" s="3" t="s">
        <v>293</v>
      </c>
    </row>
    <row r="1253" spans="1:20" x14ac:dyDescent="0.35">
      <c r="A1253" s="3" t="s">
        <v>171</v>
      </c>
      <c r="B1253" s="3"/>
      <c r="C1253" s="3"/>
      <c r="D1253" s="3"/>
      <c r="E1253" s="34"/>
      <c r="F1253" s="34"/>
      <c r="G1253" s="34"/>
      <c r="H1253" s="34"/>
      <c r="I1253" s="34"/>
      <c r="J1253" s="34"/>
      <c r="K1253" s="3"/>
      <c r="L1253" s="3"/>
      <c r="M1253" s="34"/>
      <c r="N1253" s="34"/>
      <c r="O1253" s="4">
        <f t="shared" si="208"/>
        <v>0</v>
      </c>
      <c r="P1253" s="34"/>
      <c r="Q1253" s="34"/>
      <c r="R1253" s="34"/>
      <c r="S1253" s="34"/>
      <c r="T1253" s="3" t="s">
        <v>293</v>
      </c>
    </row>
    <row r="1254" spans="1:20" x14ac:dyDescent="0.35">
      <c r="A1254" s="18"/>
      <c r="B1254" s="18"/>
      <c r="C1254" s="18"/>
      <c r="D1254" s="18"/>
      <c r="E1254" s="23"/>
      <c r="F1254" s="23"/>
      <c r="G1254" s="23"/>
      <c r="H1254" s="23"/>
      <c r="I1254" s="23"/>
      <c r="J1254" s="23"/>
      <c r="K1254" s="18"/>
      <c r="L1254" s="18"/>
      <c r="M1254" s="23">
        <f t="shared" ref="M1254:N1254" si="209">SUM(M1244:M1253)</f>
        <v>402000</v>
      </c>
      <c r="N1254" s="23">
        <f t="shared" si="209"/>
        <v>336900</v>
      </c>
      <c r="O1254" s="23">
        <f>SUM(O1244:O1253)</f>
        <v>738900</v>
      </c>
      <c r="P1254" s="23">
        <f>+J1243-N1254</f>
        <v>0</v>
      </c>
      <c r="Q1254" s="23">
        <f>+I1243-M1254</f>
        <v>0</v>
      </c>
      <c r="R1254" s="23">
        <f>+SUM(P1254:Q1254)</f>
        <v>0</v>
      </c>
      <c r="S1254" s="23">
        <f>+O1254</f>
        <v>738900</v>
      </c>
      <c r="T1254" s="18"/>
    </row>
    <row r="1255" spans="1:20" x14ac:dyDescent="0.35">
      <c r="A1255" s="3" t="s">
        <v>172</v>
      </c>
      <c r="B1255" s="3" t="s">
        <v>399</v>
      </c>
      <c r="C1255" s="3"/>
      <c r="D1255" s="3">
        <v>66.56</v>
      </c>
      <c r="E1255" s="34">
        <v>12000</v>
      </c>
      <c r="F1255" s="4">
        <f>+D1255*0.8364</f>
        <v>55.670784000000005</v>
      </c>
      <c r="G1255" s="34">
        <v>6500</v>
      </c>
      <c r="H1255" s="34">
        <f>+D1255*E1255</f>
        <v>798720</v>
      </c>
      <c r="I1255" s="4">
        <f>+CEILING(F1255*G1255,1000)</f>
        <v>362000</v>
      </c>
      <c r="J1255" s="4">
        <f>(H1255-I1255)</f>
        <v>436720</v>
      </c>
      <c r="K1255" s="21">
        <v>45322</v>
      </c>
      <c r="L1255" s="3"/>
      <c r="M1255" s="34"/>
      <c r="N1255" s="34"/>
      <c r="O1255" s="34"/>
      <c r="P1255" s="34"/>
      <c r="Q1255" s="34"/>
      <c r="R1255" s="34"/>
      <c r="S1255" s="34"/>
      <c r="T1255" s="3" t="s">
        <v>983</v>
      </c>
    </row>
    <row r="1256" spans="1:20" x14ac:dyDescent="0.35">
      <c r="A1256" s="3" t="s">
        <v>172</v>
      </c>
      <c r="B1256" s="3"/>
      <c r="C1256" s="3" t="s">
        <v>1522</v>
      </c>
      <c r="D1256" s="3"/>
      <c r="E1256" s="34"/>
      <c r="F1256" s="34"/>
      <c r="G1256" s="34"/>
      <c r="H1256" s="34"/>
      <c r="I1256" s="34"/>
      <c r="J1256" s="34"/>
      <c r="K1256" s="21">
        <v>45322</v>
      </c>
      <c r="L1256" s="3" t="s">
        <v>9</v>
      </c>
      <c r="M1256" s="34"/>
      <c r="N1256" s="4">
        <v>20000</v>
      </c>
      <c r="O1256" s="4">
        <f t="shared" ref="O1256:O1260" si="210">+SUM(M1256:N1256)</f>
        <v>20000</v>
      </c>
      <c r="P1256" s="34"/>
      <c r="Q1256" s="34"/>
      <c r="R1256" s="34"/>
      <c r="S1256" s="34"/>
      <c r="T1256" s="3" t="s">
        <v>983</v>
      </c>
    </row>
    <row r="1257" spans="1:20" x14ac:dyDescent="0.35">
      <c r="A1257" s="3" t="s">
        <v>172</v>
      </c>
      <c r="B1257" s="3"/>
      <c r="C1257" s="3"/>
      <c r="D1257" s="3"/>
      <c r="E1257" s="34"/>
      <c r="F1257" s="34"/>
      <c r="G1257" s="34"/>
      <c r="H1257" s="34"/>
      <c r="I1257" s="34"/>
      <c r="J1257" s="34"/>
      <c r="K1257" s="21">
        <v>45327</v>
      </c>
      <c r="L1257" s="3" t="s">
        <v>1826</v>
      </c>
      <c r="M1257" s="4">
        <v>150000</v>
      </c>
      <c r="N1257" s="34"/>
      <c r="O1257" s="4">
        <f t="shared" si="210"/>
        <v>150000</v>
      </c>
      <c r="P1257" s="34"/>
      <c r="Q1257" s="34"/>
      <c r="R1257" s="34"/>
      <c r="S1257" s="34"/>
      <c r="T1257" s="3" t="s">
        <v>983</v>
      </c>
    </row>
    <row r="1258" spans="1:20" x14ac:dyDescent="0.35">
      <c r="A1258" s="3" t="s">
        <v>172</v>
      </c>
      <c r="B1258" s="3"/>
      <c r="C1258" s="3" t="s">
        <v>1522</v>
      </c>
      <c r="D1258" s="3"/>
      <c r="E1258" s="34"/>
      <c r="F1258" s="34"/>
      <c r="G1258" s="34"/>
      <c r="H1258" s="34"/>
      <c r="I1258" s="34"/>
      <c r="J1258" s="34"/>
      <c r="K1258" s="21">
        <v>45456</v>
      </c>
      <c r="L1258" s="3" t="s">
        <v>9</v>
      </c>
      <c r="M1258" s="34"/>
      <c r="N1258" s="4">
        <v>416600</v>
      </c>
      <c r="O1258" s="4">
        <f t="shared" si="210"/>
        <v>416600</v>
      </c>
      <c r="P1258" s="34"/>
      <c r="Q1258" s="34"/>
      <c r="R1258" s="34"/>
      <c r="S1258" s="34"/>
      <c r="T1258" s="3" t="s">
        <v>983</v>
      </c>
    </row>
    <row r="1259" spans="1:20" x14ac:dyDescent="0.35">
      <c r="A1259" s="3" t="s">
        <v>172</v>
      </c>
      <c r="B1259" s="3"/>
      <c r="C1259" s="3" t="s">
        <v>1522</v>
      </c>
      <c r="D1259" s="3"/>
      <c r="E1259" s="34"/>
      <c r="F1259" s="34"/>
      <c r="G1259" s="34"/>
      <c r="H1259" s="34"/>
      <c r="I1259" s="34"/>
      <c r="J1259" s="34"/>
      <c r="K1259" s="21">
        <v>45456</v>
      </c>
      <c r="L1259" s="3" t="s">
        <v>1827</v>
      </c>
      <c r="M1259" s="4">
        <v>212000</v>
      </c>
      <c r="N1259" s="34"/>
      <c r="O1259" s="4">
        <f t="shared" si="210"/>
        <v>212000</v>
      </c>
      <c r="P1259" s="34"/>
      <c r="Q1259" s="34"/>
      <c r="R1259" s="34"/>
      <c r="S1259" s="34"/>
      <c r="T1259" s="3" t="s">
        <v>983</v>
      </c>
    </row>
    <row r="1260" spans="1:20" x14ac:dyDescent="0.35">
      <c r="A1260" s="3" t="s">
        <v>172</v>
      </c>
      <c r="B1260" s="3"/>
      <c r="C1260" s="3"/>
      <c r="D1260" s="3"/>
      <c r="E1260" s="34"/>
      <c r="F1260" s="34"/>
      <c r="G1260" s="34"/>
      <c r="H1260" s="34"/>
      <c r="I1260" s="34"/>
      <c r="J1260" s="34"/>
      <c r="K1260" s="3"/>
      <c r="L1260" s="3"/>
      <c r="M1260" s="34"/>
      <c r="N1260" s="34"/>
      <c r="O1260" s="4">
        <f t="shared" si="210"/>
        <v>0</v>
      </c>
      <c r="P1260" s="34"/>
      <c r="Q1260" s="34"/>
      <c r="R1260" s="34"/>
      <c r="S1260" s="34"/>
      <c r="T1260" s="3" t="s">
        <v>983</v>
      </c>
    </row>
    <row r="1261" spans="1:20" x14ac:dyDescent="0.35">
      <c r="A1261" s="18"/>
      <c r="B1261" s="18"/>
      <c r="C1261" s="18"/>
      <c r="D1261" s="18"/>
      <c r="E1261" s="23"/>
      <c r="F1261" s="23"/>
      <c r="G1261" s="23"/>
      <c r="H1261" s="23"/>
      <c r="I1261" s="23"/>
      <c r="J1261" s="23"/>
      <c r="K1261" s="18"/>
      <c r="L1261" s="18"/>
      <c r="M1261" s="23">
        <f t="shared" ref="M1261:N1261" si="211">SUM(M1256:M1260)</f>
        <v>362000</v>
      </c>
      <c r="N1261" s="23">
        <f t="shared" si="211"/>
        <v>436600</v>
      </c>
      <c r="O1261" s="23">
        <f>SUM(O1256:O1260)</f>
        <v>798600</v>
      </c>
      <c r="P1261" s="23">
        <f>+J1255-N1261</f>
        <v>120</v>
      </c>
      <c r="Q1261" s="23">
        <f>+I1255-M1261</f>
        <v>0</v>
      </c>
      <c r="R1261" s="23">
        <f>+SUM(P1261:Q1261)</f>
        <v>120</v>
      </c>
      <c r="S1261" s="23">
        <f>+O1261</f>
        <v>798600</v>
      </c>
      <c r="T1261" s="18"/>
    </row>
    <row r="1262" spans="1:20" x14ac:dyDescent="0.35">
      <c r="A1262" s="3" t="s">
        <v>173</v>
      </c>
      <c r="B1262" s="3" t="s">
        <v>399</v>
      </c>
      <c r="C1262" s="3"/>
      <c r="D1262" s="3">
        <v>63.02</v>
      </c>
      <c r="E1262" s="34">
        <v>16000</v>
      </c>
      <c r="F1262" s="4">
        <f>+D1262*0.8364</f>
        <v>52.709928000000005</v>
      </c>
      <c r="G1262" s="34">
        <v>6500</v>
      </c>
      <c r="H1262" s="34">
        <f>+D1262*E1262</f>
        <v>1008320</v>
      </c>
      <c r="I1262" s="4">
        <f>+CEILING(F1262*G1262,1000)</f>
        <v>343000</v>
      </c>
      <c r="J1262" s="4">
        <f>(H1262-I1262)</f>
        <v>665320</v>
      </c>
      <c r="K1262" s="21"/>
      <c r="L1262" s="3"/>
      <c r="M1262" s="34"/>
      <c r="N1262" s="34"/>
      <c r="O1262" s="34"/>
      <c r="P1262" s="34"/>
      <c r="Q1262" s="34"/>
      <c r="R1262" s="34"/>
      <c r="S1262" s="34"/>
      <c r="T1262" s="3" t="s">
        <v>295</v>
      </c>
    </row>
    <row r="1263" spans="1:20" x14ac:dyDescent="0.35">
      <c r="A1263" s="3" t="s">
        <v>173</v>
      </c>
      <c r="B1263" s="3"/>
      <c r="C1263" s="3"/>
      <c r="D1263" s="3"/>
      <c r="E1263" s="34"/>
      <c r="F1263" s="34"/>
      <c r="G1263" s="34"/>
      <c r="H1263" s="34"/>
      <c r="I1263" s="34"/>
      <c r="J1263" s="34"/>
      <c r="K1263" s="21">
        <v>45314</v>
      </c>
      <c r="L1263" s="3" t="s">
        <v>9</v>
      </c>
      <c r="M1263" s="34"/>
      <c r="N1263" s="4">
        <v>11000</v>
      </c>
      <c r="O1263" s="4">
        <f t="shared" ref="O1263:O1266" si="212">+SUM(M1263:N1263)</f>
        <v>11000</v>
      </c>
      <c r="P1263" s="34"/>
      <c r="Q1263" s="34"/>
      <c r="R1263" s="34"/>
      <c r="S1263" s="34"/>
      <c r="T1263" s="3" t="s">
        <v>989</v>
      </c>
    </row>
    <row r="1264" spans="1:20" x14ac:dyDescent="0.35">
      <c r="A1264" s="3" t="s">
        <v>173</v>
      </c>
      <c r="B1264" s="3"/>
      <c r="C1264" s="3"/>
      <c r="D1264" s="3"/>
      <c r="E1264" s="34"/>
      <c r="F1264" s="34"/>
      <c r="G1264" s="34"/>
      <c r="H1264" s="34"/>
      <c r="I1264" s="34"/>
      <c r="J1264" s="34"/>
      <c r="K1264" s="21">
        <v>45374</v>
      </c>
      <c r="L1264" s="3" t="s">
        <v>9</v>
      </c>
      <c r="M1264" s="34"/>
      <c r="N1264" s="4">
        <v>100000</v>
      </c>
      <c r="O1264" s="4">
        <f t="shared" si="212"/>
        <v>100000</v>
      </c>
      <c r="P1264" s="34"/>
      <c r="Q1264" s="34"/>
      <c r="R1264" s="34"/>
      <c r="S1264" s="34"/>
      <c r="T1264" s="3" t="s">
        <v>989</v>
      </c>
    </row>
    <row r="1265" spans="1:20" x14ac:dyDescent="0.35">
      <c r="A1265" s="3" t="s">
        <v>173</v>
      </c>
      <c r="B1265" s="3"/>
      <c r="C1265" s="3"/>
      <c r="D1265" s="3"/>
      <c r="E1265" s="34"/>
      <c r="F1265" s="34"/>
      <c r="G1265" s="34"/>
      <c r="H1265" s="34"/>
      <c r="I1265" s="34"/>
      <c r="J1265" s="34"/>
      <c r="K1265" s="21" t="s">
        <v>1204</v>
      </c>
      <c r="L1265" s="3" t="s">
        <v>132</v>
      </c>
      <c r="M1265" s="34"/>
      <c r="N1265" s="34">
        <v>-111000</v>
      </c>
      <c r="O1265" s="4">
        <f t="shared" si="212"/>
        <v>-111000</v>
      </c>
      <c r="P1265" s="34"/>
      <c r="Q1265" s="34"/>
      <c r="R1265" s="34"/>
      <c r="S1265" s="34"/>
      <c r="T1265" s="3" t="s">
        <v>989</v>
      </c>
    </row>
    <row r="1266" spans="1:20" x14ac:dyDescent="0.35">
      <c r="A1266" s="3" t="s">
        <v>173</v>
      </c>
      <c r="B1266" s="3"/>
      <c r="C1266" s="3"/>
      <c r="D1266" s="3"/>
      <c r="E1266" s="34"/>
      <c r="F1266" s="34"/>
      <c r="G1266" s="34"/>
      <c r="H1266" s="34"/>
      <c r="I1266" s="34"/>
      <c r="J1266" s="34"/>
      <c r="K1266" s="3"/>
      <c r="L1266" s="3"/>
      <c r="M1266" s="34"/>
      <c r="N1266" s="34"/>
      <c r="O1266" s="4">
        <f t="shared" si="212"/>
        <v>0</v>
      </c>
      <c r="P1266" s="34"/>
      <c r="Q1266" s="34"/>
      <c r="R1266" s="34"/>
      <c r="S1266" s="34"/>
      <c r="T1266" s="3" t="s">
        <v>295</v>
      </c>
    </row>
    <row r="1267" spans="1:20" x14ac:dyDescent="0.35">
      <c r="A1267" s="18"/>
      <c r="B1267" s="18"/>
      <c r="C1267" s="18"/>
      <c r="D1267" s="18"/>
      <c r="E1267" s="23"/>
      <c r="F1267" s="23"/>
      <c r="G1267" s="23"/>
      <c r="H1267" s="23"/>
      <c r="I1267" s="23"/>
      <c r="J1267" s="23"/>
      <c r="K1267" s="18"/>
      <c r="L1267" s="18"/>
      <c r="M1267" s="23">
        <f t="shared" ref="M1267:N1267" si="213">SUM(M1263:M1266)</f>
        <v>0</v>
      </c>
      <c r="N1267" s="23">
        <f t="shared" si="213"/>
        <v>0</v>
      </c>
      <c r="O1267" s="23">
        <f>SUM(O1263:O1266)</f>
        <v>0</v>
      </c>
      <c r="P1267" s="23">
        <f>+J1262-N1267</f>
        <v>665320</v>
      </c>
      <c r="Q1267" s="23">
        <f>+I1262-M1267</f>
        <v>343000</v>
      </c>
      <c r="R1267" s="23">
        <f>+SUM(P1267:Q1267)</f>
        <v>1008320</v>
      </c>
      <c r="S1267" s="23">
        <f>+O1267</f>
        <v>0</v>
      </c>
      <c r="T1267" s="18"/>
    </row>
    <row r="1268" spans="1:20" x14ac:dyDescent="0.35">
      <c r="A1268" s="3" t="s">
        <v>174</v>
      </c>
      <c r="B1268" s="3" t="s">
        <v>399</v>
      </c>
      <c r="C1268" s="3"/>
      <c r="D1268" s="3">
        <v>73.89</v>
      </c>
      <c r="E1268" s="34">
        <v>12000</v>
      </c>
      <c r="F1268" s="4">
        <f>+D1268*0.8364</f>
        <v>61.801596000000004</v>
      </c>
      <c r="G1268" s="34">
        <v>6500</v>
      </c>
      <c r="H1268" s="34">
        <f>+D1268*E1268</f>
        <v>886680</v>
      </c>
      <c r="I1268" s="4">
        <f>+CEILING(F1268*G1268,1000)</f>
        <v>402000</v>
      </c>
      <c r="J1268" s="4">
        <f>(H1268-I1268)</f>
        <v>484680</v>
      </c>
      <c r="K1268" s="21">
        <v>45278</v>
      </c>
      <c r="L1268" s="3"/>
      <c r="M1268" s="34"/>
      <c r="N1268" s="34"/>
      <c r="O1268" s="34"/>
      <c r="P1268" s="34"/>
      <c r="Q1268" s="34"/>
      <c r="R1268" s="34"/>
      <c r="S1268" s="34"/>
      <c r="T1268" s="3" t="s">
        <v>287</v>
      </c>
    </row>
    <row r="1269" spans="1:20" x14ac:dyDescent="0.35">
      <c r="A1269" s="3" t="s">
        <v>174</v>
      </c>
      <c r="B1269" s="3"/>
      <c r="C1269" s="3"/>
      <c r="D1269" s="3"/>
      <c r="E1269" s="34"/>
      <c r="F1269" s="34"/>
      <c r="G1269" s="34"/>
      <c r="H1269" s="34"/>
      <c r="I1269" s="34"/>
      <c r="J1269" s="34"/>
      <c r="K1269" s="21">
        <v>45278</v>
      </c>
      <c r="L1269" s="3" t="s">
        <v>312</v>
      </c>
      <c r="M1269" s="4">
        <v>50000</v>
      </c>
      <c r="N1269" s="4"/>
      <c r="O1269" s="4">
        <f t="shared" ref="O1269:O1282" si="214">+SUM(M1269:N1269)</f>
        <v>50000</v>
      </c>
      <c r="P1269" s="34"/>
      <c r="Q1269" s="34"/>
      <c r="R1269" s="34"/>
      <c r="S1269" s="34"/>
      <c r="T1269" s="3" t="s">
        <v>287</v>
      </c>
    </row>
    <row r="1270" spans="1:20" x14ac:dyDescent="0.35">
      <c r="A1270" s="3" t="s">
        <v>174</v>
      </c>
      <c r="B1270" s="3"/>
      <c r="C1270" s="3" t="s">
        <v>1523</v>
      </c>
      <c r="D1270" s="3"/>
      <c r="E1270" s="34"/>
      <c r="F1270" s="34"/>
      <c r="G1270" s="34"/>
      <c r="H1270" s="34"/>
      <c r="I1270" s="34"/>
      <c r="J1270" s="34"/>
      <c r="K1270" s="21">
        <v>45426</v>
      </c>
      <c r="L1270" s="3" t="s">
        <v>312</v>
      </c>
      <c r="M1270" s="4">
        <v>100000</v>
      </c>
      <c r="N1270" s="4"/>
      <c r="O1270" s="4">
        <f t="shared" si="214"/>
        <v>100000</v>
      </c>
      <c r="P1270" s="34"/>
      <c r="Q1270" s="34"/>
      <c r="R1270" s="34"/>
      <c r="S1270" s="34"/>
      <c r="T1270" s="3" t="s">
        <v>287</v>
      </c>
    </row>
    <row r="1271" spans="1:20" x14ac:dyDescent="0.35">
      <c r="A1271" s="3" t="s">
        <v>174</v>
      </c>
      <c r="B1271" s="3"/>
      <c r="C1271" s="3" t="s">
        <v>1523</v>
      </c>
      <c r="D1271" s="3"/>
      <c r="E1271" s="34"/>
      <c r="F1271" s="34"/>
      <c r="G1271" s="34"/>
      <c r="H1271" s="34"/>
      <c r="I1271" s="34"/>
      <c r="J1271" s="34"/>
      <c r="K1271" s="21">
        <v>45427</v>
      </c>
      <c r="L1271" s="3" t="s">
        <v>312</v>
      </c>
      <c r="M1271" s="4">
        <v>100000</v>
      </c>
      <c r="N1271" s="4"/>
      <c r="O1271" s="4">
        <f t="shared" si="214"/>
        <v>100000</v>
      </c>
      <c r="P1271" s="34"/>
      <c r="Q1271" s="34"/>
      <c r="R1271" s="34"/>
      <c r="S1271" s="34"/>
      <c r="T1271" s="3" t="s">
        <v>287</v>
      </c>
    </row>
    <row r="1272" spans="1:20" x14ac:dyDescent="0.35">
      <c r="A1272" s="3" t="s">
        <v>174</v>
      </c>
      <c r="B1272" s="3"/>
      <c r="C1272" s="3" t="s">
        <v>1523</v>
      </c>
      <c r="D1272" s="3"/>
      <c r="E1272" s="34"/>
      <c r="F1272" s="34"/>
      <c r="G1272" s="34"/>
      <c r="H1272" s="34"/>
      <c r="I1272" s="34"/>
      <c r="J1272" s="34"/>
      <c r="K1272" s="21">
        <v>45526</v>
      </c>
      <c r="L1272" s="3" t="s">
        <v>312</v>
      </c>
      <c r="M1272" s="4">
        <v>20000</v>
      </c>
      <c r="N1272" s="4"/>
      <c r="O1272" s="4">
        <f t="shared" si="214"/>
        <v>20000</v>
      </c>
      <c r="P1272" s="34"/>
      <c r="Q1272" s="34"/>
      <c r="R1272" s="34"/>
      <c r="S1272" s="34"/>
      <c r="T1272" s="3" t="s">
        <v>375</v>
      </c>
    </row>
    <row r="1273" spans="1:20" x14ac:dyDescent="0.35">
      <c r="A1273" s="3" t="s">
        <v>174</v>
      </c>
      <c r="B1273" s="3"/>
      <c r="C1273" s="3" t="s">
        <v>1524</v>
      </c>
      <c r="D1273" s="3"/>
      <c r="E1273" s="34"/>
      <c r="F1273" s="34"/>
      <c r="G1273" s="34"/>
      <c r="H1273" s="34"/>
      <c r="I1273" s="34"/>
      <c r="J1273" s="34"/>
      <c r="K1273" s="21">
        <v>45526</v>
      </c>
      <c r="L1273" s="3" t="s">
        <v>312</v>
      </c>
      <c r="M1273" s="4">
        <v>25000</v>
      </c>
      <c r="N1273" s="4"/>
      <c r="O1273" s="4">
        <f t="shared" si="214"/>
        <v>25000</v>
      </c>
      <c r="P1273" s="34"/>
      <c r="Q1273" s="34"/>
      <c r="R1273" s="34"/>
      <c r="S1273" s="34"/>
      <c r="T1273" s="3" t="s">
        <v>375</v>
      </c>
    </row>
    <row r="1274" spans="1:20" x14ac:dyDescent="0.35">
      <c r="A1274" s="3" t="s">
        <v>174</v>
      </c>
      <c r="B1274" s="3"/>
      <c r="C1274" s="3" t="s">
        <v>1523</v>
      </c>
      <c r="D1274" s="3"/>
      <c r="E1274" s="34"/>
      <c r="F1274" s="34"/>
      <c r="G1274" s="34"/>
      <c r="H1274" s="34"/>
      <c r="I1274" s="34"/>
      <c r="J1274" s="34"/>
      <c r="K1274" s="21">
        <v>45526</v>
      </c>
      <c r="L1274" s="3" t="s">
        <v>312</v>
      </c>
      <c r="M1274" s="4">
        <v>50000</v>
      </c>
      <c r="N1274" s="4"/>
      <c r="O1274" s="4">
        <f t="shared" si="214"/>
        <v>50000</v>
      </c>
      <c r="P1274" s="34"/>
      <c r="Q1274" s="34"/>
      <c r="R1274" s="34"/>
      <c r="S1274" s="34"/>
      <c r="T1274" s="3" t="s">
        <v>287</v>
      </c>
    </row>
    <row r="1275" spans="1:20" x14ac:dyDescent="0.35">
      <c r="A1275" s="3" t="s">
        <v>174</v>
      </c>
      <c r="B1275" s="3"/>
      <c r="C1275" s="3" t="s">
        <v>1523</v>
      </c>
      <c r="D1275" s="3"/>
      <c r="E1275" s="34"/>
      <c r="F1275" s="34"/>
      <c r="G1275" s="34"/>
      <c r="H1275" s="34"/>
      <c r="I1275" s="34"/>
      <c r="J1275" s="34"/>
      <c r="K1275" s="21">
        <v>45527</v>
      </c>
      <c r="L1275" s="3" t="s">
        <v>312</v>
      </c>
      <c r="M1275" s="4">
        <v>25000</v>
      </c>
      <c r="N1275" s="4"/>
      <c r="O1275" s="4">
        <f t="shared" si="214"/>
        <v>25000</v>
      </c>
      <c r="P1275" s="34"/>
      <c r="Q1275" s="34"/>
      <c r="R1275" s="34"/>
      <c r="S1275" s="34"/>
      <c r="T1275" s="3" t="s">
        <v>287</v>
      </c>
    </row>
    <row r="1276" spans="1:20" x14ac:dyDescent="0.35">
      <c r="A1276" s="3" t="s">
        <v>174</v>
      </c>
      <c r="B1276" s="3"/>
      <c r="C1276" s="3" t="s">
        <v>1523</v>
      </c>
      <c r="D1276" s="3"/>
      <c r="E1276" s="34"/>
      <c r="F1276" s="34"/>
      <c r="G1276" s="34"/>
      <c r="H1276" s="34"/>
      <c r="I1276" s="34"/>
      <c r="J1276" s="34"/>
      <c r="K1276" s="21">
        <v>45528</v>
      </c>
      <c r="L1276" s="3" t="s">
        <v>9</v>
      </c>
      <c r="M1276" s="34"/>
      <c r="N1276" s="4">
        <v>25000</v>
      </c>
      <c r="O1276" s="4">
        <f t="shared" si="214"/>
        <v>25000</v>
      </c>
      <c r="P1276" s="34"/>
      <c r="Q1276" s="34"/>
      <c r="R1276" s="34"/>
      <c r="S1276" s="34"/>
      <c r="T1276" s="3" t="s">
        <v>287</v>
      </c>
    </row>
    <row r="1277" spans="1:20" x14ac:dyDescent="0.35">
      <c r="A1277" s="3" t="s">
        <v>174</v>
      </c>
      <c r="B1277" s="3"/>
      <c r="C1277" s="3" t="s">
        <v>1523</v>
      </c>
      <c r="D1277" s="3"/>
      <c r="E1277" s="34"/>
      <c r="F1277" s="34"/>
      <c r="G1277" s="34"/>
      <c r="H1277" s="34"/>
      <c r="I1277" s="34"/>
      <c r="J1277" s="34"/>
      <c r="K1277" s="21">
        <v>45607</v>
      </c>
      <c r="L1277" s="3" t="s">
        <v>1828</v>
      </c>
      <c r="M1277" s="4">
        <v>232000</v>
      </c>
      <c r="N1277" s="34"/>
      <c r="O1277" s="4">
        <f t="shared" si="214"/>
        <v>232000</v>
      </c>
      <c r="P1277" s="34"/>
      <c r="Q1277" s="34"/>
      <c r="R1277" s="34"/>
      <c r="S1277" s="34"/>
      <c r="T1277" s="3" t="s">
        <v>287</v>
      </c>
    </row>
    <row r="1278" spans="1:20" x14ac:dyDescent="0.35">
      <c r="A1278" s="3" t="s">
        <v>174</v>
      </c>
      <c r="B1278" s="3"/>
      <c r="C1278" s="3" t="s">
        <v>1523</v>
      </c>
      <c r="D1278" s="3"/>
      <c r="E1278" s="34"/>
      <c r="F1278" s="34"/>
      <c r="G1278" s="34"/>
      <c r="H1278" s="34"/>
      <c r="I1278" s="34"/>
      <c r="J1278" s="34"/>
      <c r="K1278" s="21">
        <v>45608</v>
      </c>
      <c r="L1278" s="3" t="s">
        <v>9</v>
      </c>
      <c r="M1278" s="34"/>
      <c r="N1278" s="4">
        <v>459680</v>
      </c>
      <c r="O1278" s="4">
        <f t="shared" si="214"/>
        <v>459680</v>
      </c>
      <c r="P1278" s="34"/>
      <c r="Q1278" s="34"/>
      <c r="R1278" s="34"/>
      <c r="S1278" s="34"/>
      <c r="T1278" s="3" t="s">
        <v>287</v>
      </c>
    </row>
    <row r="1279" spans="1:20" x14ac:dyDescent="0.35">
      <c r="A1279" s="3" t="s">
        <v>174</v>
      </c>
      <c r="B1279" s="3"/>
      <c r="C1279" s="3" t="s">
        <v>1523</v>
      </c>
      <c r="D1279" s="3"/>
      <c r="E1279" s="34"/>
      <c r="F1279" s="34"/>
      <c r="G1279" s="34"/>
      <c r="H1279" s="34"/>
      <c r="I1279" s="34"/>
      <c r="J1279" s="34"/>
      <c r="K1279" s="21">
        <v>45614</v>
      </c>
      <c r="L1279" s="3" t="s">
        <v>321</v>
      </c>
      <c r="M1279" s="4">
        <v>-200000</v>
      </c>
      <c r="N1279" s="34"/>
      <c r="O1279" s="4">
        <f t="shared" si="214"/>
        <v>-200000</v>
      </c>
      <c r="P1279" s="34"/>
      <c r="Q1279" s="34"/>
      <c r="R1279" s="34"/>
      <c r="S1279" s="34"/>
      <c r="T1279" s="3" t="s">
        <v>287</v>
      </c>
    </row>
    <row r="1280" spans="1:20" x14ac:dyDescent="0.35">
      <c r="A1280" s="3" t="s">
        <v>174</v>
      </c>
      <c r="B1280" s="3"/>
      <c r="C1280" s="3" t="s">
        <v>1523</v>
      </c>
      <c r="D1280" s="3"/>
      <c r="E1280" s="34"/>
      <c r="F1280" s="34"/>
      <c r="G1280" s="34"/>
      <c r="H1280" s="34"/>
      <c r="I1280" s="34"/>
      <c r="J1280" s="34"/>
      <c r="K1280" s="21" t="s">
        <v>1204</v>
      </c>
      <c r="L1280" s="3" t="s">
        <v>176</v>
      </c>
      <c r="M1280" s="34">
        <v>200000</v>
      </c>
      <c r="N1280" s="34"/>
      <c r="O1280" s="4">
        <f t="shared" si="214"/>
        <v>200000</v>
      </c>
      <c r="P1280" s="34"/>
      <c r="Q1280" s="34"/>
      <c r="R1280" s="34"/>
      <c r="S1280" s="34"/>
      <c r="T1280" s="3" t="s">
        <v>287</v>
      </c>
    </row>
    <row r="1281" spans="1:20" x14ac:dyDescent="0.35">
      <c r="A1281" s="3" t="s">
        <v>174</v>
      </c>
      <c r="B1281" s="3"/>
      <c r="C1281" s="3" t="s">
        <v>1524</v>
      </c>
      <c r="D1281" s="3"/>
      <c r="E1281" s="34"/>
      <c r="F1281" s="34"/>
      <c r="G1281" s="34"/>
      <c r="H1281" s="34"/>
      <c r="I1281" s="34"/>
      <c r="J1281" s="34"/>
      <c r="K1281" s="21" t="s">
        <v>1204</v>
      </c>
      <c r="L1281" s="3" t="s">
        <v>176</v>
      </c>
      <c r="M1281" s="34">
        <v>-200000</v>
      </c>
      <c r="N1281" s="34"/>
      <c r="O1281" s="4">
        <f t="shared" si="214"/>
        <v>-200000</v>
      </c>
      <c r="P1281" s="34"/>
      <c r="Q1281" s="34"/>
      <c r="R1281" s="34"/>
      <c r="S1281" s="34"/>
      <c r="T1281" s="3" t="s">
        <v>287</v>
      </c>
    </row>
    <row r="1282" spans="1:20" x14ac:dyDescent="0.35">
      <c r="A1282" s="3" t="s">
        <v>174</v>
      </c>
      <c r="B1282" s="3"/>
      <c r="C1282" s="3"/>
      <c r="D1282" s="3"/>
      <c r="E1282" s="34"/>
      <c r="F1282" s="34"/>
      <c r="G1282" s="34"/>
      <c r="H1282" s="34"/>
      <c r="I1282" s="34"/>
      <c r="J1282" s="34"/>
      <c r="K1282" s="3"/>
      <c r="L1282" s="3"/>
      <c r="M1282" s="34"/>
      <c r="N1282" s="34"/>
      <c r="O1282" s="4">
        <f t="shared" si="214"/>
        <v>0</v>
      </c>
      <c r="P1282" s="34"/>
      <c r="Q1282" s="34"/>
      <c r="R1282" s="34"/>
      <c r="S1282" s="34"/>
      <c r="T1282" s="3" t="s">
        <v>287</v>
      </c>
    </row>
    <row r="1283" spans="1:20" x14ac:dyDescent="0.35">
      <c r="A1283" s="18"/>
      <c r="B1283" s="18"/>
      <c r="C1283" s="18"/>
      <c r="D1283" s="18"/>
      <c r="E1283" s="23"/>
      <c r="F1283" s="23"/>
      <c r="G1283" s="23"/>
      <c r="H1283" s="23"/>
      <c r="I1283" s="23"/>
      <c r="J1283" s="23"/>
      <c r="K1283" s="18"/>
      <c r="L1283" s="18"/>
      <c r="M1283" s="23">
        <f t="shared" ref="M1283:N1283" si="215">SUM(M1269:M1282)</f>
        <v>402000</v>
      </c>
      <c r="N1283" s="23">
        <f t="shared" si="215"/>
        <v>484680</v>
      </c>
      <c r="O1283" s="23">
        <f>SUM(O1269:O1282)</f>
        <v>886680</v>
      </c>
      <c r="P1283" s="23">
        <f>+J1268-N1283</f>
        <v>0</v>
      </c>
      <c r="Q1283" s="23">
        <f>+I1268-M1283</f>
        <v>0</v>
      </c>
      <c r="R1283" s="23">
        <f>+SUM(P1283:Q1283)</f>
        <v>0</v>
      </c>
      <c r="S1283" s="23">
        <f>+O1283</f>
        <v>886680</v>
      </c>
      <c r="T1283" s="18"/>
    </row>
    <row r="1284" spans="1:20" x14ac:dyDescent="0.35">
      <c r="A1284" s="3" t="s">
        <v>175</v>
      </c>
      <c r="B1284" s="3" t="s">
        <v>399</v>
      </c>
      <c r="C1284" s="3"/>
      <c r="D1284" s="3">
        <v>73.89</v>
      </c>
      <c r="E1284" s="34">
        <v>11000</v>
      </c>
      <c r="F1284" s="4">
        <f>+D1284*0.8364</f>
        <v>61.801596000000004</v>
      </c>
      <c r="G1284" s="34">
        <v>6500</v>
      </c>
      <c r="H1284" s="34">
        <f>+D1284*E1284</f>
        <v>812790</v>
      </c>
      <c r="I1284" s="4">
        <f>+CEILING(F1284*G1284,1000)</f>
        <v>402000</v>
      </c>
      <c r="J1284" s="4">
        <f>(H1284-I1284)</f>
        <v>410790</v>
      </c>
      <c r="K1284" s="21">
        <v>45173</v>
      </c>
      <c r="L1284" s="3"/>
      <c r="M1284" s="34"/>
      <c r="N1284" s="34"/>
      <c r="O1284" s="34"/>
      <c r="P1284" s="34"/>
      <c r="Q1284" s="34"/>
      <c r="R1284" s="34"/>
      <c r="S1284" s="34"/>
      <c r="T1284" s="3" t="s">
        <v>1626</v>
      </c>
    </row>
    <row r="1285" spans="1:20" x14ac:dyDescent="0.35">
      <c r="A1285" s="3" t="s">
        <v>175</v>
      </c>
      <c r="B1285" s="3"/>
      <c r="C1285" s="3"/>
      <c r="D1285" s="3"/>
      <c r="E1285" s="34"/>
      <c r="F1285" s="34"/>
      <c r="G1285" s="34"/>
      <c r="H1285" s="34"/>
      <c r="I1285" s="34"/>
      <c r="J1285" s="34"/>
      <c r="K1285" s="21">
        <v>45173</v>
      </c>
      <c r="L1285" s="3" t="s">
        <v>9</v>
      </c>
      <c r="M1285" s="34"/>
      <c r="N1285" s="4">
        <v>60000</v>
      </c>
      <c r="O1285" s="4">
        <f t="shared" ref="O1285:O1290" si="216">+SUM(M1285:N1285)</f>
        <v>60000</v>
      </c>
      <c r="P1285" s="34"/>
      <c r="Q1285" s="34"/>
      <c r="R1285" s="34"/>
      <c r="S1285" s="34"/>
      <c r="T1285" s="3" t="s">
        <v>1626</v>
      </c>
    </row>
    <row r="1286" spans="1:20" x14ac:dyDescent="0.35">
      <c r="A1286" s="3" t="s">
        <v>175</v>
      </c>
      <c r="B1286" s="3"/>
      <c r="C1286" s="3"/>
      <c r="D1286" s="3"/>
      <c r="E1286" s="34"/>
      <c r="F1286" s="34"/>
      <c r="G1286" s="34"/>
      <c r="H1286" s="34"/>
      <c r="I1286" s="34"/>
      <c r="J1286" s="34"/>
      <c r="K1286" s="21">
        <v>45199</v>
      </c>
      <c r="L1286" s="3" t="s">
        <v>9</v>
      </c>
      <c r="M1286" s="34"/>
      <c r="N1286" s="4">
        <v>130000</v>
      </c>
      <c r="O1286" s="4">
        <f t="shared" si="216"/>
        <v>130000</v>
      </c>
      <c r="P1286" s="34"/>
      <c r="Q1286" s="34"/>
      <c r="R1286" s="34"/>
      <c r="S1286" s="34"/>
      <c r="T1286" s="3" t="s">
        <v>1626</v>
      </c>
    </row>
    <row r="1287" spans="1:20" x14ac:dyDescent="0.35">
      <c r="A1287" s="3" t="s">
        <v>175</v>
      </c>
      <c r="B1287" s="3"/>
      <c r="C1287" s="3"/>
      <c r="D1287" s="3"/>
      <c r="E1287" s="34"/>
      <c r="F1287" s="34"/>
      <c r="G1287" s="34"/>
      <c r="H1287" s="34"/>
      <c r="I1287" s="34"/>
      <c r="J1287" s="34"/>
      <c r="K1287" s="21">
        <v>45218</v>
      </c>
      <c r="L1287" s="3" t="s">
        <v>9</v>
      </c>
      <c r="M1287" s="34"/>
      <c r="N1287" s="4">
        <v>130000</v>
      </c>
      <c r="O1287" s="4">
        <f t="shared" si="216"/>
        <v>130000</v>
      </c>
      <c r="P1287" s="34"/>
      <c r="Q1287" s="34"/>
      <c r="R1287" s="34"/>
      <c r="S1287" s="34"/>
      <c r="T1287" s="3" t="s">
        <v>1626</v>
      </c>
    </row>
    <row r="1288" spans="1:20" x14ac:dyDescent="0.35">
      <c r="A1288" s="3" t="s">
        <v>175</v>
      </c>
      <c r="B1288" s="3"/>
      <c r="C1288" s="3"/>
      <c r="D1288" s="3"/>
      <c r="E1288" s="34"/>
      <c r="F1288" s="34"/>
      <c r="G1288" s="34"/>
      <c r="H1288" s="34"/>
      <c r="I1288" s="34"/>
      <c r="J1288" s="34"/>
      <c r="K1288" s="21">
        <v>45262</v>
      </c>
      <c r="L1288" s="3" t="s">
        <v>1829</v>
      </c>
      <c r="M1288" s="4">
        <v>402000</v>
      </c>
      <c r="N1288" s="34"/>
      <c r="O1288" s="4">
        <f t="shared" si="216"/>
        <v>402000</v>
      </c>
      <c r="P1288" s="34"/>
      <c r="Q1288" s="34"/>
      <c r="R1288" s="34"/>
      <c r="S1288" s="34"/>
      <c r="T1288" s="3" t="s">
        <v>1626</v>
      </c>
    </row>
    <row r="1289" spans="1:20" x14ac:dyDescent="0.35">
      <c r="A1289" s="3" t="s">
        <v>175</v>
      </c>
      <c r="B1289" s="3"/>
      <c r="C1289" s="3"/>
      <c r="D1289" s="3"/>
      <c r="E1289" s="34"/>
      <c r="F1289" s="34"/>
      <c r="G1289" s="34"/>
      <c r="H1289" s="34"/>
      <c r="I1289" s="34"/>
      <c r="J1289" s="34"/>
      <c r="K1289" s="21">
        <v>45264</v>
      </c>
      <c r="L1289" s="3" t="s">
        <v>9</v>
      </c>
      <c r="M1289" s="34"/>
      <c r="N1289" s="4">
        <v>90600</v>
      </c>
      <c r="O1289" s="4">
        <f t="shared" si="216"/>
        <v>90600</v>
      </c>
      <c r="P1289" s="34"/>
      <c r="Q1289" s="34"/>
      <c r="R1289" s="34"/>
      <c r="S1289" s="34"/>
      <c r="T1289" s="3" t="s">
        <v>1626</v>
      </c>
    </row>
    <row r="1290" spans="1:20" x14ac:dyDescent="0.35">
      <c r="A1290" s="3" t="s">
        <v>175</v>
      </c>
      <c r="B1290" s="3"/>
      <c r="C1290" s="3"/>
      <c r="D1290" s="3"/>
      <c r="E1290" s="34"/>
      <c r="F1290" s="34"/>
      <c r="G1290" s="34"/>
      <c r="H1290" s="34"/>
      <c r="I1290" s="34"/>
      <c r="J1290" s="34"/>
      <c r="K1290" s="3"/>
      <c r="L1290" s="3"/>
      <c r="M1290" s="34"/>
      <c r="N1290" s="34"/>
      <c r="O1290" s="4">
        <f t="shared" si="216"/>
        <v>0</v>
      </c>
      <c r="P1290" s="34"/>
      <c r="Q1290" s="34"/>
      <c r="R1290" s="34"/>
      <c r="S1290" s="34"/>
      <c r="T1290" s="3" t="s">
        <v>1626</v>
      </c>
    </row>
    <row r="1291" spans="1:20" x14ac:dyDescent="0.35">
      <c r="A1291" s="18"/>
      <c r="B1291" s="18"/>
      <c r="C1291" s="18"/>
      <c r="D1291" s="18"/>
      <c r="E1291" s="23"/>
      <c r="F1291" s="23"/>
      <c r="G1291" s="23"/>
      <c r="H1291" s="23"/>
      <c r="I1291" s="23"/>
      <c r="J1291" s="23"/>
      <c r="K1291" s="18"/>
      <c r="L1291" s="18"/>
      <c r="M1291" s="23">
        <f t="shared" ref="M1291:N1291" si="217">SUM(M1285:M1290)</f>
        <v>402000</v>
      </c>
      <c r="N1291" s="23">
        <f t="shared" si="217"/>
        <v>410600</v>
      </c>
      <c r="O1291" s="23">
        <f>SUM(O1285:O1290)</f>
        <v>812600</v>
      </c>
      <c r="P1291" s="23">
        <f>+J1284-N1291</f>
        <v>190</v>
      </c>
      <c r="Q1291" s="23">
        <f>+I1284-M1291</f>
        <v>0</v>
      </c>
      <c r="R1291" s="23">
        <f>+SUM(P1291:Q1291)</f>
        <v>190</v>
      </c>
      <c r="S1291" s="23">
        <f>+O1291</f>
        <v>812600</v>
      </c>
      <c r="T1291" s="18"/>
    </row>
    <row r="1292" spans="1:20" x14ac:dyDescent="0.35">
      <c r="A1292" s="3" t="s">
        <v>176</v>
      </c>
      <c r="B1292" s="3" t="s">
        <v>399</v>
      </c>
      <c r="C1292" s="3"/>
      <c r="D1292" s="3">
        <v>73.89</v>
      </c>
      <c r="E1292" s="34">
        <v>11000</v>
      </c>
      <c r="F1292" s="4">
        <f>+D1292*0.8364</f>
        <v>61.801596000000004</v>
      </c>
      <c r="G1292" s="34">
        <v>6500</v>
      </c>
      <c r="H1292" s="34">
        <f>+D1292*E1292</f>
        <v>812790</v>
      </c>
      <c r="I1292" s="4">
        <f>+CEILING(F1292*G1292,1000)</f>
        <v>402000</v>
      </c>
      <c r="J1292" s="4">
        <f>(H1292-I1292)</f>
        <v>410790</v>
      </c>
      <c r="K1292" s="21">
        <v>45089</v>
      </c>
      <c r="L1292" s="3"/>
      <c r="M1292" s="34"/>
      <c r="N1292" s="34"/>
      <c r="O1292" s="34"/>
      <c r="P1292" s="34"/>
      <c r="Q1292" s="34"/>
      <c r="R1292" s="34"/>
      <c r="S1292" s="34"/>
      <c r="T1292" s="3" t="s">
        <v>375</v>
      </c>
    </row>
    <row r="1293" spans="1:20" x14ac:dyDescent="0.35">
      <c r="A1293" s="3" t="s">
        <v>176</v>
      </c>
      <c r="B1293" s="3"/>
      <c r="C1293" s="3"/>
      <c r="D1293" s="3"/>
      <c r="E1293" s="34"/>
      <c r="F1293" s="34"/>
      <c r="G1293" s="34"/>
      <c r="H1293" s="34"/>
      <c r="I1293" s="34"/>
      <c r="J1293" s="34"/>
      <c r="K1293" s="21">
        <v>45089</v>
      </c>
      <c r="L1293" s="3" t="s">
        <v>9</v>
      </c>
      <c r="M1293" s="34"/>
      <c r="N1293" s="4">
        <v>10000</v>
      </c>
      <c r="O1293" s="4">
        <f t="shared" ref="O1293:O1306" si="218">+SUM(M1293:N1293)</f>
        <v>10000</v>
      </c>
      <c r="P1293" s="34"/>
      <c r="Q1293" s="34"/>
      <c r="R1293" s="34"/>
      <c r="S1293" s="34"/>
      <c r="T1293" s="3" t="s">
        <v>375</v>
      </c>
    </row>
    <row r="1294" spans="1:20" x14ac:dyDescent="0.35">
      <c r="A1294" s="3" t="s">
        <v>176</v>
      </c>
      <c r="B1294" s="3"/>
      <c r="C1294" s="3"/>
      <c r="D1294" s="3"/>
      <c r="E1294" s="34"/>
      <c r="F1294" s="34"/>
      <c r="G1294" s="34"/>
      <c r="H1294" s="34"/>
      <c r="I1294" s="34"/>
      <c r="J1294" s="34"/>
      <c r="K1294" s="21">
        <v>45096</v>
      </c>
      <c r="L1294" s="3" t="s">
        <v>1830</v>
      </c>
      <c r="M1294" s="34">
        <v>200000</v>
      </c>
      <c r="N1294" s="34"/>
      <c r="O1294" s="4">
        <f t="shared" si="218"/>
        <v>200000</v>
      </c>
      <c r="P1294" s="34"/>
      <c r="Q1294" s="34"/>
      <c r="R1294" s="34"/>
      <c r="S1294" s="34"/>
      <c r="T1294" s="3" t="s">
        <v>375</v>
      </c>
    </row>
    <row r="1295" spans="1:20" x14ac:dyDescent="0.35">
      <c r="A1295" s="3" t="s">
        <v>176</v>
      </c>
      <c r="B1295" s="3"/>
      <c r="C1295" s="3"/>
      <c r="D1295" s="3"/>
      <c r="E1295" s="34"/>
      <c r="F1295" s="34"/>
      <c r="G1295" s="34"/>
      <c r="H1295" s="34"/>
      <c r="I1295" s="34"/>
      <c r="J1295" s="34"/>
      <c r="K1295" s="21">
        <v>45271</v>
      </c>
      <c r="L1295" s="3" t="s">
        <v>1831</v>
      </c>
      <c r="M1295" s="34">
        <v>200000</v>
      </c>
      <c r="N1295" s="34"/>
      <c r="O1295" s="4">
        <f t="shared" si="218"/>
        <v>200000</v>
      </c>
      <c r="P1295" s="34"/>
      <c r="Q1295" s="34"/>
      <c r="R1295" s="34"/>
      <c r="S1295" s="34"/>
      <c r="T1295" s="3" t="s">
        <v>375</v>
      </c>
    </row>
    <row r="1296" spans="1:20" x14ac:dyDescent="0.35">
      <c r="A1296" s="3" t="s">
        <v>176</v>
      </c>
      <c r="B1296" s="3"/>
      <c r="C1296" s="3"/>
      <c r="D1296" s="3"/>
      <c r="E1296" s="34"/>
      <c r="F1296" s="34"/>
      <c r="G1296" s="34"/>
      <c r="H1296" s="34"/>
      <c r="I1296" s="34"/>
      <c r="J1296" s="34"/>
      <c r="K1296" s="21">
        <v>45275</v>
      </c>
      <c r="L1296" s="3" t="s">
        <v>321</v>
      </c>
      <c r="M1296" s="34">
        <v>-200000</v>
      </c>
      <c r="N1296" s="34"/>
      <c r="O1296" s="4">
        <f t="shared" si="218"/>
        <v>-200000</v>
      </c>
      <c r="P1296" s="34"/>
      <c r="Q1296" s="34"/>
      <c r="R1296" s="34"/>
      <c r="S1296" s="34"/>
      <c r="T1296" s="3" t="s">
        <v>375</v>
      </c>
    </row>
    <row r="1297" spans="1:20" x14ac:dyDescent="0.35">
      <c r="A1297" s="3" t="s">
        <v>176</v>
      </c>
      <c r="B1297" s="3"/>
      <c r="C1297" s="3"/>
      <c r="D1297" s="3"/>
      <c r="E1297" s="34"/>
      <c r="F1297" s="34"/>
      <c r="G1297" s="34"/>
      <c r="H1297" s="34"/>
      <c r="I1297" s="34"/>
      <c r="J1297" s="34"/>
      <c r="K1297" s="21">
        <v>45271</v>
      </c>
      <c r="L1297" s="3" t="s">
        <v>1831</v>
      </c>
      <c r="M1297" s="34">
        <v>-200000</v>
      </c>
      <c r="N1297" s="34"/>
      <c r="O1297" s="4">
        <f t="shared" si="218"/>
        <v>-200000</v>
      </c>
      <c r="P1297" s="34"/>
      <c r="Q1297" s="34"/>
      <c r="R1297" s="34"/>
      <c r="S1297" s="34"/>
      <c r="T1297" s="3" t="s">
        <v>375</v>
      </c>
    </row>
    <row r="1298" spans="1:20" x14ac:dyDescent="0.35">
      <c r="A1298" s="3" t="s">
        <v>176</v>
      </c>
      <c r="B1298" s="3"/>
      <c r="C1298" s="3" t="s">
        <v>1524</v>
      </c>
      <c r="D1298" s="3"/>
      <c r="E1298" s="34"/>
      <c r="F1298" s="34"/>
      <c r="G1298" s="34"/>
      <c r="H1298" s="34"/>
      <c r="I1298" s="34"/>
      <c r="J1298" s="34"/>
      <c r="K1298" s="21">
        <v>45296</v>
      </c>
      <c r="L1298" s="3" t="s">
        <v>1831</v>
      </c>
      <c r="M1298" s="34">
        <v>200000</v>
      </c>
      <c r="N1298" s="34"/>
      <c r="O1298" s="4">
        <f t="shared" si="218"/>
        <v>200000</v>
      </c>
      <c r="P1298" s="34"/>
      <c r="Q1298" s="34"/>
      <c r="R1298" s="34"/>
      <c r="S1298" s="34"/>
      <c r="T1298" s="3" t="s">
        <v>375</v>
      </c>
    </row>
    <row r="1299" spans="1:20" x14ac:dyDescent="0.35">
      <c r="A1299" s="3" t="s">
        <v>176</v>
      </c>
      <c r="B1299" s="3"/>
      <c r="C1299" s="3"/>
      <c r="D1299" s="3"/>
      <c r="E1299" s="34"/>
      <c r="F1299" s="34"/>
      <c r="G1299" s="34"/>
      <c r="H1299" s="34"/>
      <c r="I1299" s="34"/>
      <c r="J1299" s="34"/>
      <c r="K1299" s="21">
        <v>45320</v>
      </c>
      <c r="L1299" s="3" t="s">
        <v>312</v>
      </c>
      <c r="M1299" s="4">
        <v>50000</v>
      </c>
      <c r="N1299" s="34"/>
      <c r="O1299" s="4">
        <f t="shared" si="218"/>
        <v>50000</v>
      </c>
      <c r="P1299" s="34"/>
      <c r="Q1299" s="34"/>
      <c r="R1299" s="34"/>
      <c r="S1299" s="34"/>
      <c r="T1299" s="3" t="s">
        <v>375</v>
      </c>
    </row>
    <row r="1300" spans="1:20" x14ac:dyDescent="0.35">
      <c r="A1300" s="3" t="s">
        <v>176</v>
      </c>
      <c r="B1300" s="3"/>
      <c r="C1300" s="3" t="s">
        <v>1523</v>
      </c>
      <c r="D1300" s="3"/>
      <c r="E1300" s="34"/>
      <c r="F1300" s="34"/>
      <c r="G1300" s="34"/>
      <c r="H1300" s="34"/>
      <c r="I1300" s="34"/>
      <c r="J1300" s="34"/>
      <c r="K1300" s="21">
        <v>45320</v>
      </c>
      <c r="L1300" s="3" t="s">
        <v>312</v>
      </c>
      <c r="M1300" s="4">
        <v>50000</v>
      </c>
      <c r="N1300" s="34"/>
      <c r="O1300" s="4">
        <f t="shared" si="218"/>
        <v>50000</v>
      </c>
      <c r="P1300" s="34"/>
      <c r="Q1300" s="34"/>
      <c r="R1300" s="34"/>
      <c r="S1300" s="34"/>
      <c r="T1300" s="3" t="s">
        <v>375</v>
      </c>
    </row>
    <row r="1301" spans="1:20" x14ac:dyDescent="0.35">
      <c r="A1301" s="3" t="s">
        <v>176</v>
      </c>
      <c r="B1301" s="3"/>
      <c r="C1301" s="3"/>
      <c r="D1301" s="3"/>
      <c r="E1301" s="34"/>
      <c r="F1301" s="34"/>
      <c r="G1301" s="34"/>
      <c r="H1301" s="34"/>
      <c r="I1301" s="34"/>
      <c r="J1301" s="34"/>
      <c r="K1301" s="21">
        <v>45489</v>
      </c>
      <c r="L1301" s="3" t="s">
        <v>312</v>
      </c>
      <c r="M1301" s="4">
        <v>96000</v>
      </c>
      <c r="N1301" s="34"/>
      <c r="O1301" s="4">
        <f t="shared" si="218"/>
        <v>96000</v>
      </c>
      <c r="P1301" s="34"/>
      <c r="Q1301" s="34"/>
      <c r="R1301" s="34"/>
      <c r="S1301" s="34"/>
      <c r="T1301" s="3" t="s">
        <v>375</v>
      </c>
    </row>
    <row r="1302" spans="1:20" x14ac:dyDescent="0.35">
      <c r="A1302" s="3" t="s">
        <v>176</v>
      </c>
      <c r="B1302" s="3"/>
      <c r="C1302" s="3"/>
      <c r="D1302" s="3"/>
      <c r="E1302" s="34"/>
      <c r="F1302" s="34"/>
      <c r="G1302" s="34"/>
      <c r="H1302" s="34"/>
      <c r="I1302" s="34"/>
      <c r="J1302" s="34"/>
      <c r="K1302" s="21">
        <v>45490</v>
      </c>
      <c r="L1302" s="3" t="s">
        <v>312</v>
      </c>
      <c r="M1302" s="4">
        <v>6000</v>
      </c>
      <c r="N1302" s="34"/>
      <c r="O1302" s="4">
        <f t="shared" si="218"/>
        <v>6000</v>
      </c>
      <c r="P1302" s="34"/>
      <c r="Q1302" s="34"/>
      <c r="R1302" s="34"/>
      <c r="S1302" s="34"/>
      <c r="T1302" s="3" t="s">
        <v>375</v>
      </c>
    </row>
    <row r="1303" spans="1:20" x14ac:dyDescent="0.35">
      <c r="A1303" s="3" t="s">
        <v>176</v>
      </c>
      <c r="B1303" s="3"/>
      <c r="C1303" s="3"/>
      <c r="D1303" s="3"/>
      <c r="E1303" s="34"/>
      <c r="F1303" s="34"/>
      <c r="G1303" s="34"/>
      <c r="H1303" s="34"/>
      <c r="I1303" s="34"/>
      <c r="J1303" s="34"/>
      <c r="K1303" s="21">
        <v>45491</v>
      </c>
      <c r="L1303" s="3" t="s">
        <v>9</v>
      </c>
      <c r="M1303" s="34"/>
      <c r="N1303" s="4">
        <v>400790</v>
      </c>
      <c r="O1303" s="4">
        <f t="shared" si="218"/>
        <v>400790</v>
      </c>
      <c r="P1303" s="34"/>
      <c r="Q1303" s="34"/>
      <c r="R1303" s="34"/>
      <c r="S1303" s="34"/>
      <c r="T1303" s="3" t="s">
        <v>375</v>
      </c>
    </row>
    <row r="1304" spans="1:20" x14ac:dyDescent="0.35">
      <c r="A1304" s="3" t="s">
        <v>176</v>
      </c>
      <c r="B1304" s="3"/>
      <c r="C1304" s="3"/>
      <c r="D1304" s="3"/>
      <c r="E1304" s="34"/>
      <c r="F1304" s="34"/>
      <c r="G1304" s="34"/>
      <c r="H1304" s="34"/>
      <c r="I1304" s="34"/>
      <c r="J1304" s="34"/>
      <c r="K1304" s="21" t="s">
        <v>1204</v>
      </c>
      <c r="L1304" s="3" t="s">
        <v>174</v>
      </c>
      <c r="M1304" s="34">
        <v>-200000</v>
      </c>
      <c r="N1304" s="34"/>
      <c r="O1304" s="4">
        <f t="shared" si="218"/>
        <v>-200000</v>
      </c>
      <c r="P1304" s="34"/>
      <c r="Q1304" s="34"/>
      <c r="R1304" s="34"/>
      <c r="S1304" s="34"/>
      <c r="T1304" s="3" t="s">
        <v>375</v>
      </c>
    </row>
    <row r="1305" spans="1:20" x14ac:dyDescent="0.35">
      <c r="A1305" s="3" t="s">
        <v>176</v>
      </c>
      <c r="B1305" s="3"/>
      <c r="C1305" s="3"/>
      <c r="D1305" s="3"/>
      <c r="E1305" s="34"/>
      <c r="F1305" s="34"/>
      <c r="G1305" s="34"/>
      <c r="H1305" s="34"/>
      <c r="I1305" s="34"/>
      <c r="J1305" s="34"/>
      <c r="K1305" s="21" t="s">
        <v>1204</v>
      </c>
      <c r="L1305" s="3" t="s">
        <v>174</v>
      </c>
      <c r="M1305" s="34">
        <v>200000</v>
      </c>
      <c r="N1305" s="34"/>
      <c r="O1305" s="4">
        <f t="shared" si="218"/>
        <v>200000</v>
      </c>
      <c r="P1305" s="34"/>
      <c r="Q1305" s="34"/>
      <c r="R1305" s="34"/>
      <c r="S1305" s="34"/>
      <c r="T1305" s="3" t="s">
        <v>375</v>
      </c>
    </row>
    <row r="1306" spans="1:20" x14ac:dyDescent="0.35">
      <c r="A1306" s="3" t="s">
        <v>176</v>
      </c>
      <c r="B1306" s="3"/>
      <c r="C1306" s="3"/>
      <c r="D1306" s="3"/>
      <c r="E1306" s="34"/>
      <c r="F1306" s="34"/>
      <c r="G1306" s="34"/>
      <c r="H1306" s="34"/>
      <c r="I1306" s="34"/>
      <c r="J1306" s="34"/>
      <c r="K1306" s="3"/>
      <c r="L1306" s="3"/>
      <c r="M1306" s="34"/>
      <c r="N1306" s="34"/>
      <c r="O1306" s="4">
        <f t="shared" si="218"/>
        <v>0</v>
      </c>
      <c r="P1306" s="34"/>
      <c r="Q1306" s="34"/>
      <c r="R1306" s="34"/>
      <c r="S1306" s="34"/>
      <c r="T1306" s="3" t="s">
        <v>375</v>
      </c>
    </row>
    <row r="1307" spans="1:20" x14ac:dyDescent="0.35">
      <c r="A1307" s="18"/>
      <c r="B1307" s="18"/>
      <c r="C1307" s="18"/>
      <c r="D1307" s="18"/>
      <c r="E1307" s="23"/>
      <c r="F1307" s="23"/>
      <c r="G1307" s="23"/>
      <c r="H1307" s="23"/>
      <c r="I1307" s="23"/>
      <c r="J1307" s="23"/>
      <c r="K1307" s="18"/>
      <c r="L1307" s="18"/>
      <c r="M1307" s="23">
        <f t="shared" ref="M1307:N1307" si="219">SUM(M1293:M1306)</f>
        <v>402000</v>
      </c>
      <c r="N1307" s="23">
        <f t="shared" si="219"/>
        <v>410790</v>
      </c>
      <c r="O1307" s="23">
        <f>SUM(O1293:O1306)</f>
        <v>812790</v>
      </c>
      <c r="P1307" s="23">
        <f>+J1292-N1307</f>
        <v>0</v>
      </c>
      <c r="Q1307" s="23">
        <f>+I1292-M1307</f>
        <v>0</v>
      </c>
      <c r="R1307" s="23">
        <f>+SUM(P1307:Q1307)</f>
        <v>0</v>
      </c>
      <c r="S1307" s="23">
        <f>+O1307</f>
        <v>812790</v>
      </c>
      <c r="T1307" s="18"/>
    </row>
    <row r="1308" spans="1:20" x14ac:dyDescent="0.35">
      <c r="A1308" s="3" t="s">
        <v>177</v>
      </c>
      <c r="B1308" s="3" t="s">
        <v>399</v>
      </c>
      <c r="C1308" s="3"/>
      <c r="D1308" s="3">
        <v>136.11000000000001</v>
      </c>
      <c r="E1308" s="34">
        <v>12500</v>
      </c>
      <c r="F1308" s="4">
        <f>+D1308*0.8364</f>
        <v>113.84240400000002</v>
      </c>
      <c r="G1308" s="34">
        <v>6500</v>
      </c>
      <c r="H1308" s="34">
        <f>+D1308*E1308</f>
        <v>1701375.0000000002</v>
      </c>
      <c r="I1308" s="4">
        <f>+CEILING(F1308*G1308,1000)</f>
        <v>740000</v>
      </c>
      <c r="J1308" s="4">
        <f>(H1308-I1308)</f>
        <v>961375.00000000023</v>
      </c>
      <c r="K1308" s="21">
        <v>45111</v>
      </c>
      <c r="L1308" s="3"/>
      <c r="M1308" s="34"/>
      <c r="N1308" s="34"/>
      <c r="O1308" s="34"/>
      <c r="P1308" s="34"/>
      <c r="Q1308" s="34"/>
      <c r="R1308" s="34"/>
      <c r="S1308" s="34"/>
      <c r="T1308" s="3" t="s">
        <v>375</v>
      </c>
    </row>
    <row r="1309" spans="1:20" x14ac:dyDescent="0.35">
      <c r="A1309" s="3" t="s">
        <v>177</v>
      </c>
      <c r="B1309" s="3"/>
      <c r="C1309" s="3" t="s">
        <v>1525</v>
      </c>
      <c r="D1309" s="3"/>
      <c r="E1309" s="34"/>
      <c r="F1309" s="34"/>
      <c r="G1309" s="34"/>
      <c r="H1309" s="34"/>
      <c r="I1309" s="34"/>
      <c r="J1309" s="34"/>
      <c r="K1309" s="21">
        <v>45111</v>
      </c>
      <c r="L1309" s="3" t="s">
        <v>9</v>
      </c>
      <c r="M1309" s="34"/>
      <c r="N1309" s="4">
        <v>5000</v>
      </c>
      <c r="O1309" s="4">
        <f t="shared" ref="O1309:O1315" si="220">+SUM(M1309:N1309)</f>
        <v>5000</v>
      </c>
      <c r="P1309" s="34"/>
      <c r="Q1309" s="34"/>
      <c r="R1309" s="34"/>
      <c r="S1309" s="34"/>
      <c r="T1309" s="3" t="s">
        <v>375</v>
      </c>
    </row>
    <row r="1310" spans="1:20" x14ac:dyDescent="0.35">
      <c r="A1310" s="3" t="s">
        <v>177</v>
      </c>
      <c r="B1310" s="3"/>
      <c r="C1310" s="3"/>
      <c r="D1310" s="3"/>
      <c r="E1310" s="34"/>
      <c r="F1310" s="34"/>
      <c r="G1310" s="34"/>
      <c r="H1310" s="34"/>
      <c r="I1310" s="34"/>
      <c r="J1310" s="34"/>
      <c r="K1310" s="21">
        <v>45113</v>
      </c>
      <c r="L1310" s="3" t="s">
        <v>313</v>
      </c>
      <c r="M1310" s="34">
        <v>1000</v>
      </c>
      <c r="N1310" s="34"/>
      <c r="O1310" s="4">
        <f t="shared" si="220"/>
        <v>1000</v>
      </c>
      <c r="P1310" s="34"/>
      <c r="Q1310" s="34"/>
      <c r="R1310" s="34"/>
      <c r="S1310" s="34"/>
      <c r="T1310" s="3" t="s">
        <v>375</v>
      </c>
    </row>
    <row r="1311" spans="1:20" x14ac:dyDescent="0.35">
      <c r="A1311" s="3" t="s">
        <v>177</v>
      </c>
      <c r="B1311" s="3"/>
      <c r="C1311" s="3"/>
      <c r="D1311" s="3"/>
      <c r="E1311" s="34"/>
      <c r="F1311" s="34"/>
      <c r="G1311" s="34"/>
      <c r="H1311" s="34"/>
      <c r="I1311" s="34"/>
      <c r="J1311" s="34"/>
      <c r="K1311" s="21">
        <v>45115</v>
      </c>
      <c r="L1311" s="3" t="s">
        <v>313</v>
      </c>
      <c r="M1311" s="34">
        <v>212000</v>
      </c>
      <c r="N1311" s="34"/>
      <c r="O1311" s="4">
        <f t="shared" si="220"/>
        <v>212000</v>
      </c>
      <c r="P1311" s="34"/>
      <c r="Q1311" s="34"/>
      <c r="R1311" s="34"/>
      <c r="S1311" s="34"/>
      <c r="T1311" s="3" t="s">
        <v>375</v>
      </c>
    </row>
    <row r="1312" spans="1:20" x14ac:dyDescent="0.35">
      <c r="A1312" s="3" t="s">
        <v>177</v>
      </c>
      <c r="B1312" s="3"/>
      <c r="C1312" s="3"/>
      <c r="D1312" s="3"/>
      <c r="E1312" s="34"/>
      <c r="F1312" s="34"/>
      <c r="G1312" s="34"/>
      <c r="H1312" s="34"/>
      <c r="I1312" s="34"/>
      <c r="J1312" s="34"/>
      <c r="K1312" s="21">
        <v>45117</v>
      </c>
      <c r="L1312" s="3" t="s">
        <v>313</v>
      </c>
      <c r="M1312" s="34">
        <v>207000</v>
      </c>
      <c r="N1312" s="34"/>
      <c r="O1312" s="4">
        <f t="shared" si="220"/>
        <v>207000</v>
      </c>
      <c r="P1312" s="34"/>
      <c r="Q1312" s="34"/>
      <c r="R1312" s="34"/>
      <c r="S1312" s="34"/>
      <c r="T1312" s="3" t="s">
        <v>375</v>
      </c>
    </row>
    <row r="1313" spans="1:20" x14ac:dyDescent="0.35">
      <c r="A1313" s="3" t="s">
        <v>177</v>
      </c>
      <c r="B1313" s="3"/>
      <c r="C1313" s="3"/>
      <c r="D1313" s="3"/>
      <c r="E1313" s="34"/>
      <c r="F1313" s="34"/>
      <c r="G1313" s="34"/>
      <c r="H1313" s="34"/>
      <c r="I1313" s="34"/>
      <c r="J1313" s="34"/>
      <c r="K1313" s="21">
        <v>45197</v>
      </c>
      <c r="L1313" s="3" t="s">
        <v>9</v>
      </c>
      <c r="M1313" s="34"/>
      <c r="N1313" s="4">
        <v>845375</v>
      </c>
      <c r="O1313" s="4">
        <f t="shared" si="220"/>
        <v>845375</v>
      </c>
      <c r="P1313" s="34"/>
      <c r="Q1313" s="34"/>
      <c r="R1313" s="34"/>
      <c r="S1313" s="34"/>
      <c r="T1313" s="3" t="s">
        <v>375</v>
      </c>
    </row>
    <row r="1314" spans="1:20" x14ac:dyDescent="0.35">
      <c r="A1314" s="3" t="s">
        <v>177</v>
      </c>
      <c r="B1314" s="3"/>
      <c r="C1314" s="3"/>
      <c r="D1314" s="3"/>
      <c r="E1314" s="34"/>
      <c r="F1314" s="34"/>
      <c r="G1314" s="34"/>
      <c r="H1314" s="34"/>
      <c r="I1314" s="34"/>
      <c r="J1314" s="34"/>
      <c r="K1314" s="21">
        <v>45202</v>
      </c>
      <c r="L1314" s="3" t="s">
        <v>1832</v>
      </c>
      <c r="M1314" s="34">
        <v>431000</v>
      </c>
      <c r="N1314" s="34"/>
      <c r="O1314" s="4">
        <f t="shared" si="220"/>
        <v>431000</v>
      </c>
      <c r="P1314" s="34"/>
      <c r="Q1314" s="34"/>
      <c r="R1314" s="34"/>
      <c r="S1314" s="34"/>
      <c r="T1314" s="3" t="s">
        <v>375</v>
      </c>
    </row>
    <row r="1315" spans="1:20" x14ac:dyDescent="0.35">
      <c r="A1315" s="3" t="s">
        <v>177</v>
      </c>
      <c r="B1315" s="3"/>
      <c r="C1315" s="3"/>
      <c r="D1315" s="3"/>
      <c r="E1315" s="34"/>
      <c r="F1315" s="34"/>
      <c r="G1315" s="34"/>
      <c r="H1315" s="34"/>
      <c r="I1315" s="34"/>
      <c r="J1315" s="34"/>
      <c r="K1315" s="3"/>
      <c r="L1315" s="3"/>
      <c r="M1315" s="34"/>
      <c r="N1315" s="34"/>
      <c r="O1315" s="4">
        <f t="shared" si="220"/>
        <v>0</v>
      </c>
      <c r="P1315" s="34"/>
      <c r="Q1315" s="34"/>
      <c r="R1315" s="34"/>
      <c r="S1315" s="34"/>
      <c r="T1315" s="3" t="s">
        <v>375</v>
      </c>
    </row>
    <row r="1316" spans="1:20" x14ac:dyDescent="0.35">
      <c r="A1316" s="18"/>
      <c r="B1316" s="18"/>
      <c r="C1316" s="18"/>
      <c r="D1316" s="18"/>
      <c r="E1316" s="23"/>
      <c r="F1316" s="23"/>
      <c r="G1316" s="23"/>
      <c r="H1316" s="23"/>
      <c r="I1316" s="23"/>
      <c r="J1316" s="23"/>
      <c r="K1316" s="18"/>
      <c r="L1316" s="18"/>
      <c r="M1316" s="23">
        <f t="shared" ref="M1316:N1316" si="221">SUM(M1309:M1315)</f>
        <v>851000</v>
      </c>
      <c r="N1316" s="23">
        <f t="shared" si="221"/>
        <v>850375</v>
      </c>
      <c r="O1316" s="23">
        <f>SUM(O1309:O1315)</f>
        <v>1701375</v>
      </c>
      <c r="P1316" s="23">
        <f>+J1308-N1316</f>
        <v>111000.00000000023</v>
      </c>
      <c r="Q1316" s="23">
        <f>+I1308-M1316</f>
        <v>-111000</v>
      </c>
      <c r="R1316" s="23">
        <f>+SUM(P1316:Q1316)</f>
        <v>2.3283064365386963E-10</v>
      </c>
      <c r="S1316" s="23">
        <f>+O1316</f>
        <v>1701375</v>
      </c>
      <c r="T1316" s="18"/>
    </row>
    <row r="1317" spans="1:20" x14ac:dyDescent="0.35">
      <c r="A1317" s="3" t="s">
        <v>178</v>
      </c>
      <c r="B1317" s="3" t="s">
        <v>399</v>
      </c>
      <c r="C1317" s="3"/>
      <c r="D1317" s="3">
        <v>136.11000000000001</v>
      </c>
      <c r="E1317" s="34">
        <v>12500</v>
      </c>
      <c r="F1317" s="4">
        <f>+D1317*0.8364</f>
        <v>113.84240400000002</v>
      </c>
      <c r="G1317" s="34">
        <v>6500</v>
      </c>
      <c r="H1317" s="34">
        <f>+D1317*E1317</f>
        <v>1701375.0000000002</v>
      </c>
      <c r="I1317" s="4">
        <v>851000</v>
      </c>
      <c r="J1317" s="4">
        <f>(H1317-I1317)</f>
        <v>850375.00000000023</v>
      </c>
      <c r="K1317" s="21">
        <v>45078</v>
      </c>
      <c r="L1317" s="3"/>
      <c r="M1317" s="34"/>
      <c r="N1317" s="34"/>
      <c r="O1317" s="34"/>
      <c r="P1317" s="34"/>
      <c r="Q1317" s="34"/>
      <c r="R1317" s="34"/>
      <c r="S1317" s="34"/>
      <c r="T1317" s="3" t="s">
        <v>306</v>
      </c>
    </row>
    <row r="1318" spans="1:20" x14ac:dyDescent="0.35">
      <c r="A1318" s="3" t="s">
        <v>178</v>
      </c>
      <c r="B1318" s="3"/>
      <c r="C1318" s="3" t="s">
        <v>800</v>
      </c>
      <c r="D1318" s="3"/>
      <c r="E1318" s="34"/>
      <c r="F1318" s="34"/>
      <c r="G1318" s="34"/>
      <c r="H1318" s="34"/>
      <c r="I1318" s="34"/>
      <c r="J1318" s="34"/>
      <c r="K1318" s="21">
        <v>45078</v>
      </c>
      <c r="L1318" s="3" t="s">
        <v>9</v>
      </c>
      <c r="M1318" s="34"/>
      <c r="N1318" s="4">
        <v>20000</v>
      </c>
      <c r="O1318" s="4">
        <f t="shared" ref="O1318:O1323" si="222">+SUM(M1318:N1318)</f>
        <v>20000</v>
      </c>
      <c r="P1318" s="34"/>
      <c r="Q1318" s="34"/>
      <c r="R1318" s="34"/>
      <c r="S1318" s="34"/>
      <c r="T1318" s="3" t="s">
        <v>306</v>
      </c>
    </row>
    <row r="1319" spans="1:20" x14ac:dyDescent="0.35">
      <c r="A1319" s="3" t="s">
        <v>178</v>
      </c>
      <c r="B1319" s="3"/>
      <c r="C1319" s="3"/>
      <c r="D1319" s="3"/>
      <c r="E1319" s="34"/>
      <c r="F1319" s="34"/>
      <c r="G1319" s="34"/>
      <c r="H1319" s="34"/>
      <c r="I1319" s="34"/>
      <c r="J1319" s="34"/>
      <c r="K1319" s="21">
        <v>45081</v>
      </c>
      <c r="L1319" s="3" t="s">
        <v>9</v>
      </c>
      <c r="M1319" s="34"/>
      <c r="N1319" s="4">
        <v>150000</v>
      </c>
      <c r="O1319" s="4">
        <f t="shared" si="222"/>
        <v>150000</v>
      </c>
      <c r="P1319" s="34"/>
      <c r="Q1319" s="34"/>
      <c r="R1319" s="34"/>
      <c r="S1319" s="34"/>
      <c r="T1319" s="3" t="s">
        <v>306</v>
      </c>
    </row>
    <row r="1320" spans="1:20" x14ac:dyDescent="0.35">
      <c r="A1320" s="3" t="s">
        <v>178</v>
      </c>
      <c r="B1320" s="3"/>
      <c r="C1320" s="3"/>
      <c r="D1320" s="3"/>
      <c r="E1320" s="34"/>
      <c r="F1320" s="34"/>
      <c r="G1320" s="34"/>
      <c r="H1320" s="34"/>
      <c r="I1320" s="34"/>
      <c r="J1320" s="34"/>
      <c r="K1320" s="21">
        <v>45085</v>
      </c>
      <c r="L1320" s="3" t="s">
        <v>314</v>
      </c>
      <c r="M1320" s="34">
        <v>851000</v>
      </c>
      <c r="N1320" s="34"/>
      <c r="O1320" s="4">
        <f t="shared" si="222"/>
        <v>851000</v>
      </c>
      <c r="P1320" s="34"/>
      <c r="Q1320" s="34"/>
      <c r="R1320" s="34"/>
      <c r="S1320" s="34"/>
      <c r="T1320" s="3" t="s">
        <v>306</v>
      </c>
    </row>
    <row r="1321" spans="1:20" x14ac:dyDescent="0.35">
      <c r="A1321" s="3" t="s">
        <v>178</v>
      </c>
      <c r="B1321" s="3"/>
      <c r="C1321" s="3"/>
      <c r="D1321" s="3"/>
      <c r="E1321" s="34"/>
      <c r="F1321" s="34"/>
      <c r="G1321" s="34"/>
      <c r="H1321" s="34"/>
      <c r="I1321" s="34"/>
      <c r="J1321" s="34"/>
      <c r="K1321" s="21">
        <v>45095</v>
      </c>
      <c r="L1321" s="3" t="s">
        <v>9</v>
      </c>
      <c r="M1321" s="34"/>
      <c r="N1321" s="4">
        <v>440000</v>
      </c>
      <c r="O1321" s="4">
        <f t="shared" si="222"/>
        <v>440000</v>
      </c>
      <c r="P1321" s="34"/>
      <c r="Q1321" s="34"/>
      <c r="R1321" s="34"/>
      <c r="S1321" s="34"/>
      <c r="T1321" s="3" t="s">
        <v>306</v>
      </c>
    </row>
    <row r="1322" spans="1:20" x14ac:dyDescent="0.35">
      <c r="A1322" s="3" t="s">
        <v>178</v>
      </c>
      <c r="B1322" s="3"/>
      <c r="C1322" s="3"/>
      <c r="D1322" s="3"/>
      <c r="E1322" s="34"/>
      <c r="F1322" s="34"/>
      <c r="G1322" s="34"/>
      <c r="H1322" s="34"/>
      <c r="I1322" s="34"/>
      <c r="J1322" s="34"/>
      <c r="K1322" s="21">
        <v>45097</v>
      </c>
      <c r="L1322" s="3" t="s">
        <v>9</v>
      </c>
      <c r="M1322" s="34"/>
      <c r="N1322" s="4">
        <v>240375</v>
      </c>
      <c r="O1322" s="4">
        <f t="shared" si="222"/>
        <v>240375</v>
      </c>
      <c r="P1322" s="34"/>
      <c r="Q1322" s="34"/>
      <c r="R1322" s="34"/>
      <c r="S1322" s="34"/>
      <c r="T1322" s="3" t="s">
        <v>306</v>
      </c>
    </row>
    <row r="1323" spans="1:20" x14ac:dyDescent="0.35">
      <c r="A1323" s="3" t="s">
        <v>178</v>
      </c>
      <c r="B1323" s="3"/>
      <c r="C1323" s="3"/>
      <c r="D1323" s="3"/>
      <c r="E1323" s="34"/>
      <c r="F1323" s="34"/>
      <c r="G1323" s="34"/>
      <c r="H1323" s="34"/>
      <c r="I1323" s="34"/>
      <c r="J1323" s="34"/>
      <c r="K1323" s="3"/>
      <c r="L1323" s="3"/>
      <c r="M1323" s="34"/>
      <c r="N1323" s="34"/>
      <c r="O1323" s="4">
        <f t="shared" si="222"/>
        <v>0</v>
      </c>
      <c r="P1323" s="34"/>
      <c r="Q1323" s="34"/>
      <c r="R1323" s="34"/>
      <c r="S1323" s="34"/>
      <c r="T1323" s="3" t="s">
        <v>306</v>
      </c>
    </row>
    <row r="1324" spans="1:20" x14ac:dyDescent="0.35">
      <c r="A1324" s="18"/>
      <c r="B1324" s="18"/>
      <c r="C1324" s="18"/>
      <c r="D1324" s="18"/>
      <c r="E1324" s="23"/>
      <c r="F1324" s="23"/>
      <c r="G1324" s="23"/>
      <c r="H1324" s="23"/>
      <c r="I1324" s="23"/>
      <c r="J1324" s="23"/>
      <c r="K1324" s="18"/>
      <c r="L1324" s="18"/>
      <c r="M1324" s="23">
        <f t="shared" ref="M1324:N1324" si="223">SUM(M1318:M1323)</f>
        <v>851000</v>
      </c>
      <c r="N1324" s="23">
        <f t="shared" si="223"/>
        <v>850375</v>
      </c>
      <c r="O1324" s="23">
        <f>SUM(O1318:O1323)</f>
        <v>1701375</v>
      </c>
      <c r="P1324" s="23">
        <f>+J1317-N1324</f>
        <v>0</v>
      </c>
      <c r="Q1324" s="23">
        <f>+I1317-M1324</f>
        <v>0</v>
      </c>
      <c r="R1324" s="23">
        <f>+SUM(P1324:Q1324)</f>
        <v>0</v>
      </c>
      <c r="S1324" s="23">
        <f>+O1324</f>
        <v>1701375</v>
      </c>
      <c r="T1324" s="18"/>
    </row>
    <row r="1325" spans="1:20" x14ac:dyDescent="0.35">
      <c r="A1325" s="3" t="s">
        <v>179</v>
      </c>
      <c r="B1325" s="3" t="s">
        <v>399</v>
      </c>
      <c r="C1325" s="3"/>
      <c r="D1325" s="3">
        <v>73.89</v>
      </c>
      <c r="E1325" s="34">
        <v>10000</v>
      </c>
      <c r="F1325" s="4">
        <f>+D1325*0.8364</f>
        <v>61.801596000000004</v>
      </c>
      <c r="G1325" s="34">
        <v>6500</v>
      </c>
      <c r="H1325" s="34">
        <f>+D1325*E1325</f>
        <v>738900</v>
      </c>
      <c r="I1325" s="4">
        <f>+CEILING(F1325*G1325,1000)</f>
        <v>402000</v>
      </c>
      <c r="J1325" s="4">
        <f>(H1325-I1325)</f>
        <v>336900</v>
      </c>
      <c r="K1325" s="21">
        <v>44665</v>
      </c>
      <c r="L1325" s="3"/>
      <c r="M1325" s="34"/>
      <c r="N1325" s="34"/>
      <c r="O1325" s="34"/>
      <c r="P1325" s="34"/>
      <c r="Q1325" s="34"/>
      <c r="R1325" s="34"/>
      <c r="S1325" s="34"/>
      <c r="T1325" s="3" t="s">
        <v>1627</v>
      </c>
    </row>
    <row r="1326" spans="1:20" x14ac:dyDescent="0.35">
      <c r="A1326" s="3" t="s">
        <v>179</v>
      </c>
      <c r="B1326" s="3"/>
      <c r="C1326" s="3"/>
      <c r="D1326" s="3"/>
      <c r="E1326" s="34"/>
      <c r="F1326" s="34"/>
      <c r="G1326" s="34"/>
      <c r="H1326" s="34"/>
      <c r="I1326" s="34"/>
      <c r="J1326" s="34"/>
      <c r="K1326" s="21">
        <v>44665</v>
      </c>
      <c r="L1326" s="3" t="s">
        <v>9</v>
      </c>
      <c r="M1326" s="34"/>
      <c r="N1326" s="4">
        <v>10000</v>
      </c>
      <c r="O1326" s="4">
        <f t="shared" ref="O1326:O1333" si="224">+SUM(M1326:N1326)</f>
        <v>10000</v>
      </c>
      <c r="P1326" s="34"/>
      <c r="Q1326" s="34"/>
      <c r="R1326" s="34"/>
      <c r="S1326" s="34"/>
      <c r="T1326" s="3" t="s">
        <v>1627</v>
      </c>
    </row>
    <row r="1327" spans="1:20" x14ac:dyDescent="0.35">
      <c r="A1327" s="3" t="s">
        <v>179</v>
      </c>
      <c r="B1327" s="3"/>
      <c r="C1327" s="3"/>
      <c r="D1327" s="3"/>
      <c r="E1327" s="34"/>
      <c r="F1327" s="34"/>
      <c r="G1327" s="34"/>
      <c r="H1327" s="34"/>
      <c r="I1327" s="34"/>
      <c r="J1327" s="34"/>
      <c r="K1327" s="21">
        <v>44690</v>
      </c>
      <c r="L1327" s="3" t="s">
        <v>1833</v>
      </c>
      <c r="M1327" s="34">
        <v>175000</v>
      </c>
      <c r="N1327" s="34"/>
      <c r="O1327" s="4">
        <f t="shared" si="224"/>
        <v>175000</v>
      </c>
      <c r="P1327" s="34"/>
      <c r="Q1327" s="34"/>
      <c r="R1327" s="34"/>
      <c r="S1327" s="34"/>
      <c r="T1327" s="3" t="s">
        <v>1627</v>
      </c>
    </row>
    <row r="1328" spans="1:20" x14ac:dyDescent="0.35">
      <c r="A1328" s="3" t="s">
        <v>179</v>
      </c>
      <c r="B1328" s="3"/>
      <c r="C1328" s="3"/>
      <c r="D1328" s="3"/>
      <c r="E1328" s="34"/>
      <c r="F1328" s="34"/>
      <c r="G1328" s="34"/>
      <c r="H1328" s="34"/>
      <c r="I1328" s="34"/>
      <c r="J1328" s="34"/>
      <c r="K1328" s="21">
        <v>44838</v>
      </c>
      <c r="L1328" s="3" t="s">
        <v>1834</v>
      </c>
      <c r="M1328" s="34">
        <v>185000</v>
      </c>
      <c r="N1328" s="34"/>
      <c r="O1328" s="4">
        <f t="shared" si="224"/>
        <v>185000</v>
      </c>
      <c r="P1328" s="34"/>
      <c r="Q1328" s="34"/>
      <c r="R1328" s="34"/>
      <c r="S1328" s="34"/>
      <c r="T1328" s="3" t="s">
        <v>1627</v>
      </c>
    </row>
    <row r="1329" spans="1:20" x14ac:dyDescent="0.35">
      <c r="A1329" s="3" t="s">
        <v>179</v>
      </c>
      <c r="B1329" s="3"/>
      <c r="C1329" s="3" t="s">
        <v>1526</v>
      </c>
      <c r="D1329" s="3"/>
      <c r="E1329" s="34"/>
      <c r="F1329" s="34"/>
      <c r="G1329" s="34"/>
      <c r="H1329" s="34"/>
      <c r="I1329" s="34"/>
      <c r="J1329" s="34"/>
      <c r="K1329" s="21">
        <v>44926</v>
      </c>
      <c r="L1329" s="3" t="s">
        <v>1835</v>
      </c>
      <c r="M1329" s="34">
        <v>185000</v>
      </c>
      <c r="N1329" s="34"/>
      <c r="O1329" s="4">
        <f t="shared" si="224"/>
        <v>185000</v>
      </c>
      <c r="P1329" s="34"/>
      <c r="Q1329" s="34"/>
      <c r="R1329" s="34"/>
      <c r="S1329" s="34"/>
      <c r="T1329" s="3" t="s">
        <v>1627</v>
      </c>
    </row>
    <row r="1330" spans="1:20" x14ac:dyDescent="0.35">
      <c r="A1330" s="3" t="s">
        <v>179</v>
      </c>
      <c r="B1330" s="3"/>
      <c r="C1330" s="3"/>
      <c r="D1330" s="3"/>
      <c r="E1330" s="34"/>
      <c r="F1330" s="34"/>
      <c r="G1330" s="34"/>
      <c r="H1330" s="34"/>
      <c r="I1330" s="34"/>
      <c r="J1330" s="34"/>
      <c r="K1330" s="21">
        <v>45069</v>
      </c>
      <c r="L1330" s="3" t="s">
        <v>321</v>
      </c>
      <c r="M1330" s="34">
        <v>-175000</v>
      </c>
      <c r="N1330" s="34"/>
      <c r="O1330" s="4">
        <f t="shared" si="224"/>
        <v>-175000</v>
      </c>
      <c r="P1330" s="34"/>
      <c r="Q1330" s="34"/>
      <c r="R1330" s="34"/>
      <c r="S1330" s="34"/>
      <c r="T1330" s="3" t="s">
        <v>1627</v>
      </c>
    </row>
    <row r="1331" spans="1:20" x14ac:dyDescent="0.35">
      <c r="A1331" s="3" t="s">
        <v>179</v>
      </c>
      <c r="B1331" s="3"/>
      <c r="C1331" s="3"/>
      <c r="D1331" s="3"/>
      <c r="E1331" s="34"/>
      <c r="F1331" s="34"/>
      <c r="G1331" s="34"/>
      <c r="H1331" s="34"/>
      <c r="I1331" s="34"/>
      <c r="J1331" s="34"/>
      <c r="K1331" s="21">
        <v>45089</v>
      </c>
      <c r="L1331" s="3" t="s">
        <v>9</v>
      </c>
      <c r="M1331" s="34"/>
      <c r="N1331" s="4">
        <v>326900</v>
      </c>
      <c r="O1331" s="4">
        <f t="shared" si="224"/>
        <v>326900</v>
      </c>
      <c r="P1331" s="34"/>
      <c r="Q1331" s="34"/>
      <c r="R1331" s="34"/>
      <c r="S1331" s="34"/>
      <c r="T1331" s="3" t="s">
        <v>1627</v>
      </c>
    </row>
    <row r="1332" spans="1:20" x14ac:dyDescent="0.35">
      <c r="A1332" s="3" t="s">
        <v>179</v>
      </c>
      <c r="B1332" s="3"/>
      <c r="C1332" s="3"/>
      <c r="D1332" s="3"/>
      <c r="E1332" s="34"/>
      <c r="F1332" s="34"/>
      <c r="G1332" s="34"/>
      <c r="H1332" s="34"/>
      <c r="I1332" s="34"/>
      <c r="J1332" s="34"/>
      <c r="K1332" s="21">
        <v>45089</v>
      </c>
      <c r="L1332" s="3" t="s">
        <v>1836</v>
      </c>
      <c r="M1332" s="34">
        <v>32000</v>
      </c>
      <c r="N1332" s="34"/>
      <c r="O1332" s="4">
        <f t="shared" si="224"/>
        <v>32000</v>
      </c>
      <c r="P1332" s="34"/>
      <c r="Q1332" s="34"/>
      <c r="R1332" s="34"/>
      <c r="S1332" s="34"/>
      <c r="T1332" s="3" t="s">
        <v>1627</v>
      </c>
    </row>
    <row r="1333" spans="1:20" x14ac:dyDescent="0.35">
      <c r="A1333" s="3" t="s">
        <v>179</v>
      </c>
      <c r="B1333" s="3"/>
      <c r="C1333" s="3"/>
      <c r="D1333" s="3"/>
      <c r="E1333" s="34"/>
      <c r="F1333" s="34"/>
      <c r="G1333" s="34"/>
      <c r="H1333" s="34"/>
      <c r="I1333" s="34"/>
      <c r="J1333" s="34"/>
      <c r="K1333" s="3"/>
      <c r="L1333" s="3"/>
      <c r="M1333" s="34"/>
      <c r="N1333" s="34"/>
      <c r="O1333" s="4">
        <f t="shared" si="224"/>
        <v>0</v>
      </c>
      <c r="P1333" s="34"/>
      <c r="Q1333" s="34"/>
      <c r="R1333" s="34"/>
      <c r="S1333" s="34"/>
      <c r="T1333" s="3" t="s">
        <v>1627</v>
      </c>
    </row>
    <row r="1334" spans="1:20" x14ac:dyDescent="0.35">
      <c r="A1334" s="18"/>
      <c r="B1334" s="18"/>
      <c r="C1334" s="18"/>
      <c r="D1334" s="18"/>
      <c r="E1334" s="23"/>
      <c r="F1334" s="23"/>
      <c r="G1334" s="23"/>
      <c r="H1334" s="23"/>
      <c r="I1334" s="23"/>
      <c r="J1334" s="23"/>
      <c r="K1334" s="18"/>
      <c r="L1334" s="18"/>
      <c r="M1334" s="23">
        <f t="shared" ref="M1334:N1334" si="225">SUM(M1326:M1333)</f>
        <v>402000</v>
      </c>
      <c r="N1334" s="23">
        <f t="shared" si="225"/>
        <v>336900</v>
      </c>
      <c r="O1334" s="23">
        <f>SUM(O1326:O1333)</f>
        <v>738900</v>
      </c>
      <c r="P1334" s="23">
        <f>+J1325-N1334</f>
        <v>0</v>
      </c>
      <c r="Q1334" s="23">
        <f>+I1325-M1334</f>
        <v>0</v>
      </c>
      <c r="R1334" s="23">
        <f>+SUM(P1334:Q1334)</f>
        <v>0</v>
      </c>
      <c r="S1334" s="23">
        <f>+O1334</f>
        <v>738900</v>
      </c>
      <c r="T1334" s="18"/>
    </row>
    <row r="1335" spans="1:20" x14ac:dyDescent="0.35">
      <c r="A1335" s="3" t="s">
        <v>180</v>
      </c>
      <c r="B1335" s="3" t="s">
        <v>399</v>
      </c>
      <c r="C1335" s="3"/>
      <c r="D1335" s="3">
        <v>73.89</v>
      </c>
      <c r="E1335" s="34">
        <v>11000</v>
      </c>
      <c r="F1335" s="4">
        <f>+D1335*0.8364</f>
        <v>61.801596000000004</v>
      </c>
      <c r="G1335" s="34">
        <v>6500</v>
      </c>
      <c r="H1335" s="34">
        <f>+D1335*E1335</f>
        <v>812790</v>
      </c>
      <c r="I1335" s="4">
        <f>+CEILING(F1335*G1335,1000)</f>
        <v>402000</v>
      </c>
      <c r="J1335" s="4">
        <f>(H1335-I1335)</f>
        <v>410790</v>
      </c>
      <c r="K1335" s="21">
        <v>45110</v>
      </c>
      <c r="L1335" s="3"/>
      <c r="M1335" s="34"/>
      <c r="N1335" s="34"/>
      <c r="O1335" s="34"/>
      <c r="P1335" s="34"/>
      <c r="Q1335" s="34"/>
      <c r="R1335" s="34"/>
      <c r="S1335" s="34"/>
      <c r="T1335" s="3" t="s">
        <v>1619</v>
      </c>
    </row>
    <row r="1336" spans="1:20" x14ac:dyDescent="0.35">
      <c r="A1336" s="3" t="s">
        <v>180</v>
      </c>
      <c r="B1336" s="3"/>
      <c r="C1336" s="3" t="s">
        <v>1527</v>
      </c>
      <c r="D1336" s="3"/>
      <c r="E1336" s="34"/>
      <c r="F1336" s="34"/>
      <c r="G1336" s="34"/>
      <c r="H1336" s="34"/>
      <c r="I1336" s="34"/>
      <c r="J1336" s="34"/>
      <c r="K1336" s="21">
        <v>45110</v>
      </c>
      <c r="L1336" s="3" t="s">
        <v>1837</v>
      </c>
      <c r="M1336" s="34">
        <v>215000</v>
      </c>
      <c r="N1336" s="34"/>
      <c r="O1336" s="4">
        <f t="shared" ref="O1336:O1344" si="226">+SUM(M1336:N1336)</f>
        <v>215000</v>
      </c>
      <c r="P1336" s="34"/>
      <c r="Q1336" s="34"/>
      <c r="R1336" s="34"/>
      <c r="S1336" s="34"/>
      <c r="T1336" s="3" t="s">
        <v>1619</v>
      </c>
    </row>
    <row r="1337" spans="1:20" x14ac:dyDescent="0.35">
      <c r="A1337" s="3" t="s">
        <v>180</v>
      </c>
      <c r="B1337" s="3"/>
      <c r="C1337" s="3"/>
      <c r="D1337" s="3"/>
      <c r="E1337" s="34"/>
      <c r="F1337" s="34"/>
      <c r="G1337" s="34"/>
      <c r="H1337" s="34"/>
      <c r="I1337" s="34"/>
      <c r="J1337" s="34"/>
      <c r="K1337" s="21">
        <v>45105</v>
      </c>
      <c r="L1337" s="3" t="s">
        <v>312</v>
      </c>
      <c r="M1337" s="34">
        <v>5000</v>
      </c>
      <c r="N1337" s="34"/>
      <c r="O1337" s="4">
        <f t="shared" si="226"/>
        <v>5000</v>
      </c>
      <c r="P1337" s="34"/>
      <c r="Q1337" s="34"/>
      <c r="R1337" s="34"/>
      <c r="S1337" s="34"/>
      <c r="T1337" s="3" t="s">
        <v>1619</v>
      </c>
    </row>
    <row r="1338" spans="1:20" x14ac:dyDescent="0.35">
      <c r="A1338" s="3" t="s">
        <v>180</v>
      </c>
      <c r="B1338" s="3"/>
      <c r="C1338" s="3"/>
      <c r="D1338" s="3"/>
      <c r="E1338" s="34"/>
      <c r="F1338" s="34"/>
      <c r="G1338" s="34"/>
      <c r="H1338" s="34"/>
      <c r="I1338" s="34"/>
      <c r="J1338" s="34"/>
      <c r="K1338" s="21">
        <v>45202</v>
      </c>
      <c r="L1338" s="3" t="s">
        <v>1838</v>
      </c>
      <c r="M1338" s="34">
        <v>180000</v>
      </c>
      <c r="N1338" s="34"/>
      <c r="O1338" s="4">
        <f t="shared" si="226"/>
        <v>180000</v>
      </c>
      <c r="P1338" s="34"/>
      <c r="Q1338" s="34"/>
      <c r="R1338" s="34"/>
      <c r="S1338" s="34"/>
      <c r="T1338" s="3" t="s">
        <v>1619</v>
      </c>
    </row>
    <row r="1339" spans="1:20" x14ac:dyDescent="0.35">
      <c r="A1339" s="3" t="s">
        <v>180</v>
      </c>
      <c r="B1339" s="3"/>
      <c r="C1339" s="3" t="s">
        <v>1528</v>
      </c>
      <c r="D1339" s="3"/>
      <c r="E1339" s="34"/>
      <c r="F1339" s="34"/>
      <c r="G1339" s="34"/>
      <c r="H1339" s="34"/>
      <c r="I1339" s="34"/>
      <c r="J1339" s="34"/>
      <c r="K1339" s="21">
        <v>45436</v>
      </c>
      <c r="L1339" s="3" t="s">
        <v>9</v>
      </c>
      <c r="M1339" s="34"/>
      <c r="N1339" s="4">
        <v>11000</v>
      </c>
      <c r="O1339" s="4">
        <f t="shared" si="226"/>
        <v>11000</v>
      </c>
      <c r="P1339" s="34"/>
      <c r="Q1339" s="34"/>
      <c r="R1339" s="34"/>
      <c r="S1339" s="34"/>
      <c r="T1339" s="3" t="s">
        <v>1619</v>
      </c>
    </row>
    <row r="1340" spans="1:20" x14ac:dyDescent="0.35">
      <c r="A1340" s="3" t="s">
        <v>180</v>
      </c>
      <c r="B1340" s="3"/>
      <c r="C1340" s="3" t="s">
        <v>1529</v>
      </c>
      <c r="D1340" s="3"/>
      <c r="E1340" s="34"/>
      <c r="F1340" s="34"/>
      <c r="G1340" s="34"/>
      <c r="H1340" s="34"/>
      <c r="I1340" s="34"/>
      <c r="J1340" s="34"/>
      <c r="K1340" s="21">
        <v>45540</v>
      </c>
      <c r="L1340" s="3" t="s">
        <v>1839</v>
      </c>
      <c r="M1340" s="4">
        <v>350000</v>
      </c>
      <c r="N1340" s="34"/>
      <c r="O1340" s="4">
        <f t="shared" si="226"/>
        <v>350000</v>
      </c>
      <c r="P1340" s="34"/>
      <c r="Q1340" s="34"/>
      <c r="R1340" s="34"/>
      <c r="S1340" s="34"/>
      <c r="T1340" s="3" t="s">
        <v>1619</v>
      </c>
    </row>
    <row r="1341" spans="1:20" x14ac:dyDescent="0.35">
      <c r="A1341" s="3" t="s">
        <v>180</v>
      </c>
      <c r="B1341" s="3"/>
      <c r="C1341" s="3"/>
      <c r="D1341" s="3"/>
      <c r="E1341" s="34"/>
      <c r="F1341" s="34"/>
      <c r="G1341" s="34"/>
      <c r="H1341" s="34"/>
      <c r="I1341" s="34"/>
      <c r="J1341" s="34"/>
      <c r="K1341" s="21">
        <v>45634</v>
      </c>
      <c r="L1341" s="3" t="s">
        <v>9</v>
      </c>
      <c r="M1341" s="34"/>
      <c r="N1341" s="4">
        <v>351800</v>
      </c>
      <c r="O1341" s="4">
        <f t="shared" si="226"/>
        <v>351800</v>
      </c>
      <c r="P1341" s="34"/>
      <c r="Q1341" s="34"/>
      <c r="R1341" s="34"/>
      <c r="S1341" s="34"/>
      <c r="T1341" s="3" t="s">
        <v>1619</v>
      </c>
    </row>
    <row r="1342" spans="1:20" x14ac:dyDescent="0.35">
      <c r="A1342" s="3" t="s">
        <v>180</v>
      </c>
      <c r="B1342" s="3"/>
      <c r="C1342" s="3"/>
      <c r="D1342" s="3"/>
      <c r="E1342" s="34"/>
      <c r="F1342" s="34"/>
      <c r="G1342" s="34"/>
      <c r="H1342" s="34"/>
      <c r="I1342" s="34"/>
      <c r="J1342" s="34"/>
      <c r="K1342" s="21">
        <v>45636</v>
      </c>
      <c r="L1342" s="3" t="s">
        <v>314</v>
      </c>
      <c r="M1342" s="4">
        <v>-400000</v>
      </c>
      <c r="N1342" s="34"/>
      <c r="O1342" s="4">
        <f t="shared" si="226"/>
        <v>-400000</v>
      </c>
      <c r="P1342" s="34"/>
      <c r="Q1342" s="34"/>
      <c r="R1342" s="34"/>
      <c r="S1342" s="34"/>
      <c r="T1342" s="3" t="s">
        <v>1619</v>
      </c>
    </row>
    <row r="1343" spans="1:20" x14ac:dyDescent="0.35">
      <c r="A1343" s="3" t="s">
        <v>180</v>
      </c>
      <c r="B1343" s="3"/>
      <c r="C1343" s="3"/>
      <c r="D1343" s="3"/>
      <c r="E1343" s="34"/>
      <c r="F1343" s="34"/>
      <c r="G1343" s="34"/>
      <c r="H1343" s="34"/>
      <c r="I1343" s="34"/>
      <c r="J1343" s="34"/>
      <c r="K1343" s="21" t="s">
        <v>1204</v>
      </c>
      <c r="L1343" s="3" t="s">
        <v>181</v>
      </c>
      <c r="M1343" s="34">
        <v>0</v>
      </c>
      <c r="N1343" s="34">
        <v>100000</v>
      </c>
      <c r="O1343" s="4">
        <f t="shared" si="226"/>
        <v>100000</v>
      </c>
      <c r="P1343" s="34"/>
      <c r="Q1343" s="34"/>
      <c r="R1343" s="34"/>
      <c r="S1343" s="34"/>
      <c r="T1343" s="3" t="s">
        <v>1619</v>
      </c>
    </row>
    <row r="1344" spans="1:20" x14ac:dyDescent="0.35">
      <c r="A1344" s="3" t="s">
        <v>180</v>
      </c>
      <c r="B1344" s="3"/>
      <c r="C1344" s="3"/>
      <c r="D1344" s="3"/>
      <c r="E1344" s="34"/>
      <c r="F1344" s="34"/>
      <c r="G1344" s="34"/>
      <c r="H1344" s="34"/>
      <c r="I1344" s="34"/>
      <c r="J1344" s="34"/>
      <c r="K1344" s="3"/>
      <c r="L1344" s="3"/>
      <c r="M1344" s="34"/>
      <c r="N1344" s="34"/>
      <c r="O1344" s="4">
        <f t="shared" si="226"/>
        <v>0</v>
      </c>
      <c r="P1344" s="34"/>
      <c r="Q1344" s="34"/>
      <c r="R1344" s="34"/>
      <c r="S1344" s="34"/>
      <c r="T1344" s="3" t="s">
        <v>1619</v>
      </c>
    </row>
    <row r="1345" spans="1:20" x14ac:dyDescent="0.35">
      <c r="A1345" s="18"/>
      <c r="B1345" s="18"/>
      <c r="C1345" s="18"/>
      <c r="D1345" s="18"/>
      <c r="E1345" s="23"/>
      <c r="F1345" s="23"/>
      <c r="G1345" s="23"/>
      <c r="H1345" s="23"/>
      <c r="I1345" s="23"/>
      <c r="J1345" s="23"/>
      <c r="K1345" s="18"/>
      <c r="L1345" s="18"/>
      <c r="M1345" s="23">
        <f t="shared" ref="M1345:N1345" si="227">SUM(M1336:M1344)</f>
        <v>350000</v>
      </c>
      <c r="N1345" s="23">
        <f t="shared" si="227"/>
        <v>462800</v>
      </c>
      <c r="O1345" s="23">
        <f>SUM(O1336:O1344)</f>
        <v>812800</v>
      </c>
      <c r="P1345" s="23">
        <f>+J1335-N1345</f>
        <v>-52010</v>
      </c>
      <c r="Q1345" s="23">
        <f>+I1335-M1345</f>
        <v>52000</v>
      </c>
      <c r="R1345" s="23">
        <f>+SUM(P1345:Q1345)</f>
        <v>-10</v>
      </c>
      <c r="S1345" s="23">
        <f>+O1345</f>
        <v>812800</v>
      </c>
      <c r="T1345" s="18"/>
    </row>
    <row r="1346" spans="1:20" x14ac:dyDescent="0.35">
      <c r="A1346" s="3" t="s">
        <v>181</v>
      </c>
      <c r="B1346" s="3" t="s">
        <v>399</v>
      </c>
      <c r="C1346" s="3"/>
      <c r="D1346" s="3">
        <v>73.89</v>
      </c>
      <c r="E1346" s="34">
        <v>11000</v>
      </c>
      <c r="F1346" s="4">
        <f>+D1346*0.8364</f>
        <v>61.801596000000004</v>
      </c>
      <c r="G1346" s="34">
        <v>6500</v>
      </c>
      <c r="H1346" s="34">
        <f>+D1346*E1346</f>
        <v>812790</v>
      </c>
      <c r="I1346" s="4">
        <f>+CEILING(F1346*G1346,1000)</f>
        <v>402000</v>
      </c>
      <c r="J1346" s="4">
        <f>(H1346-I1346)</f>
        <v>410790</v>
      </c>
      <c r="K1346" s="21">
        <v>45110</v>
      </c>
      <c r="L1346" s="3"/>
      <c r="M1346" s="34"/>
      <c r="N1346" s="34"/>
      <c r="O1346" s="34"/>
      <c r="P1346" s="34"/>
      <c r="Q1346" s="34"/>
      <c r="R1346" s="34"/>
      <c r="S1346" s="34"/>
      <c r="T1346" s="3" t="s">
        <v>1619</v>
      </c>
    </row>
    <row r="1347" spans="1:20" x14ac:dyDescent="0.35">
      <c r="A1347" s="3" t="s">
        <v>181</v>
      </c>
      <c r="B1347" s="3"/>
      <c r="C1347" s="3" t="s">
        <v>1530</v>
      </c>
      <c r="D1347" s="3"/>
      <c r="E1347" s="34"/>
      <c r="F1347" s="34"/>
      <c r="G1347" s="34"/>
      <c r="H1347" s="34"/>
      <c r="I1347" s="34"/>
      <c r="J1347" s="34"/>
      <c r="K1347" s="21">
        <v>45110</v>
      </c>
      <c r="L1347" s="3" t="s">
        <v>1840</v>
      </c>
      <c r="M1347" s="34">
        <v>215000</v>
      </c>
      <c r="N1347" s="34"/>
      <c r="O1347" s="4">
        <f t="shared" ref="O1347:O1357" si="228">+SUM(M1347:N1347)</f>
        <v>215000</v>
      </c>
      <c r="P1347" s="34"/>
      <c r="Q1347" s="34"/>
      <c r="R1347" s="34"/>
      <c r="S1347" s="34"/>
      <c r="T1347" s="3" t="s">
        <v>1619</v>
      </c>
    </row>
    <row r="1348" spans="1:20" x14ac:dyDescent="0.35">
      <c r="A1348" s="3" t="s">
        <v>181</v>
      </c>
      <c r="B1348" s="3"/>
      <c r="C1348" s="3" t="s">
        <v>1530</v>
      </c>
      <c r="D1348" s="3"/>
      <c r="E1348" s="34"/>
      <c r="F1348" s="34"/>
      <c r="G1348" s="34"/>
      <c r="H1348" s="34"/>
      <c r="I1348" s="34"/>
      <c r="J1348" s="34"/>
      <c r="K1348" s="21">
        <v>45105</v>
      </c>
      <c r="L1348" s="3" t="s">
        <v>312</v>
      </c>
      <c r="M1348" s="34">
        <v>5000</v>
      </c>
      <c r="N1348" s="34"/>
      <c r="O1348" s="4">
        <f t="shared" si="228"/>
        <v>5000</v>
      </c>
      <c r="P1348" s="34"/>
      <c r="Q1348" s="34"/>
      <c r="R1348" s="34"/>
      <c r="S1348" s="34"/>
      <c r="T1348" s="3" t="s">
        <v>1619</v>
      </c>
    </row>
    <row r="1349" spans="1:20" x14ac:dyDescent="0.35">
      <c r="A1349" s="3" t="s">
        <v>181</v>
      </c>
      <c r="B1349" s="3"/>
      <c r="C1349" s="3" t="s">
        <v>1530</v>
      </c>
      <c r="D1349" s="3"/>
      <c r="E1349" s="34"/>
      <c r="F1349" s="34"/>
      <c r="G1349" s="34"/>
      <c r="H1349" s="34"/>
      <c r="I1349" s="34"/>
      <c r="J1349" s="34"/>
      <c r="K1349" s="21">
        <v>45202</v>
      </c>
      <c r="L1349" s="3" t="s">
        <v>1841</v>
      </c>
      <c r="M1349" s="34">
        <v>180000</v>
      </c>
      <c r="N1349" s="34"/>
      <c r="O1349" s="4">
        <f t="shared" si="228"/>
        <v>180000</v>
      </c>
      <c r="P1349" s="34"/>
      <c r="Q1349" s="34"/>
      <c r="R1349" s="34"/>
      <c r="S1349" s="34"/>
      <c r="T1349" s="3" t="s">
        <v>1619</v>
      </c>
    </row>
    <row r="1350" spans="1:20" x14ac:dyDescent="0.35">
      <c r="A1350" s="3" t="s">
        <v>181</v>
      </c>
      <c r="B1350" s="3"/>
      <c r="C1350" s="3"/>
      <c r="D1350" s="3"/>
      <c r="E1350" s="34"/>
      <c r="F1350" s="34"/>
      <c r="G1350" s="34"/>
      <c r="H1350" s="34"/>
      <c r="I1350" s="34"/>
      <c r="J1350" s="34"/>
      <c r="K1350" s="21">
        <v>45302</v>
      </c>
      <c r="L1350" s="3" t="s">
        <v>9</v>
      </c>
      <c r="M1350" s="34"/>
      <c r="N1350" s="4">
        <v>100000</v>
      </c>
      <c r="O1350" s="4">
        <f t="shared" si="228"/>
        <v>100000</v>
      </c>
      <c r="P1350" s="34"/>
      <c r="Q1350" s="34"/>
      <c r="R1350" s="34"/>
      <c r="S1350" s="34"/>
      <c r="T1350" s="3" t="s">
        <v>1619</v>
      </c>
    </row>
    <row r="1351" spans="1:20" x14ac:dyDescent="0.35">
      <c r="A1351" s="3" t="s">
        <v>181</v>
      </c>
      <c r="B1351" s="3"/>
      <c r="C1351" s="3" t="s">
        <v>1529</v>
      </c>
      <c r="D1351" s="3"/>
      <c r="E1351" s="34"/>
      <c r="F1351" s="34"/>
      <c r="G1351" s="34"/>
      <c r="H1351" s="34"/>
      <c r="I1351" s="34"/>
      <c r="J1351" s="34"/>
      <c r="K1351" s="21">
        <v>45540</v>
      </c>
      <c r="L1351" s="3" t="s">
        <v>1842</v>
      </c>
      <c r="M1351" s="4">
        <v>350000</v>
      </c>
      <c r="N1351" s="34"/>
      <c r="O1351" s="4">
        <f t="shared" si="228"/>
        <v>350000</v>
      </c>
      <c r="P1351" s="34"/>
      <c r="Q1351" s="34"/>
      <c r="R1351" s="34"/>
      <c r="S1351" s="34"/>
      <c r="T1351" s="3" t="s">
        <v>1619</v>
      </c>
    </row>
    <row r="1352" spans="1:20" x14ac:dyDescent="0.35">
      <c r="A1352" s="3" t="s">
        <v>181</v>
      </c>
      <c r="B1352" s="3"/>
      <c r="C1352" s="3"/>
      <c r="D1352" s="3"/>
      <c r="E1352" s="34"/>
      <c r="F1352" s="34"/>
      <c r="G1352" s="34"/>
      <c r="H1352" s="34"/>
      <c r="I1352" s="34"/>
      <c r="J1352" s="34"/>
      <c r="K1352" s="21">
        <v>45610</v>
      </c>
      <c r="L1352" s="3" t="s">
        <v>312</v>
      </c>
      <c r="M1352" s="4">
        <v>50000</v>
      </c>
      <c r="N1352" s="34"/>
      <c r="O1352" s="4">
        <f t="shared" si="228"/>
        <v>50000</v>
      </c>
      <c r="P1352" s="34"/>
      <c r="Q1352" s="34"/>
      <c r="R1352" s="34"/>
      <c r="S1352" s="34"/>
      <c r="T1352" s="3" t="s">
        <v>1619</v>
      </c>
    </row>
    <row r="1353" spans="1:20" x14ac:dyDescent="0.35">
      <c r="A1353" s="3" t="s">
        <v>181</v>
      </c>
      <c r="B1353" s="3"/>
      <c r="C1353" s="3"/>
      <c r="D1353" s="3"/>
      <c r="E1353" s="34"/>
      <c r="F1353" s="34"/>
      <c r="G1353" s="34"/>
      <c r="H1353" s="34"/>
      <c r="I1353" s="34"/>
      <c r="J1353" s="34"/>
      <c r="K1353" s="21">
        <v>45610</v>
      </c>
      <c r="L1353" s="3" t="s">
        <v>312</v>
      </c>
      <c r="M1353" s="4">
        <v>13000</v>
      </c>
      <c r="N1353" s="34"/>
      <c r="O1353" s="4">
        <f t="shared" si="228"/>
        <v>13000</v>
      </c>
      <c r="P1353" s="34"/>
      <c r="Q1353" s="34"/>
      <c r="R1353" s="34"/>
      <c r="S1353" s="34"/>
      <c r="T1353" s="3" t="s">
        <v>1619</v>
      </c>
    </row>
    <row r="1354" spans="1:20" x14ac:dyDescent="0.35">
      <c r="A1354" s="3" t="s">
        <v>181</v>
      </c>
      <c r="B1354" s="3"/>
      <c r="C1354" s="3"/>
      <c r="D1354" s="3"/>
      <c r="E1354" s="34"/>
      <c r="F1354" s="34"/>
      <c r="G1354" s="34"/>
      <c r="H1354" s="34"/>
      <c r="I1354" s="34"/>
      <c r="J1354" s="34"/>
      <c r="K1354" s="21">
        <v>45610</v>
      </c>
      <c r="L1354" s="3" t="s">
        <v>314</v>
      </c>
      <c r="M1354" s="4">
        <v>400000</v>
      </c>
      <c r="N1354" s="34"/>
      <c r="O1354" s="4">
        <f t="shared" si="228"/>
        <v>400000</v>
      </c>
      <c r="P1354" s="34"/>
      <c r="Q1354" s="34"/>
      <c r="R1354" s="34"/>
      <c r="S1354" s="34"/>
      <c r="T1354" s="3" t="s">
        <v>1619</v>
      </c>
    </row>
    <row r="1355" spans="1:20" x14ac:dyDescent="0.35">
      <c r="A1355" s="3" t="s">
        <v>181</v>
      </c>
      <c r="B1355" s="3"/>
      <c r="C1355" s="3" t="s">
        <v>1530</v>
      </c>
      <c r="D1355" s="3"/>
      <c r="E1355" s="34"/>
      <c r="F1355" s="34"/>
      <c r="G1355" s="34"/>
      <c r="H1355" s="34"/>
      <c r="I1355" s="34"/>
      <c r="J1355" s="34"/>
      <c r="K1355" s="21">
        <v>45614</v>
      </c>
      <c r="L1355" s="3" t="s">
        <v>314</v>
      </c>
      <c r="M1355" s="4">
        <v>-400000</v>
      </c>
      <c r="N1355" s="34"/>
      <c r="O1355" s="4">
        <f t="shared" si="228"/>
        <v>-400000</v>
      </c>
      <c r="P1355" s="34"/>
      <c r="Q1355" s="34"/>
      <c r="R1355" s="34"/>
      <c r="S1355" s="34"/>
      <c r="T1355" s="3" t="s">
        <v>1619</v>
      </c>
    </row>
    <row r="1356" spans="1:20" x14ac:dyDescent="0.35">
      <c r="A1356" s="3" t="s">
        <v>181</v>
      </c>
      <c r="B1356" s="3"/>
      <c r="C1356" s="3"/>
      <c r="D1356" s="3"/>
      <c r="E1356" s="34"/>
      <c r="F1356" s="34"/>
      <c r="G1356" s="34"/>
      <c r="H1356" s="34"/>
      <c r="I1356" s="34"/>
      <c r="J1356" s="34"/>
      <c r="K1356" s="21" t="s">
        <v>1204</v>
      </c>
      <c r="L1356" s="3" t="s">
        <v>181</v>
      </c>
      <c r="M1356" s="34"/>
      <c r="N1356" s="34">
        <v>-100000</v>
      </c>
      <c r="O1356" s="4">
        <f t="shared" si="228"/>
        <v>-100000</v>
      </c>
      <c r="P1356" s="34"/>
      <c r="Q1356" s="34"/>
      <c r="R1356" s="34"/>
      <c r="S1356" s="34"/>
      <c r="T1356" s="3" t="s">
        <v>1619</v>
      </c>
    </row>
    <row r="1357" spans="1:20" x14ac:dyDescent="0.35">
      <c r="A1357" s="3" t="s">
        <v>181</v>
      </c>
      <c r="B1357" s="3"/>
      <c r="C1357" s="3"/>
      <c r="D1357" s="3"/>
      <c r="E1357" s="34"/>
      <c r="F1357" s="34"/>
      <c r="G1357" s="34"/>
      <c r="H1357" s="34"/>
      <c r="I1357" s="34"/>
      <c r="J1357" s="34"/>
      <c r="K1357" s="3"/>
      <c r="L1357" s="3"/>
      <c r="M1357" s="34"/>
      <c r="N1357" s="34"/>
      <c r="O1357" s="4">
        <f t="shared" si="228"/>
        <v>0</v>
      </c>
      <c r="P1357" s="34"/>
      <c r="Q1357" s="34"/>
      <c r="R1357" s="34"/>
      <c r="S1357" s="34"/>
      <c r="T1357" s="3" t="s">
        <v>1619</v>
      </c>
    </row>
    <row r="1358" spans="1:20" x14ac:dyDescent="0.35">
      <c r="A1358" s="18"/>
      <c r="B1358" s="18"/>
      <c r="C1358" s="18"/>
      <c r="D1358" s="18"/>
      <c r="E1358" s="23"/>
      <c r="F1358" s="23"/>
      <c r="G1358" s="23"/>
      <c r="H1358" s="23"/>
      <c r="I1358" s="23"/>
      <c r="J1358" s="23"/>
      <c r="K1358" s="18"/>
      <c r="L1358" s="18"/>
      <c r="M1358" s="23">
        <f t="shared" ref="M1358:N1358" si="229">SUM(M1347:M1357)</f>
        <v>813000</v>
      </c>
      <c r="N1358" s="23">
        <f t="shared" si="229"/>
        <v>0</v>
      </c>
      <c r="O1358" s="23">
        <f>SUM(O1347:O1357)</f>
        <v>813000</v>
      </c>
      <c r="P1358" s="23">
        <f>+J1346-N1358</f>
        <v>410790</v>
      </c>
      <c r="Q1358" s="23">
        <f>+I1346-M1358</f>
        <v>-411000</v>
      </c>
      <c r="R1358" s="23">
        <f>+SUM(P1358:Q1358)</f>
        <v>-210</v>
      </c>
      <c r="S1358" s="23">
        <f>+O1358</f>
        <v>813000</v>
      </c>
      <c r="T1358" s="18"/>
    </row>
    <row r="1359" spans="1:20" x14ac:dyDescent="0.35">
      <c r="A1359" s="3" t="s">
        <v>182</v>
      </c>
      <c r="B1359" s="3" t="s">
        <v>399</v>
      </c>
      <c r="C1359" s="3"/>
      <c r="D1359" s="3">
        <v>60.44</v>
      </c>
      <c r="E1359" s="34">
        <v>16000</v>
      </c>
      <c r="F1359" s="4">
        <f>+D1359*0.8364</f>
        <v>50.552016000000002</v>
      </c>
      <c r="G1359" s="34">
        <v>6500</v>
      </c>
      <c r="H1359" s="34">
        <f>+D1359*E1359</f>
        <v>967040</v>
      </c>
      <c r="I1359" s="4">
        <f>+CEILING(F1359*G1359,1000)</f>
        <v>329000</v>
      </c>
      <c r="J1359" s="4">
        <f>(H1359-I1359)</f>
        <v>638040</v>
      </c>
      <c r="K1359" s="21"/>
      <c r="L1359" s="3"/>
      <c r="M1359" s="34"/>
      <c r="N1359" s="34"/>
      <c r="O1359" s="34"/>
      <c r="P1359" s="34"/>
      <c r="Q1359" s="34"/>
      <c r="R1359" s="34"/>
      <c r="S1359" s="34"/>
      <c r="T1359" s="3" t="s">
        <v>295</v>
      </c>
    </row>
    <row r="1360" spans="1:20" x14ac:dyDescent="0.35">
      <c r="A1360" s="3" t="s">
        <v>182</v>
      </c>
      <c r="B1360" s="3"/>
      <c r="C1360" s="3"/>
      <c r="D1360" s="3"/>
      <c r="E1360" s="34"/>
      <c r="F1360" s="34"/>
      <c r="G1360" s="34"/>
      <c r="H1360" s="34"/>
      <c r="I1360" s="34"/>
      <c r="J1360" s="34"/>
      <c r="K1360" s="21">
        <v>45314</v>
      </c>
      <c r="L1360" s="3" t="s">
        <v>9</v>
      </c>
      <c r="M1360" s="34"/>
      <c r="N1360" s="4">
        <v>5100</v>
      </c>
      <c r="O1360" s="4">
        <f t="shared" ref="O1360:O1363" si="230">+SUM(M1360:N1360)</f>
        <v>5100</v>
      </c>
      <c r="P1360" s="34"/>
      <c r="Q1360" s="34"/>
      <c r="R1360" s="34"/>
      <c r="S1360" s="34"/>
      <c r="T1360" s="3" t="s">
        <v>989</v>
      </c>
    </row>
    <row r="1361" spans="1:20" x14ac:dyDescent="0.35">
      <c r="A1361" s="3" t="s">
        <v>182</v>
      </c>
      <c r="B1361" s="3"/>
      <c r="C1361" s="3"/>
      <c r="D1361" s="3"/>
      <c r="E1361" s="34"/>
      <c r="F1361" s="34"/>
      <c r="G1361" s="34"/>
      <c r="H1361" s="34"/>
      <c r="I1361" s="34"/>
      <c r="J1361" s="34"/>
      <c r="K1361" s="21">
        <v>45374</v>
      </c>
      <c r="L1361" s="3" t="s">
        <v>9</v>
      </c>
      <c r="M1361" s="34"/>
      <c r="N1361" s="4">
        <v>100000</v>
      </c>
      <c r="O1361" s="4">
        <f t="shared" si="230"/>
        <v>100000</v>
      </c>
      <c r="P1361" s="34"/>
      <c r="Q1361" s="34"/>
      <c r="R1361" s="34"/>
      <c r="S1361" s="34"/>
      <c r="T1361" s="3" t="s">
        <v>989</v>
      </c>
    </row>
    <row r="1362" spans="1:20" x14ac:dyDescent="0.35">
      <c r="A1362" s="3" t="s">
        <v>182</v>
      </c>
      <c r="B1362" s="3"/>
      <c r="C1362" s="3"/>
      <c r="D1362" s="3"/>
      <c r="E1362" s="34"/>
      <c r="F1362" s="34"/>
      <c r="G1362" s="34"/>
      <c r="H1362" s="34"/>
      <c r="I1362" s="34"/>
      <c r="J1362" s="34"/>
      <c r="K1362" s="21" t="s">
        <v>1204</v>
      </c>
      <c r="L1362" s="3" t="s">
        <v>132</v>
      </c>
      <c r="M1362" s="34"/>
      <c r="N1362" s="34">
        <v>-105100</v>
      </c>
      <c r="O1362" s="4">
        <f t="shared" si="230"/>
        <v>-105100</v>
      </c>
      <c r="P1362" s="34"/>
      <c r="Q1362" s="34"/>
      <c r="R1362" s="34"/>
      <c r="S1362" s="34"/>
      <c r="T1362" s="3" t="s">
        <v>989</v>
      </c>
    </row>
    <row r="1363" spans="1:20" x14ac:dyDescent="0.35">
      <c r="A1363" s="3" t="s">
        <v>182</v>
      </c>
      <c r="B1363" s="3"/>
      <c r="C1363" s="3"/>
      <c r="D1363" s="3"/>
      <c r="E1363" s="34"/>
      <c r="F1363" s="34"/>
      <c r="G1363" s="34"/>
      <c r="H1363" s="34"/>
      <c r="I1363" s="34"/>
      <c r="J1363" s="34"/>
      <c r="K1363" s="3"/>
      <c r="L1363" s="3"/>
      <c r="M1363" s="34"/>
      <c r="N1363" s="34"/>
      <c r="O1363" s="4">
        <f t="shared" si="230"/>
        <v>0</v>
      </c>
      <c r="P1363" s="34"/>
      <c r="Q1363" s="34"/>
      <c r="R1363" s="34"/>
      <c r="S1363" s="34"/>
      <c r="T1363" s="3" t="s">
        <v>295</v>
      </c>
    </row>
    <row r="1364" spans="1:20" x14ac:dyDescent="0.35">
      <c r="A1364" s="18"/>
      <c r="B1364" s="18"/>
      <c r="C1364" s="18"/>
      <c r="D1364" s="18"/>
      <c r="E1364" s="23"/>
      <c r="F1364" s="23"/>
      <c r="G1364" s="23"/>
      <c r="H1364" s="23"/>
      <c r="I1364" s="23"/>
      <c r="J1364" s="23"/>
      <c r="K1364" s="18"/>
      <c r="L1364" s="18"/>
      <c r="M1364" s="23">
        <f t="shared" ref="M1364:N1364" si="231">SUM(M1360:M1363)</f>
        <v>0</v>
      </c>
      <c r="N1364" s="23">
        <f t="shared" si="231"/>
        <v>0</v>
      </c>
      <c r="O1364" s="23">
        <f>SUM(O1360:O1363)</f>
        <v>0</v>
      </c>
      <c r="P1364" s="23">
        <f>+J1359-N1364</f>
        <v>638040</v>
      </c>
      <c r="Q1364" s="23">
        <f>+I1359-M1364</f>
        <v>329000</v>
      </c>
      <c r="R1364" s="23">
        <f>+SUM(P1364:Q1364)</f>
        <v>967040</v>
      </c>
      <c r="S1364" s="23">
        <f>+O1364</f>
        <v>0</v>
      </c>
      <c r="T1364" s="18"/>
    </row>
    <row r="1365" spans="1:20" x14ac:dyDescent="0.35">
      <c r="A1365" s="26" t="s">
        <v>183</v>
      </c>
      <c r="B1365" s="26" t="s">
        <v>399</v>
      </c>
      <c r="C1365" s="26"/>
      <c r="D1365" s="26"/>
      <c r="E1365" s="27"/>
      <c r="F1365" s="27">
        <f t="shared" ref="F1365:F1371" si="232">+D1365*0.8364</f>
        <v>0</v>
      </c>
      <c r="G1365" s="27">
        <v>6500</v>
      </c>
      <c r="H1365" s="27">
        <f t="shared" ref="H1365:H1368" si="233">+D1365*E1365</f>
        <v>0</v>
      </c>
      <c r="I1365" s="27">
        <f t="shared" ref="I1365:I1368" si="234">+CEILING(F1365*G1365,1000)</f>
        <v>0</v>
      </c>
      <c r="J1365" s="27">
        <f t="shared" ref="J1365:J1371" si="235">(H1365-I1365)</f>
        <v>0</v>
      </c>
      <c r="K1365" s="26"/>
      <c r="L1365" s="26"/>
      <c r="M1365" s="27"/>
      <c r="N1365" s="27"/>
      <c r="O1365" s="27"/>
      <c r="P1365" s="27">
        <f t="shared" ref="P1365:P1370" si="236">+J1365-N1365</f>
        <v>0</v>
      </c>
      <c r="Q1365" s="27">
        <f t="shared" ref="Q1365:Q1370" si="237">+I1365-M1365</f>
        <v>0</v>
      </c>
      <c r="R1365" s="27">
        <f t="shared" ref="R1365:R1370" si="238">+P1365+Q1365</f>
        <v>0</v>
      </c>
      <c r="S1365" s="27">
        <f t="shared" ref="S1365:S1370" si="239">+O1365</f>
        <v>0</v>
      </c>
      <c r="T1365" s="26" t="s">
        <v>295</v>
      </c>
    </row>
    <row r="1366" spans="1:20" x14ac:dyDescent="0.35">
      <c r="A1366" s="26" t="s">
        <v>184</v>
      </c>
      <c r="B1366" s="26" t="s">
        <v>399</v>
      </c>
      <c r="C1366" s="26"/>
      <c r="D1366" s="26"/>
      <c r="E1366" s="27"/>
      <c r="F1366" s="27">
        <f t="shared" si="232"/>
        <v>0</v>
      </c>
      <c r="G1366" s="27">
        <v>6500</v>
      </c>
      <c r="H1366" s="27">
        <f t="shared" si="233"/>
        <v>0</v>
      </c>
      <c r="I1366" s="27">
        <f t="shared" si="234"/>
        <v>0</v>
      </c>
      <c r="J1366" s="27">
        <f t="shared" si="235"/>
        <v>0</v>
      </c>
      <c r="K1366" s="26"/>
      <c r="L1366" s="26"/>
      <c r="M1366" s="27"/>
      <c r="N1366" s="27"/>
      <c r="O1366" s="27"/>
      <c r="P1366" s="27">
        <f t="shared" si="236"/>
        <v>0</v>
      </c>
      <c r="Q1366" s="27">
        <f t="shared" si="237"/>
        <v>0</v>
      </c>
      <c r="R1366" s="27">
        <f t="shared" si="238"/>
        <v>0</v>
      </c>
      <c r="S1366" s="27">
        <f t="shared" si="239"/>
        <v>0</v>
      </c>
      <c r="T1366" s="26" t="s">
        <v>295</v>
      </c>
    </row>
    <row r="1367" spans="1:20" x14ac:dyDescent="0.35">
      <c r="A1367" s="26" t="s">
        <v>185</v>
      </c>
      <c r="B1367" s="26" t="s">
        <v>399</v>
      </c>
      <c r="C1367" s="26"/>
      <c r="D1367" s="26"/>
      <c r="E1367" s="27"/>
      <c r="F1367" s="27">
        <f t="shared" si="232"/>
        <v>0</v>
      </c>
      <c r="G1367" s="27">
        <v>6500</v>
      </c>
      <c r="H1367" s="27">
        <f t="shared" si="233"/>
        <v>0</v>
      </c>
      <c r="I1367" s="27">
        <f t="shared" si="234"/>
        <v>0</v>
      </c>
      <c r="J1367" s="27">
        <f t="shared" si="235"/>
        <v>0</v>
      </c>
      <c r="K1367" s="26"/>
      <c r="L1367" s="26"/>
      <c r="M1367" s="27"/>
      <c r="N1367" s="27"/>
      <c r="O1367" s="27"/>
      <c r="P1367" s="27">
        <f t="shared" si="236"/>
        <v>0</v>
      </c>
      <c r="Q1367" s="27">
        <f t="shared" si="237"/>
        <v>0</v>
      </c>
      <c r="R1367" s="27">
        <f t="shared" si="238"/>
        <v>0</v>
      </c>
      <c r="S1367" s="27">
        <f t="shared" si="239"/>
        <v>0</v>
      </c>
      <c r="T1367" s="26" t="s">
        <v>295</v>
      </c>
    </row>
    <row r="1368" spans="1:20" x14ac:dyDescent="0.35">
      <c r="A1368" s="26" t="s">
        <v>186</v>
      </c>
      <c r="B1368" s="26" t="s">
        <v>399</v>
      </c>
      <c r="C1368" s="26"/>
      <c r="D1368" s="26"/>
      <c r="E1368" s="27"/>
      <c r="F1368" s="27">
        <f t="shared" si="232"/>
        <v>0</v>
      </c>
      <c r="G1368" s="27">
        <v>6500</v>
      </c>
      <c r="H1368" s="27">
        <f t="shared" si="233"/>
        <v>0</v>
      </c>
      <c r="I1368" s="27">
        <f t="shared" si="234"/>
        <v>0</v>
      </c>
      <c r="J1368" s="27">
        <f t="shared" si="235"/>
        <v>0</v>
      </c>
      <c r="K1368" s="26"/>
      <c r="L1368" s="26"/>
      <c r="M1368" s="27"/>
      <c r="N1368" s="27"/>
      <c r="O1368" s="27"/>
      <c r="P1368" s="27">
        <f t="shared" si="236"/>
        <v>0</v>
      </c>
      <c r="Q1368" s="27">
        <f t="shared" si="237"/>
        <v>0</v>
      </c>
      <c r="R1368" s="27">
        <f t="shared" si="238"/>
        <v>0</v>
      </c>
      <c r="S1368" s="27">
        <f t="shared" si="239"/>
        <v>0</v>
      </c>
      <c r="T1368" s="26" t="s">
        <v>295</v>
      </c>
    </row>
    <row r="1369" spans="1:20" x14ac:dyDescent="0.35">
      <c r="A1369" s="26" t="s">
        <v>203</v>
      </c>
      <c r="B1369" s="26" t="s">
        <v>976</v>
      </c>
      <c r="C1369" s="26"/>
      <c r="D1369" s="26">
        <v>21.67</v>
      </c>
      <c r="E1369" s="27">
        <v>1200000</v>
      </c>
      <c r="F1369" s="27">
        <f t="shared" si="232"/>
        <v>18.124788000000002</v>
      </c>
      <c r="G1369" s="27">
        <v>6500</v>
      </c>
      <c r="H1369" s="27">
        <v>1200000</v>
      </c>
      <c r="I1369" s="27">
        <v>1200000</v>
      </c>
      <c r="J1369" s="27">
        <f t="shared" si="235"/>
        <v>0</v>
      </c>
      <c r="K1369" s="26"/>
      <c r="L1369" s="26"/>
      <c r="M1369" s="27"/>
      <c r="N1369" s="27"/>
      <c r="O1369" s="27"/>
      <c r="P1369" s="27">
        <f t="shared" si="236"/>
        <v>0</v>
      </c>
      <c r="Q1369" s="27">
        <f t="shared" si="237"/>
        <v>1200000</v>
      </c>
      <c r="R1369" s="27">
        <f t="shared" si="238"/>
        <v>1200000</v>
      </c>
      <c r="S1369" s="27">
        <f t="shared" si="239"/>
        <v>0</v>
      </c>
      <c r="T1369" s="26" t="s">
        <v>295</v>
      </c>
    </row>
    <row r="1370" spans="1:20" x14ac:dyDescent="0.35">
      <c r="A1370" s="26" t="s">
        <v>204</v>
      </c>
      <c r="B1370" s="26" t="s">
        <v>976</v>
      </c>
      <c r="C1370" s="26"/>
      <c r="D1370" s="26">
        <v>21.67</v>
      </c>
      <c r="E1370" s="27">
        <v>1200000</v>
      </c>
      <c r="F1370" s="27">
        <f t="shared" si="232"/>
        <v>18.124788000000002</v>
      </c>
      <c r="G1370" s="27">
        <v>6500</v>
      </c>
      <c r="H1370" s="27">
        <v>1200000</v>
      </c>
      <c r="I1370" s="27">
        <v>1200000</v>
      </c>
      <c r="J1370" s="27">
        <f t="shared" si="235"/>
        <v>0</v>
      </c>
      <c r="K1370" s="26"/>
      <c r="L1370" s="26"/>
      <c r="M1370" s="27"/>
      <c r="N1370" s="27"/>
      <c r="O1370" s="27"/>
      <c r="P1370" s="27">
        <f t="shared" si="236"/>
        <v>0</v>
      </c>
      <c r="Q1370" s="27">
        <f t="shared" si="237"/>
        <v>1200000</v>
      </c>
      <c r="R1370" s="27">
        <f t="shared" si="238"/>
        <v>1200000</v>
      </c>
      <c r="S1370" s="27">
        <f t="shared" si="239"/>
        <v>0</v>
      </c>
      <c r="T1370" s="26" t="s">
        <v>295</v>
      </c>
    </row>
    <row r="1371" spans="1:20" x14ac:dyDescent="0.35">
      <c r="A1371" s="3" t="s">
        <v>205</v>
      </c>
      <c r="B1371" s="3" t="s">
        <v>976</v>
      </c>
      <c r="C1371" s="3"/>
      <c r="D1371" s="3">
        <v>21.67</v>
      </c>
      <c r="E1371" s="34">
        <v>1200000</v>
      </c>
      <c r="F1371" s="4">
        <f t="shared" si="232"/>
        <v>18.124788000000002</v>
      </c>
      <c r="G1371" s="34">
        <v>67550</v>
      </c>
      <c r="H1371" s="34">
        <v>1200000</v>
      </c>
      <c r="I1371" s="4">
        <v>1200000</v>
      </c>
      <c r="J1371" s="4">
        <f t="shared" si="235"/>
        <v>0</v>
      </c>
      <c r="K1371" s="21">
        <v>45494</v>
      </c>
      <c r="L1371" s="3"/>
      <c r="M1371" s="34"/>
      <c r="N1371" s="34"/>
      <c r="O1371" s="34"/>
      <c r="P1371" s="34"/>
      <c r="Q1371" s="34"/>
      <c r="R1371" s="34"/>
      <c r="S1371" s="34"/>
      <c r="T1371" s="3" t="s">
        <v>989</v>
      </c>
    </row>
    <row r="1372" spans="1:20" x14ac:dyDescent="0.35">
      <c r="A1372" s="3" t="s">
        <v>205</v>
      </c>
      <c r="B1372" s="3"/>
      <c r="C1372" s="3"/>
      <c r="D1372" s="3"/>
      <c r="E1372" s="34"/>
      <c r="F1372" s="34"/>
      <c r="G1372" s="34"/>
      <c r="H1372" s="34"/>
      <c r="I1372" s="34"/>
      <c r="J1372" s="34"/>
      <c r="K1372" s="21">
        <v>45494</v>
      </c>
      <c r="L1372" s="3" t="s">
        <v>9</v>
      </c>
      <c r="M1372" s="34"/>
      <c r="N1372" s="4">
        <v>5000</v>
      </c>
      <c r="O1372" s="4">
        <f t="shared" ref="O1372:O1375" si="240">+SUM(M1372:N1372)</f>
        <v>5000</v>
      </c>
      <c r="P1372" s="34"/>
      <c r="Q1372" s="34"/>
      <c r="R1372" s="34"/>
      <c r="S1372" s="34"/>
      <c r="T1372" s="3" t="s">
        <v>989</v>
      </c>
    </row>
    <row r="1373" spans="1:20" x14ac:dyDescent="0.35">
      <c r="A1373" s="3" t="s">
        <v>205</v>
      </c>
      <c r="B1373" s="3"/>
      <c r="C1373" s="3" t="s">
        <v>1529</v>
      </c>
      <c r="D1373" s="3"/>
      <c r="E1373" s="34"/>
      <c r="F1373" s="34"/>
      <c r="G1373" s="34"/>
      <c r="H1373" s="34"/>
      <c r="I1373" s="34"/>
      <c r="J1373" s="34"/>
      <c r="K1373" s="21">
        <v>45543</v>
      </c>
      <c r="L1373" s="3" t="s">
        <v>1843</v>
      </c>
      <c r="M1373" s="4">
        <v>300000</v>
      </c>
      <c r="N1373" s="34"/>
      <c r="O1373" s="4">
        <f t="shared" si="240"/>
        <v>300000</v>
      </c>
      <c r="P1373" s="34"/>
      <c r="Q1373" s="34"/>
      <c r="R1373" s="34"/>
      <c r="S1373" s="34"/>
      <c r="T1373" s="3" t="s">
        <v>989</v>
      </c>
    </row>
    <row r="1374" spans="1:20" x14ac:dyDescent="0.35">
      <c r="A1374" s="3" t="s">
        <v>205</v>
      </c>
      <c r="B1374" s="3"/>
      <c r="C1374" s="3"/>
      <c r="D1374" s="3"/>
      <c r="E1374" s="34" t="s">
        <v>599</v>
      </c>
      <c r="F1374" s="34"/>
      <c r="G1374" s="34"/>
      <c r="H1374" s="34"/>
      <c r="I1374" s="34"/>
      <c r="J1374" s="34"/>
      <c r="K1374" s="21">
        <v>45631</v>
      </c>
      <c r="L1374" s="3" t="s">
        <v>1844</v>
      </c>
      <c r="M1374" s="4">
        <v>300000</v>
      </c>
      <c r="N1374" s="34"/>
      <c r="O1374" s="4">
        <f t="shared" si="240"/>
        <v>300000</v>
      </c>
      <c r="P1374" s="34"/>
      <c r="Q1374" s="34"/>
      <c r="R1374" s="34"/>
      <c r="S1374" s="34"/>
      <c r="T1374" s="3" t="s">
        <v>989</v>
      </c>
    </row>
    <row r="1375" spans="1:20" x14ac:dyDescent="0.35">
      <c r="A1375" s="3" t="s">
        <v>205</v>
      </c>
      <c r="B1375" s="3"/>
      <c r="C1375" s="3"/>
      <c r="D1375" s="3"/>
      <c r="E1375" s="34"/>
      <c r="F1375" s="34"/>
      <c r="G1375" s="34"/>
      <c r="H1375" s="34"/>
      <c r="I1375" s="34"/>
      <c r="J1375" s="34"/>
      <c r="K1375" s="3"/>
      <c r="L1375" s="3"/>
      <c r="M1375" s="34"/>
      <c r="N1375" s="34"/>
      <c r="O1375" s="4">
        <f t="shared" si="240"/>
        <v>0</v>
      </c>
      <c r="P1375" s="34"/>
      <c r="Q1375" s="34"/>
      <c r="R1375" s="34"/>
      <c r="S1375" s="34"/>
      <c r="T1375" s="3" t="s">
        <v>989</v>
      </c>
    </row>
    <row r="1376" spans="1:20" x14ac:dyDescent="0.35">
      <c r="A1376" s="18"/>
      <c r="B1376" s="18"/>
      <c r="C1376" s="18"/>
      <c r="D1376" s="18"/>
      <c r="E1376" s="23"/>
      <c r="F1376" s="23"/>
      <c r="G1376" s="23"/>
      <c r="H1376" s="23"/>
      <c r="I1376" s="23"/>
      <c r="J1376" s="23"/>
      <c r="K1376" s="18"/>
      <c r="L1376" s="18"/>
      <c r="M1376" s="23">
        <f t="shared" ref="M1376:N1376" si="241">SUM(M1372:M1375)</f>
        <v>600000</v>
      </c>
      <c r="N1376" s="23">
        <f t="shared" si="241"/>
        <v>5000</v>
      </c>
      <c r="O1376" s="23">
        <f>SUM(O1372:O1375)</f>
        <v>605000</v>
      </c>
      <c r="P1376" s="23">
        <f>+J1371-N1376</f>
        <v>-5000</v>
      </c>
      <c r="Q1376" s="23">
        <f>+I1371-M1376</f>
        <v>600000</v>
      </c>
      <c r="R1376" s="23">
        <f>+SUM(P1376:Q1376)</f>
        <v>595000</v>
      </c>
      <c r="S1376" s="23">
        <f>+O1376</f>
        <v>605000</v>
      </c>
      <c r="T1376" s="18"/>
    </row>
    <row r="1377" spans="1:20" x14ac:dyDescent="0.35">
      <c r="A1377" s="3" t="s">
        <v>206</v>
      </c>
      <c r="B1377" s="3" t="s">
        <v>976</v>
      </c>
      <c r="C1377" s="3"/>
      <c r="D1377" s="3">
        <v>21.67</v>
      </c>
      <c r="E1377" s="34">
        <v>1200000</v>
      </c>
      <c r="F1377" s="4">
        <f>+D1377*0.8364</f>
        <v>18.124788000000002</v>
      </c>
      <c r="G1377" s="34">
        <v>6500</v>
      </c>
      <c r="H1377" s="34">
        <v>1200000</v>
      </c>
      <c r="I1377" s="4">
        <v>1200000</v>
      </c>
      <c r="J1377" s="4">
        <f>(H1377-I1377)</f>
        <v>0</v>
      </c>
      <c r="K1377" s="21">
        <v>45494</v>
      </c>
      <c r="L1377" s="3"/>
      <c r="M1377" s="34"/>
      <c r="N1377" s="34"/>
      <c r="O1377" s="34"/>
      <c r="P1377" s="34"/>
      <c r="Q1377" s="34"/>
      <c r="R1377" s="34"/>
      <c r="S1377" s="34"/>
      <c r="T1377" s="3" t="s">
        <v>287</v>
      </c>
    </row>
    <row r="1378" spans="1:20" x14ac:dyDescent="0.35">
      <c r="A1378" s="3" t="s">
        <v>206</v>
      </c>
      <c r="B1378" s="3"/>
      <c r="C1378" s="3" t="s">
        <v>1468</v>
      </c>
      <c r="D1378" s="3"/>
      <c r="E1378" s="34"/>
      <c r="F1378" s="34"/>
      <c r="G1378" s="34"/>
      <c r="H1378" s="34"/>
      <c r="I1378" s="34"/>
      <c r="J1378" s="34"/>
      <c r="K1378" s="21">
        <v>45494</v>
      </c>
      <c r="L1378" s="3" t="s">
        <v>9</v>
      </c>
      <c r="M1378" s="34"/>
      <c r="N1378" s="4">
        <v>10000</v>
      </c>
      <c r="O1378" s="4">
        <f t="shared" ref="O1378:O1386" si="242">+SUM(M1378:N1378)</f>
        <v>10000</v>
      </c>
      <c r="P1378" s="34"/>
      <c r="Q1378" s="34"/>
      <c r="R1378" s="34"/>
      <c r="S1378" s="34"/>
      <c r="T1378" s="3" t="s">
        <v>287</v>
      </c>
    </row>
    <row r="1379" spans="1:20" x14ac:dyDescent="0.35">
      <c r="A1379" s="3" t="s">
        <v>206</v>
      </c>
      <c r="B1379" s="3"/>
      <c r="C1379" s="3" t="s">
        <v>1531</v>
      </c>
      <c r="D1379" s="3"/>
      <c r="E1379" s="34"/>
      <c r="F1379" s="34"/>
      <c r="G1379" s="34"/>
      <c r="H1379" s="34"/>
      <c r="I1379" s="34"/>
      <c r="J1379" s="34"/>
      <c r="K1379" s="21">
        <v>45517</v>
      </c>
      <c r="L1379" s="3" t="s">
        <v>1845</v>
      </c>
      <c r="M1379" s="4">
        <v>500000</v>
      </c>
      <c r="N1379" s="34"/>
      <c r="O1379" s="4">
        <f t="shared" si="242"/>
        <v>500000</v>
      </c>
      <c r="P1379" s="34"/>
      <c r="Q1379" s="34"/>
      <c r="R1379" s="34"/>
      <c r="S1379" s="34"/>
      <c r="T1379" s="3" t="s">
        <v>287</v>
      </c>
    </row>
    <row r="1380" spans="1:20" x14ac:dyDescent="0.35">
      <c r="A1380" s="3" t="s">
        <v>206</v>
      </c>
      <c r="B1380" s="3"/>
      <c r="C1380" s="3" t="s">
        <v>1531</v>
      </c>
      <c r="D1380" s="3"/>
      <c r="E1380" s="34"/>
      <c r="F1380" s="34"/>
      <c r="G1380" s="34"/>
      <c r="H1380" s="34"/>
      <c r="I1380" s="34"/>
      <c r="J1380" s="34"/>
      <c r="K1380" s="21">
        <v>45537</v>
      </c>
      <c r="L1380" s="3" t="s">
        <v>1846</v>
      </c>
      <c r="M1380" s="4">
        <v>500000</v>
      </c>
      <c r="N1380" s="34"/>
      <c r="O1380" s="4">
        <f t="shared" si="242"/>
        <v>500000</v>
      </c>
      <c r="P1380" s="34"/>
      <c r="Q1380" s="34"/>
      <c r="R1380" s="34"/>
      <c r="S1380" s="34"/>
      <c r="T1380" s="3" t="s">
        <v>287</v>
      </c>
    </row>
    <row r="1381" spans="1:20" x14ac:dyDescent="0.35">
      <c r="A1381" s="3" t="s">
        <v>206</v>
      </c>
      <c r="B1381" s="3"/>
      <c r="C1381" s="3" t="s">
        <v>1468</v>
      </c>
      <c r="D1381" s="3"/>
      <c r="E1381" s="34"/>
      <c r="F1381" s="34"/>
      <c r="G1381" s="34"/>
      <c r="H1381" s="34"/>
      <c r="I1381" s="34"/>
      <c r="J1381" s="34"/>
      <c r="K1381" s="21">
        <v>45551</v>
      </c>
      <c r="L1381" s="3" t="s">
        <v>312</v>
      </c>
      <c r="M1381" s="4">
        <v>50000</v>
      </c>
      <c r="N1381" s="34"/>
      <c r="O1381" s="4">
        <f t="shared" si="242"/>
        <v>50000</v>
      </c>
      <c r="P1381" s="34"/>
      <c r="Q1381" s="34"/>
      <c r="R1381" s="34"/>
      <c r="S1381" s="34"/>
      <c r="T1381" s="3" t="s">
        <v>287</v>
      </c>
    </row>
    <row r="1382" spans="1:20" x14ac:dyDescent="0.35">
      <c r="A1382" s="3" t="s">
        <v>206</v>
      </c>
      <c r="B1382" s="3"/>
      <c r="C1382" s="3" t="s">
        <v>1468</v>
      </c>
      <c r="D1382" s="3"/>
      <c r="E1382" s="34"/>
      <c r="F1382" s="34"/>
      <c r="G1382" s="34"/>
      <c r="H1382" s="34"/>
      <c r="I1382" s="34"/>
      <c r="J1382" s="34"/>
      <c r="K1382" s="21">
        <v>45552</v>
      </c>
      <c r="L1382" s="3" t="s">
        <v>312</v>
      </c>
      <c r="M1382" s="4">
        <v>50000</v>
      </c>
      <c r="N1382" s="34"/>
      <c r="O1382" s="4">
        <f t="shared" si="242"/>
        <v>50000</v>
      </c>
      <c r="P1382" s="34"/>
      <c r="Q1382" s="34"/>
      <c r="R1382" s="34"/>
      <c r="S1382" s="34"/>
      <c r="T1382" s="3" t="s">
        <v>287</v>
      </c>
    </row>
    <row r="1383" spans="1:20" x14ac:dyDescent="0.35">
      <c r="A1383" s="3" t="s">
        <v>206</v>
      </c>
      <c r="B1383" s="3"/>
      <c r="C1383" s="3" t="s">
        <v>1468</v>
      </c>
      <c r="D1383" s="3"/>
      <c r="E1383" s="34"/>
      <c r="F1383" s="34"/>
      <c r="G1383" s="34"/>
      <c r="H1383" s="34"/>
      <c r="I1383" s="34"/>
      <c r="J1383" s="34"/>
      <c r="K1383" s="21">
        <v>45561</v>
      </c>
      <c r="L1383" s="3" t="s">
        <v>312</v>
      </c>
      <c r="M1383" s="4">
        <v>50000</v>
      </c>
      <c r="N1383" s="34"/>
      <c r="O1383" s="4">
        <f t="shared" si="242"/>
        <v>50000</v>
      </c>
      <c r="P1383" s="34"/>
      <c r="Q1383" s="34"/>
      <c r="R1383" s="34"/>
      <c r="S1383" s="34"/>
      <c r="T1383" s="3" t="s">
        <v>287</v>
      </c>
    </row>
    <row r="1384" spans="1:20" x14ac:dyDescent="0.35">
      <c r="A1384" s="3" t="s">
        <v>206</v>
      </c>
      <c r="B1384" s="3"/>
      <c r="C1384" s="3"/>
      <c r="D1384" s="3"/>
      <c r="E1384" s="34"/>
      <c r="F1384" s="34"/>
      <c r="G1384" s="34"/>
      <c r="H1384" s="34"/>
      <c r="I1384" s="34"/>
      <c r="J1384" s="34"/>
      <c r="K1384" s="21">
        <v>45570</v>
      </c>
      <c r="L1384" s="3" t="s">
        <v>312</v>
      </c>
      <c r="M1384" s="4">
        <v>59000</v>
      </c>
      <c r="N1384" s="34"/>
      <c r="O1384" s="4">
        <f t="shared" si="242"/>
        <v>59000</v>
      </c>
      <c r="P1384" s="34"/>
      <c r="Q1384" s="34"/>
      <c r="R1384" s="34"/>
      <c r="S1384" s="34"/>
      <c r="T1384" s="3" t="s">
        <v>287</v>
      </c>
    </row>
    <row r="1385" spans="1:20" x14ac:dyDescent="0.35">
      <c r="A1385" s="3" t="s">
        <v>206</v>
      </c>
      <c r="B1385" s="3"/>
      <c r="C1385" s="3"/>
      <c r="D1385" s="3"/>
      <c r="E1385" s="34"/>
      <c r="F1385" s="34"/>
      <c r="G1385" s="34"/>
      <c r="H1385" s="34"/>
      <c r="I1385" s="34"/>
      <c r="J1385" s="34"/>
      <c r="K1385" s="21">
        <v>45583</v>
      </c>
      <c r="L1385" s="3" t="s">
        <v>9</v>
      </c>
      <c r="M1385" s="34"/>
      <c r="N1385" s="4">
        <v>-19000</v>
      </c>
      <c r="O1385" s="4">
        <f t="shared" si="242"/>
        <v>-19000</v>
      </c>
      <c r="P1385" s="34"/>
      <c r="Q1385" s="34"/>
      <c r="R1385" s="34"/>
      <c r="S1385" s="34"/>
      <c r="T1385" s="3" t="s">
        <v>287</v>
      </c>
    </row>
    <row r="1386" spans="1:20" x14ac:dyDescent="0.35">
      <c r="A1386" s="3" t="s">
        <v>206</v>
      </c>
      <c r="B1386" s="3"/>
      <c r="C1386" s="3"/>
      <c r="D1386" s="3"/>
      <c r="E1386" s="34"/>
      <c r="F1386" s="34"/>
      <c r="G1386" s="34"/>
      <c r="H1386" s="34"/>
      <c r="I1386" s="34"/>
      <c r="J1386" s="34"/>
      <c r="K1386" s="3"/>
      <c r="L1386" s="3"/>
      <c r="M1386" s="34"/>
      <c r="N1386" s="34"/>
      <c r="O1386" s="4">
        <f t="shared" si="242"/>
        <v>0</v>
      </c>
      <c r="P1386" s="34"/>
      <c r="Q1386" s="34"/>
      <c r="R1386" s="34"/>
      <c r="S1386" s="34"/>
      <c r="T1386" s="3" t="s">
        <v>287</v>
      </c>
    </row>
    <row r="1387" spans="1:20" x14ac:dyDescent="0.35">
      <c r="A1387" s="18"/>
      <c r="B1387" s="18"/>
      <c r="C1387" s="18"/>
      <c r="D1387" s="18"/>
      <c r="E1387" s="23"/>
      <c r="F1387" s="23"/>
      <c r="G1387" s="23"/>
      <c r="H1387" s="23"/>
      <c r="I1387" s="23"/>
      <c r="J1387" s="23"/>
      <c r="K1387" s="18"/>
      <c r="L1387" s="18"/>
      <c r="M1387" s="23">
        <f t="shared" ref="M1387:N1387" si="243">SUM(M1378:M1386)</f>
        <v>1209000</v>
      </c>
      <c r="N1387" s="23">
        <f t="shared" si="243"/>
        <v>-9000</v>
      </c>
      <c r="O1387" s="23">
        <f>SUM(O1378:O1386)</f>
        <v>1200000</v>
      </c>
      <c r="P1387" s="23">
        <f>+J1377-N1387</f>
        <v>9000</v>
      </c>
      <c r="Q1387" s="23">
        <f>+I1377-M1387</f>
        <v>-9000</v>
      </c>
      <c r="R1387" s="23">
        <f>+SUM(P1387:Q1387)</f>
        <v>0</v>
      </c>
      <c r="S1387" s="23">
        <f>+O1387</f>
        <v>1200000</v>
      </c>
      <c r="T1387" s="18"/>
    </row>
    <row r="1388" spans="1:20" x14ac:dyDescent="0.35">
      <c r="A1388" s="3" t="s">
        <v>207</v>
      </c>
      <c r="B1388" s="3" t="s">
        <v>976</v>
      </c>
      <c r="C1388" s="3"/>
      <c r="D1388" s="3">
        <v>21.67</v>
      </c>
      <c r="E1388" s="34">
        <v>1200000</v>
      </c>
      <c r="F1388" s="4">
        <f>+D1388*0.8364</f>
        <v>18.124788000000002</v>
      </c>
      <c r="G1388" s="34">
        <v>6500</v>
      </c>
      <c r="H1388" s="34">
        <v>1200000</v>
      </c>
      <c r="I1388" s="4">
        <v>1200000</v>
      </c>
      <c r="J1388" s="4">
        <f>(H1388-I1388)</f>
        <v>0</v>
      </c>
      <c r="K1388" s="21">
        <v>45484</v>
      </c>
      <c r="L1388" s="3"/>
      <c r="M1388" s="34"/>
      <c r="N1388" s="34"/>
      <c r="O1388" s="34"/>
      <c r="P1388" s="34"/>
      <c r="Q1388" s="34"/>
      <c r="R1388" s="34"/>
      <c r="S1388" s="34"/>
      <c r="T1388" s="3" t="s">
        <v>287</v>
      </c>
    </row>
    <row r="1389" spans="1:20" x14ac:dyDescent="0.35">
      <c r="A1389" s="3" t="s">
        <v>207</v>
      </c>
      <c r="B1389" s="3"/>
      <c r="C1389" s="3" t="s">
        <v>1468</v>
      </c>
      <c r="D1389" s="3"/>
      <c r="E1389" s="34"/>
      <c r="F1389" s="34"/>
      <c r="G1389" s="34"/>
      <c r="H1389" s="34"/>
      <c r="I1389" s="34"/>
      <c r="J1389" s="34"/>
      <c r="K1389" s="21">
        <v>45484</v>
      </c>
      <c r="L1389" s="3" t="s">
        <v>1061</v>
      </c>
      <c r="M1389" s="4">
        <v>400000</v>
      </c>
      <c r="N1389" s="34"/>
      <c r="O1389" s="4">
        <f t="shared" ref="O1389:O1395" si="244">+SUM(M1389:N1389)</f>
        <v>400000</v>
      </c>
      <c r="P1389" s="34"/>
      <c r="Q1389" s="34"/>
      <c r="R1389" s="34"/>
      <c r="S1389" s="34"/>
      <c r="T1389" s="3" t="s">
        <v>287</v>
      </c>
    </row>
    <row r="1390" spans="1:20" x14ac:dyDescent="0.35">
      <c r="A1390" s="3" t="s">
        <v>207</v>
      </c>
      <c r="B1390" s="3"/>
      <c r="C1390" s="3" t="s">
        <v>1468</v>
      </c>
      <c r="D1390" s="3"/>
      <c r="E1390" s="34"/>
      <c r="F1390" s="34"/>
      <c r="G1390" s="34"/>
      <c r="H1390" s="34"/>
      <c r="I1390" s="34"/>
      <c r="J1390" s="34"/>
      <c r="K1390" s="21">
        <v>45495</v>
      </c>
      <c r="L1390" s="3" t="s">
        <v>1061</v>
      </c>
      <c r="M1390" s="4">
        <v>-400000</v>
      </c>
      <c r="N1390" s="34"/>
      <c r="O1390" s="4">
        <f t="shared" si="244"/>
        <v>-400000</v>
      </c>
      <c r="P1390" s="34"/>
      <c r="Q1390" s="34"/>
      <c r="R1390" s="34"/>
      <c r="S1390" s="34"/>
      <c r="T1390" s="3" t="s">
        <v>287</v>
      </c>
    </row>
    <row r="1391" spans="1:20" x14ac:dyDescent="0.35">
      <c r="A1391" s="3" t="s">
        <v>207</v>
      </c>
      <c r="B1391" s="3"/>
      <c r="C1391" s="3"/>
      <c r="D1391" s="3"/>
      <c r="E1391" s="34"/>
      <c r="F1391" s="34"/>
      <c r="G1391" s="34"/>
      <c r="H1391" s="34"/>
      <c r="I1391" s="34"/>
      <c r="J1391" s="34"/>
      <c r="K1391" s="21">
        <v>45502</v>
      </c>
      <c r="L1391" s="3" t="s">
        <v>314</v>
      </c>
      <c r="M1391" s="4">
        <v>600000</v>
      </c>
      <c r="N1391" s="34"/>
      <c r="O1391" s="4">
        <f t="shared" si="244"/>
        <v>600000</v>
      </c>
      <c r="P1391" s="34"/>
      <c r="Q1391" s="34"/>
      <c r="R1391" s="34"/>
      <c r="S1391" s="34"/>
      <c r="T1391" s="3" t="s">
        <v>287</v>
      </c>
    </row>
    <row r="1392" spans="1:20" x14ac:dyDescent="0.35">
      <c r="A1392" s="3" t="s">
        <v>207</v>
      </c>
      <c r="B1392" s="3"/>
      <c r="C1392" s="3"/>
      <c r="D1392" s="3"/>
      <c r="E1392" s="34"/>
      <c r="F1392" s="34"/>
      <c r="G1392" s="34"/>
      <c r="H1392" s="34"/>
      <c r="I1392" s="34"/>
      <c r="J1392" s="34"/>
      <c r="K1392" s="21">
        <v>45507</v>
      </c>
      <c r="L1392" s="3" t="s">
        <v>314</v>
      </c>
      <c r="M1392" s="4">
        <v>600000</v>
      </c>
      <c r="N1392" s="34"/>
      <c r="O1392" s="4">
        <f t="shared" si="244"/>
        <v>600000</v>
      </c>
      <c r="P1392" s="34"/>
      <c r="Q1392" s="34"/>
      <c r="R1392" s="34"/>
      <c r="S1392" s="34"/>
      <c r="T1392" s="3" t="s">
        <v>287</v>
      </c>
    </row>
    <row r="1393" spans="1:20" x14ac:dyDescent="0.35">
      <c r="A1393" s="3" t="s">
        <v>207</v>
      </c>
      <c r="B1393" s="3"/>
      <c r="C1393" s="3"/>
      <c r="D1393" s="3"/>
      <c r="E1393" s="34"/>
      <c r="F1393" s="34"/>
      <c r="G1393" s="34"/>
      <c r="H1393" s="34"/>
      <c r="I1393" s="34"/>
      <c r="J1393" s="34"/>
      <c r="K1393" s="21">
        <v>45513</v>
      </c>
      <c r="L1393" s="3" t="s">
        <v>312</v>
      </c>
      <c r="M1393" s="4">
        <v>19000</v>
      </c>
      <c r="N1393" s="34"/>
      <c r="O1393" s="4">
        <f t="shared" si="244"/>
        <v>19000</v>
      </c>
      <c r="P1393" s="34"/>
      <c r="Q1393" s="34"/>
      <c r="R1393" s="34"/>
      <c r="S1393" s="34"/>
      <c r="T1393" s="3" t="s">
        <v>287</v>
      </c>
    </row>
    <row r="1394" spans="1:20" x14ac:dyDescent="0.35">
      <c r="A1394" s="3" t="s">
        <v>207</v>
      </c>
      <c r="B1394" s="3"/>
      <c r="C1394" s="3"/>
      <c r="D1394" s="3"/>
      <c r="E1394" s="34"/>
      <c r="F1394" s="34"/>
      <c r="G1394" s="34"/>
      <c r="H1394" s="34"/>
      <c r="I1394" s="34"/>
      <c r="J1394" s="34"/>
      <c r="K1394" s="21">
        <v>45583</v>
      </c>
      <c r="L1394" s="3" t="s">
        <v>9</v>
      </c>
      <c r="M1394" s="34"/>
      <c r="N1394" s="4">
        <v>-19000</v>
      </c>
      <c r="O1394" s="4">
        <f t="shared" si="244"/>
        <v>-19000</v>
      </c>
      <c r="P1394" s="34"/>
      <c r="Q1394" s="34"/>
      <c r="R1394" s="34"/>
      <c r="S1394" s="34"/>
      <c r="T1394" s="3" t="s">
        <v>287</v>
      </c>
    </row>
    <row r="1395" spans="1:20" x14ac:dyDescent="0.35">
      <c r="A1395" s="3" t="s">
        <v>207</v>
      </c>
      <c r="B1395" s="3"/>
      <c r="C1395" s="3"/>
      <c r="D1395" s="3"/>
      <c r="E1395" s="34"/>
      <c r="F1395" s="34"/>
      <c r="G1395" s="34"/>
      <c r="H1395" s="34"/>
      <c r="I1395" s="34"/>
      <c r="J1395" s="34"/>
      <c r="K1395" s="3"/>
      <c r="L1395" s="3"/>
      <c r="M1395" s="34"/>
      <c r="N1395" s="34"/>
      <c r="O1395" s="4">
        <f t="shared" si="244"/>
        <v>0</v>
      </c>
      <c r="P1395" s="34"/>
      <c r="Q1395" s="34"/>
      <c r="R1395" s="34"/>
      <c r="S1395" s="34"/>
      <c r="T1395" s="3" t="s">
        <v>287</v>
      </c>
    </row>
    <row r="1396" spans="1:20" x14ac:dyDescent="0.35">
      <c r="A1396" s="18"/>
      <c r="B1396" s="18"/>
      <c r="C1396" s="18"/>
      <c r="D1396" s="18"/>
      <c r="E1396" s="23"/>
      <c r="F1396" s="23"/>
      <c r="G1396" s="23"/>
      <c r="H1396" s="23"/>
      <c r="I1396" s="23"/>
      <c r="J1396" s="23"/>
      <c r="K1396" s="18"/>
      <c r="L1396" s="18"/>
      <c r="M1396" s="23">
        <f t="shared" ref="M1396:N1396" si="245">SUM(M1389:M1395)</f>
        <v>1219000</v>
      </c>
      <c r="N1396" s="23">
        <f t="shared" si="245"/>
        <v>-19000</v>
      </c>
      <c r="O1396" s="23">
        <f>SUM(O1389:O1395)</f>
        <v>1200000</v>
      </c>
      <c r="P1396" s="23">
        <f>+J1388-N1396</f>
        <v>19000</v>
      </c>
      <c r="Q1396" s="23">
        <f>+I1388-M1396</f>
        <v>-19000</v>
      </c>
      <c r="R1396" s="23">
        <f>+SUM(P1396:Q1396)</f>
        <v>0</v>
      </c>
      <c r="S1396" s="23">
        <f>+O1396</f>
        <v>1200000</v>
      </c>
      <c r="T1396" s="18"/>
    </row>
    <row r="1397" spans="1:20" x14ac:dyDescent="0.35">
      <c r="A1397" s="3" t="s">
        <v>208</v>
      </c>
      <c r="B1397" s="3" t="s">
        <v>976</v>
      </c>
      <c r="C1397" s="3"/>
      <c r="D1397" s="3">
        <v>21.67</v>
      </c>
      <c r="E1397" s="34">
        <v>1200000</v>
      </c>
      <c r="F1397" s="4">
        <f>+D1397*0.8364</f>
        <v>18.124788000000002</v>
      </c>
      <c r="G1397" s="34">
        <v>6500</v>
      </c>
      <c r="H1397" s="34">
        <v>1200000</v>
      </c>
      <c r="I1397" s="4">
        <v>1200000</v>
      </c>
      <c r="J1397" s="4">
        <f>(H1397-I1397)</f>
        <v>0</v>
      </c>
      <c r="K1397" s="21">
        <v>45477</v>
      </c>
      <c r="L1397" s="3"/>
      <c r="M1397" s="34"/>
      <c r="N1397" s="34"/>
      <c r="O1397" s="34"/>
      <c r="P1397" s="34"/>
      <c r="Q1397" s="34"/>
      <c r="R1397" s="34"/>
      <c r="S1397" s="34"/>
      <c r="T1397" s="3" t="s">
        <v>287</v>
      </c>
    </row>
    <row r="1398" spans="1:20" x14ac:dyDescent="0.35">
      <c r="A1398" s="3" t="s">
        <v>208</v>
      </c>
      <c r="B1398" s="3"/>
      <c r="C1398" s="3"/>
      <c r="D1398" s="3"/>
      <c r="E1398" s="34"/>
      <c r="F1398" s="34"/>
      <c r="G1398" s="34"/>
      <c r="H1398" s="34"/>
      <c r="I1398" s="34"/>
      <c r="J1398" s="34"/>
      <c r="K1398" s="21">
        <v>45460</v>
      </c>
      <c r="L1398" s="3" t="s">
        <v>9</v>
      </c>
      <c r="M1398" s="34"/>
      <c r="N1398" s="4">
        <v>3000</v>
      </c>
      <c r="O1398" s="4">
        <f t="shared" ref="O1398:O1408" si="246">+SUM(M1398:N1398)</f>
        <v>3000</v>
      </c>
      <c r="P1398" s="34"/>
      <c r="Q1398" s="34"/>
      <c r="R1398" s="34"/>
      <c r="S1398" s="34"/>
      <c r="T1398" s="3" t="s">
        <v>1621</v>
      </c>
    </row>
    <row r="1399" spans="1:20" x14ac:dyDescent="0.35">
      <c r="A1399" s="3" t="s">
        <v>208</v>
      </c>
      <c r="B1399" s="3"/>
      <c r="C1399" s="3"/>
      <c r="D1399" s="3"/>
      <c r="E1399" s="34"/>
      <c r="F1399" s="34"/>
      <c r="G1399" s="34"/>
      <c r="H1399" s="34"/>
      <c r="I1399" s="34"/>
      <c r="J1399" s="34"/>
      <c r="K1399" s="21">
        <v>45477</v>
      </c>
      <c r="L1399" s="3" t="s">
        <v>312</v>
      </c>
      <c r="M1399" s="4">
        <v>10000</v>
      </c>
      <c r="N1399" s="34"/>
      <c r="O1399" s="4">
        <f t="shared" si="246"/>
        <v>10000</v>
      </c>
      <c r="P1399" s="34"/>
      <c r="Q1399" s="34"/>
      <c r="R1399" s="34"/>
      <c r="S1399" s="34"/>
      <c r="T1399" s="3" t="s">
        <v>287</v>
      </c>
    </row>
    <row r="1400" spans="1:20" x14ac:dyDescent="0.35">
      <c r="A1400" s="3" t="s">
        <v>208</v>
      </c>
      <c r="B1400" s="3"/>
      <c r="C1400" s="3" t="s">
        <v>1532</v>
      </c>
      <c r="D1400" s="3"/>
      <c r="E1400" s="34"/>
      <c r="F1400" s="34"/>
      <c r="G1400" s="34"/>
      <c r="H1400" s="34"/>
      <c r="I1400" s="34"/>
      <c r="J1400" s="34"/>
      <c r="K1400" s="21">
        <v>45481</v>
      </c>
      <c r="L1400" s="3" t="s">
        <v>1847</v>
      </c>
      <c r="M1400" s="4">
        <v>290000</v>
      </c>
      <c r="N1400" s="34"/>
      <c r="O1400" s="4">
        <f t="shared" si="246"/>
        <v>290000</v>
      </c>
      <c r="P1400" s="34"/>
      <c r="Q1400" s="34"/>
      <c r="R1400" s="34"/>
      <c r="S1400" s="34"/>
      <c r="T1400" s="3" t="s">
        <v>287</v>
      </c>
    </row>
    <row r="1401" spans="1:20" x14ac:dyDescent="0.35">
      <c r="A1401" s="3" t="s">
        <v>208</v>
      </c>
      <c r="B1401" s="3"/>
      <c r="C1401" s="3" t="s">
        <v>1532</v>
      </c>
      <c r="D1401" s="3"/>
      <c r="E1401" s="34"/>
      <c r="F1401" s="34"/>
      <c r="G1401" s="34"/>
      <c r="H1401" s="34"/>
      <c r="I1401" s="34"/>
      <c r="J1401" s="34"/>
      <c r="K1401" s="21">
        <v>45622</v>
      </c>
      <c r="L1401" s="3" t="s">
        <v>1848</v>
      </c>
      <c r="M1401" s="4">
        <v>230000</v>
      </c>
      <c r="N1401" s="34"/>
      <c r="O1401" s="4">
        <f t="shared" si="246"/>
        <v>230000</v>
      </c>
      <c r="P1401" s="34"/>
      <c r="Q1401" s="34"/>
      <c r="R1401" s="34"/>
      <c r="S1401" s="34"/>
      <c r="T1401" s="3" t="s">
        <v>287</v>
      </c>
    </row>
    <row r="1402" spans="1:20" x14ac:dyDescent="0.35">
      <c r="A1402" s="3" t="s">
        <v>208</v>
      </c>
      <c r="B1402" s="3"/>
      <c r="C1402" s="3"/>
      <c r="D1402" s="3"/>
      <c r="E1402" s="34"/>
      <c r="F1402" s="34"/>
      <c r="G1402" s="34"/>
      <c r="H1402" s="34"/>
      <c r="I1402" s="34"/>
      <c r="J1402" s="34"/>
      <c r="K1402" s="21">
        <v>45622</v>
      </c>
      <c r="L1402" s="3" t="s">
        <v>312</v>
      </c>
      <c r="M1402" s="4">
        <v>50000</v>
      </c>
      <c r="N1402" s="34"/>
      <c r="O1402" s="4">
        <f t="shared" si="246"/>
        <v>50000</v>
      </c>
      <c r="P1402" s="34"/>
      <c r="Q1402" s="34"/>
      <c r="R1402" s="34"/>
      <c r="S1402" s="34"/>
      <c r="T1402" s="3" t="s">
        <v>287</v>
      </c>
    </row>
    <row r="1403" spans="1:20" x14ac:dyDescent="0.35">
      <c r="A1403" s="3" t="s">
        <v>208</v>
      </c>
      <c r="B1403" s="3"/>
      <c r="C1403" s="3"/>
      <c r="D1403" s="3"/>
      <c r="E1403" s="34"/>
      <c r="F1403" s="34"/>
      <c r="G1403" s="34"/>
      <c r="H1403" s="34"/>
      <c r="I1403" s="34"/>
      <c r="J1403" s="34"/>
      <c r="K1403" s="21">
        <v>45622</v>
      </c>
      <c r="L1403" s="3" t="s">
        <v>312</v>
      </c>
      <c r="M1403" s="4">
        <v>70000</v>
      </c>
      <c r="N1403" s="34"/>
      <c r="O1403" s="4">
        <f t="shared" si="246"/>
        <v>70000</v>
      </c>
      <c r="P1403" s="34"/>
      <c r="Q1403" s="34"/>
      <c r="R1403" s="34"/>
      <c r="S1403" s="34"/>
      <c r="T1403" s="3" t="s">
        <v>287</v>
      </c>
    </row>
    <row r="1404" spans="1:20" x14ac:dyDescent="0.35">
      <c r="A1404" s="3" t="s">
        <v>208</v>
      </c>
      <c r="B1404" s="3"/>
      <c r="C1404" s="3"/>
      <c r="D1404" s="3"/>
      <c r="E1404" s="34"/>
      <c r="F1404" s="34"/>
      <c r="G1404" s="34"/>
      <c r="H1404" s="34"/>
      <c r="I1404" s="34"/>
      <c r="J1404" s="34"/>
      <c r="K1404" s="21">
        <v>45625</v>
      </c>
      <c r="L1404" s="3" t="s">
        <v>314</v>
      </c>
      <c r="M1404" s="4">
        <v>500000</v>
      </c>
      <c r="N1404" s="34"/>
      <c r="O1404" s="4">
        <f t="shared" si="246"/>
        <v>500000</v>
      </c>
      <c r="P1404" s="34"/>
      <c r="Q1404" s="34"/>
      <c r="R1404" s="34"/>
      <c r="S1404" s="34"/>
      <c r="T1404" s="3" t="s">
        <v>287</v>
      </c>
    </row>
    <row r="1405" spans="1:20" x14ac:dyDescent="0.35">
      <c r="A1405" s="3" t="s">
        <v>208</v>
      </c>
      <c r="B1405" s="3"/>
      <c r="C1405" s="3"/>
      <c r="D1405" s="3"/>
      <c r="E1405" s="34"/>
      <c r="F1405" s="34"/>
      <c r="G1405" s="34"/>
      <c r="H1405" s="34"/>
      <c r="I1405" s="34"/>
      <c r="J1405" s="34"/>
      <c r="K1405" s="21">
        <v>45625</v>
      </c>
      <c r="L1405" s="3" t="s">
        <v>312</v>
      </c>
      <c r="M1405" s="4">
        <v>24000</v>
      </c>
      <c r="N1405" s="34"/>
      <c r="O1405" s="4">
        <f t="shared" si="246"/>
        <v>24000</v>
      </c>
      <c r="P1405" s="34"/>
      <c r="Q1405" s="34"/>
      <c r="R1405" s="34"/>
      <c r="S1405" s="34"/>
      <c r="T1405" s="3" t="s">
        <v>287</v>
      </c>
    </row>
    <row r="1406" spans="1:20" x14ac:dyDescent="0.35">
      <c r="A1406" s="3" t="s">
        <v>208</v>
      </c>
      <c r="B1406" s="3"/>
      <c r="C1406" s="3"/>
      <c r="D1406" s="3"/>
      <c r="E1406" s="34"/>
      <c r="F1406" s="34"/>
      <c r="G1406" s="34"/>
      <c r="H1406" s="34"/>
      <c r="I1406" s="34"/>
      <c r="J1406" s="34"/>
      <c r="K1406" s="21">
        <v>45625</v>
      </c>
      <c r="L1406" s="3" t="s">
        <v>312</v>
      </c>
      <c r="M1406" s="4">
        <v>50000</v>
      </c>
      <c r="N1406" s="34"/>
      <c r="O1406" s="4">
        <f t="shared" si="246"/>
        <v>50000</v>
      </c>
      <c r="P1406" s="34"/>
      <c r="Q1406" s="34"/>
      <c r="R1406" s="34"/>
      <c r="S1406" s="34"/>
      <c r="T1406" s="3" t="s">
        <v>287</v>
      </c>
    </row>
    <row r="1407" spans="1:20" x14ac:dyDescent="0.35">
      <c r="A1407" s="3" t="s">
        <v>208</v>
      </c>
      <c r="B1407" s="3"/>
      <c r="C1407" s="3"/>
      <c r="D1407" s="3"/>
      <c r="E1407" s="34"/>
      <c r="F1407" s="34"/>
      <c r="G1407" s="34"/>
      <c r="H1407" s="34"/>
      <c r="I1407" s="34"/>
      <c r="J1407" s="34"/>
      <c r="K1407" s="21">
        <v>45636</v>
      </c>
      <c r="L1407" s="3" t="s">
        <v>9</v>
      </c>
      <c r="M1407" s="34"/>
      <c r="N1407" s="4">
        <v>-24000</v>
      </c>
      <c r="O1407" s="4">
        <f t="shared" si="246"/>
        <v>-24000</v>
      </c>
      <c r="P1407" s="34"/>
      <c r="Q1407" s="34"/>
      <c r="R1407" s="34"/>
      <c r="S1407" s="34"/>
      <c r="T1407" s="3" t="s">
        <v>287</v>
      </c>
    </row>
    <row r="1408" spans="1:20" x14ac:dyDescent="0.35">
      <c r="A1408" s="3" t="s">
        <v>208</v>
      </c>
      <c r="B1408" s="3"/>
      <c r="C1408" s="3"/>
      <c r="D1408" s="3"/>
      <c r="E1408" s="34"/>
      <c r="F1408" s="34"/>
      <c r="G1408" s="34"/>
      <c r="H1408" s="34"/>
      <c r="I1408" s="34"/>
      <c r="J1408" s="34"/>
      <c r="K1408" s="3"/>
      <c r="L1408" s="3"/>
      <c r="M1408" s="34"/>
      <c r="N1408" s="34"/>
      <c r="O1408" s="4">
        <f t="shared" si="246"/>
        <v>0</v>
      </c>
      <c r="P1408" s="34"/>
      <c r="Q1408" s="34"/>
      <c r="R1408" s="34"/>
      <c r="S1408" s="34"/>
      <c r="T1408" s="3" t="s">
        <v>287</v>
      </c>
    </row>
    <row r="1409" spans="1:20" x14ac:dyDescent="0.35">
      <c r="A1409" s="18"/>
      <c r="B1409" s="18"/>
      <c r="C1409" s="18"/>
      <c r="D1409" s="18"/>
      <c r="E1409" s="23"/>
      <c r="F1409" s="23"/>
      <c r="G1409" s="23"/>
      <c r="H1409" s="23"/>
      <c r="I1409" s="23"/>
      <c r="J1409" s="23"/>
      <c r="K1409" s="18"/>
      <c r="L1409" s="18"/>
      <c r="M1409" s="23">
        <f t="shared" ref="M1409:N1409" si="247">SUM(M1398:M1408)</f>
        <v>1224000</v>
      </c>
      <c r="N1409" s="23">
        <f t="shared" si="247"/>
        <v>-21000</v>
      </c>
      <c r="O1409" s="23">
        <f>SUM(O1398:O1408)</f>
        <v>1203000</v>
      </c>
      <c r="P1409" s="23">
        <f>+J1397-N1409</f>
        <v>21000</v>
      </c>
      <c r="Q1409" s="23">
        <f>+I1397-M1409</f>
        <v>-24000</v>
      </c>
      <c r="R1409" s="23">
        <f>+SUM(P1409:Q1409)</f>
        <v>-3000</v>
      </c>
      <c r="S1409" s="23">
        <f>+O1409</f>
        <v>1203000</v>
      </c>
      <c r="T1409" s="18"/>
    </row>
    <row r="1410" spans="1:20" x14ac:dyDescent="0.35">
      <c r="A1410" s="3" t="s">
        <v>209</v>
      </c>
      <c r="B1410" s="3" t="s">
        <v>976</v>
      </c>
      <c r="C1410" s="3"/>
      <c r="D1410" s="3">
        <v>21.67</v>
      </c>
      <c r="E1410" s="34">
        <v>1100000</v>
      </c>
      <c r="F1410" s="4">
        <f>+D1410*0.8364</f>
        <v>18.124788000000002</v>
      </c>
      <c r="G1410" s="34">
        <v>6500</v>
      </c>
      <c r="H1410" s="34">
        <v>1100000</v>
      </c>
      <c r="I1410" s="4">
        <v>844000</v>
      </c>
      <c r="J1410" s="4">
        <f>(H1410-I1410)</f>
        <v>256000</v>
      </c>
      <c r="K1410" s="21">
        <v>45134</v>
      </c>
      <c r="L1410" s="3"/>
      <c r="M1410" s="34"/>
      <c r="N1410" s="34"/>
      <c r="O1410" s="34"/>
      <c r="P1410" s="34"/>
      <c r="Q1410" s="34"/>
      <c r="R1410" s="34"/>
      <c r="S1410" s="34"/>
      <c r="T1410" s="3" t="s">
        <v>1618</v>
      </c>
    </row>
    <row r="1411" spans="1:20" x14ac:dyDescent="0.35">
      <c r="A1411" s="3" t="s">
        <v>209</v>
      </c>
      <c r="B1411" s="3"/>
      <c r="C1411" s="3"/>
      <c r="D1411" s="3"/>
      <c r="E1411" s="34"/>
      <c r="F1411" s="34"/>
      <c r="G1411" s="34"/>
      <c r="H1411" s="34"/>
      <c r="I1411" s="34"/>
      <c r="J1411" s="34"/>
      <c r="K1411" s="21">
        <v>45134</v>
      </c>
      <c r="L1411" s="3" t="s">
        <v>1849</v>
      </c>
      <c r="M1411" s="4">
        <v>200000</v>
      </c>
      <c r="N1411" s="34"/>
      <c r="O1411" s="4">
        <f t="shared" ref="O1411:O1421" si="248">+SUM(M1411:N1411)</f>
        <v>200000</v>
      </c>
      <c r="P1411" s="34"/>
      <c r="Q1411" s="34"/>
      <c r="R1411" s="34"/>
      <c r="S1411" s="34"/>
      <c r="T1411" s="3" t="s">
        <v>1618</v>
      </c>
    </row>
    <row r="1412" spans="1:20" x14ac:dyDescent="0.35">
      <c r="A1412" s="3" t="s">
        <v>209</v>
      </c>
      <c r="B1412" s="3"/>
      <c r="C1412" s="3"/>
      <c r="D1412" s="3"/>
      <c r="E1412" s="34"/>
      <c r="F1412" s="34"/>
      <c r="G1412" s="34"/>
      <c r="H1412" s="34"/>
      <c r="I1412" s="34"/>
      <c r="J1412" s="34"/>
      <c r="K1412" s="21">
        <v>45137</v>
      </c>
      <c r="L1412" s="3" t="s">
        <v>1849</v>
      </c>
      <c r="M1412" s="4">
        <v>-200000</v>
      </c>
      <c r="N1412" s="34"/>
      <c r="O1412" s="4">
        <f t="shared" si="248"/>
        <v>-200000</v>
      </c>
      <c r="P1412" s="34"/>
      <c r="Q1412" s="34"/>
      <c r="R1412" s="34"/>
      <c r="S1412" s="34"/>
      <c r="T1412" s="3" t="s">
        <v>1618</v>
      </c>
    </row>
    <row r="1413" spans="1:20" x14ac:dyDescent="0.35">
      <c r="A1413" s="3" t="s">
        <v>209</v>
      </c>
      <c r="B1413" s="3"/>
      <c r="C1413" s="3" t="s">
        <v>1533</v>
      </c>
      <c r="D1413" s="3"/>
      <c r="E1413" s="34"/>
      <c r="F1413" s="34"/>
      <c r="G1413" s="34"/>
      <c r="H1413" s="34"/>
      <c r="I1413" s="34"/>
      <c r="J1413" s="34"/>
      <c r="K1413" s="21">
        <v>45137</v>
      </c>
      <c r="L1413" s="3" t="s">
        <v>1878</v>
      </c>
      <c r="M1413" s="34">
        <v>170000</v>
      </c>
      <c r="N1413" s="34"/>
      <c r="O1413" s="4">
        <f t="shared" si="248"/>
        <v>170000</v>
      </c>
      <c r="P1413" s="34"/>
      <c r="Q1413" s="34"/>
      <c r="R1413" s="34"/>
      <c r="S1413" s="34"/>
      <c r="T1413" s="3" t="s">
        <v>1618</v>
      </c>
    </row>
    <row r="1414" spans="1:20" x14ac:dyDescent="0.35">
      <c r="A1414" s="3" t="s">
        <v>209</v>
      </c>
      <c r="B1414" s="3"/>
      <c r="C1414" s="3"/>
      <c r="D1414" s="3"/>
      <c r="E1414" s="34"/>
      <c r="F1414" s="34"/>
      <c r="G1414" s="34"/>
      <c r="H1414" s="34"/>
      <c r="I1414" s="34"/>
      <c r="J1414" s="34"/>
      <c r="K1414" s="21">
        <v>45137</v>
      </c>
      <c r="L1414" s="3" t="s">
        <v>9</v>
      </c>
      <c r="M1414" s="34"/>
      <c r="N1414" s="4">
        <v>30000</v>
      </c>
      <c r="O1414" s="4">
        <f t="shared" si="248"/>
        <v>30000</v>
      </c>
      <c r="P1414" s="34"/>
      <c r="Q1414" s="34"/>
      <c r="R1414" s="34"/>
      <c r="S1414" s="34"/>
      <c r="T1414" s="3" t="s">
        <v>1618</v>
      </c>
    </row>
    <row r="1415" spans="1:20" x14ac:dyDescent="0.35">
      <c r="A1415" s="3" t="s">
        <v>209</v>
      </c>
      <c r="B1415" s="3"/>
      <c r="C1415" s="3"/>
      <c r="D1415" s="3"/>
      <c r="E1415" s="34"/>
      <c r="F1415" s="34"/>
      <c r="G1415" s="34"/>
      <c r="H1415" s="34"/>
      <c r="I1415" s="34"/>
      <c r="J1415" s="34"/>
      <c r="K1415" s="21">
        <v>45198</v>
      </c>
      <c r="L1415" s="3" t="s">
        <v>1850</v>
      </c>
      <c r="M1415" s="4">
        <v>370000</v>
      </c>
      <c r="N1415" s="34"/>
      <c r="O1415" s="4">
        <f t="shared" si="248"/>
        <v>370000</v>
      </c>
      <c r="P1415" s="34"/>
      <c r="Q1415" s="34"/>
      <c r="R1415" s="34"/>
      <c r="S1415" s="34"/>
      <c r="T1415" s="3" t="s">
        <v>1618</v>
      </c>
    </row>
    <row r="1416" spans="1:20" x14ac:dyDescent="0.35">
      <c r="A1416" s="3" t="s">
        <v>209</v>
      </c>
      <c r="B1416" s="3"/>
      <c r="C1416" s="3"/>
      <c r="D1416" s="3"/>
      <c r="E1416" s="34"/>
      <c r="F1416" s="34"/>
      <c r="G1416" s="34"/>
      <c r="H1416" s="34"/>
      <c r="I1416" s="34"/>
      <c r="J1416" s="34"/>
      <c r="K1416" s="21">
        <v>45202</v>
      </c>
      <c r="L1416" s="3" t="s">
        <v>1878</v>
      </c>
      <c r="M1416" s="34">
        <v>-170000</v>
      </c>
      <c r="N1416" s="34"/>
      <c r="O1416" s="4">
        <f t="shared" si="248"/>
        <v>-170000</v>
      </c>
      <c r="P1416" s="34"/>
      <c r="Q1416" s="34"/>
      <c r="R1416" s="34"/>
      <c r="S1416" s="34"/>
      <c r="T1416" s="3" t="s">
        <v>1618</v>
      </c>
    </row>
    <row r="1417" spans="1:20" x14ac:dyDescent="0.35">
      <c r="A1417" s="3" t="s">
        <v>209</v>
      </c>
      <c r="B1417" s="3"/>
      <c r="C1417" s="3"/>
      <c r="D1417" s="3"/>
      <c r="E1417" s="34"/>
      <c r="F1417" s="34"/>
      <c r="G1417" s="34"/>
      <c r="H1417" s="34"/>
      <c r="I1417" s="34"/>
      <c r="J1417" s="34"/>
      <c r="K1417" s="21">
        <v>45248</v>
      </c>
      <c r="L1417" s="3" t="s">
        <v>1851</v>
      </c>
      <c r="M1417" s="4">
        <v>390000</v>
      </c>
      <c r="N1417" s="34"/>
      <c r="O1417" s="4">
        <f t="shared" si="248"/>
        <v>390000</v>
      </c>
      <c r="P1417" s="34"/>
      <c r="Q1417" s="34"/>
      <c r="R1417" s="34"/>
      <c r="S1417" s="34"/>
      <c r="T1417" s="3" t="s">
        <v>1618</v>
      </c>
    </row>
    <row r="1418" spans="1:20" x14ac:dyDescent="0.35">
      <c r="A1418" s="3" t="s">
        <v>209</v>
      </c>
      <c r="B1418" s="3"/>
      <c r="C1418" s="3"/>
      <c r="D1418" s="3"/>
      <c r="E1418" s="34"/>
      <c r="F1418" s="34"/>
      <c r="G1418" s="34"/>
      <c r="H1418" s="34"/>
      <c r="I1418" s="34"/>
      <c r="J1418" s="34"/>
      <c r="K1418" s="21">
        <v>45248</v>
      </c>
      <c r="L1418" s="3" t="s">
        <v>1852</v>
      </c>
      <c r="M1418" s="4">
        <v>79000</v>
      </c>
      <c r="N1418" s="34"/>
      <c r="O1418" s="4">
        <f t="shared" si="248"/>
        <v>79000</v>
      </c>
      <c r="P1418" s="34"/>
      <c r="Q1418" s="34"/>
      <c r="R1418" s="34"/>
      <c r="S1418" s="34"/>
      <c r="T1418" s="3" t="s">
        <v>1618</v>
      </c>
    </row>
    <row r="1419" spans="1:20" x14ac:dyDescent="0.35">
      <c r="A1419" s="3" t="s">
        <v>209</v>
      </c>
      <c r="B1419" s="3"/>
      <c r="C1419" s="3"/>
      <c r="D1419" s="3"/>
      <c r="E1419" s="34"/>
      <c r="F1419" s="34"/>
      <c r="G1419" s="34"/>
      <c r="H1419" s="34"/>
      <c r="I1419" s="34"/>
      <c r="J1419" s="34"/>
      <c r="K1419" s="21">
        <v>45260</v>
      </c>
      <c r="L1419" s="3" t="s">
        <v>312</v>
      </c>
      <c r="M1419" s="4">
        <v>5000</v>
      </c>
      <c r="N1419" s="34"/>
      <c r="O1419" s="4">
        <f t="shared" si="248"/>
        <v>5000</v>
      </c>
      <c r="P1419" s="34"/>
      <c r="Q1419" s="34"/>
      <c r="R1419" s="34"/>
      <c r="S1419" s="34"/>
      <c r="T1419" s="3" t="s">
        <v>1618</v>
      </c>
    </row>
    <row r="1420" spans="1:20" x14ac:dyDescent="0.35">
      <c r="A1420" s="3" t="s">
        <v>209</v>
      </c>
      <c r="B1420" s="3"/>
      <c r="C1420" s="3"/>
      <c r="D1420" s="3"/>
      <c r="E1420" s="34"/>
      <c r="F1420" s="34"/>
      <c r="G1420" s="34"/>
      <c r="H1420" s="34"/>
      <c r="I1420" s="34"/>
      <c r="J1420" s="34"/>
      <c r="K1420" s="21">
        <v>45262</v>
      </c>
      <c r="L1420" s="3" t="s">
        <v>9</v>
      </c>
      <c r="M1420" s="34"/>
      <c r="N1420" s="4">
        <v>226000</v>
      </c>
      <c r="O1420" s="4">
        <f t="shared" si="248"/>
        <v>226000</v>
      </c>
      <c r="P1420" s="34"/>
      <c r="Q1420" s="34"/>
      <c r="R1420" s="34"/>
      <c r="S1420" s="34"/>
      <c r="T1420" s="3" t="s">
        <v>1618</v>
      </c>
    </row>
    <row r="1421" spans="1:20" x14ac:dyDescent="0.35">
      <c r="A1421" s="3" t="s">
        <v>209</v>
      </c>
      <c r="B1421" s="3"/>
      <c r="C1421" s="3"/>
      <c r="D1421" s="3"/>
      <c r="E1421" s="34"/>
      <c r="F1421" s="34"/>
      <c r="G1421" s="34"/>
      <c r="H1421" s="34"/>
      <c r="I1421" s="34"/>
      <c r="J1421" s="34"/>
      <c r="K1421" s="3"/>
      <c r="L1421" s="3"/>
      <c r="M1421" s="34"/>
      <c r="N1421" s="34"/>
      <c r="O1421" s="4">
        <f t="shared" si="248"/>
        <v>0</v>
      </c>
      <c r="P1421" s="34"/>
      <c r="Q1421" s="34"/>
      <c r="R1421" s="34"/>
      <c r="S1421" s="34"/>
      <c r="T1421" s="3" t="s">
        <v>1618</v>
      </c>
    </row>
    <row r="1422" spans="1:20" x14ac:dyDescent="0.35">
      <c r="A1422" s="18"/>
      <c r="B1422" s="18"/>
      <c r="C1422" s="18"/>
      <c r="D1422" s="18"/>
      <c r="E1422" s="23"/>
      <c r="F1422" s="23"/>
      <c r="G1422" s="23"/>
      <c r="H1422" s="23"/>
      <c r="I1422" s="23"/>
      <c r="J1422" s="23"/>
      <c r="K1422" s="18"/>
      <c r="L1422" s="18"/>
      <c r="M1422" s="23">
        <f t="shared" ref="M1422:N1422" si="249">SUM(M1411:M1421)</f>
        <v>844000</v>
      </c>
      <c r="N1422" s="23">
        <f t="shared" si="249"/>
        <v>256000</v>
      </c>
      <c r="O1422" s="23">
        <f>SUM(O1411:O1421)</f>
        <v>1100000</v>
      </c>
      <c r="P1422" s="23">
        <f>+J1410-N1422</f>
        <v>0</v>
      </c>
      <c r="Q1422" s="23">
        <f>+I1410-M1422</f>
        <v>0</v>
      </c>
      <c r="R1422" s="23">
        <f>+SUM(P1422:Q1422)</f>
        <v>0</v>
      </c>
      <c r="S1422" s="23">
        <f>+O1422</f>
        <v>1100000</v>
      </c>
      <c r="T1422" s="18"/>
    </row>
    <row r="1423" spans="1:20" x14ac:dyDescent="0.35">
      <c r="A1423" s="3" t="s">
        <v>210</v>
      </c>
      <c r="B1423" s="3" t="s">
        <v>976</v>
      </c>
      <c r="C1423" s="3"/>
      <c r="D1423" s="3">
        <v>21.67</v>
      </c>
      <c r="E1423" s="34">
        <v>1100000</v>
      </c>
      <c r="F1423" s="4">
        <f>+D1423*0.8364</f>
        <v>18.124788000000002</v>
      </c>
      <c r="G1423" s="34">
        <v>6500</v>
      </c>
      <c r="H1423" s="34">
        <v>1100000</v>
      </c>
      <c r="I1423" s="4">
        <v>878000</v>
      </c>
      <c r="J1423" s="4">
        <f>(H1423-I1423)</f>
        <v>222000</v>
      </c>
      <c r="K1423" s="21">
        <v>44973</v>
      </c>
      <c r="L1423" s="3"/>
      <c r="M1423" s="34"/>
      <c r="N1423" s="34"/>
      <c r="O1423" s="34"/>
      <c r="P1423" s="34"/>
      <c r="Q1423" s="34"/>
      <c r="R1423" s="34"/>
      <c r="S1423" s="34"/>
      <c r="T1423" s="3" t="s">
        <v>293</v>
      </c>
    </row>
    <row r="1424" spans="1:20" x14ac:dyDescent="0.35">
      <c r="A1424" s="3" t="s">
        <v>210</v>
      </c>
      <c r="B1424" s="3"/>
      <c r="C1424" s="3"/>
      <c r="D1424" s="3"/>
      <c r="E1424" s="34"/>
      <c r="F1424" s="34"/>
      <c r="G1424" s="34"/>
      <c r="H1424" s="34"/>
      <c r="I1424" s="34"/>
      <c r="J1424" s="34"/>
      <c r="K1424" s="21">
        <v>44737</v>
      </c>
      <c r="L1424" s="3" t="s">
        <v>9</v>
      </c>
      <c r="M1424" s="34"/>
      <c r="N1424" s="4">
        <v>10000</v>
      </c>
      <c r="O1424" s="4">
        <f t="shared" ref="O1424:O1429" si="250">+SUM(M1424:N1424)</f>
        <v>10000</v>
      </c>
      <c r="P1424" s="34"/>
      <c r="Q1424" s="34"/>
      <c r="R1424" s="34"/>
      <c r="S1424" s="34"/>
      <c r="T1424" s="3" t="s">
        <v>293</v>
      </c>
    </row>
    <row r="1425" spans="1:20" x14ac:dyDescent="0.35">
      <c r="A1425" s="3" t="s">
        <v>210</v>
      </c>
      <c r="B1425" s="3"/>
      <c r="C1425" s="3"/>
      <c r="D1425" s="3"/>
      <c r="E1425" s="34"/>
      <c r="F1425" s="34"/>
      <c r="G1425" s="34"/>
      <c r="H1425" s="34"/>
      <c r="I1425" s="34"/>
      <c r="J1425" s="34"/>
      <c r="K1425" s="21">
        <v>44973</v>
      </c>
      <c r="L1425" s="3" t="s">
        <v>314</v>
      </c>
      <c r="M1425" s="34">
        <v>878000</v>
      </c>
      <c r="N1425" s="34"/>
      <c r="O1425" s="4">
        <f t="shared" si="250"/>
        <v>878000</v>
      </c>
      <c r="P1425" s="34"/>
      <c r="Q1425" s="34"/>
      <c r="R1425" s="34"/>
      <c r="S1425" s="34"/>
      <c r="T1425" s="3" t="s">
        <v>293</v>
      </c>
    </row>
    <row r="1426" spans="1:20" x14ac:dyDescent="0.35">
      <c r="A1426" s="3" t="s">
        <v>210</v>
      </c>
      <c r="B1426" s="3"/>
      <c r="C1426" s="3"/>
      <c r="D1426" s="3"/>
      <c r="E1426" s="34"/>
      <c r="F1426" s="34"/>
      <c r="G1426" s="34"/>
      <c r="H1426" s="34"/>
      <c r="I1426" s="34"/>
      <c r="J1426" s="34"/>
      <c r="K1426" s="21">
        <v>44974</v>
      </c>
      <c r="L1426" s="3" t="s">
        <v>9</v>
      </c>
      <c r="M1426" s="34"/>
      <c r="N1426" s="4">
        <v>221000</v>
      </c>
      <c r="O1426" s="4">
        <f t="shared" si="250"/>
        <v>221000</v>
      </c>
      <c r="P1426" s="34"/>
      <c r="Q1426" s="34"/>
      <c r="R1426" s="34"/>
      <c r="S1426" s="34"/>
      <c r="T1426" s="3" t="s">
        <v>293</v>
      </c>
    </row>
    <row r="1427" spans="1:20" x14ac:dyDescent="0.35">
      <c r="A1427" s="3" t="s">
        <v>210</v>
      </c>
      <c r="B1427" s="3"/>
      <c r="C1427" s="3"/>
      <c r="D1427" s="3"/>
      <c r="E1427" s="34"/>
      <c r="F1427" s="34"/>
      <c r="G1427" s="34"/>
      <c r="H1427" s="34"/>
      <c r="I1427" s="34"/>
      <c r="J1427" s="34"/>
      <c r="K1427" s="21">
        <v>44974</v>
      </c>
      <c r="L1427" s="3" t="s">
        <v>9</v>
      </c>
      <c r="M1427" s="34"/>
      <c r="N1427" s="4">
        <v>1000</v>
      </c>
      <c r="O1427" s="4">
        <f t="shared" si="250"/>
        <v>1000</v>
      </c>
      <c r="P1427" s="34"/>
      <c r="Q1427" s="34"/>
      <c r="R1427" s="34"/>
      <c r="S1427" s="34"/>
      <c r="T1427" s="3" t="s">
        <v>293</v>
      </c>
    </row>
    <row r="1428" spans="1:20" x14ac:dyDescent="0.35">
      <c r="A1428" s="3" t="s">
        <v>210</v>
      </c>
      <c r="B1428" s="3"/>
      <c r="C1428" s="3"/>
      <c r="D1428" s="3"/>
      <c r="E1428" s="34"/>
      <c r="F1428" s="34"/>
      <c r="G1428" s="34"/>
      <c r="H1428" s="34"/>
      <c r="I1428" s="34"/>
      <c r="J1428" s="34"/>
      <c r="K1428" s="21">
        <v>44995</v>
      </c>
      <c r="L1428" s="3" t="s">
        <v>9</v>
      </c>
      <c r="M1428" s="34"/>
      <c r="N1428" s="4">
        <v>-10000</v>
      </c>
      <c r="O1428" s="4">
        <f t="shared" si="250"/>
        <v>-10000</v>
      </c>
      <c r="P1428" s="34"/>
      <c r="Q1428" s="34"/>
      <c r="R1428" s="34"/>
      <c r="S1428" s="34"/>
      <c r="T1428" s="3" t="s">
        <v>293</v>
      </c>
    </row>
    <row r="1429" spans="1:20" x14ac:dyDescent="0.35">
      <c r="A1429" s="3" t="s">
        <v>210</v>
      </c>
      <c r="B1429" s="3"/>
      <c r="C1429" s="3"/>
      <c r="D1429" s="3"/>
      <c r="E1429" s="34"/>
      <c r="F1429" s="34"/>
      <c r="G1429" s="34"/>
      <c r="H1429" s="34"/>
      <c r="I1429" s="34"/>
      <c r="J1429" s="34"/>
      <c r="K1429" s="3"/>
      <c r="L1429" s="3"/>
      <c r="M1429" s="34"/>
      <c r="N1429" s="34"/>
      <c r="O1429" s="4">
        <f t="shared" si="250"/>
        <v>0</v>
      </c>
      <c r="P1429" s="34"/>
      <c r="Q1429" s="34"/>
      <c r="R1429" s="34"/>
      <c r="S1429" s="34"/>
      <c r="T1429" s="3" t="s">
        <v>293</v>
      </c>
    </row>
    <row r="1430" spans="1:20" x14ac:dyDescent="0.35">
      <c r="A1430" s="18"/>
      <c r="B1430" s="18"/>
      <c r="C1430" s="18"/>
      <c r="D1430" s="18"/>
      <c r="E1430" s="23"/>
      <c r="F1430" s="23"/>
      <c r="G1430" s="23"/>
      <c r="H1430" s="23"/>
      <c r="I1430" s="23"/>
      <c r="J1430" s="23"/>
      <c r="K1430" s="18"/>
      <c r="L1430" s="18"/>
      <c r="M1430" s="23">
        <f t="shared" ref="M1430:N1430" si="251">SUM(M1424:M1429)</f>
        <v>878000</v>
      </c>
      <c r="N1430" s="23">
        <f t="shared" si="251"/>
        <v>222000</v>
      </c>
      <c r="O1430" s="23">
        <f>SUM(O1424:O1429)</f>
        <v>1100000</v>
      </c>
      <c r="P1430" s="23">
        <f>+J1423-N1430</f>
        <v>0</v>
      </c>
      <c r="Q1430" s="23">
        <f>+I1423-M1430</f>
        <v>0</v>
      </c>
      <c r="R1430" s="23">
        <f>+SUM(P1430:Q1430)</f>
        <v>0</v>
      </c>
      <c r="S1430" s="23">
        <f>+O1430</f>
        <v>1100000</v>
      </c>
      <c r="T1430" s="18"/>
    </row>
    <row r="1431" spans="1:20" x14ac:dyDescent="0.35">
      <c r="A1431" s="3" t="s">
        <v>211</v>
      </c>
      <c r="B1431" s="3" t="s">
        <v>976</v>
      </c>
      <c r="C1431" s="3"/>
      <c r="D1431" s="3">
        <v>21.67</v>
      </c>
      <c r="E1431" s="34">
        <v>1600000</v>
      </c>
      <c r="F1431" s="4">
        <f>+D1431*0.8364</f>
        <v>18.124788000000002</v>
      </c>
      <c r="G1431" s="34">
        <v>6500</v>
      </c>
      <c r="H1431" s="34">
        <v>1600000</v>
      </c>
      <c r="I1431" s="4">
        <v>816000</v>
      </c>
      <c r="J1431" s="4">
        <f>(H1431-I1431)</f>
        <v>784000</v>
      </c>
      <c r="K1431" s="21">
        <v>44931</v>
      </c>
      <c r="L1431" s="3"/>
      <c r="M1431" s="34"/>
      <c r="N1431" s="34"/>
      <c r="O1431" s="34"/>
      <c r="P1431" s="34"/>
      <c r="Q1431" s="34"/>
      <c r="R1431" s="34"/>
      <c r="S1431" s="34"/>
      <c r="T1431" s="3" t="s">
        <v>375</v>
      </c>
    </row>
    <row r="1432" spans="1:20" x14ac:dyDescent="0.35">
      <c r="A1432" s="3" t="s">
        <v>211</v>
      </c>
      <c r="B1432" s="3"/>
      <c r="C1432" s="3"/>
      <c r="D1432" s="3"/>
      <c r="E1432" s="34"/>
      <c r="F1432" s="34"/>
      <c r="G1432" s="34"/>
      <c r="H1432" s="34"/>
      <c r="I1432" s="34"/>
      <c r="J1432" s="34"/>
      <c r="K1432" s="21">
        <v>44931</v>
      </c>
      <c r="L1432" s="3" t="s">
        <v>9</v>
      </c>
      <c r="M1432" s="34"/>
      <c r="N1432" s="4">
        <v>200000</v>
      </c>
      <c r="O1432" s="4">
        <f t="shared" ref="O1432:O1439" si="252">+SUM(M1432:N1432)</f>
        <v>200000</v>
      </c>
      <c r="P1432" s="34"/>
      <c r="Q1432" s="34"/>
      <c r="R1432" s="34"/>
      <c r="S1432" s="34"/>
      <c r="T1432" s="3" t="s">
        <v>375</v>
      </c>
    </row>
    <row r="1433" spans="1:20" x14ac:dyDescent="0.35">
      <c r="A1433" s="3" t="s">
        <v>211</v>
      </c>
      <c r="B1433" s="3"/>
      <c r="C1433" s="3"/>
      <c r="D1433" s="3"/>
      <c r="E1433" s="34"/>
      <c r="F1433" s="34"/>
      <c r="G1433" s="34"/>
      <c r="H1433" s="34"/>
      <c r="I1433" s="34"/>
      <c r="J1433" s="34"/>
      <c r="K1433" s="21">
        <v>45004</v>
      </c>
      <c r="L1433" s="3" t="s">
        <v>321</v>
      </c>
      <c r="M1433" s="34">
        <v>1000</v>
      </c>
      <c r="N1433" s="34"/>
      <c r="O1433" s="4">
        <f t="shared" si="252"/>
        <v>1000</v>
      </c>
      <c r="P1433" s="34"/>
      <c r="Q1433" s="34"/>
      <c r="R1433" s="34"/>
      <c r="S1433" s="34"/>
      <c r="T1433" s="3" t="s">
        <v>375</v>
      </c>
    </row>
    <row r="1434" spans="1:20" x14ac:dyDescent="0.35">
      <c r="A1434" s="3" t="s">
        <v>211</v>
      </c>
      <c r="B1434" s="3"/>
      <c r="C1434" s="3"/>
      <c r="D1434" s="3"/>
      <c r="E1434" s="34"/>
      <c r="F1434" s="34"/>
      <c r="G1434" s="34"/>
      <c r="H1434" s="34"/>
      <c r="I1434" s="34"/>
      <c r="J1434" s="34"/>
      <c r="K1434" s="21">
        <v>45041</v>
      </c>
      <c r="L1434" s="3" t="s">
        <v>321</v>
      </c>
      <c r="M1434" s="34">
        <v>515000</v>
      </c>
      <c r="N1434" s="34"/>
      <c r="O1434" s="4">
        <f t="shared" si="252"/>
        <v>515000</v>
      </c>
      <c r="P1434" s="34"/>
      <c r="Q1434" s="34"/>
      <c r="R1434" s="34"/>
      <c r="S1434" s="34"/>
      <c r="T1434" s="3" t="s">
        <v>375</v>
      </c>
    </row>
    <row r="1435" spans="1:20" x14ac:dyDescent="0.35">
      <c r="A1435" s="3" t="s">
        <v>211</v>
      </c>
      <c r="B1435" s="3"/>
      <c r="C1435" s="3"/>
      <c r="D1435" s="3"/>
      <c r="E1435" s="34"/>
      <c r="F1435" s="34"/>
      <c r="G1435" s="34"/>
      <c r="H1435" s="34"/>
      <c r="I1435" s="34"/>
      <c r="J1435" s="34"/>
      <c r="K1435" s="21">
        <v>45041</v>
      </c>
      <c r="L1435" s="3" t="s">
        <v>9</v>
      </c>
      <c r="M1435" s="34"/>
      <c r="N1435" s="4">
        <v>237000</v>
      </c>
      <c r="O1435" s="4">
        <f t="shared" si="252"/>
        <v>237000</v>
      </c>
      <c r="P1435" s="34"/>
      <c r="Q1435" s="34"/>
      <c r="R1435" s="34"/>
      <c r="S1435" s="34"/>
      <c r="T1435" s="3" t="s">
        <v>375</v>
      </c>
    </row>
    <row r="1436" spans="1:20" x14ac:dyDescent="0.35">
      <c r="A1436" s="3" t="s">
        <v>211</v>
      </c>
      <c r="B1436" s="3"/>
      <c r="C1436" s="3"/>
      <c r="D1436" s="3"/>
      <c r="E1436" s="34"/>
      <c r="F1436" s="34"/>
      <c r="G1436" s="34"/>
      <c r="H1436" s="34"/>
      <c r="I1436" s="34"/>
      <c r="J1436" s="34"/>
      <c r="K1436" s="21">
        <v>45049</v>
      </c>
      <c r="L1436" s="3" t="s">
        <v>9</v>
      </c>
      <c r="M1436" s="34"/>
      <c r="N1436" s="4">
        <v>300000</v>
      </c>
      <c r="O1436" s="4">
        <f t="shared" si="252"/>
        <v>300000</v>
      </c>
      <c r="P1436" s="34"/>
      <c r="Q1436" s="34"/>
      <c r="R1436" s="34"/>
      <c r="S1436" s="34"/>
      <c r="T1436" s="3" t="s">
        <v>375</v>
      </c>
    </row>
    <row r="1437" spans="1:20" x14ac:dyDescent="0.35">
      <c r="A1437" s="3" t="s">
        <v>211</v>
      </c>
      <c r="B1437" s="3"/>
      <c r="C1437" s="3"/>
      <c r="D1437" s="3"/>
      <c r="E1437" s="34"/>
      <c r="F1437" s="34"/>
      <c r="G1437" s="34"/>
      <c r="H1437" s="34"/>
      <c r="I1437" s="34"/>
      <c r="J1437" s="34"/>
      <c r="K1437" s="21">
        <v>45055</v>
      </c>
      <c r="L1437" s="3" t="s">
        <v>321</v>
      </c>
      <c r="M1437" s="34">
        <v>300000</v>
      </c>
      <c r="N1437" s="34"/>
      <c r="O1437" s="4">
        <f t="shared" si="252"/>
        <v>300000</v>
      </c>
      <c r="P1437" s="34"/>
      <c r="Q1437" s="34"/>
      <c r="R1437" s="34"/>
      <c r="S1437" s="34"/>
      <c r="T1437" s="3" t="s">
        <v>375</v>
      </c>
    </row>
    <row r="1438" spans="1:20" x14ac:dyDescent="0.35">
      <c r="A1438" s="3" t="s">
        <v>211</v>
      </c>
      <c r="B1438" s="3"/>
      <c r="C1438" s="3"/>
      <c r="D1438" s="3"/>
      <c r="E1438" s="34"/>
      <c r="F1438" s="34"/>
      <c r="G1438" s="34"/>
      <c r="H1438" s="34"/>
      <c r="I1438" s="34"/>
      <c r="J1438" s="34"/>
      <c r="K1438" s="21">
        <v>45061</v>
      </c>
      <c r="L1438" s="3" t="s">
        <v>9</v>
      </c>
      <c r="M1438" s="34"/>
      <c r="N1438" s="4">
        <v>47000</v>
      </c>
      <c r="O1438" s="4">
        <f t="shared" si="252"/>
        <v>47000</v>
      </c>
      <c r="P1438" s="34"/>
      <c r="Q1438" s="34"/>
      <c r="R1438" s="34"/>
      <c r="S1438" s="34"/>
      <c r="T1438" s="3" t="s">
        <v>375</v>
      </c>
    </row>
    <row r="1439" spans="1:20" x14ac:dyDescent="0.35">
      <c r="A1439" s="3" t="s">
        <v>211</v>
      </c>
      <c r="B1439" s="3"/>
      <c r="C1439" s="3"/>
      <c r="D1439" s="3"/>
      <c r="E1439" s="34"/>
      <c r="F1439" s="34"/>
      <c r="G1439" s="34"/>
      <c r="H1439" s="34"/>
      <c r="I1439" s="34"/>
      <c r="J1439" s="34"/>
      <c r="K1439" s="3"/>
      <c r="L1439" s="3"/>
      <c r="M1439" s="34"/>
      <c r="N1439" s="34"/>
      <c r="O1439" s="4">
        <f t="shared" si="252"/>
        <v>0</v>
      </c>
      <c r="P1439" s="34"/>
      <c r="Q1439" s="34"/>
      <c r="R1439" s="34"/>
      <c r="S1439" s="34"/>
      <c r="T1439" s="3" t="s">
        <v>375</v>
      </c>
    </row>
    <row r="1440" spans="1:20" x14ac:dyDescent="0.35">
      <c r="A1440" s="18"/>
      <c r="B1440" s="18"/>
      <c r="C1440" s="18"/>
      <c r="D1440" s="18"/>
      <c r="E1440" s="23"/>
      <c r="F1440" s="23"/>
      <c r="G1440" s="23"/>
      <c r="H1440" s="23"/>
      <c r="I1440" s="23"/>
      <c r="J1440" s="23"/>
      <c r="K1440" s="18"/>
      <c r="L1440" s="18"/>
      <c r="M1440" s="23">
        <f t="shared" ref="M1440:N1440" si="253">SUM(M1432:M1439)</f>
        <v>816000</v>
      </c>
      <c r="N1440" s="23">
        <f t="shared" si="253"/>
        <v>784000</v>
      </c>
      <c r="O1440" s="23">
        <f>SUM(O1432:O1439)</f>
        <v>1600000</v>
      </c>
      <c r="P1440" s="23">
        <f>+J1431-N1440</f>
        <v>0</v>
      </c>
      <c r="Q1440" s="23">
        <f>+I1431-M1440</f>
        <v>0</v>
      </c>
      <c r="R1440" s="23">
        <f>+SUM(P1440:Q1440)</f>
        <v>0</v>
      </c>
      <c r="S1440" s="23">
        <f>+O1440</f>
        <v>1600000</v>
      </c>
      <c r="T1440" s="18"/>
    </row>
    <row r="1441" spans="1:20" x14ac:dyDescent="0.35">
      <c r="A1441" s="3" t="s">
        <v>212</v>
      </c>
      <c r="B1441" s="3" t="s">
        <v>976</v>
      </c>
      <c r="C1441" s="3"/>
      <c r="D1441" s="3">
        <v>17.27</v>
      </c>
      <c r="E1441" s="34">
        <v>1700000</v>
      </c>
      <c r="F1441" s="4">
        <f>+D1441*0.8364</f>
        <v>14.444628</v>
      </c>
      <c r="G1441" s="34">
        <v>6500</v>
      </c>
      <c r="H1441" s="34">
        <v>1700000</v>
      </c>
      <c r="I1441" s="4">
        <v>940000</v>
      </c>
      <c r="J1441" s="4">
        <f>(H1441-I1441)</f>
        <v>760000</v>
      </c>
      <c r="K1441" s="21">
        <v>44931</v>
      </c>
      <c r="L1441" s="3"/>
      <c r="M1441" s="34"/>
      <c r="N1441" s="34"/>
      <c r="O1441" s="34"/>
      <c r="P1441" s="34"/>
      <c r="Q1441" s="34"/>
      <c r="R1441" s="34"/>
      <c r="S1441" s="34"/>
      <c r="T1441" s="3" t="s">
        <v>375</v>
      </c>
    </row>
    <row r="1442" spans="1:20" x14ac:dyDescent="0.35">
      <c r="A1442" s="3" t="s">
        <v>212</v>
      </c>
      <c r="B1442" s="3"/>
      <c r="C1442" s="3"/>
      <c r="D1442" s="3"/>
      <c r="E1442" s="34"/>
      <c r="F1442" s="34"/>
      <c r="G1442" s="34"/>
      <c r="H1442" s="34"/>
      <c r="I1442" s="34"/>
      <c r="J1442" s="34"/>
      <c r="K1442" s="21">
        <v>44931</v>
      </c>
      <c r="L1442" s="3" t="s">
        <v>9</v>
      </c>
      <c r="M1442" s="34"/>
      <c r="N1442" s="89">
        <v>200000</v>
      </c>
      <c r="O1442" s="4">
        <f t="shared" ref="O1442:O1445" si="254">+SUM(M1442:N1442)</f>
        <v>200000</v>
      </c>
      <c r="P1442" s="34"/>
      <c r="Q1442" s="34"/>
      <c r="R1442" s="34"/>
      <c r="S1442" s="34"/>
      <c r="T1442" s="3" t="s">
        <v>375</v>
      </c>
    </row>
    <row r="1443" spans="1:20" x14ac:dyDescent="0.35">
      <c r="A1443" s="3" t="s">
        <v>212</v>
      </c>
      <c r="B1443" s="3"/>
      <c r="C1443" s="3"/>
      <c r="D1443" s="3"/>
      <c r="E1443" s="34"/>
      <c r="F1443" s="34"/>
      <c r="G1443" s="34"/>
      <c r="H1443" s="34"/>
      <c r="I1443" s="34"/>
      <c r="J1443" s="34"/>
      <c r="K1443" s="21">
        <v>45041</v>
      </c>
      <c r="L1443" s="3" t="s">
        <v>321</v>
      </c>
      <c r="M1443" s="34">
        <v>937000</v>
      </c>
      <c r="N1443" s="34"/>
      <c r="O1443" s="4">
        <f t="shared" si="254"/>
        <v>937000</v>
      </c>
      <c r="P1443" s="34"/>
      <c r="Q1443" s="34"/>
      <c r="R1443" s="34"/>
      <c r="S1443" s="34"/>
      <c r="T1443" s="3" t="s">
        <v>375</v>
      </c>
    </row>
    <row r="1444" spans="1:20" x14ac:dyDescent="0.35">
      <c r="A1444" s="3" t="s">
        <v>212</v>
      </c>
      <c r="B1444" s="3"/>
      <c r="C1444" s="3"/>
      <c r="D1444" s="3"/>
      <c r="E1444" s="34"/>
      <c r="F1444" s="34"/>
      <c r="G1444" s="34"/>
      <c r="H1444" s="34"/>
      <c r="I1444" s="34"/>
      <c r="J1444" s="34"/>
      <c r="K1444" s="21">
        <v>45041</v>
      </c>
      <c r="L1444" s="3" t="s">
        <v>9</v>
      </c>
      <c r="M1444" s="34"/>
      <c r="N1444" s="89">
        <v>563000</v>
      </c>
      <c r="O1444" s="4">
        <f t="shared" si="254"/>
        <v>563000</v>
      </c>
      <c r="P1444" s="34"/>
      <c r="Q1444" s="34"/>
      <c r="R1444" s="34"/>
      <c r="S1444" s="34"/>
      <c r="T1444" s="3" t="s">
        <v>375</v>
      </c>
    </row>
    <row r="1445" spans="1:20" x14ac:dyDescent="0.35">
      <c r="A1445" s="3" t="s">
        <v>212</v>
      </c>
      <c r="B1445" s="3"/>
      <c r="C1445" s="3"/>
      <c r="D1445" s="3"/>
      <c r="E1445" s="34"/>
      <c r="F1445" s="34"/>
      <c r="G1445" s="34"/>
      <c r="H1445" s="34"/>
      <c r="I1445" s="34"/>
      <c r="J1445" s="34"/>
      <c r="K1445" s="3"/>
      <c r="L1445" s="3"/>
      <c r="M1445" s="34"/>
      <c r="N1445" s="34"/>
      <c r="O1445" s="4">
        <f t="shared" si="254"/>
        <v>0</v>
      </c>
      <c r="P1445" s="34"/>
      <c r="Q1445" s="34"/>
      <c r="R1445" s="34"/>
      <c r="S1445" s="34"/>
      <c r="T1445" s="3" t="s">
        <v>375</v>
      </c>
    </row>
    <row r="1446" spans="1:20" x14ac:dyDescent="0.35">
      <c r="A1446" s="18"/>
      <c r="B1446" s="18"/>
      <c r="C1446" s="18"/>
      <c r="D1446" s="18"/>
      <c r="E1446" s="23"/>
      <c r="F1446" s="23"/>
      <c r="G1446" s="23"/>
      <c r="H1446" s="23"/>
      <c r="I1446" s="23"/>
      <c r="J1446" s="23"/>
      <c r="K1446" s="18"/>
      <c r="L1446" s="18"/>
      <c r="M1446" s="23">
        <f t="shared" ref="M1446:N1446" si="255">SUM(M1442:M1445)</f>
        <v>937000</v>
      </c>
      <c r="N1446" s="23">
        <f t="shared" si="255"/>
        <v>763000</v>
      </c>
      <c r="O1446" s="23">
        <f>SUM(O1442:O1445)</f>
        <v>1700000</v>
      </c>
      <c r="P1446" s="23">
        <f>+J1441-N1446</f>
        <v>-3000</v>
      </c>
      <c r="Q1446" s="23">
        <f>+I1441-M1446</f>
        <v>3000</v>
      </c>
      <c r="R1446" s="23">
        <f>+SUM(P1446:Q1446)</f>
        <v>0</v>
      </c>
      <c r="S1446" s="23">
        <f>+O1446</f>
        <v>1700000</v>
      </c>
      <c r="T1446" s="18"/>
    </row>
    <row r="1447" spans="1:20" x14ac:dyDescent="0.35">
      <c r="A1447" s="3" t="s">
        <v>213</v>
      </c>
      <c r="B1447" s="3" t="s">
        <v>976</v>
      </c>
      <c r="C1447" s="3"/>
      <c r="D1447" s="3">
        <v>18.260000000000002</v>
      </c>
      <c r="E1447" s="34">
        <v>1500000</v>
      </c>
      <c r="F1447" s="4">
        <f>+D1447*0.8364</f>
        <v>15.272664000000002</v>
      </c>
      <c r="G1447" s="34">
        <v>6500</v>
      </c>
      <c r="H1447" s="34">
        <v>1500000</v>
      </c>
      <c r="I1447" s="4">
        <v>1150000</v>
      </c>
      <c r="J1447" s="4">
        <f>(H1447-I1447)</f>
        <v>350000</v>
      </c>
      <c r="K1447" s="21">
        <v>44637</v>
      </c>
      <c r="L1447" s="3"/>
      <c r="M1447" s="34"/>
      <c r="N1447" s="34"/>
      <c r="O1447" s="34"/>
      <c r="P1447" s="34"/>
      <c r="Q1447" s="34"/>
      <c r="R1447" s="34"/>
      <c r="S1447" s="34"/>
      <c r="T1447" s="3" t="s">
        <v>1617</v>
      </c>
    </row>
    <row r="1448" spans="1:20" x14ac:dyDescent="0.35">
      <c r="A1448" s="3" t="s">
        <v>213</v>
      </c>
      <c r="B1448" s="3"/>
      <c r="C1448" s="3"/>
      <c r="D1448" s="3"/>
      <c r="E1448" s="34"/>
      <c r="F1448" s="34"/>
      <c r="G1448" s="34"/>
      <c r="H1448" s="34"/>
      <c r="I1448" s="34"/>
      <c r="J1448" s="34"/>
      <c r="K1448" s="21">
        <v>44637</v>
      </c>
      <c r="L1448" s="3" t="s">
        <v>312</v>
      </c>
      <c r="M1448" s="34">
        <v>50000</v>
      </c>
      <c r="N1448" s="34"/>
      <c r="O1448" s="4">
        <f t="shared" ref="O1448:O1454" si="256">+SUM(M1448:N1448)</f>
        <v>50000</v>
      </c>
      <c r="P1448" s="34"/>
      <c r="Q1448" s="34"/>
      <c r="R1448" s="34"/>
      <c r="S1448" s="34"/>
      <c r="T1448" s="3" t="s">
        <v>1617</v>
      </c>
    </row>
    <row r="1449" spans="1:20" x14ac:dyDescent="0.35">
      <c r="A1449" s="3" t="s">
        <v>213</v>
      </c>
      <c r="B1449" s="3"/>
      <c r="C1449" s="3"/>
      <c r="D1449" s="3"/>
      <c r="E1449" s="34"/>
      <c r="F1449" s="34"/>
      <c r="G1449" s="34"/>
      <c r="H1449" s="34"/>
      <c r="I1449" s="34"/>
      <c r="J1449" s="34"/>
      <c r="K1449" s="21">
        <v>44638</v>
      </c>
      <c r="L1449" s="3" t="s">
        <v>9</v>
      </c>
      <c r="M1449" s="34"/>
      <c r="N1449" s="7">
        <v>50000</v>
      </c>
      <c r="O1449" s="4">
        <f t="shared" si="256"/>
        <v>50000</v>
      </c>
      <c r="P1449" s="34"/>
      <c r="Q1449" s="34"/>
      <c r="R1449" s="34"/>
      <c r="S1449" s="34"/>
      <c r="T1449" s="3" t="s">
        <v>1617</v>
      </c>
    </row>
    <row r="1450" spans="1:20" x14ac:dyDescent="0.35">
      <c r="A1450" s="3" t="s">
        <v>213</v>
      </c>
      <c r="B1450" s="3"/>
      <c r="C1450" s="3"/>
      <c r="D1450" s="3"/>
      <c r="E1450" s="34"/>
      <c r="F1450" s="34"/>
      <c r="G1450" s="34"/>
      <c r="H1450" s="34"/>
      <c r="I1450" s="34"/>
      <c r="J1450" s="34"/>
      <c r="K1450" s="21">
        <v>44656</v>
      </c>
      <c r="L1450" s="3" t="s">
        <v>1853</v>
      </c>
      <c r="M1450" s="34">
        <v>50000</v>
      </c>
      <c r="N1450" s="34"/>
      <c r="O1450" s="4">
        <f t="shared" si="256"/>
        <v>50000</v>
      </c>
      <c r="P1450" s="34"/>
      <c r="Q1450" s="34"/>
      <c r="R1450" s="34"/>
      <c r="S1450" s="34"/>
      <c r="T1450" s="3" t="s">
        <v>1617</v>
      </c>
    </row>
    <row r="1451" spans="1:20" x14ac:dyDescent="0.35">
      <c r="A1451" s="3" t="s">
        <v>213</v>
      </c>
      <c r="B1451" s="3"/>
      <c r="C1451" s="3"/>
      <c r="D1451" s="3"/>
      <c r="E1451" s="34"/>
      <c r="F1451" s="34"/>
      <c r="G1451" s="34"/>
      <c r="H1451" s="34"/>
      <c r="I1451" s="34"/>
      <c r="J1451" s="34"/>
      <c r="K1451" s="21">
        <v>44711</v>
      </c>
      <c r="L1451" s="3" t="s">
        <v>1854</v>
      </c>
      <c r="M1451" s="34">
        <v>350000</v>
      </c>
      <c r="N1451" s="34"/>
      <c r="O1451" s="4">
        <f t="shared" si="256"/>
        <v>350000</v>
      </c>
      <c r="P1451" s="34"/>
      <c r="Q1451" s="34"/>
      <c r="R1451" s="34"/>
      <c r="S1451" s="34"/>
      <c r="T1451" s="3" t="s">
        <v>1617</v>
      </c>
    </row>
    <row r="1452" spans="1:20" x14ac:dyDescent="0.35">
      <c r="A1452" s="3" t="s">
        <v>213</v>
      </c>
      <c r="B1452" s="3"/>
      <c r="C1452" s="3"/>
      <c r="D1452" s="3"/>
      <c r="E1452" s="34"/>
      <c r="F1452" s="34"/>
      <c r="G1452" s="34"/>
      <c r="H1452" s="34"/>
      <c r="I1452" s="34"/>
      <c r="J1452" s="34"/>
      <c r="K1452" s="21">
        <v>44903</v>
      </c>
      <c r="L1452" s="3" t="s">
        <v>314</v>
      </c>
      <c r="M1452" s="34">
        <v>750000</v>
      </c>
      <c r="N1452" s="34"/>
      <c r="O1452" s="4">
        <f t="shared" si="256"/>
        <v>750000</v>
      </c>
      <c r="P1452" s="34"/>
      <c r="Q1452" s="34"/>
      <c r="R1452" s="34"/>
      <c r="S1452" s="34"/>
      <c r="T1452" s="3" t="s">
        <v>1617</v>
      </c>
    </row>
    <row r="1453" spans="1:20" x14ac:dyDescent="0.35">
      <c r="A1453" s="3" t="s">
        <v>213</v>
      </c>
      <c r="B1453" s="3"/>
      <c r="C1453" s="3"/>
      <c r="D1453" s="3"/>
      <c r="E1453" s="34"/>
      <c r="F1453" s="34"/>
      <c r="G1453" s="34"/>
      <c r="H1453" s="34"/>
      <c r="I1453" s="34"/>
      <c r="J1453" s="34"/>
      <c r="K1453" s="21">
        <v>44904</v>
      </c>
      <c r="L1453" s="3" t="s">
        <v>9</v>
      </c>
      <c r="M1453" s="34"/>
      <c r="N1453" s="7">
        <v>250000</v>
      </c>
      <c r="O1453" s="4">
        <f t="shared" si="256"/>
        <v>250000</v>
      </c>
      <c r="P1453" s="34"/>
      <c r="Q1453" s="34"/>
      <c r="R1453" s="34"/>
      <c r="S1453" s="34"/>
      <c r="T1453" s="3" t="s">
        <v>1617</v>
      </c>
    </row>
    <row r="1454" spans="1:20" x14ac:dyDescent="0.35">
      <c r="A1454" s="3" t="s">
        <v>213</v>
      </c>
      <c r="B1454" s="3"/>
      <c r="C1454" s="3"/>
      <c r="D1454" s="3"/>
      <c r="E1454" s="34"/>
      <c r="F1454" s="34"/>
      <c r="G1454" s="34"/>
      <c r="H1454" s="34"/>
      <c r="I1454" s="34"/>
      <c r="J1454" s="34"/>
      <c r="K1454" s="3"/>
      <c r="L1454" s="3"/>
      <c r="M1454" s="34"/>
      <c r="N1454" s="34"/>
      <c r="O1454" s="4">
        <f t="shared" si="256"/>
        <v>0</v>
      </c>
      <c r="P1454" s="34"/>
      <c r="Q1454" s="34"/>
      <c r="R1454" s="34"/>
      <c r="S1454" s="34"/>
      <c r="T1454" s="3" t="s">
        <v>1617</v>
      </c>
    </row>
    <row r="1455" spans="1:20" x14ac:dyDescent="0.35">
      <c r="A1455" s="18"/>
      <c r="B1455" s="18"/>
      <c r="C1455" s="18"/>
      <c r="D1455" s="18"/>
      <c r="E1455" s="23"/>
      <c r="F1455" s="23"/>
      <c r="G1455" s="23"/>
      <c r="H1455" s="23"/>
      <c r="I1455" s="23"/>
      <c r="J1455" s="23"/>
      <c r="K1455" s="18"/>
      <c r="L1455" s="18"/>
      <c r="M1455" s="23">
        <f t="shared" ref="M1455:N1455" si="257">SUM(M1448:M1454)</f>
        <v>1200000</v>
      </c>
      <c r="N1455" s="23">
        <f t="shared" si="257"/>
        <v>300000</v>
      </c>
      <c r="O1455" s="23">
        <f>SUM(O1448:O1454)</f>
        <v>1500000</v>
      </c>
      <c r="P1455" s="23">
        <f>+J1447-N1455</f>
        <v>50000</v>
      </c>
      <c r="Q1455" s="23">
        <f>+I1447-M1455</f>
        <v>-50000</v>
      </c>
      <c r="R1455" s="23">
        <f>+SUM(P1455:Q1455)</f>
        <v>0</v>
      </c>
      <c r="S1455" s="23">
        <f>+O1455</f>
        <v>1500000</v>
      </c>
      <c r="T1455" s="18"/>
    </row>
    <row r="1456" spans="1:20" x14ac:dyDescent="0.35">
      <c r="A1456" s="3" t="s">
        <v>214</v>
      </c>
      <c r="B1456" s="3" t="s">
        <v>976</v>
      </c>
      <c r="C1456" s="3"/>
      <c r="D1456" s="3">
        <v>23.46</v>
      </c>
      <c r="E1456" s="34">
        <v>1300000</v>
      </c>
      <c r="F1456" s="4">
        <f>+D1456*0.8364</f>
        <v>19.621944000000003</v>
      </c>
      <c r="G1456" s="34">
        <v>6500</v>
      </c>
      <c r="H1456" s="34">
        <v>1300000</v>
      </c>
      <c r="I1456" s="4">
        <v>1039000</v>
      </c>
      <c r="J1456" s="4">
        <f>(H1456-I1456)</f>
        <v>261000</v>
      </c>
      <c r="K1456" s="21">
        <v>44637</v>
      </c>
      <c r="L1456" s="3"/>
      <c r="M1456" s="34"/>
      <c r="N1456" s="34"/>
      <c r="O1456" s="34"/>
      <c r="P1456" s="34"/>
      <c r="Q1456" s="34"/>
      <c r="R1456" s="34"/>
      <c r="S1456" s="34"/>
      <c r="T1456" s="3" t="s">
        <v>1617</v>
      </c>
    </row>
    <row r="1457" spans="1:20" x14ac:dyDescent="0.35">
      <c r="A1457" s="3" t="s">
        <v>214</v>
      </c>
      <c r="B1457" s="3"/>
      <c r="C1457" s="3"/>
      <c r="D1457" s="3"/>
      <c r="E1457" s="34"/>
      <c r="F1457" s="34"/>
      <c r="G1457" s="34"/>
      <c r="H1457" s="34"/>
      <c r="I1457" s="34"/>
      <c r="J1457" s="34"/>
      <c r="K1457" s="21">
        <v>44637</v>
      </c>
      <c r="L1457" s="3" t="s">
        <v>312</v>
      </c>
      <c r="M1457" s="34">
        <v>80000</v>
      </c>
      <c r="N1457" s="34"/>
      <c r="O1457" s="4">
        <f t="shared" ref="O1457:O1463" si="258">+SUM(M1457:N1457)</f>
        <v>80000</v>
      </c>
      <c r="P1457" s="34"/>
      <c r="Q1457" s="34"/>
      <c r="R1457" s="34"/>
      <c r="S1457" s="34"/>
      <c r="T1457" s="3" t="s">
        <v>1617</v>
      </c>
    </row>
    <row r="1458" spans="1:20" x14ac:dyDescent="0.35">
      <c r="A1458" s="3" t="s">
        <v>214</v>
      </c>
      <c r="B1458" s="3"/>
      <c r="C1458" s="3"/>
      <c r="D1458" s="3"/>
      <c r="E1458" s="34"/>
      <c r="F1458" s="34"/>
      <c r="G1458" s="34"/>
      <c r="H1458" s="34"/>
      <c r="I1458" s="34"/>
      <c r="J1458" s="34"/>
      <c r="K1458" s="21">
        <v>44637</v>
      </c>
      <c r="L1458" s="3" t="s">
        <v>9</v>
      </c>
      <c r="M1458" s="34"/>
      <c r="N1458" s="7">
        <v>20000</v>
      </c>
      <c r="O1458" s="4">
        <f t="shared" si="258"/>
        <v>20000</v>
      </c>
      <c r="P1458" s="34"/>
      <c r="Q1458" s="34"/>
      <c r="R1458" s="34"/>
      <c r="S1458" s="34"/>
      <c r="T1458" s="3" t="s">
        <v>1617</v>
      </c>
    </row>
    <row r="1459" spans="1:20" x14ac:dyDescent="0.35">
      <c r="A1459" s="3" t="s">
        <v>214</v>
      </c>
      <c r="B1459" s="3"/>
      <c r="C1459" s="3"/>
      <c r="D1459" s="3"/>
      <c r="E1459" s="34"/>
      <c r="F1459" s="34"/>
      <c r="G1459" s="34"/>
      <c r="H1459" s="34"/>
      <c r="I1459" s="34"/>
      <c r="J1459" s="34"/>
      <c r="K1459" s="21">
        <v>44656</v>
      </c>
      <c r="L1459" s="3" t="s">
        <v>1855</v>
      </c>
      <c r="M1459" s="34">
        <v>10000</v>
      </c>
      <c r="N1459" s="34"/>
      <c r="O1459" s="4">
        <f t="shared" si="258"/>
        <v>10000</v>
      </c>
      <c r="P1459" s="34"/>
      <c r="Q1459" s="34"/>
      <c r="R1459" s="34"/>
      <c r="S1459" s="34"/>
      <c r="T1459" s="3" t="s">
        <v>1617</v>
      </c>
    </row>
    <row r="1460" spans="1:20" x14ac:dyDescent="0.35">
      <c r="A1460" s="3" t="s">
        <v>214</v>
      </c>
      <c r="B1460" s="3"/>
      <c r="C1460" s="3"/>
      <c r="D1460" s="3"/>
      <c r="E1460" s="34"/>
      <c r="F1460" s="34"/>
      <c r="G1460" s="34"/>
      <c r="H1460" s="34"/>
      <c r="I1460" s="34"/>
      <c r="J1460" s="34"/>
      <c r="K1460" s="21">
        <v>44706</v>
      </c>
      <c r="L1460" s="3" t="s">
        <v>1856</v>
      </c>
      <c r="M1460" s="34">
        <v>400000</v>
      </c>
      <c r="N1460" s="34"/>
      <c r="O1460" s="4">
        <f t="shared" si="258"/>
        <v>400000</v>
      </c>
      <c r="P1460" s="34"/>
      <c r="Q1460" s="34"/>
      <c r="R1460" s="34"/>
      <c r="S1460" s="34"/>
      <c r="T1460" s="3" t="s">
        <v>1617</v>
      </c>
    </row>
    <row r="1461" spans="1:20" x14ac:dyDescent="0.35">
      <c r="A1461" s="3" t="s">
        <v>214</v>
      </c>
      <c r="B1461" s="3"/>
      <c r="C1461" s="3"/>
      <c r="D1461" s="3"/>
      <c r="E1461" s="34"/>
      <c r="F1461" s="34"/>
      <c r="G1461" s="34"/>
      <c r="H1461" s="34"/>
      <c r="I1461" s="34"/>
      <c r="J1461" s="34"/>
      <c r="K1461" s="21">
        <v>44868</v>
      </c>
      <c r="L1461" s="3" t="s">
        <v>9</v>
      </c>
      <c r="M1461" s="34"/>
      <c r="N1461" s="7">
        <v>161000</v>
      </c>
      <c r="O1461" s="4">
        <f t="shared" si="258"/>
        <v>161000</v>
      </c>
      <c r="P1461" s="34"/>
      <c r="Q1461" s="34"/>
      <c r="R1461" s="34"/>
      <c r="S1461" s="34"/>
      <c r="T1461" s="3" t="s">
        <v>1617</v>
      </c>
    </row>
    <row r="1462" spans="1:20" x14ac:dyDescent="0.35">
      <c r="A1462" s="3" t="s">
        <v>214</v>
      </c>
      <c r="B1462" s="3"/>
      <c r="C1462" s="3"/>
      <c r="D1462" s="3"/>
      <c r="E1462" s="34"/>
      <c r="F1462" s="34"/>
      <c r="G1462" s="34"/>
      <c r="H1462" s="34"/>
      <c r="I1462" s="34"/>
      <c r="J1462" s="34"/>
      <c r="K1462" s="21">
        <v>44876</v>
      </c>
      <c r="L1462" s="3" t="s">
        <v>1857</v>
      </c>
      <c r="M1462" s="34">
        <v>629000</v>
      </c>
      <c r="N1462" s="34"/>
      <c r="O1462" s="4">
        <f t="shared" si="258"/>
        <v>629000</v>
      </c>
      <c r="P1462" s="34"/>
      <c r="Q1462" s="34"/>
      <c r="R1462" s="34"/>
      <c r="S1462" s="34"/>
      <c r="T1462" s="3" t="s">
        <v>1617</v>
      </c>
    </row>
    <row r="1463" spans="1:20" x14ac:dyDescent="0.35">
      <c r="A1463" s="3" t="s">
        <v>214</v>
      </c>
      <c r="B1463" s="3"/>
      <c r="C1463" s="3"/>
      <c r="D1463" s="3"/>
      <c r="E1463" s="34"/>
      <c r="F1463" s="34"/>
      <c r="G1463" s="34"/>
      <c r="H1463" s="34"/>
      <c r="I1463" s="34"/>
      <c r="J1463" s="34"/>
      <c r="K1463" s="3"/>
      <c r="L1463" s="3"/>
      <c r="M1463" s="34"/>
      <c r="N1463" s="34"/>
      <c r="O1463" s="4">
        <f t="shared" si="258"/>
        <v>0</v>
      </c>
      <c r="P1463" s="34"/>
      <c r="Q1463" s="34"/>
      <c r="R1463" s="34"/>
      <c r="S1463" s="34"/>
      <c r="T1463" s="3" t="s">
        <v>1617</v>
      </c>
    </row>
    <row r="1464" spans="1:20" x14ac:dyDescent="0.35">
      <c r="A1464" s="18"/>
      <c r="B1464" s="18"/>
      <c r="C1464" s="18"/>
      <c r="D1464" s="18"/>
      <c r="E1464" s="23"/>
      <c r="F1464" s="23"/>
      <c r="G1464" s="23"/>
      <c r="H1464" s="23"/>
      <c r="I1464" s="23"/>
      <c r="J1464" s="23"/>
      <c r="K1464" s="18"/>
      <c r="L1464" s="18"/>
      <c r="M1464" s="23">
        <f t="shared" ref="M1464:N1464" si="259">SUM(M1457:M1463)</f>
        <v>1119000</v>
      </c>
      <c r="N1464" s="23">
        <f t="shared" si="259"/>
        <v>181000</v>
      </c>
      <c r="O1464" s="23">
        <f>SUM(O1457:O1463)</f>
        <v>1300000</v>
      </c>
      <c r="P1464" s="23">
        <f>+J1456-N1464</f>
        <v>80000</v>
      </c>
      <c r="Q1464" s="23">
        <f>+I1456-M1464</f>
        <v>-80000</v>
      </c>
      <c r="R1464" s="23">
        <f>+SUM(P1464:Q1464)</f>
        <v>0</v>
      </c>
      <c r="S1464" s="23">
        <f>+O1464</f>
        <v>1300000</v>
      </c>
      <c r="T1464" s="18"/>
    </row>
    <row r="1465" spans="1:20" x14ac:dyDescent="0.35">
      <c r="A1465" s="3" t="s">
        <v>215</v>
      </c>
      <c r="B1465" s="3" t="s">
        <v>976</v>
      </c>
      <c r="C1465" s="3"/>
      <c r="D1465" s="3">
        <v>22.69</v>
      </c>
      <c r="E1465" s="34">
        <v>1000000</v>
      </c>
      <c r="F1465" s="4">
        <f>+D1465*0.8364</f>
        <v>18.977916</v>
      </c>
      <c r="G1465" s="34">
        <v>6500</v>
      </c>
      <c r="H1465" s="34">
        <v>1000000</v>
      </c>
      <c r="I1465" s="4">
        <v>823000</v>
      </c>
      <c r="J1465" s="4">
        <f>(H1465-I1465)</f>
        <v>177000</v>
      </c>
      <c r="K1465" s="21">
        <v>44932</v>
      </c>
      <c r="L1465" s="3"/>
      <c r="M1465" s="34"/>
      <c r="N1465" s="34"/>
      <c r="O1465" s="34"/>
      <c r="P1465" s="34"/>
      <c r="Q1465" s="34"/>
      <c r="R1465" s="34"/>
      <c r="S1465" s="34"/>
      <c r="T1465" s="3" t="s">
        <v>1623</v>
      </c>
    </row>
    <row r="1466" spans="1:20" x14ac:dyDescent="0.35">
      <c r="A1466" s="3" t="s">
        <v>215</v>
      </c>
      <c r="B1466" s="3"/>
      <c r="C1466" s="3"/>
      <c r="D1466" s="3"/>
      <c r="E1466" s="34"/>
      <c r="F1466" s="34"/>
      <c r="G1466" s="34"/>
      <c r="H1466" s="34"/>
      <c r="I1466" s="34"/>
      <c r="J1466" s="34"/>
      <c r="K1466" s="21">
        <v>44932</v>
      </c>
      <c r="L1466" s="3" t="s">
        <v>1858</v>
      </c>
      <c r="M1466" s="34">
        <v>200000</v>
      </c>
      <c r="N1466" s="34"/>
      <c r="O1466" s="4">
        <f t="shared" ref="O1466:O1474" si="260">+SUM(M1466:N1466)</f>
        <v>200000</v>
      </c>
      <c r="P1466" s="34"/>
      <c r="Q1466" s="34"/>
      <c r="R1466" s="34"/>
      <c r="S1466" s="34"/>
      <c r="T1466" s="3" t="s">
        <v>1623</v>
      </c>
    </row>
    <row r="1467" spans="1:20" x14ac:dyDescent="0.35">
      <c r="A1467" s="3" t="s">
        <v>215</v>
      </c>
      <c r="B1467" s="3"/>
      <c r="C1467" s="3"/>
      <c r="D1467" s="3"/>
      <c r="E1467" s="34"/>
      <c r="F1467" s="34"/>
      <c r="G1467" s="34"/>
      <c r="H1467" s="34"/>
      <c r="I1467" s="34"/>
      <c r="J1467" s="34"/>
      <c r="K1467" s="21">
        <v>44932</v>
      </c>
      <c r="L1467" s="3" t="s">
        <v>1859</v>
      </c>
      <c r="M1467" s="34">
        <v>130000</v>
      </c>
      <c r="N1467" s="34"/>
      <c r="O1467" s="4">
        <f t="shared" si="260"/>
        <v>130000</v>
      </c>
      <c r="P1467" s="34"/>
      <c r="Q1467" s="34"/>
      <c r="R1467" s="34"/>
      <c r="S1467" s="34"/>
      <c r="T1467" s="3" t="s">
        <v>1623</v>
      </c>
    </row>
    <row r="1468" spans="1:20" x14ac:dyDescent="0.35">
      <c r="A1468" s="3" t="s">
        <v>215</v>
      </c>
      <c r="B1468" s="3"/>
      <c r="C1468" s="3"/>
      <c r="D1468" s="3"/>
      <c r="E1468" s="34"/>
      <c r="F1468" s="34"/>
      <c r="G1468" s="34"/>
      <c r="H1468" s="34"/>
      <c r="I1468" s="34"/>
      <c r="J1468" s="34"/>
      <c r="K1468" s="21">
        <v>44641</v>
      </c>
      <c r="L1468" s="3" t="s">
        <v>9</v>
      </c>
      <c r="M1468" s="34"/>
      <c r="N1468" s="34">
        <v>100000</v>
      </c>
      <c r="O1468" s="4">
        <f t="shared" si="260"/>
        <v>100000</v>
      </c>
      <c r="P1468" s="34"/>
      <c r="Q1468" s="34"/>
      <c r="R1468" s="34"/>
      <c r="S1468" s="34"/>
      <c r="T1468" s="3" t="s">
        <v>1623</v>
      </c>
    </row>
    <row r="1469" spans="1:20" x14ac:dyDescent="0.35">
      <c r="A1469" s="3" t="s">
        <v>215</v>
      </c>
      <c r="B1469" s="3"/>
      <c r="C1469" s="3"/>
      <c r="D1469" s="3"/>
      <c r="E1469" s="34"/>
      <c r="F1469" s="34"/>
      <c r="G1469" s="34"/>
      <c r="H1469" s="34"/>
      <c r="I1469" s="34"/>
      <c r="J1469" s="34"/>
      <c r="K1469" s="21">
        <v>44743</v>
      </c>
      <c r="L1469" s="3" t="s">
        <v>9</v>
      </c>
      <c r="M1469" s="34"/>
      <c r="N1469" s="34">
        <v>50000</v>
      </c>
      <c r="O1469" s="4">
        <f t="shared" si="260"/>
        <v>50000</v>
      </c>
      <c r="P1469" s="34"/>
      <c r="Q1469" s="34"/>
      <c r="R1469" s="34"/>
      <c r="S1469" s="34"/>
      <c r="T1469" s="3" t="s">
        <v>1623</v>
      </c>
    </row>
    <row r="1470" spans="1:20" x14ac:dyDescent="0.35">
      <c r="A1470" s="3" t="s">
        <v>215</v>
      </c>
      <c r="B1470" s="3"/>
      <c r="C1470" s="3"/>
      <c r="D1470" s="3"/>
      <c r="E1470" s="34"/>
      <c r="F1470" s="34"/>
      <c r="G1470" s="34"/>
      <c r="H1470" s="34"/>
      <c r="I1470" s="34"/>
      <c r="J1470" s="34"/>
      <c r="K1470" s="21" t="s">
        <v>1204</v>
      </c>
      <c r="L1470" s="3" t="s">
        <v>216</v>
      </c>
      <c r="M1470" s="34"/>
      <c r="N1470" s="34">
        <v>100000</v>
      </c>
      <c r="O1470" s="4">
        <f t="shared" si="260"/>
        <v>100000</v>
      </c>
      <c r="P1470" s="34"/>
      <c r="Q1470" s="34"/>
      <c r="R1470" s="34"/>
      <c r="S1470" s="34"/>
      <c r="T1470" s="3" t="s">
        <v>1623</v>
      </c>
    </row>
    <row r="1471" spans="1:20" x14ac:dyDescent="0.35">
      <c r="A1471" s="3" t="s">
        <v>215</v>
      </c>
      <c r="B1471" s="3"/>
      <c r="C1471" s="3"/>
      <c r="D1471" s="3"/>
      <c r="E1471" s="34"/>
      <c r="F1471" s="34"/>
      <c r="G1471" s="34"/>
      <c r="H1471" s="34"/>
      <c r="I1471" s="34"/>
      <c r="J1471" s="34"/>
      <c r="K1471" s="21">
        <v>45014</v>
      </c>
      <c r="L1471" s="3" t="s">
        <v>1860</v>
      </c>
      <c r="M1471" s="34">
        <v>193000</v>
      </c>
      <c r="N1471" s="34"/>
      <c r="O1471" s="4">
        <f t="shared" si="260"/>
        <v>193000</v>
      </c>
      <c r="P1471" s="34"/>
      <c r="Q1471" s="34"/>
      <c r="R1471" s="34"/>
      <c r="S1471" s="34"/>
      <c r="T1471" s="3" t="s">
        <v>1623</v>
      </c>
    </row>
    <row r="1472" spans="1:20" x14ac:dyDescent="0.35">
      <c r="A1472" s="3" t="s">
        <v>215</v>
      </c>
      <c r="B1472" s="3"/>
      <c r="C1472" s="3"/>
      <c r="D1472" s="3"/>
      <c r="E1472" s="34"/>
      <c r="F1472" s="34"/>
      <c r="G1472" s="34"/>
      <c r="H1472" s="34"/>
      <c r="I1472" s="34"/>
      <c r="J1472" s="34"/>
      <c r="K1472" s="21">
        <v>45014</v>
      </c>
      <c r="L1472" s="3" t="s">
        <v>1861</v>
      </c>
      <c r="M1472" s="34">
        <v>300000</v>
      </c>
      <c r="N1472" s="34"/>
      <c r="O1472" s="4">
        <f t="shared" si="260"/>
        <v>300000</v>
      </c>
      <c r="P1472" s="34"/>
      <c r="Q1472" s="34"/>
      <c r="R1472" s="34"/>
      <c r="S1472" s="34"/>
      <c r="T1472" s="3" t="s">
        <v>1623</v>
      </c>
    </row>
    <row r="1473" spans="1:20" x14ac:dyDescent="0.35">
      <c r="A1473" s="3" t="s">
        <v>215</v>
      </c>
      <c r="B1473" s="3"/>
      <c r="C1473" s="3"/>
      <c r="D1473" s="3"/>
      <c r="E1473" s="34"/>
      <c r="F1473" s="34"/>
      <c r="G1473" s="34"/>
      <c r="H1473" s="34"/>
      <c r="I1473" s="34"/>
      <c r="J1473" s="34"/>
      <c r="K1473" s="21">
        <v>45014</v>
      </c>
      <c r="L1473" s="3" t="s">
        <v>9</v>
      </c>
      <c r="M1473" s="34"/>
      <c r="N1473" s="34">
        <v>-73000</v>
      </c>
      <c r="O1473" s="4">
        <f t="shared" si="260"/>
        <v>-73000</v>
      </c>
      <c r="P1473" s="34"/>
      <c r="Q1473" s="34"/>
      <c r="R1473" s="34"/>
      <c r="S1473" s="34"/>
      <c r="T1473" s="3" t="s">
        <v>1623</v>
      </c>
    </row>
    <row r="1474" spans="1:20" x14ac:dyDescent="0.35">
      <c r="A1474" s="3" t="s">
        <v>215</v>
      </c>
      <c r="B1474" s="3"/>
      <c r="C1474" s="3"/>
      <c r="D1474" s="3"/>
      <c r="E1474" s="34"/>
      <c r="F1474" s="34"/>
      <c r="G1474" s="34"/>
      <c r="H1474" s="34"/>
      <c r="I1474" s="34"/>
      <c r="J1474" s="34"/>
      <c r="K1474" s="3"/>
      <c r="L1474" s="3"/>
      <c r="M1474" s="34"/>
      <c r="N1474" s="34"/>
      <c r="O1474" s="4">
        <f t="shared" si="260"/>
        <v>0</v>
      </c>
      <c r="P1474" s="34"/>
      <c r="Q1474" s="34"/>
      <c r="R1474" s="34"/>
      <c r="S1474" s="34"/>
      <c r="T1474" s="3" t="s">
        <v>1623</v>
      </c>
    </row>
    <row r="1475" spans="1:20" x14ac:dyDescent="0.35">
      <c r="A1475" s="18"/>
      <c r="B1475" s="18"/>
      <c r="C1475" s="18"/>
      <c r="D1475" s="18"/>
      <c r="E1475" s="23"/>
      <c r="F1475" s="23"/>
      <c r="G1475" s="23"/>
      <c r="H1475" s="23"/>
      <c r="I1475" s="23"/>
      <c r="J1475" s="23"/>
      <c r="K1475" s="18"/>
      <c r="L1475" s="18"/>
      <c r="M1475" s="23">
        <f t="shared" ref="M1475:N1475" si="261">SUM(M1466:M1474)</f>
        <v>823000</v>
      </c>
      <c r="N1475" s="23">
        <f t="shared" si="261"/>
        <v>177000</v>
      </c>
      <c r="O1475" s="23">
        <f>SUM(O1466:O1474)</f>
        <v>1000000</v>
      </c>
      <c r="P1475" s="23">
        <f>+J1465-N1475</f>
        <v>0</v>
      </c>
      <c r="Q1475" s="23">
        <f>+I1465-M1475</f>
        <v>0</v>
      </c>
      <c r="R1475" s="23">
        <f>+SUM(P1475:Q1475)</f>
        <v>0</v>
      </c>
      <c r="S1475" s="23">
        <f>+O1475</f>
        <v>1000000</v>
      </c>
      <c r="T1475" s="18"/>
    </row>
    <row r="1476" spans="1:20" x14ac:dyDescent="0.35">
      <c r="A1476" s="3" t="s">
        <v>216</v>
      </c>
      <c r="B1476" s="3" t="s">
        <v>976</v>
      </c>
      <c r="C1476" s="3"/>
      <c r="D1476" s="3">
        <v>21.5</v>
      </c>
      <c r="E1476" s="34">
        <v>1100000</v>
      </c>
      <c r="F1476" s="4">
        <f>+D1476*0.8364</f>
        <v>17.982600000000001</v>
      </c>
      <c r="G1476" s="34">
        <v>6500</v>
      </c>
      <c r="H1476" s="34">
        <v>1100000</v>
      </c>
      <c r="I1476" s="4">
        <v>823000</v>
      </c>
      <c r="J1476" s="4">
        <f>(H1476-I1476)</f>
        <v>277000</v>
      </c>
      <c r="K1476" s="21">
        <v>44776</v>
      </c>
      <c r="L1476" s="3"/>
      <c r="M1476" s="34"/>
      <c r="N1476" s="34"/>
      <c r="O1476" s="34"/>
      <c r="P1476" s="34"/>
      <c r="Q1476" s="34"/>
      <c r="R1476" s="34"/>
      <c r="S1476" s="34"/>
      <c r="T1476" s="3" t="s">
        <v>1621</v>
      </c>
    </row>
    <row r="1477" spans="1:20" x14ac:dyDescent="0.35">
      <c r="A1477" s="3" t="s">
        <v>216</v>
      </c>
      <c r="B1477" s="3"/>
      <c r="C1477" s="3"/>
      <c r="D1477" s="3"/>
      <c r="E1477" s="34"/>
      <c r="F1477" s="34"/>
      <c r="G1477" s="34"/>
      <c r="H1477" s="34"/>
      <c r="I1477" s="34"/>
      <c r="J1477" s="34"/>
      <c r="K1477" s="21">
        <v>44776</v>
      </c>
      <c r="L1477" s="3" t="s">
        <v>9</v>
      </c>
      <c r="M1477" s="34"/>
      <c r="N1477" s="7">
        <v>5100</v>
      </c>
      <c r="O1477" s="4">
        <f t="shared" ref="O1477:O1485" si="262">+SUM(M1477:N1477)</f>
        <v>5100</v>
      </c>
      <c r="P1477" s="34"/>
      <c r="Q1477" s="34"/>
      <c r="R1477" s="34"/>
      <c r="S1477" s="34"/>
      <c r="T1477" s="3" t="s">
        <v>1628</v>
      </c>
    </row>
    <row r="1478" spans="1:20" x14ac:dyDescent="0.35">
      <c r="A1478" s="3" t="s">
        <v>216</v>
      </c>
      <c r="B1478" s="3"/>
      <c r="C1478" s="3"/>
      <c r="D1478" s="3"/>
      <c r="E1478" s="34"/>
      <c r="F1478" s="34"/>
      <c r="G1478" s="34"/>
      <c r="H1478" s="34"/>
      <c r="I1478" s="34"/>
      <c r="J1478" s="34"/>
      <c r="K1478" s="21"/>
      <c r="L1478" s="3" t="s">
        <v>9</v>
      </c>
      <c r="M1478" s="34"/>
      <c r="N1478" s="7">
        <v>-5100</v>
      </c>
      <c r="O1478" s="4">
        <f t="shared" si="262"/>
        <v>-5100</v>
      </c>
      <c r="P1478" s="34"/>
      <c r="Q1478" s="34"/>
      <c r="R1478" s="34"/>
      <c r="S1478" s="34"/>
      <c r="T1478" s="3" t="s">
        <v>1628</v>
      </c>
    </row>
    <row r="1479" spans="1:20" x14ac:dyDescent="0.35">
      <c r="A1479" s="3" t="s">
        <v>216</v>
      </c>
      <c r="B1479" s="3"/>
      <c r="C1479" s="3"/>
      <c r="D1479" s="3"/>
      <c r="E1479" s="34"/>
      <c r="F1479" s="34"/>
      <c r="G1479" s="34"/>
      <c r="H1479" s="34"/>
      <c r="I1479" s="34"/>
      <c r="J1479" s="34"/>
      <c r="K1479" s="21">
        <v>45093</v>
      </c>
      <c r="L1479" s="3" t="s">
        <v>9</v>
      </c>
      <c r="M1479" s="34"/>
      <c r="N1479" s="7">
        <v>2000</v>
      </c>
      <c r="O1479" s="4">
        <f t="shared" si="262"/>
        <v>2000</v>
      </c>
      <c r="P1479" s="34"/>
      <c r="Q1479" s="34"/>
      <c r="R1479" s="34"/>
      <c r="S1479" s="34"/>
      <c r="T1479" s="3" t="s">
        <v>1629</v>
      </c>
    </row>
    <row r="1480" spans="1:20" x14ac:dyDescent="0.35">
      <c r="A1480" s="3" t="s">
        <v>216</v>
      </c>
      <c r="B1480" s="3"/>
      <c r="C1480" s="3"/>
      <c r="D1480" s="3"/>
      <c r="E1480" s="34"/>
      <c r="F1480" s="34"/>
      <c r="G1480" s="34"/>
      <c r="H1480" s="34"/>
      <c r="I1480" s="34"/>
      <c r="J1480" s="34"/>
      <c r="K1480" s="21">
        <v>45093</v>
      </c>
      <c r="L1480" s="3" t="s">
        <v>9</v>
      </c>
      <c r="M1480" s="34"/>
      <c r="N1480" s="7">
        <v>48000</v>
      </c>
      <c r="O1480" s="4">
        <f t="shared" si="262"/>
        <v>48000</v>
      </c>
      <c r="P1480" s="34"/>
      <c r="Q1480" s="34"/>
      <c r="R1480" s="34"/>
      <c r="S1480" s="34"/>
      <c r="T1480" s="3" t="s">
        <v>1629</v>
      </c>
    </row>
    <row r="1481" spans="1:20" x14ac:dyDescent="0.35">
      <c r="A1481" s="3" t="s">
        <v>216</v>
      </c>
      <c r="B1481" s="3"/>
      <c r="C1481" s="3"/>
      <c r="D1481" s="3"/>
      <c r="E1481" s="34"/>
      <c r="F1481" s="34"/>
      <c r="G1481" s="34"/>
      <c r="H1481" s="34"/>
      <c r="I1481" s="34"/>
      <c r="J1481" s="34"/>
      <c r="K1481" s="21">
        <v>44641</v>
      </c>
      <c r="L1481" s="3" t="s">
        <v>9</v>
      </c>
      <c r="M1481" s="34"/>
      <c r="N1481" s="7">
        <v>100000</v>
      </c>
      <c r="O1481" s="4">
        <f t="shared" si="262"/>
        <v>100000</v>
      </c>
      <c r="P1481" s="34"/>
      <c r="Q1481" s="34"/>
      <c r="R1481" s="34"/>
      <c r="S1481" s="34"/>
      <c r="T1481" s="3" t="s">
        <v>1630</v>
      </c>
    </row>
    <row r="1482" spans="1:20" x14ac:dyDescent="0.35">
      <c r="A1482" s="3" t="s">
        <v>216</v>
      </c>
      <c r="B1482" s="3"/>
      <c r="C1482" s="3"/>
      <c r="D1482" s="3"/>
      <c r="E1482" s="34"/>
      <c r="F1482" s="34"/>
      <c r="G1482" s="34"/>
      <c r="H1482" s="34"/>
      <c r="I1482" s="34"/>
      <c r="J1482" s="34"/>
      <c r="K1482" s="21" t="s">
        <v>1204</v>
      </c>
      <c r="L1482" s="3" t="s">
        <v>215</v>
      </c>
      <c r="M1482" s="34"/>
      <c r="N1482" s="34">
        <v>-100000</v>
      </c>
      <c r="O1482" s="4">
        <f t="shared" si="262"/>
        <v>-100000</v>
      </c>
      <c r="P1482" s="34"/>
      <c r="Q1482" s="34"/>
      <c r="R1482" s="34"/>
      <c r="S1482" s="34"/>
      <c r="T1482" s="3" t="s">
        <v>1630</v>
      </c>
    </row>
    <row r="1483" spans="1:20" x14ac:dyDescent="0.35">
      <c r="A1483" s="3" t="s">
        <v>216</v>
      </c>
      <c r="B1483" s="3"/>
      <c r="C1483" s="3" t="s">
        <v>980</v>
      </c>
      <c r="D1483" s="3"/>
      <c r="E1483" s="34"/>
      <c r="F1483" s="34"/>
      <c r="G1483" s="34"/>
      <c r="H1483" s="34"/>
      <c r="I1483" s="34"/>
      <c r="J1483" s="34"/>
      <c r="K1483" s="21">
        <v>45142</v>
      </c>
      <c r="L1483" s="3" t="s">
        <v>314</v>
      </c>
      <c r="M1483" s="7">
        <v>823000</v>
      </c>
      <c r="N1483" s="34"/>
      <c r="O1483" s="4">
        <f t="shared" si="262"/>
        <v>823000</v>
      </c>
      <c r="P1483" s="34"/>
      <c r="Q1483" s="34"/>
      <c r="R1483" s="34"/>
      <c r="S1483" s="34"/>
      <c r="T1483" s="3" t="s">
        <v>1629</v>
      </c>
    </row>
    <row r="1484" spans="1:20" x14ac:dyDescent="0.35">
      <c r="A1484" s="3" t="s">
        <v>216</v>
      </c>
      <c r="B1484" s="3"/>
      <c r="C1484" s="3"/>
      <c r="D1484" s="3"/>
      <c r="E1484" s="34"/>
      <c r="F1484" s="34"/>
      <c r="G1484" s="34"/>
      <c r="H1484" s="34"/>
      <c r="I1484" s="34"/>
      <c r="J1484" s="34"/>
      <c r="K1484" s="21">
        <v>45142</v>
      </c>
      <c r="L1484" s="3" t="s">
        <v>9</v>
      </c>
      <c r="M1484" s="34"/>
      <c r="N1484" s="7">
        <v>227000</v>
      </c>
      <c r="O1484" s="4">
        <f t="shared" si="262"/>
        <v>227000</v>
      </c>
      <c r="P1484" s="34"/>
      <c r="Q1484" s="34"/>
      <c r="R1484" s="34"/>
      <c r="S1484" s="34"/>
      <c r="T1484" s="3" t="s">
        <v>1629</v>
      </c>
    </row>
    <row r="1485" spans="1:20" x14ac:dyDescent="0.35">
      <c r="A1485" s="3" t="s">
        <v>216</v>
      </c>
      <c r="B1485" s="3"/>
      <c r="C1485" s="3"/>
      <c r="D1485" s="3"/>
      <c r="E1485" s="34"/>
      <c r="F1485" s="34"/>
      <c r="G1485" s="34"/>
      <c r="H1485" s="34"/>
      <c r="I1485" s="34"/>
      <c r="J1485" s="34"/>
      <c r="K1485" s="3"/>
      <c r="L1485" s="3"/>
      <c r="M1485" s="34"/>
      <c r="N1485" s="34"/>
      <c r="O1485" s="4">
        <f t="shared" si="262"/>
        <v>0</v>
      </c>
      <c r="P1485" s="34"/>
      <c r="Q1485" s="34"/>
      <c r="R1485" s="34"/>
      <c r="S1485" s="34"/>
      <c r="T1485" s="3" t="s">
        <v>1621</v>
      </c>
    </row>
    <row r="1486" spans="1:20" x14ac:dyDescent="0.35">
      <c r="A1486" s="18"/>
      <c r="B1486" s="18"/>
      <c r="C1486" s="18"/>
      <c r="D1486" s="18"/>
      <c r="E1486" s="23"/>
      <c r="F1486" s="23"/>
      <c r="G1486" s="23"/>
      <c r="H1486" s="23"/>
      <c r="I1486" s="23"/>
      <c r="J1486" s="23"/>
      <c r="K1486" s="18"/>
      <c r="L1486" s="18"/>
      <c r="M1486" s="23">
        <f t="shared" ref="M1486:N1486" si="263">SUM(M1477:M1485)</f>
        <v>823000</v>
      </c>
      <c r="N1486" s="23">
        <f t="shared" si="263"/>
        <v>277000</v>
      </c>
      <c r="O1486" s="23">
        <f>SUM(O1477:O1485)</f>
        <v>1100000</v>
      </c>
      <c r="P1486" s="23">
        <f>+J1476-N1486</f>
        <v>0</v>
      </c>
      <c r="Q1486" s="23">
        <f>+I1476-M1486</f>
        <v>0</v>
      </c>
      <c r="R1486" s="23">
        <f>+SUM(P1486:Q1486)</f>
        <v>0</v>
      </c>
      <c r="S1486" s="23">
        <f>+O1486</f>
        <v>1100000</v>
      </c>
      <c r="T1486" s="18"/>
    </row>
    <row r="1487" spans="1:20" x14ac:dyDescent="0.35">
      <c r="A1487" s="3" t="s">
        <v>217</v>
      </c>
      <c r="B1487" s="3" t="s">
        <v>976</v>
      </c>
      <c r="C1487" s="3"/>
      <c r="D1487" s="3">
        <v>21.5</v>
      </c>
      <c r="E1487" s="34">
        <v>1000000</v>
      </c>
      <c r="F1487" s="4">
        <f>+D1487*0.8364</f>
        <v>17.982600000000001</v>
      </c>
      <c r="G1487" s="34">
        <v>6500</v>
      </c>
      <c r="H1487" s="34">
        <v>1000000</v>
      </c>
      <c r="I1487" s="4">
        <v>840000</v>
      </c>
      <c r="J1487" s="4">
        <f>(H1487-I1487)</f>
        <v>160000</v>
      </c>
      <c r="K1487" s="21">
        <v>44731</v>
      </c>
      <c r="L1487" s="3"/>
      <c r="M1487" s="34"/>
      <c r="N1487" s="34"/>
      <c r="O1487" s="34"/>
      <c r="P1487" s="34"/>
      <c r="Q1487" s="34"/>
      <c r="R1487" s="34"/>
      <c r="S1487" s="34"/>
      <c r="T1487" s="3" t="s">
        <v>375</v>
      </c>
    </row>
    <row r="1488" spans="1:20" x14ac:dyDescent="0.35">
      <c r="A1488" s="3" t="s">
        <v>217</v>
      </c>
      <c r="B1488" s="3"/>
      <c r="C1488" s="3"/>
      <c r="D1488" s="3"/>
      <c r="E1488" s="34"/>
      <c r="F1488" s="34"/>
      <c r="G1488" s="34"/>
      <c r="H1488" s="34"/>
      <c r="I1488" s="34"/>
      <c r="J1488" s="34"/>
      <c r="K1488" s="21">
        <v>44731</v>
      </c>
      <c r="L1488" s="3" t="s">
        <v>9</v>
      </c>
      <c r="M1488" s="34"/>
      <c r="N1488" s="7">
        <v>10000</v>
      </c>
      <c r="O1488" s="4">
        <f t="shared" ref="O1488:O1494" si="264">+SUM(M1488:N1488)</f>
        <v>10000</v>
      </c>
      <c r="P1488" s="34"/>
      <c r="Q1488" s="34"/>
      <c r="R1488" s="34"/>
      <c r="S1488" s="34"/>
      <c r="T1488" s="3" t="s">
        <v>375</v>
      </c>
    </row>
    <row r="1489" spans="1:20" x14ac:dyDescent="0.35">
      <c r="A1489" s="3" t="s">
        <v>217</v>
      </c>
      <c r="B1489" s="3"/>
      <c r="C1489" s="3"/>
      <c r="D1489" s="3"/>
      <c r="E1489" s="34"/>
      <c r="F1489" s="34"/>
      <c r="G1489" s="34"/>
      <c r="H1489" s="34"/>
      <c r="I1489" s="34"/>
      <c r="J1489" s="34"/>
      <c r="K1489" s="21">
        <v>44759</v>
      </c>
      <c r="L1489" s="3" t="s">
        <v>9</v>
      </c>
      <c r="M1489" s="34"/>
      <c r="N1489" s="7">
        <v>200000</v>
      </c>
      <c r="O1489" s="4">
        <f t="shared" si="264"/>
        <v>200000</v>
      </c>
      <c r="P1489" s="34"/>
      <c r="Q1489" s="34"/>
      <c r="R1489" s="34"/>
      <c r="S1489" s="34"/>
      <c r="T1489" s="3" t="s">
        <v>375</v>
      </c>
    </row>
    <row r="1490" spans="1:20" x14ac:dyDescent="0.35">
      <c r="A1490" s="3" t="s">
        <v>217</v>
      </c>
      <c r="B1490" s="3"/>
      <c r="C1490" s="3"/>
      <c r="D1490" s="3"/>
      <c r="E1490" s="34"/>
      <c r="F1490" s="34"/>
      <c r="G1490" s="34"/>
      <c r="H1490" s="34"/>
      <c r="I1490" s="34"/>
      <c r="J1490" s="34"/>
      <c r="K1490" s="21">
        <v>44896</v>
      </c>
      <c r="L1490" s="3" t="s">
        <v>321</v>
      </c>
      <c r="M1490" s="34">
        <v>100000</v>
      </c>
      <c r="N1490" s="34"/>
      <c r="O1490" s="4">
        <f t="shared" si="264"/>
        <v>100000</v>
      </c>
      <c r="P1490" s="34"/>
      <c r="Q1490" s="34"/>
      <c r="R1490" s="34"/>
      <c r="S1490" s="34"/>
      <c r="T1490" s="3" t="s">
        <v>1631</v>
      </c>
    </row>
    <row r="1491" spans="1:20" x14ac:dyDescent="0.35">
      <c r="A1491" s="3" t="s">
        <v>217</v>
      </c>
      <c r="B1491" s="3"/>
      <c r="C1491" s="3"/>
      <c r="D1491" s="3"/>
      <c r="E1491" s="34"/>
      <c r="F1491" s="34"/>
      <c r="G1491" s="34"/>
      <c r="H1491" s="34"/>
      <c r="I1491" s="34"/>
      <c r="J1491" s="34"/>
      <c r="K1491" s="21">
        <v>44897</v>
      </c>
      <c r="L1491" s="3" t="s">
        <v>313</v>
      </c>
      <c r="M1491" s="34">
        <v>440000</v>
      </c>
      <c r="N1491" s="34"/>
      <c r="O1491" s="4">
        <f t="shared" si="264"/>
        <v>440000</v>
      </c>
      <c r="P1491" s="34"/>
      <c r="Q1491" s="34"/>
      <c r="R1491" s="34"/>
      <c r="S1491" s="34"/>
      <c r="T1491" s="3" t="s">
        <v>1631</v>
      </c>
    </row>
    <row r="1492" spans="1:20" x14ac:dyDescent="0.35">
      <c r="A1492" s="3" t="s">
        <v>217</v>
      </c>
      <c r="B1492" s="3"/>
      <c r="C1492" s="3"/>
      <c r="D1492" s="3"/>
      <c r="E1492" s="34"/>
      <c r="F1492" s="34"/>
      <c r="G1492" s="34"/>
      <c r="H1492" s="34"/>
      <c r="I1492" s="34"/>
      <c r="J1492" s="34"/>
      <c r="K1492" s="21">
        <v>44897</v>
      </c>
      <c r="L1492" s="3" t="s">
        <v>313</v>
      </c>
      <c r="M1492" s="34">
        <v>300000</v>
      </c>
      <c r="N1492" s="34"/>
      <c r="O1492" s="4">
        <f t="shared" si="264"/>
        <v>300000</v>
      </c>
      <c r="P1492" s="34"/>
      <c r="Q1492" s="34"/>
      <c r="R1492" s="34"/>
      <c r="S1492" s="34"/>
      <c r="T1492" s="3" t="s">
        <v>1631</v>
      </c>
    </row>
    <row r="1493" spans="1:20" x14ac:dyDescent="0.35">
      <c r="A1493" s="3" t="s">
        <v>217</v>
      </c>
      <c r="B1493" s="3"/>
      <c r="C1493" s="3"/>
      <c r="D1493" s="3"/>
      <c r="E1493" s="34"/>
      <c r="F1493" s="34"/>
      <c r="G1493" s="34"/>
      <c r="H1493" s="34"/>
      <c r="I1493" s="34"/>
      <c r="J1493" s="34"/>
      <c r="K1493" s="3" t="s">
        <v>1204</v>
      </c>
      <c r="L1493" s="3" t="s">
        <v>17</v>
      </c>
      <c r="M1493" s="34"/>
      <c r="N1493" s="34">
        <v>-50000</v>
      </c>
      <c r="O1493" s="4">
        <f t="shared" si="264"/>
        <v>-50000</v>
      </c>
      <c r="P1493" s="34"/>
      <c r="Q1493" s="34"/>
      <c r="R1493" s="34"/>
      <c r="S1493" s="34"/>
      <c r="T1493" s="3" t="s">
        <v>1631</v>
      </c>
    </row>
    <row r="1494" spans="1:20" x14ac:dyDescent="0.35">
      <c r="A1494" s="3" t="s">
        <v>217</v>
      </c>
      <c r="B1494" s="3"/>
      <c r="C1494" s="3"/>
      <c r="D1494" s="3"/>
      <c r="E1494" s="34"/>
      <c r="F1494" s="34"/>
      <c r="G1494" s="34"/>
      <c r="H1494" s="34"/>
      <c r="I1494" s="34"/>
      <c r="J1494" s="34"/>
      <c r="K1494" s="3"/>
      <c r="L1494" s="3"/>
      <c r="M1494" s="34"/>
      <c r="N1494" s="34"/>
      <c r="O1494" s="4">
        <f t="shared" si="264"/>
        <v>0</v>
      </c>
      <c r="P1494" s="34"/>
      <c r="Q1494" s="34"/>
      <c r="R1494" s="34"/>
      <c r="S1494" s="34"/>
      <c r="T1494" s="3" t="s">
        <v>375</v>
      </c>
    </row>
    <row r="1495" spans="1:20" x14ac:dyDescent="0.35">
      <c r="A1495" s="18"/>
      <c r="B1495" s="18"/>
      <c r="C1495" s="18"/>
      <c r="D1495" s="18"/>
      <c r="E1495" s="23"/>
      <c r="F1495" s="23"/>
      <c r="G1495" s="23"/>
      <c r="H1495" s="23"/>
      <c r="I1495" s="23"/>
      <c r="J1495" s="23"/>
      <c r="K1495" s="18"/>
      <c r="L1495" s="18"/>
      <c r="M1495" s="23">
        <f t="shared" ref="M1495:N1495" si="265">SUM(M1488:M1494)</f>
        <v>840000</v>
      </c>
      <c r="N1495" s="23">
        <f t="shared" si="265"/>
        <v>160000</v>
      </c>
      <c r="O1495" s="23">
        <f>SUM(O1488:O1494)</f>
        <v>1000000</v>
      </c>
      <c r="P1495" s="23">
        <f>+J1487-N1495</f>
        <v>0</v>
      </c>
      <c r="Q1495" s="23">
        <f>+I1487-M1495</f>
        <v>0</v>
      </c>
      <c r="R1495" s="23">
        <f>+SUM(P1495:Q1495)</f>
        <v>0</v>
      </c>
      <c r="S1495" s="23">
        <f>+O1495</f>
        <v>1000000</v>
      </c>
      <c r="T1495" s="18"/>
    </row>
    <row r="1496" spans="1:20" x14ac:dyDescent="0.35">
      <c r="A1496" s="3" t="s">
        <v>218</v>
      </c>
      <c r="B1496" s="3" t="s">
        <v>976</v>
      </c>
      <c r="C1496" s="3"/>
      <c r="D1496" s="3">
        <v>21.41</v>
      </c>
      <c r="E1496" s="34">
        <v>1000000</v>
      </c>
      <c r="F1496" s="4">
        <f>+D1496*0.8364</f>
        <v>17.907323999999999</v>
      </c>
      <c r="G1496" s="34">
        <v>6500</v>
      </c>
      <c r="H1496" s="34">
        <v>1000000</v>
      </c>
      <c r="I1496" s="4">
        <v>820000</v>
      </c>
      <c r="J1496" s="4">
        <f>(H1496-I1496)</f>
        <v>180000</v>
      </c>
      <c r="K1496" s="21">
        <v>44830</v>
      </c>
      <c r="L1496" s="3"/>
      <c r="M1496" s="34"/>
      <c r="N1496" s="34"/>
      <c r="O1496" s="34"/>
      <c r="P1496" s="34"/>
      <c r="Q1496" s="34"/>
      <c r="R1496" s="34"/>
      <c r="S1496" s="34"/>
      <c r="T1496" s="3" t="s">
        <v>979</v>
      </c>
    </row>
    <row r="1497" spans="1:20" x14ac:dyDescent="0.35">
      <c r="A1497" s="3" t="s">
        <v>218</v>
      </c>
      <c r="B1497" s="3"/>
      <c r="C1497" s="3"/>
      <c r="D1497" s="3"/>
      <c r="E1497" s="34"/>
      <c r="F1497" s="34"/>
      <c r="G1497" s="34"/>
      <c r="H1497" s="34"/>
      <c r="I1497" s="34"/>
      <c r="J1497" s="34"/>
      <c r="K1497" s="21">
        <v>44830</v>
      </c>
      <c r="L1497" s="3" t="s">
        <v>314</v>
      </c>
      <c r="M1497" s="34">
        <v>820000</v>
      </c>
      <c r="N1497" s="34"/>
      <c r="O1497" s="4">
        <f t="shared" ref="O1497:O1499" si="266">+SUM(M1497:N1497)</f>
        <v>820000</v>
      </c>
      <c r="P1497" s="34"/>
      <c r="Q1497" s="34"/>
      <c r="R1497" s="34"/>
      <c r="S1497" s="34"/>
      <c r="T1497" s="3" t="s">
        <v>979</v>
      </c>
    </row>
    <row r="1498" spans="1:20" x14ac:dyDescent="0.35">
      <c r="A1498" s="3" t="s">
        <v>218</v>
      </c>
      <c r="B1498" s="3"/>
      <c r="C1498" s="3"/>
      <c r="D1498" s="3"/>
      <c r="E1498" s="34"/>
      <c r="F1498" s="34"/>
      <c r="G1498" s="34"/>
      <c r="H1498" s="34"/>
      <c r="I1498" s="34"/>
      <c r="J1498" s="34"/>
      <c r="K1498" s="21">
        <v>44830</v>
      </c>
      <c r="L1498" s="3" t="s">
        <v>9</v>
      </c>
      <c r="M1498" s="34"/>
      <c r="N1498" s="7">
        <v>180000</v>
      </c>
      <c r="O1498" s="4">
        <f t="shared" si="266"/>
        <v>180000</v>
      </c>
      <c r="P1498" s="34"/>
      <c r="Q1498" s="34"/>
      <c r="R1498" s="34"/>
      <c r="S1498" s="34"/>
      <c r="T1498" s="3" t="s">
        <v>979</v>
      </c>
    </row>
    <row r="1499" spans="1:20" x14ac:dyDescent="0.35">
      <c r="A1499" s="3" t="s">
        <v>218</v>
      </c>
      <c r="B1499" s="3"/>
      <c r="C1499" s="3"/>
      <c r="D1499" s="3"/>
      <c r="E1499" s="34"/>
      <c r="F1499" s="34"/>
      <c r="G1499" s="34"/>
      <c r="H1499" s="34"/>
      <c r="I1499" s="34"/>
      <c r="J1499" s="34"/>
      <c r="K1499" s="3"/>
      <c r="L1499" s="3"/>
      <c r="M1499" s="34"/>
      <c r="N1499" s="34"/>
      <c r="O1499" s="4">
        <f t="shared" si="266"/>
        <v>0</v>
      </c>
      <c r="P1499" s="34"/>
      <c r="Q1499" s="34"/>
      <c r="R1499" s="34"/>
      <c r="S1499" s="34"/>
      <c r="T1499" s="3" t="s">
        <v>979</v>
      </c>
    </row>
    <row r="1500" spans="1:20" x14ac:dyDescent="0.35">
      <c r="A1500" s="18"/>
      <c r="B1500" s="18"/>
      <c r="C1500" s="18"/>
      <c r="D1500" s="18"/>
      <c r="E1500" s="23"/>
      <c r="F1500" s="23"/>
      <c r="G1500" s="23"/>
      <c r="H1500" s="23"/>
      <c r="I1500" s="23"/>
      <c r="J1500" s="23"/>
      <c r="K1500" s="18"/>
      <c r="L1500" s="18"/>
      <c r="M1500" s="23">
        <f t="shared" ref="M1500:N1500" si="267">SUM(M1497:M1499)</f>
        <v>820000</v>
      </c>
      <c r="N1500" s="23">
        <f t="shared" si="267"/>
        <v>180000</v>
      </c>
      <c r="O1500" s="23">
        <f>SUM(O1497:O1499)</f>
        <v>1000000</v>
      </c>
      <c r="P1500" s="23">
        <f>+J1496-N1500</f>
        <v>0</v>
      </c>
      <c r="Q1500" s="23">
        <f>+I1496-M1500</f>
        <v>0</v>
      </c>
      <c r="R1500" s="23">
        <f>+SUM(P1500:Q1500)</f>
        <v>0</v>
      </c>
      <c r="S1500" s="23">
        <f>+O1500</f>
        <v>1000000</v>
      </c>
      <c r="T1500" s="18"/>
    </row>
    <row r="1501" spans="1:20" x14ac:dyDescent="0.35">
      <c r="A1501" s="3" t="s">
        <v>219</v>
      </c>
      <c r="B1501" s="3" t="s">
        <v>976</v>
      </c>
      <c r="C1501" s="3" t="s">
        <v>1534</v>
      </c>
      <c r="D1501" s="3">
        <v>21.31</v>
      </c>
      <c r="E1501" s="34">
        <v>1100000</v>
      </c>
      <c r="F1501" s="4">
        <f>+D1501*0.8364</f>
        <v>17.823684</v>
      </c>
      <c r="G1501" s="34">
        <v>6500</v>
      </c>
      <c r="H1501" s="34">
        <v>1100000</v>
      </c>
      <c r="I1501" s="4">
        <v>823000</v>
      </c>
      <c r="J1501" s="4">
        <f>(H1501-I1501)</f>
        <v>277000</v>
      </c>
      <c r="K1501" s="21">
        <v>45082</v>
      </c>
      <c r="L1501" s="3"/>
      <c r="M1501" s="34"/>
      <c r="N1501" s="34"/>
      <c r="O1501" s="34"/>
      <c r="P1501" s="34"/>
      <c r="Q1501" s="34"/>
      <c r="R1501" s="34"/>
      <c r="S1501" s="34"/>
      <c r="T1501" s="3" t="s">
        <v>306</v>
      </c>
    </row>
    <row r="1502" spans="1:20" x14ac:dyDescent="0.35">
      <c r="A1502" s="3" t="s">
        <v>219</v>
      </c>
      <c r="B1502" s="3"/>
      <c r="C1502" s="3"/>
      <c r="D1502" s="3"/>
      <c r="E1502" s="34"/>
      <c r="F1502" s="34"/>
      <c r="G1502" s="34"/>
      <c r="H1502" s="34"/>
      <c r="I1502" s="34"/>
      <c r="J1502" s="34"/>
      <c r="K1502" s="21">
        <v>45082</v>
      </c>
      <c r="L1502" s="3" t="s">
        <v>9</v>
      </c>
      <c r="M1502" s="34"/>
      <c r="N1502" s="89">
        <v>5000</v>
      </c>
      <c r="O1502" s="4">
        <f t="shared" ref="O1502:O1508" si="268">+SUM(M1502:N1502)</f>
        <v>5000</v>
      </c>
      <c r="P1502" s="34"/>
      <c r="Q1502" s="34"/>
      <c r="R1502" s="34"/>
      <c r="S1502" s="34"/>
      <c r="T1502" s="3" t="s">
        <v>306</v>
      </c>
    </row>
    <row r="1503" spans="1:20" x14ac:dyDescent="0.35">
      <c r="A1503" s="3" t="s">
        <v>219</v>
      </c>
      <c r="B1503" s="3"/>
      <c r="C1503" s="3"/>
      <c r="D1503" s="3"/>
      <c r="E1503" s="34"/>
      <c r="F1503" s="34"/>
      <c r="G1503" s="34"/>
      <c r="H1503" s="34"/>
      <c r="I1503" s="34"/>
      <c r="J1503" s="34"/>
      <c r="K1503" s="21">
        <v>45087</v>
      </c>
      <c r="L1503" s="3" t="s">
        <v>9</v>
      </c>
      <c r="M1503" s="34"/>
      <c r="N1503" s="7">
        <v>50000</v>
      </c>
      <c r="O1503" s="4">
        <f t="shared" si="268"/>
        <v>50000</v>
      </c>
      <c r="P1503" s="34"/>
      <c r="Q1503" s="34"/>
      <c r="R1503" s="34"/>
      <c r="S1503" s="34"/>
      <c r="T1503" s="3" t="s">
        <v>306</v>
      </c>
    </row>
    <row r="1504" spans="1:20" x14ac:dyDescent="0.35">
      <c r="A1504" s="3" t="s">
        <v>219</v>
      </c>
      <c r="B1504" s="3"/>
      <c r="C1504" s="3"/>
      <c r="D1504" s="3"/>
      <c r="E1504" s="34"/>
      <c r="F1504" s="34"/>
      <c r="G1504" s="34"/>
      <c r="H1504" s="34"/>
      <c r="I1504" s="34"/>
      <c r="J1504" s="34"/>
      <c r="K1504" s="21">
        <v>45091</v>
      </c>
      <c r="L1504" s="3" t="s">
        <v>9</v>
      </c>
      <c r="M1504" s="34"/>
      <c r="N1504" s="89">
        <v>100000</v>
      </c>
      <c r="O1504" s="4">
        <f t="shared" si="268"/>
        <v>100000</v>
      </c>
      <c r="P1504" s="34"/>
      <c r="Q1504" s="34"/>
      <c r="R1504" s="34"/>
      <c r="S1504" s="34"/>
      <c r="T1504" s="3" t="s">
        <v>306</v>
      </c>
    </row>
    <row r="1505" spans="1:20" x14ac:dyDescent="0.35">
      <c r="A1505" s="3" t="s">
        <v>219</v>
      </c>
      <c r="B1505" s="3"/>
      <c r="C1505" s="3"/>
      <c r="D1505" s="3"/>
      <c r="E1505" s="34"/>
      <c r="F1505" s="34"/>
      <c r="G1505" s="34"/>
      <c r="H1505" s="34"/>
      <c r="I1505" s="34"/>
      <c r="J1505" s="34"/>
      <c r="K1505" s="21">
        <v>45195</v>
      </c>
      <c r="L1505" s="3" t="s">
        <v>9</v>
      </c>
      <c r="M1505" s="34"/>
      <c r="N1505" s="89">
        <v>10000</v>
      </c>
      <c r="O1505" s="4">
        <f t="shared" si="268"/>
        <v>10000</v>
      </c>
      <c r="P1505" s="34"/>
      <c r="Q1505" s="34"/>
      <c r="R1505" s="34"/>
      <c r="S1505" s="34"/>
      <c r="T1505" s="3" t="s">
        <v>306</v>
      </c>
    </row>
    <row r="1506" spans="1:20" x14ac:dyDescent="0.35">
      <c r="A1506" s="3" t="s">
        <v>219</v>
      </c>
      <c r="B1506" s="3"/>
      <c r="C1506" s="3"/>
      <c r="D1506" s="3"/>
      <c r="E1506" s="34"/>
      <c r="F1506" s="34"/>
      <c r="G1506" s="34"/>
      <c r="H1506" s="34"/>
      <c r="I1506" s="34"/>
      <c r="J1506" s="34"/>
      <c r="K1506" s="21">
        <v>45196</v>
      </c>
      <c r="L1506" s="3" t="s">
        <v>9</v>
      </c>
      <c r="M1506" s="34"/>
      <c r="N1506" s="89">
        <v>112000</v>
      </c>
      <c r="O1506" s="4">
        <f t="shared" si="268"/>
        <v>112000</v>
      </c>
      <c r="P1506" s="34"/>
      <c r="Q1506" s="34"/>
      <c r="R1506" s="34"/>
      <c r="S1506" s="34"/>
      <c r="T1506" s="3" t="s">
        <v>306</v>
      </c>
    </row>
    <row r="1507" spans="1:20" x14ac:dyDescent="0.35">
      <c r="A1507" s="3" t="s">
        <v>219</v>
      </c>
      <c r="B1507" s="3"/>
      <c r="C1507" s="3" t="s">
        <v>1535</v>
      </c>
      <c r="D1507" s="3"/>
      <c r="E1507" s="34"/>
      <c r="F1507" s="34"/>
      <c r="G1507" s="34"/>
      <c r="H1507" s="34"/>
      <c r="I1507" s="34"/>
      <c r="J1507" s="34"/>
      <c r="K1507" s="21">
        <v>45215</v>
      </c>
      <c r="L1507" s="3" t="s">
        <v>314</v>
      </c>
      <c r="M1507" s="89">
        <v>823000</v>
      </c>
      <c r="N1507" s="34"/>
      <c r="O1507" s="4">
        <f t="shared" si="268"/>
        <v>823000</v>
      </c>
      <c r="P1507" s="34"/>
      <c r="Q1507" s="34"/>
      <c r="R1507" s="34"/>
      <c r="S1507" s="34"/>
      <c r="T1507" s="3" t="s">
        <v>306</v>
      </c>
    </row>
    <row r="1508" spans="1:20" x14ac:dyDescent="0.35">
      <c r="A1508" s="3" t="s">
        <v>219</v>
      </c>
      <c r="B1508" s="3"/>
      <c r="C1508" s="3"/>
      <c r="D1508" s="3"/>
      <c r="E1508" s="34"/>
      <c r="F1508" s="34"/>
      <c r="G1508" s="34"/>
      <c r="H1508" s="34"/>
      <c r="I1508" s="34"/>
      <c r="J1508" s="34"/>
      <c r="K1508" s="3"/>
      <c r="L1508" s="3"/>
      <c r="M1508" s="34"/>
      <c r="N1508" s="34"/>
      <c r="O1508" s="4">
        <f t="shared" si="268"/>
        <v>0</v>
      </c>
      <c r="P1508" s="34"/>
      <c r="Q1508" s="34"/>
      <c r="R1508" s="34"/>
      <c r="S1508" s="34"/>
      <c r="T1508" s="3" t="s">
        <v>306</v>
      </c>
    </row>
    <row r="1509" spans="1:20" x14ac:dyDescent="0.35">
      <c r="A1509" s="18"/>
      <c r="B1509" s="18"/>
      <c r="C1509" s="18"/>
      <c r="D1509" s="18"/>
      <c r="E1509" s="23"/>
      <c r="F1509" s="23"/>
      <c r="G1509" s="23"/>
      <c r="H1509" s="23"/>
      <c r="I1509" s="23"/>
      <c r="J1509" s="23"/>
      <c r="K1509" s="18"/>
      <c r="L1509" s="18"/>
      <c r="M1509" s="23">
        <f t="shared" ref="M1509:N1509" si="269">SUM(M1502:M1508)</f>
        <v>823000</v>
      </c>
      <c r="N1509" s="23">
        <f t="shared" si="269"/>
        <v>277000</v>
      </c>
      <c r="O1509" s="23">
        <f>SUM(O1502:O1508)</f>
        <v>1100000</v>
      </c>
      <c r="P1509" s="23">
        <f>+J1501-N1509</f>
        <v>0</v>
      </c>
      <c r="Q1509" s="23">
        <f>+I1501-M1509</f>
        <v>0</v>
      </c>
      <c r="R1509" s="23">
        <f>+SUM(P1509:Q1509)</f>
        <v>0</v>
      </c>
      <c r="S1509" s="23">
        <f>+O1509</f>
        <v>1100000</v>
      </c>
      <c r="T1509" s="18"/>
    </row>
    <row r="1510" spans="1:20" x14ac:dyDescent="0.35">
      <c r="A1510" s="3" t="s">
        <v>220</v>
      </c>
      <c r="B1510" s="3" t="s">
        <v>976</v>
      </c>
      <c r="C1510" s="3"/>
      <c r="D1510" s="3">
        <v>21.22</v>
      </c>
      <c r="E1510" s="34">
        <v>1100000</v>
      </c>
      <c r="F1510" s="4">
        <f>+D1510*0.8364</f>
        <v>17.748408000000001</v>
      </c>
      <c r="G1510" s="34">
        <v>6500</v>
      </c>
      <c r="H1510" s="34">
        <v>1100000</v>
      </c>
      <c r="I1510" s="4">
        <v>823000</v>
      </c>
      <c r="J1510" s="4">
        <f>(H1510-I1510)</f>
        <v>277000</v>
      </c>
      <c r="K1510" s="21">
        <v>44663</v>
      </c>
      <c r="L1510" s="3"/>
      <c r="M1510" s="34"/>
      <c r="N1510" s="34"/>
      <c r="O1510" s="34"/>
      <c r="P1510" s="34"/>
      <c r="Q1510" s="34"/>
      <c r="R1510" s="34"/>
      <c r="S1510" s="34"/>
      <c r="T1510" s="3" t="s">
        <v>1621</v>
      </c>
    </row>
    <row r="1511" spans="1:20" x14ac:dyDescent="0.35">
      <c r="A1511" s="3" t="s">
        <v>220</v>
      </c>
      <c r="B1511" s="3"/>
      <c r="C1511" s="3"/>
      <c r="D1511" s="3"/>
      <c r="E1511" s="34"/>
      <c r="F1511" s="34"/>
      <c r="G1511" s="34"/>
      <c r="H1511" s="34"/>
      <c r="I1511" s="34"/>
      <c r="J1511" s="34"/>
      <c r="K1511" s="21">
        <v>44663</v>
      </c>
      <c r="L1511" s="3" t="s">
        <v>9</v>
      </c>
      <c r="M1511" s="34"/>
      <c r="N1511" s="7">
        <v>10000</v>
      </c>
      <c r="O1511" s="4">
        <f t="shared" ref="O1511:O1517" si="270">+SUM(M1511:N1511)</f>
        <v>10000</v>
      </c>
      <c r="P1511" s="34"/>
      <c r="Q1511" s="34"/>
      <c r="R1511" s="34"/>
      <c r="S1511" s="34"/>
      <c r="T1511" s="3" t="s">
        <v>1628</v>
      </c>
    </row>
    <row r="1512" spans="1:20" x14ac:dyDescent="0.35">
      <c r="A1512" s="3" t="s">
        <v>220</v>
      </c>
      <c r="B1512" s="3"/>
      <c r="C1512" s="3"/>
      <c r="D1512" s="3"/>
      <c r="E1512" s="34"/>
      <c r="F1512" s="34"/>
      <c r="G1512" s="34"/>
      <c r="H1512" s="34"/>
      <c r="I1512" s="34"/>
      <c r="J1512" s="34"/>
      <c r="K1512" s="21"/>
      <c r="L1512" s="3" t="s">
        <v>9</v>
      </c>
      <c r="M1512" s="34"/>
      <c r="N1512" s="7">
        <v>-10000</v>
      </c>
      <c r="O1512" s="4">
        <f t="shared" si="270"/>
        <v>-10000</v>
      </c>
      <c r="P1512" s="34"/>
      <c r="Q1512" s="34"/>
      <c r="R1512" s="34"/>
      <c r="S1512" s="34"/>
      <c r="T1512" s="3" t="s">
        <v>1628</v>
      </c>
    </row>
    <row r="1513" spans="1:20" x14ac:dyDescent="0.35">
      <c r="A1513" s="3" t="s">
        <v>220</v>
      </c>
      <c r="B1513" s="3"/>
      <c r="C1513" s="3" t="s">
        <v>559</v>
      </c>
      <c r="D1513" s="3"/>
      <c r="E1513" s="34"/>
      <c r="F1513" s="34"/>
      <c r="G1513" s="34"/>
      <c r="H1513" s="34"/>
      <c r="I1513" s="34"/>
      <c r="J1513" s="34"/>
      <c r="K1513" s="21">
        <v>45145</v>
      </c>
      <c r="L1513" s="3" t="s">
        <v>1862</v>
      </c>
      <c r="M1513" s="7">
        <v>275000</v>
      </c>
      <c r="N1513" s="34"/>
      <c r="O1513" s="4">
        <f t="shared" si="270"/>
        <v>275000</v>
      </c>
      <c r="P1513" s="34"/>
      <c r="Q1513" s="34"/>
      <c r="R1513" s="34"/>
      <c r="S1513" s="34"/>
      <c r="T1513" s="3" t="s">
        <v>1621</v>
      </c>
    </row>
    <row r="1514" spans="1:20" x14ac:dyDescent="0.35">
      <c r="A1514" s="3" t="s">
        <v>220</v>
      </c>
      <c r="B1514" s="3"/>
      <c r="C1514" s="3"/>
      <c r="D1514" s="3"/>
      <c r="E1514" s="34"/>
      <c r="F1514" s="34"/>
      <c r="G1514" s="34"/>
      <c r="H1514" s="34"/>
      <c r="I1514" s="34"/>
      <c r="J1514" s="34"/>
      <c r="K1514" s="21">
        <v>45251</v>
      </c>
      <c r="L1514" s="3" t="s">
        <v>9</v>
      </c>
      <c r="M1514" s="34"/>
      <c r="N1514" s="7">
        <v>277000</v>
      </c>
      <c r="O1514" s="4">
        <f t="shared" si="270"/>
        <v>277000</v>
      </c>
      <c r="P1514" s="34"/>
      <c r="Q1514" s="34"/>
      <c r="R1514" s="34"/>
      <c r="S1514" s="34"/>
      <c r="T1514" s="3" t="s">
        <v>1621</v>
      </c>
    </row>
    <row r="1515" spans="1:20" x14ac:dyDescent="0.35">
      <c r="A1515" s="3" t="s">
        <v>220</v>
      </c>
      <c r="B1515" s="3"/>
      <c r="C1515" s="3"/>
      <c r="D1515" s="3"/>
      <c r="E1515" s="34"/>
      <c r="F1515" s="34"/>
      <c r="G1515" s="34"/>
      <c r="H1515" s="34"/>
      <c r="I1515" s="34"/>
      <c r="J1515" s="34"/>
      <c r="K1515" s="21">
        <v>45250</v>
      </c>
      <c r="L1515" s="3" t="s">
        <v>321</v>
      </c>
      <c r="M1515" s="7">
        <v>131000</v>
      </c>
      <c r="N1515" s="34"/>
      <c r="O1515" s="4">
        <f t="shared" si="270"/>
        <v>131000</v>
      </c>
      <c r="P1515" s="34"/>
      <c r="Q1515" s="34"/>
      <c r="R1515" s="34"/>
      <c r="S1515" s="34"/>
      <c r="T1515" s="3" t="s">
        <v>1621</v>
      </c>
    </row>
    <row r="1516" spans="1:20" x14ac:dyDescent="0.35">
      <c r="A1516" s="3" t="s">
        <v>220</v>
      </c>
      <c r="B1516" s="3"/>
      <c r="C1516" s="3" t="s">
        <v>559</v>
      </c>
      <c r="D1516" s="3"/>
      <c r="E1516" s="34"/>
      <c r="F1516" s="34"/>
      <c r="G1516" s="34"/>
      <c r="H1516" s="34"/>
      <c r="I1516" s="34"/>
      <c r="J1516" s="34"/>
      <c r="K1516" s="3" t="s">
        <v>1204</v>
      </c>
      <c r="L1516" s="3" t="s">
        <v>22</v>
      </c>
      <c r="M1516" s="34">
        <v>417000</v>
      </c>
      <c r="N1516" s="34"/>
      <c r="O1516" s="4">
        <f t="shared" si="270"/>
        <v>417000</v>
      </c>
      <c r="P1516" s="34"/>
      <c r="Q1516" s="34"/>
      <c r="R1516" s="34"/>
      <c r="S1516" s="34"/>
      <c r="T1516" s="3" t="s">
        <v>1621</v>
      </c>
    </row>
    <row r="1517" spans="1:20" x14ac:dyDescent="0.35">
      <c r="A1517" s="3" t="s">
        <v>220</v>
      </c>
      <c r="B1517" s="3"/>
      <c r="C1517" s="3"/>
      <c r="D1517" s="3"/>
      <c r="E1517" s="34"/>
      <c r="F1517" s="34"/>
      <c r="G1517" s="34"/>
      <c r="H1517" s="34"/>
      <c r="I1517" s="34"/>
      <c r="J1517" s="34"/>
      <c r="K1517" s="3"/>
      <c r="L1517" s="3"/>
      <c r="M1517" s="34"/>
      <c r="N1517" s="34"/>
      <c r="O1517" s="4">
        <f t="shared" si="270"/>
        <v>0</v>
      </c>
      <c r="P1517" s="34"/>
      <c r="Q1517" s="34"/>
      <c r="R1517" s="34"/>
      <c r="S1517" s="34"/>
      <c r="T1517" s="3" t="s">
        <v>1621</v>
      </c>
    </row>
    <row r="1518" spans="1:20" x14ac:dyDescent="0.35">
      <c r="A1518" s="18"/>
      <c r="B1518" s="18"/>
      <c r="C1518" s="18"/>
      <c r="D1518" s="18"/>
      <c r="E1518" s="23"/>
      <c r="F1518" s="23"/>
      <c r="G1518" s="23"/>
      <c r="H1518" s="23"/>
      <c r="I1518" s="23"/>
      <c r="J1518" s="23"/>
      <c r="K1518" s="18"/>
      <c r="L1518" s="18"/>
      <c r="M1518" s="23">
        <f t="shared" ref="M1518:N1518" si="271">SUM(M1511:M1517)</f>
        <v>823000</v>
      </c>
      <c r="N1518" s="23">
        <f t="shared" si="271"/>
        <v>277000</v>
      </c>
      <c r="O1518" s="23">
        <f>SUM(O1511:O1517)</f>
        <v>1100000</v>
      </c>
      <c r="P1518" s="23">
        <f>+J1510-N1518</f>
        <v>0</v>
      </c>
      <c r="Q1518" s="23">
        <f>+I1510-M1518</f>
        <v>0</v>
      </c>
      <c r="R1518" s="23">
        <f>+SUM(P1518:Q1518)</f>
        <v>0</v>
      </c>
      <c r="S1518" s="23">
        <f>+O1518</f>
        <v>1100000</v>
      </c>
      <c r="T1518" s="18"/>
    </row>
    <row r="1519" spans="1:20" x14ac:dyDescent="0.35">
      <c r="A1519" s="3" t="s">
        <v>221</v>
      </c>
      <c r="B1519" s="3" t="s">
        <v>976</v>
      </c>
      <c r="C1519" s="3"/>
      <c r="D1519" s="3">
        <v>21.12</v>
      </c>
      <c r="E1519" s="34">
        <v>1200000</v>
      </c>
      <c r="F1519" s="4">
        <f>+D1519*0.8364</f>
        <v>17.664768000000002</v>
      </c>
      <c r="G1519" s="34">
        <v>6500</v>
      </c>
      <c r="H1519" s="34">
        <v>1200000</v>
      </c>
      <c r="I1519" s="4">
        <v>1193000</v>
      </c>
      <c r="J1519" s="4">
        <f>(H1519-I1519)</f>
        <v>7000</v>
      </c>
      <c r="K1519" s="21">
        <v>45470</v>
      </c>
      <c r="L1519" s="3"/>
      <c r="M1519" s="34"/>
      <c r="N1519" s="34"/>
      <c r="O1519" s="34"/>
      <c r="P1519" s="34"/>
      <c r="Q1519" s="34"/>
      <c r="R1519" s="34"/>
      <c r="S1519" s="34"/>
      <c r="T1519" s="3" t="s">
        <v>1632</v>
      </c>
    </row>
    <row r="1520" spans="1:20" x14ac:dyDescent="0.35">
      <c r="A1520" s="3" t="s">
        <v>221</v>
      </c>
      <c r="B1520" s="3"/>
      <c r="C1520" s="3"/>
      <c r="D1520" s="3"/>
      <c r="E1520" s="34"/>
      <c r="F1520" s="34"/>
      <c r="G1520" s="34"/>
      <c r="H1520" s="34"/>
      <c r="I1520" s="34"/>
      <c r="J1520" s="34"/>
      <c r="K1520" s="21">
        <v>44658</v>
      </c>
      <c r="L1520" s="3" t="s">
        <v>1863</v>
      </c>
      <c r="M1520" s="34">
        <v>100000</v>
      </c>
      <c r="N1520" s="34"/>
      <c r="O1520" s="4">
        <f t="shared" ref="O1520:O1533" si="272">+SUM(M1520:N1520)</f>
        <v>100000</v>
      </c>
      <c r="P1520" s="34"/>
      <c r="Q1520" s="34"/>
      <c r="R1520" s="34"/>
      <c r="S1520" s="34"/>
      <c r="T1520" s="3" t="s">
        <v>1628</v>
      </c>
    </row>
    <row r="1521" spans="1:20" x14ac:dyDescent="0.35">
      <c r="A1521" s="3" t="s">
        <v>221</v>
      </c>
      <c r="B1521" s="3"/>
      <c r="C1521" s="3"/>
      <c r="D1521" s="3"/>
      <c r="E1521" s="34"/>
      <c r="F1521" s="34"/>
      <c r="G1521" s="34"/>
      <c r="H1521" s="34"/>
      <c r="I1521" s="34"/>
      <c r="J1521" s="34"/>
      <c r="K1521" s="21">
        <v>44801</v>
      </c>
      <c r="L1521" s="3" t="s">
        <v>313</v>
      </c>
      <c r="M1521" s="34">
        <v>-100000</v>
      </c>
      <c r="N1521" s="34"/>
      <c r="O1521" s="4">
        <f t="shared" si="272"/>
        <v>-100000</v>
      </c>
      <c r="P1521" s="34"/>
      <c r="Q1521" s="34"/>
      <c r="R1521" s="34"/>
      <c r="S1521" s="34"/>
      <c r="T1521" s="3" t="s">
        <v>1628</v>
      </c>
    </row>
    <row r="1522" spans="1:20" x14ac:dyDescent="0.35">
      <c r="A1522" s="3" t="s">
        <v>221</v>
      </c>
      <c r="B1522" s="3"/>
      <c r="C1522" s="3"/>
      <c r="D1522" s="3"/>
      <c r="E1522" s="34"/>
      <c r="F1522" s="34"/>
      <c r="G1522" s="34"/>
      <c r="H1522" s="34"/>
      <c r="I1522" s="34"/>
      <c r="J1522" s="34"/>
      <c r="K1522" s="21">
        <v>45479</v>
      </c>
      <c r="L1522" s="3" t="s">
        <v>9</v>
      </c>
      <c r="M1522" s="34"/>
      <c r="N1522" s="44">
        <v>50000</v>
      </c>
      <c r="O1522" s="4">
        <f t="shared" si="272"/>
        <v>50000</v>
      </c>
      <c r="P1522" s="34"/>
      <c r="Q1522" s="34"/>
      <c r="R1522" s="34"/>
      <c r="S1522" s="34"/>
      <c r="T1522" s="3" t="s">
        <v>1632</v>
      </c>
    </row>
    <row r="1523" spans="1:20" x14ac:dyDescent="0.35">
      <c r="A1523" s="3" t="s">
        <v>221</v>
      </c>
      <c r="B1523" s="3"/>
      <c r="C1523" s="3" t="s">
        <v>1536</v>
      </c>
      <c r="D1523" s="3"/>
      <c r="E1523" s="34"/>
      <c r="F1523" s="34"/>
      <c r="G1523" s="34"/>
      <c r="H1523" s="34"/>
      <c r="I1523" s="34"/>
      <c r="J1523" s="34"/>
      <c r="K1523" s="21">
        <v>45546</v>
      </c>
      <c r="L1523" s="3" t="s">
        <v>312</v>
      </c>
      <c r="M1523" s="44">
        <v>20000</v>
      </c>
      <c r="N1523" s="34"/>
      <c r="O1523" s="4">
        <f t="shared" si="272"/>
        <v>20000</v>
      </c>
      <c r="P1523" s="34"/>
      <c r="Q1523" s="34"/>
      <c r="R1523" s="34"/>
      <c r="S1523" s="34"/>
      <c r="T1523" s="3" t="s">
        <v>1632</v>
      </c>
    </row>
    <row r="1524" spans="1:20" x14ac:dyDescent="0.35">
      <c r="A1524" s="3" t="s">
        <v>221</v>
      </c>
      <c r="B1524" s="3"/>
      <c r="C1524" s="3" t="s">
        <v>1537</v>
      </c>
      <c r="D1524" s="3"/>
      <c r="E1524" s="34"/>
      <c r="F1524" s="34"/>
      <c r="G1524" s="34"/>
      <c r="H1524" s="34"/>
      <c r="I1524" s="34"/>
      <c r="J1524" s="34"/>
      <c r="K1524" s="21">
        <v>45566</v>
      </c>
      <c r="L1524" s="3" t="s">
        <v>1864</v>
      </c>
      <c r="M1524" s="44">
        <v>200000</v>
      </c>
      <c r="N1524" s="34"/>
      <c r="O1524" s="4">
        <f t="shared" si="272"/>
        <v>200000</v>
      </c>
      <c r="P1524" s="34"/>
      <c r="Q1524" s="34"/>
      <c r="R1524" s="34"/>
      <c r="S1524" s="34"/>
      <c r="T1524" s="3" t="s">
        <v>1632</v>
      </c>
    </row>
    <row r="1525" spans="1:20" x14ac:dyDescent="0.35">
      <c r="A1525" s="3" t="s">
        <v>221</v>
      </c>
      <c r="B1525" s="3"/>
      <c r="C1525" s="3" t="s">
        <v>1537</v>
      </c>
      <c r="D1525" s="3"/>
      <c r="E1525" s="34"/>
      <c r="F1525" s="34"/>
      <c r="G1525" s="34"/>
      <c r="H1525" s="34"/>
      <c r="I1525" s="34"/>
      <c r="J1525" s="34"/>
      <c r="K1525" s="21">
        <v>45568</v>
      </c>
      <c r="L1525" s="3" t="s">
        <v>1864</v>
      </c>
      <c r="M1525" s="44">
        <v>-200000</v>
      </c>
      <c r="N1525" s="34"/>
      <c r="O1525" s="4">
        <f t="shared" si="272"/>
        <v>-200000</v>
      </c>
      <c r="P1525" s="34"/>
      <c r="Q1525" s="34"/>
      <c r="R1525" s="34"/>
      <c r="S1525" s="34"/>
      <c r="T1525" s="3" t="s">
        <v>1632</v>
      </c>
    </row>
    <row r="1526" spans="1:20" x14ac:dyDescent="0.35">
      <c r="A1526" s="3" t="s">
        <v>221</v>
      </c>
      <c r="B1526" s="3"/>
      <c r="C1526" s="3" t="s">
        <v>1537</v>
      </c>
      <c r="D1526" s="3"/>
      <c r="E1526" s="34"/>
      <c r="F1526" s="34"/>
      <c r="G1526" s="34"/>
      <c r="H1526" s="34"/>
      <c r="I1526" s="34"/>
      <c r="J1526" s="34"/>
      <c r="K1526" s="21">
        <v>45568</v>
      </c>
      <c r="L1526" s="3" t="s">
        <v>1865</v>
      </c>
      <c r="M1526" s="44">
        <v>123000</v>
      </c>
      <c r="N1526" s="34"/>
      <c r="O1526" s="4">
        <f t="shared" si="272"/>
        <v>123000</v>
      </c>
      <c r="P1526" s="34"/>
      <c r="Q1526" s="34"/>
      <c r="R1526" s="34"/>
      <c r="S1526" s="34"/>
      <c r="T1526" s="3" t="s">
        <v>1632</v>
      </c>
    </row>
    <row r="1527" spans="1:20" x14ac:dyDescent="0.35">
      <c r="A1527" s="3" t="s">
        <v>221</v>
      </c>
      <c r="B1527" s="3"/>
      <c r="C1527" s="3"/>
      <c r="D1527" s="3"/>
      <c r="E1527" s="34"/>
      <c r="F1527" s="34"/>
      <c r="G1527" s="34"/>
      <c r="H1527" s="34"/>
      <c r="I1527" s="34"/>
      <c r="J1527" s="34"/>
      <c r="K1527" s="21">
        <v>45568</v>
      </c>
      <c r="L1527" s="3" t="s">
        <v>1866</v>
      </c>
      <c r="M1527" s="44">
        <v>400000</v>
      </c>
      <c r="N1527" s="34"/>
      <c r="O1527" s="4">
        <f t="shared" si="272"/>
        <v>400000</v>
      </c>
      <c r="P1527" s="34"/>
      <c r="Q1527" s="34"/>
      <c r="R1527" s="34"/>
      <c r="S1527" s="34"/>
      <c r="T1527" s="3" t="s">
        <v>1632</v>
      </c>
    </row>
    <row r="1528" spans="1:20" x14ac:dyDescent="0.35">
      <c r="A1528" s="3" t="s">
        <v>221</v>
      </c>
      <c r="B1528" s="3"/>
      <c r="C1528" s="3"/>
      <c r="D1528" s="3"/>
      <c r="E1528" s="34"/>
      <c r="F1528" s="34"/>
      <c r="G1528" s="34"/>
      <c r="H1528" s="34"/>
      <c r="I1528" s="34"/>
      <c r="J1528" s="34"/>
      <c r="K1528" s="21">
        <v>45568</v>
      </c>
      <c r="L1528" s="3" t="s">
        <v>1867</v>
      </c>
      <c r="M1528" s="44">
        <v>300000</v>
      </c>
      <c r="N1528" s="34"/>
      <c r="O1528" s="4">
        <f t="shared" si="272"/>
        <v>300000</v>
      </c>
      <c r="P1528" s="34"/>
      <c r="Q1528" s="34"/>
      <c r="R1528" s="34"/>
      <c r="S1528" s="34"/>
      <c r="T1528" s="3" t="s">
        <v>1632</v>
      </c>
    </row>
    <row r="1529" spans="1:20" x14ac:dyDescent="0.35">
      <c r="A1529" s="3" t="s">
        <v>221</v>
      </c>
      <c r="B1529" s="3"/>
      <c r="C1529" s="3"/>
      <c r="D1529" s="3"/>
      <c r="E1529" s="34"/>
      <c r="F1529" s="34"/>
      <c r="G1529" s="34"/>
      <c r="H1529" s="34"/>
      <c r="I1529" s="34"/>
      <c r="J1529" s="34"/>
      <c r="K1529" s="21">
        <v>45568</v>
      </c>
      <c r="L1529" s="3" t="s">
        <v>1868</v>
      </c>
      <c r="M1529" s="44">
        <v>300000</v>
      </c>
      <c r="N1529" s="34"/>
      <c r="O1529" s="4">
        <f t="shared" si="272"/>
        <v>300000</v>
      </c>
      <c r="P1529" s="34"/>
      <c r="Q1529" s="34"/>
      <c r="R1529" s="34"/>
      <c r="S1529" s="34"/>
      <c r="T1529" s="3" t="s">
        <v>1632</v>
      </c>
    </row>
    <row r="1530" spans="1:20" x14ac:dyDescent="0.35">
      <c r="A1530" s="3" t="s">
        <v>221</v>
      </c>
      <c r="B1530" s="3"/>
      <c r="C1530" s="3"/>
      <c r="D1530" s="3"/>
      <c r="E1530" s="34"/>
      <c r="F1530" s="34"/>
      <c r="G1530" s="34"/>
      <c r="H1530" s="34"/>
      <c r="I1530" s="34"/>
      <c r="J1530" s="34"/>
      <c r="K1530" s="21">
        <v>45568</v>
      </c>
      <c r="L1530" s="3" t="s">
        <v>312</v>
      </c>
      <c r="M1530" s="44">
        <v>50000</v>
      </c>
      <c r="N1530" s="34"/>
      <c r="O1530" s="4">
        <f t="shared" si="272"/>
        <v>50000</v>
      </c>
      <c r="P1530" s="34"/>
      <c r="Q1530" s="34"/>
      <c r="R1530" s="34"/>
      <c r="S1530" s="34"/>
      <c r="T1530" s="3" t="s">
        <v>1632</v>
      </c>
    </row>
    <row r="1531" spans="1:20" x14ac:dyDescent="0.35">
      <c r="A1531" s="3" t="s">
        <v>221</v>
      </c>
      <c r="B1531" s="3"/>
      <c r="C1531" s="3"/>
      <c r="D1531" s="3"/>
      <c r="E1531" s="34"/>
      <c r="F1531" s="34"/>
      <c r="G1531" s="34"/>
      <c r="H1531" s="34"/>
      <c r="I1531" s="34"/>
      <c r="J1531" s="34"/>
      <c r="K1531" s="21">
        <v>45580</v>
      </c>
      <c r="L1531" s="3" t="s">
        <v>9</v>
      </c>
      <c r="M1531" s="34"/>
      <c r="N1531" s="44">
        <v>7000</v>
      </c>
      <c r="O1531" s="4">
        <f t="shared" si="272"/>
        <v>7000</v>
      </c>
      <c r="P1531" s="34"/>
      <c r="Q1531" s="34"/>
      <c r="R1531" s="34"/>
      <c r="S1531" s="34"/>
      <c r="T1531" s="3" t="s">
        <v>1632</v>
      </c>
    </row>
    <row r="1532" spans="1:20" x14ac:dyDescent="0.35">
      <c r="A1532" s="3" t="s">
        <v>221</v>
      </c>
      <c r="B1532" s="3"/>
      <c r="C1532" s="3"/>
      <c r="D1532" s="3"/>
      <c r="E1532" s="34"/>
      <c r="F1532" s="34"/>
      <c r="G1532" s="34"/>
      <c r="H1532" s="34"/>
      <c r="I1532" s="34"/>
      <c r="J1532" s="34"/>
      <c r="K1532" s="21">
        <v>45580</v>
      </c>
      <c r="L1532" s="3" t="s">
        <v>9</v>
      </c>
      <c r="M1532" s="34"/>
      <c r="N1532" s="44">
        <v>-50000</v>
      </c>
      <c r="O1532" s="4">
        <f t="shared" si="272"/>
        <v>-50000</v>
      </c>
      <c r="P1532" s="34"/>
      <c r="Q1532" s="34"/>
      <c r="R1532" s="34"/>
      <c r="S1532" s="34"/>
      <c r="T1532" s="3" t="s">
        <v>1632</v>
      </c>
    </row>
    <row r="1533" spans="1:20" x14ac:dyDescent="0.35">
      <c r="A1533" s="3" t="s">
        <v>221</v>
      </c>
      <c r="B1533" s="3"/>
      <c r="C1533" s="3"/>
      <c r="D1533" s="3"/>
      <c r="E1533" s="34"/>
      <c r="F1533" s="34"/>
      <c r="G1533" s="34"/>
      <c r="H1533" s="34"/>
      <c r="I1533" s="34"/>
      <c r="J1533" s="34"/>
      <c r="K1533" s="3"/>
      <c r="L1533" s="3"/>
      <c r="M1533" s="34"/>
      <c r="N1533" s="34"/>
      <c r="O1533" s="4">
        <f t="shared" si="272"/>
        <v>0</v>
      </c>
      <c r="P1533" s="34"/>
      <c r="Q1533" s="34"/>
      <c r="R1533" s="34"/>
      <c r="S1533" s="34"/>
      <c r="T1533" s="3" t="s">
        <v>287</v>
      </c>
    </row>
    <row r="1534" spans="1:20" x14ac:dyDescent="0.35">
      <c r="A1534" s="18"/>
      <c r="B1534" s="18"/>
      <c r="C1534" s="18"/>
      <c r="D1534" s="18"/>
      <c r="E1534" s="23"/>
      <c r="F1534" s="23"/>
      <c r="G1534" s="23"/>
      <c r="H1534" s="23"/>
      <c r="I1534" s="23"/>
      <c r="J1534" s="23"/>
      <c r="K1534" s="18"/>
      <c r="L1534" s="18"/>
      <c r="M1534" s="23">
        <f t="shared" ref="M1534:N1534" si="273">SUM(M1520:M1533)</f>
        <v>1193000</v>
      </c>
      <c r="N1534" s="23">
        <f t="shared" si="273"/>
        <v>7000</v>
      </c>
      <c r="O1534" s="23">
        <f>SUM(O1520:O1533)</f>
        <v>1200000</v>
      </c>
      <c r="P1534" s="23">
        <f>+J1519-N1534</f>
        <v>0</v>
      </c>
      <c r="Q1534" s="23">
        <f>+I1519-M1534</f>
        <v>0</v>
      </c>
      <c r="R1534" s="23">
        <f>+SUM(P1534:Q1534)</f>
        <v>0</v>
      </c>
      <c r="S1534" s="23">
        <f>+O1534</f>
        <v>1200000</v>
      </c>
      <c r="T1534" s="18"/>
    </row>
    <row r="1535" spans="1:20" x14ac:dyDescent="0.35">
      <c r="A1535" s="3" t="s">
        <v>222</v>
      </c>
      <c r="B1535" s="3" t="s">
        <v>976</v>
      </c>
      <c r="C1535" s="3"/>
      <c r="D1535" s="3">
        <v>21.08</v>
      </c>
      <c r="E1535" s="34">
        <v>1200000</v>
      </c>
      <c r="F1535" s="4">
        <f>+D1535*0.8364</f>
        <v>17.631311999999998</v>
      </c>
      <c r="G1535" s="34">
        <v>6500</v>
      </c>
      <c r="H1535" s="34">
        <v>1200000</v>
      </c>
      <c r="I1535" s="4">
        <v>1193000</v>
      </c>
      <c r="J1535" s="4">
        <f>(H1535-I1535)</f>
        <v>7000</v>
      </c>
      <c r="K1535" s="21">
        <v>45493</v>
      </c>
      <c r="L1535" s="3"/>
      <c r="M1535" s="34"/>
      <c r="N1535" s="34"/>
      <c r="O1535" s="34"/>
      <c r="P1535" s="34"/>
      <c r="Q1535" s="34"/>
      <c r="R1535" s="34"/>
      <c r="S1535" s="34"/>
      <c r="T1535" s="3" t="s">
        <v>1633</v>
      </c>
    </row>
    <row r="1536" spans="1:20" x14ac:dyDescent="0.35">
      <c r="A1536" s="3" t="s">
        <v>222</v>
      </c>
      <c r="B1536" s="3"/>
      <c r="C1536" s="3"/>
      <c r="D1536" s="3"/>
      <c r="E1536" s="34"/>
      <c r="F1536" s="34"/>
      <c r="G1536" s="34"/>
      <c r="H1536" s="34"/>
      <c r="I1536" s="34"/>
      <c r="J1536" s="34"/>
      <c r="K1536" s="21">
        <v>44645</v>
      </c>
      <c r="L1536" s="3" t="s">
        <v>1869</v>
      </c>
      <c r="M1536" s="34">
        <v>100000</v>
      </c>
      <c r="N1536" s="34"/>
      <c r="O1536" s="4">
        <f t="shared" ref="O1536:O1540" si="274">+SUM(M1536:N1536)</f>
        <v>100000</v>
      </c>
      <c r="P1536" s="34"/>
      <c r="Q1536" s="34"/>
      <c r="R1536" s="34"/>
      <c r="S1536" s="34"/>
      <c r="T1536" s="3" t="s">
        <v>1617</v>
      </c>
    </row>
    <row r="1537" spans="1:20" x14ac:dyDescent="0.35">
      <c r="A1537" s="3" t="s">
        <v>222</v>
      </c>
      <c r="B1537" s="3"/>
      <c r="C1537" s="3"/>
      <c r="D1537" s="3"/>
      <c r="E1537" s="34"/>
      <c r="F1537" s="34"/>
      <c r="G1537" s="34"/>
      <c r="H1537" s="34"/>
      <c r="I1537" s="34"/>
      <c r="J1537" s="34"/>
      <c r="K1537" s="21" t="s">
        <v>1204</v>
      </c>
      <c r="L1537" s="3" t="s">
        <v>89</v>
      </c>
      <c r="M1537" s="34">
        <v>-100000</v>
      </c>
      <c r="N1537" s="34"/>
      <c r="O1537" s="4">
        <f t="shared" si="274"/>
        <v>-100000</v>
      </c>
      <c r="P1537" s="34"/>
      <c r="Q1537" s="34"/>
      <c r="R1537" s="34"/>
      <c r="S1537" s="34"/>
      <c r="T1537" s="3" t="s">
        <v>1617</v>
      </c>
    </row>
    <row r="1538" spans="1:20" x14ac:dyDescent="0.35">
      <c r="A1538" s="3" t="s">
        <v>222</v>
      </c>
      <c r="B1538" s="3"/>
      <c r="C1538" s="3" t="s">
        <v>1538</v>
      </c>
      <c r="D1538" s="3"/>
      <c r="E1538" s="34"/>
      <c r="F1538" s="34"/>
      <c r="G1538" s="34"/>
      <c r="H1538" s="34"/>
      <c r="I1538" s="34"/>
      <c r="J1538" s="34"/>
      <c r="K1538" s="21">
        <v>45493</v>
      </c>
      <c r="L1538" s="3" t="s">
        <v>9</v>
      </c>
      <c r="M1538" s="34"/>
      <c r="N1538" s="7">
        <v>7000</v>
      </c>
      <c r="O1538" s="4">
        <f t="shared" si="274"/>
        <v>7000</v>
      </c>
      <c r="P1538" s="34"/>
      <c r="Q1538" s="34"/>
      <c r="R1538" s="34"/>
      <c r="S1538" s="34"/>
      <c r="T1538" s="3" t="s">
        <v>1634</v>
      </c>
    </row>
    <row r="1539" spans="1:20" x14ac:dyDescent="0.35">
      <c r="A1539" s="3" t="s">
        <v>222</v>
      </c>
      <c r="B1539" s="3"/>
      <c r="C1539" s="3" t="s">
        <v>1497</v>
      </c>
      <c r="D1539" s="3"/>
      <c r="E1539" s="34"/>
      <c r="F1539" s="34"/>
      <c r="G1539" s="34"/>
      <c r="H1539" s="34"/>
      <c r="I1539" s="34"/>
      <c r="J1539" s="34"/>
      <c r="K1539" s="21">
        <v>45493</v>
      </c>
      <c r="L1539" s="3" t="s">
        <v>314</v>
      </c>
      <c r="M1539" s="7">
        <v>1193000</v>
      </c>
      <c r="N1539" s="34"/>
      <c r="O1539" s="4">
        <f t="shared" si="274"/>
        <v>1193000</v>
      </c>
      <c r="P1539" s="34"/>
      <c r="Q1539" s="34"/>
      <c r="R1539" s="34"/>
      <c r="S1539" s="34"/>
      <c r="T1539" s="3" t="s">
        <v>1634</v>
      </c>
    </row>
    <row r="1540" spans="1:20" x14ac:dyDescent="0.35">
      <c r="A1540" s="3" t="s">
        <v>222</v>
      </c>
      <c r="B1540" s="3"/>
      <c r="C1540" s="3"/>
      <c r="D1540" s="3"/>
      <c r="E1540" s="34"/>
      <c r="F1540" s="34"/>
      <c r="G1540" s="34"/>
      <c r="H1540" s="34"/>
      <c r="I1540" s="34"/>
      <c r="J1540" s="34"/>
      <c r="K1540" s="3"/>
      <c r="L1540" s="3"/>
      <c r="M1540" s="34"/>
      <c r="N1540" s="34"/>
      <c r="O1540" s="4">
        <f t="shared" si="274"/>
        <v>0</v>
      </c>
      <c r="P1540" s="34"/>
      <c r="Q1540" s="34"/>
      <c r="R1540" s="34"/>
      <c r="S1540" s="34"/>
      <c r="T1540" s="3" t="s">
        <v>1634</v>
      </c>
    </row>
    <row r="1541" spans="1:20" x14ac:dyDescent="0.35">
      <c r="A1541" s="18"/>
      <c r="B1541" s="18"/>
      <c r="C1541" s="18"/>
      <c r="D1541" s="18"/>
      <c r="E1541" s="23"/>
      <c r="F1541" s="23"/>
      <c r="G1541" s="23"/>
      <c r="H1541" s="23"/>
      <c r="I1541" s="23"/>
      <c r="J1541" s="23"/>
      <c r="K1541" s="18"/>
      <c r="L1541" s="18"/>
      <c r="M1541" s="23">
        <f t="shared" ref="M1541:N1541" si="275">SUM(M1536:M1540)</f>
        <v>1193000</v>
      </c>
      <c r="N1541" s="23">
        <f t="shared" si="275"/>
        <v>7000</v>
      </c>
      <c r="O1541" s="23">
        <f>SUM(O1536:O1540)</f>
        <v>1200000</v>
      </c>
      <c r="P1541" s="23">
        <f>+J1535-N1541</f>
        <v>0</v>
      </c>
      <c r="Q1541" s="23">
        <f>+I1535-M1541</f>
        <v>0</v>
      </c>
      <c r="R1541" s="23">
        <f>+SUM(P1541:Q1541)</f>
        <v>0</v>
      </c>
      <c r="S1541" s="23">
        <f>+O1541</f>
        <v>1200000</v>
      </c>
      <c r="T1541" s="18"/>
    </row>
    <row r="1542" spans="1:20" x14ac:dyDescent="0.35">
      <c r="A1542" s="26" t="s">
        <v>223</v>
      </c>
      <c r="B1542" s="26" t="s">
        <v>976</v>
      </c>
      <c r="C1542" s="26"/>
      <c r="D1542" s="26"/>
      <c r="E1542" s="27">
        <v>1200000</v>
      </c>
      <c r="F1542" s="27">
        <f>+D1542*0.8364</f>
        <v>0</v>
      </c>
      <c r="G1542" s="27">
        <v>6500</v>
      </c>
      <c r="H1542" s="27">
        <f>+D1542*E1542</f>
        <v>0</v>
      </c>
      <c r="I1542" s="27">
        <f>+CEILING(F1542*G1542,1000)</f>
        <v>0</v>
      </c>
      <c r="J1542" s="27">
        <f>(H1542-I1542)</f>
        <v>0</v>
      </c>
      <c r="K1542" s="26"/>
      <c r="L1542" s="26"/>
      <c r="M1542" s="27"/>
      <c r="N1542" s="27"/>
      <c r="O1542" s="27"/>
      <c r="P1542" s="27">
        <f t="shared" ref="P1542:P1543" si="276">+J1542-N1542</f>
        <v>0</v>
      </c>
      <c r="Q1542" s="27">
        <f t="shared" ref="Q1542:Q1543" si="277">+I1542-M1542</f>
        <v>0</v>
      </c>
      <c r="R1542" s="27">
        <f t="shared" ref="R1542:R1543" si="278">+P1542+Q1542</f>
        <v>0</v>
      </c>
      <c r="S1542" s="27">
        <f t="shared" ref="S1542:S1543" si="279">+O1542</f>
        <v>0</v>
      </c>
      <c r="T1542" s="26" t="s">
        <v>1628</v>
      </c>
    </row>
    <row r="1543" spans="1:20" x14ac:dyDescent="0.35">
      <c r="A1543" s="26" t="s">
        <v>224</v>
      </c>
      <c r="B1543" s="26" t="s">
        <v>976</v>
      </c>
      <c r="C1543" s="26"/>
      <c r="D1543" s="26"/>
      <c r="E1543" s="27">
        <v>1200000</v>
      </c>
      <c r="F1543" s="27">
        <f>+D1543*0.8364</f>
        <v>0</v>
      </c>
      <c r="G1543" s="27">
        <v>6500</v>
      </c>
      <c r="H1543" s="27">
        <f>+D1543*E1543</f>
        <v>0</v>
      </c>
      <c r="I1543" s="27">
        <f>+CEILING(F1543*G1543,1000)</f>
        <v>0</v>
      </c>
      <c r="J1543" s="27">
        <f>(H1543-I1543)</f>
        <v>0</v>
      </c>
      <c r="K1543" s="26"/>
      <c r="L1543" s="26"/>
      <c r="M1543" s="27"/>
      <c r="N1543" s="27"/>
      <c r="O1543" s="27"/>
      <c r="P1543" s="27">
        <f t="shared" si="276"/>
        <v>0</v>
      </c>
      <c r="Q1543" s="27">
        <f t="shared" si="277"/>
        <v>0</v>
      </c>
      <c r="R1543" s="27">
        <f t="shared" si="278"/>
        <v>0</v>
      </c>
      <c r="S1543" s="27">
        <f t="shared" si="279"/>
        <v>0</v>
      </c>
      <c r="T1543" s="26" t="s">
        <v>1628</v>
      </c>
    </row>
    <row r="1544" spans="1:20" x14ac:dyDescent="0.35">
      <c r="A1544" s="3" t="s">
        <v>1539</v>
      </c>
      <c r="B1544" s="3" t="s">
        <v>1540</v>
      </c>
      <c r="C1544" s="3" t="s">
        <v>1541</v>
      </c>
      <c r="D1544" s="3">
        <v>167.03</v>
      </c>
      <c r="E1544" s="34">
        <v>11500</v>
      </c>
      <c r="F1544" s="4">
        <f>+D1544*0.8364</f>
        <v>139.703892</v>
      </c>
      <c r="G1544" s="34">
        <v>6500</v>
      </c>
      <c r="H1544" s="34">
        <f>+D1544*E1544</f>
        <v>1920845</v>
      </c>
      <c r="I1544" s="4">
        <f>+CEILING(F1544*G1544,1000)</f>
        <v>909000</v>
      </c>
      <c r="J1544" s="4">
        <f>(H1544-I1544)</f>
        <v>1011845</v>
      </c>
      <c r="K1544" s="21">
        <v>45493</v>
      </c>
      <c r="L1544" s="3"/>
      <c r="M1544" s="34"/>
      <c r="N1544" s="34"/>
      <c r="O1544" s="34"/>
      <c r="P1544" s="34"/>
      <c r="Q1544" s="34"/>
      <c r="R1544" s="34"/>
      <c r="S1544" s="34"/>
      <c r="T1544" s="3" t="s">
        <v>1635</v>
      </c>
    </row>
    <row r="1545" spans="1:20" x14ac:dyDescent="0.35">
      <c r="A1545" s="3" t="s">
        <v>1539</v>
      </c>
      <c r="B1545" s="3"/>
      <c r="C1545" s="3" t="s">
        <v>1495</v>
      </c>
      <c r="D1545" s="3"/>
      <c r="E1545" s="34"/>
      <c r="F1545" s="34"/>
      <c r="G1545" s="34"/>
      <c r="H1545" s="34"/>
      <c r="I1545" s="34"/>
      <c r="J1545" s="34"/>
      <c r="K1545" s="21">
        <v>45493</v>
      </c>
      <c r="L1545" s="3" t="s">
        <v>9</v>
      </c>
      <c r="M1545" s="34"/>
      <c r="N1545" s="4">
        <v>45000</v>
      </c>
      <c r="O1545" s="4">
        <f t="shared" ref="O1545:O1554" si="280">+SUM(M1545:N1545)</f>
        <v>45000</v>
      </c>
      <c r="P1545" s="34"/>
      <c r="Q1545" s="34"/>
      <c r="R1545" s="34"/>
      <c r="S1545" s="34"/>
      <c r="T1545" s="3" t="s">
        <v>1635</v>
      </c>
    </row>
    <row r="1546" spans="1:20" x14ac:dyDescent="0.35">
      <c r="A1546" s="3" t="s">
        <v>1539</v>
      </c>
      <c r="B1546" s="3"/>
      <c r="C1546" s="3"/>
      <c r="D1546" s="3"/>
      <c r="E1546" s="34"/>
      <c r="F1546" s="34"/>
      <c r="G1546" s="34"/>
      <c r="H1546" s="34"/>
      <c r="I1546" s="34"/>
      <c r="J1546" s="34"/>
      <c r="K1546" s="21">
        <v>45493</v>
      </c>
      <c r="L1546" s="3" t="s">
        <v>312</v>
      </c>
      <c r="M1546" s="4">
        <v>28000</v>
      </c>
      <c r="N1546" s="34"/>
      <c r="O1546" s="4">
        <f t="shared" si="280"/>
        <v>28000</v>
      </c>
      <c r="P1546" s="34"/>
      <c r="Q1546" s="34"/>
      <c r="R1546" s="34"/>
      <c r="S1546" s="34"/>
      <c r="T1546" s="3" t="s">
        <v>1635</v>
      </c>
    </row>
    <row r="1547" spans="1:20" x14ac:dyDescent="0.35">
      <c r="A1547" s="3" t="s">
        <v>1539</v>
      </c>
      <c r="B1547" s="3"/>
      <c r="C1547" s="3"/>
      <c r="D1547" s="3"/>
      <c r="E1547" s="34"/>
      <c r="F1547" s="34"/>
      <c r="G1547" s="34"/>
      <c r="H1547" s="34"/>
      <c r="I1547" s="34"/>
      <c r="J1547" s="34"/>
      <c r="K1547" s="21">
        <v>45493</v>
      </c>
      <c r="L1547" s="3" t="s">
        <v>312</v>
      </c>
      <c r="M1547" s="4">
        <v>7000</v>
      </c>
      <c r="N1547" s="34"/>
      <c r="O1547" s="4">
        <f t="shared" si="280"/>
        <v>7000</v>
      </c>
      <c r="P1547" s="34"/>
      <c r="Q1547" s="34"/>
      <c r="R1547" s="34"/>
      <c r="S1547" s="34"/>
      <c r="T1547" s="3" t="s">
        <v>1635</v>
      </c>
    </row>
    <row r="1548" spans="1:20" x14ac:dyDescent="0.35">
      <c r="A1548" s="3" t="s">
        <v>1539</v>
      </c>
      <c r="B1548" s="3"/>
      <c r="C1548" s="3"/>
      <c r="D1548" s="3"/>
      <c r="E1548" s="34"/>
      <c r="F1548" s="34"/>
      <c r="G1548" s="34"/>
      <c r="H1548" s="34"/>
      <c r="I1548" s="34"/>
      <c r="J1548" s="34"/>
      <c r="K1548" s="21">
        <v>45517</v>
      </c>
      <c r="L1548" s="3" t="s">
        <v>9</v>
      </c>
      <c r="M1548" s="34"/>
      <c r="N1548" s="4">
        <v>50000</v>
      </c>
      <c r="O1548" s="4">
        <f t="shared" si="280"/>
        <v>50000</v>
      </c>
      <c r="P1548" s="34"/>
      <c r="Q1548" s="34"/>
      <c r="R1548" s="34"/>
      <c r="S1548" s="34"/>
      <c r="T1548" s="3" t="s">
        <v>1635</v>
      </c>
    </row>
    <row r="1549" spans="1:20" x14ac:dyDescent="0.35">
      <c r="A1549" s="3" t="s">
        <v>1539</v>
      </c>
      <c r="B1549" s="3"/>
      <c r="C1549" s="3"/>
      <c r="D1549" s="3"/>
      <c r="E1549" s="34"/>
      <c r="F1549" s="34"/>
      <c r="G1549" s="34"/>
      <c r="H1549" s="34"/>
      <c r="I1549" s="34"/>
      <c r="J1549" s="34"/>
      <c r="K1549" s="21">
        <v>45631</v>
      </c>
      <c r="L1549" s="3" t="s">
        <v>312</v>
      </c>
      <c r="M1549" s="4">
        <v>51001</v>
      </c>
      <c r="N1549" s="34"/>
      <c r="O1549" s="4">
        <f t="shared" si="280"/>
        <v>51001</v>
      </c>
      <c r="P1549" s="34"/>
      <c r="Q1549" s="34"/>
      <c r="R1549" s="34"/>
      <c r="S1549" s="34"/>
      <c r="T1549" s="3" t="s">
        <v>1635</v>
      </c>
    </row>
    <row r="1550" spans="1:20" x14ac:dyDescent="0.35">
      <c r="A1550" s="3" t="s">
        <v>1539</v>
      </c>
      <c r="B1550" s="3"/>
      <c r="C1550" s="3" t="s">
        <v>1542</v>
      </c>
      <c r="D1550" s="3"/>
      <c r="E1550" s="34"/>
      <c r="F1550" s="34"/>
      <c r="G1550" s="34"/>
      <c r="H1550" s="34"/>
      <c r="I1550" s="34"/>
      <c r="J1550" s="34"/>
      <c r="K1550" s="21">
        <v>45664</v>
      </c>
      <c r="L1550" s="3" t="s">
        <v>383</v>
      </c>
      <c r="M1550" s="4">
        <v>350000</v>
      </c>
      <c r="N1550" s="34"/>
      <c r="O1550" s="4">
        <f t="shared" si="280"/>
        <v>350000</v>
      </c>
      <c r="P1550" s="34"/>
      <c r="Q1550" s="34"/>
      <c r="R1550" s="34"/>
      <c r="S1550" s="34"/>
      <c r="T1550" s="3" t="s">
        <v>1635</v>
      </c>
    </row>
    <row r="1551" spans="1:20" x14ac:dyDescent="0.35">
      <c r="A1551" s="3" t="s">
        <v>1539</v>
      </c>
      <c r="B1551" s="3"/>
      <c r="C1551" s="3" t="s">
        <v>1542</v>
      </c>
      <c r="D1551" s="3"/>
      <c r="E1551" s="34"/>
      <c r="F1551" s="34"/>
      <c r="G1551" s="34"/>
      <c r="H1551" s="34"/>
      <c r="I1551" s="34"/>
      <c r="J1551" s="34"/>
      <c r="K1551" s="21">
        <v>45667</v>
      </c>
      <c r="L1551" s="3" t="s">
        <v>383</v>
      </c>
      <c r="M1551" s="4">
        <v>200000</v>
      </c>
      <c r="N1551" s="34"/>
      <c r="O1551" s="4">
        <f t="shared" si="280"/>
        <v>200000</v>
      </c>
      <c r="P1551" s="34"/>
      <c r="Q1551" s="34"/>
      <c r="R1551" s="34"/>
      <c r="S1551" s="34"/>
      <c r="T1551" s="3" t="s">
        <v>1635</v>
      </c>
    </row>
    <row r="1552" spans="1:20" x14ac:dyDescent="0.35">
      <c r="A1552" s="3" t="s">
        <v>1539</v>
      </c>
      <c r="B1552" s="3"/>
      <c r="C1552" s="3" t="s">
        <v>494</v>
      </c>
      <c r="D1552" s="3"/>
      <c r="E1552" s="34"/>
      <c r="F1552" s="34"/>
      <c r="G1552" s="34"/>
      <c r="H1552" s="34"/>
      <c r="I1552" s="34"/>
      <c r="J1552" s="34"/>
      <c r="K1552" s="21">
        <v>45704</v>
      </c>
      <c r="L1552" s="3" t="s">
        <v>313</v>
      </c>
      <c r="M1552" s="4">
        <v>-35000</v>
      </c>
      <c r="N1552" s="34"/>
      <c r="O1552" s="4">
        <f t="shared" si="280"/>
        <v>-35000</v>
      </c>
      <c r="P1552" s="34"/>
      <c r="Q1552" s="34"/>
      <c r="R1552" s="34"/>
      <c r="S1552" s="34"/>
      <c r="T1552" s="3" t="s">
        <v>1635</v>
      </c>
    </row>
    <row r="1553" spans="1:20" x14ac:dyDescent="0.35">
      <c r="A1553" s="3" t="s">
        <v>1539</v>
      </c>
      <c r="B1553" s="3"/>
      <c r="C1553" s="3"/>
      <c r="D1553" s="3"/>
      <c r="E1553" s="34"/>
      <c r="F1553" s="34"/>
      <c r="G1553" s="34"/>
      <c r="H1553" s="34"/>
      <c r="I1553" s="34"/>
      <c r="J1553" s="34"/>
      <c r="K1553" s="21" t="s">
        <v>1932</v>
      </c>
      <c r="L1553" s="3" t="s">
        <v>312</v>
      </c>
      <c r="M1553" s="4">
        <v>50000</v>
      </c>
      <c r="N1553" s="34"/>
      <c r="O1553" s="4">
        <f t="shared" si="280"/>
        <v>50000</v>
      </c>
      <c r="P1553" s="34"/>
      <c r="Q1553" s="34"/>
      <c r="R1553" s="34"/>
      <c r="S1553" s="34"/>
      <c r="T1553" s="3"/>
    </row>
    <row r="1554" spans="1:20" x14ac:dyDescent="0.35">
      <c r="A1554" s="3" t="s">
        <v>1539</v>
      </c>
      <c r="B1554" s="3"/>
      <c r="C1554" s="3"/>
      <c r="D1554" s="3"/>
      <c r="E1554" s="34"/>
      <c r="F1554" s="34"/>
      <c r="G1554" s="34"/>
      <c r="H1554" s="34"/>
      <c r="I1554" s="34"/>
      <c r="J1554" s="34"/>
      <c r="K1554" s="3"/>
      <c r="L1554" s="3"/>
      <c r="M1554" s="34"/>
      <c r="N1554" s="34"/>
      <c r="O1554" s="4">
        <f t="shared" si="280"/>
        <v>0</v>
      </c>
      <c r="P1554" s="34"/>
      <c r="Q1554" s="34"/>
      <c r="R1554" s="34"/>
      <c r="S1554" s="34"/>
      <c r="T1554" s="3" t="s">
        <v>1635</v>
      </c>
    </row>
    <row r="1555" spans="1:20" x14ac:dyDescent="0.35">
      <c r="A1555" s="18"/>
      <c r="B1555" s="18"/>
      <c r="C1555" s="18"/>
      <c r="D1555" s="18"/>
      <c r="E1555" s="23"/>
      <c r="F1555" s="23"/>
      <c r="G1555" s="23"/>
      <c r="H1555" s="23"/>
      <c r="I1555" s="23"/>
      <c r="J1555" s="23"/>
      <c r="K1555" s="18"/>
      <c r="L1555" s="18"/>
      <c r="M1555" s="23">
        <f t="shared" ref="M1555:N1555" si="281">SUM(M1545:M1554)</f>
        <v>651001</v>
      </c>
      <c r="N1555" s="23">
        <f t="shared" si="281"/>
        <v>95000</v>
      </c>
      <c r="O1555" s="23">
        <f>SUM(O1545:O1554)</f>
        <v>746001</v>
      </c>
      <c r="P1555" s="23">
        <f>+J1544-N1555</f>
        <v>916845</v>
      </c>
      <c r="Q1555" s="23">
        <f>+I1544-M1555</f>
        <v>257999</v>
      </c>
      <c r="R1555" s="23">
        <f>+SUM(P1555:Q1555)</f>
        <v>1174844</v>
      </c>
      <c r="S1555" s="23">
        <f>+O1555</f>
        <v>746001</v>
      </c>
      <c r="T1555" s="18"/>
    </row>
    <row r="1556" spans="1:20" x14ac:dyDescent="0.35">
      <c r="A1556" s="3" t="s">
        <v>1543</v>
      </c>
      <c r="B1556" s="3" t="s">
        <v>1540</v>
      </c>
      <c r="C1556" s="3"/>
      <c r="D1556" s="3">
        <v>141.06</v>
      </c>
      <c r="E1556" s="34">
        <v>10500</v>
      </c>
      <c r="F1556" s="4">
        <f>+D1556*0.8364</f>
        <v>117.982584</v>
      </c>
      <c r="G1556" s="34">
        <v>6500</v>
      </c>
      <c r="H1556" s="34">
        <f>+D1556*E1556</f>
        <v>1481130</v>
      </c>
      <c r="I1556" s="4">
        <f>+CEILING(F1556*G1556,1000)</f>
        <v>767000</v>
      </c>
      <c r="J1556" s="4">
        <f>(H1556-I1556)</f>
        <v>714130</v>
      </c>
      <c r="K1556" s="21">
        <v>45533</v>
      </c>
      <c r="L1556" s="3"/>
      <c r="M1556" s="34"/>
      <c r="N1556" s="34"/>
      <c r="O1556" s="34"/>
      <c r="P1556" s="34"/>
      <c r="Q1556" s="34"/>
      <c r="R1556" s="34"/>
      <c r="S1556" s="34"/>
      <c r="T1556" s="3" t="s">
        <v>306</v>
      </c>
    </row>
    <row r="1557" spans="1:20" x14ac:dyDescent="0.35">
      <c r="A1557" s="3" t="s">
        <v>1543</v>
      </c>
      <c r="B1557" s="3"/>
      <c r="C1557" s="3"/>
      <c r="D1557" s="3"/>
      <c r="E1557" s="34"/>
      <c r="F1557" s="34"/>
      <c r="G1557" s="34"/>
      <c r="H1557" s="34"/>
      <c r="I1557" s="34"/>
      <c r="J1557" s="34"/>
      <c r="K1557" s="21">
        <v>45533</v>
      </c>
      <c r="L1557" s="3" t="s">
        <v>312</v>
      </c>
      <c r="M1557" s="4">
        <v>90000</v>
      </c>
      <c r="N1557" s="34"/>
      <c r="O1557" s="4">
        <f t="shared" ref="O1557:O1559" si="282">+SUM(M1557:N1557)</f>
        <v>90000</v>
      </c>
      <c r="P1557" s="34"/>
      <c r="Q1557" s="34"/>
      <c r="R1557" s="34"/>
      <c r="S1557" s="34"/>
      <c r="T1557" s="3" t="s">
        <v>306</v>
      </c>
    </row>
    <row r="1558" spans="1:20" x14ac:dyDescent="0.35">
      <c r="A1558" s="3" t="s">
        <v>1543</v>
      </c>
      <c r="B1558" s="3"/>
      <c r="C1558" s="3" t="s">
        <v>715</v>
      </c>
      <c r="D1558" s="3"/>
      <c r="E1558" s="34"/>
      <c r="F1558" s="34"/>
      <c r="G1558" s="34"/>
      <c r="H1558" s="34"/>
      <c r="I1558" s="34"/>
      <c r="J1558" s="34"/>
      <c r="K1558" s="21">
        <v>45624</v>
      </c>
      <c r="L1558" s="3" t="s">
        <v>314</v>
      </c>
      <c r="M1558" s="4">
        <v>320000</v>
      </c>
      <c r="N1558" s="34"/>
      <c r="O1558" s="4">
        <f t="shared" si="282"/>
        <v>320000</v>
      </c>
      <c r="P1558" s="34"/>
      <c r="Q1558" s="34"/>
      <c r="R1558" s="34"/>
      <c r="S1558" s="34"/>
      <c r="T1558" s="3" t="s">
        <v>306</v>
      </c>
    </row>
    <row r="1559" spans="1:20" x14ac:dyDescent="0.35">
      <c r="A1559" s="3" t="s">
        <v>1543</v>
      </c>
      <c r="B1559" s="3"/>
      <c r="C1559" s="3"/>
      <c r="D1559" s="3"/>
      <c r="E1559" s="34"/>
      <c r="F1559" s="34"/>
      <c r="G1559" s="34"/>
      <c r="H1559" s="34"/>
      <c r="I1559" s="34"/>
      <c r="J1559" s="34"/>
      <c r="K1559" s="3"/>
      <c r="L1559" s="3"/>
      <c r="M1559" s="34"/>
      <c r="N1559" s="34"/>
      <c r="O1559" s="4">
        <f t="shared" si="282"/>
        <v>0</v>
      </c>
      <c r="P1559" s="34"/>
      <c r="Q1559" s="34"/>
      <c r="R1559" s="34"/>
      <c r="S1559" s="34"/>
      <c r="T1559" s="3" t="s">
        <v>306</v>
      </c>
    </row>
    <row r="1560" spans="1:20" x14ac:dyDescent="0.35">
      <c r="A1560" s="18"/>
      <c r="B1560" s="18"/>
      <c r="C1560" s="18"/>
      <c r="D1560" s="18"/>
      <c r="E1560" s="23"/>
      <c r="F1560" s="23"/>
      <c r="G1560" s="23"/>
      <c r="H1560" s="23"/>
      <c r="I1560" s="23"/>
      <c r="J1560" s="23"/>
      <c r="K1560" s="18"/>
      <c r="L1560" s="18"/>
      <c r="M1560" s="23">
        <f t="shared" ref="M1560:N1560" si="283">SUM(M1557:M1559)</f>
        <v>410000</v>
      </c>
      <c r="N1560" s="23">
        <f t="shared" si="283"/>
        <v>0</v>
      </c>
      <c r="O1560" s="23">
        <f>SUM(O1557:O1559)</f>
        <v>410000</v>
      </c>
      <c r="P1560" s="23">
        <f>+J1556-N1560</f>
        <v>714130</v>
      </c>
      <c r="Q1560" s="23">
        <f>+I1556-M1560</f>
        <v>357000</v>
      </c>
      <c r="R1560" s="23">
        <f>+SUM(P1560:Q1560)</f>
        <v>1071130</v>
      </c>
      <c r="S1560" s="23">
        <f>+O1560</f>
        <v>410000</v>
      </c>
      <c r="T1560" s="18"/>
    </row>
    <row r="1561" spans="1:20" x14ac:dyDescent="0.35">
      <c r="A1561" s="3" t="s">
        <v>1544</v>
      </c>
      <c r="B1561" s="3" t="s">
        <v>1540</v>
      </c>
      <c r="C1561" s="3" t="s">
        <v>1545</v>
      </c>
      <c r="D1561" s="3">
        <v>117</v>
      </c>
      <c r="E1561" s="34">
        <v>11500</v>
      </c>
      <c r="F1561" s="4">
        <f>+D1561*0.8364</f>
        <v>97.858800000000002</v>
      </c>
      <c r="G1561" s="34">
        <v>6500</v>
      </c>
      <c r="H1561" s="34">
        <f>+D1561*E1561</f>
        <v>1345500</v>
      </c>
      <c r="I1561" s="4">
        <f>+CEILING(F1561*G1561,1000)</f>
        <v>637000</v>
      </c>
      <c r="J1561" s="4">
        <f>(H1561-I1561)</f>
        <v>708500</v>
      </c>
      <c r="K1561" s="21">
        <v>45633</v>
      </c>
      <c r="L1561" s="3"/>
      <c r="M1561" s="34"/>
      <c r="N1561" s="34"/>
      <c r="O1561" s="34"/>
      <c r="P1561" s="34"/>
      <c r="Q1561" s="34"/>
      <c r="R1561" s="34"/>
      <c r="S1561" s="34"/>
      <c r="T1561" s="3" t="s">
        <v>1619</v>
      </c>
    </row>
    <row r="1562" spans="1:20" x14ac:dyDescent="0.35">
      <c r="A1562" s="3" t="s">
        <v>1544</v>
      </c>
      <c r="B1562" s="3"/>
      <c r="C1562" s="3"/>
      <c r="D1562" s="3"/>
      <c r="E1562" s="34"/>
      <c r="F1562" s="34"/>
      <c r="G1562" s="34"/>
      <c r="H1562" s="34"/>
      <c r="I1562" s="34"/>
      <c r="J1562" s="34"/>
      <c r="K1562" s="21">
        <v>45633</v>
      </c>
      <c r="L1562" s="3" t="s">
        <v>9</v>
      </c>
      <c r="M1562" s="34"/>
      <c r="N1562" s="4">
        <v>21000</v>
      </c>
      <c r="O1562" s="4">
        <f t="shared" ref="O1562:O1566" si="284">+SUM(M1562:N1562)</f>
        <v>21000</v>
      </c>
      <c r="P1562" s="34"/>
      <c r="Q1562" s="34"/>
      <c r="R1562" s="34"/>
      <c r="S1562" s="34"/>
      <c r="T1562" s="3" t="s">
        <v>1619</v>
      </c>
    </row>
    <row r="1563" spans="1:20" x14ac:dyDescent="0.35">
      <c r="A1563" s="3" t="s">
        <v>1544</v>
      </c>
      <c r="B1563" s="3"/>
      <c r="C1563" s="3" t="s">
        <v>1546</v>
      </c>
      <c r="D1563" s="3"/>
      <c r="E1563" s="34"/>
      <c r="F1563" s="34"/>
      <c r="G1563" s="34"/>
      <c r="H1563" s="34"/>
      <c r="I1563" s="34"/>
      <c r="J1563" s="34"/>
      <c r="K1563" s="21">
        <v>45679</v>
      </c>
      <c r="L1563" s="3" t="s">
        <v>314</v>
      </c>
      <c r="M1563" s="4">
        <v>479000</v>
      </c>
      <c r="N1563" s="34"/>
      <c r="O1563" s="4">
        <f t="shared" si="284"/>
        <v>479000</v>
      </c>
      <c r="P1563" s="34"/>
      <c r="Q1563" s="34"/>
      <c r="R1563" s="34"/>
      <c r="S1563" s="34"/>
      <c r="T1563" s="3" t="s">
        <v>1619</v>
      </c>
    </row>
    <row r="1564" spans="1:20" x14ac:dyDescent="0.35">
      <c r="A1564" s="3" t="s">
        <v>1544</v>
      </c>
      <c r="B1564" s="3"/>
      <c r="C1564" s="3"/>
      <c r="D1564" s="3"/>
      <c r="E1564" s="34"/>
      <c r="F1564" s="34"/>
      <c r="G1564" s="34"/>
      <c r="H1564" s="34"/>
      <c r="I1564" s="34"/>
      <c r="J1564" s="34"/>
      <c r="K1564" s="21" t="s">
        <v>1930</v>
      </c>
      <c r="L1564" s="3" t="s">
        <v>9</v>
      </c>
      <c r="M1564" s="4"/>
      <c r="N1564" s="34">
        <v>100000</v>
      </c>
      <c r="O1564" s="4">
        <f t="shared" si="284"/>
        <v>100000</v>
      </c>
      <c r="P1564" s="34"/>
      <c r="Q1564" s="34"/>
      <c r="R1564" s="34"/>
      <c r="S1564" s="34"/>
      <c r="T1564" s="3"/>
    </row>
    <row r="1565" spans="1:20" x14ac:dyDescent="0.35">
      <c r="A1565" s="3" t="s">
        <v>1544</v>
      </c>
      <c r="B1565" s="3"/>
      <c r="C1565" s="3"/>
      <c r="D1565" s="3"/>
      <c r="E1565" s="34"/>
      <c r="F1565" s="34"/>
      <c r="G1565" s="34"/>
      <c r="H1565" s="34"/>
      <c r="I1565" s="34"/>
      <c r="J1565" s="34"/>
      <c r="K1565" s="21" t="s">
        <v>1954</v>
      </c>
      <c r="L1565" s="3" t="s">
        <v>9</v>
      </c>
      <c r="M1565" s="4"/>
      <c r="N1565" s="34">
        <v>200000</v>
      </c>
      <c r="O1565" s="4">
        <f t="shared" si="284"/>
        <v>200000</v>
      </c>
      <c r="P1565" s="34"/>
      <c r="Q1565" s="34"/>
      <c r="R1565" s="34"/>
      <c r="S1565" s="34"/>
      <c r="T1565" s="3"/>
    </row>
    <row r="1566" spans="1:20" x14ac:dyDescent="0.35">
      <c r="A1566" s="3" t="s">
        <v>1544</v>
      </c>
      <c r="B1566" s="3"/>
      <c r="C1566" s="3"/>
      <c r="D1566" s="3"/>
      <c r="E1566" s="34"/>
      <c r="F1566" s="34"/>
      <c r="G1566" s="34"/>
      <c r="H1566" s="34"/>
      <c r="I1566" s="34"/>
      <c r="J1566" s="34"/>
      <c r="K1566" s="3"/>
      <c r="L1566" s="3"/>
      <c r="M1566" s="34"/>
      <c r="N1566" s="34"/>
      <c r="O1566" s="4">
        <f t="shared" si="284"/>
        <v>0</v>
      </c>
      <c r="P1566" s="34"/>
      <c r="Q1566" s="34"/>
      <c r="R1566" s="34"/>
      <c r="S1566" s="34"/>
      <c r="T1566" s="3" t="s">
        <v>1619</v>
      </c>
    </row>
    <row r="1567" spans="1:20" x14ac:dyDescent="0.35">
      <c r="A1567" s="18"/>
      <c r="B1567" s="18"/>
      <c r="C1567" s="18"/>
      <c r="D1567" s="18"/>
      <c r="E1567" s="23"/>
      <c r="F1567" s="23"/>
      <c r="G1567" s="23"/>
      <c r="H1567" s="23"/>
      <c r="I1567" s="23"/>
      <c r="J1567" s="23"/>
      <c r="K1567" s="18"/>
      <c r="L1567" s="18"/>
      <c r="M1567" s="23">
        <f t="shared" ref="M1567:N1567" si="285">SUM(M1562:M1566)</f>
        <v>479000</v>
      </c>
      <c r="N1567" s="23">
        <f t="shared" si="285"/>
        <v>321000</v>
      </c>
      <c r="O1567" s="23">
        <f>SUM(O1562:O1566)</f>
        <v>800000</v>
      </c>
      <c r="P1567" s="23">
        <f>+J1561-N1567</f>
        <v>387500</v>
      </c>
      <c r="Q1567" s="23">
        <f>+I1561-M1567</f>
        <v>158000</v>
      </c>
      <c r="R1567" s="23">
        <f>+SUM(P1567:Q1567)</f>
        <v>545500</v>
      </c>
      <c r="S1567" s="23">
        <f>+O1567</f>
        <v>800000</v>
      </c>
      <c r="T1567" s="18"/>
    </row>
    <row r="1568" spans="1:20" x14ac:dyDescent="0.35">
      <c r="A1568" s="3" t="s">
        <v>1547</v>
      </c>
      <c r="B1568" s="3" t="s">
        <v>1540</v>
      </c>
      <c r="C1568" s="3"/>
      <c r="D1568" s="3">
        <v>101.24</v>
      </c>
      <c r="E1568" s="34">
        <v>11500</v>
      </c>
      <c r="F1568" s="4">
        <f>+D1568*0.8364</f>
        <v>84.677136000000004</v>
      </c>
      <c r="G1568" s="34">
        <v>6500</v>
      </c>
      <c r="H1568" s="34">
        <f>+D1568*E1568</f>
        <v>1164260</v>
      </c>
      <c r="I1568" s="4">
        <f>+CEILING(F1568*G1568,1000)</f>
        <v>551000</v>
      </c>
      <c r="J1568" s="4">
        <f>(H1568-I1568)</f>
        <v>613260</v>
      </c>
      <c r="K1568" s="21"/>
      <c r="L1568" s="3"/>
      <c r="M1568" s="34"/>
      <c r="N1568" s="34"/>
      <c r="O1568" s="34"/>
      <c r="P1568" s="34"/>
      <c r="Q1568" s="34"/>
      <c r="R1568" s="34"/>
      <c r="S1568" s="34"/>
      <c r="T1568" s="3" t="s">
        <v>295</v>
      </c>
    </row>
    <row r="1569" spans="1:20" x14ac:dyDescent="0.35">
      <c r="A1569" s="3" t="s">
        <v>1547</v>
      </c>
      <c r="B1569" s="3"/>
      <c r="C1569" s="3" t="s">
        <v>1548</v>
      </c>
      <c r="D1569" s="3"/>
      <c r="E1569" s="34"/>
      <c r="F1569" s="34"/>
      <c r="G1569" s="34"/>
      <c r="H1569" s="34"/>
      <c r="I1569" s="34"/>
      <c r="J1569" s="34"/>
      <c r="K1569" s="21">
        <v>45579</v>
      </c>
      <c r="L1569" s="3" t="s">
        <v>9</v>
      </c>
      <c r="M1569" s="34"/>
      <c r="N1569" s="4">
        <v>11000</v>
      </c>
      <c r="O1569" s="4">
        <f t="shared" ref="O1569:O1577" si="286">+SUM(M1569:N1569)</f>
        <v>11000</v>
      </c>
      <c r="P1569" s="34"/>
      <c r="Q1569" s="34"/>
      <c r="R1569" s="34"/>
      <c r="S1569" s="34"/>
      <c r="T1569" s="3" t="s">
        <v>1619</v>
      </c>
    </row>
    <row r="1570" spans="1:20" x14ac:dyDescent="0.35">
      <c r="A1570" s="3" t="s">
        <v>1547</v>
      </c>
      <c r="B1570" s="3"/>
      <c r="C1570" s="3"/>
      <c r="D1570" s="3"/>
      <c r="E1570" s="34"/>
      <c r="F1570" s="34"/>
      <c r="G1570" s="34"/>
      <c r="H1570" s="34"/>
      <c r="I1570" s="34"/>
      <c r="J1570" s="34"/>
      <c r="K1570" s="21">
        <v>45750</v>
      </c>
      <c r="L1570" s="3" t="s">
        <v>312</v>
      </c>
      <c r="M1570" s="34">
        <v>100000</v>
      </c>
      <c r="N1570" s="4"/>
      <c r="O1570" s="4">
        <f t="shared" si="286"/>
        <v>100000</v>
      </c>
      <c r="P1570" s="34"/>
      <c r="Q1570" s="34"/>
      <c r="R1570" s="34"/>
      <c r="S1570" s="34"/>
      <c r="T1570" s="3"/>
    </row>
    <row r="1571" spans="1:20" x14ac:dyDescent="0.35">
      <c r="A1571" s="3" t="s">
        <v>1547</v>
      </c>
      <c r="B1571" s="3"/>
      <c r="C1571" s="3"/>
      <c r="D1571" s="3"/>
      <c r="E1571" s="34"/>
      <c r="F1571" s="34"/>
      <c r="G1571" s="34"/>
      <c r="H1571" s="34"/>
      <c r="I1571" s="34"/>
      <c r="J1571" s="34"/>
      <c r="K1571" s="21">
        <v>45750</v>
      </c>
      <c r="L1571" s="3" t="s">
        <v>312</v>
      </c>
      <c r="M1571" s="34">
        <v>100000</v>
      </c>
      <c r="N1571" s="4"/>
      <c r="O1571" s="4">
        <f t="shared" si="286"/>
        <v>100000</v>
      </c>
      <c r="P1571" s="34"/>
      <c r="Q1571" s="34"/>
      <c r="R1571" s="34"/>
      <c r="S1571" s="34"/>
      <c r="T1571" s="3"/>
    </row>
    <row r="1572" spans="1:20" x14ac:dyDescent="0.35">
      <c r="A1572" s="3" t="s">
        <v>1547</v>
      </c>
      <c r="B1572" s="3"/>
      <c r="C1572" s="3"/>
      <c r="D1572" s="3"/>
      <c r="E1572" s="34"/>
      <c r="F1572" s="34"/>
      <c r="G1572" s="34"/>
      <c r="H1572" s="34"/>
      <c r="I1572" s="34"/>
      <c r="J1572" s="34"/>
      <c r="K1572" s="21">
        <v>45811</v>
      </c>
      <c r="L1572" s="3" t="s">
        <v>312</v>
      </c>
      <c r="M1572" s="34">
        <v>100000</v>
      </c>
      <c r="N1572" s="4"/>
      <c r="O1572" s="4">
        <f t="shared" si="286"/>
        <v>100000</v>
      </c>
      <c r="P1572" s="34"/>
      <c r="Q1572" s="34"/>
      <c r="R1572" s="34"/>
      <c r="S1572" s="34"/>
      <c r="T1572" s="3"/>
    </row>
    <row r="1573" spans="1:20" x14ac:dyDescent="0.35">
      <c r="A1573" s="3" t="s">
        <v>1547</v>
      </c>
      <c r="B1573" s="3"/>
      <c r="C1573" s="3"/>
      <c r="D1573" s="3"/>
      <c r="E1573" s="34"/>
      <c r="F1573" s="34"/>
      <c r="G1573" s="34"/>
      <c r="H1573" s="34"/>
      <c r="I1573" s="34"/>
      <c r="J1573" s="34"/>
      <c r="K1573" s="21">
        <v>45841</v>
      </c>
      <c r="L1573" s="3" t="s">
        <v>312</v>
      </c>
      <c r="M1573" s="34">
        <v>100000</v>
      </c>
      <c r="N1573" s="4"/>
      <c r="O1573" s="4">
        <f t="shared" si="286"/>
        <v>100000</v>
      </c>
      <c r="P1573" s="34"/>
      <c r="Q1573" s="34"/>
      <c r="R1573" s="34"/>
      <c r="S1573" s="34"/>
      <c r="T1573" s="3"/>
    </row>
    <row r="1574" spans="1:20" x14ac:dyDescent="0.35">
      <c r="A1574" s="3" t="s">
        <v>1547</v>
      </c>
      <c r="B1574" s="3"/>
      <c r="C1574" s="3"/>
      <c r="D1574" s="3"/>
      <c r="E1574" s="34"/>
      <c r="F1574" s="34"/>
      <c r="G1574" s="34"/>
      <c r="H1574" s="34"/>
      <c r="I1574" s="34"/>
      <c r="J1574" s="34"/>
      <c r="K1574" s="21">
        <v>45872</v>
      </c>
      <c r="L1574" s="3" t="s">
        <v>312</v>
      </c>
      <c r="M1574" s="34">
        <v>100000</v>
      </c>
      <c r="N1574" s="4"/>
      <c r="O1574" s="4">
        <f t="shared" si="286"/>
        <v>100000</v>
      </c>
      <c r="P1574" s="34"/>
      <c r="Q1574" s="34"/>
      <c r="R1574" s="34"/>
      <c r="S1574" s="34"/>
      <c r="T1574" s="3"/>
    </row>
    <row r="1575" spans="1:20" x14ac:dyDescent="0.35">
      <c r="A1575" s="3" t="s">
        <v>1547</v>
      </c>
      <c r="B1575" s="3"/>
      <c r="C1575" s="3"/>
      <c r="D1575" s="3"/>
      <c r="E1575" s="34"/>
      <c r="F1575" s="34"/>
      <c r="G1575" s="34"/>
      <c r="H1575" s="34"/>
      <c r="I1575" s="34"/>
      <c r="J1575" s="34"/>
      <c r="K1575" s="21">
        <v>45933</v>
      </c>
      <c r="L1575" s="3" t="s">
        <v>312</v>
      </c>
      <c r="M1575" s="34">
        <v>31000</v>
      </c>
      <c r="N1575" s="4"/>
      <c r="O1575" s="4">
        <f t="shared" si="286"/>
        <v>31000</v>
      </c>
      <c r="P1575" s="34"/>
      <c r="Q1575" s="34"/>
      <c r="R1575" s="34"/>
      <c r="S1575" s="34"/>
      <c r="T1575" s="3"/>
    </row>
    <row r="1576" spans="1:20" x14ac:dyDescent="0.35">
      <c r="A1576" s="3" t="s">
        <v>1547</v>
      </c>
      <c r="B1576" s="3"/>
      <c r="C1576" s="3"/>
      <c r="D1576" s="3"/>
      <c r="E1576" s="34"/>
      <c r="F1576" s="34"/>
      <c r="G1576" s="34"/>
      <c r="H1576" s="34"/>
      <c r="I1576" s="34"/>
      <c r="J1576" s="34"/>
      <c r="K1576" s="21"/>
      <c r="L1576" s="3"/>
      <c r="M1576" s="34"/>
      <c r="N1576" s="4"/>
      <c r="O1576" s="4">
        <f t="shared" si="286"/>
        <v>0</v>
      </c>
      <c r="P1576" s="34"/>
      <c r="Q1576" s="34"/>
      <c r="R1576" s="34"/>
      <c r="S1576" s="34"/>
      <c r="T1576" s="3"/>
    </row>
    <row r="1577" spans="1:20" x14ac:dyDescent="0.35">
      <c r="A1577" s="3" t="s">
        <v>1547</v>
      </c>
      <c r="B1577" s="3"/>
      <c r="C1577" s="3"/>
      <c r="D1577" s="3"/>
      <c r="E1577" s="34"/>
      <c r="F1577" s="34"/>
      <c r="G1577" s="34"/>
      <c r="H1577" s="34"/>
      <c r="I1577" s="34"/>
      <c r="J1577" s="34"/>
      <c r="K1577" s="3"/>
      <c r="L1577" s="3"/>
      <c r="M1577" s="34"/>
      <c r="N1577" s="34"/>
      <c r="O1577" s="4">
        <f t="shared" si="286"/>
        <v>0</v>
      </c>
      <c r="P1577" s="34"/>
      <c r="Q1577" s="34"/>
      <c r="R1577" s="34"/>
      <c r="S1577" s="34"/>
      <c r="T1577" s="3" t="s">
        <v>295</v>
      </c>
    </row>
    <row r="1578" spans="1:20" x14ac:dyDescent="0.35">
      <c r="A1578" s="18"/>
      <c r="B1578" s="18"/>
      <c r="C1578" s="18"/>
      <c r="D1578" s="18"/>
      <c r="E1578" s="23"/>
      <c r="F1578" s="23"/>
      <c r="G1578" s="23"/>
      <c r="H1578" s="23"/>
      <c r="I1578" s="23"/>
      <c r="J1578" s="23"/>
      <c r="K1578" s="18"/>
      <c r="L1578" s="18"/>
      <c r="M1578" s="23">
        <f>SUM(M1569:M1577)</f>
        <v>531000</v>
      </c>
      <c r="N1578" s="23">
        <f>SUM(N1569:N1577)</f>
        <v>11000</v>
      </c>
      <c r="O1578" s="23">
        <f>SUM(O1569:O1577)</f>
        <v>542000</v>
      </c>
      <c r="P1578" s="23">
        <f>+J1568-N1578</f>
        <v>602260</v>
      </c>
      <c r="Q1578" s="23">
        <f>+I1568-M1578</f>
        <v>20000</v>
      </c>
      <c r="R1578" s="23">
        <f>+SUM(P1578:Q1578)</f>
        <v>622260</v>
      </c>
      <c r="S1578" s="23">
        <f>+O1578</f>
        <v>542000</v>
      </c>
      <c r="T1578" s="18"/>
    </row>
    <row r="1579" spans="1:20" x14ac:dyDescent="0.35">
      <c r="A1579" s="3" t="s">
        <v>1549</v>
      </c>
      <c r="B1579" s="3" t="s">
        <v>1540</v>
      </c>
      <c r="C1579" s="3"/>
      <c r="D1579" s="3">
        <v>89.51</v>
      </c>
      <c r="E1579" s="34">
        <v>11500</v>
      </c>
      <c r="F1579" s="4">
        <f>+D1579*0.8364</f>
        <v>74.866164000000012</v>
      </c>
      <c r="G1579" s="34">
        <v>6500</v>
      </c>
      <c r="H1579" s="34">
        <f>+D1579*E1579</f>
        <v>1029365.0000000001</v>
      </c>
      <c r="I1579" s="4">
        <f>+CEILING(F1579*G1579,1000)</f>
        <v>487000</v>
      </c>
      <c r="J1579" s="4">
        <f>(H1579-I1579)</f>
        <v>542365.00000000012</v>
      </c>
      <c r="K1579" s="3"/>
      <c r="L1579" s="3"/>
      <c r="M1579" s="34"/>
      <c r="N1579" s="34"/>
      <c r="O1579" s="34"/>
      <c r="P1579" s="34">
        <f>+J1579-N1579</f>
        <v>542365.00000000012</v>
      </c>
      <c r="Q1579" s="34">
        <f>+I1579-M1579</f>
        <v>487000</v>
      </c>
      <c r="R1579" s="34">
        <f>+P1579+Q1579</f>
        <v>1029365.0000000001</v>
      </c>
      <c r="S1579" s="34">
        <f>+O1579</f>
        <v>0</v>
      </c>
      <c r="T1579" s="3" t="s">
        <v>295</v>
      </c>
    </row>
    <row r="1580" spans="1:20" x14ac:dyDescent="0.35">
      <c r="A1580" s="3" t="s">
        <v>1550</v>
      </c>
      <c r="B1580" s="3" t="s">
        <v>1540</v>
      </c>
      <c r="C1580" s="3"/>
      <c r="D1580" s="3">
        <v>120.25</v>
      </c>
      <c r="E1580" s="34">
        <v>10500</v>
      </c>
      <c r="F1580" s="4">
        <f>+D1580*0.8364</f>
        <v>100.5771</v>
      </c>
      <c r="G1580" s="34">
        <v>6500</v>
      </c>
      <c r="H1580" s="34">
        <f>+D1580*E1580</f>
        <v>1262625</v>
      </c>
      <c r="I1580" s="4">
        <f>+CEILING(F1580*G1580,1000)</f>
        <v>654000</v>
      </c>
      <c r="J1580" s="4">
        <f>(H1580-I1580)</f>
        <v>608625</v>
      </c>
      <c r="K1580" s="21">
        <v>45579</v>
      </c>
      <c r="L1580" s="3"/>
      <c r="M1580" s="34"/>
      <c r="N1580" s="34"/>
      <c r="O1580" s="34"/>
      <c r="P1580" s="34"/>
      <c r="Q1580" s="34"/>
      <c r="R1580" s="34"/>
      <c r="S1580" s="34"/>
      <c r="T1580" s="3" t="s">
        <v>1620</v>
      </c>
    </row>
    <row r="1581" spans="1:20" x14ac:dyDescent="0.35">
      <c r="A1581" s="3" t="s">
        <v>1550</v>
      </c>
      <c r="B1581" s="3"/>
      <c r="C1581" s="3" t="s">
        <v>1551</v>
      </c>
      <c r="D1581" s="3"/>
      <c r="E1581" s="34"/>
      <c r="F1581" s="34"/>
      <c r="G1581" s="34"/>
      <c r="H1581" s="34"/>
      <c r="I1581" s="34"/>
      <c r="J1581" s="34"/>
      <c r="K1581" s="21">
        <v>45535</v>
      </c>
      <c r="L1581" s="3" t="s">
        <v>312</v>
      </c>
      <c r="M1581" s="4">
        <v>21000</v>
      </c>
      <c r="N1581" s="34"/>
      <c r="O1581" s="4">
        <f t="shared" ref="O1581:O1596" si="287">+SUM(M1581:N1581)</f>
        <v>21000</v>
      </c>
      <c r="P1581" s="34"/>
      <c r="Q1581" s="34"/>
      <c r="R1581" s="34"/>
      <c r="S1581" s="34"/>
      <c r="T1581" s="3" t="s">
        <v>1619</v>
      </c>
    </row>
    <row r="1582" spans="1:20" x14ac:dyDescent="0.35">
      <c r="A1582" s="3" t="s">
        <v>1550</v>
      </c>
      <c r="B1582" s="3"/>
      <c r="C1582" s="3" t="s">
        <v>1552</v>
      </c>
      <c r="D1582" s="3"/>
      <c r="E1582" s="34"/>
      <c r="F1582" s="34"/>
      <c r="G1582" s="34"/>
      <c r="H1582" s="34"/>
      <c r="I1582" s="34"/>
      <c r="J1582" s="34"/>
      <c r="K1582" s="21">
        <v>45570</v>
      </c>
      <c r="L1582" s="3" t="s">
        <v>312</v>
      </c>
      <c r="M1582" s="4">
        <v>50000</v>
      </c>
      <c r="N1582" s="34"/>
      <c r="O1582" s="4">
        <f t="shared" si="287"/>
        <v>50000</v>
      </c>
      <c r="P1582" s="34"/>
      <c r="Q1582" s="34"/>
      <c r="R1582" s="34"/>
      <c r="S1582" s="34"/>
      <c r="T1582" s="3" t="s">
        <v>1619</v>
      </c>
    </row>
    <row r="1583" spans="1:20" x14ac:dyDescent="0.35">
      <c r="A1583" s="3" t="s">
        <v>1550</v>
      </c>
      <c r="B1583" s="3"/>
      <c r="C1583" s="3" t="s">
        <v>1552</v>
      </c>
      <c r="D1583" s="3"/>
      <c r="E1583" s="34"/>
      <c r="F1583" s="34"/>
      <c r="G1583" s="34"/>
      <c r="H1583" s="34"/>
      <c r="I1583" s="34"/>
      <c r="J1583" s="34"/>
      <c r="K1583" s="21">
        <v>45570</v>
      </c>
      <c r="L1583" s="3" t="s">
        <v>312</v>
      </c>
      <c r="M1583" s="4">
        <v>50000</v>
      </c>
      <c r="N1583" s="34"/>
      <c r="O1583" s="4">
        <f t="shared" si="287"/>
        <v>50000</v>
      </c>
      <c r="P1583" s="34"/>
      <c r="Q1583" s="34"/>
      <c r="R1583" s="34"/>
      <c r="S1583" s="34"/>
      <c r="T1583" s="3" t="s">
        <v>1619</v>
      </c>
    </row>
    <row r="1584" spans="1:20" x14ac:dyDescent="0.35">
      <c r="A1584" s="3" t="s">
        <v>1550</v>
      </c>
      <c r="B1584" s="3"/>
      <c r="C1584" s="3" t="s">
        <v>1552</v>
      </c>
      <c r="D1584" s="3"/>
      <c r="E1584" s="34"/>
      <c r="F1584" s="34"/>
      <c r="G1584" s="34"/>
      <c r="H1584" s="34"/>
      <c r="I1584" s="34"/>
      <c r="J1584" s="34"/>
      <c r="K1584" s="21">
        <v>45571</v>
      </c>
      <c r="L1584" s="3" t="s">
        <v>312</v>
      </c>
      <c r="M1584" s="4">
        <v>50000</v>
      </c>
      <c r="N1584" s="34"/>
      <c r="O1584" s="4">
        <f t="shared" si="287"/>
        <v>50000</v>
      </c>
      <c r="P1584" s="34"/>
      <c r="Q1584" s="34"/>
      <c r="R1584" s="34"/>
      <c r="S1584" s="34"/>
      <c r="T1584" s="3" t="s">
        <v>1619</v>
      </c>
    </row>
    <row r="1585" spans="1:20" x14ac:dyDescent="0.35">
      <c r="A1585" s="3" t="s">
        <v>1550</v>
      </c>
      <c r="B1585" s="3"/>
      <c r="C1585" s="3" t="s">
        <v>1552</v>
      </c>
      <c r="D1585" s="3"/>
      <c r="E1585" s="34"/>
      <c r="F1585" s="34"/>
      <c r="G1585" s="34"/>
      <c r="H1585" s="34"/>
      <c r="I1585" s="34"/>
      <c r="J1585" s="34"/>
      <c r="K1585" s="21">
        <v>45572</v>
      </c>
      <c r="L1585" s="3" t="s">
        <v>312</v>
      </c>
      <c r="M1585" s="4">
        <v>56000</v>
      </c>
      <c r="N1585" s="34"/>
      <c r="O1585" s="4">
        <f t="shared" si="287"/>
        <v>56000</v>
      </c>
      <c r="P1585" s="34"/>
      <c r="Q1585" s="34"/>
      <c r="R1585" s="34"/>
      <c r="S1585" s="34"/>
      <c r="T1585" s="3" t="s">
        <v>1619</v>
      </c>
    </row>
    <row r="1586" spans="1:20" x14ac:dyDescent="0.35">
      <c r="A1586" s="3" t="s">
        <v>1550</v>
      </c>
      <c r="B1586" s="3"/>
      <c r="C1586" s="3" t="s">
        <v>1552</v>
      </c>
      <c r="D1586" s="3"/>
      <c r="E1586" s="34"/>
      <c r="F1586" s="34"/>
      <c r="G1586" s="34"/>
      <c r="H1586" s="34"/>
      <c r="I1586" s="34"/>
      <c r="J1586" s="34"/>
      <c r="K1586" s="21">
        <v>45572</v>
      </c>
      <c r="L1586" s="3" t="s">
        <v>312</v>
      </c>
      <c r="M1586" s="4">
        <v>35000</v>
      </c>
      <c r="N1586" s="34"/>
      <c r="O1586" s="4">
        <f t="shared" si="287"/>
        <v>35000</v>
      </c>
      <c r="P1586" s="34"/>
      <c r="Q1586" s="34"/>
      <c r="R1586" s="34"/>
      <c r="S1586" s="34"/>
      <c r="T1586" s="3" t="s">
        <v>1619</v>
      </c>
    </row>
    <row r="1587" spans="1:20" x14ac:dyDescent="0.35">
      <c r="A1587" s="3" t="s">
        <v>1550</v>
      </c>
      <c r="B1587" s="3"/>
      <c r="C1587" s="3" t="s">
        <v>1552</v>
      </c>
      <c r="D1587" s="3"/>
      <c r="E1587" s="34"/>
      <c r="F1587" s="34"/>
      <c r="G1587" s="34"/>
      <c r="H1587" s="34"/>
      <c r="I1587" s="34"/>
      <c r="J1587" s="34"/>
      <c r="K1587" s="21">
        <v>45573</v>
      </c>
      <c r="L1587" s="3" t="s">
        <v>9</v>
      </c>
      <c r="M1587" s="34"/>
      <c r="N1587" s="4">
        <v>50000</v>
      </c>
      <c r="O1587" s="4">
        <f t="shared" si="287"/>
        <v>50000</v>
      </c>
      <c r="P1587" s="34"/>
      <c r="Q1587" s="34"/>
      <c r="R1587" s="34"/>
      <c r="S1587" s="34"/>
      <c r="T1587" s="3" t="s">
        <v>1619</v>
      </c>
    </row>
    <row r="1588" spans="1:20" x14ac:dyDescent="0.35">
      <c r="A1588" s="3" t="s">
        <v>1550</v>
      </c>
      <c r="B1588" s="3"/>
      <c r="C1588" s="3"/>
      <c r="D1588" s="3"/>
      <c r="E1588" s="34"/>
      <c r="F1588" s="34"/>
      <c r="G1588" s="34"/>
      <c r="H1588" s="34"/>
      <c r="I1588" s="34"/>
      <c r="J1588" s="34"/>
      <c r="K1588" s="21">
        <v>45579</v>
      </c>
      <c r="L1588" s="3" t="s">
        <v>9</v>
      </c>
      <c r="M1588" s="34"/>
      <c r="N1588" s="4">
        <v>21000</v>
      </c>
      <c r="O1588" s="4">
        <f t="shared" si="287"/>
        <v>21000</v>
      </c>
      <c r="P1588" s="34"/>
      <c r="Q1588" s="34"/>
      <c r="R1588" s="34"/>
      <c r="S1588" s="34"/>
      <c r="T1588" s="3" t="s">
        <v>1619</v>
      </c>
    </row>
    <row r="1589" spans="1:20" x14ac:dyDescent="0.35">
      <c r="A1589" s="3" t="s">
        <v>1550</v>
      </c>
      <c r="B1589" s="3"/>
      <c r="C1589" s="3" t="s">
        <v>1553</v>
      </c>
      <c r="D1589" s="3"/>
      <c r="E1589" s="34"/>
      <c r="F1589" s="34"/>
      <c r="G1589" s="34"/>
      <c r="H1589" s="34"/>
      <c r="I1589" s="34"/>
      <c r="J1589" s="34"/>
      <c r="K1589" s="21">
        <v>45586</v>
      </c>
      <c r="L1589" s="3" t="s">
        <v>312</v>
      </c>
      <c r="M1589" s="4">
        <v>50000</v>
      </c>
      <c r="N1589" s="34"/>
      <c r="O1589" s="4">
        <f t="shared" si="287"/>
        <v>50000</v>
      </c>
      <c r="P1589" s="34"/>
      <c r="Q1589" s="34"/>
      <c r="R1589" s="34"/>
      <c r="S1589" s="34"/>
      <c r="T1589" s="3" t="s">
        <v>1620</v>
      </c>
    </row>
    <row r="1590" spans="1:20" x14ac:dyDescent="0.35">
      <c r="A1590" s="3" t="s">
        <v>1550</v>
      </c>
      <c r="B1590" s="3"/>
      <c r="C1590" s="3" t="s">
        <v>1553</v>
      </c>
      <c r="D1590" s="3"/>
      <c r="E1590" s="34"/>
      <c r="F1590" s="34"/>
      <c r="G1590" s="34"/>
      <c r="H1590" s="34"/>
      <c r="I1590" s="34"/>
      <c r="J1590" s="34"/>
      <c r="K1590" s="21">
        <v>45586</v>
      </c>
      <c r="L1590" s="3" t="s">
        <v>312</v>
      </c>
      <c r="M1590" s="4">
        <v>50000</v>
      </c>
      <c r="N1590" s="34"/>
      <c r="O1590" s="4">
        <f t="shared" si="287"/>
        <v>50000</v>
      </c>
      <c r="P1590" s="34"/>
      <c r="Q1590" s="34"/>
      <c r="R1590" s="34"/>
      <c r="S1590" s="34"/>
      <c r="T1590" s="3" t="s">
        <v>1620</v>
      </c>
    </row>
    <row r="1591" spans="1:20" x14ac:dyDescent="0.35">
      <c r="A1591" s="3" t="s">
        <v>1550</v>
      </c>
      <c r="B1591" s="3"/>
      <c r="C1591" s="3" t="s">
        <v>1553</v>
      </c>
      <c r="D1591" s="3"/>
      <c r="E1591" s="34"/>
      <c r="F1591" s="34"/>
      <c r="G1591" s="34"/>
      <c r="H1591" s="34"/>
      <c r="I1591" s="34"/>
      <c r="J1591" s="34"/>
      <c r="K1591" s="21">
        <v>45603</v>
      </c>
      <c r="L1591" s="3" t="s">
        <v>312</v>
      </c>
      <c r="M1591" s="4">
        <v>64000</v>
      </c>
      <c r="N1591" s="34"/>
      <c r="O1591" s="4">
        <f t="shared" si="287"/>
        <v>64000</v>
      </c>
      <c r="P1591" s="34"/>
      <c r="Q1591" s="34"/>
      <c r="R1591" s="34"/>
      <c r="S1591" s="34"/>
      <c r="T1591" s="3" t="s">
        <v>1620</v>
      </c>
    </row>
    <row r="1592" spans="1:20" x14ac:dyDescent="0.35">
      <c r="A1592" s="3" t="s">
        <v>1550</v>
      </c>
      <c r="B1592" s="3"/>
      <c r="C1592" s="3"/>
      <c r="D1592" s="3"/>
      <c r="E1592" s="34"/>
      <c r="F1592" s="34"/>
      <c r="G1592" s="34"/>
      <c r="H1592" s="34"/>
      <c r="I1592" s="34"/>
      <c r="J1592" s="34"/>
      <c r="K1592" s="21">
        <v>45691</v>
      </c>
      <c r="L1592" s="3" t="s">
        <v>313</v>
      </c>
      <c r="M1592" s="4">
        <v>115000</v>
      </c>
      <c r="N1592" s="34"/>
      <c r="O1592" s="4">
        <f t="shared" si="287"/>
        <v>115000</v>
      </c>
      <c r="P1592" s="34"/>
      <c r="Q1592" s="34"/>
      <c r="R1592" s="34"/>
      <c r="S1592" s="34"/>
      <c r="T1592" s="3" t="s">
        <v>1620</v>
      </c>
    </row>
    <row r="1593" spans="1:20" x14ac:dyDescent="0.35">
      <c r="A1593" s="3" t="s">
        <v>1550</v>
      </c>
      <c r="B1593" s="3"/>
      <c r="C1593" s="3" t="s">
        <v>1553</v>
      </c>
      <c r="D1593" s="3"/>
      <c r="E1593" s="34"/>
      <c r="F1593" s="34"/>
      <c r="G1593" s="34"/>
      <c r="H1593" s="34"/>
      <c r="I1593" s="34"/>
      <c r="J1593" s="34"/>
      <c r="K1593" s="21">
        <v>45699</v>
      </c>
      <c r="L1593" s="3" t="s">
        <v>9</v>
      </c>
      <c r="M1593" s="4">
        <v>49000</v>
      </c>
      <c r="N1593" s="34"/>
      <c r="O1593" s="4">
        <f t="shared" si="287"/>
        <v>49000</v>
      </c>
      <c r="P1593" s="34"/>
      <c r="Q1593" s="34"/>
      <c r="R1593" s="34"/>
      <c r="S1593" s="34"/>
      <c r="T1593" s="3" t="s">
        <v>1620</v>
      </c>
    </row>
    <row r="1594" spans="1:20" x14ac:dyDescent="0.35">
      <c r="A1594" s="3" t="s">
        <v>1550</v>
      </c>
      <c r="B1594" s="3"/>
      <c r="C1594" s="3" t="s">
        <v>1554</v>
      </c>
      <c r="D1594" s="3"/>
      <c r="E1594" s="34"/>
      <c r="F1594" s="34"/>
      <c r="G1594" s="34"/>
      <c r="H1594" s="34"/>
      <c r="I1594" s="34"/>
      <c r="J1594" s="34"/>
      <c r="K1594" s="21" t="s">
        <v>1204</v>
      </c>
      <c r="L1594" s="3" t="s">
        <v>1559</v>
      </c>
      <c r="M1594" s="34">
        <v>-312000</v>
      </c>
      <c r="N1594" s="34"/>
      <c r="O1594" s="4">
        <f t="shared" si="287"/>
        <v>-312000</v>
      </c>
      <c r="P1594" s="34"/>
      <c r="Q1594" s="34"/>
      <c r="R1594" s="34"/>
      <c r="S1594" s="34"/>
      <c r="T1594" s="3" t="s">
        <v>1620</v>
      </c>
    </row>
    <row r="1595" spans="1:20" x14ac:dyDescent="0.35">
      <c r="A1595" s="3" t="s">
        <v>1550</v>
      </c>
      <c r="B1595" s="3"/>
      <c r="C1595" s="3" t="s">
        <v>1553</v>
      </c>
      <c r="D1595" s="3"/>
      <c r="E1595" s="34"/>
      <c r="F1595" s="34"/>
      <c r="G1595" s="34"/>
      <c r="H1595" s="34"/>
      <c r="I1595" s="34"/>
      <c r="J1595" s="34"/>
      <c r="K1595" s="21" t="s">
        <v>1204</v>
      </c>
      <c r="L1595" s="3" t="s">
        <v>1556</v>
      </c>
      <c r="M1595" s="34"/>
      <c r="N1595" s="34">
        <v>20000</v>
      </c>
      <c r="O1595" s="4">
        <f t="shared" si="287"/>
        <v>20000</v>
      </c>
      <c r="P1595" s="34"/>
      <c r="Q1595" s="34"/>
      <c r="R1595" s="34"/>
      <c r="S1595" s="34"/>
      <c r="T1595" s="3" t="s">
        <v>1620</v>
      </c>
    </row>
    <row r="1596" spans="1:20" x14ac:dyDescent="0.35">
      <c r="A1596" s="3" t="s">
        <v>1550</v>
      </c>
      <c r="B1596" s="3"/>
      <c r="C1596" s="3"/>
      <c r="D1596" s="3"/>
      <c r="E1596" s="34"/>
      <c r="F1596" s="34"/>
      <c r="G1596" s="34"/>
      <c r="H1596" s="34"/>
      <c r="I1596" s="34"/>
      <c r="J1596" s="34"/>
      <c r="K1596" s="3"/>
      <c r="L1596" s="3"/>
      <c r="M1596" s="34"/>
      <c r="N1596" s="34"/>
      <c r="O1596" s="4">
        <f t="shared" si="287"/>
        <v>0</v>
      </c>
      <c r="P1596" s="34"/>
      <c r="Q1596" s="34"/>
      <c r="R1596" s="34"/>
      <c r="S1596" s="34"/>
      <c r="T1596" s="3" t="s">
        <v>1620</v>
      </c>
    </row>
    <row r="1597" spans="1:20" x14ac:dyDescent="0.35">
      <c r="A1597" s="18"/>
      <c r="B1597" s="18"/>
      <c r="C1597" s="18"/>
      <c r="D1597" s="18"/>
      <c r="E1597" s="23"/>
      <c r="F1597" s="23"/>
      <c r="G1597" s="23"/>
      <c r="H1597" s="23"/>
      <c r="I1597" s="23"/>
      <c r="J1597" s="23"/>
      <c r="K1597" s="18"/>
      <c r="L1597" s="18"/>
      <c r="M1597" s="23">
        <f t="shared" ref="M1597:N1597" si="288">SUM(M1581:M1596)</f>
        <v>278000</v>
      </c>
      <c r="N1597" s="23">
        <f t="shared" si="288"/>
        <v>91000</v>
      </c>
      <c r="O1597" s="23">
        <f>SUM(O1581:O1596)</f>
        <v>369000</v>
      </c>
      <c r="P1597" s="23">
        <f>+J1580-N1597</f>
        <v>517625</v>
      </c>
      <c r="Q1597" s="23">
        <f>+I1580-M1597</f>
        <v>376000</v>
      </c>
      <c r="R1597" s="23">
        <f>+SUM(P1597:Q1597)</f>
        <v>893625</v>
      </c>
      <c r="S1597" s="23">
        <f>+O1597</f>
        <v>369000</v>
      </c>
      <c r="T1597" s="18"/>
    </row>
    <row r="1598" spans="1:20" x14ac:dyDescent="0.35">
      <c r="A1598" s="3" t="s">
        <v>1555</v>
      </c>
      <c r="B1598" s="3" t="s">
        <v>1540</v>
      </c>
      <c r="C1598" s="3"/>
      <c r="D1598" s="3">
        <v>113.49</v>
      </c>
      <c r="E1598" s="34">
        <v>10500</v>
      </c>
      <c r="F1598" s="4">
        <f>+D1598*0.8364</f>
        <v>94.923035999999996</v>
      </c>
      <c r="G1598" s="34">
        <v>6500</v>
      </c>
      <c r="H1598" s="34">
        <f>+D1598*E1598</f>
        <v>1191645</v>
      </c>
      <c r="I1598" s="4">
        <f>+CEILING(F1598*G1598,1000)</f>
        <v>617000</v>
      </c>
      <c r="J1598" s="4">
        <f>(H1598-I1598)</f>
        <v>574645</v>
      </c>
      <c r="K1598" s="21">
        <v>45481</v>
      </c>
      <c r="L1598" s="3"/>
      <c r="M1598" s="34"/>
      <c r="N1598" s="34"/>
      <c r="O1598" s="34"/>
      <c r="P1598" s="34"/>
      <c r="Q1598" s="34"/>
      <c r="R1598" s="34"/>
      <c r="S1598" s="34"/>
      <c r="T1598" s="3" t="s">
        <v>294</v>
      </c>
    </row>
    <row r="1599" spans="1:20" x14ac:dyDescent="0.35">
      <c r="A1599" s="3" t="s">
        <v>1555</v>
      </c>
      <c r="B1599" s="3"/>
      <c r="C1599" s="3"/>
      <c r="D1599" s="3"/>
      <c r="E1599" s="34"/>
      <c r="F1599" s="34"/>
      <c r="G1599" s="34"/>
      <c r="H1599" s="34"/>
      <c r="I1599" s="34"/>
      <c r="J1599" s="34"/>
      <c r="K1599" s="21">
        <v>45481</v>
      </c>
      <c r="L1599" s="3" t="s">
        <v>312</v>
      </c>
      <c r="M1599" s="4">
        <v>11000</v>
      </c>
      <c r="N1599" s="34"/>
      <c r="O1599" s="4">
        <f t="shared" ref="O1599:O1602" si="289">+SUM(M1599:N1599)</f>
        <v>11000</v>
      </c>
      <c r="P1599" s="34"/>
      <c r="Q1599" s="34"/>
      <c r="R1599" s="34"/>
      <c r="S1599" s="34"/>
      <c r="T1599" s="3" t="s">
        <v>294</v>
      </c>
    </row>
    <row r="1600" spans="1:20" x14ac:dyDescent="0.35">
      <c r="A1600" s="3" t="s">
        <v>1555</v>
      </c>
      <c r="B1600" s="3"/>
      <c r="C1600" s="3" t="s">
        <v>418</v>
      </c>
      <c r="D1600" s="3"/>
      <c r="E1600" s="34"/>
      <c r="F1600" s="34"/>
      <c r="G1600" s="34"/>
      <c r="H1600" s="34"/>
      <c r="I1600" s="34"/>
      <c r="J1600" s="34"/>
      <c r="K1600" s="21">
        <v>45488</v>
      </c>
      <c r="L1600" s="3" t="s">
        <v>9</v>
      </c>
      <c r="M1600" s="34"/>
      <c r="N1600" s="4">
        <v>170000</v>
      </c>
      <c r="O1600" s="4">
        <f t="shared" si="289"/>
        <v>170000</v>
      </c>
      <c r="P1600" s="34"/>
      <c r="Q1600" s="34"/>
      <c r="R1600" s="34"/>
      <c r="S1600" s="34"/>
      <c r="T1600" s="3" t="s">
        <v>294</v>
      </c>
    </row>
    <row r="1601" spans="1:20" x14ac:dyDescent="0.35">
      <c r="A1601" s="3" t="s">
        <v>1555</v>
      </c>
      <c r="B1601" s="3"/>
      <c r="C1601" s="3"/>
      <c r="D1601" s="3"/>
      <c r="E1601" s="34"/>
      <c r="F1601" s="34"/>
      <c r="G1601" s="34"/>
      <c r="H1601" s="34"/>
      <c r="I1601" s="34"/>
      <c r="J1601" s="34"/>
      <c r="K1601" s="21">
        <v>45491</v>
      </c>
      <c r="L1601" s="3" t="s">
        <v>321</v>
      </c>
      <c r="M1601" s="4">
        <v>130000</v>
      </c>
      <c r="N1601" s="34"/>
      <c r="O1601" s="4">
        <f t="shared" si="289"/>
        <v>130000</v>
      </c>
      <c r="P1601" s="34"/>
      <c r="Q1601" s="34"/>
      <c r="R1601" s="34"/>
      <c r="S1601" s="34"/>
      <c r="T1601" s="3" t="s">
        <v>294</v>
      </c>
    </row>
    <row r="1602" spans="1:20" x14ac:dyDescent="0.35">
      <c r="A1602" s="3" t="s">
        <v>1555</v>
      </c>
      <c r="B1602" s="3"/>
      <c r="C1602" s="3"/>
      <c r="D1602" s="3"/>
      <c r="E1602" s="34"/>
      <c r="F1602" s="34"/>
      <c r="G1602" s="34"/>
      <c r="H1602" s="34"/>
      <c r="I1602" s="34"/>
      <c r="J1602" s="34"/>
      <c r="K1602" s="3"/>
      <c r="L1602" s="3"/>
      <c r="M1602" s="34"/>
      <c r="N1602" s="34"/>
      <c r="O1602" s="4">
        <f t="shared" si="289"/>
        <v>0</v>
      </c>
      <c r="P1602" s="34"/>
      <c r="Q1602" s="34"/>
      <c r="R1602" s="34"/>
      <c r="S1602" s="34"/>
      <c r="T1602" s="3" t="s">
        <v>294</v>
      </c>
    </row>
    <row r="1603" spans="1:20" x14ac:dyDescent="0.35">
      <c r="A1603" s="18"/>
      <c r="B1603" s="18"/>
      <c r="C1603" s="18"/>
      <c r="D1603" s="18"/>
      <c r="E1603" s="23"/>
      <c r="F1603" s="23"/>
      <c r="G1603" s="23"/>
      <c r="H1603" s="23"/>
      <c r="I1603" s="23"/>
      <c r="J1603" s="23"/>
      <c r="K1603" s="18"/>
      <c r="L1603" s="18"/>
      <c r="M1603" s="23">
        <f t="shared" ref="M1603:N1603" si="290">SUM(M1599:M1602)</f>
        <v>141000</v>
      </c>
      <c r="N1603" s="23">
        <f t="shared" si="290"/>
        <v>170000</v>
      </c>
      <c r="O1603" s="23">
        <f>SUM(O1599:O1602)</f>
        <v>311000</v>
      </c>
      <c r="P1603" s="23">
        <f>+J1598-N1603</f>
        <v>404645</v>
      </c>
      <c r="Q1603" s="23">
        <f>+I1598-M1603</f>
        <v>476000</v>
      </c>
      <c r="R1603" s="23">
        <f>+SUM(P1603:Q1603)</f>
        <v>880645</v>
      </c>
      <c r="S1603" s="23">
        <f>+O1603</f>
        <v>311000</v>
      </c>
      <c r="T1603" s="18"/>
    </row>
    <row r="1604" spans="1:20" x14ac:dyDescent="0.35">
      <c r="A1604" s="3" t="s">
        <v>1556</v>
      </c>
      <c r="B1604" s="3" t="s">
        <v>1540</v>
      </c>
      <c r="C1604" s="3"/>
      <c r="D1604" s="3">
        <v>113.49</v>
      </c>
      <c r="E1604" s="34">
        <v>10500</v>
      </c>
      <c r="F1604" s="4">
        <f>+D1604*0.8364</f>
        <v>94.923035999999996</v>
      </c>
      <c r="G1604" s="34">
        <v>6500</v>
      </c>
      <c r="H1604" s="34">
        <f>+D1604*E1604</f>
        <v>1191645</v>
      </c>
      <c r="I1604" s="4">
        <f>+CEILING(F1604*G1604,1000)</f>
        <v>617000</v>
      </c>
      <c r="J1604" s="4">
        <f>(H1604-I1604)</f>
        <v>574645</v>
      </c>
      <c r="K1604" s="21">
        <v>45579</v>
      </c>
      <c r="L1604" s="3"/>
      <c r="M1604" s="34"/>
      <c r="N1604" s="34"/>
      <c r="O1604" s="34"/>
      <c r="P1604" s="34"/>
      <c r="Q1604" s="34"/>
      <c r="R1604" s="34"/>
      <c r="S1604" s="34"/>
      <c r="T1604" s="3" t="s">
        <v>1636</v>
      </c>
    </row>
    <row r="1605" spans="1:20" x14ac:dyDescent="0.35">
      <c r="A1605" s="3" t="s">
        <v>1556</v>
      </c>
      <c r="B1605" s="3"/>
      <c r="C1605" s="3" t="s">
        <v>406</v>
      </c>
      <c r="D1605" s="3"/>
      <c r="E1605" s="34"/>
      <c r="F1605" s="34"/>
      <c r="G1605" s="34"/>
      <c r="H1605" s="34"/>
      <c r="I1605" s="34"/>
      <c r="J1605" s="34"/>
      <c r="K1605" s="21">
        <v>45485</v>
      </c>
      <c r="L1605" s="3" t="s">
        <v>9</v>
      </c>
      <c r="M1605" s="34"/>
      <c r="N1605" s="4">
        <v>20000</v>
      </c>
      <c r="O1605" s="4">
        <f t="shared" ref="O1605:O1610" si="291">+SUM(M1605:N1605)</f>
        <v>20000</v>
      </c>
      <c r="P1605" s="34"/>
      <c r="Q1605" s="34"/>
      <c r="R1605" s="34"/>
      <c r="S1605" s="34"/>
      <c r="T1605" s="3" t="s">
        <v>306</v>
      </c>
    </row>
    <row r="1606" spans="1:20" x14ac:dyDescent="0.35">
      <c r="A1606" s="3" t="s">
        <v>1556</v>
      </c>
      <c r="B1606" s="3"/>
      <c r="C1606" s="3" t="s">
        <v>1557</v>
      </c>
      <c r="D1606" s="3"/>
      <c r="E1606" s="34"/>
      <c r="F1606" s="34"/>
      <c r="G1606" s="34"/>
      <c r="H1606" s="34"/>
      <c r="I1606" s="34"/>
      <c r="J1606" s="34"/>
      <c r="K1606" s="21">
        <v>45579</v>
      </c>
      <c r="L1606" s="3" t="s">
        <v>9</v>
      </c>
      <c r="M1606" s="34"/>
      <c r="N1606" s="4">
        <v>10000</v>
      </c>
      <c r="O1606" s="4">
        <f t="shared" si="291"/>
        <v>10000</v>
      </c>
      <c r="P1606" s="34"/>
      <c r="Q1606" s="34"/>
      <c r="R1606" s="34"/>
      <c r="S1606" s="34"/>
      <c r="T1606" s="3" t="s">
        <v>1636</v>
      </c>
    </row>
    <row r="1607" spans="1:20" x14ac:dyDescent="0.35">
      <c r="A1607" s="3" t="s">
        <v>1556</v>
      </c>
      <c r="B1607" s="3"/>
      <c r="C1607" s="3" t="s">
        <v>1557</v>
      </c>
      <c r="D1607" s="3"/>
      <c r="E1607" s="34"/>
      <c r="F1607" s="34"/>
      <c r="G1607" s="34"/>
      <c r="H1607" s="34"/>
      <c r="I1607" s="34"/>
      <c r="J1607" s="34"/>
      <c r="K1607" s="21">
        <v>45585</v>
      </c>
      <c r="L1607" s="3" t="s">
        <v>9</v>
      </c>
      <c r="M1607" s="34"/>
      <c r="N1607" s="4">
        <v>296000</v>
      </c>
      <c r="O1607" s="4">
        <f t="shared" si="291"/>
        <v>296000</v>
      </c>
      <c r="P1607" s="34"/>
      <c r="Q1607" s="34"/>
      <c r="R1607" s="34"/>
      <c r="S1607" s="34"/>
      <c r="T1607" s="3" t="s">
        <v>1636</v>
      </c>
    </row>
    <row r="1608" spans="1:20" x14ac:dyDescent="0.35">
      <c r="A1608" s="3" t="s">
        <v>1556</v>
      </c>
      <c r="B1608" s="3"/>
      <c r="C1608" s="3" t="s">
        <v>406</v>
      </c>
      <c r="D1608" s="3"/>
      <c r="E1608" s="34"/>
      <c r="F1608" s="34"/>
      <c r="G1608" s="34"/>
      <c r="H1608" s="34"/>
      <c r="I1608" s="34"/>
      <c r="J1608" s="34"/>
      <c r="K1608" s="21">
        <v>45708</v>
      </c>
      <c r="L1608" s="3" t="s">
        <v>1870</v>
      </c>
      <c r="M1608" s="4">
        <v>300000</v>
      </c>
      <c r="N1608" s="34"/>
      <c r="O1608" s="4">
        <f t="shared" si="291"/>
        <v>300000</v>
      </c>
      <c r="P1608" s="34"/>
      <c r="Q1608" s="34"/>
      <c r="R1608" s="34"/>
      <c r="S1608" s="34"/>
      <c r="T1608" s="3" t="s">
        <v>306</v>
      </c>
    </row>
    <row r="1609" spans="1:20" x14ac:dyDescent="0.35">
      <c r="A1609" s="3" t="s">
        <v>1556</v>
      </c>
      <c r="B1609" s="3"/>
      <c r="C1609" s="3" t="s">
        <v>1558</v>
      </c>
      <c r="D1609" s="3"/>
      <c r="E1609" s="34"/>
      <c r="F1609" s="34"/>
      <c r="G1609" s="34"/>
      <c r="H1609" s="34"/>
      <c r="I1609" s="34"/>
      <c r="J1609" s="34"/>
      <c r="K1609" s="21" t="s">
        <v>1204</v>
      </c>
      <c r="L1609" s="3" t="s">
        <v>1550</v>
      </c>
      <c r="M1609" s="34"/>
      <c r="N1609" s="34">
        <v>-20000</v>
      </c>
      <c r="O1609" s="4">
        <f t="shared" si="291"/>
        <v>-20000</v>
      </c>
      <c r="P1609" s="34"/>
      <c r="Q1609" s="34"/>
      <c r="R1609" s="34"/>
      <c r="S1609" s="34"/>
      <c r="T1609" s="3" t="s">
        <v>1636</v>
      </c>
    </row>
    <row r="1610" spans="1:20" x14ac:dyDescent="0.35">
      <c r="A1610" s="3" t="s">
        <v>1556</v>
      </c>
      <c r="B1610" s="3"/>
      <c r="C1610" s="3"/>
      <c r="D1610" s="3"/>
      <c r="E1610" s="34"/>
      <c r="F1610" s="34"/>
      <c r="G1610" s="34"/>
      <c r="H1610" s="34"/>
      <c r="I1610" s="34"/>
      <c r="J1610" s="34"/>
      <c r="K1610" s="3"/>
      <c r="L1610" s="3"/>
      <c r="M1610" s="34"/>
      <c r="N1610" s="34"/>
      <c r="O1610" s="4">
        <f t="shared" si="291"/>
        <v>0</v>
      </c>
      <c r="P1610" s="34"/>
      <c r="Q1610" s="34"/>
      <c r="R1610" s="34"/>
      <c r="S1610" s="34"/>
      <c r="T1610" s="3" t="s">
        <v>1636</v>
      </c>
    </row>
    <row r="1611" spans="1:20" x14ac:dyDescent="0.35">
      <c r="A1611" s="18"/>
      <c r="B1611" s="18"/>
      <c r="C1611" s="18"/>
      <c r="D1611" s="18"/>
      <c r="E1611" s="23"/>
      <c r="F1611" s="23"/>
      <c r="G1611" s="23"/>
      <c r="H1611" s="23"/>
      <c r="I1611" s="23"/>
      <c r="J1611" s="23"/>
      <c r="K1611" s="18"/>
      <c r="L1611" s="18"/>
      <c r="M1611" s="23">
        <f t="shared" ref="M1611:N1611" si="292">SUM(M1605:M1610)</f>
        <v>300000</v>
      </c>
      <c r="N1611" s="23">
        <f t="shared" si="292"/>
        <v>306000</v>
      </c>
      <c r="O1611" s="23">
        <f>SUM(O1605:O1610)</f>
        <v>606000</v>
      </c>
      <c r="P1611" s="23">
        <f>+J1604-N1611</f>
        <v>268645</v>
      </c>
      <c r="Q1611" s="23">
        <f>+I1604-M1611</f>
        <v>317000</v>
      </c>
      <c r="R1611" s="23">
        <f>+SUM(P1611:Q1611)</f>
        <v>585645</v>
      </c>
      <c r="S1611" s="23">
        <f>+O1611</f>
        <v>606000</v>
      </c>
      <c r="T1611" s="18"/>
    </row>
    <row r="1612" spans="1:20" x14ac:dyDescent="0.35">
      <c r="A1612" s="3" t="s">
        <v>1559</v>
      </c>
      <c r="B1612" s="3" t="s">
        <v>1540</v>
      </c>
      <c r="C1612" s="3"/>
      <c r="D1612" s="3">
        <v>113.49</v>
      </c>
      <c r="E1612" s="34">
        <v>10500</v>
      </c>
      <c r="F1612" s="4">
        <f>+D1612*0.8364</f>
        <v>94.923035999999996</v>
      </c>
      <c r="G1612" s="34">
        <v>6500</v>
      </c>
      <c r="H1612" s="34">
        <f>+D1612*E1612</f>
        <v>1191645</v>
      </c>
      <c r="I1612" s="4">
        <f>+CEILING(F1612*G1612,1000)</f>
        <v>617000</v>
      </c>
      <c r="J1612" s="4">
        <f>(H1612-I1612)</f>
        <v>574645</v>
      </c>
      <c r="K1612" s="21">
        <v>45535</v>
      </c>
      <c r="L1612" s="3"/>
      <c r="M1612" s="34"/>
      <c r="N1612" s="34"/>
      <c r="O1612" s="34"/>
      <c r="P1612" s="34"/>
      <c r="Q1612" s="34"/>
      <c r="R1612" s="34"/>
      <c r="S1612" s="34"/>
      <c r="T1612" s="3" t="s">
        <v>1619</v>
      </c>
    </row>
    <row r="1613" spans="1:20" x14ac:dyDescent="0.35">
      <c r="A1613" s="3" t="s">
        <v>1559</v>
      </c>
      <c r="B1613" s="3"/>
      <c r="C1613" s="3" t="s">
        <v>406</v>
      </c>
      <c r="D1613" s="3"/>
      <c r="E1613" s="34"/>
      <c r="F1613" s="34"/>
      <c r="G1613" s="34"/>
      <c r="H1613" s="34"/>
      <c r="I1613" s="34"/>
      <c r="J1613" s="34"/>
      <c r="K1613" s="21">
        <v>45474</v>
      </c>
      <c r="L1613" s="3" t="s">
        <v>312</v>
      </c>
      <c r="M1613" s="4">
        <v>50000</v>
      </c>
      <c r="N1613" s="34"/>
      <c r="O1613" s="4">
        <f t="shared" ref="O1613:O1624" si="293">+SUM(M1613:N1613)</f>
        <v>50000</v>
      </c>
      <c r="P1613" s="34"/>
      <c r="Q1613" s="34"/>
      <c r="R1613" s="34"/>
      <c r="S1613" s="34"/>
      <c r="T1613" s="3" t="s">
        <v>306</v>
      </c>
    </row>
    <row r="1614" spans="1:20" x14ac:dyDescent="0.35">
      <c r="A1614" s="3" t="s">
        <v>1559</v>
      </c>
      <c r="B1614" s="3"/>
      <c r="C1614" s="3"/>
      <c r="D1614" s="3"/>
      <c r="E1614" s="34"/>
      <c r="F1614" s="34"/>
      <c r="G1614" s="34"/>
      <c r="H1614" s="34"/>
      <c r="I1614" s="34"/>
      <c r="J1614" s="34"/>
      <c r="K1614" s="21">
        <v>45474</v>
      </c>
      <c r="L1614" s="3" t="s">
        <v>312</v>
      </c>
      <c r="M1614" s="4">
        <v>1</v>
      </c>
      <c r="N1614" s="34"/>
      <c r="O1614" s="4">
        <f t="shared" si="293"/>
        <v>1</v>
      </c>
      <c r="P1614" s="34"/>
      <c r="Q1614" s="34"/>
      <c r="R1614" s="34"/>
      <c r="S1614" s="34"/>
      <c r="T1614" s="3" t="s">
        <v>306</v>
      </c>
    </row>
    <row r="1615" spans="1:20" x14ac:dyDescent="0.35">
      <c r="A1615" s="3" t="s">
        <v>1559</v>
      </c>
      <c r="B1615" s="3"/>
      <c r="C1615" s="3"/>
      <c r="D1615" s="3"/>
      <c r="E1615" s="34"/>
      <c r="F1615" s="34"/>
      <c r="G1615" s="34"/>
      <c r="H1615" s="34"/>
      <c r="I1615" s="34"/>
      <c r="J1615" s="34"/>
      <c r="K1615" s="21">
        <v>45476</v>
      </c>
      <c r="L1615" s="3" t="s">
        <v>312</v>
      </c>
      <c r="M1615" s="4">
        <v>2000</v>
      </c>
      <c r="N1615" s="34"/>
      <c r="O1615" s="4">
        <f t="shared" si="293"/>
        <v>2000</v>
      </c>
      <c r="P1615" s="34"/>
      <c r="Q1615" s="34"/>
      <c r="R1615" s="34"/>
      <c r="S1615" s="34"/>
      <c r="T1615" s="3" t="s">
        <v>306</v>
      </c>
    </row>
    <row r="1616" spans="1:20" x14ac:dyDescent="0.35">
      <c r="A1616" s="3" t="s">
        <v>1559</v>
      </c>
      <c r="B1616" s="3"/>
      <c r="C1616" s="3"/>
      <c r="D1616" s="3"/>
      <c r="E1616" s="34"/>
      <c r="F1616" s="34"/>
      <c r="G1616" s="34"/>
      <c r="H1616" s="34"/>
      <c r="I1616" s="34"/>
      <c r="J1616" s="34"/>
      <c r="K1616" s="21">
        <v>45476</v>
      </c>
      <c r="L1616" s="3" t="s">
        <v>312</v>
      </c>
      <c r="M1616" s="4">
        <v>2000</v>
      </c>
      <c r="N1616" s="34"/>
      <c r="O1616" s="4">
        <f t="shared" si="293"/>
        <v>2000</v>
      </c>
      <c r="P1616" s="34"/>
      <c r="Q1616" s="34"/>
      <c r="R1616" s="34"/>
      <c r="S1616" s="34"/>
      <c r="T1616" s="3" t="s">
        <v>306</v>
      </c>
    </row>
    <row r="1617" spans="1:20" x14ac:dyDescent="0.35">
      <c r="A1617" s="3" t="s">
        <v>1559</v>
      </c>
      <c r="B1617" s="3"/>
      <c r="C1617" s="3"/>
      <c r="D1617" s="3"/>
      <c r="E1617" s="34"/>
      <c r="F1617" s="34"/>
      <c r="G1617" s="34"/>
      <c r="H1617" s="34"/>
      <c r="I1617" s="34"/>
      <c r="J1617" s="34"/>
      <c r="K1617" s="21">
        <v>45476</v>
      </c>
      <c r="L1617" s="3" t="s">
        <v>312</v>
      </c>
      <c r="M1617" s="4">
        <v>2000</v>
      </c>
      <c r="N1617" s="34"/>
      <c r="O1617" s="4">
        <f t="shared" si="293"/>
        <v>2000</v>
      </c>
      <c r="P1617" s="34"/>
      <c r="Q1617" s="34"/>
      <c r="R1617" s="34"/>
      <c r="S1617" s="34"/>
      <c r="T1617" s="3" t="s">
        <v>306</v>
      </c>
    </row>
    <row r="1618" spans="1:20" x14ac:dyDescent="0.35">
      <c r="A1618" s="3" t="s">
        <v>1559</v>
      </c>
      <c r="B1618" s="3"/>
      <c r="C1618" s="3"/>
      <c r="D1618" s="3"/>
      <c r="E1618" s="34"/>
      <c r="F1618" s="34"/>
      <c r="G1618" s="34"/>
      <c r="H1618" s="34"/>
      <c r="I1618" s="34"/>
      <c r="J1618" s="34"/>
      <c r="K1618" s="21">
        <v>45476</v>
      </c>
      <c r="L1618" s="3" t="s">
        <v>312</v>
      </c>
      <c r="M1618" s="4">
        <v>2000</v>
      </c>
      <c r="N1618" s="34"/>
      <c r="O1618" s="4">
        <f t="shared" si="293"/>
        <v>2000</v>
      </c>
      <c r="P1618" s="34"/>
      <c r="Q1618" s="34"/>
      <c r="R1618" s="34"/>
      <c r="S1618" s="34"/>
      <c r="T1618" s="3" t="s">
        <v>306</v>
      </c>
    </row>
    <row r="1619" spans="1:20" x14ac:dyDescent="0.35">
      <c r="A1619" s="3" t="s">
        <v>1559</v>
      </c>
      <c r="B1619" s="3"/>
      <c r="C1619" s="3"/>
      <c r="D1619" s="3"/>
      <c r="E1619" s="34"/>
      <c r="F1619" s="34"/>
      <c r="G1619" s="34"/>
      <c r="H1619" s="34"/>
      <c r="I1619" s="34"/>
      <c r="J1619" s="34"/>
      <c r="K1619" s="21">
        <v>45476</v>
      </c>
      <c r="L1619" s="3" t="s">
        <v>312</v>
      </c>
      <c r="M1619" s="4">
        <v>2000</v>
      </c>
      <c r="N1619" s="34"/>
      <c r="O1619" s="4">
        <f t="shared" si="293"/>
        <v>2000</v>
      </c>
      <c r="P1619" s="34"/>
      <c r="Q1619" s="34"/>
      <c r="R1619" s="34"/>
      <c r="S1619" s="34"/>
      <c r="T1619" s="3" t="s">
        <v>306</v>
      </c>
    </row>
    <row r="1620" spans="1:20" x14ac:dyDescent="0.35">
      <c r="A1620" s="3" t="s">
        <v>1559</v>
      </c>
      <c r="B1620" s="3"/>
      <c r="C1620" s="3"/>
      <c r="D1620" s="3"/>
      <c r="E1620" s="34"/>
      <c r="F1620" s="34"/>
      <c r="G1620" s="34"/>
      <c r="H1620" s="34"/>
      <c r="I1620" s="34"/>
      <c r="J1620" s="34"/>
      <c r="K1620" s="21">
        <v>45481</v>
      </c>
      <c r="L1620" s="3" t="s">
        <v>321</v>
      </c>
      <c r="M1620" s="4">
        <v>557000</v>
      </c>
      <c r="N1620" s="34"/>
      <c r="O1620" s="4">
        <f t="shared" si="293"/>
        <v>557000</v>
      </c>
      <c r="P1620" s="34"/>
      <c r="Q1620" s="34"/>
      <c r="R1620" s="34"/>
      <c r="S1620" s="34"/>
      <c r="T1620" s="3" t="s">
        <v>306</v>
      </c>
    </row>
    <row r="1621" spans="1:20" x14ac:dyDescent="0.35">
      <c r="A1621" s="3" t="s">
        <v>1559</v>
      </c>
      <c r="B1621" s="3"/>
      <c r="C1621" s="3"/>
      <c r="D1621" s="3"/>
      <c r="E1621" s="34"/>
      <c r="F1621" s="34"/>
      <c r="G1621" s="34"/>
      <c r="H1621" s="34"/>
      <c r="I1621" s="34"/>
      <c r="J1621" s="34"/>
      <c r="K1621" s="21">
        <v>45572</v>
      </c>
      <c r="L1621" s="3" t="s">
        <v>314</v>
      </c>
      <c r="M1621" s="4">
        <v>-557000</v>
      </c>
      <c r="N1621" s="34"/>
      <c r="O1621" s="4">
        <f t="shared" si="293"/>
        <v>-557000</v>
      </c>
      <c r="P1621" s="34"/>
      <c r="Q1621" s="34"/>
      <c r="R1621" s="34"/>
      <c r="S1621" s="34"/>
      <c r="T1621" s="3" t="s">
        <v>306</v>
      </c>
    </row>
    <row r="1622" spans="1:20" x14ac:dyDescent="0.35">
      <c r="A1622" s="3" t="s">
        <v>1559</v>
      </c>
      <c r="B1622" s="3"/>
      <c r="C1622" s="3"/>
      <c r="D1622" s="3"/>
      <c r="E1622" s="34"/>
      <c r="F1622" s="34"/>
      <c r="G1622" s="34"/>
      <c r="H1622" s="34"/>
      <c r="I1622" s="34"/>
      <c r="J1622" s="34"/>
      <c r="K1622" s="21" t="s">
        <v>1204</v>
      </c>
      <c r="L1622" s="3" t="s">
        <v>1550</v>
      </c>
      <c r="M1622" s="34">
        <v>312000</v>
      </c>
      <c r="N1622" s="34"/>
      <c r="O1622" s="4">
        <f t="shared" si="293"/>
        <v>312000</v>
      </c>
      <c r="P1622" s="34"/>
      <c r="Q1622" s="34"/>
      <c r="R1622" s="34"/>
      <c r="S1622" s="34"/>
      <c r="T1622" s="3" t="s">
        <v>306</v>
      </c>
    </row>
    <row r="1623" spans="1:20" x14ac:dyDescent="0.35">
      <c r="A1623" s="3" t="s">
        <v>1559</v>
      </c>
      <c r="B1623" s="3"/>
      <c r="C1623" s="3"/>
      <c r="D1623" s="3"/>
      <c r="E1623" s="34"/>
      <c r="F1623" s="34"/>
      <c r="G1623" s="34"/>
      <c r="H1623" s="34"/>
      <c r="I1623" s="34"/>
      <c r="J1623" s="34"/>
      <c r="K1623" s="21" t="s">
        <v>1204</v>
      </c>
      <c r="L1623" s="3" t="s">
        <v>1581</v>
      </c>
      <c r="M1623" s="34">
        <v>-60001</v>
      </c>
      <c r="N1623" s="34"/>
      <c r="O1623" s="4">
        <f t="shared" si="293"/>
        <v>-60001</v>
      </c>
      <c r="P1623" s="34"/>
      <c r="Q1623" s="34"/>
      <c r="R1623" s="34"/>
      <c r="S1623" s="34"/>
      <c r="T1623" s="3" t="s">
        <v>1619</v>
      </c>
    </row>
    <row r="1624" spans="1:20" x14ac:dyDescent="0.35">
      <c r="A1624" s="3" t="s">
        <v>1559</v>
      </c>
      <c r="B1624" s="3"/>
      <c r="C1624" s="3"/>
      <c r="D1624" s="3"/>
      <c r="E1624" s="34"/>
      <c r="F1624" s="34"/>
      <c r="G1624" s="34"/>
      <c r="H1624" s="34"/>
      <c r="I1624" s="34"/>
      <c r="J1624" s="34"/>
      <c r="K1624" s="3"/>
      <c r="L1624" s="3"/>
      <c r="M1624" s="34"/>
      <c r="N1624" s="34"/>
      <c r="O1624" s="4">
        <f t="shared" si="293"/>
        <v>0</v>
      </c>
      <c r="P1624" s="34"/>
      <c r="Q1624" s="34"/>
      <c r="R1624" s="34"/>
      <c r="S1624" s="34"/>
      <c r="T1624" s="3" t="s">
        <v>1619</v>
      </c>
    </row>
    <row r="1625" spans="1:20" x14ac:dyDescent="0.35">
      <c r="A1625" s="18"/>
      <c r="B1625" s="18"/>
      <c r="C1625" s="18"/>
      <c r="D1625" s="18"/>
      <c r="E1625" s="23"/>
      <c r="F1625" s="23"/>
      <c r="G1625" s="23"/>
      <c r="H1625" s="23"/>
      <c r="I1625" s="23"/>
      <c r="J1625" s="23"/>
      <c r="K1625" s="18"/>
      <c r="L1625" s="18"/>
      <c r="M1625" s="23">
        <f t="shared" ref="M1625:N1625" si="294">SUM(M1613:M1624)</f>
        <v>312000</v>
      </c>
      <c r="N1625" s="23">
        <f t="shared" si="294"/>
        <v>0</v>
      </c>
      <c r="O1625" s="23">
        <f>SUM(O1613:O1624)</f>
        <v>312000</v>
      </c>
      <c r="P1625" s="23">
        <f>+J1612-N1625</f>
        <v>574645</v>
      </c>
      <c r="Q1625" s="23">
        <f>+I1612-M1625</f>
        <v>305000</v>
      </c>
      <c r="R1625" s="23">
        <f>+SUM(P1625:Q1625)</f>
        <v>879645</v>
      </c>
      <c r="S1625" s="23">
        <f>+O1625</f>
        <v>312000</v>
      </c>
      <c r="T1625" s="18"/>
    </row>
    <row r="1626" spans="1:20" x14ac:dyDescent="0.35">
      <c r="A1626" s="3" t="s">
        <v>1560</v>
      </c>
      <c r="B1626" s="3" t="s">
        <v>1540</v>
      </c>
      <c r="C1626" s="3"/>
      <c r="D1626" s="3">
        <v>126.49</v>
      </c>
      <c r="E1626" s="34">
        <v>11500</v>
      </c>
      <c r="F1626" s="4">
        <f>+D1626*0.8364</f>
        <v>105.79623599999999</v>
      </c>
      <c r="G1626" s="34">
        <v>6500</v>
      </c>
      <c r="H1626" s="34">
        <f>+D1626*E1626</f>
        <v>1454635</v>
      </c>
      <c r="I1626" s="4">
        <f>+CEILING(F1626*G1626,1000)</f>
        <v>688000</v>
      </c>
      <c r="J1626" s="4">
        <f>(H1626-I1626)</f>
        <v>766635</v>
      </c>
      <c r="K1626" s="21">
        <v>45477</v>
      </c>
      <c r="L1626" s="3"/>
      <c r="M1626" s="34"/>
      <c r="N1626" s="34"/>
      <c r="O1626" s="34"/>
      <c r="P1626" s="34"/>
      <c r="Q1626" s="34"/>
      <c r="R1626" s="34"/>
      <c r="S1626" s="34"/>
      <c r="T1626" s="3" t="s">
        <v>287</v>
      </c>
    </row>
    <row r="1627" spans="1:20" x14ac:dyDescent="0.35">
      <c r="A1627" s="3" t="s">
        <v>1560</v>
      </c>
      <c r="B1627" s="3"/>
      <c r="C1627" s="3" t="s">
        <v>1561</v>
      </c>
      <c r="D1627" s="3"/>
      <c r="E1627" s="34"/>
      <c r="F1627" s="34"/>
      <c r="G1627" s="34"/>
      <c r="H1627" s="34"/>
      <c r="I1627" s="34"/>
      <c r="J1627" s="34"/>
      <c r="K1627" s="21">
        <v>45479</v>
      </c>
      <c r="L1627" s="3" t="s">
        <v>9</v>
      </c>
      <c r="M1627" s="34"/>
      <c r="N1627" s="4">
        <v>12000</v>
      </c>
      <c r="O1627" s="4">
        <f t="shared" ref="O1627:O1635" si="295">+SUM(M1627:N1627)</f>
        <v>12000</v>
      </c>
      <c r="P1627" s="34"/>
      <c r="Q1627" s="34"/>
      <c r="R1627" s="34"/>
      <c r="S1627" s="34"/>
      <c r="T1627" s="3" t="s">
        <v>287</v>
      </c>
    </row>
    <row r="1628" spans="1:20" x14ac:dyDescent="0.35">
      <c r="A1628" s="3" t="s">
        <v>1560</v>
      </c>
      <c r="B1628" s="3"/>
      <c r="C1628" s="3"/>
      <c r="D1628" s="3"/>
      <c r="E1628" s="34"/>
      <c r="F1628" s="34"/>
      <c r="G1628" s="34"/>
      <c r="H1628" s="34"/>
      <c r="I1628" s="34"/>
      <c r="J1628" s="34"/>
      <c r="K1628" s="21">
        <v>45511</v>
      </c>
      <c r="L1628" s="3" t="s">
        <v>9</v>
      </c>
      <c r="M1628" s="34"/>
      <c r="N1628" s="4">
        <v>51000</v>
      </c>
      <c r="O1628" s="4">
        <f t="shared" si="295"/>
        <v>51000</v>
      </c>
      <c r="P1628" s="34"/>
      <c r="Q1628" s="34"/>
      <c r="R1628" s="34"/>
      <c r="S1628" s="34"/>
      <c r="T1628" s="3" t="s">
        <v>287</v>
      </c>
    </row>
    <row r="1629" spans="1:20" x14ac:dyDescent="0.35">
      <c r="A1629" s="3" t="s">
        <v>1560</v>
      </c>
      <c r="B1629" s="3"/>
      <c r="C1629" s="3"/>
      <c r="D1629" s="3"/>
      <c r="E1629" s="34"/>
      <c r="F1629" s="34"/>
      <c r="G1629" s="34"/>
      <c r="H1629" s="34"/>
      <c r="I1629" s="34"/>
      <c r="J1629" s="34"/>
      <c r="K1629" s="21">
        <v>45610</v>
      </c>
      <c r="L1629" s="3" t="s">
        <v>9</v>
      </c>
      <c r="M1629" s="34"/>
      <c r="N1629" s="4">
        <v>280000</v>
      </c>
      <c r="O1629" s="4">
        <f t="shared" si="295"/>
        <v>280000</v>
      </c>
      <c r="P1629" s="34"/>
      <c r="Q1629" s="34"/>
      <c r="R1629" s="34"/>
      <c r="S1629" s="34"/>
      <c r="T1629" s="3" t="s">
        <v>287</v>
      </c>
    </row>
    <row r="1630" spans="1:20" x14ac:dyDescent="0.35">
      <c r="A1630" s="3" t="s">
        <v>1560</v>
      </c>
      <c r="B1630" s="3"/>
      <c r="C1630" s="3"/>
      <c r="D1630" s="3"/>
      <c r="E1630" s="34"/>
      <c r="F1630" s="34"/>
      <c r="G1630" s="34"/>
      <c r="H1630" s="34"/>
      <c r="I1630" s="34"/>
      <c r="J1630" s="34"/>
      <c r="K1630" s="21">
        <v>45610</v>
      </c>
      <c r="L1630" s="3" t="s">
        <v>312</v>
      </c>
      <c r="M1630" s="4">
        <v>20000</v>
      </c>
      <c r="N1630" s="34"/>
      <c r="O1630" s="4">
        <f t="shared" si="295"/>
        <v>20000</v>
      </c>
      <c r="P1630" s="34"/>
      <c r="Q1630" s="34"/>
      <c r="R1630" s="34"/>
      <c r="S1630" s="34"/>
      <c r="T1630" s="3" t="s">
        <v>287</v>
      </c>
    </row>
    <row r="1631" spans="1:20" x14ac:dyDescent="0.35">
      <c r="A1631" s="3" t="s">
        <v>1560</v>
      </c>
      <c r="B1631" s="3"/>
      <c r="C1631" s="3"/>
      <c r="D1631" s="3"/>
      <c r="E1631" s="34"/>
      <c r="F1631" s="34"/>
      <c r="G1631" s="34"/>
      <c r="H1631" s="34"/>
      <c r="I1631" s="34"/>
      <c r="J1631" s="34"/>
      <c r="K1631" s="21">
        <v>45677</v>
      </c>
      <c r="L1631" s="3" t="s">
        <v>9</v>
      </c>
      <c r="M1631" s="34"/>
      <c r="N1631" s="4">
        <v>321000</v>
      </c>
      <c r="O1631" s="4">
        <f t="shared" si="295"/>
        <v>321000</v>
      </c>
      <c r="P1631" s="34"/>
      <c r="Q1631" s="34"/>
      <c r="R1631" s="34"/>
      <c r="S1631" s="34"/>
      <c r="T1631" s="3" t="s">
        <v>287</v>
      </c>
    </row>
    <row r="1632" spans="1:20" x14ac:dyDescent="0.35">
      <c r="A1632" s="3" t="s">
        <v>1560</v>
      </c>
      <c r="B1632" s="3"/>
      <c r="C1632" s="3"/>
      <c r="D1632" s="3"/>
      <c r="E1632" s="34"/>
      <c r="F1632" s="34"/>
      <c r="G1632" s="34"/>
      <c r="H1632" s="34"/>
      <c r="I1632" s="34"/>
      <c r="J1632" s="34"/>
      <c r="K1632" s="21" t="s">
        <v>1954</v>
      </c>
      <c r="L1632" s="3" t="s">
        <v>1979</v>
      </c>
      <c r="M1632" s="34">
        <v>237000</v>
      </c>
      <c r="N1632" s="4"/>
      <c r="O1632" s="4">
        <f t="shared" si="295"/>
        <v>237000</v>
      </c>
      <c r="P1632" s="34"/>
      <c r="Q1632" s="34"/>
      <c r="R1632" s="34"/>
      <c r="S1632" s="34"/>
      <c r="T1632" s="3"/>
    </row>
    <row r="1633" spans="1:20" x14ac:dyDescent="0.35">
      <c r="A1633" s="3" t="s">
        <v>1560</v>
      </c>
      <c r="B1633" s="3"/>
      <c r="C1633" s="3"/>
      <c r="D1633" s="3"/>
      <c r="E1633" s="34"/>
      <c r="F1633" s="34"/>
      <c r="G1633" s="34"/>
      <c r="H1633" s="34"/>
      <c r="I1633" s="34"/>
      <c r="J1633" s="34"/>
      <c r="K1633" s="21" t="s">
        <v>1954</v>
      </c>
      <c r="L1633" s="3" t="s">
        <v>1980</v>
      </c>
      <c r="M1633" s="34">
        <v>514000</v>
      </c>
      <c r="N1633" s="4"/>
      <c r="O1633" s="4">
        <f t="shared" si="295"/>
        <v>514000</v>
      </c>
      <c r="P1633" s="34"/>
      <c r="Q1633" s="34"/>
      <c r="R1633" s="34"/>
      <c r="S1633" s="34"/>
      <c r="T1633" s="3"/>
    </row>
    <row r="1634" spans="1:20" x14ac:dyDescent="0.35">
      <c r="A1634" s="3" t="s">
        <v>1560</v>
      </c>
      <c r="B1634" s="3"/>
      <c r="C1634" s="3"/>
      <c r="D1634" s="3"/>
      <c r="E1634" s="34"/>
      <c r="F1634" s="34"/>
      <c r="G1634" s="34"/>
      <c r="H1634" s="34"/>
      <c r="I1634" s="34"/>
      <c r="J1634" s="34"/>
      <c r="K1634" s="21" t="s">
        <v>1954</v>
      </c>
      <c r="L1634" s="3" t="s">
        <v>9</v>
      </c>
      <c r="M1634" s="34"/>
      <c r="N1634" s="4">
        <v>19600</v>
      </c>
      <c r="O1634" s="4">
        <f t="shared" si="295"/>
        <v>19600</v>
      </c>
      <c r="P1634" s="34"/>
      <c r="Q1634" s="34"/>
      <c r="R1634" s="34"/>
      <c r="S1634" s="34"/>
      <c r="T1634" s="3"/>
    </row>
    <row r="1635" spans="1:20" x14ac:dyDescent="0.35">
      <c r="A1635" s="3" t="s">
        <v>1560</v>
      </c>
      <c r="B1635" s="3"/>
      <c r="C1635" s="3"/>
      <c r="D1635" s="3"/>
      <c r="E1635" s="34"/>
      <c r="F1635" s="34"/>
      <c r="G1635" s="34"/>
      <c r="H1635" s="34"/>
      <c r="I1635" s="34"/>
      <c r="J1635" s="34"/>
      <c r="K1635" s="3"/>
      <c r="L1635" s="3"/>
      <c r="M1635" s="34"/>
      <c r="N1635" s="34"/>
      <c r="O1635" s="4">
        <f t="shared" si="295"/>
        <v>0</v>
      </c>
      <c r="P1635" s="34"/>
      <c r="Q1635" s="34"/>
      <c r="R1635" s="34"/>
      <c r="S1635" s="34"/>
      <c r="T1635" s="3" t="s">
        <v>287</v>
      </c>
    </row>
    <row r="1636" spans="1:20" x14ac:dyDescent="0.35">
      <c r="A1636" s="18"/>
      <c r="B1636" s="18"/>
      <c r="C1636" s="18"/>
      <c r="D1636" s="18"/>
      <c r="E1636" s="23"/>
      <c r="F1636" s="23"/>
      <c r="G1636" s="23"/>
      <c r="H1636" s="23"/>
      <c r="I1636" s="23"/>
      <c r="J1636" s="23"/>
      <c r="K1636" s="18"/>
      <c r="L1636" s="18"/>
      <c r="M1636" s="23">
        <f t="shared" ref="M1636:N1636" si="296">SUM(M1627:M1635)</f>
        <v>771000</v>
      </c>
      <c r="N1636" s="23">
        <f t="shared" si="296"/>
        <v>683600</v>
      </c>
      <c r="O1636" s="23">
        <f>SUM(O1627:O1635)</f>
        <v>1454600</v>
      </c>
      <c r="P1636" s="23">
        <f>+J1626-N1636</f>
        <v>83035</v>
      </c>
      <c r="Q1636" s="23">
        <f>+I1626-M1636</f>
        <v>-83000</v>
      </c>
      <c r="R1636" s="23">
        <f>+SUM(P1636:Q1636)</f>
        <v>35</v>
      </c>
      <c r="S1636" s="23">
        <f>+O1636</f>
        <v>1454600</v>
      </c>
      <c r="T1636" s="18"/>
    </row>
    <row r="1637" spans="1:20" x14ac:dyDescent="0.35">
      <c r="A1637" s="3" t="s">
        <v>1562</v>
      </c>
      <c r="B1637" s="3" t="s">
        <v>1540</v>
      </c>
      <c r="C1637" s="3" t="s">
        <v>403</v>
      </c>
      <c r="D1637" s="3">
        <v>151.71</v>
      </c>
      <c r="E1637" s="34">
        <v>11500</v>
      </c>
      <c r="F1637" s="4">
        <f>+D1637*0.8364</f>
        <v>126.89024400000001</v>
      </c>
      <c r="G1637" s="34">
        <v>6500</v>
      </c>
      <c r="H1637" s="34">
        <f>+D1637*E1637</f>
        <v>1744665</v>
      </c>
      <c r="I1637" s="4">
        <f>+CEILING(F1637*G1637,1000)</f>
        <v>825000</v>
      </c>
      <c r="J1637" s="4">
        <f>(H1637-I1637)</f>
        <v>919665</v>
      </c>
      <c r="K1637" s="21">
        <v>45477</v>
      </c>
      <c r="L1637" s="3"/>
      <c r="M1637" s="34"/>
      <c r="N1637" s="34"/>
      <c r="O1637" s="34"/>
      <c r="P1637" s="34"/>
      <c r="Q1637" s="34"/>
      <c r="R1637" s="34"/>
      <c r="S1637" s="34"/>
      <c r="T1637" s="3" t="s">
        <v>294</v>
      </c>
    </row>
    <row r="1638" spans="1:20" x14ac:dyDescent="0.35">
      <c r="A1638" s="3" t="s">
        <v>1562</v>
      </c>
      <c r="B1638" s="3"/>
      <c r="C1638" s="3"/>
      <c r="D1638" s="3"/>
      <c r="E1638" s="34"/>
      <c r="F1638" s="34"/>
      <c r="G1638" s="34"/>
      <c r="H1638" s="34"/>
      <c r="I1638" s="34"/>
      <c r="J1638" s="34"/>
      <c r="K1638" s="21">
        <v>45475</v>
      </c>
      <c r="L1638" s="3" t="s">
        <v>312</v>
      </c>
      <c r="M1638" s="4">
        <v>29000</v>
      </c>
      <c r="N1638" s="34"/>
      <c r="O1638" s="4">
        <f t="shared" ref="O1638:O1643" si="297">+SUM(M1638:N1638)</f>
        <v>29000</v>
      </c>
      <c r="P1638" s="34"/>
      <c r="Q1638" s="34"/>
      <c r="R1638" s="34"/>
      <c r="S1638" s="34"/>
      <c r="T1638" s="3" t="s">
        <v>294</v>
      </c>
    </row>
    <row r="1639" spans="1:20" x14ac:dyDescent="0.35">
      <c r="A1639" s="3" t="s">
        <v>1562</v>
      </c>
      <c r="B1639" s="3"/>
      <c r="C1639" s="3"/>
      <c r="D1639" s="3"/>
      <c r="E1639" s="34"/>
      <c r="F1639" s="34"/>
      <c r="G1639" s="34"/>
      <c r="H1639" s="34"/>
      <c r="I1639" s="34"/>
      <c r="J1639" s="34"/>
      <c r="K1639" s="21">
        <v>45485</v>
      </c>
      <c r="L1639" s="3" t="s">
        <v>312</v>
      </c>
      <c r="M1639" s="4">
        <v>100000</v>
      </c>
      <c r="N1639" s="34"/>
      <c r="O1639" s="4">
        <f t="shared" si="297"/>
        <v>100000</v>
      </c>
      <c r="P1639" s="34"/>
      <c r="Q1639" s="34"/>
      <c r="R1639" s="34"/>
      <c r="S1639" s="34"/>
      <c r="T1639" s="3" t="s">
        <v>294</v>
      </c>
    </row>
    <row r="1640" spans="1:20" x14ac:dyDescent="0.35">
      <c r="A1640" s="3" t="s">
        <v>1562</v>
      </c>
      <c r="B1640" s="3"/>
      <c r="C1640" s="3"/>
      <c r="D1640" s="3"/>
      <c r="E1640" s="34"/>
      <c r="F1640" s="34"/>
      <c r="G1640" s="34"/>
      <c r="H1640" s="34"/>
      <c r="I1640" s="34"/>
      <c r="J1640" s="34"/>
      <c r="K1640" s="21">
        <v>45486</v>
      </c>
      <c r="L1640" s="3" t="s">
        <v>312</v>
      </c>
      <c r="M1640" s="4">
        <v>100000</v>
      </c>
      <c r="N1640" s="34"/>
      <c r="O1640" s="4">
        <f t="shared" si="297"/>
        <v>100000</v>
      </c>
      <c r="P1640" s="34"/>
      <c r="Q1640" s="34"/>
      <c r="R1640" s="34"/>
      <c r="S1640" s="34"/>
      <c r="T1640" s="3" t="s">
        <v>294</v>
      </c>
    </row>
    <row r="1641" spans="1:20" x14ac:dyDescent="0.35">
      <c r="A1641" s="3" t="s">
        <v>1562</v>
      </c>
      <c r="B1641" s="3"/>
      <c r="C1641" s="3"/>
      <c r="D1641" s="3"/>
      <c r="E1641" s="34"/>
      <c r="F1641" s="34"/>
      <c r="G1641" s="34"/>
      <c r="H1641" s="34"/>
      <c r="I1641" s="34"/>
      <c r="J1641" s="34"/>
      <c r="K1641" s="21">
        <v>45487</v>
      </c>
      <c r="L1641" s="3" t="s">
        <v>312</v>
      </c>
      <c r="M1641" s="4">
        <v>100000</v>
      </c>
      <c r="N1641" s="34"/>
      <c r="O1641" s="4">
        <f t="shared" si="297"/>
        <v>100000</v>
      </c>
      <c r="P1641" s="34"/>
      <c r="Q1641" s="34"/>
      <c r="R1641" s="34"/>
      <c r="S1641" s="34"/>
      <c r="T1641" s="3" t="s">
        <v>294</v>
      </c>
    </row>
    <row r="1642" spans="1:20" x14ac:dyDescent="0.35">
      <c r="A1642" s="3" t="s">
        <v>1562</v>
      </c>
      <c r="B1642" s="3"/>
      <c r="C1642" s="3"/>
      <c r="D1642" s="3"/>
      <c r="E1642" s="34"/>
      <c r="F1642" s="34"/>
      <c r="G1642" s="34"/>
      <c r="H1642" s="34"/>
      <c r="I1642" s="34"/>
      <c r="J1642" s="34"/>
      <c r="K1642" s="21">
        <v>45488</v>
      </c>
      <c r="L1642" s="3" t="s">
        <v>312</v>
      </c>
      <c r="M1642" s="4">
        <v>100000</v>
      </c>
      <c r="N1642" s="34"/>
      <c r="O1642" s="4">
        <f t="shared" si="297"/>
        <v>100000</v>
      </c>
      <c r="P1642" s="34"/>
      <c r="Q1642" s="34"/>
      <c r="R1642" s="34"/>
      <c r="S1642" s="34"/>
      <c r="T1642" s="3" t="s">
        <v>294</v>
      </c>
    </row>
    <row r="1643" spans="1:20" x14ac:dyDescent="0.35">
      <c r="A1643" s="3" t="s">
        <v>1562</v>
      </c>
      <c r="B1643" s="3"/>
      <c r="C1643" s="3"/>
      <c r="D1643" s="3"/>
      <c r="E1643" s="34"/>
      <c r="F1643" s="34"/>
      <c r="G1643" s="34"/>
      <c r="H1643" s="34"/>
      <c r="I1643" s="34"/>
      <c r="J1643" s="34"/>
      <c r="K1643" s="3"/>
      <c r="L1643" s="3"/>
      <c r="M1643" s="34"/>
      <c r="N1643" s="34"/>
      <c r="O1643" s="4">
        <f t="shared" si="297"/>
        <v>0</v>
      </c>
      <c r="P1643" s="34"/>
      <c r="Q1643" s="34"/>
      <c r="R1643" s="34"/>
      <c r="S1643" s="34"/>
      <c r="T1643" s="3" t="s">
        <v>294</v>
      </c>
    </row>
    <row r="1644" spans="1:20" x14ac:dyDescent="0.35">
      <c r="A1644" s="18"/>
      <c r="B1644" s="18"/>
      <c r="C1644" s="18"/>
      <c r="D1644" s="18"/>
      <c r="E1644" s="23"/>
      <c r="F1644" s="23"/>
      <c r="G1644" s="23"/>
      <c r="H1644" s="23"/>
      <c r="I1644" s="23"/>
      <c r="J1644" s="23"/>
      <c r="K1644" s="18"/>
      <c r="L1644" s="18"/>
      <c r="M1644" s="23">
        <f t="shared" ref="M1644:N1644" si="298">SUM(M1638:M1643)</f>
        <v>429000</v>
      </c>
      <c r="N1644" s="23">
        <f t="shared" si="298"/>
        <v>0</v>
      </c>
      <c r="O1644" s="23">
        <f>SUM(O1638:O1643)</f>
        <v>429000</v>
      </c>
      <c r="P1644" s="23">
        <f>+J1637-N1644</f>
        <v>919665</v>
      </c>
      <c r="Q1644" s="23">
        <f>+I1637-M1644</f>
        <v>396000</v>
      </c>
      <c r="R1644" s="23">
        <f>+SUM(P1644:Q1644)</f>
        <v>1315665</v>
      </c>
      <c r="S1644" s="23">
        <f>+O1644</f>
        <v>429000</v>
      </c>
      <c r="T1644" s="18"/>
    </row>
    <row r="1645" spans="1:20" x14ac:dyDescent="0.35">
      <c r="A1645" s="3" t="s">
        <v>1563</v>
      </c>
      <c r="B1645" s="3" t="s">
        <v>1540</v>
      </c>
      <c r="C1645" s="3" t="s">
        <v>403</v>
      </c>
      <c r="D1645" s="3">
        <v>105.08</v>
      </c>
      <c r="E1645" s="34">
        <v>10500</v>
      </c>
      <c r="F1645" s="4">
        <f>+D1645*0.8364</f>
        <v>87.888912000000005</v>
      </c>
      <c r="G1645" s="34">
        <v>6500</v>
      </c>
      <c r="H1645" s="34">
        <f>+D1645*E1645</f>
        <v>1103340</v>
      </c>
      <c r="I1645" s="4">
        <f>+CEILING(F1645*G1645,1000)</f>
        <v>572000</v>
      </c>
      <c r="J1645" s="4">
        <f>(H1645-I1645)</f>
        <v>531340</v>
      </c>
      <c r="K1645" s="21">
        <v>45477</v>
      </c>
      <c r="L1645" s="3"/>
      <c r="M1645" s="34"/>
      <c r="N1645" s="34"/>
      <c r="O1645" s="34"/>
      <c r="P1645" s="34"/>
      <c r="Q1645" s="34"/>
      <c r="R1645" s="34"/>
      <c r="S1645" s="34"/>
      <c r="T1645" s="3" t="s">
        <v>294</v>
      </c>
    </row>
    <row r="1646" spans="1:20" x14ac:dyDescent="0.35">
      <c r="A1646" s="3" t="s">
        <v>1563</v>
      </c>
      <c r="B1646" s="3"/>
      <c r="C1646" s="3"/>
      <c r="D1646" s="3"/>
      <c r="E1646" s="34"/>
      <c r="F1646" s="34"/>
      <c r="G1646" s="34"/>
      <c r="H1646" s="34"/>
      <c r="I1646" s="34"/>
      <c r="J1646" s="34"/>
      <c r="K1646" s="21">
        <v>45475</v>
      </c>
      <c r="L1646" s="3" t="s">
        <v>312</v>
      </c>
      <c r="M1646" s="4">
        <v>35000</v>
      </c>
      <c r="N1646" s="34"/>
      <c r="O1646" s="4">
        <f t="shared" ref="O1646:O1654" si="299">+SUM(M1646:N1646)</f>
        <v>35000</v>
      </c>
      <c r="P1646" s="34"/>
      <c r="Q1646" s="34"/>
      <c r="R1646" s="34"/>
      <c r="S1646" s="34"/>
      <c r="T1646" s="3" t="s">
        <v>294</v>
      </c>
    </row>
    <row r="1647" spans="1:20" x14ac:dyDescent="0.35">
      <c r="A1647" s="3" t="s">
        <v>1563</v>
      </c>
      <c r="B1647" s="3"/>
      <c r="C1647" s="3"/>
      <c r="D1647" s="3"/>
      <c r="E1647" s="34"/>
      <c r="F1647" s="34"/>
      <c r="G1647" s="34"/>
      <c r="H1647" s="34"/>
      <c r="I1647" s="34"/>
      <c r="J1647" s="34"/>
      <c r="K1647" s="21">
        <v>45512</v>
      </c>
      <c r="L1647" s="3" t="s">
        <v>9</v>
      </c>
      <c r="M1647" s="34"/>
      <c r="N1647" s="4">
        <v>90000</v>
      </c>
      <c r="O1647" s="4">
        <f t="shared" si="299"/>
        <v>90000</v>
      </c>
      <c r="P1647" s="34"/>
      <c r="Q1647" s="34"/>
      <c r="R1647" s="34"/>
      <c r="S1647" s="34"/>
      <c r="T1647" s="3" t="s">
        <v>294</v>
      </c>
    </row>
    <row r="1648" spans="1:20" x14ac:dyDescent="0.35">
      <c r="A1648" s="3" t="s">
        <v>1563</v>
      </c>
      <c r="B1648" s="3"/>
      <c r="C1648" s="3"/>
      <c r="D1648" s="3"/>
      <c r="E1648" s="34"/>
      <c r="F1648" s="34"/>
      <c r="G1648" s="34"/>
      <c r="H1648" s="34"/>
      <c r="I1648" s="34"/>
      <c r="J1648" s="34"/>
      <c r="K1648" s="21">
        <v>45514</v>
      </c>
      <c r="L1648" s="3" t="s">
        <v>312</v>
      </c>
      <c r="M1648" s="4">
        <v>10</v>
      </c>
      <c r="N1648" s="34"/>
      <c r="O1648" s="4">
        <f t="shared" si="299"/>
        <v>10</v>
      </c>
      <c r="P1648" s="34"/>
      <c r="Q1648" s="34"/>
      <c r="R1648" s="34"/>
      <c r="S1648" s="34"/>
      <c r="T1648" s="3" t="s">
        <v>294</v>
      </c>
    </row>
    <row r="1649" spans="1:20" x14ac:dyDescent="0.35">
      <c r="A1649" s="3" t="s">
        <v>1563</v>
      </c>
      <c r="B1649" s="3"/>
      <c r="C1649" s="3"/>
      <c r="D1649" s="3"/>
      <c r="E1649" s="34"/>
      <c r="F1649" s="34"/>
      <c r="G1649" s="34"/>
      <c r="H1649" s="34"/>
      <c r="I1649" s="34"/>
      <c r="J1649" s="34"/>
      <c r="K1649" s="21">
        <v>45515</v>
      </c>
      <c r="L1649" s="3" t="s">
        <v>312</v>
      </c>
      <c r="M1649" s="4">
        <v>80000</v>
      </c>
      <c r="N1649" s="34"/>
      <c r="O1649" s="4">
        <f t="shared" si="299"/>
        <v>80000</v>
      </c>
      <c r="P1649" s="34"/>
      <c r="Q1649" s="34"/>
      <c r="R1649" s="34"/>
      <c r="S1649" s="34"/>
      <c r="T1649" s="3" t="s">
        <v>294</v>
      </c>
    </row>
    <row r="1650" spans="1:20" x14ac:dyDescent="0.35">
      <c r="A1650" s="3" t="s">
        <v>1563</v>
      </c>
      <c r="B1650" s="3"/>
      <c r="C1650" s="3"/>
      <c r="D1650" s="3"/>
      <c r="E1650" s="34"/>
      <c r="F1650" s="34"/>
      <c r="G1650" s="34"/>
      <c r="H1650" s="34"/>
      <c r="I1650" s="34"/>
      <c r="J1650" s="34"/>
      <c r="K1650" s="21">
        <v>45685</v>
      </c>
      <c r="L1650" s="3" t="s">
        <v>9</v>
      </c>
      <c r="M1650" s="34"/>
      <c r="N1650" s="4">
        <v>9500</v>
      </c>
      <c r="O1650" s="4">
        <f t="shared" si="299"/>
        <v>9500</v>
      </c>
      <c r="P1650" s="34"/>
      <c r="Q1650" s="34"/>
      <c r="R1650" s="34"/>
      <c r="S1650" s="34"/>
      <c r="T1650" s="3" t="s">
        <v>294</v>
      </c>
    </row>
    <row r="1651" spans="1:20" x14ac:dyDescent="0.35">
      <c r="A1651" s="3" t="s">
        <v>1563</v>
      </c>
      <c r="B1651" s="3"/>
      <c r="C1651" s="3"/>
      <c r="D1651" s="3"/>
      <c r="E1651" s="34"/>
      <c r="F1651" s="34"/>
      <c r="G1651" s="34"/>
      <c r="H1651" s="34"/>
      <c r="I1651" s="34"/>
      <c r="J1651" s="34"/>
      <c r="K1651" s="21">
        <v>45324</v>
      </c>
      <c r="L1651" s="3" t="s">
        <v>1871</v>
      </c>
      <c r="M1651" s="4">
        <v>200000</v>
      </c>
      <c r="N1651" s="34"/>
      <c r="O1651" s="4">
        <f t="shared" si="299"/>
        <v>200000</v>
      </c>
      <c r="P1651" s="34"/>
      <c r="Q1651" s="34"/>
      <c r="R1651" s="34"/>
      <c r="S1651" s="34"/>
      <c r="T1651" s="3" t="s">
        <v>294</v>
      </c>
    </row>
    <row r="1652" spans="1:20" x14ac:dyDescent="0.35">
      <c r="A1652" s="3" t="s">
        <v>1563</v>
      </c>
      <c r="B1652" s="3"/>
      <c r="C1652" s="3"/>
      <c r="D1652" s="3"/>
      <c r="E1652" s="34"/>
      <c r="F1652" s="34"/>
      <c r="G1652" s="34"/>
      <c r="H1652" s="34"/>
      <c r="I1652" s="34"/>
      <c r="J1652" s="34"/>
      <c r="K1652" s="21">
        <v>45872</v>
      </c>
      <c r="L1652" s="3" t="s">
        <v>1981</v>
      </c>
      <c r="M1652" s="4">
        <v>200000</v>
      </c>
      <c r="N1652" s="34"/>
      <c r="O1652" s="4">
        <f t="shared" si="299"/>
        <v>200000</v>
      </c>
      <c r="P1652" s="34"/>
      <c r="Q1652" s="34"/>
      <c r="R1652" s="34"/>
      <c r="S1652" s="34"/>
      <c r="T1652" s="3"/>
    </row>
    <row r="1653" spans="1:20" x14ac:dyDescent="0.35">
      <c r="A1653" s="3" t="s">
        <v>1563</v>
      </c>
      <c r="B1653" s="3"/>
      <c r="C1653" s="3"/>
      <c r="D1653" s="3"/>
      <c r="E1653" s="34"/>
      <c r="F1653" s="34"/>
      <c r="G1653" s="34"/>
      <c r="H1653" s="34"/>
      <c r="I1653" s="34"/>
      <c r="J1653" s="34"/>
      <c r="K1653" s="21" t="s">
        <v>1982</v>
      </c>
      <c r="L1653" s="3" t="s">
        <v>9</v>
      </c>
      <c r="M1653" s="4"/>
      <c r="N1653" s="34">
        <v>92000</v>
      </c>
      <c r="O1653" s="4">
        <f t="shared" si="299"/>
        <v>92000</v>
      </c>
      <c r="P1653" s="34"/>
      <c r="Q1653" s="34"/>
      <c r="R1653" s="34"/>
      <c r="S1653" s="34"/>
      <c r="T1653" s="3"/>
    </row>
    <row r="1654" spans="1:20" x14ac:dyDescent="0.35">
      <c r="A1654" s="3" t="s">
        <v>1563</v>
      </c>
      <c r="B1654" s="3"/>
      <c r="C1654" s="3"/>
      <c r="D1654" s="3"/>
      <c r="E1654" s="34"/>
      <c r="F1654" s="34"/>
      <c r="G1654" s="34"/>
      <c r="H1654" s="34"/>
      <c r="I1654" s="34"/>
      <c r="J1654" s="34"/>
      <c r="K1654" s="3"/>
      <c r="L1654" s="3"/>
      <c r="M1654" s="34"/>
      <c r="N1654" s="34"/>
      <c r="O1654" s="4">
        <f t="shared" si="299"/>
        <v>0</v>
      </c>
      <c r="P1654" s="34"/>
      <c r="Q1654" s="34"/>
      <c r="R1654" s="34"/>
      <c r="S1654" s="34"/>
      <c r="T1654" s="3" t="s">
        <v>294</v>
      </c>
    </row>
    <row r="1655" spans="1:20" x14ac:dyDescent="0.35">
      <c r="A1655" s="18"/>
      <c r="B1655" s="18"/>
      <c r="C1655" s="18"/>
      <c r="D1655" s="18"/>
      <c r="E1655" s="23"/>
      <c r="F1655" s="23"/>
      <c r="G1655" s="23"/>
      <c r="H1655" s="23"/>
      <c r="I1655" s="23"/>
      <c r="J1655" s="23"/>
      <c r="K1655" s="18"/>
      <c r="L1655" s="18"/>
      <c r="M1655" s="23">
        <f t="shared" ref="M1655:N1655" si="300">SUM(M1646:M1654)</f>
        <v>515010</v>
      </c>
      <c r="N1655" s="23">
        <f t="shared" si="300"/>
        <v>191500</v>
      </c>
      <c r="O1655" s="23">
        <f>SUM(O1646:O1654)</f>
        <v>706510</v>
      </c>
      <c r="P1655" s="23">
        <f>+J1645-N1655</f>
        <v>339840</v>
      </c>
      <c r="Q1655" s="23">
        <f>+I1645-M1655</f>
        <v>56990</v>
      </c>
      <c r="R1655" s="23">
        <f>+SUM(P1655:Q1655)</f>
        <v>396830</v>
      </c>
      <c r="S1655" s="23">
        <f>+O1655</f>
        <v>706510</v>
      </c>
      <c r="T1655" s="18"/>
    </row>
    <row r="1656" spans="1:20" x14ac:dyDescent="0.35">
      <c r="A1656" s="3" t="s">
        <v>1564</v>
      </c>
      <c r="B1656" s="3" t="s">
        <v>1540</v>
      </c>
      <c r="C1656" s="3" t="s">
        <v>403</v>
      </c>
      <c r="D1656" s="3">
        <v>105.08</v>
      </c>
      <c r="E1656" s="34">
        <v>10500</v>
      </c>
      <c r="F1656" s="4">
        <f>+D1656*0.8364</f>
        <v>87.888912000000005</v>
      </c>
      <c r="G1656" s="34">
        <v>6500</v>
      </c>
      <c r="H1656" s="34">
        <f>+D1656*E1656</f>
        <v>1103340</v>
      </c>
      <c r="I1656" s="4">
        <f>+CEILING(F1656*G1656,1000)</f>
        <v>572000</v>
      </c>
      <c r="J1656" s="4">
        <f>(H1656-I1656)</f>
        <v>531340</v>
      </c>
      <c r="K1656" s="21">
        <v>45477</v>
      </c>
      <c r="L1656" s="3"/>
      <c r="M1656" s="34"/>
      <c r="N1656" s="34"/>
      <c r="O1656" s="34"/>
      <c r="P1656" s="34"/>
      <c r="Q1656" s="34"/>
      <c r="R1656" s="34"/>
      <c r="S1656" s="34"/>
      <c r="T1656" s="3" t="s">
        <v>294</v>
      </c>
    </row>
    <row r="1657" spans="1:20" x14ac:dyDescent="0.35">
      <c r="A1657" s="3" t="s">
        <v>1564</v>
      </c>
      <c r="B1657" s="3"/>
      <c r="C1657" s="3"/>
      <c r="D1657" s="3"/>
      <c r="E1657" s="34"/>
      <c r="F1657" s="34"/>
      <c r="G1657" s="34"/>
      <c r="H1657" s="34"/>
      <c r="I1657" s="34"/>
      <c r="J1657" s="34"/>
      <c r="K1657" s="21">
        <v>45475</v>
      </c>
      <c r="L1657" s="3" t="s">
        <v>312</v>
      </c>
      <c r="M1657" s="4">
        <v>35000</v>
      </c>
      <c r="N1657" s="34"/>
      <c r="O1657" s="4">
        <f t="shared" ref="O1657:O1659" si="301">+SUM(M1657:N1657)</f>
        <v>35000</v>
      </c>
      <c r="P1657" s="34"/>
      <c r="Q1657" s="34"/>
      <c r="R1657" s="34"/>
      <c r="S1657" s="34"/>
      <c r="T1657" s="3" t="s">
        <v>294</v>
      </c>
    </row>
    <row r="1658" spans="1:20" x14ac:dyDescent="0.35">
      <c r="A1658" s="3" t="s">
        <v>1564</v>
      </c>
      <c r="B1658" s="3"/>
      <c r="C1658" s="3" t="s">
        <v>1565</v>
      </c>
      <c r="D1658" s="3"/>
      <c r="E1658" s="34"/>
      <c r="F1658" s="34"/>
      <c r="G1658" s="34"/>
      <c r="H1658" s="34"/>
      <c r="I1658" s="34"/>
      <c r="J1658" s="34"/>
      <c r="K1658" s="21">
        <v>45517</v>
      </c>
      <c r="L1658" s="3" t="s">
        <v>9</v>
      </c>
      <c r="M1658" s="34"/>
      <c r="N1658" s="4">
        <v>150000</v>
      </c>
      <c r="O1658" s="4">
        <f t="shared" si="301"/>
        <v>150000</v>
      </c>
      <c r="P1658" s="34"/>
      <c r="Q1658" s="34"/>
      <c r="R1658" s="34"/>
      <c r="S1658" s="34"/>
      <c r="T1658" s="3" t="s">
        <v>294</v>
      </c>
    </row>
    <row r="1659" spans="1:20" x14ac:dyDescent="0.35">
      <c r="A1659" s="3" t="s">
        <v>1564</v>
      </c>
      <c r="B1659" s="3"/>
      <c r="C1659" s="3"/>
      <c r="D1659" s="3"/>
      <c r="E1659" s="34"/>
      <c r="F1659" s="34"/>
      <c r="G1659" s="34"/>
      <c r="H1659" s="34"/>
      <c r="I1659" s="34"/>
      <c r="J1659" s="34"/>
      <c r="K1659" s="3"/>
      <c r="L1659" s="3"/>
      <c r="M1659" s="34"/>
      <c r="N1659" s="34"/>
      <c r="O1659" s="4">
        <f t="shared" si="301"/>
        <v>0</v>
      </c>
      <c r="P1659" s="34"/>
      <c r="Q1659" s="34"/>
      <c r="R1659" s="34"/>
      <c r="S1659" s="34"/>
      <c r="T1659" s="3" t="s">
        <v>294</v>
      </c>
    </row>
    <row r="1660" spans="1:20" x14ac:dyDescent="0.35">
      <c r="A1660" s="18"/>
      <c r="B1660" s="18"/>
      <c r="C1660" s="18"/>
      <c r="D1660" s="18"/>
      <c r="E1660" s="23"/>
      <c r="F1660" s="23"/>
      <c r="G1660" s="23"/>
      <c r="H1660" s="23"/>
      <c r="I1660" s="23"/>
      <c r="J1660" s="23"/>
      <c r="K1660" s="18"/>
      <c r="L1660" s="18"/>
      <c r="M1660" s="23">
        <f t="shared" ref="M1660:N1660" si="302">SUM(M1657:M1659)</f>
        <v>35000</v>
      </c>
      <c r="N1660" s="23">
        <f t="shared" si="302"/>
        <v>150000</v>
      </c>
      <c r="O1660" s="23">
        <f>SUM(O1657:O1659)</f>
        <v>185000</v>
      </c>
      <c r="P1660" s="23">
        <f>+J1656-N1660</f>
        <v>381340</v>
      </c>
      <c r="Q1660" s="23">
        <f>+I1656-M1660</f>
        <v>537000</v>
      </c>
      <c r="R1660" s="23">
        <f>+SUM(P1660:Q1660)</f>
        <v>918340</v>
      </c>
      <c r="S1660" s="23">
        <f>+O1660</f>
        <v>185000</v>
      </c>
      <c r="T1660" s="18"/>
    </row>
    <row r="1661" spans="1:20" x14ac:dyDescent="0.35">
      <c r="A1661" s="3" t="s">
        <v>1566</v>
      </c>
      <c r="B1661" s="3" t="s">
        <v>1540</v>
      </c>
      <c r="C1661" s="3"/>
      <c r="D1661" s="3">
        <v>105.08</v>
      </c>
      <c r="E1661" s="34">
        <v>10500</v>
      </c>
      <c r="F1661" s="4">
        <f>+D1661*0.8364</f>
        <v>87.888912000000005</v>
      </c>
      <c r="G1661" s="34">
        <v>6500</v>
      </c>
      <c r="H1661" s="34">
        <f>+D1661*E1661</f>
        <v>1103340</v>
      </c>
      <c r="I1661" s="4">
        <f>+CEILING(F1661*G1661,1000)</f>
        <v>572000</v>
      </c>
      <c r="J1661" s="4">
        <f>(H1661-I1661)</f>
        <v>531340</v>
      </c>
      <c r="K1661" s="21">
        <v>45506</v>
      </c>
      <c r="L1661" s="3"/>
      <c r="M1661" s="34"/>
      <c r="N1661" s="34"/>
      <c r="O1661" s="34"/>
      <c r="P1661" s="34"/>
      <c r="Q1661" s="34"/>
      <c r="R1661" s="34"/>
      <c r="S1661" s="34"/>
      <c r="T1661" s="3" t="s">
        <v>302</v>
      </c>
    </row>
    <row r="1662" spans="1:20" x14ac:dyDescent="0.35">
      <c r="A1662" s="3" t="s">
        <v>1566</v>
      </c>
      <c r="B1662" s="3"/>
      <c r="C1662" s="3" t="s">
        <v>1567</v>
      </c>
      <c r="D1662" s="3"/>
      <c r="E1662" s="34"/>
      <c r="F1662" s="34"/>
      <c r="G1662" s="34"/>
      <c r="H1662" s="34"/>
      <c r="I1662" s="34"/>
      <c r="J1662" s="34"/>
      <c r="K1662" s="21">
        <v>45506</v>
      </c>
      <c r="L1662" s="3" t="s">
        <v>9</v>
      </c>
      <c r="M1662" s="34"/>
      <c r="N1662" s="4">
        <v>100000</v>
      </c>
      <c r="O1662" s="4">
        <f t="shared" ref="O1662:O1667" si="303">+SUM(M1662:N1662)</f>
        <v>100000</v>
      </c>
      <c r="P1662" s="34"/>
      <c r="Q1662" s="34"/>
      <c r="R1662" s="34"/>
      <c r="S1662" s="34"/>
      <c r="T1662" s="3" t="s">
        <v>302</v>
      </c>
    </row>
    <row r="1663" spans="1:20" x14ac:dyDescent="0.35">
      <c r="A1663" s="3" t="s">
        <v>1566</v>
      </c>
      <c r="B1663" s="3"/>
      <c r="C1663" s="3" t="s">
        <v>1567</v>
      </c>
      <c r="D1663" s="3"/>
      <c r="E1663" s="34"/>
      <c r="F1663" s="34"/>
      <c r="G1663" s="34"/>
      <c r="H1663" s="34"/>
      <c r="I1663" s="34"/>
      <c r="J1663" s="34"/>
      <c r="K1663" s="21">
        <v>45551</v>
      </c>
      <c r="L1663" s="3" t="s">
        <v>9</v>
      </c>
      <c r="M1663" s="34"/>
      <c r="N1663" s="4">
        <v>431000</v>
      </c>
      <c r="O1663" s="4">
        <f t="shared" si="303"/>
        <v>431000</v>
      </c>
      <c r="P1663" s="34"/>
      <c r="Q1663" s="34"/>
      <c r="R1663" s="34"/>
      <c r="S1663" s="34"/>
      <c r="T1663" s="3" t="s">
        <v>302</v>
      </c>
    </row>
    <row r="1664" spans="1:20" x14ac:dyDescent="0.35">
      <c r="A1664" s="3" t="s">
        <v>1566</v>
      </c>
      <c r="B1664" s="3"/>
      <c r="C1664" s="3" t="s">
        <v>1567</v>
      </c>
      <c r="D1664" s="3"/>
      <c r="E1664" s="34"/>
      <c r="F1664" s="34"/>
      <c r="G1664" s="34"/>
      <c r="H1664" s="34"/>
      <c r="I1664" s="34"/>
      <c r="J1664" s="34"/>
      <c r="K1664" s="21">
        <v>45552</v>
      </c>
      <c r="L1664" s="3" t="s">
        <v>9</v>
      </c>
      <c r="M1664" s="34"/>
      <c r="N1664" s="4">
        <v>340</v>
      </c>
      <c r="O1664" s="4">
        <f t="shared" si="303"/>
        <v>340</v>
      </c>
      <c r="P1664" s="34"/>
      <c r="Q1664" s="34"/>
      <c r="R1664" s="34"/>
      <c r="S1664" s="34"/>
      <c r="T1664" s="3" t="s">
        <v>302</v>
      </c>
    </row>
    <row r="1665" spans="1:20" x14ac:dyDescent="0.35">
      <c r="A1665" s="3" t="s">
        <v>1566</v>
      </c>
      <c r="B1665" s="3"/>
      <c r="C1665" s="3" t="s">
        <v>1568</v>
      </c>
      <c r="D1665" s="3"/>
      <c r="E1665" s="34"/>
      <c r="F1665" s="34"/>
      <c r="G1665" s="34"/>
      <c r="H1665" s="34"/>
      <c r="I1665" s="34"/>
      <c r="J1665" s="34"/>
      <c r="K1665" s="21">
        <v>45552</v>
      </c>
      <c r="L1665" s="3" t="s">
        <v>1872</v>
      </c>
      <c r="M1665" s="4">
        <v>400000</v>
      </c>
      <c r="N1665" s="34"/>
      <c r="O1665" s="4">
        <f t="shared" si="303"/>
        <v>400000</v>
      </c>
      <c r="P1665" s="34"/>
      <c r="Q1665" s="34"/>
      <c r="R1665" s="34"/>
      <c r="S1665" s="34"/>
      <c r="T1665" s="3" t="s">
        <v>302</v>
      </c>
    </row>
    <row r="1666" spans="1:20" x14ac:dyDescent="0.35">
      <c r="A1666" s="3" t="s">
        <v>1566</v>
      </c>
      <c r="B1666" s="3"/>
      <c r="C1666" s="3" t="s">
        <v>1568</v>
      </c>
      <c r="D1666" s="3"/>
      <c r="E1666" s="34"/>
      <c r="F1666" s="34"/>
      <c r="G1666" s="34"/>
      <c r="H1666" s="34"/>
      <c r="I1666" s="34"/>
      <c r="J1666" s="34"/>
      <c r="K1666" s="21">
        <v>45552</v>
      </c>
      <c r="L1666" s="3" t="s">
        <v>1873</v>
      </c>
      <c r="M1666" s="4">
        <v>172000</v>
      </c>
      <c r="N1666" s="34"/>
      <c r="O1666" s="4">
        <f t="shared" si="303"/>
        <v>172000</v>
      </c>
      <c r="P1666" s="34"/>
      <c r="Q1666" s="34"/>
      <c r="R1666" s="34"/>
      <c r="S1666" s="34"/>
      <c r="T1666" s="3" t="s">
        <v>302</v>
      </c>
    </row>
    <row r="1667" spans="1:20" x14ac:dyDescent="0.35">
      <c r="A1667" s="3" t="s">
        <v>1566</v>
      </c>
      <c r="B1667" s="3"/>
      <c r="C1667" s="3"/>
      <c r="D1667" s="3"/>
      <c r="E1667" s="34"/>
      <c r="F1667" s="34"/>
      <c r="G1667" s="34"/>
      <c r="H1667" s="34"/>
      <c r="I1667" s="34"/>
      <c r="J1667" s="34"/>
      <c r="K1667" s="3"/>
      <c r="L1667" s="3"/>
      <c r="M1667" s="34"/>
      <c r="N1667" s="34"/>
      <c r="O1667" s="4">
        <f t="shared" si="303"/>
        <v>0</v>
      </c>
      <c r="P1667" s="34"/>
      <c r="Q1667" s="34"/>
      <c r="R1667" s="34"/>
      <c r="S1667" s="34"/>
      <c r="T1667" s="3" t="s">
        <v>302</v>
      </c>
    </row>
    <row r="1668" spans="1:20" x14ac:dyDescent="0.35">
      <c r="A1668" s="18"/>
      <c r="B1668" s="18"/>
      <c r="C1668" s="18"/>
      <c r="D1668" s="18"/>
      <c r="E1668" s="23"/>
      <c r="F1668" s="23"/>
      <c r="G1668" s="23"/>
      <c r="H1668" s="23"/>
      <c r="I1668" s="23"/>
      <c r="J1668" s="23"/>
      <c r="K1668" s="18"/>
      <c r="L1668" s="18"/>
      <c r="M1668" s="23">
        <f t="shared" ref="M1668:N1668" si="304">SUM(M1662:M1667)</f>
        <v>572000</v>
      </c>
      <c r="N1668" s="23">
        <f t="shared" si="304"/>
        <v>531340</v>
      </c>
      <c r="O1668" s="23">
        <f>SUM(O1662:O1667)</f>
        <v>1103340</v>
      </c>
      <c r="P1668" s="23">
        <f>+J1661-N1668</f>
        <v>0</v>
      </c>
      <c r="Q1668" s="23">
        <f>+I1661-M1668</f>
        <v>0</v>
      </c>
      <c r="R1668" s="23">
        <f>+SUM(P1668:Q1668)</f>
        <v>0</v>
      </c>
      <c r="S1668" s="23">
        <f>+O1668</f>
        <v>1103340</v>
      </c>
      <c r="T1668" s="18"/>
    </row>
    <row r="1669" spans="1:20" x14ac:dyDescent="0.35">
      <c r="A1669" s="3" t="s">
        <v>1569</v>
      </c>
      <c r="B1669" s="3" t="s">
        <v>1540</v>
      </c>
      <c r="C1669" s="3"/>
      <c r="D1669" s="3">
        <v>125.38</v>
      </c>
      <c r="E1669" s="34">
        <v>10500</v>
      </c>
      <c r="F1669" s="4">
        <f>+D1669*0.8364</f>
        <v>104.86783200000001</v>
      </c>
      <c r="G1669" s="34">
        <v>6500</v>
      </c>
      <c r="H1669" s="34">
        <f>+D1669*E1669</f>
        <v>1316490</v>
      </c>
      <c r="I1669" s="4">
        <f>+CEILING(F1669*G1669,1000)</f>
        <v>682000</v>
      </c>
      <c r="J1669" s="4">
        <f>(H1669-I1669)</f>
        <v>634490</v>
      </c>
      <c r="K1669" s="21">
        <v>45579</v>
      </c>
      <c r="L1669" s="3"/>
      <c r="M1669" s="34"/>
      <c r="N1669" s="34"/>
      <c r="O1669" s="34"/>
      <c r="P1669" s="34"/>
      <c r="Q1669" s="34"/>
      <c r="R1669" s="34"/>
      <c r="S1669" s="34"/>
      <c r="T1669" s="3" t="s">
        <v>1636</v>
      </c>
    </row>
    <row r="1670" spans="1:20" x14ac:dyDescent="0.35">
      <c r="A1670" s="3" t="s">
        <v>1569</v>
      </c>
      <c r="B1670" s="3"/>
      <c r="C1670" s="3" t="s">
        <v>1570</v>
      </c>
      <c r="D1670" s="3"/>
      <c r="E1670" s="34"/>
      <c r="F1670" s="34"/>
      <c r="G1670" s="34"/>
      <c r="H1670" s="34"/>
      <c r="I1670" s="34"/>
      <c r="J1670" s="34"/>
      <c r="K1670" s="21">
        <v>45579</v>
      </c>
      <c r="L1670" s="3" t="s">
        <v>9</v>
      </c>
      <c r="M1670" s="34"/>
      <c r="N1670" s="4">
        <v>10000</v>
      </c>
      <c r="O1670" s="4">
        <f t="shared" ref="O1670:O1673" si="305">+SUM(M1670:N1670)</f>
        <v>10000</v>
      </c>
      <c r="P1670" s="34"/>
      <c r="Q1670" s="34"/>
      <c r="R1670" s="34"/>
      <c r="S1670" s="34"/>
      <c r="T1670" s="3" t="s">
        <v>1636</v>
      </c>
    </row>
    <row r="1671" spans="1:20" x14ac:dyDescent="0.35">
      <c r="A1671" s="3" t="s">
        <v>1569</v>
      </c>
      <c r="B1671" s="3"/>
      <c r="C1671" s="3" t="s">
        <v>1570</v>
      </c>
      <c r="D1671" s="3"/>
      <c r="E1671" s="34"/>
      <c r="F1671" s="34"/>
      <c r="G1671" s="34"/>
      <c r="H1671" s="34"/>
      <c r="I1671" s="34"/>
      <c r="J1671" s="34"/>
      <c r="K1671" s="21">
        <v>45585</v>
      </c>
      <c r="L1671" s="3" t="s">
        <v>9</v>
      </c>
      <c r="M1671" s="34"/>
      <c r="N1671" s="4">
        <v>319000</v>
      </c>
      <c r="O1671" s="4">
        <f t="shared" si="305"/>
        <v>319000</v>
      </c>
      <c r="P1671" s="34"/>
      <c r="Q1671" s="34"/>
      <c r="R1671" s="34"/>
      <c r="S1671" s="34"/>
      <c r="T1671" s="3" t="s">
        <v>1636</v>
      </c>
    </row>
    <row r="1672" spans="1:20" x14ac:dyDescent="0.35">
      <c r="A1672" s="3" t="s">
        <v>1569</v>
      </c>
      <c r="B1672" s="3"/>
      <c r="C1672" s="3" t="s">
        <v>1558</v>
      </c>
      <c r="D1672" s="3"/>
      <c r="E1672" s="34"/>
      <c r="F1672" s="34"/>
      <c r="G1672" s="34"/>
      <c r="H1672" s="34"/>
      <c r="I1672" s="34"/>
      <c r="J1672" s="34"/>
      <c r="K1672" s="21">
        <v>45708</v>
      </c>
      <c r="L1672" s="3" t="s">
        <v>1874</v>
      </c>
      <c r="M1672" s="4">
        <v>300000</v>
      </c>
      <c r="N1672" s="34"/>
      <c r="O1672" s="4">
        <f t="shared" si="305"/>
        <v>300000</v>
      </c>
      <c r="P1672" s="34"/>
      <c r="Q1672" s="34"/>
      <c r="R1672" s="34"/>
      <c r="S1672" s="34"/>
      <c r="T1672" s="3" t="s">
        <v>1636</v>
      </c>
    </row>
    <row r="1673" spans="1:20" x14ac:dyDescent="0.35">
      <c r="A1673" s="3" t="s">
        <v>1569</v>
      </c>
      <c r="B1673" s="3"/>
      <c r="C1673" s="3"/>
      <c r="D1673" s="3"/>
      <c r="E1673" s="34"/>
      <c r="F1673" s="34"/>
      <c r="G1673" s="34"/>
      <c r="H1673" s="34"/>
      <c r="I1673" s="34"/>
      <c r="J1673" s="34"/>
      <c r="K1673" s="3"/>
      <c r="L1673" s="3"/>
      <c r="M1673" s="34"/>
      <c r="N1673" s="34"/>
      <c r="O1673" s="4">
        <f t="shared" si="305"/>
        <v>0</v>
      </c>
      <c r="P1673" s="34"/>
      <c r="Q1673" s="34"/>
      <c r="R1673" s="34"/>
      <c r="S1673" s="34"/>
      <c r="T1673" s="3" t="s">
        <v>1636</v>
      </c>
    </row>
    <row r="1674" spans="1:20" x14ac:dyDescent="0.35">
      <c r="A1674" s="18"/>
      <c r="B1674" s="18"/>
      <c r="C1674" s="18"/>
      <c r="D1674" s="18"/>
      <c r="E1674" s="23"/>
      <c r="F1674" s="23"/>
      <c r="G1674" s="23"/>
      <c r="H1674" s="23"/>
      <c r="I1674" s="23"/>
      <c r="J1674" s="23"/>
      <c r="K1674" s="18"/>
      <c r="L1674" s="18"/>
      <c r="M1674" s="23">
        <f t="shared" ref="M1674:N1674" si="306">SUM(M1670:M1673)</f>
        <v>300000</v>
      </c>
      <c r="N1674" s="23">
        <f t="shared" si="306"/>
        <v>329000</v>
      </c>
      <c r="O1674" s="23">
        <f>SUM(O1670:O1673)</f>
        <v>629000</v>
      </c>
      <c r="P1674" s="23">
        <f>+J1669-N1674</f>
        <v>305490</v>
      </c>
      <c r="Q1674" s="23">
        <f>+I1669-M1674</f>
        <v>382000</v>
      </c>
      <c r="R1674" s="23">
        <f>+SUM(P1674:Q1674)</f>
        <v>687490</v>
      </c>
      <c r="S1674" s="23">
        <f>+O1674</f>
        <v>629000</v>
      </c>
      <c r="T1674" s="18"/>
    </row>
    <row r="1675" spans="1:20" x14ac:dyDescent="0.35">
      <c r="A1675" s="26" t="s">
        <v>1571</v>
      </c>
      <c r="B1675" s="26" t="s">
        <v>1540</v>
      </c>
      <c r="C1675" s="26"/>
      <c r="D1675" s="26">
        <v>84.74</v>
      </c>
      <c r="E1675" s="27">
        <v>11500</v>
      </c>
      <c r="F1675" s="27">
        <f t="shared" ref="F1675:F1678" si="307">+D1675*0.8364</f>
        <v>70.876536000000002</v>
      </c>
      <c r="G1675" s="27">
        <v>6500</v>
      </c>
      <c r="H1675" s="27">
        <f t="shared" ref="H1675:H1678" si="308">+D1675*E1675</f>
        <v>974509.99999999988</v>
      </c>
      <c r="I1675" s="27">
        <f t="shared" ref="I1675:I1678" si="309">+CEILING(F1675*G1675,1000)</f>
        <v>461000</v>
      </c>
      <c r="J1675" s="27">
        <f t="shared" ref="J1675:J1678" si="310">(H1675-I1675)</f>
        <v>513509.99999999988</v>
      </c>
      <c r="K1675" s="26"/>
      <c r="L1675" s="26"/>
      <c r="M1675" s="27"/>
      <c r="N1675" s="27"/>
      <c r="O1675" s="27"/>
      <c r="P1675" s="27">
        <f t="shared" ref="P1675:P1677" si="311">+J1675-N1675</f>
        <v>513509.99999999988</v>
      </c>
      <c r="Q1675" s="27">
        <f t="shared" ref="Q1675:Q1677" si="312">+I1675-M1675</f>
        <v>461000</v>
      </c>
      <c r="R1675" s="27">
        <f t="shared" ref="R1675:R1677" si="313">+P1675+Q1675</f>
        <v>974509.99999999988</v>
      </c>
      <c r="S1675" s="27">
        <f t="shared" ref="S1675:S1677" si="314">+O1675</f>
        <v>0</v>
      </c>
      <c r="T1675" s="26" t="s">
        <v>295</v>
      </c>
    </row>
    <row r="1676" spans="1:20" x14ac:dyDescent="0.35">
      <c r="A1676" s="26" t="s">
        <v>1572</v>
      </c>
      <c r="B1676" s="26" t="s">
        <v>1540</v>
      </c>
      <c r="C1676" s="26"/>
      <c r="D1676" s="26">
        <v>88.92</v>
      </c>
      <c r="E1676" s="27">
        <v>11500</v>
      </c>
      <c r="F1676" s="27">
        <f t="shared" si="307"/>
        <v>74.372688000000011</v>
      </c>
      <c r="G1676" s="27">
        <v>6500</v>
      </c>
      <c r="H1676" s="27">
        <f t="shared" si="308"/>
        <v>1022580</v>
      </c>
      <c r="I1676" s="27">
        <f t="shared" si="309"/>
        <v>484000</v>
      </c>
      <c r="J1676" s="27">
        <f t="shared" si="310"/>
        <v>538580</v>
      </c>
      <c r="K1676" s="26"/>
      <c r="L1676" s="26"/>
      <c r="M1676" s="27"/>
      <c r="N1676" s="27"/>
      <c r="O1676" s="27"/>
      <c r="P1676" s="27">
        <f t="shared" si="311"/>
        <v>538580</v>
      </c>
      <c r="Q1676" s="27">
        <f t="shared" si="312"/>
        <v>484000</v>
      </c>
      <c r="R1676" s="27">
        <f t="shared" si="313"/>
        <v>1022580</v>
      </c>
      <c r="S1676" s="27">
        <f t="shared" si="314"/>
        <v>0</v>
      </c>
      <c r="T1676" s="26" t="s">
        <v>295</v>
      </c>
    </row>
    <row r="1677" spans="1:20" x14ac:dyDescent="0.35">
      <c r="A1677" s="26" t="s">
        <v>1573</v>
      </c>
      <c r="B1677" s="26" t="s">
        <v>1540</v>
      </c>
      <c r="C1677" s="26"/>
      <c r="D1677" s="26">
        <v>86.38</v>
      </c>
      <c r="E1677" s="27">
        <v>11500</v>
      </c>
      <c r="F1677" s="27">
        <f t="shared" si="307"/>
        <v>72.248232000000002</v>
      </c>
      <c r="G1677" s="27">
        <v>6500</v>
      </c>
      <c r="H1677" s="27">
        <f t="shared" si="308"/>
        <v>993370</v>
      </c>
      <c r="I1677" s="27">
        <f t="shared" si="309"/>
        <v>470000</v>
      </c>
      <c r="J1677" s="27">
        <f t="shared" si="310"/>
        <v>523370</v>
      </c>
      <c r="K1677" s="26"/>
      <c r="L1677" s="26"/>
      <c r="M1677" s="27"/>
      <c r="N1677" s="27"/>
      <c r="O1677" s="27"/>
      <c r="P1677" s="27">
        <f t="shared" si="311"/>
        <v>523370</v>
      </c>
      <c r="Q1677" s="27">
        <f t="shared" si="312"/>
        <v>470000</v>
      </c>
      <c r="R1677" s="27">
        <f t="shared" si="313"/>
        <v>993370</v>
      </c>
      <c r="S1677" s="27">
        <f t="shared" si="314"/>
        <v>0</v>
      </c>
      <c r="T1677" s="26" t="s">
        <v>295</v>
      </c>
    </row>
    <row r="1678" spans="1:20" x14ac:dyDescent="0.35">
      <c r="A1678" s="3" t="s">
        <v>1574</v>
      </c>
      <c r="B1678" s="3" t="s">
        <v>1540</v>
      </c>
      <c r="C1678" s="3"/>
      <c r="D1678" s="3">
        <v>76.03</v>
      </c>
      <c r="E1678" s="34">
        <v>10500</v>
      </c>
      <c r="F1678" s="4">
        <f t="shared" si="307"/>
        <v>63.591492000000002</v>
      </c>
      <c r="G1678" s="34">
        <v>6500</v>
      </c>
      <c r="H1678" s="34">
        <f t="shared" si="308"/>
        <v>798315</v>
      </c>
      <c r="I1678" s="4">
        <f t="shared" si="309"/>
        <v>414000</v>
      </c>
      <c r="J1678" s="4">
        <f t="shared" si="310"/>
        <v>384315</v>
      </c>
      <c r="K1678" s="21">
        <v>45532</v>
      </c>
      <c r="L1678" s="3"/>
      <c r="M1678" s="34"/>
      <c r="N1678" s="34"/>
      <c r="O1678" s="34"/>
      <c r="P1678" s="34"/>
      <c r="Q1678" s="34"/>
      <c r="R1678" s="34"/>
      <c r="S1678" s="34"/>
      <c r="T1678" s="3" t="s">
        <v>1616</v>
      </c>
    </row>
    <row r="1679" spans="1:20" x14ac:dyDescent="0.35">
      <c r="A1679" s="3" t="s">
        <v>1574</v>
      </c>
      <c r="B1679" s="3"/>
      <c r="C1679" s="3" t="s">
        <v>1575</v>
      </c>
      <c r="D1679" s="3"/>
      <c r="E1679" s="34"/>
      <c r="F1679" s="34"/>
      <c r="G1679" s="34"/>
      <c r="H1679" s="34"/>
      <c r="I1679" s="34"/>
      <c r="J1679" s="34"/>
      <c r="K1679" s="21">
        <v>45532</v>
      </c>
      <c r="L1679" s="3" t="s">
        <v>1875</v>
      </c>
      <c r="M1679" s="4">
        <v>200000</v>
      </c>
      <c r="N1679" s="34"/>
      <c r="O1679" s="4">
        <f t="shared" ref="O1679:O1682" si="315">+SUM(M1679:N1679)</f>
        <v>200000</v>
      </c>
      <c r="P1679" s="34"/>
      <c r="Q1679" s="34"/>
      <c r="R1679" s="34"/>
      <c r="S1679" s="34"/>
      <c r="T1679" s="3" t="s">
        <v>1616</v>
      </c>
    </row>
    <row r="1680" spans="1:20" x14ac:dyDescent="0.35">
      <c r="A1680" s="3" t="s">
        <v>1574</v>
      </c>
      <c r="B1680" s="3"/>
      <c r="C1680" s="3"/>
      <c r="D1680" s="3"/>
      <c r="E1680" s="34"/>
      <c r="F1680" s="34"/>
      <c r="G1680" s="34"/>
      <c r="H1680" s="34"/>
      <c r="I1680" s="34"/>
      <c r="J1680" s="34"/>
      <c r="K1680" s="21">
        <v>45750</v>
      </c>
      <c r="L1680" s="3" t="s">
        <v>9</v>
      </c>
      <c r="M1680" s="4"/>
      <c r="N1680" s="34">
        <v>100000</v>
      </c>
      <c r="O1680" s="4">
        <f t="shared" si="315"/>
        <v>100000</v>
      </c>
      <c r="P1680" s="34"/>
      <c r="Q1680" s="34"/>
      <c r="R1680" s="34"/>
      <c r="S1680" s="34"/>
      <c r="T1680" s="3"/>
    </row>
    <row r="1681" spans="1:20" x14ac:dyDescent="0.35">
      <c r="A1681" s="3" t="s">
        <v>1574</v>
      </c>
      <c r="B1681" s="3"/>
      <c r="C1681" s="3"/>
      <c r="D1681" s="3"/>
      <c r="E1681" s="34"/>
      <c r="F1681" s="34"/>
      <c r="G1681" s="34"/>
      <c r="H1681" s="34"/>
      <c r="I1681" s="34"/>
      <c r="J1681" s="34"/>
      <c r="K1681" s="21"/>
      <c r="L1681" s="3"/>
      <c r="M1681" s="4"/>
      <c r="N1681" s="34"/>
      <c r="O1681" s="4"/>
      <c r="P1681" s="34"/>
      <c r="Q1681" s="34"/>
      <c r="R1681" s="34"/>
      <c r="S1681" s="34"/>
      <c r="T1681" s="3"/>
    </row>
    <row r="1682" spans="1:20" x14ac:dyDescent="0.35">
      <c r="A1682" s="3" t="s">
        <v>1574</v>
      </c>
      <c r="B1682" s="3"/>
      <c r="C1682" s="3"/>
      <c r="D1682" s="3"/>
      <c r="E1682" s="34"/>
      <c r="F1682" s="34"/>
      <c r="G1682" s="34"/>
      <c r="H1682" s="34"/>
      <c r="I1682" s="34"/>
      <c r="J1682" s="34"/>
      <c r="K1682" s="3"/>
      <c r="L1682" s="3"/>
      <c r="M1682" s="34"/>
      <c r="N1682" s="34"/>
      <c r="O1682" s="4">
        <f t="shared" si="315"/>
        <v>0</v>
      </c>
      <c r="P1682" s="34"/>
      <c r="Q1682" s="34"/>
      <c r="R1682" s="34"/>
      <c r="S1682" s="34"/>
      <c r="T1682" s="3" t="s">
        <v>1616</v>
      </c>
    </row>
    <row r="1683" spans="1:20" x14ac:dyDescent="0.35">
      <c r="A1683" s="18"/>
      <c r="B1683" s="18"/>
      <c r="C1683" s="18"/>
      <c r="D1683" s="18"/>
      <c r="E1683" s="23"/>
      <c r="F1683" s="23"/>
      <c r="G1683" s="23"/>
      <c r="H1683" s="23"/>
      <c r="I1683" s="23"/>
      <c r="J1683" s="23"/>
      <c r="K1683" s="18"/>
      <c r="L1683" s="18"/>
      <c r="M1683" s="23">
        <f t="shared" ref="M1683:N1683" si="316">SUM(M1679:M1682)</f>
        <v>200000</v>
      </c>
      <c r="N1683" s="23">
        <f t="shared" si="316"/>
        <v>100000</v>
      </c>
      <c r="O1683" s="23">
        <f>SUM(O1679:O1682)</f>
        <v>300000</v>
      </c>
      <c r="P1683" s="23">
        <f>+J1678-N1683</f>
        <v>284315</v>
      </c>
      <c r="Q1683" s="23">
        <f>+I1678-M1683</f>
        <v>214000</v>
      </c>
      <c r="R1683" s="23">
        <f>+SUM(P1683:Q1683)</f>
        <v>498315</v>
      </c>
      <c r="S1683" s="23">
        <f>+O1683</f>
        <v>300000</v>
      </c>
      <c r="T1683" s="18"/>
    </row>
    <row r="1684" spans="1:20" x14ac:dyDescent="0.35">
      <c r="A1684" s="26" t="s">
        <v>1576</v>
      </c>
      <c r="B1684" s="26" t="s">
        <v>1540</v>
      </c>
      <c r="C1684" s="26"/>
      <c r="D1684" s="26">
        <v>78.55</v>
      </c>
      <c r="E1684" s="27">
        <v>11500</v>
      </c>
      <c r="F1684" s="27">
        <f t="shared" ref="F1684:F1695" si="317">+D1684*0.8364</f>
        <v>65.699219999999997</v>
      </c>
      <c r="G1684" s="27">
        <v>6500</v>
      </c>
      <c r="H1684" s="27">
        <f t="shared" ref="H1684:H1695" si="318">+D1684*E1684</f>
        <v>903325</v>
      </c>
      <c r="I1684" s="27">
        <f t="shared" ref="I1684:I1695" si="319">+CEILING(F1684*G1684,1000)</f>
        <v>428000</v>
      </c>
      <c r="J1684" s="27">
        <f t="shared" ref="J1684:J1695" si="320">(H1684-I1684)</f>
        <v>475325</v>
      </c>
      <c r="K1684" s="26"/>
      <c r="L1684" s="26"/>
      <c r="M1684" s="27"/>
      <c r="N1684" s="27"/>
      <c r="O1684" s="27"/>
      <c r="P1684" s="27">
        <f t="shared" ref="P1684:P1685" si="321">+J1684-N1684</f>
        <v>475325</v>
      </c>
      <c r="Q1684" s="27">
        <f t="shared" ref="Q1684:Q1685" si="322">+I1684-M1684</f>
        <v>428000</v>
      </c>
      <c r="R1684" s="27">
        <f t="shared" ref="R1684:R1685" si="323">+P1684+Q1684</f>
        <v>903325</v>
      </c>
      <c r="S1684" s="27">
        <f t="shared" ref="S1684:S1685" si="324">+O1684</f>
        <v>0</v>
      </c>
      <c r="T1684" s="26" t="s">
        <v>295</v>
      </c>
    </row>
    <row r="1685" spans="1:20" x14ac:dyDescent="0.35">
      <c r="A1685" s="26" t="s">
        <v>1577</v>
      </c>
      <c r="B1685" s="26" t="s">
        <v>1540</v>
      </c>
      <c r="C1685" s="26"/>
      <c r="D1685" s="26">
        <v>83.33</v>
      </c>
      <c r="E1685" s="27">
        <v>11500</v>
      </c>
      <c r="F1685" s="27">
        <f t="shared" si="317"/>
        <v>69.697212000000007</v>
      </c>
      <c r="G1685" s="27">
        <v>6500</v>
      </c>
      <c r="H1685" s="27">
        <f t="shared" si="318"/>
        <v>958295</v>
      </c>
      <c r="I1685" s="27">
        <f t="shared" si="319"/>
        <v>454000</v>
      </c>
      <c r="J1685" s="27">
        <f t="shared" si="320"/>
        <v>504295</v>
      </c>
      <c r="K1685" s="26"/>
      <c r="L1685" s="26"/>
      <c r="M1685" s="27"/>
      <c r="N1685" s="27"/>
      <c r="O1685" s="27"/>
      <c r="P1685" s="27">
        <f t="shared" si="321"/>
        <v>504295</v>
      </c>
      <c r="Q1685" s="27">
        <f t="shared" si="322"/>
        <v>454000</v>
      </c>
      <c r="R1685" s="27">
        <f t="shared" si="323"/>
        <v>958295</v>
      </c>
      <c r="S1685" s="27">
        <f t="shared" si="324"/>
        <v>0</v>
      </c>
      <c r="T1685" s="26" t="s">
        <v>295</v>
      </c>
    </row>
    <row r="1686" spans="1:20" x14ac:dyDescent="0.35">
      <c r="A1686" s="3" t="s">
        <v>1578</v>
      </c>
      <c r="B1686" s="3" t="s">
        <v>1540</v>
      </c>
      <c r="C1686" s="3"/>
      <c r="D1686" s="3">
        <v>83.33</v>
      </c>
      <c r="E1686" s="34">
        <v>11500</v>
      </c>
      <c r="F1686" s="34">
        <f t="shared" si="317"/>
        <v>69.697212000000007</v>
      </c>
      <c r="G1686" s="34">
        <v>6500</v>
      </c>
      <c r="H1686" s="34">
        <f t="shared" si="318"/>
        <v>958295</v>
      </c>
      <c r="I1686" s="34">
        <f t="shared" si="319"/>
        <v>454000</v>
      </c>
      <c r="J1686" s="34">
        <f t="shared" si="320"/>
        <v>504295</v>
      </c>
      <c r="K1686" s="3"/>
      <c r="L1686" s="3"/>
      <c r="M1686" s="34"/>
      <c r="N1686" s="34"/>
      <c r="O1686" s="34"/>
      <c r="P1686" s="34"/>
      <c r="Q1686" s="34"/>
      <c r="R1686" s="34"/>
      <c r="S1686" s="34"/>
      <c r="T1686" s="3" t="s">
        <v>295</v>
      </c>
    </row>
    <row r="1687" spans="1:20" x14ac:dyDescent="0.35">
      <c r="A1687" s="3" t="s">
        <v>1578</v>
      </c>
      <c r="B1687" s="3"/>
      <c r="C1687" s="3"/>
      <c r="D1687" s="3"/>
      <c r="E1687" s="34"/>
      <c r="F1687" s="34"/>
      <c r="G1687" s="34"/>
      <c r="H1687" s="34"/>
      <c r="I1687" s="34"/>
      <c r="J1687" s="34"/>
      <c r="K1687" s="3" t="s">
        <v>1983</v>
      </c>
      <c r="L1687" s="3" t="s">
        <v>312</v>
      </c>
      <c r="M1687" s="34">
        <v>10000</v>
      </c>
      <c r="N1687" s="34"/>
      <c r="O1687" s="34">
        <f>+M1687+N1687</f>
        <v>10000</v>
      </c>
      <c r="P1687" s="34"/>
      <c r="Q1687" s="34"/>
      <c r="R1687" s="34"/>
      <c r="S1687" s="34"/>
      <c r="T1687" s="3"/>
    </row>
    <row r="1688" spans="1:20" x14ac:dyDescent="0.35">
      <c r="A1688" s="3" t="s">
        <v>1578</v>
      </c>
      <c r="B1688" s="3"/>
      <c r="C1688" s="3"/>
      <c r="D1688" s="3"/>
      <c r="E1688" s="34"/>
      <c r="F1688" s="34"/>
      <c r="G1688" s="34"/>
      <c r="H1688" s="34"/>
      <c r="I1688" s="34"/>
      <c r="J1688" s="34"/>
      <c r="K1688" s="21">
        <v>45662</v>
      </c>
      <c r="L1688" s="3" t="s">
        <v>312</v>
      </c>
      <c r="M1688" s="34">
        <v>15000</v>
      </c>
      <c r="N1688" s="34"/>
      <c r="O1688" s="34">
        <f>+M1688+N1688</f>
        <v>15000</v>
      </c>
      <c r="P1688" s="34"/>
      <c r="Q1688" s="34"/>
      <c r="R1688" s="34"/>
      <c r="S1688" s="34"/>
      <c r="T1688" s="3"/>
    </row>
    <row r="1689" spans="1:20" x14ac:dyDescent="0.35">
      <c r="A1689" s="18"/>
      <c r="B1689" s="18"/>
      <c r="C1689" s="18"/>
      <c r="D1689" s="18"/>
      <c r="E1689" s="23"/>
      <c r="F1689" s="23"/>
      <c r="G1689" s="23"/>
      <c r="H1689" s="23"/>
      <c r="I1689" s="23"/>
      <c r="J1689" s="23"/>
      <c r="K1689" s="18"/>
      <c r="L1689" s="18"/>
      <c r="M1689" s="23">
        <f>SUM(M1687:M1688)</f>
        <v>25000</v>
      </c>
      <c r="N1689" s="23">
        <f t="shared" ref="N1689:O1689" si="325">SUM(N1687:N1688)</f>
        <v>0</v>
      </c>
      <c r="O1689" s="23">
        <f t="shared" si="325"/>
        <v>25000</v>
      </c>
      <c r="P1689" s="23">
        <f>+J1686-N1689</f>
        <v>504295</v>
      </c>
      <c r="Q1689" s="23">
        <f>+I1686-M1689</f>
        <v>429000</v>
      </c>
      <c r="R1689" s="23">
        <f>+P1689+Q1689</f>
        <v>933295</v>
      </c>
      <c r="S1689" s="23">
        <f>+O1689</f>
        <v>25000</v>
      </c>
      <c r="T1689" s="18"/>
    </row>
    <row r="1690" spans="1:20" x14ac:dyDescent="0.35">
      <c r="A1690" s="3" t="s">
        <v>1579</v>
      </c>
      <c r="B1690" s="3" t="s">
        <v>1540</v>
      </c>
      <c r="C1690" s="3"/>
      <c r="D1690" s="3">
        <v>83.33</v>
      </c>
      <c r="E1690" s="34">
        <v>11500</v>
      </c>
      <c r="F1690" s="34">
        <f t="shared" si="317"/>
        <v>69.697212000000007</v>
      </c>
      <c r="G1690" s="34">
        <v>6500</v>
      </c>
      <c r="H1690" s="34">
        <f t="shared" si="318"/>
        <v>958295</v>
      </c>
      <c r="I1690" s="34">
        <f t="shared" si="319"/>
        <v>454000</v>
      </c>
      <c r="J1690" s="34">
        <f t="shared" si="320"/>
        <v>504295</v>
      </c>
      <c r="K1690" s="3"/>
      <c r="L1690" s="3"/>
      <c r="M1690" s="34"/>
      <c r="N1690" s="34"/>
      <c r="O1690" s="34"/>
      <c r="P1690" s="34"/>
      <c r="Q1690" s="34"/>
      <c r="R1690" s="34"/>
      <c r="S1690" s="34"/>
      <c r="T1690" s="3" t="s">
        <v>295</v>
      </c>
    </row>
    <row r="1691" spans="1:20" x14ac:dyDescent="0.35">
      <c r="A1691" s="3" t="s">
        <v>1579</v>
      </c>
      <c r="B1691" s="3"/>
      <c r="C1691" s="3"/>
      <c r="D1691" s="3"/>
      <c r="E1691" s="34"/>
      <c r="F1691" s="34"/>
      <c r="G1691" s="34"/>
      <c r="H1691" s="34"/>
      <c r="I1691" s="34"/>
      <c r="J1691" s="34"/>
      <c r="K1691" s="3" t="s">
        <v>1973</v>
      </c>
      <c r="L1691" s="3" t="s">
        <v>9</v>
      </c>
      <c r="M1691" s="34"/>
      <c r="N1691" s="34">
        <v>10000</v>
      </c>
      <c r="O1691" s="34"/>
      <c r="P1691" s="34"/>
      <c r="Q1691" s="34"/>
      <c r="R1691" s="34"/>
      <c r="S1691" s="34"/>
      <c r="T1691" s="3"/>
    </row>
    <row r="1692" spans="1:20" x14ac:dyDescent="0.35">
      <c r="A1692" s="3" t="s">
        <v>1579</v>
      </c>
      <c r="B1692" s="3"/>
      <c r="C1692" s="3"/>
      <c r="D1692" s="3"/>
      <c r="E1692" s="34"/>
      <c r="F1692" s="34"/>
      <c r="G1692" s="34"/>
      <c r="H1692" s="34"/>
      <c r="I1692" s="34"/>
      <c r="J1692" s="34"/>
      <c r="K1692" s="21">
        <v>45693</v>
      </c>
      <c r="L1692" s="3" t="s">
        <v>9</v>
      </c>
      <c r="M1692" s="34"/>
      <c r="N1692" s="34">
        <v>15000</v>
      </c>
      <c r="O1692" s="34"/>
      <c r="P1692" s="34"/>
      <c r="Q1692" s="34"/>
      <c r="R1692" s="34"/>
      <c r="S1692" s="34"/>
      <c r="T1692" s="3"/>
    </row>
    <row r="1693" spans="1:20" x14ac:dyDescent="0.35">
      <c r="A1693" s="3" t="s">
        <v>1579</v>
      </c>
      <c r="B1693" s="3"/>
      <c r="C1693" s="3"/>
      <c r="D1693" s="3"/>
      <c r="E1693" s="34"/>
      <c r="F1693" s="34"/>
      <c r="G1693" s="34"/>
      <c r="H1693" s="34"/>
      <c r="I1693" s="34"/>
      <c r="J1693" s="34"/>
      <c r="K1693" s="3" t="s">
        <v>1984</v>
      </c>
      <c r="L1693" s="3" t="s">
        <v>9</v>
      </c>
      <c r="M1693" s="34"/>
      <c r="N1693" s="34">
        <v>-10000</v>
      </c>
      <c r="O1693" s="34"/>
      <c r="P1693" s="34"/>
      <c r="Q1693" s="34"/>
      <c r="R1693" s="34"/>
      <c r="S1693" s="34"/>
      <c r="T1693" s="3"/>
    </row>
    <row r="1694" spans="1:20" x14ac:dyDescent="0.35">
      <c r="A1694" s="18"/>
      <c r="B1694" s="18"/>
      <c r="C1694" s="18"/>
      <c r="D1694" s="18"/>
      <c r="E1694" s="23"/>
      <c r="F1694" s="23"/>
      <c r="G1694" s="23"/>
      <c r="H1694" s="23"/>
      <c r="I1694" s="23"/>
      <c r="J1694" s="23"/>
      <c r="K1694" s="18"/>
      <c r="L1694" s="18"/>
      <c r="M1694" s="23">
        <f t="shared" ref="M1694" si="326">SUM(M1691:M1693)</f>
        <v>0</v>
      </c>
      <c r="N1694" s="23">
        <f>SUM(N1691:N1693)</f>
        <v>15000</v>
      </c>
      <c r="O1694" s="23">
        <f t="shared" ref="O1694" si="327">SUM(O1691:O1693)</f>
        <v>0</v>
      </c>
      <c r="P1694" s="23">
        <f>+J1690-N1694</f>
        <v>489295</v>
      </c>
      <c r="Q1694" s="23">
        <f>+I1690-M1694</f>
        <v>454000</v>
      </c>
      <c r="R1694" s="23">
        <f>+P1694+Q1694</f>
        <v>943295</v>
      </c>
      <c r="S1694" s="23">
        <f>+N1694</f>
        <v>15000</v>
      </c>
      <c r="T1694" s="18"/>
    </row>
    <row r="1695" spans="1:20" x14ac:dyDescent="0.35">
      <c r="A1695" s="3" t="s">
        <v>1580</v>
      </c>
      <c r="B1695" s="3" t="s">
        <v>1540</v>
      </c>
      <c r="C1695" s="3"/>
      <c r="D1695" s="3">
        <v>83.33</v>
      </c>
      <c r="E1695" s="34">
        <v>11500</v>
      </c>
      <c r="F1695" s="4">
        <f t="shared" si="317"/>
        <v>69.697212000000007</v>
      </c>
      <c r="G1695" s="34">
        <v>6500</v>
      </c>
      <c r="H1695" s="34">
        <f t="shared" si="318"/>
        <v>958295</v>
      </c>
      <c r="I1695" s="4">
        <f t="shared" si="319"/>
        <v>454000</v>
      </c>
      <c r="J1695" s="4">
        <f t="shared" si="320"/>
        <v>504295</v>
      </c>
      <c r="K1695" s="21"/>
      <c r="L1695" s="3"/>
      <c r="M1695" s="34"/>
      <c r="N1695" s="34"/>
      <c r="O1695" s="34"/>
      <c r="P1695" s="34"/>
      <c r="Q1695" s="34"/>
      <c r="R1695" s="34"/>
      <c r="S1695" s="34"/>
      <c r="T1695" s="3" t="s">
        <v>295</v>
      </c>
    </row>
    <row r="1696" spans="1:20" x14ac:dyDescent="0.35">
      <c r="A1696" s="3" t="s">
        <v>1580</v>
      </c>
      <c r="B1696" s="3"/>
      <c r="C1696" s="3"/>
      <c r="D1696" s="3"/>
      <c r="E1696" s="34"/>
      <c r="F1696" s="34"/>
      <c r="G1696" s="34"/>
      <c r="H1696" s="34"/>
      <c r="I1696" s="34"/>
      <c r="J1696" s="34"/>
      <c r="K1696" s="21">
        <v>45580</v>
      </c>
      <c r="L1696" s="3" t="s">
        <v>9</v>
      </c>
      <c r="M1696" s="34"/>
      <c r="N1696" s="4">
        <v>10000</v>
      </c>
      <c r="O1696" s="4">
        <f t="shared" ref="O1696:O1700" si="328">+SUM(M1696:N1696)</f>
        <v>10000</v>
      </c>
      <c r="P1696" s="34"/>
      <c r="Q1696" s="34"/>
      <c r="R1696" s="34"/>
      <c r="S1696" s="34"/>
      <c r="T1696" s="3" t="s">
        <v>1637</v>
      </c>
    </row>
    <row r="1697" spans="1:20" x14ac:dyDescent="0.35">
      <c r="A1697" s="3" t="s">
        <v>1580</v>
      </c>
      <c r="B1697" s="3"/>
      <c r="C1697" s="3"/>
      <c r="D1697" s="3"/>
      <c r="E1697" s="34"/>
      <c r="F1697" s="34"/>
      <c r="G1697" s="34"/>
      <c r="H1697" s="34"/>
      <c r="I1697" s="34"/>
      <c r="J1697" s="34"/>
      <c r="K1697" s="21" t="s">
        <v>1204</v>
      </c>
      <c r="L1697" s="3" t="s">
        <v>1591</v>
      </c>
      <c r="M1697" s="34"/>
      <c r="N1697" s="34">
        <v>-10000</v>
      </c>
      <c r="O1697" s="4">
        <f t="shared" si="328"/>
        <v>-10000</v>
      </c>
      <c r="P1697" s="34"/>
      <c r="Q1697" s="34"/>
      <c r="R1697" s="34"/>
      <c r="S1697" s="34"/>
      <c r="T1697" s="3" t="s">
        <v>1637</v>
      </c>
    </row>
    <row r="1698" spans="1:20" x14ac:dyDescent="0.35">
      <c r="A1698" s="3" t="s">
        <v>1580</v>
      </c>
      <c r="B1698" s="3"/>
      <c r="C1698" s="3"/>
      <c r="D1698" s="3"/>
      <c r="E1698" s="34"/>
      <c r="F1698" s="34"/>
      <c r="G1698" s="34"/>
      <c r="H1698" s="34"/>
      <c r="I1698" s="34"/>
      <c r="J1698" s="34"/>
      <c r="K1698" s="21" t="s">
        <v>1972</v>
      </c>
      <c r="L1698" s="3" t="s">
        <v>9</v>
      </c>
      <c r="M1698" s="34"/>
      <c r="N1698" s="34">
        <v>10000</v>
      </c>
      <c r="O1698" s="4">
        <f t="shared" si="328"/>
        <v>10000</v>
      </c>
      <c r="P1698" s="34"/>
      <c r="Q1698" s="34"/>
      <c r="R1698" s="34"/>
      <c r="S1698" s="34"/>
      <c r="T1698" s="3"/>
    </row>
    <row r="1699" spans="1:20" x14ac:dyDescent="0.35">
      <c r="A1699" s="3" t="s">
        <v>1580</v>
      </c>
      <c r="B1699" s="3"/>
      <c r="C1699" s="3"/>
      <c r="D1699" s="3"/>
      <c r="E1699" s="34"/>
      <c r="F1699" s="34"/>
      <c r="G1699" s="34"/>
      <c r="H1699" s="34"/>
      <c r="I1699" s="34"/>
      <c r="J1699" s="34"/>
      <c r="K1699" s="21" t="s">
        <v>1984</v>
      </c>
      <c r="L1699" s="3" t="s">
        <v>9</v>
      </c>
      <c r="M1699" s="34"/>
      <c r="N1699" s="34">
        <v>-10000</v>
      </c>
      <c r="O1699" s="4">
        <f t="shared" si="328"/>
        <v>-10000</v>
      </c>
      <c r="P1699" s="34"/>
      <c r="Q1699" s="34"/>
      <c r="R1699" s="34"/>
      <c r="S1699" s="34"/>
      <c r="T1699" s="3"/>
    </row>
    <row r="1700" spans="1:20" x14ac:dyDescent="0.35">
      <c r="A1700" s="3" t="s">
        <v>1580</v>
      </c>
      <c r="B1700" s="3"/>
      <c r="C1700" s="3"/>
      <c r="D1700" s="3"/>
      <c r="E1700" s="34"/>
      <c r="F1700" s="34"/>
      <c r="G1700" s="34"/>
      <c r="H1700" s="34"/>
      <c r="I1700" s="34"/>
      <c r="J1700" s="34"/>
      <c r="K1700" s="3"/>
      <c r="L1700" s="3"/>
      <c r="M1700" s="34"/>
      <c r="N1700" s="34"/>
      <c r="O1700" s="4">
        <f t="shared" si="328"/>
        <v>0</v>
      </c>
      <c r="P1700" s="34"/>
      <c r="Q1700" s="34"/>
      <c r="R1700" s="34"/>
      <c r="S1700" s="34"/>
      <c r="T1700" s="3" t="s">
        <v>295</v>
      </c>
    </row>
    <row r="1701" spans="1:20" x14ac:dyDescent="0.35">
      <c r="A1701" s="18"/>
      <c r="B1701" s="18"/>
      <c r="C1701" s="18"/>
      <c r="D1701" s="18"/>
      <c r="E1701" s="23"/>
      <c r="F1701" s="23"/>
      <c r="G1701" s="23"/>
      <c r="H1701" s="23"/>
      <c r="I1701" s="23"/>
      <c r="J1701" s="23"/>
      <c r="K1701" s="18"/>
      <c r="L1701" s="18"/>
      <c r="M1701" s="23">
        <f t="shared" ref="M1701:N1701" si="329">SUM(M1696:M1700)</f>
        <v>0</v>
      </c>
      <c r="N1701" s="23">
        <f t="shared" si="329"/>
        <v>0</v>
      </c>
      <c r="O1701" s="23">
        <f>SUM(O1696:O1700)</f>
        <v>0</v>
      </c>
      <c r="P1701" s="23">
        <f>+J1695-N1701</f>
        <v>504295</v>
      </c>
      <c r="Q1701" s="23">
        <f>+I1695-M1701</f>
        <v>454000</v>
      </c>
      <c r="R1701" s="23">
        <f>+SUM(P1701:Q1701)</f>
        <v>958295</v>
      </c>
      <c r="S1701" s="23">
        <f>+O1701</f>
        <v>0</v>
      </c>
      <c r="T1701" s="18"/>
    </row>
    <row r="1702" spans="1:20" x14ac:dyDescent="0.35">
      <c r="A1702" s="3" t="s">
        <v>1581</v>
      </c>
      <c r="B1702" s="3" t="s">
        <v>1540</v>
      </c>
      <c r="C1702" s="3"/>
      <c r="D1702" s="3">
        <v>83.33</v>
      </c>
      <c r="E1702" s="34">
        <v>10500</v>
      </c>
      <c r="F1702" s="4">
        <f>+D1702*0.8364</f>
        <v>69.697212000000007</v>
      </c>
      <c r="G1702" s="34">
        <v>6500</v>
      </c>
      <c r="H1702" s="34">
        <f>+D1702*E1702</f>
        <v>874965</v>
      </c>
      <c r="I1702" s="4">
        <f>+CEILING(F1702*G1702,1000)</f>
        <v>454000</v>
      </c>
      <c r="J1702" s="4">
        <f>(H1702-I1702)</f>
        <v>420965</v>
      </c>
      <c r="K1702" s="21">
        <v>45572</v>
      </c>
      <c r="L1702" s="3"/>
      <c r="M1702" s="34"/>
      <c r="N1702" s="34"/>
      <c r="O1702" s="34"/>
      <c r="P1702" s="34"/>
      <c r="Q1702" s="34"/>
      <c r="R1702" s="34"/>
      <c r="S1702" s="34"/>
      <c r="T1702" s="3" t="s">
        <v>306</v>
      </c>
    </row>
    <row r="1703" spans="1:20" x14ac:dyDescent="0.35">
      <c r="A1703" s="3" t="s">
        <v>1581</v>
      </c>
      <c r="B1703" s="3"/>
      <c r="C1703" s="3" t="s">
        <v>896</v>
      </c>
      <c r="D1703" s="3"/>
      <c r="E1703" s="34"/>
      <c r="F1703" s="34"/>
      <c r="G1703" s="34"/>
      <c r="H1703" s="34"/>
      <c r="I1703" s="34"/>
      <c r="J1703" s="34"/>
      <c r="K1703" s="21">
        <v>45572</v>
      </c>
      <c r="L1703" s="3" t="s">
        <v>314</v>
      </c>
      <c r="M1703" s="4">
        <v>393000</v>
      </c>
      <c r="N1703" s="34"/>
      <c r="O1703" s="4">
        <f t="shared" ref="O1703:O1706" si="330">+SUM(M1703:N1703)</f>
        <v>393000</v>
      </c>
      <c r="P1703" s="34"/>
      <c r="Q1703" s="34"/>
      <c r="R1703" s="34"/>
      <c r="S1703" s="34"/>
      <c r="T1703" s="3" t="s">
        <v>306</v>
      </c>
    </row>
    <row r="1704" spans="1:20" x14ac:dyDescent="0.35">
      <c r="A1704" s="3" t="s">
        <v>1581</v>
      </c>
      <c r="B1704" s="3"/>
      <c r="C1704" s="3"/>
      <c r="D1704" s="3"/>
      <c r="E1704" s="34"/>
      <c r="F1704" s="34"/>
      <c r="G1704" s="34"/>
      <c r="H1704" s="34"/>
      <c r="I1704" s="34"/>
      <c r="J1704" s="34"/>
      <c r="K1704" s="21">
        <v>45574</v>
      </c>
      <c r="L1704" s="3" t="s">
        <v>9</v>
      </c>
      <c r="M1704" s="34"/>
      <c r="N1704" s="4">
        <v>421965</v>
      </c>
      <c r="O1704" s="4">
        <f t="shared" si="330"/>
        <v>421965</v>
      </c>
      <c r="P1704" s="34"/>
      <c r="Q1704" s="34"/>
      <c r="R1704" s="34"/>
      <c r="S1704" s="34"/>
      <c r="T1704" s="3" t="s">
        <v>306</v>
      </c>
    </row>
    <row r="1705" spans="1:20" x14ac:dyDescent="0.35">
      <c r="A1705" s="3" t="s">
        <v>1581</v>
      </c>
      <c r="B1705" s="3"/>
      <c r="C1705" s="3"/>
      <c r="D1705" s="3"/>
      <c r="E1705" s="34"/>
      <c r="F1705" s="34"/>
      <c r="G1705" s="34"/>
      <c r="H1705" s="34"/>
      <c r="I1705" s="34"/>
      <c r="J1705" s="34"/>
      <c r="K1705" s="21" t="s">
        <v>1204</v>
      </c>
      <c r="L1705" s="3" t="s">
        <v>1559</v>
      </c>
      <c r="M1705" s="34">
        <v>60001</v>
      </c>
      <c r="N1705" s="34"/>
      <c r="O1705" s="4">
        <f t="shared" si="330"/>
        <v>60001</v>
      </c>
      <c r="P1705" s="34"/>
      <c r="Q1705" s="34"/>
      <c r="R1705" s="34"/>
      <c r="S1705" s="34"/>
      <c r="T1705" s="3" t="s">
        <v>306</v>
      </c>
    </row>
    <row r="1706" spans="1:20" x14ac:dyDescent="0.35">
      <c r="A1706" s="3" t="s">
        <v>1581</v>
      </c>
      <c r="B1706" s="3"/>
      <c r="C1706" s="3"/>
      <c r="D1706" s="3"/>
      <c r="E1706" s="34"/>
      <c r="F1706" s="34"/>
      <c r="G1706" s="34"/>
      <c r="H1706" s="34"/>
      <c r="I1706" s="34"/>
      <c r="J1706" s="34"/>
      <c r="K1706" s="3"/>
      <c r="L1706" s="3"/>
      <c r="M1706" s="34"/>
      <c r="N1706" s="34"/>
      <c r="O1706" s="4">
        <f t="shared" si="330"/>
        <v>0</v>
      </c>
      <c r="P1706" s="34"/>
      <c r="Q1706" s="34"/>
      <c r="R1706" s="34"/>
      <c r="S1706" s="34"/>
      <c r="T1706" s="3" t="s">
        <v>306</v>
      </c>
    </row>
    <row r="1707" spans="1:20" x14ac:dyDescent="0.35">
      <c r="A1707" s="18"/>
      <c r="B1707" s="18"/>
      <c r="C1707" s="18"/>
      <c r="D1707" s="18"/>
      <c r="E1707" s="23"/>
      <c r="F1707" s="23"/>
      <c r="G1707" s="23"/>
      <c r="H1707" s="23"/>
      <c r="I1707" s="23"/>
      <c r="J1707" s="23"/>
      <c r="K1707" s="18"/>
      <c r="L1707" s="18"/>
      <c r="M1707" s="23">
        <f t="shared" ref="M1707:N1707" si="331">SUM(M1703:M1706)</f>
        <v>453001</v>
      </c>
      <c r="N1707" s="23">
        <f t="shared" si="331"/>
        <v>421965</v>
      </c>
      <c r="O1707" s="23">
        <f>SUM(O1703:O1706)</f>
        <v>874966</v>
      </c>
      <c r="P1707" s="23">
        <f>+J1702-N1707</f>
        <v>-1000</v>
      </c>
      <c r="Q1707" s="23">
        <f>+I1702-M1707</f>
        <v>999</v>
      </c>
      <c r="R1707" s="23">
        <f>+SUM(P1707:Q1707)</f>
        <v>-1</v>
      </c>
      <c r="S1707" s="23">
        <f>+O1707</f>
        <v>874966</v>
      </c>
      <c r="T1707" s="18"/>
    </row>
    <row r="1708" spans="1:20" x14ac:dyDescent="0.35">
      <c r="A1708" s="3" t="s">
        <v>1582</v>
      </c>
      <c r="B1708" s="3" t="s">
        <v>1540</v>
      </c>
      <c r="C1708" s="3"/>
      <c r="D1708" s="3">
        <v>83.33</v>
      </c>
      <c r="E1708" s="34">
        <v>10500</v>
      </c>
      <c r="F1708" s="4">
        <f>+D1708*0.8364</f>
        <v>69.697212000000007</v>
      </c>
      <c r="G1708" s="34">
        <v>6500</v>
      </c>
      <c r="H1708" s="34">
        <f>+D1708*E1708</f>
        <v>874965</v>
      </c>
      <c r="I1708" s="4">
        <f>+CEILING(F1708*G1708,1000)</f>
        <v>454000</v>
      </c>
      <c r="J1708" s="4">
        <f>(H1708-I1708)</f>
        <v>420965</v>
      </c>
      <c r="K1708" s="21">
        <v>45511</v>
      </c>
      <c r="L1708" s="3"/>
      <c r="M1708" s="34"/>
      <c r="N1708" s="34"/>
      <c r="O1708" s="34"/>
      <c r="P1708" s="34"/>
      <c r="Q1708" s="34"/>
      <c r="R1708" s="34"/>
      <c r="S1708" s="34"/>
      <c r="T1708" s="3" t="s">
        <v>287</v>
      </c>
    </row>
    <row r="1709" spans="1:20" x14ac:dyDescent="0.35">
      <c r="A1709" s="3" t="s">
        <v>1582</v>
      </c>
      <c r="B1709" s="3"/>
      <c r="C1709" s="3" t="s">
        <v>1583</v>
      </c>
      <c r="D1709" s="3"/>
      <c r="E1709" s="34"/>
      <c r="F1709" s="34"/>
      <c r="G1709" s="34"/>
      <c r="H1709" s="34"/>
      <c r="I1709" s="34"/>
      <c r="J1709" s="34"/>
      <c r="K1709" s="21">
        <v>45511</v>
      </c>
      <c r="L1709" s="3" t="s">
        <v>9</v>
      </c>
      <c r="M1709" s="34"/>
      <c r="N1709" s="4">
        <v>200000</v>
      </c>
      <c r="O1709" s="4">
        <f t="shared" ref="O1709:O1715" si="332">+SUM(M1709:N1709)</f>
        <v>200000</v>
      </c>
      <c r="P1709" s="34"/>
      <c r="Q1709" s="34"/>
      <c r="R1709" s="34"/>
      <c r="S1709" s="34"/>
      <c r="T1709" s="3" t="s">
        <v>287</v>
      </c>
    </row>
    <row r="1710" spans="1:20" x14ac:dyDescent="0.35">
      <c r="A1710" s="3" t="s">
        <v>1582</v>
      </c>
      <c r="B1710" s="3"/>
      <c r="C1710" s="3" t="s">
        <v>1583</v>
      </c>
      <c r="D1710" s="3"/>
      <c r="E1710" s="34"/>
      <c r="F1710" s="34"/>
      <c r="G1710" s="34"/>
      <c r="H1710" s="34"/>
      <c r="I1710" s="34"/>
      <c r="J1710" s="34"/>
      <c r="K1710" s="21">
        <v>45657</v>
      </c>
      <c r="L1710" s="3" t="s">
        <v>9</v>
      </c>
      <c r="M1710" s="34"/>
      <c r="N1710" s="4">
        <v>30000</v>
      </c>
      <c r="O1710" s="4">
        <f t="shared" si="332"/>
        <v>30000</v>
      </c>
      <c r="P1710" s="34"/>
      <c r="Q1710" s="34"/>
      <c r="R1710" s="34"/>
      <c r="S1710" s="34"/>
      <c r="T1710" s="3" t="s">
        <v>287</v>
      </c>
    </row>
    <row r="1711" spans="1:20" x14ac:dyDescent="0.35">
      <c r="A1711" s="3" t="s">
        <v>1582</v>
      </c>
      <c r="B1711" s="3"/>
      <c r="C1711" s="3"/>
      <c r="D1711" s="3"/>
      <c r="E1711" s="34"/>
      <c r="F1711" s="34"/>
      <c r="G1711" s="34"/>
      <c r="H1711" s="34"/>
      <c r="I1711" s="34"/>
      <c r="J1711" s="34"/>
      <c r="K1711" s="21">
        <v>45657</v>
      </c>
      <c r="L1711" s="3" t="s">
        <v>312</v>
      </c>
      <c r="M1711" s="4">
        <v>70000</v>
      </c>
      <c r="N1711" s="34"/>
      <c r="O1711" s="4">
        <f t="shared" si="332"/>
        <v>70000</v>
      </c>
      <c r="P1711" s="34"/>
      <c r="Q1711" s="34"/>
      <c r="R1711" s="34"/>
      <c r="S1711" s="34"/>
      <c r="T1711" s="3" t="s">
        <v>287</v>
      </c>
    </row>
    <row r="1712" spans="1:20" x14ac:dyDescent="0.35">
      <c r="A1712" s="3" t="s">
        <v>1582</v>
      </c>
      <c r="B1712" s="3"/>
      <c r="C1712" s="3"/>
      <c r="D1712" s="3"/>
      <c r="E1712" s="34"/>
      <c r="F1712" s="34"/>
      <c r="G1712" s="34"/>
      <c r="H1712" s="34"/>
      <c r="I1712" s="34"/>
      <c r="J1712" s="34"/>
      <c r="K1712" s="21" t="s">
        <v>1985</v>
      </c>
      <c r="L1712" s="3" t="s">
        <v>312</v>
      </c>
      <c r="M1712" s="4">
        <v>40000</v>
      </c>
      <c r="N1712" s="34"/>
      <c r="O1712" s="4">
        <f t="shared" si="332"/>
        <v>40000</v>
      </c>
      <c r="P1712" s="34"/>
      <c r="Q1712" s="34"/>
      <c r="R1712" s="34"/>
      <c r="S1712" s="34"/>
      <c r="T1712" s="3"/>
    </row>
    <row r="1713" spans="1:20" x14ac:dyDescent="0.35">
      <c r="A1713" s="3" t="s">
        <v>1582</v>
      </c>
      <c r="B1713" s="3"/>
      <c r="C1713" s="3"/>
      <c r="D1713" s="3"/>
      <c r="E1713" s="34"/>
      <c r="F1713" s="34"/>
      <c r="G1713" s="34"/>
      <c r="H1713" s="34"/>
      <c r="I1713" s="34"/>
      <c r="J1713" s="34"/>
      <c r="K1713" s="21" t="s">
        <v>1985</v>
      </c>
      <c r="L1713" s="3" t="s">
        <v>312</v>
      </c>
      <c r="M1713" s="4">
        <v>40000</v>
      </c>
      <c r="N1713" s="34"/>
      <c r="O1713" s="4">
        <f t="shared" si="332"/>
        <v>40000</v>
      </c>
      <c r="P1713" s="34"/>
      <c r="Q1713" s="34"/>
      <c r="R1713" s="34"/>
      <c r="S1713" s="34"/>
      <c r="T1713" s="3"/>
    </row>
    <row r="1714" spans="1:20" x14ac:dyDescent="0.35">
      <c r="A1714" s="3" t="s">
        <v>1582</v>
      </c>
      <c r="B1714" s="3"/>
      <c r="C1714" s="3"/>
      <c r="D1714" s="3"/>
      <c r="E1714" s="34"/>
      <c r="F1714" s="34"/>
      <c r="G1714" s="34"/>
      <c r="H1714" s="34"/>
      <c r="I1714" s="34"/>
      <c r="J1714" s="34"/>
      <c r="K1714" s="21" t="s">
        <v>1953</v>
      </c>
      <c r="L1714" s="3" t="s">
        <v>9</v>
      </c>
      <c r="M1714" s="4"/>
      <c r="N1714" s="34">
        <v>20000</v>
      </c>
      <c r="O1714" s="4">
        <f t="shared" si="332"/>
        <v>20000</v>
      </c>
      <c r="P1714" s="34"/>
      <c r="Q1714" s="34"/>
      <c r="R1714" s="34"/>
      <c r="S1714" s="34"/>
      <c r="T1714" s="3"/>
    </row>
    <row r="1715" spans="1:20" x14ac:dyDescent="0.35">
      <c r="A1715" s="3" t="s">
        <v>1582</v>
      </c>
      <c r="B1715" s="3"/>
      <c r="C1715" s="3"/>
      <c r="D1715" s="3"/>
      <c r="E1715" s="34"/>
      <c r="F1715" s="34"/>
      <c r="G1715" s="34"/>
      <c r="H1715" s="34"/>
      <c r="I1715" s="34"/>
      <c r="J1715" s="34"/>
      <c r="K1715" s="3"/>
      <c r="L1715" s="3"/>
      <c r="M1715" s="34"/>
      <c r="N1715" s="34"/>
      <c r="O1715" s="4">
        <f t="shared" si="332"/>
        <v>0</v>
      </c>
      <c r="P1715" s="34"/>
      <c r="Q1715" s="34"/>
      <c r="R1715" s="34"/>
      <c r="S1715" s="34"/>
      <c r="T1715" s="3" t="s">
        <v>287</v>
      </c>
    </row>
    <row r="1716" spans="1:20" x14ac:dyDescent="0.35">
      <c r="A1716" s="18"/>
      <c r="B1716" s="18"/>
      <c r="C1716" s="18"/>
      <c r="D1716" s="18"/>
      <c r="E1716" s="23"/>
      <c r="F1716" s="23"/>
      <c r="G1716" s="23"/>
      <c r="H1716" s="23"/>
      <c r="I1716" s="23"/>
      <c r="J1716" s="23"/>
      <c r="K1716" s="18"/>
      <c r="L1716" s="18"/>
      <c r="M1716" s="23">
        <f t="shared" ref="M1716:N1716" si="333">SUM(M1709:M1715)</f>
        <v>150000</v>
      </c>
      <c r="N1716" s="23">
        <f t="shared" si="333"/>
        <v>250000</v>
      </c>
      <c r="O1716" s="23">
        <f>SUM(O1709:O1715)</f>
        <v>400000</v>
      </c>
      <c r="P1716" s="23">
        <f>+J1708-N1716</f>
        <v>170965</v>
      </c>
      <c r="Q1716" s="23">
        <f>+I1708-M1716</f>
        <v>304000</v>
      </c>
      <c r="R1716" s="23">
        <f>+SUM(P1716:Q1716)</f>
        <v>474965</v>
      </c>
      <c r="S1716" s="23">
        <f>+O1716</f>
        <v>400000</v>
      </c>
      <c r="T1716" s="18"/>
    </row>
    <row r="1717" spans="1:20" x14ac:dyDescent="0.35">
      <c r="A1717" s="26" t="s">
        <v>1584</v>
      </c>
      <c r="B1717" s="26" t="s">
        <v>1540</v>
      </c>
      <c r="C1717" s="26"/>
      <c r="D1717" s="26">
        <v>83.33</v>
      </c>
      <c r="E1717" s="27">
        <v>11500</v>
      </c>
      <c r="F1717" s="27">
        <f t="shared" ref="F1717:F1718" si="334">+D1717*0.8364</f>
        <v>69.697212000000007</v>
      </c>
      <c r="G1717" s="27">
        <v>6500</v>
      </c>
      <c r="H1717" s="27">
        <f t="shared" ref="H1717:H1718" si="335">+D1717*E1717</f>
        <v>958295</v>
      </c>
      <c r="I1717" s="27">
        <f t="shared" ref="I1717:I1718" si="336">+CEILING(F1717*G1717,1000)</f>
        <v>454000</v>
      </c>
      <c r="J1717" s="27">
        <f t="shared" ref="J1717:J1718" si="337">(H1717-I1717)</f>
        <v>504295</v>
      </c>
      <c r="K1717" s="26"/>
      <c r="L1717" s="26"/>
      <c r="M1717" s="27"/>
      <c r="N1717" s="27"/>
      <c r="O1717" s="27"/>
      <c r="P1717" s="27">
        <f t="shared" ref="P1717" si="338">+J1717-N1717</f>
        <v>504295</v>
      </c>
      <c r="Q1717" s="27">
        <f t="shared" ref="Q1717" si="339">+I1717-M1717</f>
        <v>454000</v>
      </c>
      <c r="R1717" s="27">
        <f t="shared" ref="R1717" si="340">+P1717+Q1717</f>
        <v>958295</v>
      </c>
      <c r="S1717" s="27">
        <f t="shared" ref="S1717" si="341">+O1717</f>
        <v>0</v>
      </c>
      <c r="T1717" s="26" t="s">
        <v>295</v>
      </c>
    </row>
    <row r="1718" spans="1:20" x14ac:dyDescent="0.35">
      <c r="A1718" s="3" t="s">
        <v>1585</v>
      </c>
      <c r="B1718" s="3" t="s">
        <v>1540</v>
      </c>
      <c r="C1718" s="3" t="s">
        <v>473</v>
      </c>
      <c r="D1718" s="3">
        <v>83.33</v>
      </c>
      <c r="E1718" s="34">
        <v>10500</v>
      </c>
      <c r="F1718" s="4">
        <f t="shared" si="334"/>
        <v>69.697212000000007</v>
      </c>
      <c r="G1718" s="34">
        <v>6500</v>
      </c>
      <c r="H1718" s="34">
        <f t="shared" si="335"/>
        <v>874965</v>
      </c>
      <c r="I1718" s="4">
        <f t="shared" si="336"/>
        <v>454000</v>
      </c>
      <c r="J1718" s="4">
        <f t="shared" si="337"/>
        <v>420965</v>
      </c>
      <c r="K1718" s="21">
        <v>45494</v>
      </c>
      <c r="L1718" s="3"/>
      <c r="M1718" s="34"/>
      <c r="N1718" s="34"/>
      <c r="O1718" s="34"/>
      <c r="P1718" s="34"/>
      <c r="Q1718" s="34"/>
      <c r="R1718" s="34"/>
      <c r="S1718" s="34"/>
      <c r="T1718" s="3" t="s">
        <v>1638</v>
      </c>
    </row>
    <row r="1719" spans="1:20" x14ac:dyDescent="0.35">
      <c r="A1719" s="3" t="s">
        <v>1585</v>
      </c>
      <c r="B1719" s="3"/>
      <c r="C1719" s="3"/>
      <c r="D1719" s="3"/>
      <c r="E1719" s="34"/>
      <c r="F1719" s="34"/>
      <c r="G1719" s="34"/>
      <c r="H1719" s="34"/>
      <c r="I1719" s="34"/>
      <c r="J1719" s="34"/>
      <c r="K1719" s="21">
        <v>45495</v>
      </c>
      <c r="L1719" s="3" t="s">
        <v>9</v>
      </c>
      <c r="M1719" s="34"/>
      <c r="N1719" s="4">
        <v>30000</v>
      </c>
      <c r="O1719" s="4">
        <f t="shared" ref="O1719:O1723" si="342">+SUM(M1719:N1719)</f>
        <v>30000</v>
      </c>
      <c r="P1719" s="34"/>
      <c r="Q1719" s="34"/>
      <c r="R1719" s="34"/>
      <c r="S1719" s="34"/>
      <c r="T1719" s="3" t="s">
        <v>1638</v>
      </c>
    </row>
    <row r="1720" spans="1:20" x14ac:dyDescent="0.35">
      <c r="A1720" s="3" t="s">
        <v>1585</v>
      </c>
      <c r="B1720" s="3"/>
      <c r="C1720" s="3"/>
      <c r="D1720" s="3"/>
      <c r="E1720" s="34"/>
      <c r="F1720" s="34"/>
      <c r="G1720" s="34"/>
      <c r="H1720" s="34"/>
      <c r="I1720" s="34"/>
      <c r="J1720" s="34"/>
      <c r="K1720" s="21">
        <v>45527</v>
      </c>
      <c r="L1720" s="3" t="s">
        <v>1876</v>
      </c>
      <c r="M1720" s="4">
        <v>453000</v>
      </c>
      <c r="N1720" s="34"/>
      <c r="O1720" s="4">
        <f t="shared" si="342"/>
        <v>453000</v>
      </c>
      <c r="P1720" s="34"/>
      <c r="Q1720" s="34"/>
      <c r="R1720" s="34"/>
      <c r="S1720" s="34"/>
      <c r="T1720" s="3" t="s">
        <v>1638</v>
      </c>
    </row>
    <row r="1721" spans="1:20" x14ac:dyDescent="0.35">
      <c r="A1721" s="3" t="s">
        <v>1585</v>
      </c>
      <c r="B1721" s="3"/>
      <c r="C1721" s="3"/>
      <c r="D1721" s="3"/>
      <c r="E1721" s="34"/>
      <c r="F1721" s="34"/>
      <c r="G1721" s="34"/>
      <c r="H1721" s="34"/>
      <c r="I1721" s="34"/>
      <c r="J1721" s="34"/>
      <c r="K1721" s="21">
        <v>45544</v>
      </c>
      <c r="L1721" s="3" t="s">
        <v>9</v>
      </c>
      <c r="M1721" s="34"/>
      <c r="N1721" s="4">
        <v>41660</v>
      </c>
      <c r="O1721" s="4">
        <f t="shared" si="342"/>
        <v>41660</v>
      </c>
      <c r="P1721" s="34"/>
      <c r="Q1721" s="34"/>
      <c r="R1721" s="34"/>
      <c r="S1721" s="34"/>
      <c r="T1721" s="3" t="s">
        <v>1638</v>
      </c>
    </row>
    <row r="1722" spans="1:20" x14ac:dyDescent="0.35">
      <c r="A1722" s="3" t="s">
        <v>1585</v>
      </c>
      <c r="B1722" s="3"/>
      <c r="C1722" s="3"/>
      <c r="D1722" s="3"/>
      <c r="E1722" s="34"/>
      <c r="F1722" s="34"/>
      <c r="G1722" s="34"/>
      <c r="H1722" s="34"/>
      <c r="I1722" s="34"/>
      <c r="J1722" s="34"/>
      <c r="K1722" s="21">
        <v>45544</v>
      </c>
      <c r="L1722" s="3" t="s">
        <v>9</v>
      </c>
      <c r="M1722" s="34"/>
      <c r="N1722" s="4">
        <v>350000</v>
      </c>
      <c r="O1722" s="4">
        <f t="shared" si="342"/>
        <v>350000</v>
      </c>
      <c r="P1722" s="34"/>
      <c r="Q1722" s="34"/>
      <c r="R1722" s="34"/>
      <c r="S1722" s="34"/>
      <c r="T1722" s="3" t="s">
        <v>1638</v>
      </c>
    </row>
    <row r="1723" spans="1:20" x14ac:dyDescent="0.35">
      <c r="A1723" s="3" t="s">
        <v>1585</v>
      </c>
      <c r="B1723" s="3"/>
      <c r="C1723" s="3"/>
      <c r="D1723" s="3"/>
      <c r="E1723" s="34"/>
      <c r="F1723" s="34"/>
      <c r="G1723" s="34"/>
      <c r="H1723" s="34"/>
      <c r="I1723" s="34"/>
      <c r="J1723" s="34"/>
      <c r="K1723" s="3"/>
      <c r="L1723" s="3"/>
      <c r="M1723" s="34"/>
      <c r="N1723" s="34"/>
      <c r="O1723" s="4">
        <f t="shared" si="342"/>
        <v>0</v>
      </c>
      <c r="P1723" s="34"/>
      <c r="Q1723" s="34"/>
      <c r="R1723" s="34"/>
      <c r="S1723" s="34"/>
      <c r="T1723" s="3" t="s">
        <v>1638</v>
      </c>
    </row>
    <row r="1724" spans="1:20" x14ac:dyDescent="0.35">
      <c r="A1724" s="18"/>
      <c r="B1724" s="18"/>
      <c r="C1724" s="18"/>
      <c r="D1724" s="18"/>
      <c r="E1724" s="23"/>
      <c r="F1724" s="23"/>
      <c r="G1724" s="23"/>
      <c r="H1724" s="23"/>
      <c r="I1724" s="23"/>
      <c r="J1724" s="23"/>
      <c r="K1724" s="18"/>
      <c r="L1724" s="18"/>
      <c r="M1724" s="23">
        <f t="shared" ref="M1724:N1724" si="343">SUM(M1719:M1723)</f>
        <v>453000</v>
      </c>
      <c r="N1724" s="23">
        <f t="shared" si="343"/>
        <v>421660</v>
      </c>
      <c r="O1724" s="23">
        <f>SUM(O1719:O1723)</f>
        <v>874660</v>
      </c>
      <c r="P1724" s="23">
        <f>+J1718-N1724</f>
        <v>-695</v>
      </c>
      <c r="Q1724" s="23">
        <f>+I1718-M1724</f>
        <v>1000</v>
      </c>
      <c r="R1724" s="23">
        <f>+SUM(P1724:Q1724)</f>
        <v>305</v>
      </c>
      <c r="S1724" s="23">
        <f>+O1724</f>
        <v>874660</v>
      </c>
      <c r="T1724" s="18"/>
    </row>
    <row r="1725" spans="1:20" x14ac:dyDescent="0.35">
      <c r="A1725" s="3" t="s">
        <v>1586</v>
      </c>
      <c r="B1725" s="3" t="s">
        <v>1540</v>
      </c>
      <c r="C1725" s="3"/>
      <c r="D1725" s="3">
        <v>83.33</v>
      </c>
      <c r="E1725" s="34">
        <v>10500</v>
      </c>
      <c r="F1725" s="4">
        <f>+D1725*0.8364</f>
        <v>69.697212000000007</v>
      </c>
      <c r="G1725" s="34">
        <v>6500</v>
      </c>
      <c r="H1725" s="34">
        <f>+D1725*E1725</f>
        <v>874965</v>
      </c>
      <c r="I1725" s="4">
        <f>+CEILING(F1725*G1725,1000)</f>
        <v>454000</v>
      </c>
      <c r="J1725" s="4">
        <f>(H1725-I1725)</f>
        <v>420965</v>
      </c>
      <c r="K1725" s="21">
        <v>45579</v>
      </c>
      <c r="L1725" s="3"/>
      <c r="M1725" s="34"/>
      <c r="N1725" s="34"/>
      <c r="O1725" s="34"/>
      <c r="P1725" s="34"/>
      <c r="Q1725" s="34"/>
      <c r="R1725" s="34"/>
      <c r="S1725" s="34"/>
      <c r="T1725" s="3" t="s">
        <v>296</v>
      </c>
    </row>
    <row r="1726" spans="1:20" x14ac:dyDescent="0.35">
      <c r="A1726" s="3" t="s">
        <v>1586</v>
      </c>
      <c r="B1726" s="3"/>
      <c r="C1726" s="3" t="s">
        <v>1537</v>
      </c>
      <c r="D1726" s="3"/>
      <c r="E1726" s="34"/>
      <c r="F1726" s="34"/>
      <c r="G1726" s="34"/>
      <c r="H1726" s="34"/>
      <c r="I1726" s="34"/>
      <c r="J1726" s="34"/>
      <c r="K1726" s="21">
        <v>45579</v>
      </c>
      <c r="L1726" s="3" t="s">
        <v>9</v>
      </c>
      <c r="M1726" s="34"/>
      <c r="N1726" s="4">
        <v>11000</v>
      </c>
      <c r="O1726" s="4">
        <f t="shared" ref="O1726:O1730" si="344">+SUM(M1726:N1726)</f>
        <v>11000</v>
      </c>
      <c r="P1726" s="34"/>
      <c r="Q1726" s="34"/>
      <c r="R1726" s="34"/>
      <c r="S1726" s="34"/>
      <c r="T1726" s="3" t="s">
        <v>1619</v>
      </c>
    </row>
    <row r="1727" spans="1:20" x14ac:dyDescent="0.35">
      <c r="A1727" s="3" t="s">
        <v>1586</v>
      </c>
      <c r="B1727" s="3"/>
      <c r="C1727" s="3"/>
      <c r="D1727" s="3"/>
      <c r="E1727" s="34"/>
      <c r="F1727" s="34"/>
      <c r="G1727" s="34"/>
      <c r="H1727" s="34"/>
      <c r="I1727" s="34"/>
      <c r="J1727" s="34"/>
      <c r="K1727" s="21">
        <v>45591</v>
      </c>
      <c r="L1727" s="3" t="s">
        <v>9</v>
      </c>
      <c r="M1727" s="34"/>
      <c r="N1727" s="4">
        <v>21000</v>
      </c>
      <c r="O1727" s="4">
        <f t="shared" si="344"/>
        <v>21000</v>
      </c>
      <c r="P1727" s="34"/>
      <c r="Q1727" s="34"/>
      <c r="R1727" s="34"/>
      <c r="S1727" s="34"/>
      <c r="T1727" s="3" t="s">
        <v>296</v>
      </c>
    </row>
    <row r="1728" spans="1:20" x14ac:dyDescent="0.35">
      <c r="A1728" s="3" t="s">
        <v>1586</v>
      </c>
      <c r="B1728" s="3"/>
      <c r="C1728" s="3" t="s">
        <v>1587</v>
      </c>
      <c r="D1728" s="3"/>
      <c r="E1728" s="34"/>
      <c r="F1728" s="34"/>
      <c r="G1728" s="34"/>
      <c r="H1728" s="34"/>
      <c r="I1728" s="34"/>
      <c r="J1728" s="34"/>
      <c r="K1728" s="21">
        <v>45610</v>
      </c>
      <c r="L1728" s="3" t="s">
        <v>383</v>
      </c>
      <c r="M1728" s="4">
        <v>79000</v>
      </c>
      <c r="N1728" s="34"/>
      <c r="O1728" s="4">
        <f t="shared" si="344"/>
        <v>79000</v>
      </c>
      <c r="P1728" s="34"/>
      <c r="Q1728" s="34"/>
      <c r="R1728" s="34"/>
      <c r="S1728" s="34"/>
      <c r="T1728" s="3" t="s">
        <v>296</v>
      </c>
    </row>
    <row r="1729" spans="1:20" x14ac:dyDescent="0.35">
      <c r="A1729" s="3" t="s">
        <v>1586</v>
      </c>
      <c r="B1729" s="3"/>
      <c r="C1729" s="3" t="s">
        <v>564</v>
      </c>
      <c r="D1729" s="3"/>
      <c r="E1729" s="34"/>
      <c r="F1729" s="34"/>
      <c r="G1729" s="34"/>
      <c r="H1729" s="34"/>
      <c r="I1729" s="34"/>
      <c r="J1729" s="34"/>
      <c r="K1729" s="21">
        <v>45668</v>
      </c>
      <c r="L1729" s="3" t="s">
        <v>9</v>
      </c>
      <c r="M1729" s="34"/>
      <c r="N1729" s="4">
        <v>150000</v>
      </c>
      <c r="O1729" s="4">
        <f t="shared" si="344"/>
        <v>150000</v>
      </c>
      <c r="P1729" s="34"/>
      <c r="Q1729" s="34"/>
      <c r="R1729" s="34"/>
      <c r="S1729" s="34"/>
      <c r="T1729" s="3" t="s">
        <v>296</v>
      </c>
    </row>
    <row r="1730" spans="1:20" x14ac:dyDescent="0.35">
      <c r="A1730" s="3" t="s">
        <v>1586</v>
      </c>
      <c r="B1730" s="3"/>
      <c r="C1730" s="3"/>
      <c r="D1730" s="3"/>
      <c r="E1730" s="34"/>
      <c r="F1730" s="34"/>
      <c r="G1730" s="34"/>
      <c r="H1730" s="34"/>
      <c r="I1730" s="34"/>
      <c r="J1730" s="34"/>
      <c r="K1730" s="3"/>
      <c r="L1730" s="3"/>
      <c r="M1730" s="34"/>
      <c r="N1730" s="34"/>
      <c r="O1730" s="4">
        <f t="shared" si="344"/>
        <v>0</v>
      </c>
      <c r="P1730" s="34"/>
      <c r="Q1730" s="34"/>
      <c r="R1730" s="34"/>
      <c r="S1730" s="34"/>
      <c r="T1730" s="3" t="s">
        <v>296</v>
      </c>
    </row>
    <row r="1731" spans="1:20" x14ac:dyDescent="0.35">
      <c r="A1731" s="18"/>
      <c r="B1731" s="18"/>
      <c r="C1731" s="18"/>
      <c r="D1731" s="18"/>
      <c r="E1731" s="23"/>
      <c r="F1731" s="23"/>
      <c r="G1731" s="23"/>
      <c r="H1731" s="23"/>
      <c r="I1731" s="23"/>
      <c r="J1731" s="23"/>
      <c r="K1731" s="18"/>
      <c r="L1731" s="18"/>
      <c r="M1731" s="23">
        <f t="shared" ref="M1731:N1731" si="345">SUM(M1726:M1730)</f>
        <v>79000</v>
      </c>
      <c r="N1731" s="23">
        <f t="shared" si="345"/>
        <v>182000</v>
      </c>
      <c r="O1731" s="23">
        <f>SUM(O1726:O1730)</f>
        <v>261000</v>
      </c>
      <c r="P1731" s="23">
        <f>+J1725-N1731</f>
        <v>238965</v>
      </c>
      <c r="Q1731" s="23">
        <f>+I1725-M1731</f>
        <v>375000</v>
      </c>
      <c r="R1731" s="23">
        <f>+SUM(P1731:Q1731)</f>
        <v>613965</v>
      </c>
      <c r="S1731" s="23">
        <f>+O1731</f>
        <v>261000</v>
      </c>
      <c r="T1731" s="18"/>
    </row>
    <row r="1732" spans="1:20" x14ac:dyDescent="0.35">
      <c r="A1732" s="3" t="s">
        <v>1588</v>
      </c>
      <c r="B1732" s="3" t="s">
        <v>1540</v>
      </c>
      <c r="C1732" s="3" t="s">
        <v>280</v>
      </c>
      <c r="D1732" s="3">
        <v>93.53</v>
      </c>
      <c r="E1732" s="34">
        <v>10500</v>
      </c>
      <c r="F1732" s="4">
        <f>+D1732*0.8364</f>
        <v>78.228492000000003</v>
      </c>
      <c r="G1732" s="34">
        <v>6500</v>
      </c>
      <c r="H1732" s="34">
        <f>+D1732*E1732</f>
        <v>982065</v>
      </c>
      <c r="I1732" s="4">
        <f>+CEILING(F1732*G1732,1000)</f>
        <v>509000</v>
      </c>
      <c r="J1732" s="4">
        <f>(H1732-I1732)</f>
        <v>473065</v>
      </c>
      <c r="K1732" s="21">
        <v>45480</v>
      </c>
      <c r="L1732" s="3"/>
      <c r="M1732" s="34"/>
      <c r="N1732" s="34"/>
      <c r="O1732" s="34"/>
      <c r="P1732" s="34"/>
      <c r="Q1732" s="34"/>
      <c r="R1732" s="34"/>
      <c r="S1732" s="34"/>
      <c r="T1732" s="3" t="s">
        <v>288</v>
      </c>
    </row>
    <row r="1733" spans="1:20" x14ac:dyDescent="0.35">
      <c r="A1733" s="3" t="s">
        <v>1588</v>
      </c>
      <c r="B1733" s="3"/>
      <c r="C1733" s="3"/>
      <c r="D1733" s="3"/>
      <c r="E1733" s="34"/>
      <c r="F1733" s="34"/>
      <c r="G1733" s="34"/>
      <c r="H1733" s="34"/>
      <c r="I1733" s="34"/>
      <c r="J1733" s="34"/>
      <c r="K1733" s="21">
        <v>45480</v>
      </c>
      <c r="L1733" s="3" t="s">
        <v>9</v>
      </c>
      <c r="M1733" s="34"/>
      <c r="N1733" s="4">
        <v>10000</v>
      </c>
      <c r="O1733" s="4">
        <f t="shared" ref="O1733:O1738" si="346">+SUM(M1733:N1733)</f>
        <v>10000</v>
      </c>
      <c r="P1733" s="34"/>
      <c r="Q1733" s="34"/>
      <c r="R1733" s="34"/>
      <c r="S1733" s="34"/>
      <c r="T1733" s="3" t="s">
        <v>288</v>
      </c>
    </row>
    <row r="1734" spans="1:20" x14ac:dyDescent="0.35">
      <c r="A1734" s="3" t="s">
        <v>1588</v>
      </c>
      <c r="B1734" s="3"/>
      <c r="C1734" s="3"/>
      <c r="D1734" s="3"/>
      <c r="E1734" s="34"/>
      <c r="F1734" s="34"/>
      <c r="G1734" s="34"/>
      <c r="H1734" s="34"/>
      <c r="I1734" s="34"/>
      <c r="J1734" s="34"/>
      <c r="K1734" s="21">
        <v>45485</v>
      </c>
      <c r="L1734" s="3" t="s">
        <v>9</v>
      </c>
      <c r="M1734" s="34"/>
      <c r="N1734" s="4">
        <v>35000</v>
      </c>
      <c r="O1734" s="4">
        <f t="shared" si="346"/>
        <v>35000</v>
      </c>
      <c r="P1734" s="34"/>
      <c r="Q1734" s="34"/>
      <c r="R1734" s="34"/>
      <c r="S1734" s="34"/>
      <c r="T1734" s="3" t="s">
        <v>288</v>
      </c>
    </row>
    <row r="1735" spans="1:20" x14ac:dyDescent="0.35">
      <c r="A1735" s="3" t="s">
        <v>1588</v>
      </c>
      <c r="B1735" s="3"/>
      <c r="C1735" s="3"/>
      <c r="D1735" s="3"/>
      <c r="E1735" s="34"/>
      <c r="F1735" s="34"/>
      <c r="G1735" s="34"/>
      <c r="H1735" s="34"/>
      <c r="I1735" s="34"/>
      <c r="J1735" s="34"/>
      <c r="K1735" s="21">
        <v>45525</v>
      </c>
      <c r="L1735" s="3" t="s">
        <v>9</v>
      </c>
      <c r="M1735" s="34"/>
      <c r="N1735" s="4">
        <v>70000</v>
      </c>
      <c r="O1735" s="4">
        <f t="shared" si="346"/>
        <v>70000</v>
      </c>
      <c r="P1735" s="34"/>
      <c r="Q1735" s="34"/>
      <c r="R1735" s="34"/>
      <c r="S1735" s="34"/>
      <c r="T1735" s="3" t="s">
        <v>288</v>
      </c>
    </row>
    <row r="1736" spans="1:20" x14ac:dyDescent="0.35">
      <c r="A1736" s="3" t="s">
        <v>1588</v>
      </c>
      <c r="B1736" s="3"/>
      <c r="C1736" s="3"/>
      <c r="D1736" s="3"/>
      <c r="E1736" s="34"/>
      <c r="F1736" s="34"/>
      <c r="G1736" s="34"/>
      <c r="H1736" s="34"/>
      <c r="I1736" s="34"/>
      <c r="J1736" s="34"/>
      <c r="K1736" s="21">
        <v>45611</v>
      </c>
      <c r="L1736" s="3" t="s">
        <v>9</v>
      </c>
      <c r="M1736" s="34"/>
      <c r="N1736" s="4">
        <v>155000</v>
      </c>
      <c r="O1736" s="4">
        <f t="shared" si="346"/>
        <v>155000</v>
      </c>
      <c r="P1736" s="34"/>
      <c r="Q1736" s="34"/>
      <c r="R1736" s="34"/>
      <c r="S1736" s="34"/>
      <c r="T1736" s="3" t="s">
        <v>288</v>
      </c>
    </row>
    <row r="1737" spans="1:20" x14ac:dyDescent="0.35">
      <c r="A1737" s="3" t="s">
        <v>1588</v>
      </c>
      <c r="B1737" s="3"/>
      <c r="C1737" s="3"/>
      <c r="D1737" s="3"/>
      <c r="E1737" s="34"/>
      <c r="F1737" s="34"/>
      <c r="G1737" s="34"/>
      <c r="H1737" s="34"/>
      <c r="I1737" s="34"/>
      <c r="J1737" s="34"/>
      <c r="K1737" s="21">
        <v>45686</v>
      </c>
      <c r="L1737" s="3" t="s">
        <v>9</v>
      </c>
      <c r="M1737" s="34"/>
      <c r="N1737" s="4">
        <v>100000</v>
      </c>
      <c r="O1737" s="4">
        <f t="shared" si="346"/>
        <v>100000</v>
      </c>
      <c r="P1737" s="34"/>
      <c r="Q1737" s="34"/>
      <c r="R1737" s="34"/>
      <c r="S1737" s="34"/>
      <c r="T1737" s="3" t="s">
        <v>288</v>
      </c>
    </row>
    <row r="1738" spans="1:20" x14ac:dyDescent="0.35">
      <c r="A1738" s="3" t="s">
        <v>1588</v>
      </c>
      <c r="B1738" s="3"/>
      <c r="C1738" s="3"/>
      <c r="D1738" s="3"/>
      <c r="E1738" s="34"/>
      <c r="F1738" s="34"/>
      <c r="G1738" s="34"/>
      <c r="H1738" s="34"/>
      <c r="I1738" s="34"/>
      <c r="J1738" s="34"/>
      <c r="K1738" s="3"/>
      <c r="L1738" s="3"/>
      <c r="M1738" s="34"/>
      <c r="N1738" s="34"/>
      <c r="O1738" s="4">
        <f t="shared" si="346"/>
        <v>0</v>
      </c>
      <c r="P1738" s="34"/>
      <c r="Q1738" s="34"/>
      <c r="R1738" s="34"/>
      <c r="S1738" s="34"/>
      <c r="T1738" s="3" t="s">
        <v>288</v>
      </c>
    </row>
    <row r="1739" spans="1:20" x14ac:dyDescent="0.35">
      <c r="A1739" s="18"/>
      <c r="B1739" s="18"/>
      <c r="C1739" s="18"/>
      <c r="D1739" s="18"/>
      <c r="E1739" s="23"/>
      <c r="F1739" s="23"/>
      <c r="G1739" s="23"/>
      <c r="H1739" s="23"/>
      <c r="I1739" s="23"/>
      <c r="J1739" s="23"/>
      <c r="K1739" s="18"/>
      <c r="L1739" s="18"/>
      <c r="M1739" s="23">
        <f t="shared" ref="M1739:N1739" si="347">SUM(M1733:M1738)</f>
        <v>0</v>
      </c>
      <c r="N1739" s="23">
        <f t="shared" si="347"/>
        <v>370000</v>
      </c>
      <c r="O1739" s="23">
        <f>SUM(O1733:O1738)</f>
        <v>370000</v>
      </c>
      <c r="P1739" s="23">
        <f>+J1732-N1739</f>
        <v>103065</v>
      </c>
      <c r="Q1739" s="23">
        <f>+I1732-M1739</f>
        <v>509000</v>
      </c>
      <c r="R1739" s="23">
        <f>+SUM(P1739:Q1739)</f>
        <v>612065</v>
      </c>
      <c r="S1739" s="23">
        <f>+O1739</f>
        <v>370000</v>
      </c>
      <c r="T1739" s="18"/>
    </row>
    <row r="1740" spans="1:20" x14ac:dyDescent="0.35">
      <c r="A1740" s="3" t="s">
        <v>1589</v>
      </c>
      <c r="B1740" s="3" t="s">
        <v>1540</v>
      </c>
      <c r="C1740" s="3" t="s">
        <v>1590</v>
      </c>
      <c r="D1740" s="3">
        <v>93.53</v>
      </c>
      <c r="E1740" s="34">
        <v>10500</v>
      </c>
      <c r="F1740" s="4">
        <f>+D1740*0.8364</f>
        <v>78.228492000000003</v>
      </c>
      <c r="G1740" s="34">
        <v>6500</v>
      </c>
      <c r="H1740" s="34">
        <f>+D1740*E1740</f>
        <v>982065</v>
      </c>
      <c r="I1740" s="4">
        <f>+CEILING(F1740*G1740,1000)</f>
        <v>509000</v>
      </c>
      <c r="J1740" s="4">
        <f>(H1740-I1740)</f>
        <v>473065</v>
      </c>
      <c r="K1740" s="21">
        <v>45480</v>
      </c>
      <c r="L1740" s="3"/>
      <c r="M1740" s="34"/>
      <c r="N1740" s="34"/>
      <c r="O1740" s="34"/>
      <c r="P1740" s="34"/>
      <c r="Q1740" s="34"/>
      <c r="R1740" s="34"/>
      <c r="S1740" s="34"/>
      <c r="T1740" s="3" t="s">
        <v>288</v>
      </c>
    </row>
    <row r="1741" spans="1:20" x14ac:dyDescent="0.35">
      <c r="A1741" s="3" t="s">
        <v>1589</v>
      </c>
      <c r="B1741" s="3"/>
      <c r="C1741" s="3"/>
      <c r="D1741" s="3"/>
      <c r="E1741" s="34"/>
      <c r="F1741" s="34"/>
      <c r="G1741" s="34"/>
      <c r="H1741" s="34"/>
      <c r="I1741" s="34"/>
      <c r="J1741" s="34"/>
      <c r="K1741" s="21">
        <v>45480</v>
      </c>
      <c r="L1741" s="3" t="s">
        <v>9</v>
      </c>
      <c r="M1741" s="34"/>
      <c r="N1741" s="4">
        <v>10000</v>
      </c>
      <c r="O1741" s="4">
        <f t="shared" ref="O1741:O1746" si="348">+SUM(M1741:N1741)</f>
        <v>10000</v>
      </c>
      <c r="P1741" s="34"/>
      <c r="Q1741" s="34"/>
      <c r="R1741" s="34"/>
      <c r="S1741" s="34"/>
      <c r="T1741" s="3" t="s">
        <v>288</v>
      </c>
    </row>
    <row r="1742" spans="1:20" x14ac:dyDescent="0.35">
      <c r="A1742" s="3" t="s">
        <v>1589</v>
      </c>
      <c r="B1742" s="3"/>
      <c r="C1742" s="3"/>
      <c r="D1742" s="3"/>
      <c r="E1742" s="34"/>
      <c r="F1742" s="34"/>
      <c r="G1742" s="34"/>
      <c r="H1742" s="34"/>
      <c r="I1742" s="34"/>
      <c r="J1742" s="34"/>
      <c r="K1742" s="21">
        <v>45485</v>
      </c>
      <c r="L1742" s="3" t="s">
        <v>9</v>
      </c>
      <c r="M1742" s="34"/>
      <c r="N1742" s="4">
        <v>35000</v>
      </c>
      <c r="O1742" s="4">
        <f t="shared" si="348"/>
        <v>35000</v>
      </c>
      <c r="P1742" s="34"/>
      <c r="Q1742" s="34"/>
      <c r="R1742" s="34"/>
      <c r="S1742" s="34"/>
      <c r="T1742" s="3" t="s">
        <v>288</v>
      </c>
    </row>
    <row r="1743" spans="1:20" x14ac:dyDescent="0.35">
      <c r="A1743" s="3" t="s">
        <v>1589</v>
      </c>
      <c r="B1743" s="3"/>
      <c r="C1743" s="3"/>
      <c r="D1743" s="3"/>
      <c r="E1743" s="34"/>
      <c r="F1743" s="34"/>
      <c r="G1743" s="34"/>
      <c r="H1743" s="34"/>
      <c r="I1743" s="34"/>
      <c r="J1743" s="34"/>
      <c r="K1743" s="21">
        <v>45521</v>
      </c>
      <c r="L1743" s="3" t="s">
        <v>9</v>
      </c>
      <c r="M1743" s="34"/>
      <c r="N1743" s="4">
        <v>100000</v>
      </c>
      <c r="O1743" s="4">
        <f t="shared" si="348"/>
        <v>100000</v>
      </c>
      <c r="P1743" s="34"/>
      <c r="Q1743" s="34"/>
      <c r="R1743" s="34"/>
      <c r="S1743" s="34"/>
      <c r="T1743" s="3" t="s">
        <v>288</v>
      </c>
    </row>
    <row r="1744" spans="1:20" x14ac:dyDescent="0.35">
      <c r="A1744" s="3" t="s">
        <v>1589</v>
      </c>
      <c r="B1744" s="3"/>
      <c r="C1744" s="3"/>
      <c r="D1744" s="3"/>
      <c r="E1744" s="34"/>
      <c r="F1744" s="34"/>
      <c r="G1744" s="34"/>
      <c r="H1744" s="34"/>
      <c r="I1744" s="34"/>
      <c r="J1744" s="34"/>
      <c r="K1744" s="21">
        <v>45611</v>
      </c>
      <c r="L1744" s="3" t="s">
        <v>9</v>
      </c>
      <c r="M1744" s="34"/>
      <c r="N1744" s="4">
        <v>125000</v>
      </c>
      <c r="O1744" s="4">
        <f t="shared" si="348"/>
        <v>125000</v>
      </c>
      <c r="P1744" s="34"/>
      <c r="Q1744" s="34"/>
      <c r="R1744" s="34"/>
      <c r="S1744" s="34"/>
      <c r="T1744" s="3" t="s">
        <v>288</v>
      </c>
    </row>
    <row r="1745" spans="1:20" x14ac:dyDescent="0.35">
      <c r="A1745" s="3" t="s">
        <v>1589</v>
      </c>
      <c r="B1745" s="3"/>
      <c r="C1745" s="3"/>
      <c r="D1745" s="3"/>
      <c r="E1745" s="34"/>
      <c r="F1745" s="34"/>
      <c r="G1745" s="34"/>
      <c r="H1745" s="34"/>
      <c r="I1745" s="34"/>
      <c r="J1745" s="34"/>
      <c r="K1745" s="21">
        <v>45682</v>
      </c>
      <c r="L1745" s="3" t="s">
        <v>9</v>
      </c>
      <c r="M1745" s="34"/>
      <c r="N1745" s="4">
        <v>150000</v>
      </c>
      <c r="O1745" s="4">
        <f t="shared" si="348"/>
        <v>150000</v>
      </c>
      <c r="P1745" s="34"/>
      <c r="Q1745" s="34"/>
      <c r="R1745" s="34"/>
      <c r="S1745" s="34"/>
      <c r="T1745" s="3" t="s">
        <v>288</v>
      </c>
    </row>
    <row r="1746" spans="1:20" x14ac:dyDescent="0.35">
      <c r="A1746" s="3" t="s">
        <v>1589</v>
      </c>
      <c r="B1746" s="3"/>
      <c r="C1746" s="3"/>
      <c r="D1746" s="3"/>
      <c r="E1746" s="34"/>
      <c r="F1746" s="34"/>
      <c r="G1746" s="34"/>
      <c r="H1746" s="34"/>
      <c r="I1746" s="34"/>
      <c r="J1746" s="34"/>
      <c r="K1746" s="3"/>
      <c r="L1746" s="3"/>
      <c r="M1746" s="34"/>
      <c r="N1746" s="34"/>
      <c r="O1746" s="4">
        <f t="shared" si="348"/>
        <v>0</v>
      </c>
      <c r="P1746" s="34"/>
      <c r="Q1746" s="34"/>
      <c r="R1746" s="34"/>
      <c r="S1746" s="34"/>
      <c r="T1746" s="3" t="s">
        <v>288</v>
      </c>
    </row>
    <row r="1747" spans="1:20" x14ac:dyDescent="0.35">
      <c r="A1747" s="18"/>
      <c r="B1747" s="18"/>
      <c r="C1747" s="18"/>
      <c r="D1747" s="18"/>
      <c r="E1747" s="23"/>
      <c r="F1747" s="23"/>
      <c r="G1747" s="23"/>
      <c r="H1747" s="23"/>
      <c r="I1747" s="23"/>
      <c r="J1747" s="23"/>
      <c r="K1747" s="18"/>
      <c r="L1747" s="18"/>
      <c r="M1747" s="23">
        <f t="shared" ref="M1747:N1747" si="349">SUM(M1741:M1746)</f>
        <v>0</v>
      </c>
      <c r="N1747" s="23">
        <f t="shared" si="349"/>
        <v>420000</v>
      </c>
      <c r="O1747" s="23">
        <f>SUM(O1741:O1746)</f>
        <v>420000</v>
      </c>
      <c r="P1747" s="23">
        <f>+J1740-N1747</f>
        <v>53065</v>
      </c>
      <c r="Q1747" s="23">
        <f>+I1740-M1747</f>
        <v>509000</v>
      </c>
      <c r="R1747" s="23">
        <f>+SUM(P1747:Q1747)</f>
        <v>562065</v>
      </c>
      <c r="S1747" s="23">
        <f>+O1747</f>
        <v>420000</v>
      </c>
      <c r="T1747" s="18"/>
    </row>
    <row r="1748" spans="1:20" x14ac:dyDescent="0.35">
      <c r="A1748" s="3" t="s">
        <v>1591</v>
      </c>
      <c r="B1748" s="3" t="s">
        <v>1540</v>
      </c>
      <c r="C1748" s="3"/>
      <c r="D1748" s="3">
        <v>83.33</v>
      </c>
      <c r="E1748" s="34">
        <v>10500</v>
      </c>
      <c r="F1748" s="4">
        <f>+D1748*0.8364</f>
        <v>69.697212000000007</v>
      </c>
      <c r="G1748" s="34">
        <v>6500</v>
      </c>
      <c r="H1748" s="34">
        <f>+D1748*E1748</f>
        <v>874965</v>
      </c>
      <c r="I1748" s="4">
        <f>+CEILING(F1748*G1748,1000)</f>
        <v>454000</v>
      </c>
      <c r="J1748" s="4">
        <f>(H1748-I1748)</f>
        <v>420965</v>
      </c>
      <c r="K1748" s="21">
        <v>45580</v>
      </c>
      <c r="L1748" s="3"/>
      <c r="M1748" s="34"/>
      <c r="N1748" s="34"/>
      <c r="O1748" s="34"/>
      <c r="P1748" s="34"/>
      <c r="Q1748" s="34"/>
      <c r="R1748" s="34"/>
      <c r="S1748" s="34"/>
      <c r="T1748" s="3" t="s">
        <v>1637</v>
      </c>
    </row>
    <row r="1749" spans="1:20" x14ac:dyDescent="0.35">
      <c r="A1749" s="3" t="s">
        <v>1591</v>
      </c>
      <c r="B1749" s="3"/>
      <c r="C1749" s="3" t="s">
        <v>1470</v>
      </c>
      <c r="D1749" s="3"/>
      <c r="E1749" s="34"/>
      <c r="F1749" s="34"/>
      <c r="G1749" s="34"/>
      <c r="H1749" s="34"/>
      <c r="I1749" s="34"/>
      <c r="J1749" s="34"/>
      <c r="K1749" s="21">
        <v>45520</v>
      </c>
      <c r="L1749" s="3" t="s">
        <v>312</v>
      </c>
      <c r="M1749" s="4">
        <v>18000</v>
      </c>
      <c r="N1749" s="34"/>
      <c r="O1749" s="4">
        <f t="shared" ref="O1749:O1756" si="350">+SUM(M1749:N1749)</f>
        <v>18000</v>
      </c>
      <c r="P1749" s="34"/>
      <c r="Q1749" s="34"/>
      <c r="R1749" s="34"/>
      <c r="S1749" s="34"/>
      <c r="T1749" s="3" t="s">
        <v>1620</v>
      </c>
    </row>
    <row r="1750" spans="1:20" x14ac:dyDescent="0.35">
      <c r="A1750" s="3" t="s">
        <v>1591</v>
      </c>
      <c r="B1750" s="3"/>
      <c r="C1750" s="3"/>
      <c r="D1750" s="3"/>
      <c r="E1750" s="34"/>
      <c r="F1750" s="34"/>
      <c r="G1750" s="34"/>
      <c r="H1750" s="34"/>
      <c r="I1750" s="34"/>
      <c r="J1750" s="34"/>
      <c r="K1750" s="21">
        <v>45595</v>
      </c>
      <c r="L1750" s="3" t="s">
        <v>1283</v>
      </c>
      <c r="M1750" s="4">
        <v>220000</v>
      </c>
      <c r="N1750" s="34"/>
      <c r="O1750" s="4">
        <f t="shared" si="350"/>
        <v>220000</v>
      </c>
      <c r="P1750" s="34"/>
      <c r="Q1750" s="34"/>
      <c r="R1750" s="34"/>
      <c r="S1750" s="34"/>
      <c r="T1750" s="3" t="s">
        <v>1637</v>
      </c>
    </row>
    <row r="1751" spans="1:20" x14ac:dyDescent="0.35">
      <c r="A1751" s="3" t="s">
        <v>1591</v>
      </c>
      <c r="B1751" s="3"/>
      <c r="C1751" s="3" t="s">
        <v>1592</v>
      </c>
      <c r="D1751" s="3"/>
      <c r="E1751" s="34"/>
      <c r="F1751" s="34"/>
      <c r="G1751" s="34"/>
      <c r="H1751" s="34"/>
      <c r="I1751" s="34"/>
      <c r="J1751" s="34"/>
      <c r="K1751" s="21">
        <v>45595</v>
      </c>
      <c r="L1751" s="3" t="s">
        <v>313</v>
      </c>
      <c r="M1751" s="4">
        <v>-18000</v>
      </c>
      <c r="N1751" s="34"/>
      <c r="O1751" s="4">
        <f t="shared" si="350"/>
        <v>-18000</v>
      </c>
      <c r="P1751" s="34"/>
      <c r="Q1751" s="34"/>
      <c r="R1751" s="34"/>
      <c r="S1751" s="34"/>
      <c r="T1751" s="3" t="s">
        <v>1637</v>
      </c>
    </row>
    <row r="1752" spans="1:20" x14ac:dyDescent="0.35">
      <c r="A1752" s="3" t="s">
        <v>1591</v>
      </c>
      <c r="B1752" s="3"/>
      <c r="C1752" s="3" t="s">
        <v>1470</v>
      </c>
      <c r="D1752" s="3"/>
      <c r="E1752" s="34"/>
      <c r="F1752" s="34"/>
      <c r="G1752" s="34"/>
      <c r="H1752" s="34"/>
      <c r="I1752" s="34"/>
      <c r="J1752" s="34"/>
      <c r="K1752" s="21">
        <v>45615</v>
      </c>
      <c r="L1752" s="3" t="s">
        <v>1283</v>
      </c>
      <c r="M1752" s="4">
        <v>-220000</v>
      </c>
      <c r="N1752" s="34"/>
      <c r="O1752" s="4">
        <f t="shared" si="350"/>
        <v>-220000</v>
      </c>
      <c r="P1752" s="34"/>
      <c r="Q1752" s="34"/>
      <c r="R1752" s="34"/>
      <c r="S1752" s="34"/>
      <c r="T1752" s="3" t="s">
        <v>1620</v>
      </c>
    </row>
    <row r="1753" spans="1:20" x14ac:dyDescent="0.35">
      <c r="A1753" s="3" t="s">
        <v>1591</v>
      </c>
      <c r="B1753" s="3"/>
      <c r="C1753" s="3" t="s">
        <v>1592</v>
      </c>
      <c r="D1753" s="3"/>
      <c r="E1753" s="34"/>
      <c r="F1753" s="34"/>
      <c r="G1753" s="34"/>
      <c r="H1753" s="34"/>
      <c r="I1753" s="34"/>
      <c r="J1753" s="34"/>
      <c r="K1753" s="21">
        <v>45621</v>
      </c>
      <c r="L1753" s="3" t="s">
        <v>9</v>
      </c>
      <c r="M1753" s="34"/>
      <c r="N1753" s="4">
        <v>70000</v>
      </c>
      <c r="O1753" s="4">
        <f t="shared" si="350"/>
        <v>70000</v>
      </c>
      <c r="P1753" s="34"/>
      <c r="Q1753" s="34"/>
      <c r="R1753" s="34"/>
      <c r="S1753" s="34"/>
      <c r="T1753" s="3" t="s">
        <v>1637</v>
      </c>
    </row>
    <row r="1754" spans="1:20" x14ac:dyDescent="0.35">
      <c r="A1754" s="3" t="s">
        <v>1591</v>
      </c>
      <c r="B1754" s="3"/>
      <c r="C1754" s="3"/>
      <c r="D1754" s="3"/>
      <c r="E1754" s="34"/>
      <c r="F1754" s="34"/>
      <c r="G1754" s="34"/>
      <c r="H1754" s="34"/>
      <c r="I1754" s="34"/>
      <c r="J1754" s="34"/>
      <c r="K1754" s="21">
        <v>45624</v>
      </c>
      <c r="L1754" s="3" t="s">
        <v>9</v>
      </c>
      <c r="M1754" s="34"/>
      <c r="N1754" s="4">
        <v>150000</v>
      </c>
      <c r="O1754" s="4">
        <f t="shared" si="350"/>
        <v>150000</v>
      </c>
      <c r="P1754" s="34"/>
      <c r="Q1754" s="34"/>
      <c r="R1754" s="34"/>
      <c r="S1754" s="34"/>
      <c r="T1754" s="3" t="s">
        <v>1637</v>
      </c>
    </row>
    <row r="1755" spans="1:20" x14ac:dyDescent="0.35">
      <c r="A1755" s="3" t="s">
        <v>1591</v>
      </c>
      <c r="B1755" s="3"/>
      <c r="C1755" s="3"/>
      <c r="D1755" s="3"/>
      <c r="E1755" s="34"/>
      <c r="F1755" s="34"/>
      <c r="G1755" s="34"/>
      <c r="H1755" s="34"/>
      <c r="I1755" s="34"/>
      <c r="J1755" s="34"/>
      <c r="K1755" s="21" t="s">
        <v>1204</v>
      </c>
      <c r="L1755" s="3" t="s">
        <v>1580</v>
      </c>
      <c r="M1755" s="34"/>
      <c r="N1755" s="34">
        <v>10000</v>
      </c>
      <c r="O1755" s="4">
        <f t="shared" si="350"/>
        <v>10000</v>
      </c>
      <c r="P1755" s="34"/>
      <c r="Q1755" s="34"/>
      <c r="R1755" s="34"/>
      <c r="S1755" s="34"/>
      <c r="T1755" s="3" t="s">
        <v>1637</v>
      </c>
    </row>
    <row r="1756" spans="1:20" x14ac:dyDescent="0.35">
      <c r="A1756" s="3" t="s">
        <v>1591</v>
      </c>
      <c r="B1756" s="3"/>
      <c r="C1756" s="3"/>
      <c r="D1756" s="3"/>
      <c r="E1756" s="34"/>
      <c r="F1756" s="34"/>
      <c r="G1756" s="34"/>
      <c r="H1756" s="34"/>
      <c r="I1756" s="34"/>
      <c r="J1756" s="34"/>
      <c r="K1756" s="3"/>
      <c r="L1756" s="3"/>
      <c r="M1756" s="34"/>
      <c r="N1756" s="34"/>
      <c r="O1756" s="4">
        <f t="shared" si="350"/>
        <v>0</v>
      </c>
      <c r="P1756" s="34"/>
      <c r="Q1756" s="34"/>
      <c r="R1756" s="34"/>
      <c r="S1756" s="34"/>
      <c r="T1756" s="3" t="s">
        <v>1637</v>
      </c>
    </row>
    <row r="1757" spans="1:20" x14ac:dyDescent="0.35">
      <c r="A1757" s="18"/>
      <c r="B1757" s="18"/>
      <c r="C1757" s="18"/>
      <c r="D1757" s="18"/>
      <c r="E1757" s="23"/>
      <c r="F1757" s="23"/>
      <c r="G1757" s="23"/>
      <c r="H1757" s="23"/>
      <c r="I1757" s="23"/>
      <c r="J1757" s="23"/>
      <c r="K1757" s="18"/>
      <c r="L1757" s="18"/>
      <c r="M1757" s="23">
        <f t="shared" ref="M1757:N1757" si="351">SUM(M1749:M1756)</f>
        <v>0</v>
      </c>
      <c r="N1757" s="23">
        <f t="shared" si="351"/>
        <v>230000</v>
      </c>
      <c r="O1757" s="23">
        <f>SUM(O1749:O1756)</f>
        <v>230000</v>
      </c>
      <c r="P1757" s="23">
        <f>+J1748-N1757</f>
        <v>190965</v>
      </c>
      <c r="Q1757" s="23">
        <f>+I1748-M1757</f>
        <v>454000</v>
      </c>
      <c r="R1757" s="23">
        <f>+SUM(P1757:Q1757)</f>
        <v>644965</v>
      </c>
      <c r="S1757" s="23">
        <f>+O1757</f>
        <v>230000</v>
      </c>
      <c r="T1757" s="18"/>
    </row>
    <row r="1758" spans="1:20" x14ac:dyDescent="0.35">
      <c r="A1758" s="3" t="s">
        <v>1593</v>
      </c>
      <c r="B1758" s="3" t="s">
        <v>1540</v>
      </c>
      <c r="C1758" s="3"/>
      <c r="D1758" s="3">
        <v>83.33</v>
      </c>
      <c r="E1758" s="34">
        <v>11500</v>
      </c>
      <c r="F1758" s="4">
        <f>+D1758*0.8364</f>
        <v>69.697212000000007</v>
      </c>
      <c r="G1758" s="34">
        <v>6500</v>
      </c>
      <c r="H1758" s="34">
        <f>+D1758*E1758</f>
        <v>958295</v>
      </c>
      <c r="I1758" s="4">
        <f>+CEILING(F1758*G1758,1000)</f>
        <v>454000</v>
      </c>
      <c r="J1758" s="4">
        <f>(H1758-I1758)</f>
        <v>504295</v>
      </c>
      <c r="K1758" s="21">
        <v>45522</v>
      </c>
      <c r="L1758" s="3"/>
      <c r="M1758" s="34"/>
      <c r="N1758" s="34"/>
      <c r="O1758" s="34"/>
      <c r="P1758" s="34"/>
      <c r="Q1758" s="34"/>
      <c r="R1758" s="34"/>
      <c r="S1758" s="34"/>
      <c r="T1758" s="3" t="s">
        <v>1620</v>
      </c>
    </row>
    <row r="1759" spans="1:20" x14ac:dyDescent="0.35">
      <c r="A1759" s="3" t="s">
        <v>1593</v>
      </c>
      <c r="B1759" s="3"/>
      <c r="C1759" s="3"/>
      <c r="D1759" s="3"/>
      <c r="E1759" s="34"/>
      <c r="F1759" s="34"/>
      <c r="G1759" s="34"/>
      <c r="H1759" s="34"/>
      <c r="I1759" s="34"/>
      <c r="J1759" s="34"/>
      <c r="K1759" s="21">
        <v>45528</v>
      </c>
      <c r="L1759" s="3" t="s">
        <v>9</v>
      </c>
      <c r="M1759" s="34"/>
      <c r="N1759" s="4">
        <v>50000</v>
      </c>
      <c r="O1759" s="4">
        <f t="shared" ref="O1759:O1764" si="352">+SUM(M1759:N1759)</f>
        <v>50000</v>
      </c>
      <c r="P1759" s="34"/>
      <c r="Q1759" s="34"/>
      <c r="R1759" s="34"/>
      <c r="S1759" s="34"/>
      <c r="T1759" s="3" t="s">
        <v>1620</v>
      </c>
    </row>
    <row r="1760" spans="1:20" x14ac:dyDescent="0.35">
      <c r="A1760" s="3" t="s">
        <v>1593</v>
      </c>
      <c r="B1760" s="3"/>
      <c r="C1760" s="3"/>
      <c r="D1760" s="3"/>
      <c r="E1760" s="34"/>
      <c r="F1760" s="34"/>
      <c r="G1760" s="34"/>
      <c r="H1760" s="34"/>
      <c r="I1760" s="34"/>
      <c r="J1760" s="34"/>
      <c r="K1760" s="21">
        <v>45537</v>
      </c>
      <c r="L1760" s="3" t="s">
        <v>9</v>
      </c>
      <c r="M1760" s="34"/>
      <c r="N1760" s="4">
        <v>150000</v>
      </c>
      <c r="O1760" s="4">
        <f t="shared" si="352"/>
        <v>150000</v>
      </c>
      <c r="P1760" s="34"/>
      <c r="Q1760" s="34"/>
      <c r="R1760" s="34"/>
      <c r="S1760" s="34"/>
      <c r="T1760" s="3" t="s">
        <v>1620</v>
      </c>
    </row>
    <row r="1761" spans="1:20" x14ac:dyDescent="0.35">
      <c r="A1761" s="3" t="s">
        <v>1593</v>
      </c>
      <c r="B1761" s="3"/>
      <c r="C1761" s="3"/>
      <c r="D1761" s="3"/>
      <c r="E1761" s="34"/>
      <c r="F1761" s="34"/>
      <c r="G1761" s="34"/>
      <c r="H1761" s="34"/>
      <c r="I1761" s="34"/>
      <c r="J1761" s="34"/>
      <c r="K1761" s="21">
        <v>45601</v>
      </c>
      <c r="L1761" s="3" t="s">
        <v>9</v>
      </c>
      <c r="M1761" s="34"/>
      <c r="N1761" s="4">
        <v>20000</v>
      </c>
      <c r="O1761" s="4">
        <f t="shared" si="352"/>
        <v>20000</v>
      </c>
      <c r="P1761" s="34"/>
      <c r="Q1761" s="34"/>
      <c r="R1761" s="34"/>
      <c r="S1761" s="34"/>
      <c r="T1761" s="3" t="s">
        <v>1620</v>
      </c>
    </row>
    <row r="1762" spans="1:20" x14ac:dyDescent="0.35">
      <c r="A1762" s="3" t="s">
        <v>1593</v>
      </c>
      <c r="B1762" s="3"/>
      <c r="C1762" s="3"/>
      <c r="D1762" s="3"/>
      <c r="E1762" s="34"/>
      <c r="F1762" s="34"/>
      <c r="G1762" s="34"/>
      <c r="H1762" s="34"/>
      <c r="I1762" s="34"/>
      <c r="J1762" s="34"/>
      <c r="K1762" s="21">
        <v>45706</v>
      </c>
      <c r="L1762" s="3" t="s">
        <v>9</v>
      </c>
      <c r="M1762" s="34"/>
      <c r="N1762" s="4">
        <v>180000</v>
      </c>
      <c r="O1762" s="4">
        <f t="shared" si="352"/>
        <v>180000</v>
      </c>
      <c r="P1762" s="34"/>
      <c r="Q1762" s="34"/>
      <c r="R1762" s="34"/>
      <c r="S1762" s="34"/>
      <c r="T1762" s="3" t="s">
        <v>1620</v>
      </c>
    </row>
    <row r="1763" spans="1:20" x14ac:dyDescent="0.35">
      <c r="A1763" s="3" t="s">
        <v>1593</v>
      </c>
      <c r="B1763" s="3"/>
      <c r="C1763" s="3"/>
      <c r="D1763" s="3"/>
      <c r="E1763" s="34"/>
      <c r="F1763" s="34"/>
      <c r="G1763" s="34"/>
      <c r="H1763" s="34"/>
      <c r="I1763" s="34"/>
      <c r="J1763" s="34"/>
      <c r="K1763" s="21">
        <v>45706</v>
      </c>
      <c r="L1763" s="3" t="s">
        <v>312</v>
      </c>
      <c r="M1763" s="4">
        <v>20000</v>
      </c>
      <c r="N1763" s="34"/>
      <c r="O1763" s="4">
        <f t="shared" si="352"/>
        <v>20000</v>
      </c>
      <c r="P1763" s="34"/>
      <c r="Q1763" s="34"/>
      <c r="R1763" s="34"/>
      <c r="S1763" s="34"/>
      <c r="T1763" s="3" t="s">
        <v>1620</v>
      </c>
    </row>
    <row r="1764" spans="1:20" x14ac:dyDescent="0.35">
      <c r="A1764" s="3" t="s">
        <v>1593</v>
      </c>
      <c r="B1764" s="3"/>
      <c r="C1764" s="3"/>
      <c r="D1764" s="3"/>
      <c r="E1764" s="34"/>
      <c r="F1764" s="34"/>
      <c r="G1764" s="34"/>
      <c r="H1764" s="34"/>
      <c r="I1764" s="34"/>
      <c r="J1764" s="34"/>
      <c r="K1764" s="3"/>
      <c r="L1764" s="3"/>
      <c r="M1764" s="34"/>
      <c r="N1764" s="34"/>
      <c r="O1764" s="4">
        <f t="shared" si="352"/>
        <v>0</v>
      </c>
      <c r="P1764" s="34"/>
      <c r="Q1764" s="34"/>
      <c r="R1764" s="34"/>
      <c r="S1764" s="34"/>
      <c r="T1764" s="3" t="s">
        <v>1620</v>
      </c>
    </row>
    <row r="1765" spans="1:20" x14ac:dyDescent="0.35">
      <c r="A1765" s="18"/>
      <c r="B1765" s="18"/>
      <c r="C1765" s="18"/>
      <c r="D1765" s="18"/>
      <c r="E1765" s="23"/>
      <c r="F1765" s="23"/>
      <c r="G1765" s="23"/>
      <c r="H1765" s="23"/>
      <c r="I1765" s="23"/>
      <c r="J1765" s="23"/>
      <c r="K1765" s="18"/>
      <c r="L1765" s="18"/>
      <c r="M1765" s="23">
        <f t="shared" ref="M1765:N1765" si="353">SUM(M1759:M1764)</f>
        <v>20000</v>
      </c>
      <c r="N1765" s="23">
        <f t="shared" si="353"/>
        <v>400000</v>
      </c>
      <c r="O1765" s="23">
        <f>SUM(O1759:O1764)</f>
        <v>420000</v>
      </c>
      <c r="P1765" s="23">
        <f>+J1758-N1765</f>
        <v>104295</v>
      </c>
      <c r="Q1765" s="23">
        <f>+I1758-M1765</f>
        <v>434000</v>
      </c>
      <c r="R1765" s="23">
        <f>+SUM(P1765:Q1765)</f>
        <v>538295</v>
      </c>
      <c r="S1765" s="23">
        <f>+O1765</f>
        <v>420000</v>
      </c>
      <c r="T1765" s="18"/>
    </row>
    <row r="1766" spans="1:20" x14ac:dyDescent="0.35">
      <c r="A1766" s="3" t="s">
        <v>1594</v>
      </c>
      <c r="B1766" s="3" t="s">
        <v>1540</v>
      </c>
      <c r="C1766" s="3"/>
      <c r="D1766" s="3">
        <v>83.33</v>
      </c>
      <c r="E1766" s="34">
        <v>10500</v>
      </c>
      <c r="F1766" s="4">
        <f>+D1766*0.8364</f>
        <v>69.697212000000007</v>
      </c>
      <c r="G1766" s="34">
        <v>6500</v>
      </c>
      <c r="H1766" s="34">
        <f>+D1766*E1766</f>
        <v>874965</v>
      </c>
      <c r="I1766" s="4">
        <f>+CEILING(F1766*G1766,1000)</f>
        <v>454000</v>
      </c>
      <c r="J1766" s="4">
        <f>(H1766-I1766)</f>
        <v>420965</v>
      </c>
      <c r="K1766" s="21">
        <v>45549</v>
      </c>
      <c r="L1766" s="3"/>
      <c r="M1766" s="34"/>
      <c r="N1766" s="34"/>
      <c r="O1766" s="34"/>
      <c r="P1766" s="34"/>
      <c r="Q1766" s="34"/>
      <c r="R1766" s="34"/>
      <c r="S1766" s="34"/>
      <c r="T1766" s="3" t="s">
        <v>984</v>
      </c>
    </row>
    <row r="1767" spans="1:20" x14ac:dyDescent="0.35">
      <c r="A1767" s="3" t="s">
        <v>1594</v>
      </c>
      <c r="B1767" s="3"/>
      <c r="C1767" s="3" t="s">
        <v>1595</v>
      </c>
      <c r="D1767" s="3"/>
      <c r="E1767" s="34"/>
      <c r="F1767" s="34"/>
      <c r="G1767" s="34"/>
      <c r="H1767" s="34"/>
      <c r="I1767" s="34"/>
      <c r="J1767" s="34"/>
      <c r="K1767" s="21">
        <v>45549</v>
      </c>
      <c r="L1767" s="3" t="s">
        <v>9</v>
      </c>
      <c r="M1767" s="34"/>
      <c r="N1767" s="4">
        <v>5000</v>
      </c>
      <c r="O1767" s="4">
        <f t="shared" ref="O1767:O1774" si="354">+SUM(M1767:N1767)</f>
        <v>5000</v>
      </c>
      <c r="P1767" s="34"/>
      <c r="Q1767" s="34"/>
      <c r="R1767" s="34"/>
      <c r="S1767" s="34"/>
      <c r="T1767" s="3" t="s">
        <v>984</v>
      </c>
    </row>
    <row r="1768" spans="1:20" x14ac:dyDescent="0.35">
      <c r="A1768" s="3" t="s">
        <v>1594</v>
      </c>
      <c r="B1768" s="3"/>
      <c r="C1768" s="3"/>
      <c r="D1768" s="3"/>
      <c r="E1768" s="34"/>
      <c r="F1768" s="34"/>
      <c r="G1768" s="34"/>
      <c r="H1768" s="34"/>
      <c r="I1768" s="34"/>
      <c r="J1768" s="34"/>
      <c r="K1768" s="21">
        <v>45557</v>
      </c>
      <c r="L1768" s="3" t="s">
        <v>9</v>
      </c>
      <c r="M1768" s="34"/>
      <c r="N1768" s="4">
        <v>195000</v>
      </c>
      <c r="O1768" s="4">
        <f t="shared" si="354"/>
        <v>195000</v>
      </c>
      <c r="P1768" s="34"/>
      <c r="Q1768" s="34"/>
      <c r="R1768" s="34"/>
      <c r="S1768" s="34"/>
      <c r="T1768" s="3" t="s">
        <v>984</v>
      </c>
    </row>
    <row r="1769" spans="1:20" x14ac:dyDescent="0.35">
      <c r="A1769" s="3" t="s">
        <v>1594</v>
      </c>
      <c r="B1769" s="3"/>
      <c r="C1769" s="3"/>
      <c r="D1769" s="3"/>
      <c r="E1769" s="34"/>
      <c r="F1769" s="34"/>
      <c r="G1769" s="34"/>
      <c r="H1769" s="34"/>
      <c r="I1769" s="34"/>
      <c r="J1769" s="34"/>
      <c r="K1769" s="21">
        <v>45660</v>
      </c>
      <c r="L1769" s="3" t="s">
        <v>9</v>
      </c>
      <c r="M1769" s="34"/>
      <c r="N1769" s="4">
        <v>200000</v>
      </c>
      <c r="O1769" s="4">
        <f t="shared" si="354"/>
        <v>200000</v>
      </c>
      <c r="P1769" s="34"/>
      <c r="Q1769" s="34"/>
      <c r="R1769" s="34"/>
      <c r="S1769" s="34"/>
      <c r="T1769" s="3" t="s">
        <v>984</v>
      </c>
    </row>
    <row r="1770" spans="1:20" x14ac:dyDescent="0.35">
      <c r="A1770" s="3" t="s">
        <v>1594</v>
      </c>
      <c r="B1770" s="3"/>
      <c r="C1770" s="3"/>
      <c r="D1770" s="3"/>
      <c r="E1770" s="34"/>
      <c r="F1770" s="34"/>
      <c r="G1770" s="34"/>
      <c r="H1770" s="34"/>
      <c r="I1770" s="34"/>
      <c r="J1770" s="34"/>
      <c r="K1770" s="21">
        <v>45668</v>
      </c>
      <c r="L1770" s="3" t="s">
        <v>9</v>
      </c>
      <c r="M1770" s="34"/>
      <c r="N1770" s="4">
        <v>200000</v>
      </c>
      <c r="O1770" s="4">
        <f t="shared" si="354"/>
        <v>200000</v>
      </c>
      <c r="P1770" s="34"/>
      <c r="Q1770" s="34"/>
      <c r="R1770" s="34"/>
      <c r="S1770" s="34"/>
      <c r="T1770" s="3" t="s">
        <v>984</v>
      </c>
    </row>
    <row r="1771" spans="1:20" x14ac:dyDescent="0.35">
      <c r="A1771" s="3" t="s">
        <v>1594</v>
      </c>
      <c r="B1771" s="3"/>
      <c r="C1771" s="3"/>
      <c r="D1771" s="3"/>
      <c r="E1771" s="34"/>
      <c r="F1771" s="34"/>
      <c r="G1771" s="34"/>
      <c r="H1771" s="34"/>
      <c r="I1771" s="34"/>
      <c r="J1771" s="34"/>
      <c r="K1771" s="21">
        <v>45671</v>
      </c>
      <c r="L1771" s="3" t="s">
        <v>9</v>
      </c>
      <c r="M1771" s="34"/>
      <c r="N1771" s="4">
        <v>-200000</v>
      </c>
      <c r="O1771" s="4">
        <f t="shared" si="354"/>
        <v>-200000</v>
      </c>
      <c r="P1771" s="34"/>
      <c r="Q1771" s="34"/>
      <c r="R1771" s="34"/>
      <c r="S1771" s="34"/>
      <c r="T1771" s="3" t="s">
        <v>984</v>
      </c>
    </row>
    <row r="1772" spans="1:20" x14ac:dyDescent="0.35">
      <c r="A1772" s="3" t="s">
        <v>1594</v>
      </c>
      <c r="B1772" s="3"/>
      <c r="C1772" s="3" t="s">
        <v>1596</v>
      </c>
      <c r="D1772" s="3"/>
      <c r="E1772" s="34"/>
      <c r="F1772" s="34"/>
      <c r="G1772" s="34"/>
      <c r="H1772" s="34"/>
      <c r="I1772" s="34"/>
      <c r="J1772" s="34"/>
      <c r="K1772" s="21">
        <v>45687</v>
      </c>
      <c r="L1772" s="3" t="s">
        <v>1877</v>
      </c>
      <c r="M1772" s="4">
        <v>433000</v>
      </c>
      <c r="N1772" s="34"/>
      <c r="O1772" s="4">
        <f t="shared" si="354"/>
        <v>433000</v>
      </c>
      <c r="P1772" s="34"/>
      <c r="Q1772" s="34"/>
      <c r="R1772" s="34"/>
      <c r="S1772" s="34"/>
      <c r="T1772" s="3" t="s">
        <v>984</v>
      </c>
    </row>
    <row r="1773" spans="1:20" x14ac:dyDescent="0.35">
      <c r="A1773" s="3" t="s">
        <v>1594</v>
      </c>
      <c r="B1773" s="3"/>
      <c r="C1773" s="3"/>
      <c r="D1773" s="3"/>
      <c r="E1773" s="34"/>
      <c r="F1773" s="34"/>
      <c r="G1773" s="34"/>
      <c r="H1773" s="34"/>
      <c r="I1773" s="34"/>
      <c r="J1773" s="34"/>
      <c r="K1773" s="21">
        <v>45699</v>
      </c>
      <c r="L1773" s="3" t="s">
        <v>9</v>
      </c>
      <c r="M1773" s="34"/>
      <c r="N1773" s="4">
        <v>41960</v>
      </c>
      <c r="O1773" s="4">
        <f t="shared" si="354"/>
        <v>41960</v>
      </c>
      <c r="P1773" s="34"/>
      <c r="Q1773" s="34"/>
      <c r="R1773" s="34"/>
      <c r="S1773" s="34"/>
      <c r="T1773" s="3" t="s">
        <v>984</v>
      </c>
    </row>
    <row r="1774" spans="1:20" x14ac:dyDescent="0.35">
      <c r="A1774" s="3" t="s">
        <v>1594</v>
      </c>
      <c r="B1774" s="3"/>
      <c r="C1774" s="3"/>
      <c r="D1774" s="3"/>
      <c r="E1774" s="34"/>
      <c r="F1774" s="34"/>
      <c r="G1774" s="34"/>
      <c r="H1774" s="34"/>
      <c r="I1774" s="34"/>
      <c r="J1774" s="34"/>
      <c r="K1774" s="3"/>
      <c r="L1774" s="3"/>
      <c r="M1774" s="34"/>
      <c r="N1774" s="34"/>
      <c r="O1774" s="4">
        <f t="shared" si="354"/>
        <v>0</v>
      </c>
      <c r="P1774" s="34"/>
      <c r="Q1774" s="34"/>
      <c r="R1774" s="34"/>
      <c r="S1774" s="34"/>
      <c r="T1774" s="3" t="s">
        <v>984</v>
      </c>
    </row>
    <row r="1775" spans="1:20" x14ac:dyDescent="0.35">
      <c r="A1775" s="18"/>
      <c r="B1775" s="18"/>
      <c r="C1775" s="18"/>
      <c r="D1775" s="18"/>
      <c r="E1775" s="23"/>
      <c r="F1775" s="23"/>
      <c r="G1775" s="23"/>
      <c r="H1775" s="23"/>
      <c r="I1775" s="23"/>
      <c r="J1775" s="23"/>
      <c r="K1775" s="18"/>
      <c r="L1775" s="18"/>
      <c r="M1775" s="23">
        <f t="shared" ref="M1775:N1775" si="355">SUM(M1767:M1774)</f>
        <v>433000</v>
      </c>
      <c r="N1775" s="23">
        <f t="shared" si="355"/>
        <v>441960</v>
      </c>
      <c r="O1775" s="23">
        <f>SUM(O1767:O1774)</f>
        <v>874960</v>
      </c>
      <c r="P1775" s="23">
        <f>+J1766-N1775</f>
        <v>-20995</v>
      </c>
      <c r="Q1775" s="23">
        <f>+I1766-M1775</f>
        <v>21000</v>
      </c>
      <c r="R1775" s="23">
        <f>+SUM(P1775:Q1775)</f>
        <v>5</v>
      </c>
      <c r="S1775" s="23">
        <f>+O1775</f>
        <v>874960</v>
      </c>
      <c r="T1775" s="18"/>
    </row>
    <row r="1776" spans="1:20" x14ac:dyDescent="0.35">
      <c r="A1776" s="3" t="s">
        <v>1597</v>
      </c>
      <c r="B1776" s="3" t="s">
        <v>1540</v>
      </c>
      <c r="C1776" s="3"/>
      <c r="D1776" s="3">
        <v>83.33</v>
      </c>
      <c r="E1776" s="34">
        <v>10500</v>
      </c>
      <c r="F1776" s="4">
        <f>+D1776*0.8364</f>
        <v>69.697212000000007</v>
      </c>
      <c r="G1776" s="34">
        <v>6500</v>
      </c>
      <c r="H1776" s="34">
        <f>+D1776*E1776</f>
        <v>874965</v>
      </c>
      <c r="I1776" s="4">
        <f>+CEILING(F1776*G1776,1000)</f>
        <v>454000</v>
      </c>
      <c r="J1776" s="4">
        <f>(H1776-I1776)</f>
        <v>420965</v>
      </c>
      <c r="K1776" s="21">
        <v>45549</v>
      </c>
      <c r="L1776" s="3"/>
      <c r="M1776" s="34"/>
      <c r="N1776" s="34"/>
      <c r="O1776" s="34"/>
      <c r="P1776" s="34"/>
      <c r="Q1776" s="34"/>
      <c r="R1776" s="34"/>
      <c r="S1776" s="34"/>
      <c r="T1776" s="3" t="s">
        <v>984</v>
      </c>
    </row>
    <row r="1777" spans="1:20" x14ac:dyDescent="0.35">
      <c r="A1777" s="3" t="s">
        <v>1597</v>
      </c>
      <c r="B1777" s="3"/>
      <c r="C1777" s="3" t="s">
        <v>1598</v>
      </c>
      <c r="D1777" s="3"/>
      <c r="E1777" s="34"/>
      <c r="F1777" s="34"/>
      <c r="G1777" s="34"/>
      <c r="H1777" s="34"/>
      <c r="I1777" s="34"/>
      <c r="J1777" s="34"/>
      <c r="K1777" s="21">
        <v>45549</v>
      </c>
      <c r="L1777" s="3" t="s">
        <v>9</v>
      </c>
      <c r="M1777" s="34"/>
      <c r="N1777" s="4">
        <v>5000</v>
      </c>
      <c r="O1777" s="4">
        <f t="shared" ref="O1777:O1780" si="356">+SUM(M1777:N1777)</f>
        <v>5000</v>
      </c>
      <c r="P1777" s="34"/>
      <c r="Q1777" s="34"/>
      <c r="R1777" s="34"/>
      <c r="S1777" s="34"/>
      <c r="T1777" s="3" t="s">
        <v>984</v>
      </c>
    </row>
    <row r="1778" spans="1:20" x14ac:dyDescent="0.35">
      <c r="A1778" s="3" t="s">
        <v>1597</v>
      </c>
      <c r="B1778" s="3"/>
      <c r="C1778" s="3"/>
      <c r="D1778" s="3"/>
      <c r="E1778" s="34"/>
      <c r="F1778" s="34"/>
      <c r="G1778" s="34"/>
      <c r="H1778" s="34"/>
      <c r="I1778" s="34"/>
      <c r="J1778" s="34"/>
      <c r="K1778" s="21">
        <v>45557</v>
      </c>
      <c r="L1778" s="3" t="s">
        <v>9</v>
      </c>
      <c r="M1778" s="34"/>
      <c r="N1778" s="4">
        <v>195000</v>
      </c>
      <c r="O1778" s="4">
        <f t="shared" si="356"/>
        <v>195000</v>
      </c>
      <c r="P1778" s="34"/>
      <c r="Q1778" s="34"/>
      <c r="R1778" s="34"/>
      <c r="S1778" s="34"/>
      <c r="T1778" s="3" t="s">
        <v>984</v>
      </c>
    </row>
    <row r="1779" spans="1:20" x14ac:dyDescent="0.35">
      <c r="A1779" s="3" t="s">
        <v>1597</v>
      </c>
      <c r="B1779" s="3"/>
      <c r="C1779" s="3"/>
      <c r="D1779" s="3"/>
      <c r="E1779" s="34"/>
      <c r="F1779" s="34"/>
      <c r="G1779" s="34"/>
      <c r="H1779" s="34"/>
      <c r="I1779" s="34"/>
      <c r="J1779" s="34"/>
      <c r="K1779" s="21" t="s">
        <v>1931</v>
      </c>
      <c r="L1779" s="3" t="s">
        <v>9</v>
      </c>
      <c r="M1779" s="34"/>
      <c r="N1779" s="4">
        <v>-200000</v>
      </c>
      <c r="O1779" s="4">
        <f t="shared" si="356"/>
        <v>-200000</v>
      </c>
      <c r="P1779" s="34"/>
      <c r="Q1779" s="34"/>
      <c r="R1779" s="34"/>
      <c r="S1779" s="34"/>
      <c r="T1779" s="3"/>
    </row>
    <row r="1780" spans="1:20" x14ac:dyDescent="0.35">
      <c r="A1780" s="3" t="s">
        <v>1597</v>
      </c>
      <c r="B1780" s="3"/>
      <c r="C1780" s="3"/>
      <c r="D1780" s="3"/>
      <c r="E1780" s="34"/>
      <c r="F1780" s="34"/>
      <c r="G1780" s="34"/>
      <c r="H1780" s="34"/>
      <c r="I1780" s="34"/>
      <c r="J1780" s="34"/>
      <c r="K1780" s="3"/>
      <c r="L1780" s="3"/>
      <c r="M1780" s="34"/>
      <c r="N1780" s="34"/>
      <c r="O1780" s="4">
        <f t="shared" si="356"/>
        <v>0</v>
      </c>
      <c r="P1780" s="34"/>
      <c r="Q1780" s="34"/>
      <c r="R1780" s="34"/>
      <c r="S1780" s="34"/>
      <c r="T1780" s="3" t="s">
        <v>984</v>
      </c>
    </row>
    <row r="1781" spans="1:20" x14ac:dyDescent="0.35">
      <c r="A1781" s="18"/>
      <c r="B1781" s="18"/>
      <c r="C1781" s="18"/>
      <c r="D1781" s="18"/>
      <c r="E1781" s="23"/>
      <c r="F1781" s="23"/>
      <c r="G1781" s="23"/>
      <c r="H1781" s="23"/>
      <c r="I1781" s="23"/>
      <c r="J1781" s="23"/>
      <c r="K1781" s="18"/>
      <c r="L1781" s="18"/>
      <c r="M1781" s="23">
        <f t="shared" ref="M1781:N1781" si="357">SUM(M1777:M1780)</f>
        <v>0</v>
      </c>
      <c r="N1781" s="23">
        <f t="shared" si="357"/>
        <v>0</v>
      </c>
      <c r="O1781" s="23">
        <f>SUM(O1777:O1780)</f>
        <v>0</v>
      </c>
      <c r="P1781" s="23">
        <f>+J1776-N1781</f>
        <v>420965</v>
      </c>
      <c r="Q1781" s="23">
        <f>+I1776-M1781</f>
        <v>454000</v>
      </c>
      <c r="R1781" s="23">
        <f>+SUM(P1781:Q1781)</f>
        <v>874965</v>
      </c>
      <c r="S1781" s="23">
        <f>+O1781</f>
        <v>0</v>
      </c>
      <c r="T1781" s="18"/>
    </row>
    <row r="1782" spans="1:20" x14ac:dyDescent="0.35">
      <c r="A1782" s="3" t="s">
        <v>1599</v>
      </c>
      <c r="B1782" s="3" t="s">
        <v>1540</v>
      </c>
      <c r="C1782" s="3"/>
      <c r="D1782" s="3">
        <v>83.33</v>
      </c>
      <c r="E1782" s="34">
        <v>11500</v>
      </c>
      <c r="F1782" s="4">
        <f>+D1782*0.8364</f>
        <v>69.697212000000007</v>
      </c>
      <c r="G1782" s="34">
        <v>6500</v>
      </c>
      <c r="H1782" s="34">
        <f>+D1782*E1782</f>
        <v>958295</v>
      </c>
      <c r="I1782" s="4">
        <f>+CEILING(F1782*G1782,1000)</f>
        <v>454000</v>
      </c>
      <c r="J1782" s="4">
        <f>(H1782-I1782)</f>
        <v>504295</v>
      </c>
      <c r="K1782" s="21">
        <v>45650</v>
      </c>
      <c r="L1782" s="3"/>
      <c r="M1782" s="34"/>
      <c r="N1782" s="34"/>
      <c r="O1782" s="34"/>
      <c r="P1782" s="34"/>
      <c r="Q1782" s="34"/>
      <c r="R1782" s="34"/>
      <c r="S1782" s="34"/>
      <c r="T1782" s="3" t="s">
        <v>1619</v>
      </c>
    </row>
    <row r="1783" spans="1:20" x14ac:dyDescent="0.35">
      <c r="A1783" s="3" t="s">
        <v>1599</v>
      </c>
      <c r="B1783" s="3"/>
      <c r="C1783" s="3" t="s">
        <v>1537</v>
      </c>
      <c r="D1783" s="3"/>
      <c r="E1783" s="34"/>
      <c r="F1783" s="34"/>
      <c r="G1783" s="34"/>
      <c r="H1783" s="34"/>
      <c r="I1783" s="34"/>
      <c r="J1783" s="34"/>
      <c r="K1783" s="21">
        <v>45647</v>
      </c>
      <c r="L1783" s="3" t="s">
        <v>312</v>
      </c>
      <c r="M1783" s="4">
        <v>8000</v>
      </c>
      <c r="N1783" s="34"/>
      <c r="O1783" s="4">
        <f t="shared" ref="O1783:O1787" si="358">+SUM(M1783:N1783)</f>
        <v>8000</v>
      </c>
      <c r="P1783" s="34"/>
      <c r="Q1783" s="34"/>
      <c r="R1783" s="34"/>
      <c r="S1783" s="34"/>
      <c r="T1783" s="3" t="s">
        <v>1619</v>
      </c>
    </row>
    <row r="1784" spans="1:20" x14ac:dyDescent="0.35">
      <c r="A1784" s="3" t="s">
        <v>1599</v>
      </c>
      <c r="B1784" s="3"/>
      <c r="C1784" s="3"/>
      <c r="D1784" s="3"/>
      <c r="E1784" s="34"/>
      <c r="F1784" s="34"/>
      <c r="G1784" s="34"/>
      <c r="H1784" s="34"/>
      <c r="I1784" s="34"/>
      <c r="J1784" s="34"/>
      <c r="K1784" s="21">
        <v>45647</v>
      </c>
      <c r="L1784" s="3" t="s">
        <v>312</v>
      </c>
      <c r="M1784" s="4">
        <v>2000</v>
      </c>
      <c r="N1784" s="34"/>
      <c r="O1784" s="4">
        <f t="shared" si="358"/>
        <v>2000</v>
      </c>
      <c r="P1784" s="34"/>
      <c r="Q1784" s="34"/>
      <c r="R1784" s="34"/>
      <c r="S1784" s="34"/>
      <c r="T1784" s="3" t="s">
        <v>1619</v>
      </c>
    </row>
    <row r="1785" spans="1:20" x14ac:dyDescent="0.35">
      <c r="A1785" s="3" t="s">
        <v>1599</v>
      </c>
      <c r="B1785" s="3"/>
      <c r="C1785" s="3"/>
      <c r="D1785" s="3"/>
      <c r="E1785" s="34"/>
      <c r="F1785" s="34"/>
      <c r="G1785" s="34"/>
      <c r="H1785" s="34"/>
      <c r="I1785" s="34"/>
      <c r="J1785" s="34"/>
      <c r="K1785" s="21">
        <v>45647</v>
      </c>
      <c r="L1785" s="3" t="s">
        <v>312</v>
      </c>
      <c r="M1785" s="4">
        <v>1000</v>
      </c>
      <c r="N1785" s="34"/>
      <c r="O1785" s="4">
        <f t="shared" si="358"/>
        <v>1000</v>
      </c>
      <c r="P1785" s="34"/>
      <c r="Q1785" s="34"/>
      <c r="R1785" s="34"/>
      <c r="S1785" s="34"/>
      <c r="T1785" s="3" t="s">
        <v>1619</v>
      </c>
    </row>
    <row r="1786" spans="1:20" x14ac:dyDescent="0.35">
      <c r="A1786" s="3" t="s">
        <v>1599</v>
      </c>
      <c r="B1786" s="3"/>
      <c r="C1786" s="3"/>
      <c r="D1786" s="3"/>
      <c r="E1786" s="34"/>
      <c r="F1786" s="34"/>
      <c r="G1786" s="34"/>
      <c r="H1786" s="34"/>
      <c r="I1786" s="34"/>
      <c r="J1786" s="34"/>
      <c r="K1786" s="21">
        <v>45668</v>
      </c>
      <c r="L1786" s="3" t="s">
        <v>9</v>
      </c>
      <c r="M1786" s="34"/>
      <c r="N1786" s="4">
        <v>200000</v>
      </c>
      <c r="O1786" s="4">
        <f t="shared" si="358"/>
        <v>200000</v>
      </c>
      <c r="P1786" s="34"/>
      <c r="Q1786" s="34"/>
      <c r="R1786" s="34"/>
      <c r="S1786" s="34"/>
      <c r="T1786" s="3" t="s">
        <v>1619</v>
      </c>
    </row>
    <row r="1787" spans="1:20" x14ac:dyDescent="0.35">
      <c r="A1787" s="3" t="s">
        <v>1599</v>
      </c>
      <c r="B1787" s="3"/>
      <c r="C1787" s="3"/>
      <c r="D1787" s="3"/>
      <c r="E1787" s="34"/>
      <c r="F1787" s="34"/>
      <c r="G1787" s="34"/>
      <c r="H1787" s="34"/>
      <c r="I1787" s="34"/>
      <c r="J1787" s="34"/>
      <c r="K1787" s="3"/>
      <c r="L1787" s="3"/>
      <c r="M1787" s="34"/>
      <c r="N1787" s="34"/>
      <c r="O1787" s="4">
        <f t="shared" si="358"/>
        <v>0</v>
      </c>
      <c r="P1787" s="34"/>
      <c r="Q1787" s="34"/>
      <c r="R1787" s="34"/>
      <c r="S1787" s="34"/>
      <c r="T1787" s="3" t="s">
        <v>1619</v>
      </c>
    </row>
    <row r="1788" spans="1:20" x14ac:dyDescent="0.35">
      <c r="A1788" s="18"/>
      <c r="B1788" s="18"/>
      <c r="C1788" s="18"/>
      <c r="D1788" s="18"/>
      <c r="E1788" s="23"/>
      <c r="F1788" s="23"/>
      <c r="G1788" s="23"/>
      <c r="H1788" s="23"/>
      <c r="I1788" s="23"/>
      <c r="J1788" s="23"/>
      <c r="K1788" s="18"/>
      <c r="L1788" s="18"/>
      <c r="M1788" s="23">
        <f t="shared" ref="M1788:N1788" si="359">SUM(M1783:M1787)</f>
        <v>11000</v>
      </c>
      <c r="N1788" s="23">
        <f t="shared" si="359"/>
        <v>200000</v>
      </c>
      <c r="O1788" s="23">
        <f>SUM(O1783:O1787)</f>
        <v>211000</v>
      </c>
      <c r="P1788" s="23">
        <f>+J1782-N1788</f>
        <v>304295</v>
      </c>
      <c r="Q1788" s="23">
        <f>+I1782-M1788</f>
        <v>443000</v>
      </c>
      <c r="R1788" s="23">
        <f>+SUM(P1788:Q1788)</f>
        <v>747295</v>
      </c>
      <c r="S1788" s="23">
        <f>+O1788</f>
        <v>211000</v>
      </c>
      <c r="T1788" s="18"/>
    </row>
    <row r="1789" spans="1:20" x14ac:dyDescent="0.35">
      <c r="A1789" s="3" t="s">
        <v>1600</v>
      </c>
      <c r="B1789" s="3" t="s">
        <v>1540</v>
      </c>
      <c r="C1789" s="3"/>
      <c r="D1789" s="3">
        <v>83.33</v>
      </c>
      <c r="E1789" s="34">
        <v>10500</v>
      </c>
      <c r="F1789" s="4">
        <f>+D1789*0.8364</f>
        <v>69.697212000000007</v>
      </c>
      <c r="G1789" s="34">
        <v>6500</v>
      </c>
      <c r="H1789" s="34">
        <f>+D1789*E1789</f>
        <v>874965</v>
      </c>
      <c r="I1789" s="4">
        <f>+CEILING(F1789*G1789,1000)</f>
        <v>454000</v>
      </c>
      <c r="J1789" s="4">
        <f>(H1789-I1789)</f>
        <v>420965</v>
      </c>
      <c r="K1789" s="21">
        <v>45580</v>
      </c>
      <c r="L1789" s="3"/>
      <c r="M1789" s="34"/>
      <c r="N1789" s="34"/>
      <c r="O1789" s="34"/>
      <c r="P1789" s="34"/>
      <c r="Q1789" s="34"/>
      <c r="R1789" s="34"/>
      <c r="S1789" s="34"/>
      <c r="T1789" s="3" t="s">
        <v>296</v>
      </c>
    </row>
    <row r="1790" spans="1:20" x14ac:dyDescent="0.35">
      <c r="A1790" s="3" t="s">
        <v>1600</v>
      </c>
      <c r="B1790" s="3"/>
      <c r="C1790" s="3"/>
      <c r="D1790" s="3"/>
      <c r="E1790" s="34"/>
      <c r="F1790" s="34"/>
      <c r="G1790" s="34"/>
      <c r="H1790" s="34"/>
      <c r="I1790" s="34"/>
      <c r="J1790" s="34"/>
      <c r="K1790" s="21">
        <v>45580</v>
      </c>
      <c r="L1790" s="3" t="s">
        <v>9</v>
      </c>
      <c r="M1790" s="34"/>
      <c r="N1790" s="4">
        <v>5000</v>
      </c>
      <c r="O1790" s="4">
        <f t="shared" ref="O1790:O1793" si="360">+SUM(M1790:N1790)</f>
        <v>5000</v>
      </c>
      <c r="P1790" s="34"/>
      <c r="Q1790" s="34"/>
      <c r="R1790" s="34"/>
      <c r="S1790" s="34"/>
      <c r="T1790" s="3" t="s">
        <v>296</v>
      </c>
    </row>
    <row r="1791" spans="1:20" x14ac:dyDescent="0.35">
      <c r="A1791" s="3" t="s">
        <v>1600</v>
      </c>
      <c r="B1791" s="3"/>
      <c r="C1791" s="3"/>
      <c r="D1791" s="3"/>
      <c r="E1791" s="34"/>
      <c r="F1791" s="34"/>
      <c r="G1791" s="34"/>
      <c r="H1791" s="34"/>
      <c r="I1791" s="34"/>
      <c r="J1791" s="34"/>
      <c r="K1791" s="21">
        <v>45591</v>
      </c>
      <c r="L1791" s="3" t="s">
        <v>9</v>
      </c>
      <c r="M1791" s="34"/>
      <c r="N1791" s="4">
        <v>16000</v>
      </c>
      <c r="O1791" s="4">
        <f t="shared" si="360"/>
        <v>16000</v>
      </c>
      <c r="P1791" s="34"/>
      <c r="Q1791" s="34"/>
      <c r="R1791" s="34"/>
      <c r="S1791" s="34"/>
      <c r="T1791" s="3" t="s">
        <v>296</v>
      </c>
    </row>
    <row r="1792" spans="1:20" x14ac:dyDescent="0.35">
      <c r="A1792" s="3" t="s">
        <v>1600</v>
      </c>
      <c r="B1792" s="3"/>
      <c r="C1792" s="3" t="s">
        <v>1587</v>
      </c>
      <c r="D1792" s="3"/>
      <c r="E1792" s="34"/>
      <c r="F1792" s="34"/>
      <c r="G1792" s="34"/>
      <c r="H1792" s="34"/>
      <c r="I1792" s="34"/>
      <c r="J1792" s="34"/>
      <c r="K1792" s="21">
        <v>45615</v>
      </c>
      <c r="L1792" s="3" t="s">
        <v>383</v>
      </c>
      <c r="M1792" s="4">
        <v>100000</v>
      </c>
      <c r="N1792" s="34"/>
      <c r="O1792" s="4">
        <f t="shared" si="360"/>
        <v>100000</v>
      </c>
      <c r="P1792" s="34"/>
      <c r="Q1792" s="34"/>
      <c r="R1792" s="34"/>
      <c r="S1792" s="34"/>
      <c r="T1792" s="3" t="s">
        <v>296</v>
      </c>
    </row>
    <row r="1793" spans="1:20" x14ac:dyDescent="0.35">
      <c r="A1793" s="3" t="s">
        <v>1600</v>
      </c>
      <c r="B1793" s="3"/>
      <c r="C1793" s="3"/>
      <c r="D1793" s="3"/>
      <c r="E1793" s="34"/>
      <c r="F1793" s="34"/>
      <c r="G1793" s="34"/>
      <c r="H1793" s="34"/>
      <c r="I1793" s="34"/>
      <c r="J1793" s="34"/>
      <c r="K1793" s="3"/>
      <c r="L1793" s="3"/>
      <c r="M1793" s="34"/>
      <c r="N1793" s="34"/>
      <c r="O1793" s="4">
        <f t="shared" si="360"/>
        <v>0</v>
      </c>
      <c r="P1793" s="34"/>
      <c r="Q1793" s="34"/>
      <c r="R1793" s="34"/>
      <c r="S1793" s="34"/>
      <c r="T1793" s="3" t="s">
        <v>296</v>
      </c>
    </row>
    <row r="1794" spans="1:20" x14ac:dyDescent="0.35">
      <c r="A1794" s="18"/>
      <c r="B1794" s="18"/>
      <c r="C1794" s="18"/>
      <c r="D1794" s="18"/>
      <c r="E1794" s="23"/>
      <c r="F1794" s="23"/>
      <c r="G1794" s="23"/>
      <c r="H1794" s="23"/>
      <c r="I1794" s="23"/>
      <c r="J1794" s="23"/>
      <c r="K1794" s="18"/>
      <c r="L1794" s="18"/>
      <c r="M1794" s="23">
        <f t="shared" ref="M1794:N1794" si="361">SUM(M1790:M1793)</f>
        <v>100000</v>
      </c>
      <c r="N1794" s="23">
        <f t="shared" si="361"/>
        <v>21000</v>
      </c>
      <c r="O1794" s="23">
        <f>SUM(O1790:O1793)</f>
        <v>121000</v>
      </c>
      <c r="P1794" s="23">
        <f>+J1789-N1794</f>
        <v>399965</v>
      </c>
      <c r="Q1794" s="23">
        <f>+I1789-M1794</f>
        <v>354000</v>
      </c>
      <c r="R1794" s="23">
        <f>+SUM(P1794:Q1794)</f>
        <v>753965</v>
      </c>
      <c r="S1794" s="23">
        <f>+O1794</f>
        <v>121000</v>
      </c>
      <c r="T1794" s="18"/>
    </row>
    <row r="1795" spans="1:20" x14ac:dyDescent="0.35">
      <c r="A1795" s="3" t="s">
        <v>1601</v>
      </c>
      <c r="B1795" s="3" t="s">
        <v>1540</v>
      </c>
      <c r="C1795" s="3"/>
      <c r="D1795" s="3">
        <v>83.33</v>
      </c>
      <c r="E1795" s="34">
        <v>11500</v>
      </c>
      <c r="F1795" s="34">
        <f t="shared" ref="F1795:F1837" si="362">+D1795*0.8364</f>
        <v>69.697212000000007</v>
      </c>
      <c r="G1795" s="34">
        <v>6500</v>
      </c>
      <c r="H1795" s="34">
        <f t="shared" ref="H1795:H1837" si="363">+D1795*E1795</f>
        <v>958295</v>
      </c>
      <c r="I1795" s="34">
        <f t="shared" ref="I1795:I1837" si="364">+CEILING(F1795*G1795,1000)</f>
        <v>454000</v>
      </c>
      <c r="J1795" s="34">
        <f t="shared" ref="J1795:J1837" si="365">(H1795-I1795)</f>
        <v>504295</v>
      </c>
      <c r="K1795" s="3"/>
      <c r="L1795" s="3"/>
      <c r="M1795" s="34"/>
      <c r="N1795" s="34"/>
      <c r="O1795" s="34"/>
      <c r="P1795" s="34"/>
      <c r="Q1795" s="34"/>
      <c r="R1795" s="34"/>
      <c r="S1795" s="34">
        <f t="shared" ref="S1795:S1808" si="366">+O1795</f>
        <v>0</v>
      </c>
      <c r="T1795" s="3" t="s">
        <v>295</v>
      </c>
    </row>
    <row r="1796" spans="1:20" x14ac:dyDescent="0.35">
      <c r="A1796" s="3" t="s">
        <v>1601</v>
      </c>
      <c r="B1796" s="3"/>
      <c r="C1796" s="3"/>
      <c r="D1796" s="3"/>
      <c r="E1796" s="34"/>
      <c r="F1796" s="34"/>
      <c r="G1796" s="34"/>
      <c r="H1796" s="34"/>
      <c r="I1796" s="34"/>
      <c r="J1796" s="34"/>
      <c r="K1796" s="21">
        <v>45693</v>
      </c>
      <c r="L1796" s="3" t="s">
        <v>9</v>
      </c>
      <c r="M1796" s="34"/>
      <c r="N1796" s="34">
        <v>15000</v>
      </c>
      <c r="O1796" s="34">
        <f>+M1796+N1796</f>
        <v>15000</v>
      </c>
      <c r="P1796" s="34"/>
      <c r="Q1796" s="34"/>
      <c r="R1796" s="34"/>
      <c r="S1796" s="34"/>
      <c r="T1796" s="3"/>
    </row>
    <row r="1797" spans="1:20" x14ac:dyDescent="0.35">
      <c r="A1797" s="3" t="s">
        <v>1601</v>
      </c>
      <c r="B1797" s="3"/>
      <c r="C1797" s="3"/>
      <c r="D1797" s="3"/>
      <c r="E1797" s="34"/>
      <c r="F1797" s="34"/>
      <c r="G1797" s="34"/>
      <c r="H1797" s="34"/>
      <c r="I1797" s="34"/>
      <c r="J1797" s="34"/>
      <c r="K1797" s="3"/>
      <c r="L1797" s="3"/>
      <c r="M1797" s="34"/>
      <c r="N1797" s="34"/>
      <c r="O1797" s="34"/>
      <c r="P1797" s="34"/>
      <c r="Q1797" s="34"/>
      <c r="R1797" s="34"/>
      <c r="S1797" s="34"/>
      <c r="T1797" s="3"/>
    </row>
    <row r="1798" spans="1:20" x14ac:dyDescent="0.35">
      <c r="A1798" s="18"/>
      <c r="B1798" s="18"/>
      <c r="C1798" s="18"/>
      <c r="D1798" s="18"/>
      <c r="E1798" s="23"/>
      <c r="F1798" s="23"/>
      <c r="G1798" s="23"/>
      <c r="H1798" s="23"/>
      <c r="I1798" s="23"/>
      <c r="J1798" s="23"/>
      <c r="K1798" s="18"/>
      <c r="L1798" s="18"/>
      <c r="M1798" s="23">
        <f>+SUM(M1796:M1797)</f>
        <v>0</v>
      </c>
      <c r="N1798" s="23">
        <f t="shared" ref="N1798:O1798" si="367">+SUM(N1796:N1797)</f>
        <v>15000</v>
      </c>
      <c r="O1798" s="23">
        <f t="shared" si="367"/>
        <v>15000</v>
      </c>
      <c r="P1798" s="23">
        <f>+J1795-N1798</f>
        <v>489295</v>
      </c>
      <c r="Q1798" s="23">
        <f>+I1795-M1798</f>
        <v>454000</v>
      </c>
      <c r="R1798" s="23">
        <f>+P1798+Q1798</f>
        <v>943295</v>
      </c>
      <c r="S1798" s="23">
        <f>+O1798</f>
        <v>15000</v>
      </c>
      <c r="T1798" s="18"/>
    </row>
    <row r="1799" spans="1:20" x14ac:dyDescent="0.35">
      <c r="A1799" s="26" t="s">
        <v>1602</v>
      </c>
      <c r="B1799" s="26" t="s">
        <v>1540</v>
      </c>
      <c r="C1799" s="26"/>
      <c r="D1799" s="26">
        <v>83.33</v>
      </c>
      <c r="E1799" s="27">
        <v>11500</v>
      </c>
      <c r="F1799" s="27">
        <f t="shared" si="362"/>
        <v>69.697212000000007</v>
      </c>
      <c r="G1799" s="27">
        <v>6500</v>
      </c>
      <c r="H1799" s="27">
        <f t="shared" si="363"/>
        <v>958295</v>
      </c>
      <c r="I1799" s="27">
        <f t="shared" si="364"/>
        <v>454000</v>
      </c>
      <c r="J1799" s="27">
        <f t="shared" si="365"/>
        <v>504295</v>
      </c>
      <c r="K1799" s="26"/>
      <c r="L1799" s="26"/>
      <c r="M1799" s="27"/>
      <c r="N1799" s="27"/>
      <c r="O1799" s="27"/>
      <c r="P1799" s="27">
        <f t="shared" ref="P1799:P1808" si="368">+J1799-N1799</f>
        <v>504295</v>
      </c>
      <c r="Q1799" s="27">
        <f t="shared" ref="Q1799:Q1808" si="369">+I1799-M1799</f>
        <v>454000</v>
      </c>
      <c r="R1799" s="27">
        <f t="shared" ref="R1799:R1808" si="370">+P1799+Q1799</f>
        <v>958295</v>
      </c>
      <c r="S1799" s="27">
        <f t="shared" si="366"/>
        <v>0</v>
      </c>
      <c r="T1799" s="26" t="s">
        <v>295</v>
      </c>
    </row>
    <row r="1800" spans="1:20" x14ac:dyDescent="0.35">
      <c r="A1800" s="26" t="s">
        <v>1603</v>
      </c>
      <c r="B1800" s="26" t="s">
        <v>1540</v>
      </c>
      <c r="C1800" s="26"/>
      <c r="D1800" s="26">
        <v>83.33</v>
      </c>
      <c r="E1800" s="27">
        <v>11500</v>
      </c>
      <c r="F1800" s="27">
        <f t="shared" si="362"/>
        <v>69.697212000000007</v>
      </c>
      <c r="G1800" s="27">
        <v>6500</v>
      </c>
      <c r="H1800" s="27">
        <f t="shared" si="363"/>
        <v>958295</v>
      </c>
      <c r="I1800" s="27">
        <f t="shared" si="364"/>
        <v>454000</v>
      </c>
      <c r="J1800" s="27">
        <f t="shared" si="365"/>
        <v>504295</v>
      </c>
      <c r="K1800" s="26"/>
      <c r="L1800" s="26"/>
      <c r="M1800" s="27"/>
      <c r="N1800" s="27"/>
      <c r="O1800" s="27"/>
      <c r="P1800" s="27">
        <f t="shared" si="368"/>
        <v>504295</v>
      </c>
      <c r="Q1800" s="27">
        <f t="shared" si="369"/>
        <v>454000</v>
      </c>
      <c r="R1800" s="27">
        <f t="shared" si="370"/>
        <v>958295</v>
      </c>
      <c r="S1800" s="27">
        <f t="shared" si="366"/>
        <v>0</v>
      </c>
      <c r="T1800" s="26" t="s">
        <v>295</v>
      </c>
    </row>
    <row r="1801" spans="1:20" x14ac:dyDescent="0.35">
      <c r="A1801" s="26" t="s">
        <v>1604</v>
      </c>
      <c r="B1801" s="26" t="s">
        <v>1540</v>
      </c>
      <c r="C1801" s="26"/>
      <c r="D1801" s="26">
        <v>80.599999999999994</v>
      </c>
      <c r="E1801" s="27">
        <v>11500</v>
      </c>
      <c r="F1801" s="27">
        <f t="shared" si="362"/>
        <v>67.413839999999993</v>
      </c>
      <c r="G1801" s="27">
        <v>6500</v>
      </c>
      <c r="H1801" s="27">
        <f t="shared" si="363"/>
        <v>926899.99999999988</v>
      </c>
      <c r="I1801" s="27">
        <f t="shared" si="364"/>
        <v>439000</v>
      </c>
      <c r="J1801" s="27">
        <f t="shared" si="365"/>
        <v>487899.99999999988</v>
      </c>
      <c r="K1801" s="26"/>
      <c r="L1801" s="26"/>
      <c r="M1801" s="27"/>
      <c r="N1801" s="27"/>
      <c r="O1801" s="27"/>
      <c r="P1801" s="27">
        <f t="shared" si="368"/>
        <v>487899.99999999988</v>
      </c>
      <c r="Q1801" s="27">
        <f t="shared" si="369"/>
        <v>439000</v>
      </c>
      <c r="R1801" s="27">
        <f t="shared" si="370"/>
        <v>926899.99999999988</v>
      </c>
      <c r="S1801" s="27">
        <f t="shared" si="366"/>
        <v>0</v>
      </c>
      <c r="T1801" s="26" t="s">
        <v>295</v>
      </c>
    </row>
    <row r="1802" spans="1:20" x14ac:dyDescent="0.35">
      <c r="A1802" s="26" t="s">
        <v>1605</v>
      </c>
      <c r="B1802" s="26" t="s">
        <v>1540</v>
      </c>
      <c r="C1802" s="26"/>
      <c r="D1802" s="26">
        <v>85.03</v>
      </c>
      <c r="E1802" s="27">
        <v>11500</v>
      </c>
      <c r="F1802" s="27">
        <f t="shared" si="362"/>
        <v>71.119092000000009</v>
      </c>
      <c r="G1802" s="27">
        <v>6500</v>
      </c>
      <c r="H1802" s="27">
        <f t="shared" si="363"/>
        <v>977845</v>
      </c>
      <c r="I1802" s="27">
        <f t="shared" si="364"/>
        <v>463000</v>
      </c>
      <c r="J1802" s="27">
        <f t="shared" si="365"/>
        <v>514845</v>
      </c>
      <c r="K1802" s="26"/>
      <c r="L1802" s="26"/>
      <c r="M1802" s="27"/>
      <c r="N1802" s="27"/>
      <c r="O1802" s="27"/>
      <c r="P1802" s="27">
        <f t="shared" si="368"/>
        <v>514845</v>
      </c>
      <c r="Q1802" s="27">
        <f t="shared" si="369"/>
        <v>463000</v>
      </c>
      <c r="R1802" s="27">
        <f t="shared" si="370"/>
        <v>977845</v>
      </c>
      <c r="S1802" s="27">
        <f t="shared" si="366"/>
        <v>0</v>
      </c>
      <c r="T1802" s="26" t="s">
        <v>295</v>
      </c>
    </row>
    <row r="1803" spans="1:20" x14ac:dyDescent="0.35">
      <c r="A1803" s="26" t="s">
        <v>1606</v>
      </c>
      <c r="B1803" s="26" t="s">
        <v>1540</v>
      </c>
      <c r="C1803" s="26"/>
      <c r="D1803" s="26">
        <v>85.56</v>
      </c>
      <c r="E1803" s="27">
        <v>11500</v>
      </c>
      <c r="F1803" s="27">
        <f t="shared" si="362"/>
        <v>71.562384000000009</v>
      </c>
      <c r="G1803" s="27">
        <v>6500</v>
      </c>
      <c r="H1803" s="27">
        <f t="shared" si="363"/>
        <v>983940</v>
      </c>
      <c r="I1803" s="27">
        <f t="shared" si="364"/>
        <v>466000</v>
      </c>
      <c r="J1803" s="27">
        <f t="shared" si="365"/>
        <v>517940</v>
      </c>
      <c r="K1803" s="26"/>
      <c r="L1803" s="26"/>
      <c r="M1803" s="27"/>
      <c r="N1803" s="27"/>
      <c r="O1803" s="27"/>
      <c r="P1803" s="27">
        <f t="shared" si="368"/>
        <v>517940</v>
      </c>
      <c r="Q1803" s="27">
        <f t="shared" si="369"/>
        <v>466000</v>
      </c>
      <c r="R1803" s="27">
        <f t="shared" si="370"/>
        <v>983940</v>
      </c>
      <c r="S1803" s="27">
        <f t="shared" si="366"/>
        <v>0</v>
      </c>
      <c r="T1803" s="26" t="s">
        <v>295</v>
      </c>
    </row>
    <row r="1804" spans="1:20" x14ac:dyDescent="0.35">
      <c r="A1804" s="26" t="s">
        <v>1607</v>
      </c>
      <c r="B1804" s="26" t="s">
        <v>1540</v>
      </c>
      <c r="C1804" s="26"/>
      <c r="D1804" s="26">
        <v>87.11</v>
      </c>
      <c r="E1804" s="27">
        <v>11500</v>
      </c>
      <c r="F1804" s="27">
        <f t="shared" si="362"/>
        <v>72.858804000000006</v>
      </c>
      <c r="G1804" s="27">
        <v>6500</v>
      </c>
      <c r="H1804" s="27">
        <f t="shared" si="363"/>
        <v>1001765</v>
      </c>
      <c r="I1804" s="27">
        <f t="shared" si="364"/>
        <v>474000</v>
      </c>
      <c r="J1804" s="27">
        <f t="shared" si="365"/>
        <v>527765</v>
      </c>
      <c r="K1804" s="26"/>
      <c r="L1804" s="26"/>
      <c r="M1804" s="27"/>
      <c r="N1804" s="27"/>
      <c r="O1804" s="27"/>
      <c r="P1804" s="27">
        <f t="shared" si="368"/>
        <v>527765</v>
      </c>
      <c r="Q1804" s="27">
        <f t="shared" si="369"/>
        <v>474000</v>
      </c>
      <c r="R1804" s="27">
        <f t="shared" si="370"/>
        <v>1001765</v>
      </c>
      <c r="S1804" s="27">
        <f t="shared" si="366"/>
        <v>0</v>
      </c>
      <c r="T1804" s="26" t="s">
        <v>295</v>
      </c>
    </row>
    <row r="1805" spans="1:20" x14ac:dyDescent="0.35">
      <c r="A1805" s="26" t="s">
        <v>1608</v>
      </c>
      <c r="B1805" s="26" t="s">
        <v>1540</v>
      </c>
      <c r="C1805" s="26"/>
      <c r="D1805" s="26">
        <v>88.65</v>
      </c>
      <c r="E1805" s="27">
        <v>11500</v>
      </c>
      <c r="F1805" s="27">
        <f t="shared" si="362"/>
        <v>74.146860000000004</v>
      </c>
      <c r="G1805" s="27">
        <v>6500</v>
      </c>
      <c r="H1805" s="27">
        <f t="shared" si="363"/>
        <v>1019475.0000000001</v>
      </c>
      <c r="I1805" s="27">
        <f t="shared" si="364"/>
        <v>482000</v>
      </c>
      <c r="J1805" s="27">
        <f t="shared" si="365"/>
        <v>537475.00000000012</v>
      </c>
      <c r="K1805" s="26"/>
      <c r="L1805" s="26"/>
      <c r="M1805" s="27"/>
      <c r="N1805" s="27"/>
      <c r="O1805" s="27"/>
      <c r="P1805" s="27">
        <f t="shared" si="368"/>
        <v>537475.00000000012</v>
      </c>
      <c r="Q1805" s="27">
        <f t="shared" si="369"/>
        <v>482000</v>
      </c>
      <c r="R1805" s="27">
        <f t="shared" si="370"/>
        <v>1019475.0000000001</v>
      </c>
      <c r="S1805" s="27">
        <f t="shared" si="366"/>
        <v>0</v>
      </c>
      <c r="T1805" s="26" t="s">
        <v>295</v>
      </c>
    </row>
    <row r="1806" spans="1:20" x14ac:dyDescent="0.35">
      <c r="A1806" s="26" t="s">
        <v>1609</v>
      </c>
      <c r="B1806" s="26" t="s">
        <v>1540</v>
      </c>
      <c r="C1806" s="26"/>
      <c r="D1806" s="26">
        <v>90.21</v>
      </c>
      <c r="E1806" s="27">
        <v>11500</v>
      </c>
      <c r="F1806" s="27">
        <f t="shared" si="362"/>
        <v>75.451644000000002</v>
      </c>
      <c r="G1806" s="27">
        <v>6500</v>
      </c>
      <c r="H1806" s="27">
        <f t="shared" si="363"/>
        <v>1037414.9999999999</v>
      </c>
      <c r="I1806" s="27">
        <f t="shared" si="364"/>
        <v>491000</v>
      </c>
      <c r="J1806" s="27">
        <f t="shared" si="365"/>
        <v>546414.99999999988</v>
      </c>
      <c r="K1806" s="26"/>
      <c r="L1806" s="26"/>
      <c r="M1806" s="27"/>
      <c r="N1806" s="27"/>
      <c r="O1806" s="27"/>
      <c r="P1806" s="27">
        <f t="shared" si="368"/>
        <v>546414.99999999988</v>
      </c>
      <c r="Q1806" s="27">
        <f t="shared" si="369"/>
        <v>491000</v>
      </c>
      <c r="R1806" s="27">
        <f t="shared" si="370"/>
        <v>1037414.9999999999</v>
      </c>
      <c r="S1806" s="27">
        <f t="shared" si="366"/>
        <v>0</v>
      </c>
      <c r="T1806" s="26" t="s">
        <v>295</v>
      </c>
    </row>
    <row r="1807" spans="1:20" x14ac:dyDescent="0.35">
      <c r="A1807" s="26" t="s">
        <v>1610</v>
      </c>
      <c r="B1807" s="26" t="s">
        <v>1540</v>
      </c>
      <c r="C1807" s="26"/>
      <c r="D1807" s="26">
        <v>91.83</v>
      </c>
      <c r="E1807" s="27">
        <v>11500</v>
      </c>
      <c r="F1807" s="27">
        <f t="shared" si="362"/>
        <v>76.806612000000001</v>
      </c>
      <c r="G1807" s="27">
        <v>6500</v>
      </c>
      <c r="H1807" s="27">
        <f t="shared" si="363"/>
        <v>1056045</v>
      </c>
      <c r="I1807" s="27">
        <f t="shared" si="364"/>
        <v>500000</v>
      </c>
      <c r="J1807" s="27">
        <f t="shared" si="365"/>
        <v>556045</v>
      </c>
      <c r="K1807" s="26"/>
      <c r="L1807" s="26"/>
      <c r="M1807" s="27"/>
      <c r="N1807" s="27"/>
      <c r="O1807" s="27"/>
      <c r="P1807" s="27">
        <f t="shared" si="368"/>
        <v>556045</v>
      </c>
      <c r="Q1807" s="27">
        <f t="shared" si="369"/>
        <v>500000</v>
      </c>
      <c r="R1807" s="27">
        <f t="shared" si="370"/>
        <v>1056045</v>
      </c>
      <c r="S1807" s="27">
        <f t="shared" si="366"/>
        <v>0</v>
      </c>
      <c r="T1807" s="26" t="s">
        <v>295</v>
      </c>
    </row>
    <row r="1808" spans="1:20" x14ac:dyDescent="0.35">
      <c r="A1808" s="26" t="s">
        <v>1611</v>
      </c>
      <c r="B1808" s="26" t="s">
        <v>1540</v>
      </c>
      <c r="C1808" s="26"/>
      <c r="D1808" s="26">
        <v>93.45</v>
      </c>
      <c r="E1808" s="27">
        <v>11500</v>
      </c>
      <c r="F1808" s="27">
        <f t="shared" si="362"/>
        <v>78.161580000000001</v>
      </c>
      <c r="G1808" s="27">
        <v>6500</v>
      </c>
      <c r="H1808" s="27">
        <f t="shared" si="363"/>
        <v>1074675</v>
      </c>
      <c r="I1808" s="27">
        <f t="shared" si="364"/>
        <v>509000</v>
      </c>
      <c r="J1808" s="27">
        <f t="shared" si="365"/>
        <v>565675</v>
      </c>
      <c r="K1808" s="26"/>
      <c r="L1808" s="26"/>
      <c r="M1808" s="27"/>
      <c r="N1808" s="27"/>
      <c r="O1808" s="27"/>
      <c r="P1808" s="27">
        <f t="shared" si="368"/>
        <v>565675</v>
      </c>
      <c r="Q1808" s="27">
        <f t="shared" si="369"/>
        <v>509000</v>
      </c>
      <c r="R1808" s="27">
        <f t="shared" si="370"/>
        <v>1074675</v>
      </c>
      <c r="S1808" s="27">
        <f t="shared" si="366"/>
        <v>0</v>
      </c>
      <c r="T1808" s="26" t="s">
        <v>295</v>
      </c>
    </row>
    <row r="1809" spans="1:20" x14ac:dyDescent="0.35">
      <c r="A1809" s="3" t="s">
        <v>1612</v>
      </c>
      <c r="B1809" s="3" t="s">
        <v>1540</v>
      </c>
      <c r="C1809" s="3"/>
      <c r="D1809" s="3">
        <v>95.09</v>
      </c>
      <c r="E1809" s="34">
        <v>11500</v>
      </c>
      <c r="F1809" s="34">
        <f t="shared" si="362"/>
        <v>79.533276000000001</v>
      </c>
      <c r="G1809" s="34">
        <v>6500</v>
      </c>
      <c r="H1809" s="34">
        <f t="shared" si="363"/>
        <v>1093535</v>
      </c>
      <c r="I1809" s="34">
        <f t="shared" si="364"/>
        <v>517000</v>
      </c>
      <c r="J1809" s="34">
        <f t="shared" si="365"/>
        <v>576535</v>
      </c>
      <c r="K1809" s="3"/>
      <c r="L1809" s="3"/>
      <c r="M1809" s="34"/>
      <c r="N1809" s="34"/>
      <c r="O1809" s="34"/>
      <c r="P1809" s="34"/>
      <c r="Q1809" s="34"/>
      <c r="R1809" s="34"/>
      <c r="S1809" s="34"/>
      <c r="T1809" s="3" t="s">
        <v>295</v>
      </c>
    </row>
    <row r="1810" spans="1:20" x14ac:dyDescent="0.35">
      <c r="A1810" s="3"/>
      <c r="B1810" s="3"/>
      <c r="C1810" s="3"/>
      <c r="D1810" s="3"/>
      <c r="E1810" s="34"/>
      <c r="F1810" s="34"/>
      <c r="G1810" s="34"/>
      <c r="H1810" s="34"/>
      <c r="I1810" s="34"/>
      <c r="J1810" s="34"/>
      <c r="K1810" s="21">
        <v>45721</v>
      </c>
      <c r="L1810" s="3" t="s">
        <v>9</v>
      </c>
      <c r="M1810" s="34"/>
      <c r="N1810" s="34">
        <v>100000</v>
      </c>
      <c r="O1810" s="34">
        <f>+M1810+N1810</f>
        <v>100000</v>
      </c>
      <c r="P1810" s="34"/>
      <c r="Q1810" s="34"/>
      <c r="R1810" s="34"/>
      <c r="S1810" s="34"/>
      <c r="T1810" s="3"/>
    </row>
    <row r="1811" spans="1:20" x14ac:dyDescent="0.35">
      <c r="A1811" s="3"/>
      <c r="B1811" s="3"/>
      <c r="C1811" s="3"/>
      <c r="D1811" s="3"/>
      <c r="E1811" s="34"/>
      <c r="F1811" s="34"/>
      <c r="G1811" s="34"/>
      <c r="H1811" s="34"/>
      <c r="I1811" s="34"/>
      <c r="J1811" s="34"/>
      <c r="K1811" s="21">
        <v>45782</v>
      </c>
      <c r="L1811" s="3" t="s">
        <v>321</v>
      </c>
      <c r="M1811" s="34">
        <v>97000</v>
      </c>
      <c r="N1811" s="34"/>
      <c r="O1811" s="34">
        <f t="shared" ref="O1811:O1817" si="371">+M1811+N1811</f>
        <v>97000</v>
      </c>
      <c r="P1811" s="34"/>
      <c r="Q1811" s="34"/>
      <c r="R1811" s="34"/>
      <c r="S1811" s="34"/>
      <c r="T1811" s="3"/>
    </row>
    <row r="1812" spans="1:20" x14ac:dyDescent="0.35">
      <c r="A1812" s="3"/>
      <c r="B1812" s="3"/>
      <c r="C1812" s="3"/>
      <c r="D1812" s="3"/>
      <c r="E1812" s="34"/>
      <c r="F1812" s="34"/>
      <c r="G1812" s="34"/>
      <c r="H1812" s="34"/>
      <c r="I1812" s="34"/>
      <c r="J1812" s="34"/>
      <c r="K1812" s="21">
        <v>45813</v>
      </c>
      <c r="L1812" s="3" t="s">
        <v>321</v>
      </c>
      <c r="M1812" s="34">
        <v>200000</v>
      </c>
      <c r="N1812" s="34"/>
      <c r="O1812" s="34">
        <f t="shared" si="371"/>
        <v>200000</v>
      </c>
      <c r="P1812" s="34"/>
      <c r="Q1812" s="34"/>
      <c r="R1812" s="34"/>
      <c r="S1812" s="34"/>
      <c r="T1812" s="3"/>
    </row>
    <row r="1813" spans="1:20" x14ac:dyDescent="0.35">
      <c r="A1813" s="3"/>
      <c r="B1813" s="3"/>
      <c r="C1813" s="3"/>
      <c r="D1813" s="3"/>
      <c r="E1813" s="34"/>
      <c r="F1813" s="34"/>
      <c r="G1813" s="34"/>
      <c r="H1813" s="34"/>
      <c r="I1813" s="34"/>
      <c r="J1813" s="34"/>
      <c r="K1813" s="21">
        <v>45843</v>
      </c>
      <c r="L1813" s="3" t="s">
        <v>321</v>
      </c>
      <c r="M1813" s="34">
        <v>200000</v>
      </c>
      <c r="N1813" s="34"/>
      <c r="O1813" s="34">
        <f t="shared" si="371"/>
        <v>200000</v>
      </c>
      <c r="P1813" s="34"/>
      <c r="Q1813" s="34"/>
      <c r="R1813" s="34"/>
      <c r="S1813" s="34"/>
      <c r="T1813" s="3"/>
    </row>
    <row r="1814" spans="1:20" x14ac:dyDescent="0.35">
      <c r="A1814" s="3"/>
      <c r="B1814" s="3"/>
      <c r="C1814" s="3"/>
      <c r="D1814" s="3"/>
      <c r="E1814" s="34"/>
      <c r="F1814" s="34"/>
      <c r="G1814" s="34"/>
      <c r="H1814" s="34"/>
      <c r="I1814" s="34"/>
      <c r="J1814" s="34"/>
      <c r="K1814" s="3" t="s">
        <v>1974</v>
      </c>
      <c r="L1814" s="3" t="s">
        <v>9</v>
      </c>
      <c r="M1814" s="34"/>
      <c r="N1814" s="34">
        <v>100000</v>
      </c>
      <c r="O1814" s="34">
        <f t="shared" si="371"/>
        <v>100000</v>
      </c>
      <c r="P1814" s="34"/>
      <c r="Q1814" s="34"/>
      <c r="R1814" s="34"/>
      <c r="S1814" s="34"/>
      <c r="T1814" s="3"/>
    </row>
    <row r="1815" spans="1:20" x14ac:dyDescent="0.35">
      <c r="A1815" s="3"/>
      <c r="B1815" s="3"/>
      <c r="C1815" s="3"/>
      <c r="D1815" s="3"/>
      <c r="E1815" s="34"/>
      <c r="F1815" s="34"/>
      <c r="G1815" s="34"/>
      <c r="H1815" s="34"/>
      <c r="I1815" s="34"/>
      <c r="J1815" s="34"/>
      <c r="K1815" s="3" t="s">
        <v>1974</v>
      </c>
      <c r="L1815" s="3" t="s">
        <v>9</v>
      </c>
      <c r="M1815" s="34"/>
      <c r="N1815" s="34">
        <v>70000</v>
      </c>
      <c r="O1815" s="34">
        <f t="shared" si="371"/>
        <v>70000</v>
      </c>
      <c r="P1815" s="34"/>
      <c r="Q1815" s="34"/>
      <c r="R1815" s="34"/>
      <c r="S1815" s="34"/>
      <c r="T1815" s="3"/>
    </row>
    <row r="1816" spans="1:20" x14ac:dyDescent="0.35">
      <c r="A1816" s="3"/>
      <c r="B1816" s="3"/>
      <c r="C1816" s="3"/>
      <c r="D1816" s="3"/>
      <c r="E1816" s="34"/>
      <c r="F1816" s="34"/>
      <c r="G1816" s="34"/>
      <c r="H1816" s="34"/>
      <c r="I1816" s="34"/>
      <c r="J1816" s="34"/>
      <c r="K1816" s="3" t="s">
        <v>1974</v>
      </c>
      <c r="L1816" s="3" t="s">
        <v>9</v>
      </c>
      <c r="M1816" s="34"/>
      <c r="N1816" s="34">
        <v>160000</v>
      </c>
      <c r="O1816" s="34">
        <f t="shared" si="371"/>
        <v>160000</v>
      </c>
      <c r="P1816" s="34"/>
      <c r="Q1816" s="34"/>
      <c r="R1816" s="34"/>
      <c r="S1816" s="34"/>
      <c r="T1816" s="3"/>
    </row>
    <row r="1817" spans="1:20" x14ac:dyDescent="0.35">
      <c r="A1817" s="3"/>
      <c r="B1817" s="3"/>
      <c r="C1817" s="3"/>
      <c r="D1817" s="3"/>
      <c r="E1817" s="34"/>
      <c r="F1817" s="34"/>
      <c r="G1817" s="34"/>
      <c r="H1817" s="34"/>
      <c r="I1817" s="34"/>
      <c r="J1817" s="34"/>
      <c r="K1817" s="3" t="s">
        <v>1974</v>
      </c>
      <c r="L1817" s="3" t="s">
        <v>9</v>
      </c>
      <c r="M1817" s="34"/>
      <c r="N1817" s="34">
        <v>99980</v>
      </c>
      <c r="O1817" s="34">
        <f t="shared" si="371"/>
        <v>99980</v>
      </c>
      <c r="P1817" s="34"/>
      <c r="Q1817" s="34"/>
      <c r="R1817" s="34"/>
      <c r="S1817" s="34"/>
      <c r="T1817" s="3"/>
    </row>
    <row r="1818" spans="1:20" x14ac:dyDescent="0.35">
      <c r="A1818" s="18"/>
      <c r="B1818" s="18"/>
      <c r="C1818" s="18"/>
      <c r="D1818" s="18"/>
      <c r="E1818" s="23"/>
      <c r="F1818" s="23"/>
      <c r="G1818" s="23"/>
      <c r="H1818" s="23"/>
      <c r="I1818" s="23"/>
      <c r="J1818" s="23"/>
      <c r="K1818" s="18"/>
      <c r="L1818" s="18"/>
      <c r="M1818" s="23">
        <f>+SUM(M1810:M1817)</f>
        <v>497000</v>
      </c>
      <c r="N1818" s="23">
        <f t="shared" ref="N1818:O1818" si="372">+SUM(N1810:N1817)</f>
        <v>529980</v>
      </c>
      <c r="O1818" s="23">
        <f t="shared" si="372"/>
        <v>1026980</v>
      </c>
      <c r="P1818" s="23">
        <f>+J1809-N1818</f>
        <v>46555</v>
      </c>
      <c r="Q1818" s="23">
        <f>+I1809-N1818</f>
        <v>-12980</v>
      </c>
      <c r="R1818" s="23">
        <f>+P1818+Q1818</f>
        <v>33575</v>
      </c>
      <c r="S1818" s="23">
        <f>+O1818</f>
        <v>1026980</v>
      </c>
      <c r="T1818" s="18"/>
    </row>
    <row r="1819" spans="1:20" x14ac:dyDescent="0.35">
      <c r="A1819" s="3" t="s">
        <v>1613</v>
      </c>
      <c r="B1819" s="3" t="s">
        <v>1540</v>
      </c>
      <c r="C1819" s="3"/>
      <c r="D1819" s="3">
        <v>96.7</v>
      </c>
      <c r="E1819" s="34">
        <v>11500</v>
      </c>
      <c r="F1819" s="34">
        <f t="shared" si="362"/>
        <v>80.87988</v>
      </c>
      <c r="G1819" s="34">
        <v>6500</v>
      </c>
      <c r="H1819" s="34">
        <f t="shared" si="363"/>
        <v>1112050</v>
      </c>
      <c r="I1819" s="34">
        <f t="shared" si="364"/>
        <v>526000</v>
      </c>
      <c r="J1819" s="34">
        <f t="shared" si="365"/>
        <v>586050</v>
      </c>
      <c r="K1819" s="3"/>
      <c r="L1819" s="3"/>
      <c r="M1819" s="34"/>
      <c r="N1819" s="34"/>
      <c r="O1819" s="34"/>
      <c r="P1819" s="34"/>
      <c r="Q1819" s="34"/>
      <c r="R1819" s="34"/>
      <c r="S1819" s="34"/>
      <c r="T1819" s="3" t="s">
        <v>295</v>
      </c>
    </row>
    <row r="1820" spans="1:20" x14ac:dyDescent="0.35">
      <c r="A1820" s="3"/>
      <c r="B1820" s="3"/>
      <c r="C1820" s="3"/>
      <c r="D1820" s="3"/>
      <c r="E1820" s="34"/>
      <c r="F1820" s="34"/>
      <c r="G1820" s="34"/>
      <c r="H1820" s="34"/>
      <c r="I1820" s="34"/>
      <c r="J1820" s="34"/>
      <c r="K1820" s="3" t="s">
        <v>1925</v>
      </c>
      <c r="L1820" s="3" t="s">
        <v>9</v>
      </c>
      <c r="M1820" s="34"/>
      <c r="N1820" s="34">
        <v>5100</v>
      </c>
      <c r="O1820" s="34">
        <f>+M1820+N1820</f>
        <v>5100</v>
      </c>
      <c r="P1820" s="34"/>
      <c r="Q1820" s="34"/>
      <c r="R1820" s="34"/>
      <c r="S1820" s="34"/>
      <c r="T1820" s="3"/>
    </row>
    <row r="1821" spans="1:20" x14ac:dyDescent="0.35">
      <c r="A1821" s="3"/>
      <c r="B1821" s="3"/>
      <c r="C1821" s="3"/>
      <c r="D1821" s="3"/>
      <c r="E1821" s="34"/>
      <c r="F1821" s="34"/>
      <c r="G1821" s="34"/>
      <c r="H1821" s="34"/>
      <c r="I1821" s="34"/>
      <c r="J1821" s="34"/>
      <c r="K1821" s="3" t="s">
        <v>1946</v>
      </c>
      <c r="L1821" s="3" t="s">
        <v>321</v>
      </c>
      <c r="M1821" s="34">
        <v>90000</v>
      </c>
      <c r="N1821" s="34"/>
      <c r="O1821" s="34">
        <f t="shared" ref="O1821:O1826" si="373">+M1821+N1821</f>
        <v>90000</v>
      </c>
      <c r="P1821" s="34"/>
      <c r="Q1821" s="34"/>
      <c r="R1821" s="34"/>
      <c r="S1821" s="34"/>
      <c r="T1821" s="3"/>
    </row>
    <row r="1822" spans="1:20" x14ac:dyDescent="0.35">
      <c r="A1822" s="3"/>
      <c r="B1822" s="3"/>
      <c r="C1822" s="3"/>
      <c r="D1822" s="3"/>
      <c r="E1822" s="34"/>
      <c r="F1822" s="34"/>
      <c r="G1822" s="34"/>
      <c r="H1822" s="34"/>
      <c r="I1822" s="34"/>
      <c r="J1822" s="34"/>
      <c r="K1822" s="3"/>
      <c r="L1822" s="3"/>
      <c r="M1822" s="34"/>
      <c r="N1822" s="34"/>
      <c r="O1822" s="34">
        <f t="shared" si="373"/>
        <v>0</v>
      </c>
      <c r="P1822" s="34"/>
      <c r="Q1822" s="34"/>
      <c r="R1822" s="34"/>
      <c r="S1822" s="34"/>
      <c r="T1822" s="3"/>
    </row>
    <row r="1823" spans="1:20" x14ac:dyDescent="0.35">
      <c r="A1823" s="3"/>
      <c r="B1823" s="3"/>
      <c r="C1823" s="3"/>
      <c r="D1823" s="3"/>
      <c r="E1823" s="34"/>
      <c r="F1823" s="34"/>
      <c r="G1823" s="34"/>
      <c r="H1823" s="34"/>
      <c r="I1823" s="34"/>
      <c r="J1823" s="34"/>
      <c r="K1823" s="3"/>
      <c r="L1823" s="3"/>
      <c r="M1823" s="34"/>
      <c r="N1823" s="34"/>
      <c r="O1823" s="34">
        <f t="shared" si="373"/>
        <v>0</v>
      </c>
      <c r="P1823" s="34"/>
      <c r="Q1823" s="34"/>
      <c r="R1823" s="34"/>
      <c r="S1823" s="34"/>
      <c r="T1823" s="3"/>
    </row>
    <row r="1824" spans="1:20" x14ac:dyDescent="0.35">
      <c r="A1824" s="3"/>
      <c r="B1824" s="3"/>
      <c r="C1824" s="3"/>
      <c r="D1824" s="3"/>
      <c r="E1824" s="34"/>
      <c r="F1824" s="34"/>
      <c r="G1824" s="34"/>
      <c r="H1824" s="34"/>
      <c r="I1824" s="34"/>
      <c r="J1824" s="34"/>
      <c r="K1824" s="3"/>
      <c r="L1824" s="3"/>
      <c r="M1824" s="34"/>
      <c r="N1824" s="34"/>
      <c r="O1824" s="34">
        <f t="shared" si="373"/>
        <v>0</v>
      </c>
      <c r="P1824" s="34"/>
      <c r="Q1824" s="34"/>
      <c r="R1824" s="34"/>
      <c r="S1824" s="34"/>
      <c r="T1824" s="3"/>
    </row>
    <row r="1825" spans="1:20" x14ac:dyDescent="0.35">
      <c r="A1825" s="3"/>
      <c r="B1825" s="3"/>
      <c r="C1825" s="3"/>
      <c r="D1825" s="3"/>
      <c r="E1825" s="34"/>
      <c r="F1825" s="34"/>
      <c r="G1825" s="34"/>
      <c r="H1825" s="34"/>
      <c r="I1825" s="34"/>
      <c r="J1825" s="34"/>
      <c r="K1825" s="3"/>
      <c r="L1825" s="3"/>
      <c r="M1825" s="34"/>
      <c r="N1825" s="34"/>
      <c r="O1825" s="34">
        <f t="shared" si="373"/>
        <v>0</v>
      </c>
      <c r="P1825" s="34"/>
      <c r="Q1825" s="34"/>
      <c r="R1825" s="34"/>
      <c r="S1825" s="34"/>
      <c r="T1825" s="3"/>
    </row>
    <row r="1826" spans="1:20" x14ac:dyDescent="0.35">
      <c r="A1826" s="3"/>
      <c r="B1826" s="3"/>
      <c r="C1826" s="3"/>
      <c r="D1826" s="3"/>
      <c r="E1826" s="34"/>
      <c r="F1826" s="34"/>
      <c r="G1826" s="34"/>
      <c r="H1826" s="34"/>
      <c r="I1826" s="34"/>
      <c r="J1826" s="34"/>
      <c r="K1826" s="3"/>
      <c r="L1826" s="3"/>
      <c r="M1826" s="34"/>
      <c r="N1826" s="34"/>
      <c r="O1826" s="34">
        <f t="shared" si="373"/>
        <v>0</v>
      </c>
      <c r="P1826" s="34"/>
      <c r="Q1826" s="34"/>
      <c r="R1826" s="34"/>
      <c r="S1826" s="34"/>
      <c r="T1826" s="3"/>
    </row>
    <row r="1827" spans="1:20" x14ac:dyDescent="0.35">
      <c r="A1827" s="18"/>
      <c r="B1827" s="18"/>
      <c r="C1827" s="18"/>
      <c r="D1827" s="18"/>
      <c r="E1827" s="23"/>
      <c r="F1827" s="23"/>
      <c r="G1827" s="23"/>
      <c r="H1827" s="23"/>
      <c r="I1827" s="23"/>
      <c r="J1827" s="23"/>
      <c r="K1827" s="18"/>
      <c r="L1827" s="18"/>
      <c r="M1827" s="23">
        <f>+SUM(M1820:M1826)</f>
        <v>90000</v>
      </c>
      <c r="N1827" s="23">
        <f t="shared" ref="N1827" si="374">+SUM(N1820:N1826)</f>
        <v>5100</v>
      </c>
      <c r="O1827" s="23">
        <f t="shared" ref="O1827" si="375">+SUM(O1820:O1826)</f>
        <v>95100</v>
      </c>
      <c r="P1827" s="23">
        <f>+J1819-N1827</f>
        <v>580950</v>
      </c>
      <c r="Q1827" s="23">
        <f>+I1819-N1827</f>
        <v>520900</v>
      </c>
      <c r="R1827" s="23">
        <f>+P1827+Q1827</f>
        <v>1101850</v>
      </c>
      <c r="S1827" s="23">
        <f>+O1827</f>
        <v>95100</v>
      </c>
      <c r="T1827" s="18"/>
    </row>
    <row r="1828" spans="1:20" x14ac:dyDescent="0.35">
      <c r="A1828" s="3" t="s">
        <v>1614</v>
      </c>
      <c r="B1828" s="3" t="s">
        <v>1540</v>
      </c>
      <c r="C1828" s="3"/>
      <c r="D1828" s="3">
        <v>98.17</v>
      </c>
      <c r="E1828" s="34">
        <v>11500</v>
      </c>
      <c r="F1828" s="34">
        <f t="shared" si="362"/>
        <v>82.10938800000001</v>
      </c>
      <c r="G1828" s="34">
        <v>6500</v>
      </c>
      <c r="H1828" s="34">
        <f t="shared" si="363"/>
        <v>1128955</v>
      </c>
      <c r="I1828" s="34">
        <f t="shared" si="364"/>
        <v>534000</v>
      </c>
      <c r="J1828" s="34">
        <f t="shared" si="365"/>
        <v>594955</v>
      </c>
      <c r="K1828" s="3"/>
      <c r="L1828" s="3"/>
      <c r="M1828" s="34"/>
      <c r="N1828" s="34"/>
      <c r="O1828" s="34"/>
      <c r="P1828" s="34"/>
      <c r="Q1828" s="34"/>
      <c r="R1828" s="34"/>
      <c r="S1828" s="34"/>
      <c r="T1828" s="3" t="s">
        <v>295</v>
      </c>
    </row>
    <row r="1829" spans="1:20" x14ac:dyDescent="0.35">
      <c r="A1829" s="3"/>
      <c r="B1829" s="3"/>
      <c r="C1829" s="3"/>
      <c r="D1829" s="3"/>
      <c r="E1829" s="34"/>
      <c r="F1829" s="34"/>
      <c r="G1829" s="34"/>
      <c r="H1829" s="34"/>
      <c r="I1829" s="34"/>
      <c r="J1829" s="34"/>
      <c r="K1829" s="21">
        <v>45965</v>
      </c>
      <c r="L1829" s="3" t="s">
        <v>9</v>
      </c>
      <c r="M1829" s="34"/>
      <c r="N1829" s="34">
        <v>10000</v>
      </c>
      <c r="O1829" s="34">
        <f t="shared" ref="O1829:O1835" si="376">+M1829+N1829</f>
        <v>10000</v>
      </c>
      <c r="P1829" s="34"/>
      <c r="Q1829" s="34"/>
      <c r="R1829" s="34"/>
      <c r="S1829" s="34"/>
      <c r="T1829" s="3"/>
    </row>
    <row r="1830" spans="1:20" x14ac:dyDescent="0.35">
      <c r="A1830" s="3"/>
      <c r="B1830" s="3"/>
      <c r="C1830" s="3"/>
      <c r="D1830" s="3"/>
      <c r="E1830" s="34"/>
      <c r="F1830" s="34"/>
      <c r="G1830" s="34"/>
      <c r="H1830" s="34"/>
      <c r="I1830" s="34"/>
      <c r="J1830" s="34"/>
      <c r="K1830" s="21">
        <v>45965</v>
      </c>
      <c r="L1830" s="3" t="s">
        <v>312</v>
      </c>
      <c r="M1830" s="34">
        <v>90000</v>
      </c>
      <c r="N1830" s="34"/>
      <c r="O1830" s="34">
        <f t="shared" si="376"/>
        <v>90000</v>
      </c>
      <c r="P1830" s="34"/>
      <c r="Q1830" s="34"/>
      <c r="R1830" s="34"/>
      <c r="S1830" s="34"/>
      <c r="T1830" s="3"/>
    </row>
    <row r="1831" spans="1:20" x14ac:dyDescent="0.35">
      <c r="A1831" s="3"/>
      <c r="B1831" s="3"/>
      <c r="C1831" s="3"/>
      <c r="D1831" s="3"/>
      <c r="E1831" s="34"/>
      <c r="F1831" s="34"/>
      <c r="G1831" s="34"/>
      <c r="H1831" s="34"/>
      <c r="I1831" s="34"/>
      <c r="J1831" s="34"/>
      <c r="K1831" s="3" t="s">
        <v>1954</v>
      </c>
      <c r="L1831" s="3" t="s">
        <v>312</v>
      </c>
      <c r="M1831" s="34">
        <v>90000</v>
      </c>
      <c r="N1831" s="34"/>
      <c r="O1831" s="34">
        <f t="shared" si="376"/>
        <v>90000</v>
      </c>
      <c r="P1831" s="34"/>
      <c r="Q1831" s="34"/>
      <c r="R1831" s="34"/>
      <c r="S1831" s="34"/>
      <c r="T1831" s="3"/>
    </row>
    <row r="1832" spans="1:20" x14ac:dyDescent="0.35">
      <c r="A1832" s="3"/>
      <c r="B1832" s="3"/>
      <c r="C1832" s="3"/>
      <c r="D1832" s="3"/>
      <c r="E1832" s="34"/>
      <c r="F1832" s="34"/>
      <c r="G1832" s="34"/>
      <c r="H1832" s="34"/>
      <c r="I1832" s="34"/>
      <c r="J1832" s="34"/>
      <c r="K1832" s="3"/>
      <c r="L1832" s="3"/>
      <c r="M1832" s="34"/>
      <c r="N1832" s="34"/>
      <c r="O1832" s="34">
        <f t="shared" si="376"/>
        <v>0</v>
      </c>
      <c r="P1832" s="34"/>
      <c r="Q1832" s="34"/>
      <c r="R1832" s="34"/>
      <c r="S1832" s="34"/>
      <c r="T1832" s="3"/>
    </row>
    <row r="1833" spans="1:20" x14ac:dyDescent="0.35">
      <c r="A1833" s="3"/>
      <c r="B1833" s="3"/>
      <c r="C1833" s="3"/>
      <c r="D1833" s="3"/>
      <c r="E1833" s="34"/>
      <c r="F1833" s="34"/>
      <c r="G1833" s="34"/>
      <c r="H1833" s="34"/>
      <c r="I1833" s="34"/>
      <c r="J1833" s="34"/>
      <c r="K1833" s="3"/>
      <c r="L1833" s="3"/>
      <c r="M1833" s="34"/>
      <c r="N1833" s="34"/>
      <c r="O1833" s="34">
        <f t="shared" si="376"/>
        <v>0</v>
      </c>
      <c r="P1833" s="34"/>
      <c r="Q1833" s="34"/>
      <c r="R1833" s="34"/>
      <c r="S1833" s="34"/>
      <c r="T1833" s="3"/>
    </row>
    <row r="1834" spans="1:20" x14ac:dyDescent="0.35">
      <c r="A1834" s="3"/>
      <c r="B1834" s="3"/>
      <c r="C1834" s="3"/>
      <c r="D1834" s="3"/>
      <c r="E1834" s="34"/>
      <c r="F1834" s="34"/>
      <c r="G1834" s="34"/>
      <c r="H1834" s="34"/>
      <c r="I1834" s="34"/>
      <c r="J1834" s="34"/>
      <c r="K1834" s="3"/>
      <c r="L1834" s="3"/>
      <c r="M1834" s="34"/>
      <c r="N1834" s="34"/>
      <c r="O1834" s="34">
        <f t="shared" si="376"/>
        <v>0</v>
      </c>
      <c r="P1834" s="34"/>
      <c r="Q1834" s="34"/>
      <c r="R1834" s="34"/>
      <c r="S1834" s="34"/>
      <c r="T1834" s="3"/>
    </row>
    <row r="1835" spans="1:20" x14ac:dyDescent="0.35">
      <c r="A1835" s="3"/>
      <c r="B1835" s="3"/>
      <c r="C1835" s="3"/>
      <c r="D1835" s="3"/>
      <c r="E1835" s="34"/>
      <c r="F1835" s="34"/>
      <c r="G1835" s="34"/>
      <c r="H1835" s="34"/>
      <c r="I1835" s="34"/>
      <c r="J1835" s="34"/>
      <c r="K1835" s="3"/>
      <c r="L1835" s="3"/>
      <c r="M1835" s="34"/>
      <c r="N1835" s="34"/>
      <c r="O1835" s="34">
        <f t="shared" si="376"/>
        <v>0</v>
      </c>
      <c r="P1835" s="34"/>
      <c r="Q1835" s="34"/>
      <c r="R1835" s="34"/>
      <c r="S1835" s="34"/>
      <c r="T1835" s="3"/>
    </row>
    <row r="1836" spans="1:20" x14ac:dyDescent="0.35">
      <c r="A1836" s="18"/>
      <c r="B1836" s="18"/>
      <c r="C1836" s="18"/>
      <c r="D1836" s="18"/>
      <c r="E1836" s="23"/>
      <c r="F1836" s="23"/>
      <c r="G1836" s="23"/>
      <c r="H1836" s="23"/>
      <c r="I1836" s="23"/>
      <c r="J1836" s="23"/>
      <c r="K1836" s="18"/>
      <c r="L1836" s="18"/>
      <c r="M1836" s="23">
        <f>+SUM(M1829:M1835)</f>
        <v>180000</v>
      </c>
      <c r="N1836" s="23">
        <f t="shared" ref="N1836" si="377">+SUM(N1829:N1835)</f>
        <v>10000</v>
      </c>
      <c r="O1836" s="23">
        <f t="shared" ref="O1836" si="378">+SUM(O1829:O1835)</f>
        <v>190000</v>
      </c>
      <c r="P1836" s="23">
        <f>+J1828-N1836</f>
        <v>584955</v>
      </c>
      <c r="Q1836" s="23">
        <f>+I1828-N1836</f>
        <v>524000</v>
      </c>
      <c r="R1836" s="23">
        <f>+P1836+Q1836</f>
        <v>1108955</v>
      </c>
      <c r="S1836" s="23">
        <f>+O1836</f>
        <v>190000</v>
      </c>
      <c r="T1836" s="18"/>
    </row>
    <row r="1837" spans="1:20" x14ac:dyDescent="0.35">
      <c r="A1837" s="3" t="s">
        <v>1615</v>
      </c>
      <c r="B1837" s="3" t="s">
        <v>1540</v>
      </c>
      <c r="C1837" s="3"/>
      <c r="D1837" s="3">
        <v>111.89</v>
      </c>
      <c r="E1837" s="34">
        <v>11500</v>
      </c>
      <c r="F1837" s="4">
        <f t="shared" si="362"/>
        <v>93.584795999999997</v>
      </c>
      <c r="G1837" s="34">
        <v>6500</v>
      </c>
      <c r="H1837" s="34">
        <f t="shared" si="363"/>
        <v>1286735</v>
      </c>
      <c r="I1837" s="4">
        <f t="shared" si="364"/>
        <v>609000</v>
      </c>
      <c r="J1837" s="4">
        <f t="shared" si="365"/>
        <v>677735</v>
      </c>
      <c r="K1837" s="21">
        <v>45518</v>
      </c>
      <c r="L1837" s="3"/>
      <c r="M1837" s="34"/>
      <c r="N1837" s="34"/>
      <c r="O1837" s="34"/>
      <c r="P1837" s="34"/>
      <c r="Q1837" s="34"/>
      <c r="R1837" s="34"/>
      <c r="S1837" s="34"/>
      <c r="T1837" s="3" t="s">
        <v>1620</v>
      </c>
    </row>
    <row r="1838" spans="1:20" x14ac:dyDescent="0.35">
      <c r="A1838" s="3" t="s">
        <v>1615</v>
      </c>
      <c r="B1838" s="3"/>
      <c r="C1838" s="3"/>
      <c r="D1838" s="3"/>
      <c r="E1838" s="34"/>
      <c r="F1838" s="34"/>
      <c r="G1838" s="34"/>
      <c r="H1838" s="34"/>
      <c r="I1838" s="34"/>
      <c r="J1838" s="34"/>
      <c r="K1838" s="21">
        <v>45525</v>
      </c>
      <c r="L1838" s="3" t="s">
        <v>9</v>
      </c>
      <c r="M1838" s="34"/>
      <c r="N1838" s="4">
        <v>200000</v>
      </c>
      <c r="O1838" s="4">
        <f t="shared" ref="O1838:O1843" si="379">+SUM(M1838:N1838)</f>
        <v>200000</v>
      </c>
      <c r="P1838" s="34"/>
      <c r="Q1838" s="34"/>
      <c r="R1838" s="34"/>
      <c r="S1838" s="34"/>
      <c r="T1838" s="3" t="s">
        <v>1620</v>
      </c>
    </row>
    <row r="1839" spans="1:20" x14ac:dyDescent="0.35">
      <c r="A1839" s="3" t="s">
        <v>1615</v>
      </c>
      <c r="B1839" s="3"/>
      <c r="C1839" s="3"/>
      <c r="D1839" s="3"/>
      <c r="E1839" s="34"/>
      <c r="F1839" s="34"/>
      <c r="G1839" s="34"/>
      <c r="H1839" s="34"/>
      <c r="I1839" s="34"/>
      <c r="J1839" s="34"/>
      <c r="K1839" s="21">
        <v>45591</v>
      </c>
      <c r="L1839" s="3" t="s">
        <v>9</v>
      </c>
      <c r="M1839" s="34"/>
      <c r="N1839" s="4">
        <v>125000</v>
      </c>
      <c r="O1839" s="4">
        <f t="shared" si="379"/>
        <v>125000</v>
      </c>
      <c r="P1839" s="34"/>
      <c r="Q1839" s="34"/>
      <c r="R1839" s="34"/>
      <c r="S1839" s="34"/>
      <c r="T1839" s="3" t="s">
        <v>1620</v>
      </c>
    </row>
    <row r="1840" spans="1:20" x14ac:dyDescent="0.35">
      <c r="A1840" s="3" t="s">
        <v>1615</v>
      </c>
      <c r="B1840" s="3"/>
      <c r="C1840" s="3"/>
      <c r="D1840" s="3"/>
      <c r="E1840" s="34"/>
      <c r="F1840" s="34"/>
      <c r="G1840" s="34"/>
      <c r="H1840" s="34"/>
      <c r="I1840" s="34"/>
      <c r="J1840" s="34"/>
      <c r="K1840" s="21">
        <v>45715</v>
      </c>
      <c r="L1840" s="3" t="s">
        <v>9</v>
      </c>
      <c r="M1840" s="34"/>
      <c r="N1840" s="4">
        <v>50000</v>
      </c>
      <c r="O1840" s="4">
        <f t="shared" si="379"/>
        <v>50000</v>
      </c>
      <c r="P1840" s="34"/>
      <c r="Q1840" s="34"/>
      <c r="R1840" s="34"/>
      <c r="S1840" s="34"/>
      <c r="T1840" s="3" t="s">
        <v>1620</v>
      </c>
    </row>
    <row r="1841" spans="1:20" x14ac:dyDescent="0.35">
      <c r="A1841" s="3" t="s">
        <v>1615</v>
      </c>
      <c r="B1841" s="3"/>
      <c r="C1841" s="3"/>
      <c r="D1841" s="3"/>
      <c r="E1841" s="34"/>
      <c r="F1841" s="34"/>
      <c r="G1841" s="34"/>
      <c r="H1841" s="34"/>
      <c r="I1841" s="34"/>
      <c r="J1841" s="34"/>
      <c r="K1841" s="21" t="s">
        <v>1973</v>
      </c>
      <c r="L1841" s="3" t="s">
        <v>9</v>
      </c>
      <c r="M1841" s="34"/>
      <c r="N1841" s="4">
        <v>50000</v>
      </c>
      <c r="O1841" s="4">
        <f t="shared" si="379"/>
        <v>50000</v>
      </c>
      <c r="P1841" s="34"/>
      <c r="Q1841" s="34"/>
      <c r="R1841" s="34"/>
      <c r="S1841" s="34"/>
      <c r="T1841" s="3"/>
    </row>
    <row r="1842" spans="1:20" x14ac:dyDescent="0.35">
      <c r="A1842" s="3" t="s">
        <v>1615</v>
      </c>
      <c r="B1842" s="3"/>
      <c r="C1842" s="3"/>
      <c r="D1842" s="3"/>
      <c r="E1842" s="34"/>
      <c r="F1842" s="34"/>
      <c r="G1842" s="34"/>
      <c r="H1842" s="34"/>
      <c r="I1842" s="34"/>
      <c r="J1842" s="34"/>
      <c r="K1842" s="21" t="s">
        <v>1971</v>
      </c>
      <c r="L1842" s="3" t="s">
        <v>312</v>
      </c>
      <c r="M1842" s="34">
        <v>50000</v>
      </c>
      <c r="N1842" s="4"/>
      <c r="O1842" s="4">
        <f t="shared" si="379"/>
        <v>50000</v>
      </c>
      <c r="P1842" s="34"/>
      <c r="Q1842" s="34"/>
      <c r="R1842" s="34"/>
      <c r="S1842" s="34"/>
      <c r="T1842" s="3"/>
    </row>
    <row r="1843" spans="1:20" x14ac:dyDescent="0.35">
      <c r="A1843" s="3" t="s">
        <v>1615</v>
      </c>
      <c r="B1843" s="3"/>
      <c r="C1843" s="3"/>
      <c r="D1843" s="3"/>
      <c r="E1843" s="34"/>
      <c r="F1843" s="34"/>
      <c r="G1843" s="34"/>
      <c r="H1843" s="34"/>
      <c r="I1843" s="34"/>
      <c r="J1843" s="34"/>
      <c r="K1843" s="3"/>
      <c r="L1843" s="3"/>
      <c r="M1843" s="34"/>
      <c r="N1843" s="34"/>
      <c r="O1843" s="4">
        <f t="shared" si="379"/>
        <v>0</v>
      </c>
      <c r="P1843" s="34"/>
      <c r="Q1843" s="34"/>
      <c r="R1843" s="34"/>
      <c r="S1843" s="34"/>
      <c r="T1843" s="3" t="s">
        <v>1620</v>
      </c>
    </row>
    <row r="1844" spans="1:20" x14ac:dyDescent="0.35">
      <c r="A1844" s="18"/>
      <c r="B1844" s="18"/>
      <c r="C1844" s="18"/>
      <c r="D1844" s="18"/>
      <c r="E1844" s="23"/>
      <c r="F1844" s="23"/>
      <c r="G1844" s="23"/>
      <c r="H1844" s="23"/>
      <c r="I1844" s="23"/>
      <c r="J1844" s="23"/>
      <c r="K1844" s="18"/>
      <c r="L1844" s="18"/>
      <c r="M1844" s="23">
        <f t="shared" ref="M1844:N1844" si="380">SUM(M1838:M1843)</f>
        <v>50000</v>
      </c>
      <c r="N1844" s="23">
        <f t="shared" si="380"/>
        <v>425000</v>
      </c>
      <c r="O1844" s="23">
        <f>SUM(O1838:O1843)</f>
        <v>475000</v>
      </c>
      <c r="P1844" s="23">
        <f>+J1837-N1844</f>
        <v>252735</v>
      </c>
      <c r="Q1844" s="23">
        <f>+I1837-M1844</f>
        <v>559000</v>
      </c>
      <c r="R1844" s="23">
        <f>+SUM(P1844:Q1844)</f>
        <v>811735</v>
      </c>
      <c r="S1844" s="23">
        <f>+O1844</f>
        <v>475000</v>
      </c>
      <c r="T1844" s="18" t="s">
        <v>1620</v>
      </c>
    </row>
    <row r="1845" spans="1:20" x14ac:dyDescent="0.35">
      <c r="H1845" s="35">
        <f>+SUM(H2:H1844)</f>
        <v>262507670</v>
      </c>
      <c r="I1845" s="35">
        <f>+SUM(I2:I1844)</f>
        <v>130113000</v>
      </c>
      <c r="J1845" s="35">
        <f>+SUM(J2:J1844)</f>
        <v>132394670</v>
      </c>
      <c r="P1845" s="35">
        <f>SUM(P2:P1844)</f>
        <v>59174530</v>
      </c>
      <c r="Q1845" s="35">
        <f>SUM(Q2:Q1844)</f>
        <v>31093838</v>
      </c>
      <c r="R1845" s="35">
        <f>SUM(R2:R1844)</f>
        <v>90268368</v>
      </c>
      <c r="S1845" s="35">
        <f>SUM(S2:S1844)</f>
        <v>172168262</v>
      </c>
    </row>
    <row r="1847" spans="1:20" x14ac:dyDescent="0.35">
      <c r="R1847" s="35">
        <f>+R1845+S1845</f>
        <v>262436630</v>
      </c>
    </row>
    <row r="1848" spans="1:20" x14ac:dyDescent="0.35">
      <c r="R1848" s="35">
        <f>+H1845-R1847</f>
        <v>71040</v>
      </c>
    </row>
  </sheetData>
  <autoFilter ref="A1:T1843" xr:uid="{F69026C5-6742-44FA-B1B6-9D989FE381BE}"/>
  <pageMargins left="0.25" right="0.25" top="0.75" bottom="0.3" header="0.3" footer="0.3"/>
  <pageSetup paperSize="9" scale="3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6334-D4C9-4AB3-8932-3B7F48E50C35}">
  <sheetPr>
    <pageSetUpPr fitToPage="1"/>
  </sheetPr>
  <dimension ref="A1:U2238"/>
  <sheetViews>
    <sheetView zoomScale="80" zoomScaleNormal="80" workbookViewId="0">
      <pane xSplit="1" ySplit="1" topLeftCell="B2219" activePane="bottomRight" state="frozen"/>
      <selection pane="topRight" activeCell="B1" sqref="B1"/>
      <selection pane="bottomLeft" activeCell="A2" sqref="A2"/>
      <selection pane="bottomRight" activeCell="J66" sqref="J66:J68"/>
    </sheetView>
  </sheetViews>
  <sheetFormatPr defaultColWidth="8.88671875" defaultRowHeight="18" x14ac:dyDescent="0.35"/>
  <cols>
    <col min="1" max="1" width="7.88671875" style="1" bestFit="1" customWidth="1"/>
    <col min="2" max="2" width="7.88671875" style="1" customWidth="1"/>
    <col min="3" max="3" width="13.21875" style="1" customWidth="1"/>
    <col min="4" max="4" width="13" style="1" bestFit="1" customWidth="1"/>
    <col min="5" max="5" width="16.5546875" style="35" bestFit="1" customWidth="1"/>
    <col min="6" max="6" width="13.5546875" style="35" bestFit="1" customWidth="1"/>
    <col min="7" max="7" width="14.33203125" style="35" bestFit="1" customWidth="1"/>
    <col min="8" max="10" width="19.33203125" style="35" bestFit="1" customWidth="1"/>
    <col min="11" max="11" width="16.21875" style="1" customWidth="1"/>
    <col min="12" max="12" width="14.88671875" style="1" bestFit="1" customWidth="1"/>
    <col min="13" max="14" width="19.6640625" style="35" customWidth="1"/>
    <col min="15" max="15" width="19.44140625" style="35" customWidth="1"/>
    <col min="16" max="16" width="20" style="35" bestFit="1" customWidth="1"/>
    <col min="17" max="17" width="19" style="35" bestFit="1" customWidth="1"/>
    <col min="18" max="18" width="20" style="35" customWidth="1"/>
    <col min="19" max="19" width="19.6640625" style="35" customWidth="1"/>
    <col min="20" max="20" width="34.5546875" style="1" bestFit="1" customWidth="1"/>
    <col min="21" max="21" width="13.33203125" style="1" bestFit="1" customWidth="1"/>
    <col min="22" max="16384" width="8.88671875" style="1"/>
  </cols>
  <sheetData>
    <row r="1" spans="1:21" ht="52.2" x14ac:dyDescent="0.35">
      <c r="A1" s="14" t="s">
        <v>0</v>
      </c>
      <c r="B1" s="14" t="s">
        <v>238</v>
      </c>
      <c r="C1" s="14" t="s">
        <v>237</v>
      </c>
      <c r="D1" s="14" t="s">
        <v>1</v>
      </c>
      <c r="E1" s="42" t="s">
        <v>3</v>
      </c>
      <c r="F1" s="42" t="s">
        <v>2</v>
      </c>
      <c r="G1" s="42" t="s">
        <v>4</v>
      </c>
      <c r="H1" s="42" t="s">
        <v>5</v>
      </c>
      <c r="I1" s="42" t="s">
        <v>6</v>
      </c>
      <c r="J1" s="42" t="s">
        <v>7</v>
      </c>
      <c r="K1" s="14" t="s">
        <v>31</v>
      </c>
      <c r="L1" s="14" t="s">
        <v>310</v>
      </c>
      <c r="M1" s="42" t="s">
        <v>37</v>
      </c>
      <c r="N1" s="42" t="s">
        <v>36</v>
      </c>
      <c r="O1" s="42" t="s">
        <v>38</v>
      </c>
      <c r="P1" s="42" t="s">
        <v>10</v>
      </c>
      <c r="Q1" s="42" t="s">
        <v>43</v>
      </c>
      <c r="R1" s="42" t="s">
        <v>1024</v>
      </c>
      <c r="S1" s="42" t="s">
        <v>1027</v>
      </c>
      <c r="T1" s="19" t="s">
        <v>32</v>
      </c>
    </row>
    <row r="2" spans="1:21" x14ac:dyDescent="0.35">
      <c r="A2" s="3" t="s">
        <v>8</v>
      </c>
      <c r="B2" s="3" t="s">
        <v>437</v>
      </c>
      <c r="C2" s="3"/>
      <c r="D2" s="34">
        <v>219.96</v>
      </c>
      <c r="E2" s="91">
        <v>12000</v>
      </c>
      <c r="F2" s="34">
        <f>+D2*0.8364</f>
        <v>183.97454400000001</v>
      </c>
      <c r="G2" s="34"/>
      <c r="H2" s="34">
        <f>+D2*E2</f>
        <v>2639520</v>
      </c>
      <c r="I2" s="34">
        <f>+CEILING(F2*G2,1000)</f>
        <v>0</v>
      </c>
      <c r="J2" s="34">
        <f>(H2-I2)</f>
        <v>2639520</v>
      </c>
      <c r="K2" s="21">
        <v>44606</v>
      </c>
      <c r="L2" s="3" t="s">
        <v>2109</v>
      </c>
      <c r="M2" s="34"/>
      <c r="N2" s="34"/>
      <c r="O2" s="34"/>
      <c r="P2" s="34"/>
      <c r="Q2" s="34"/>
      <c r="R2" s="34"/>
      <c r="S2" s="34"/>
      <c r="T2" s="16" t="s">
        <v>1618</v>
      </c>
      <c r="U2" s="1" t="s">
        <v>2303</v>
      </c>
    </row>
    <row r="3" spans="1:21" x14ac:dyDescent="0.35">
      <c r="A3" s="3" t="s">
        <v>8</v>
      </c>
      <c r="B3" s="3"/>
      <c r="C3" s="3"/>
      <c r="D3" s="34"/>
      <c r="E3" s="91"/>
      <c r="F3" s="34"/>
      <c r="G3" s="34"/>
      <c r="H3" s="34"/>
      <c r="I3" s="34"/>
      <c r="J3" s="34"/>
      <c r="K3" s="21">
        <v>44534</v>
      </c>
      <c r="L3" s="3" t="s">
        <v>316</v>
      </c>
      <c r="M3" s="34">
        <v>10000</v>
      </c>
      <c r="N3" s="34">
        <v>0</v>
      </c>
      <c r="O3" s="34">
        <f t="shared" ref="O3:O25" si="0">+SUM(M3:N3)</f>
        <v>10000</v>
      </c>
      <c r="P3" s="34"/>
      <c r="Q3" s="34"/>
      <c r="R3" s="34"/>
      <c r="S3" s="34"/>
      <c r="T3" s="3" t="s">
        <v>1618</v>
      </c>
    </row>
    <row r="4" spans="1:21" x14ac:dyDescent="0.35">
      <c r="A4" s="3" t="s">
        <v>8</v>
      </c>
      <c r="B4" s="3"/>
      <c r="C4" s="3"/>
      <c r="D4" s="3"/>
      <c r="E4" s="91"/>
      <c r="F4" s="34"/>
      <c r="G4" s="34"/>
      <c r="H4" s="34"/>
      <c r="I4" s="34"/>
      <c r="J4" s="34"/>
      <c r="K4" s="21"/>
      <c r="L4" s="3" t="s">
        <v>2158</v>
      </c>
      <c r="M4" s="34">
        <v>-10000</v>
      </c>
      <c r="N4" s="34"/>
      <c r="O4" s="34">
        <f t="shared" si="0"/>
        <v>-10000</v>
      </c>
      <c r="P4" s="34"/>
      <c r="Q4" s="34"/>
      <c r="R4" s="34"/>
      <c r="S4" s="34"/>
      <c r="T4" s="3" t="s">
        <v>1618</v>
      </c>
    </row>
    <row r="5" spans="1:21" x14ac:dyDescent="0.35">
      <c r="A5" s="3" t="s">
        <v>8</v>
      </c>
      <c r="B5" s="3"/>
      <c r="C5" s="3"/>
      <c r="D5" s="3"/>
      <c r="E5" s="91"/>
      <c r="F5" s="34"/>
      <c r="G5" s="34"/>
      <c r="H5" s="34"/>
      <c r="I5" s="34"/>
      <c r="J5" s="34"/>
      <c r="K5" s="21">
        <v>44606</v>
      </c>
      <c r="L5" s="3" t="s">
        <v>316</v>
      </c>
      <c r="M5" s="34">
        <v>5000</v>
      </c>
      <c r="N5" s="34">
        <v>0</v>
      </c>
      <c r="O5" s="34">
        <f t="shared" si="0"/>
        <v>5000</v>
      </c>
      <c r="P5" s="34"/>
      <c r="Q5" s="34"/>
      <c r="R5" s="34"/>
      <c r="S5" s="34"/>
      <c r="T5" s="3" t="s">
        <v>2128</v>
      </c>
    </row>
    <row r="6" spans="1:21" x14ac:dyDescent="0.35">
      <c r="A6" s="3" t="s">
        <v>8</v>
      </c>
      <c r="B6" s="3"/>
      <c r="C6" s="3"/>
      <c r="D6" s="3"/>
      <c r="E6" s="91"/>
      <c r="F6" s="34"/>
      <c r="G6" s="34"/>
      <c r="H6" s="34"/>
      <c r="I6" s="34"/>
      <c r="J6" s="34"/>
      <c r="K6" s="21">
        <v>44623</v>
      </c>
      <c r="L6" s="3" t="s">
        <v>316</v>
      </c>
      <c r="M6" s="34">
        <v>-5000</v>
      </c>
      <c r="N6" s="34">
        <v>0</v>
      </c>
      <c r="O6" s="34">
        <f t="shared" si="0"/>
        <v>-5000</v>
      </c>
      <c r="P6" s="34"/>
      <c r="Q6" s="34"/>
      <c r="R6" s="34"/>
      <c r="S6" s="34"/>
      <c r="T6" s="3" t="s">
        <v>2128</v>
      </c>
    </row>
    <row r="7" spans="1:21" x14ac:dyDescent="0.35">
      <c r="A7" s="3" t="s">
        <v>8</v>
      </c>
      <c r="B7" s="3"/>
      <c r="C7" s="3"/>
      <c r="D7" s="3"/>
      <c r="E7" s="91"/>
      <c r="F7" s="34"/>
      <c r="G7" s="34"/>
      <c r="H7" s="34"/>
      <c r="I7" s="34"/>
      <c r="J7" s="34"/>
      <c r="K7" s="21">
        <v>44636</v>
      </c>
      <c r="L7" s="3" t="s">
        <v>316</v>
      </c>
      <c r="M7" s="34">
        <v>60000</v>
      </c>
      <c r="N7" s="34">
        <v>0</v>
      </c>
      <c r="O7" s="34">
        <f t="shared" si="0"/>
        <v>60000</v>
      </c>
      <c r="P7" s="43"/>
      <c r="Q7" s="43"/>
      <c r="R7" s="43"/>
      <c r="S7" s="43"/>
      <c r="T7" s="3" t="s">
        <v>1618</v>
      </c>
    </row>
    <row r="8" spans="1:21" x14ac:dyDescent="0.35">
      <c r="A8" s="3" t="s">
        <v>8</v>
      </c>
      <c r="B8" s="3"/>
      <c r="C8" s="3"/>
      <c r="D8" s="3"/>
      <c r="E8" s="91"/>
      <c r="F8" s="34"/>
      <c r="G8" s="34"/>
      <c r="H8" s="34"/>
      <c r="I8" s="34"/>
      <c r="J8" s="34"/>
      <c r="K8" s="21">
        <v>44636</v>
      </c>
      <c r="L8" s="3" t="s">
        <v>316</v>
      </c>
      <c r="M8" s="34">
        <v>-60000</v>
      </c>
      <c r="N8" s="34">
        <v>0</v>
      </c>
      <c r="O8" s="34">
        <f t="shared" si="0"/>
        <v>-60000</v>
      </c>
      <c r="P8" s="34"/>
      <c r="Q8" s="34"/>
      <c r="R8" s="34"/>
      <c r="S8" s="34"/>
      <c r="T8" s="3" t="s">
        <v>2129</v>
      </c>
    </row>
    <row r="9" spans="1:21" x14ac:dyDescent="0.35">
      <c r="A9" s="3" t="s">
        <v>8</v>
      </c>
      <c r="B9" s="3"/>
      <c r="C9" s="3"/>
      <c r="D9" s="3"/>
      <c r="E9" s="91"/>
      <c r="F9" s="34"/>
      <c r="G9" s="34"/>
      <c r="H9" s="34"/>
      <c r="I9" s="34"/>
      <c r="J9" s="34"/>
      <c r="K9" s="21">
        <v>44669</v>
      </c>
      <c r="L9" s="3" t="s">
        <v>316</v>
      </c>
      <c r="M9" s="34">
        <v>60000</v>
      </c>
      <c r="N9" s="34">
        <v>0</v>
      </c>
      <c r="O9" s="34">
        <f t="shared" si="0"/>
        <v>60000</v>
      </c>
      <c r="P9" s="34"/>
      <c r="Q9" s="34"/>
      <c r="R9" s="34"/>
      <c r="S9" s="34"/>
      <c r="T9" s="3" t="s">
        <v>1618</v>
      </c>
    </row>
    <row r="10" spans="1:21" x14ac:dyDescent="0.35">
      <c r="A10" s="3" t="s">
        <v>8</v>
      </c>
      <c r="B10" s="3"/>
      <c r="C10" s="3" t="s">
        <v>1986</v>
      </c>
      <c r="D10" s="3"/>
      <c r="E10" s="91"/>
      <c r="F10" s="34"/>
      <c r="G10" s="34"/>
      <c r="H10" s="34"/>
      <c r="I10" s="34"/>
      <c r="J10" s="34"/>
      <c r="K10" s="21">
        <v>44888</v>
      </c>
      <c r="L10" s="3" t="s">
        <v>9</v>
      </c>
      <c r="M10" s="34">
        <v>10000</v>
      </c>
      <c r="N10" s="34">
        <v>0</v>
      </c>
      <c r="O10" s="34">
        <f t="shared" si="0"/>
        <v>10000</v>
      </c>
      <c r="P10" s="34"/>
      <c r="Q10" s="34"/>
      <c r="R10" s="34"/>
      <c r="S10" s="34"/>
      <c r="T10" s="3" t="s">
        <v>1618</v>
      </c>
    </row>
    <row r="11" spans="1:21" x14ac:dyDescent="0.35">
      <c r="A11" s="3" t="s">
        <v>8</v>
      </c>
      <c r="B11" s="3"/>
      <c r="C11" s="3" t="s">
        <v>1987</v>
      </c>
      <c r="D11" s="3"/>
      <c r="E11" s="91"/>
      <c r="F11" s="34"/>
      <c r="G11" s="34"/>
      <c r="H11" s="34"/>
      <c r="I11" s="34"/>
      <c r="J11" s="34"/>
      <c r="K11" s="21">
        <v>44887</v>
      </c>
      <c r="L11" s="3" t="s">
        <v>316</v>
      </c>
      <c r="M11" s="34">
        <v>99999</v>
      </c>
      <c r="N11" s="34">
        <v>0</v>
      </c>
      <c r="O11" s="34">
        <f t="shared" si="0"/>
        <v>99999</v>
      </c>
      <c r="P11" s="34"/>
      <c r="Q11" s="34"/>
      <c r="R11" s="34"/>
      <c r="S11" s="34"/>
      <c r="T11" s="3" t="s">
        <v>1618</v>
      </c>
    </row>
    <row r="12" spans="1:21" x14ac:dyDescent="0.35">
      <c r="A12" s="3" t="s">
        <v>8</v>
      </c>
      <c r="B12" s="3"/>
      <c r="C12" s="3"/>
      <c r="D12" s="3"/>
      <c r="E12" s="91"/>
      <c r="F12" s="34"/>
      <c r="G12" s="34"/>
      <c r="H12" s="34"/>
      <c r="I12" s="34"/>
      <c r="J12" s="34"/>
      <c r="K12" s="21">
        <v>44898</v>
      </c>
      <c r="L12" s="3" t="s">
        <v>316</v>
      </c>
      <c r="M12" s="34">
        <v>-60000</v>
      </c>
      <c r="N12" s="34">
        <v>0</v>
      </c>
      <c r="O12" s="34">
        <f t="shared" si="0"/>
        <v>-60000</v>
      </c>
      <c r="P12" s="34"/>
      <c r="Q12" s="34"/>
      <c r="R12" s="34"/>
      <c r="S12" s="34"/>
      <c r="T12" s="3" t="s">
        <v>1618</v>
      </c>
    </row>
    <row r="13" spans="1:21" x14ac:dyDescent="0.35">
      <c r="A13" s="3" t="s">
        <v>8</v>
      </c>
      <c r="B13" s="3"/>
      <c r="C13" s="3" t="s">
        <v>1986</v>
      </c>
      <c r="D13" s="3"/>
      <c r="E13" s="91"/>
      <c r="F13" s="34"/>
      <c r="G13" s="34"/>
      <c r="H13" s="34"/>
      <c r="I13" s="34"/>
      <c r="J13" s="34"/>
      <c r="K13" s="21">
        <v>44927</v>
      </c>
      <c r="L13" s="3" t="s">
        <v>316</v>
      </c>
      <c r="M13" s="34">
        <v>690000</v>
      </c>
      <c r="N13" s="34">
        <v>0</v>
      </c>
      <c r="O13" s="34">
        <f t="shared" si="0"/>
        <v>690000</v>
      </c>
      <c r="P13" s="34"/>
      <c r="Q13" s="34"/>
      <c r="R13" s="34"/>
      <c r="S13" s="34"/>
      <c r="T13" s="3" t="s">
        <v>1618</v>
      </c>
    </row>
    <row r="14" spans="1:21" x14ac:dyDescent="0.35">
      <c r="A14" s="3" t="s">
        <v>8</v>
      </c>
      <c r="B14" s="3"/>
      <c r="C14" s="3"/>
      <c r="D14" s="3"/>
      <c r="E14" s="91"/>
      <c r="F14" s="34"/>
      <c r="G14" s="34"/>
      <c r="H14" s="34"/>
      <c r="I14" s="34"/>
      <c r="J14" s="34"/>
      <c r="K14" s="21">
        <v>45054</v>
      </c>
      <c r="L14" s="3" t="s">
        <v>9</v>
      </c>
      <c r="M14" s="43">
        <v>0</v>
      </c>
      <c r="N14" s="34">
        <v>1213500</v>
      </c>
      <c r="O14" s="34">
        <f t="shared" si="0"/>
        <v>1213500</v>
      </c>
      <c r="P14" s="43"/>
      <c r="Q14" s="43"/>
      <c r="R14" s="43"/>
      <c r="S14" s="43"/>
      <c r="T14" s="3" t="s">
        <v>1618</v>
      </c>
    </row>
    <row r="15" spans="1:21" x14ac:dyDescent="0.35">
      <c r="A15" s="3" t="s">
        <v>8</v>
      </c>
      <c r="B15" s="3"/>
      <c r="C15" s="3"/>
      <c r="D15" s="3"/>
      <c r="E15" s="91"/>
      <c r="F15" s="34"/>
      <c r="G15" s="34"/>
      <c r="H15" s="34"/>
      <c r="I15" s="34"/>
      <c r="J15" s="34"/>
      <c r="K15" s="21">
        <v>45054</v>
      </c>
      <c r="L15" s="3" t="s">
        <v>316</v>
      </c>
      <c r="M15" s="34">
        <v>0</v>
      </c>
      <c r="N15" s="34">
        <v>726000</v>
      </c>
      <c r="O15" s="34">
        <f t="shared" si="0"/>
        <v>726000</v>
      </c>
      <c r="P15" s="34"/>
      <c r="Q15" s="34"/>
      <c r="R15" s="34"/>
      <c r="S15" s="34"/>
      <c r="T15" s="3" t="s">
        <v>1618</v>
      </c>
    </row>
    <row r="16" spans="1:21" x14ac:dyDescent="0.35">
      <c r="A16" s="3" t="s">
        <v>8</v>
      </c>
      <c r="B16" s="3"/>
      <c r="C16" s="3"/>
      <c r="D16" s="3"/>
      <c r="E16" s="91"/>
      <c r="F16" s="34"/>
      <c r="G16" s="34"/>
      <c r="H16" s="34"/>
      <c r="I16" s="34"/>
      <c r="J16" s="34"/>
      <c r="K16" s="21">
        <v>45065</v>
      </c>
      <c r="L16" s="3" t="s">
        <v>316</v>
      </c>
      <c r="M16" s="34">
        <v>0</v>
      </c>
      <c r="N16" s="34">
        <v>-99999</v>
      </c>
      <c r="O16" s="34">
        <f t="shared" si="0"/>
        <v>-99999</v>
      </c>
      <c r="P16" s="34"/>
      <c r="Q16" s="34"/>
      <c r="R16" s="34"/>
      <c r="S16" s="34"/>
      <c r="T16" s="3" t="s">
        <v>1618</v>
      </c>
    </row>
    <row r="17" spans="1:21" x14ac:dyDescent="0.35">
      <c r="A17" s="3" t="s">
        <v>8</v>
      </c>
      <c r="B17" s="3"/>
      <c r="C17" s="3"/>
      <c r="D17" s="3"/>
      <c r="E17" s="91"/>
      <c r="F17" s="34"/>
      <c r="G17" s="34"/>
      <c r="H17" s="34"/>
      <c r="I17" s="34"/>
      <c r="J17" s="34"/>
      <c r="K17" s="21"/>
      <c r="L17" s="3"/>
      <c r="M17" s="34"/>
      <c r="N17" s="34"/>
      <c r="O17" s="34"/>
      <c r="P17" s="34"/>
      <c r="Q17" s="34"/>
      <c r="R17" s="34"/>
      <c r="S17" s="34"/>
      <c r="T17" s="3"/>
    </row>
    <row r="18" spans="1:21" s="95" customFormat="1" x14ac:dyDescent="0.35">
      <c r="A18" s="18" t="s">
        <v>8</v>
      </c>
      <c r="B18" s="18"/>
      <c r="C18" s="18"/>
      <c r="D18" s="18"/>
      <c r="E18" s="94"/>
      <c r="F18" s="23"/>
      <c r="G18" s="23"/>
      <c r="H18" s="23"/>
      <c r="I18" s="23"/>
      <c r="J18" s="23"/>
      <c r="K18" s="36"/>
      <c r="L18" s="18"/>
      <c r="M18" s="23">
        <f>SUM(M2:M17)</f>
        <v>799999</v>
      </c>
      <c r="N18" s="23">
        <f>SUM(N2:N17)</f>
        <v>1839501</v>
      </c>
      <c r="O18" s="23">
        <f>SUM(O3:O16)</f>
        <v>2639500</v>
      </c>
      <c r="P18" s="23">
        <f>+I2-M18</f>
        <v>-799999</v>
      </c>
      <c r="Q18" s="23">
        <f>+J2-N18</f>
        <v>800019</v>
      </c>
      <c r="R18" s="23">
        <f>+P18+Q18</f>
        <v>20</v>
      </c>
      <c r="S18" s="23">
        <f>+O18</f>
        <v>2639500</v>
      </c>
      <c r="T18" s="18" t="s">
        <v>1618</v>
      </c>
      <c r="U18" s="95" t="s">
        <v>2302</v>
      </c>
    </row>
    <row r="19" spans="1:21" x14ac:dyDescent="0.35">
      <c r="A19" s="3" t="s">
        <v>11</v>
      </c>
      <c r="B19" s="3" t="s">
        <v>437</v>
      </c>
      <c r="C19" s="3"/>
      <c r="D19" s="3">
        <v>135</v>
      </c>
      <c r="E19" s="91">
        <v>12000</v>
      </c>
      <c r="F19" s="34">
        <f>+D19*0.8364</f>
        <v>112.914</v>
      </c>
      <c r="G19" s="34"/>
      <c r="H19" s="34">
        <f>+D19*E19</f>
        <v>1620000</v>
      </c>
      <c r="I19" s="34">
        <f>+CEILING(F19*G19,1000)</f>
        <v>0</v>
      </c>
      <c r="J19" s="34">
        <f>(H19-I19)</f>
        <v>1620000</v>
      </c>
      <c r="K19" s="21"/>
      <c r="L19" s="3"/>
      <c r="M19" s="34"/>
      <c r="N19" s="34"/>
      <c r="O19" s="34">
        <f t="shared" si="0"/>
        <v>0</v>
      </c>
      <c r="P19" s="34"/>
      <c r="Q19" s="34"/>
      <c r="R19" s="43"/>
      <c r="S19" s="43"/>
      <c r="T19" s="3" t="s">
        <v>2130</v>
      </c>
      <c r="U19" s="1" t="s">
        <v>2303</v>
      </c>
    </row>
    <row r="20" spans="1:21" x14ac:dyDescent="0.35">
      <c r="A20" s="3" t="s">
        <v>11</v>
      </c>
      <c r="B20" s="3"/>
      <c r="C20" s="3"/>
      <c r="D20" s="3"/>
      <c r="E20" s="91"/>
      <c r="F20" s="34"/>
      <c r="G20" s="34"/>
      <c r="H20" s="34"/>
      <c r="I20" s="34"/>
      <c r="J20" s="34"/>
      <c r="K20" s="21">
        <v>44484</v>
      </c>
      <c r="L20" s="3" t="s">
        <v>1182</v>
      </c>
      <c r="M20" s="34"/>
      <c r="N20" s="34">
        <v>5000</v>
      </c>
      <c r="O20" s="34">
        <f t="shared" si="0"/>
        <v>5000</v>
      </c>
      <c r="P20" s="34"/>
      <c r="Q20" s="34"/>
      <c r="R20" s="34"/>
      <c r="S20" s="34"/>
      <c r="T20" s="3" t="s">
        <v>2130</v>
      </c>
    </row>
    <row r="21" spans="1:21" x14ac:dyDescent="0.35">
      <c r="A21" s="3" t="s">
        <v>11</v>
      </c>
      <c r="B21" s="3"/>
      <c r="C21" s="3"/>
      <c r="D21" s="3"/>
      <c r="E21" s="91"/>
      <c r="F21" s="34"/>
      <c r="G21" s="34"/>
      <c r="H21" s="34"/>
      <c r="I21" s="34"/>
      <c r="J21" s="34"/>
      <c r="K21" s="21">
        <v>44487</v>
      </c>
      <c r="L21" s="3" t="s">
        <v>1182</v>
      </c>
      <c r="M21" s="34"/>
      <c r="N21" s="34">
        <v>360000</v>
      </c>
      <c r="O21" s="34">
        <f t="shared" si="0"/>
        <v>360000</v>
      </c>
      <c r="P21" s="34"/>
      <c r="Q21" s="34"/>
      <c r="R21" s="34"/>
      <c r="S21" s="34"/>
      <c r="T21" s="3" t="s">
        <v>2130</v>
      </c>
    </row>
    <row r="22" spans="1:21" x14ac:dyDescent="0.35">
      <c r="A22" s="3" t="s">
        <v>11</v>
      </c>
      <c r="B22" s="3"/>
      <c r="C22" s="3"/>
      <c r="D22" s="3"/>
      <c r="E22" s="91"/>
      <c r="G22" s="34"/>
      <c r="H22" s="34"/>
      <c r="I22" s="34"/>
      <c r="J22" s="34"/>
      <c r="K22" s="21">
        <v>44511</v>
      </c>
      <c r="L22" s="3" t="s">
        <v>1182</v>
      </c>
      <c r="M22" s="34"/>
      <c r="N22" s="34">
        <v>365000</v>
      </c>
      <c r="O22" s="34">
        <f t="shared" si="0"/>
        <v>365000</v>
      </c>
      <c r="P22" s="34"/>
      <c r="Q22" s="34"/>
      <c r="R22" s="34"/>
      <c r="S22" s="34"/>
      <c r="T22" s="3" t="s">
        <v>2130</v>
      </c>
    </row>
    <row r="23" spans="1:21" x14ac:dyDescent="0.35">
      <c r="A23" s="3" t="s">
        <v>11</v>
      </c>
      <c r="B23" s="3"/>
      <c r="C23" s="3"/>
      <c r="D23" s="3"/>
      <c r="E23" s="91"/>
      <c r="G23" s="34"/>
      <c r="H23" s="34"/>
      <c r="I23" s="34"/>
      <c r="J23" s="34"/>
      <c r="K23" s="21">
        <v>44604</v>
      </c>
      <c r="L23" s="3" t="s">
        <v>1182</v>
      </c>
      <c r="M23" s="34"/>
      <c r="N23" s="34">
        <v>258000</v>
      </c>
      <c r="O23" s="34">
        <f t="shared" si="0"/>
        <v>258000</v>
      </c>
      <c r="P23" s="34"/>
      <c r="Q23" s="34"/>
      <c r="R23" s="43"/>
      <c r="S23" s="43"/>
      <c r="T23" s="3" t="s">
        <v>2130</v>
      </c>
    </row>
    <row r="24" spans="1:21" x14ac:dyDescent="0.35">
      <c r="A24" s="3" t="s">
        <v>11</v>
      </c>
      <c r="B24" s="3"/>
      <c r="C24" s="3"/>
      <c r="D24" s="3"/>
      <c r="E24" s="91"/>
      <c r="F24" s="34"/>
      <c r="G24" s="34"/>
      <c r="H24" s="34"/>
      <c r="I24" s="34"/>
      <c r="J24" s="34"/>
      <c r="K24" s="21">
        <v>44685</v>
      </c>
      <c r="L24" s="3" t="s">
        <v>316</v>
      </c>
      <c r="M24" s="34">
        <v>632000</v>
      </c>
      <c r="N24" s="34">
        <v>0</v>
      </c>
      <c r="O24" s="34">
        <f t="shared" si="0"/>
        <v>632000</v>
      </c>
      <c r="P24" s="34"/>
      <c r="Q24" s="34"/>
      <c r="R24" s="34"/>
      <c r="S24" s="34"/>
      <c r="T24" s="3" t="s">
        <v>2130</v>
      </c>
    </row>
    <row r="25" spans="1:21" x14ac:dyDescent="0.35">
      <c r="A25" s="3" t="s">
        <v>11</v>
      </c>
      <c r="B25" s="3"/>
      <c r="C25" s="3"/>
      <c r="D25" s="3"/>
      <c r="E25" s="91"/>
      <c r="F25" s="34"/>
      <c r="G25" s="34"/>
      <c r="H25" s="34"/>
      <c r="I25" s="34"/>
      <c r="J25" s="34"/>
      <c r="K25" s="3"/>
      <c r="L25" s="3"/>
      <c r="M25" s="34"/>
      <c r="N25" s="34">
        <v>0</v>
      </c>
      <c r="O25" s="34">
        <f t="shared" si="0"/>
        <v>0</v>
      </c>
      <c r="P25" s="34"/>
      <c r="Q25" s="34"/>
      <c r="R25" s="34"/>
      <c r="S25" s="34"/>
      <c r="T25" s="3" t="s">
        <v>2130</v>
      </c>
    </row>
    <row r="26" spans="1:21" s="95" customFormat="1" x14ac:dyDescent="0.35">
      <c r="A26" s="18" t="s">
        <v>11</v>
      </c>
      <c r="B26" s="18"/>
      <c r="C26" s="18"/>
      <c r="D26" s="18"/>
      <c r="E26" s="94"/>
      <c r="F26" s="23"/>
      <c r="G26" s="23"/>
      <c r="H26" s="23"/>
      <c r="I26" s="23"/>
      <c r="J26" s="23"/>
      <c r="K26" s="18"/>
      <c r="L26" s="18"/>
      <c r="M26" s="23">
        <f>SUM(M20:M25)</f>
        <v>632000</v>
      </c>
      <c r="N26" s="23">
        <f>SUM(N20:N25)</f>
        <v>988000</v>
      </c>
      <c r="O26" s="23">
        <f>SUM(O20:O24)</f>
        <v>1620000</v>
      </c>
      <c r="P26" s="23">
        <f>+I19-M26</f>
        <v>-632000</v>
      </c>
      <c r="Q26" s="23">
        <f>+J19-N26</f>
        <v>632000</v>
      </c>
      <c r="R26" s="23">
        <f>+P26+Q26</f>
        <v>0</v>
      </c>
      <c r="S26" s="23">
        <f>+O26</f>
        <v>1620000</v>
      </c>
      <c r="T26" s="18"/>
      <c r="U26" s="95" t="s">
        <v>2302</v>
      </c>
    </row>
    <row r="27" spans="1:21" x14ac:dyDescent="0.35">
      <c r="A27" s="3" t="s">
        <v>12</v>
      </c>
      <c r="B27" s="3" t="s">
        <v>437</v>
      </c>
      <c r="C27" s="3"/>
      <c r="D27" s="3">
        <v>135.74</v>
      </c>
      <c r="E27" s="91">
        <v>12000</v>
      </c>
      <c r="F27" s="34">
        <f>+D27*0.8364</f>
        <v>113.53293600000001</v>
      </c>
      <c r="G27" s="34"/>
      <c r="H27" s="34">
        <f>+D27*E27</f>
        <v>1628880</v>
      </c>
      <c r="I27" s="34">
        <f>+CEILING(F27*G27,1000)</f>
        <v>0</v>
      </c>
      <c r="J27" s="34">
        <f>(H27-I27)</f>
        <v>1628880</v>
      </c>
      <c r="K27" s="98">
        <v>44611</v>
      </c>
      <c r="L27" s="3" t="s">
        <v>2109</v>
      </c>
      <c r="M27" s="34"/>
      <c r="N27" s="34"/>
      <c r="O27" s="34"/>
      <c r="P27" s="34"/>
      <c r="Q27" s="34"/>
      <c r="R27" s="34"/>
      <c r="S27" s="34"/>
      <c r="T27" s="3" t="s">
        <v>2131</v>
      </c>
      <c r="U27" s="1" t="s">
        <v>2303</v>
      </c>
    </row>
    <row r="28" spans="1:21" x14ac:dyDescent="0.35">
      <c r="A28" s="3" t="s">
        <v>12</v>
      </c>
      <c r="B28" s="3"/>
      <c r="C28" s="3"/>
      <c r="D28" s="3"/>
      <c r="E28" s="91"/>
      <c r="F28" s="34">
        <f>+D28*0.8364</f>
        <v>0</v>
      </c>
      <c r="G28" s="34"/>
      <c r="H28" s="34"/>
      <c r="I28" s="34"/>
      <c r="J28" s="34"/>
      <c r="K28" s="21">
        <v>44612</v>
      </c>
      <c r="L28" s="3" t="s">
        <v>1182</v>
      </c>
      <c r="M28" s="34"/>
      <c r="N28" s="34">
        <v>928880</v>
      </c>
      <c r="O28" s="34">
        <f t="shared" ref="O28:O46" si="1">+SUM(M28:N28)</f>
        <v>928880</v>
      </c>
      <c r="P28" s="34"/>
      <c r="Q28" s="34"/>
      <c r="R28" s="34"/>
      <c r="S28" s="34"/>
      <c r="T28" s="3" t="s">
        <v>2131</v>
      </c>
    </row>
    <row r="29" spans="1:21" x14ac:dyDescent="0.35">
      <c r="A29" s="3" t="s">
        <v>12</v>
      </c>
      <c r="B29" s="3"/>
      <c r="C29" s="3"/>
      <c r="D29" s="3"/>
      <c r="E29" s="91"/>
      <c r="F29" s="34"/>
      <c r="G29" s="34"/>
      <c r="H29" s="34"/>
      <c r="I29" s="34"/>
      <c r="J29" s="34"/>
      <c r="K29" s="21">
        <v>44622</v>
      </c>
      <c r="L29" s="3" t="s">
        <v>316</v>
      </c>
      <c r="M29" s="34">
        <v>331000</v>
      </c>
      <c r="N29" s="34">
        <v>0</v>
      </c>
      <c r="O29" s="34">
        <f t="shared" si="1"/>
        <v>331000</v>
      </c>
      <c r="P29" s="34"/>
      <c r="Q29" s="34"/>
      <c r="R29" s="34"/>
      <c r="S29" s="34"/>
      <c r="T29" s="3" t="s">
        <v>2131</v>
      </c>
    </row>
    <row r="30" spans="1:21" x14ac:dyDescent="0.35">
      <c r="A30" s="3" t="s">
        <v>12</v>
      </c>
      <c r="B30" s="3"/>
      <c r="C30" s="3"/>
      <c r="D30" s="3"/>
      <c r="E30" s="91"/>
      <c r="F30" s="34"/>
      <c r="G30" s="34"/>
      <c r="H30" s="34"/>
      <c r="I30" s="34"/>
      <c r="J30" s="34"/>
      <c r="K30" s="21">
        <v>44622</v>
      </c>
      <c r="L30" s="3" t="s">
        <v>316</v>
      </c>
      <c r="M30" s="34">
        <v>369000</v>
      </c>
      <c r="N30" s="34">
        <v>0</v>
      </c>
      <c r="O30" s="34">
        <f t="shared" si="1"/>
        <v>369000</v>
      </c>
      <c r="P30" s="34"/>
      <c r="Q30" s="34"/>
      <c r="R30" s="34"/>
      <c r="S30" s="34"/>
      <c r="T30" s="3" t="s">
        <v>2131</v>
      </c>
    </row>
    <row r="31" spans="1:21" x14ac:dyDescent="0.35">
      <c r="A31" s="3" t="s">
        <v>12</v>
      </c>
      <c r="B31" s="3"/>
      <c r="C31" s="3"/>
      <c r="D31" s="3"/>
      <c r="E31" s="91"/>
      <c r="F31" s="34"/>
      <c r="G31" s="34"/>
      <c r="H31" s="34"/>
      <c r="I31" s="34"/>
      <c r="J31" s="34"/>
      <c r="K31" s="21"/>
      <c r="L31" s="3"/>
      <c r="M31" s="34"/>
      <c r="N31" s="34">
        <v>0</v>
      </c>
      <c r="O31" s="34">
        <f t="shared" si="1"/>
        <v>0</v>
      </c>
      <c r="P31" s="34"/>
      <c r="Q31" s="34"/>
      <c r="R31" s="34"/>
      <c r="S31" s="34"/>
      <c r="T31" s="3" t="s">
        <v>2131</v>
      </c>
    </row>
    <row r="32" spans="1:21" s="95" customFormat="1" x14ac:dyDescent="0.35">
      <c r="A32" s="18" t="s">
        <v>12</v>
      </c>
      <c r="B32" s="18"/>
      <c r="C32" s="18"/>
      <c r="D32" s="18"/>
      <c r="E32" s="94"/>
      <c r="F32" s="23"/>
      <c r="G32" s="23"/>
      <c r="H32" s="23"/>
      <c r="I32" s="23"/>
      <c r="J32" s="23"/>
      <c r="K32" s="36"/>
      <c r="L32" s="18"/>
      <c r="M32" s="23">
        <f>SUM(M28:M31)</f>
        <v>700000</v>
      </c>
      <c r="N32" s="23">
        <f>SUM(N28:N31)</f>
        <v>928880</v>
      </c>
      <c r="O32" s="23">
        <f>+SUM(O28:O31)</f>
        <v>1628880</v>
      </c>
      <c r="P32" s="23">
        <f>+I27-M32</f>
        <v>-700000</v>
      </c>
      <c r="Q32" s="23">
        <f>+J27-N32</f>
        <v>700000</v>
      </c>
      <c r="R32" s="23">
        <f>+P32+Q32</f>
        <v>0</v>
      </c>
      <c r="S32" s="23">
        <f>+O32</f>
        <v>1628880</v>
      </c>
      <c r="T32" s="18"/>
      <c r="U32" s="95" t="s">
        <v>2302</v>
      </c>
    </row>
    <row r="33" spans="1:21" x14ac:dyDescent="0.35">
      <c r="A33" s="3" t="s">
        <v>13</v>
      </c>
      <c r="B33" s="3" t="s">
        <v>437</v>
      </c>
      <c r="C33" s="3"/>
      <c r="D33" s="3">
        <v>136.5</v>
      </c>
      <c r="E33" s="91">
        <v>12000</v>
      </c>
      <c r="F33" s="34">
        <f>+D33*0.8364</f>
        <v>114.1686</v>
      </c>
      <c r="G33" s="34"/>
      <c r="H33" s="34">
        <f>+D33*E33</f>
        <v>1638000</v>
      </c>
      <c r="I33" s="34">
        <f>+CEILING(F33*G33,1000)</f>
        <v>0</v>
      </c>
      <c r="J33" s="34">
        <f>(H33-I33)</f>
        <v>1638000</v>
      </c>
      <c r="K33" s="21">
        <v>44611</v>
      </c>
      <c r="L33" s="3" t="s">
        <v>2109</v>
      </c>
      <c r="M33" s="34"/>
      <c r="N33" s="34"/>
      <c r="O33" s="34">
        <f t="shared" si="1"/>
        <v>0</v>
      </c>
      <c r="P33" s="34"/>
      <c r="Q33" s="34"/>
      <c r="R33" s="34"/>
      <c r="S33" s="34"/>
      <c r="T33" s="3" t="s">
        <v>2131</v>
      </c>
      <c r="U33" s="1" t="s">
        <v>2303</v>
      </c>
    </row>
    <row r="34" spans="1:21" x14ac:dyDescent="0.35">
      <c r="A34" s="3" t="s">
        <v>13</v>
      </c>
      <c r="B34" s="3"/>
      <c r="C34" s="3"/>
      <c r="D34" s="3"/>
      <c r="E34" s="91"/>
      <c r="F34" s="34"/>
      <c r="G34" s="34"/>
      <c r="H34" s="34"/>
      <c r="I34" s="34"/>
      <c r="J34" s="34"/>
      <c r="K34" s="21">
        <v>44612</v>
      </c>
      <c r="L34" s="3" t="s">
        <v>1182</v>
      </c>
      <c r="M34" s="34"/>
      <c r="N34" s="34">
        <v>934000</v>
      </c>
      <c r="O34" s="34">
        <f t="shared" si="1"/>
        <v>934000</v>
      </c>
      <c r="P34" s="34"/>
      <c r="Q34" s="34"/>
      <c r="R34" s="34"/>
      <c r="S34" s="34"/>
      <c r="T34" s="3" t="s">
        <v>2131</v>
      </c>
    </row>
    <row r="35" spans="1:21" x14ac:dyDescent="0.35">
      <c r="A35" s="3" t="s">
        <v>13</v>
      </c>
      <c r="B35" s="3"/>
      <c r="C35" s="3"/>
      <c r="D35" s="3"/>
      <c r="E35" s="91"/>
      <c r="F35" s="34"/>
      <c r="G35" s="34"/>
      <c r="H35" s="34"/>
      <c r="I35" s="34"/>
      <c r="J35" s="34"/>
      <c r="K35" s="21">
        <v>44622</v>
      </c>
      <c r="L35" s="3" t="s">
        <v>316</v>
      </c>
      <c r="M35" s="34">
        <v>333000</v>
      </c>
      <c r="N35" s="34">
        <v>0</v>
      </c>
      <c r="O35" s="34">
        <f t="shared" si="1"/>
        <v>333000</v>
      </c>
      <c r="P35" s="34"/>
      <c r="Q35" s="34"/>
      <c r="R35" s="34"/>
      <c r="S35" s="34"/>
      <c r="T35" s="3" t="s">
        <v>2131</v>
      </c>
    </row>
    <row r="36" spans="1:21" x14ac:dyDescent="0.35">
      <c r="A36" s="3" t="s">
        <v>13</v>
      </c>
      <c r="B36" s="3"/>
      <c r="C36" s="3"/>
      <c r="D36" s="3"/>
      <c r="E36" s="91"/>
      <c r="F36" s="34"/>
      <c r="G36" s="34"/>
      <c r="H36" s="34"/>
      <c r="I36" s="34"/>
      <c r="J36" s="34"/>
      <c r="K36" s="21">
        <v>44622</v>
      </c>
      <c r="L36" s="3" t="s">
        <v>316</v>
      </c>
      <c r="M36" s="34">
        <v>371000</v>
      </c>
      <c r="N36" s="34">
        <v>0</v>
      </c>
      <c r="O36" s="34">
        <f t="shared" si="1"/>
        <v>371000</v>
      </c>
      <c r="P36" s="34"/>
      <c r="Q36" s="34"/>
      <c r="R36" s="43"/>
      <c r="S36" s="43"/>
      <c r="T36" s="3" t="s">
        <v>2131</v>
      </c>
    </row>
    <row r="37" spans="1:21" x14ac:dyDescent="0.35">
      <c r="A37" s="3" t="s">
        <v>13</v>
      </c>
      <c r="B37" s="3"/>
      <c r="C37" s="3"/>
      <c r="D37" s="3"/>
      <c r="E37" s="91"/>
      <c r="F37" s="34"/>
      <c r="G37" s="34"/>
      <c r="H37" s="34"/>
      <c r="I37" s="34"/>
      <c r="J37" s="34"/>
      <c r="K37" s="21"/>
      <c r="L37" s="3"/>
      <c r="M37" s="34"/>
      <c r="N37" s="34"/>
      <c r="O37" s="34"/>
      <c r="P37" s="34"/>
      <c r="Q37" s="34"/>
      <c r="R37" s="34"/>
      <c r="S37" s="34"/>
      <c r="T37" s="3" t="s">
        <v>2131</v>
      </c>
    </row>
    <row r="38" spans="1:21" s="95" customFormat="1" x14ac:dyDescent="0.35">
      <c r="A38" s="18" t="s">
        <v>13</v>
      </c>
      <c r="B38" s="18"/>
      <c r="C38" s="18"/>
      <c r="D38" s="18"/>
      <c r="E38" s="94"/>
      <c r="F38" s="23"/>
      <c r="G38" s="23"/>
      <c r="H38" s="23"/>
      <c r="I38" s="23"/>
      <c r="J38" s="23"/>
      <c r="K38" s="36"/>
      <c r="L38" s="18"/>
      <c r="M38" s="23">
        <f>SUM(M34:M37)</f>
        <v>704000</v>
      </c>
      <c r="N38" s="23">
        <f>SUM(N34:N37)</f>
        <v>934000</v>
      </c>
      <c r="O38" s="23">
        <f>+M38+N38</f>
        <v>1638000</v>
      </c>
      <c r="P38" s="23">
        <f>+I33-M38</f>
        <v>-704000</v>
      </c>
      <c r="Q38" s="23">
        <f>+J33-N38</f>
        <v>704000</v>
      </c>
      <c r="R38" s="23">
        <f>+P38+Q38</f>
        <v>0</v>
      </c>
      <c r="S38" s="23">
        <f>+O38</f>
        <v>1638000</v>
      </c>
      <c r="T38" s="18"/>
      <c r="U38" s="95" t="s">
        <v>2302</v>
      </c>
    </row>
    <row r="39" spans="1:21" x14ac:dyDescent="0.35">
      <c r="A39" s="3" t="s">
        <v>14</v>
      </c>
      <c r="B39" s="3" t="s">
        <v>437</v>
      </c>
      <c r="C39" s="3"/>
      <c r="D39" s="3">
        <v>137.26</v>
      </c>
      <c r="E39" s="91">
        <v>12000</v>
      </c>
      <c r="F39" s="34">
        <f>+D39*0.8364</f>
        <v>114.804264</v>
      </c>
      <c r="G39" s="34"/>
      <c r="H39" s="34">
        <f>+D39*E39</f>
        <v>1647120</v>
      </c>
      <c r="I39" s="34">
        <f>+CEILING(F39*G39,1000)</f>
        <v>0</v>
      </c>
      <c r="J39" s="34">
        <f>(H39-I39)</f>
        <v>1647120</v>
      </c>
      <c r="K39" s="21">
        <v>44570</v>
      </c>
      <c r="L39" s="3" t="s">
        <v>2109</v>
      </c>
      <c r="M39" s="34"/>
      <c r="N39" s="34"/>
      <c r="O39" s="34"/>
      <c r="P39" s="34"/>
      <c r="Q39" s="34"/>
      <c r="R39" s="34"/>
      <c r="S39" s="34"/>
      <c r="T39" s="3" t="s">
        <v>2132</v>
      </c>
      <c r="U39" s="1" t="s">
        <v>2303</v>
      </c>
    </row>
    <row r="40" spans="1:21" x14ac:dyDescent="0.35">
      <c r="A40" s="3" t="s">
        <v>14</v>
      </c>
      <c r="B40" s="3"/>
      <c r="C40" s="3"/>
      <c r="D40" s="3"/>
      <c r="E40" s="91"/>
      <c r="F40" s="34"/>
      <c r="G40" s="34"/>
      <c r="H40" s="34"/>
      <c r="I40" s="34"/>
      <c r="J40" s="34"/>
      <c r="K40" s="21">
        <v>44570</v>
      </c>
      <c r="L40" s="3" t="s">
        <v>316</v>
      </c>
      <c r="M40" s="34">
        <v>10000</v>
      </c>
      <c r="N40" s="34">
        <v>0</v>
      </c>
      <c r="O40" s="34">
        <f t="shared" si="1"/>
        <v>10000</v>
      </c>
      <c r="P40" s="34"/>
      <c r="Q40" s="34"/>
      <c r="R40" s="34"/>
      <c r="S40" s="34"/>
      <c r="T40" s="3" t="s">
        <v>2132</v>
      </c>
    </row>
    <row r="41" spans="1:21" x14ac:dyDescent="0.35">
      <c r="A41" s="3" t="s">
        <v>14</v>
      </c>
      <c r="B41" s="3"/>
      <c r="C41" s="3"/>
      <c r="D41" s="3"/>
      <c r="E41" s="91"/>
      <c r="F41" s="34"/>
      <c r="G41" s="34"/>
      <c r="H41" s="34"/>
      <c r="I41" s="34"/>
      <c r="J41" s="34"/>
      <c r="K41" s="21">
        <v>44586</v>
      </c>
      <c r="L41" s="3" t="s">
        <v>316</v>
      </c>
      <c r="M41" s="34">
        <v>400000</v>
      </c>
      <c r="N41" s="34">
        <v>0</v>
      </c>
      <c r="O41" s="34">
        <f t="shared" si="1"/>
        <v>400000</v>
      </c>
      <c r="P41" s="34"/>
      <c r="Q41" s="34"/>
      <c r="R41" s="34"/>
      <c r="S41" s="34"/>
      <c r="T41" s="3" t="s">
        <v>2132</v>
      </c>
    </row>
    <row r="42" spans="1:21" x14ac:dyDescent="0.35">
      <c r="A42" s="3" t="s">
        <v>14</v>
      </c>
      <c r="B42" s="3"/>
      <c r="C42" s="3"/>
      <c r="D42" s="3"/>
      <c r="E42" s="91"/>
      <c r="F42" s="34"/>
      <c r="G42" s="34"/>
      <c r="H42" s="34"/>
      <c r="I42" s="34"/>
      <c r="J42" s="34"/>
      <c r="K42" s="98">
        <v>44704</v>
      </c>
      <c r="L42" s="3" t="s">
        <v>9</v>
      </c>
      <c r="M42" s="34"/>
      <c r="N42" s="34">
        <v>400000</v>
      </c>
      <c r="O42" s="34">
        <f t="shared" si="1"/>
        <v>400000</v>
      </c>
      <c r="P42" s="34"/>
      <c r="Q42" s="34"/>
      <c r="R42" s="34"/>
      <c r="S42" s="34"/>
      <c r="T42" s="3" t="s">
        <v>2132</v>
      </c>
    </row>
    <row r="43" spans="1:21" x14ac:dyDescent="0.35">
      <c r="A43" s="3" t="s">
        <v>14</v>
      </c>
      <c r="B43" s="3"/>
      <c r="C43" s="3"/>
      <c r="D43" s="3"/>
      <c r="E43" s="91"/>
      <c r="F43" s="34"/>
      <c r="G43" s="34"/>
      <c r="H43" s="34"/>
      <c r="I43" s="34"/>
      <c r="J43" s="34"/>
      <c r="K43" s="3"/>
      <c r="L43" s="100" t="s">
        <v>2159</v>
      </c>
      <c r="M43" s="34">
        <v>110000</v>
      </c>
      <c r="N43" s="34"/>
      <c r="O43" s="34">
        <f t="shared" si="1"/>
        <v>110000</v>
      </c>
      <c r="P43" s="34"/>
      <c r="Q43" s="34"/>
      <c r="R43" s="34"/>
      <c r="S43" s="34"/>
      <c r="T43" s="3" t="s">
        <v>2132</v>
      </c>
    </row>
    <row r="44" spans="1:21" x14ac:dyDescent="0.35">
      <c r="A44" s="3" t="s">
        <v>14</v>
      </c>
      <c r="B44" s="3"/>
      <c r="C44" s="3"/>
      <c r="D44" s="3"/>
      <c r="E44" s="91"/>
      <c r="F44" s="34">
        <f>+D44*0.8364</f>
        <v>0</v>
      </c>
      <c r="G44" s="34"/>
      <c r="H44" s="34"/>
      <c r="I44" s="34"/>
      <c r="J44" s="34"/>
      <c r="K44" s="21">
        <v>44934</v>
      </c>
      <c r="L44" s="3" t="s">
        <v>316</v>
      </c>
      <c r="M44" s="34">
        <v>384000</v>
      </c>
      <c r="N44" s="34">
        <v>0</v>
      </c>
      <c r="O44" s="34">
        <f t="shared" si="1"/>
        <v>384000</v>
      </c>
      <c r="P44" s="34"/>
      <c r="Q44" s="34"/>
      <c r="R44" s="34"/>
      <c r="S44" s="34"/>
      <c r="T44" s="3" t="s">
        <v>2132</v>
      </c>
    </row>
    <row r="45" spans="1:21" x14ac:dyDescent="0.35">
      <c r="A45" s="3" t="s">
        <v>14</v>
      </c>
      <c r="B45" s="3"/>
      <c r="C45" s="3"/>
      <c r="D45" s="3"/>
      <c r="E45" s="91"/>
      <c r="F45" s="34"/>
      <c r="G45" s="34"/>
      <c r="H45" s="34"/>
      <c r="I45" s="34"/>
      <c r="J45" s="34"/>
      <c r="K45" s="21">
        <v>44972</v>
      </c>
      <c r="L45" s="3" t="s">
        <v>9</v>
      </c>
      <c r="M45" s="34"/>
      <c r="N45" s="34">
        <v>363000</v>
      </c>
      <c r="O45" s="34">
        <f t="shared" si="1"/>
        <v>363000</v>
      </c>
      <c r="P45" s="34"/>
      <c r="Q45" s="34"/>
      <c r="R45" s="34"/>
      <c r="S45" s="34"/>
      <c r="T45" s="3" t="s">
        <v>2132</v>
      </c>
    </row>
    <row r="46" spans="1:21" x14ac:dyDescent="0.35">
      <c r="A46" s="3" t="s">
        <v>14</v>
      </c>
      <c r="B46" s="3"/>
      <c r="C46" s="3"/>
      <c r="D46" s="3"/>
      <c r="E46" s="91"/>
      <c r="F46" s="34"/>
      <c r="G46" s="34"/>
      <c r="H46" s="34"/>
      <c r="I46" s="34"/>
      <c r="J46" s="34"/>
      <c r="K46" s="21">
        <v>44967</v>
      </c>
      <c r="L46" s="3" t="s">
        <v>316</v>
      </c>
      <c r="M46" s="34">
        <v>-20000</v>
      </c>
      <c r="N46" s="34">
        <v>0</v>
      </c>
      <c r="O46" s="34">
        <f t="shared" si="1"/>
        <v>-20000</v>
      </c>
      <c r="P46" s="34"/>
      <c r="Q46" s="34"/>
      <c r="R46" s="34"/>
      <c r="S46" s="34"/>
      <c r="T46" s="3" t="s">
        <v>2132</v>
      </c>
    </row>
    <row r="47" spans="1:21" x14ac:dyDescent="0.35">
      <c r="A47" s="3" t="s">
        <v>14</v>
      </c>
      <c r="B47" s="3"/>
      <c r="C47" s="3"/>
      <c r="D47" s="3"/>
      <c r="E47" s="91"/>
      <c r="F47" s="34"/>
      <c r="G47" s="34"/>
      <c r="H47" s="34"/>
      <c r="I47" s="34"/>
      <c r="J47" s="34"/>
      <c r="K47" s="21"/>
      <c r="L47" s="3"/>
      <c r="M47" s="34"/>
      <c r="N47" s="34"/>
      <c r="O47" s="34"/>
      <c r="P47" s="34"/>
      <c r="Q47" s="34"/>
      <c r="R47" s="34"/>
      <c r="S47" s="34"/>
      <c r="T47" s="3" t="s">
        <v>2132</v>
      </c>
    </row>
    <row r="48" spans="1:21" s="95" customFormat="1" x14ac:dyDescent="0.35">
      <c r="A48" s="18" t="s">
        <v>14</v>
      </c>
      <c r="B48" s="18"/>
      <c r="C48" s="18"/>
      <c r="D48" s="18"/>
      <c r="E48" s="94"/>
      <c r="F48" s="23"/>
      <c r="G48" s="23"/>
      <c r="H48" s="23"/>
      <c r="I48" s="23"/>
      <c r="J48" s="23"/>
      <c r="K48" s="36"/>
      <c r="L48" s="18"/>
      <c r="M48" s="23">
        <f>+SUM(M39:M47)</f>
        <v>884000</v>
      </c>
      <c r="N48" s="23">
        <f>+SUM(N39:N47)</f>
        <v>763000</v>
      </c>
      <c r="O48" s="23">
        <f>+SUM(O39:O47)</f>
        <v>1647000</v>
      </c>
      <c r="P48" s="23">
        <f>+I39-M48</f>
        <v>-884000</v>
      </c>
      <c r="Q48" s="23">
        <f>+J39-N48</f>
        <v>884120</v>
      </c>
      <c r="R48" s="23">
        <f>+P48+Q48</f>
        <v>120</v>
      </c>
      <c r="S48" s="23">
        <f>+O48</f>
        <v>1647000</v>
      </c>
      <c r="T48" s="18"/>
      <c r="U48" s="95" t="s">
        <v>2302</v>
      </c>
    </row>
    <row r="49" spans="1:21" x14ac:dyDescent="0.35">
      <c r="A49" s="3" t="s">
        <v>15</v>
      </c>
      <c r="B49" s="3" t="s">
        <v>437</v>
      </c>
      <c r="C49" s="3"/>
      <c r="D49" s="3">
        <v>204.65</v>
      </c>
      <c r="E49" s="91">
        <v>12000</v>
      </c>
      <c r="F49" s="34">
        <f>+D49*0.8364</f>
        <v>171.16926000000001</v>
      </c>
      <c r="G49" s="34"/>
      <c r="H49" s="34">
        <f>+D49*E49</f>
        <v>2455800</v>
      </c>
      <c r="I49" s="34">
        <f>+CEILING(F49*G49,1000)</f>
        <v>0</v>
      </c>
      <c r="J49" s="34">
        <f>(H49-I49)</f>
        <v>2455800</v>
      </c>
      <c r="K49" s="21">
        <v>44560</v>
      </c>
      <c r="L49" s="3" t="s">
        <v>2109</v>
      </c>
      <c r="M49" s="34"/>
      <c r="N49" s="34"/>
      <c r="O49" s="34">
        <f t="shared" ref="O49:O63" si="2">+SUM(M49:N49)</f>
        <v>0</v>
      </c>
      <c r="P49" s="34"/>
      <c r="Q49" s="34"/>
      <c r="R49" s="34"/>
      <c r="S49" s="34"/>
      <c r="T49" s="3" t="s">
        <v>2131</v>
      </c>
      <c r="U49" s="1" t="s">
        <v>2303</v>
      </c>
    </row>
    <row r="50" spans="1:21" x14ac:dyDescent="0.35">
      <c r="A50" s="3" t="s">
        <v>15</v>
      </c>
      <c r="B50" s="3"/>
      <c r="C50" s="3"/>
      <c r="D50" s="3"/>
      <c r="E50" s="91"/>
      <c r="F50" s="34"/>
      <c r="G50" s="34"/>
      <c r="H50" s="34"/>
      <c r="I50" s="34"/>
      <c r="J50" s="34"/>
      <c r="K50" s="21">
        <v>44560</v>
      </c>
      <c r="L50" s="3" t="s">
        <v>9</v>
      </c>
      <c r="M50" s="34"/>
      <c r="N50" s="34">
        <v>5000</v>
      </c>
      <c r="O50" s="34">
        <f t="shared" si="2"/>
        <v>5000</v>
      </c>
      <c r="P50" s="34"/>
      <c r="Q50" s="34"/>
      <c r="R50" s="43"/>
      <c r="S50" s="43"/>
      <c r="T50" s="3" t="s">
        <v>2131</v>
      </c>
    </row>
    <row r="51" spans="1:21" x14ac:dyDescent="0.35">
      <c r="A51" s="3" t="s">
        <v>15</v>
      </c>
      <c r="B51" s="3"/>
      <c r="C51" s="3"/>
      <c r="D51" s="3"/>
      <c r="E51" s="91"/>
      <c r="F51" s="34"/>
      <c r="G51" s="34"/>
      <c r="H51" s="34"/>
      <c r="I51" s="34"/>
      <c r="J51" s="34"/>
      <c r="K51" s="21">
        <v>44608</v>
      </c>
      <c r="L51" s="3" t="s">
        <v>9</v>
      </c>
      <c r="M51" s="34"/>
      <c r="N51" s="34">
        <v>50000</v>
      </c>
      <c r="O51" s="34">
        <f t="shared" si="2"/>
        <v>50000</v>
      </c>
      <c r="P51" s="34"/>
      <c r="Q51" s="34"/>
      <c r="R51" s="34"/>
      <c r="S51" s="34"/>
      <c r="T51" s="3" t="s">
        <v>2131</v>
      </c>
    </row>
    <row r="52" spans="1:21" x14ac:dyDescent="0.35">
      <c r="A52" s="3" t="s">
        <v>15</v>
      </c>
      <c r="B52" s="3"/>
      <c r="C52" s="3"/>
      <c r="D52" s="3"/>
      <c r="E52" s="91"/>
      <c r="F52" s="34"/>
      <c r="G52" s="34"/>
      <c r="H52" s="34"/>
      <c r="I52" s="34"/>
      <c r="J52" s="34"/>
      <c r="K52" s="21">
        <v>44612</v>
      </c>
      <c r="L52" s="3" t="s">
        <v>9</v>
      </c>
      <c r="M52" s="34"/>
      <c r="N52" s="34">
        <v>225000</v>
      </c>
      <c r="O52" s="34">
        <f t="shared" si="2"/>
        <v>225000</v>
      </c>
      <c r="P52" s="34"/>
      <c r="Q52" s="34"/>
      <c r="R52" s="34"/>
      <c r="S52" s="34"/>
      <c r="T52" s="3" t="s">
        <v>2131</v>
      </c>
    </row>
    <row r="53" spans="1:21" x14ac:dyDescent="0.35">
      <c r="A53" s="3" t="s">
        <v>15</v>
      </c>
      <c r="B53" s="3"/>
      <c r="C53" s="3"/>
      <c r="D53" s="3"/>
      <c r="E53" s="91"/>
      <c r="F53" s="34"/>
      <c r="G53" s="34"/>
      <c r="H53" s="34"/>
      <c r="I53" s="34"/>
      <c r="J53" s="34"/>
      <c r="K53" s="21">
        <v>44631</v>
      </c>
      <c r="L53" s="3" t="s">
        <v>9</v>
      </c>
      <c r="M53" s="34"/>
      <c r="N53" s="34">
        <v>334000</v>
      </c>
      <c r="O53" s="34">
        <f t="shared" si="2"/>
        <v>334000</v>
      </c>
      <c r="P53" s="34"/>
      <c r="Q53" s="34"/>
      <c r="R53" s="34"/>
      <c r="S53" s="34"/>
      <c r="T53" s="3" t="s">
        <v>2131</v>
      </c>
    </row>
    <row r="54" spans="1:21" x14ac:dyDescent="0.35">
      <c r="A54" s="3" t="s">
        <v>15</v>
      </c>
      <c r="B54" s="3"/>
      <c r="C54" s="3"/>
      <c r="D54" s="3"/>
      <c r="E54" s="91"/>
      <c r="F54" s="34"/>
      <c r="G54" s="34"/>
      <c r="H54" s="34"/>
      <c r="I54" s="34"/>
      <c r="J54" s="34"/>
      <c r="K54" s="98">
        <v>44699</v>
      </c>
      <c r="L54" s="3" t="s">
        <v>9</v>
      </c>
      <c r="M54" s="34"/>
      <c r="N54" s="34">
        <v>700000</v>
      </c>
      <c r="O54" s="34">
        <f t="shared" si="2"/>
        <v>700000</v>
      </c>
      <c r="P54" s="34"/>
      <c r="Q54" s="34"/>
      <c r="R54" s="34"/>
      <c r="S54" s="34"/>
      <c r="T54" s="3" t="s">
        <v>2131</v>
      </c>
    </row>
    <row r="55" spans="1:21" x14ac:dyDescent="0.35">
      <c r="A55" s="3" t="s">
        <v>15</v>
      </c>
      <c r="B55" s="3"/>
      <c r="C55" s="3"/>
      <c r="D55" s="3"/>
      <c r="E55" s="91"/>
      <c r="F55" s="34"/>
      <c r="G55" s="34"/>
      <c r="H55" s="34"/>
      <c r="I55" s="34"/>
      <c r="J55" s="34"/>
      <c r="K55" s="98">
        <v>44720</v>
      </c>
      <c r="L55" s="3" t="s">
        <v>9</v>
      </c>
      <c r="M55" s="34"/>
      <c r="N55" s="34">
        <v>86800</v>
      </c>
      <c r="O55" s="34">
        <f t="shared" si="2"/>
        <v>86800</v>
      </c>
      <c r="P55" s="34"/>
      <c r="Q55" s="34"/>
      <c r="R55" s="34"/>
      <c r="S55" s="34"/>
      <c r="T55" s="3" t="s">
        <v>2131</v>
      </c>
    </row>
    <row r="56" spans="1:21" x14ac:dyDescent="0.35">
      <c r="A56" s="3" t="s">
        <v>15</v>
      </c>
      <c r="B56" s="3"/>
      <c r="C56" s="3"/>
      <c r="D56" s="3"/>
      <c r="E56" s="91"/>
      <c r="F56" s="34">
        <f>+D56*0.8364</f>
        <v>0</v>
      </c>
      <c r="G56" s="34"/>
      <c r="H56" s="34"/>
      <c r="I56" s="34"/>
      <c r="J56" s="34"/>
      <c r="K56" s="98">
        <v>44849</v>
      </c>
      <c r="L56" s="3" t="s">
        <v>316</v>
      </c>
      <c r="M56" s="34">
        <v>1055000</v>
      </c>
      <c r="N56" s="34"/>
      <c r="O56" s="34">
        <f t="shared" si="2"/>
        <v>1055000</v>
      </c>
      <c r="P56" s="34"/>
      <c r="Q56" s="34"/>
      <c r="R56" s="34"/>
      <c r="S56" s="34"/>
      <c r="T56" s="3" t="s">
        <v>2131</v>
      </c>
    </row>
    <row r="57" spans="1:21" x14ac:dyDescent="0.35">
      <c r="A57" s="3" t="s">
        <v>15</v>
      </c>
      <c r="B57" s="3"/>
      <c r="C57" s="3"/>
      <c r="D57" s="3"/>
      <c r="E57" s="91"/>
      <c r="F57" s="34">
        <f>+D57*0.8364</f>
        <v>0</v>
      </c>
      <c r="G57" s="34"/>
      <c r="H57" s="34"/>
      <c r="I57" s="34"/>
      <c r="J57" s="34"/>
      <c r="K57" s="21">
        <v>44849</v>
      </c>
      <c r="L57" s="3" t="s">
        <v>316</v>
      </c>
      <c r="M57" s="34">
        <v>-1055000</v>
      </c>
      <c r="N57" s="34"/>
      <c r="O57" s="34">
        <f t="shared" si="2"/>
        <v>-1055000</v>
      </c>
      <c r="P57" s="34"/>
      <c r="Q57" s="34"/>
      <c r="R57" s="43"/>
      <c r="S57" s="43"/>
      <c r="T57" s="3" t="s">
        <v>2131</v>
      </c>
    </row>
    <row r="58" spans="1:21" x14ac:dyDescent="0.35">
      <c r="A58" s="3" t="s">
        <v>15</v>
      </c>
      <c r="B58" s="3"/>
      <c r="C58" s="3"/>
      <c r="D58" s="3"/>
      <c r="E58" s="91"/>
      <c r="F58" s="34"/>
      <c r="G58" s="34"/>
      <c r="H58" s="34"/>
      <c r="I58" s="34"/>
      <c r="J58" s="34"/>
      <c r="K58" s="21">
        <v>44866</v>
      </c>
      <c r="L58" s="3" t="s">
        <v>316</v>
      </c>
      <c r="M58" s="34">
        <v>1055000</v>
      </c>
      <c r="N58" s="34"/>
      <c r="O58" s="34">
        <f t="shared" si="2"/>
        <v>1055000</v>
      </c>
      <c r="P58" s="34"/>
      <c r="Q58" s="34"/>
      <c r="R58" s="34"/>
      <c r="S58" s="34"/>
      <c r="T58" s="3" t="s">
        <v>2131</v>
      </c>
    </row>
    <row r="59" spans="1:21" x14ac:dyDescent="0.35">
      <c r="A59" s="3" t="s">
        <v>1988</v>
      </c>
      <c r="B59" s="3"/>
      <c r="C59" s="3"/>
      <c r="D59" s="3"/>
      <c r="E59" s="91"/>
      <c r="F59" s="34"/>
      <c r="G59" s="34"/>
      <c r="H59" s="34"/>
      <c r="I59" s="34"/>
      <c r="J59" s="34"/>
      <c r="K59" s="21">
        <v>44868</v>
      </c>
      <c r="L59" s="3" t="s">
        <v>316</v>
      </c>
      <c r="M59" s="34">
        <v>-1055000</v>
      </c>
      <c r="N59" s="34"/>
      <c r="O59" s="34">
        <f t="shared" si="2"/>
        <v>-1055000</v>
      </c>
      <c r="P59" s="34"/>
      <c r="Q59" s="34"/>
      <c r="R59" s="34"/>
      <c r="S59" s="34"/>
      <c r="T59" s="3" t="s">
        <v>2131</v>
      </c>
    </row>
    <row r="60" spans="1:21" x14ac:dyDescent="0.35">
      <c r="A60" s="3" t="s">
        <v>15</v>
      </c>
      <c r="B60" s="3"/>
      <c r="C60" s="3"/>
      <c r="D60" s="3"/>
      <c r="E60" s="91"/>
      <c r="F60" s="34"/>
      <c r="G60" s="34"/>
      <c r="H60" s="34"/>
      <c r="I60" s="34"/>
      <c r="J60" s="34"/>
      <c r="K60" s="21">
        <v>44907</v>
      </c>
      <c r="L60" s="3" t="s">
        <v>316</v>
      </c>
      <c r="M60" s="34">
        <v>1055000</v>
      </c>
      <c r="N60" s="34"/>
      <c r="O60" s="34">
        <f t="shared" si="2"/>
        <v>1055000</v>
      </c>
      <c r="P60" s="34"/>
      <c r="Q60" s="34"/>
      <c r="R60" s="34"/>
      <c r="S60" s="34"/>
      <c r="T60" s="3" t="s">
        <v>2131</v>
      </c>
    </row>
    <row r="61" spans="1:21" x14ac:dyDescent="0.35">
      <c r="A61" s="3" t="s">
        <v>15</v>
      </c>
      <c r="B61" s="3"/>
      <c r="C61" s="3"/>
      <c r="D61" s="3"/>
      <c r="E61" s="91"/>
      <c r="F61" s="34"/>
      <c r="G61" s="34"/>
      <c r="H61" s="34"/>
      <c r="I61" s="34"/>
      <c r="J61" s="34"/>
      <c r="K61" s="21">
        <v>45140</v>
      </c>
      <c r="L61" s="3" t="s">
        <v>316</v>
      </c>
      <c r="M61" s="34">
        <v>-1055000</v>
      </c>
      <c r="N61" s="34"/>
      <c r="O61" s="34">
        <f t="shared" si="2"/>
        <v>-1055000</v>
      </c>
      <c r="P61" s="34"/>
      <c r="Q61" s="34"/>
      <c r="R61" s="34"/>
      <c r="S61" s="34"/>
      <c r="T61" s="3" t="s">
        <v>2131</v>
      </c>
    </row>
    <row r="62" spans="1:21" x14ac:dyDescent="0.35">
      <c r="A62" s="3" t="s">
        <v>15</v>
      </c>
      <c r="B62" s="3"/>
      <c r="C62" s="3"/>
      <c r="D62" s="3"/>
      <c r="E62" s="91"/>
      <c r="F62" s="34"/>
      <c r="G62" s="34"/>
      <c r="H62" s="34"/>
      <c r="I62" s="34"/>
      <c r="J62" s="34"/>
      <c r="K62" s="21">
        <v>45160</v>
      </c>
      <c r="L62" s="3" t="s">
        <v>316</v>
      </c>
      <c r="M62" s="34">
        <v>600000</v>
      </c>
      <c r="N62" s="34"/>
      <c r="O62" s="34">
        <f t="shared" si="2"/>
        <v>600000</v>
      </c>
      <c r="P62" s="34"/>
      <c r="Q62" s="34"/>
      <c r="R62" s="34"/>
      <c r="S62" s="34"/>
      <c r="T62" s="3" t="s">
        <v>2131</v>
      </c>
    </row>
    <row r="63" spans="1:21" x14ac:dyDescent="0.35">
      <c r="A63" s="3" t="s">
        <v>15</v>
      </c>
      <c r="B63" s="3"/>
      <c r="C63" s="3"/>
      <c r="D63" s="3"/>
      <c r="E63" s="91"/>
      <c r="F63" s="34"/>
      <c r="G63" s="34"/>
      <c r="H63" s="34"/>
      <c r="I63" s="34"/>
      <c r="J63" s="34"/>
      <c r="K63" s="21">
        <v>45188</v>
      </c>
      <c r="L63" s="3" t="s">
        <v>316</v>
      </c>
      <c r="M63" s="34">
        <v>455000</v>
      </c>
      <c r="N63" s="34"/>
      <c r="O63" s="34">
        <f t="shared" si="2"/>
        <v>455000</v>
      </c>
      <c r="P63" s="34"/>
      <c r="Q63" s="34"/>
      <c r="R63" s="34"/>
      <c r="S63" s="34"/>
      <c r="T63" s="3" t="s">
        <v>2131</v>
      </c>
    </row>
    <row r="64" spans="1:21" x14ac:dyDescent="0.35">
      <c r="A64" s="3" t="s">
        <v>15</v>
      </c>
      <c r="B64" s="3"/>
      <c r="C64" s="3"/>
      <c r="D64" s="3"/>
      <c r="E64" s="91"/>
      <c r="F64" s="34"/>
      <c r="G64" s="34"/>
      <c r="H64" s="34"/>
      <c r="I64" s="34"/>
      <c r="J64" s="34"/>
      <c r="K64" s="21"/>
      <c r="L64" s="3"/>
      <c r="M64" s="34"/>
      <c r="N64" s="34"/>
      <c r="O64" s="34"/>
      <c r="P64" s="34"/>
      <c r="Q64" s="34"/>
      <c r="R64" s="43"/>
      <c r="S64" s="43"/>
      <c r="T64" s="3" t="s">
        <v>2131</v>
      </c>
    </row>
    <row r="65" spans="1:21" s="95" customFormat="1" x14ac:dyDescent="0.35">
      <c r="A65" s="18" t="s">
        <v>15</v>
      </c>
      <c r="B65" s="18"/>
      <c r="C65" s="18"/>
      <c r="D65" s="18"/>
      <c r="E65" s="94"/>
      <c r="F65" s="23"/>
      <c r="G65" s="23"/>
      <c r="H65" s="23"/>
      <c r="I65" s="23"/>
      <c r="J65" s="23"/>
      <c r="K65" s="36"/>
      <c r="L65" s="18"/>
      <c r="M65" s="23">
        <f t="shared" ref="M65:N65" si="3">SUM(M50:M63)</f>
        <v>1055000</v>
      </c>
      <c r="N65" s="23">
        <f t="shared" si="3"/>
        <v>1400800</v>
      </c>
      <c r="O65" s="23">
        <f>SUM(O50:O63)</f>
        <v>2455800</v>
      </c>
      <c r="P65" s="23">
        <f>+I49-M65</f>
        <v>-1055000</v>
      </c>
      <c r="Q65" s="23">
        <f>+J49-N65</f>
        <v>1055000</v>
      </c>
      <c r="R65" s="23">
        <f>+P65+Q65</f>
        <v>0</v>
      </c>
      <c r="S65" s="23">
        <f>+O65</f>
        <v>2455800</v>
      </c>
      <c r="T65" s="18"/>
      <c r="U65" s="95" t="s">
        <v>2302</v>
      </c>
    </row>
    <row r="66" spans="1:21" s="28" customFormat="1" x14ac:dyDescent="0.35">
      <c r="A66" s="26" t="s">
        <v>16</v>
      </c>
      <c r="B66" s="26" t="s">
        <v>437</v>
      </c>
      <c r="C66" s="26"/>
      <c r="D66" s="26">
        <v>139.29</v>
      </c>
      <c r="E66" s="96">
        <v>12000</v>
      </c>
      <c r="F66" s="27">
        <f t="shared" ref="F66:F69" si="4">+D66*0.8364</f>
        <v>116.502156</v>
      </c>
      <c r="G66" s="27"/>
      <c r="H66" s="27">
        <f t="shared" ref="H66:H69" si="5">+D66*E66</f>
        <v>1671480</v>
      </c>
      <c r="I66" s="27">
        <f t="shared" ref="I66:I69" si="6">+CEILING(F66*G66,1000)</f>
        <v>0</v>
      </c>
      <c r="J66" s="27">
        <f t="shared" ref="J66:J69" si="7">(H66-I66)</f>
        <v>1671480</v>
      </c>
      <c r="K66" s="26"/>
      <c r="L66" s="26"/>
      <c r="M66" s="27"/>
      <c r="N66" s="27"/>
      <c r="O66" s="27">
        <f t="shared" ref="O66:O67" si="8">+SUM(M66:N66)</f>
        <v>0</v>
      </c>
      <c r="P66" s="27">
        <f>+I66</f>
        <v>0</v>
      </c>
      <c r="Q66" s="27">
        <f>+J66</f>
        <v>1671480</v>
      </c>
      <c r="R66" s="27">
        <f>+P66+Q66</f>
        <v>1671480</v>
      </c>
      <c r="S66" s="27">
        <f>+O66</f>
        <v>0</v>
      </c>
      <c r="T66" s="26"/>
      <c r="U66" s="28" t="s">
        <v>2303</v>
      </c>
    </row>
    <row r="67" spans="1:21" s="28" customFormat="1" x14ac:dyDescent="0.35">
      <c r="A67" s="26" t="s">
        <v>17</v>
      </c>
      <c r="B67" s="26" t="s">
        <v>437</v>
      </c>
      <c r="C67" s="26"/>
      <c r="D67" s="26">
        <v>140.75</v>
      </c>
      <c r="E67" s="96">
        <v>12000</v>
      </c>
      <c r="F67" s="27">
        <f t="shared" si="4"/>
        <v>117.72330000000001</v>
      </c>
      <c r="G67" s="27"/>
      <c r="H67" s="27">
        <f t="shared" si="5"/>
        <v>1689000</v>
      </c>
      <c r="I67" s="27">
        <f t="shared" si="6"/>
        <v>0</v>
      </c>
      <c r="J67" s="27">
        <f t="shared" si="7"/>
        <v>1689000</v>
      </c>
      <c r="K67" s="26"/>
      <c r="L67" s="26"/>
      <c r="M67" s="27"/>
      <c r="N67" s="27"/>
      <c r="O67" s="27">
        <f t="shared" si="8"/>
        <v>0</v>
      </c>
      <c r="P67" s="27"/>
      <c r="Q67" s="27">
        <f t="shared" ref="Q67:Q68" si="9">+J67</f>
        <v>1689000</v>
      </c>
      <c r="R67" s="27">
        <f t="shared" ref="R67:R68" si="10">+P67+Q67</f>
        <v>1689000</v>
      </c>
      <c r="S67" s="27">
        <f t="shared" ref="S67:S68" si="11">+O67</f>
        <v>0</v>
      </c>
      <c r="T67" s="26"/>
      <c r="U67" s="28" t="s">
        <v>2303</v>
      </c>
    </row>
    <row r="68" spans="1:21" s="28" customFormat="1" x14ac:dyDescent="0.35">
      <c r="A68" s="26" t="s">
        <v>18</v>
      </c>
      <c r="B68" s="26" t="s">
        <v>437</v>
      </c>
      <c r="C68" s="26"/>
      <c r="D68" s="26">
        <v>142.22</v>
      </c>
      <c r="E68" s="96">
        <v>12000</v>
      </c>
      <c r="F68" s="27">
        <f t="shared" si="4"/>
        <v>118.952808</v>
      </c>
      <c r="G68" s="27"/>
      <c r="H68" s="27">
        <f t="shared" si="5"/>
        <v>1706640</v>
      </c>
      <c r="I68" s="27">
        <f t="shared" si="6"/>
        <v>0</v>
      </c>
      <c r="J68" s="27">
        <f t="shared" si="7"/>
        <v>1706640</v>
      </c>
      <c r="K68" s="97"/>
      <c r="L68" s="26"/>
      <c r="M68" s="27"/>
      <c r="N68" s="27"/>
      <c r="O68" s="27"/>
      <c r="P68" s="27"/>
      <c r="Q68" s="27">
        <f t="shared" si="9"/>
        <v>1706640</v>
      </c>
      <c r="R68" s="27">
        <f t="shared" si="10"/>
        <v>1706640</v>
      </c>
      <c r="S68" s="27">
        <f t="shared" si="11"/>
        <v>0</v>
      </c>
      <c r="T68" s="26"/>
      <c r="U68" s="28" t="s">
        <v>2303</v>
      </c>
    </row>
    <row r="69" spans="1:21" x14ac:dyDescent="0.35">
      <c r="A69" s="3" t="s">
        <v>19</v>
      </c>
      <c r="B69" s="3" t="s">
        <v>437</v>
      </c>
      <c r="C69" s="3"/>
      <c r="D69" s="3">
        <v>169.77</v>
      </c>
      <c r="E69" s="91">
        <v>11000</v>
      </c>
      <c r="F69" s="34">
        <f t="shared" si="4"/>
        <v>141.99562800000001</v>
      </c>
      <c r="G69" s="34"/>
      <c r="H69" s="34">
        <f t="shared" si="5"/>
        <v>1867470</v>
      </c>
      <c r="I69" s="34">
        <f t="shared" si="6"/>
        <v>0</v>
      </c>
      <c r="J69" s="34">
        <f t="shared" si="7"/>
        <v>1867470</v>
      </c>
      <c r="K69" s="21">
        <v>44434</v>
      </c>
      <c r="L69" s="3" t="s">
        <v>2109</v>
      </c>
      <c r="M69" s="34"/>
      <c r="N69" s="34"/>
      <c r="O69" s="34">
        <f t="shared" ref="O69:O89" si="12">+SUM(M69:N69)</f>
        <v>0</v>
      </c>
      <c r="P69" s="34"/>
      <c r="Q69" s="34"/>
      <c r="R69" s="34"/>
      <c r="S69" s="34"/>
      <c r="T69" s="3" t="s">
        <v>2128</v>
      </c>
      <c r="U69" s="1" t="s">
        <v>2303</v>
      </c>
    </row>
    <row r="70" spans="1:21" x14ac:dyDescent="0.35">
      <c r="A70" s="3" t="s">
        <v>19</v>
      </c>
      <c r="B70" s="3"/>
      <c r="C70" s="3"/>
      <c r="D70" s="3"/>
      <c r="E70" s="91"/>
      <c r="F70" s="34"/>
      <c r="G70" s="34"/>
      <c r="H70" s="34"/>
      <c r="I70" s="34"/>
      <c r="J70" s="34"/>
      <c r="K70" s="21">
        <v>44434</v>
      </c>
      <c r="L70" s="3" t="s">
        <v>316</v>
      </c>
      <c r="M70" s="34">
        <v>50000</v>
      </c>
      <c r="N70" s="34"/>
      <c r="O70" s="34">
        <f t="shared" si="12"/>
        <v>50000</v>
      </c>
      <c r="P70" s="34"/>
      <c r="Q70" s="34"/>
      <c r="R70" s="34"/>
      <c r="S70" s="34"/>
      <c r="T70" s="3" t="s">
        <v>2128</v>
      </c>
    </row>
    <row r="71" spans="1:21" x14ac:dyDescent="0.35">
      <c r="A71" s="3" t="s">
        <v>19</v>
      </c>
      <c r="B71" s="3"/>
      <c r="C71" s="3"/>
      <c r="D71" s="3"/>
      <c r="E71" s="91"/>
      <c r="F71" s="34"/>
      <c r="G71" s="34"/>
      <c r="H71" s="34"/>
      <c r="I71" s="34"/>
      <c r="J71" s="34"/>
      <c r="K71" s="21">
        <v>44459</v>
      </c>
      <c r="L71" s="3" t="s">
        <v>316</v>
      </c>
      <c r="M71" s="34">
        <v>350000</v>
      </c>
      <c r="N71" s="34"/>
      <c r="O71" s="34">
        <f t="shared" si="12"/>
        <v>350000</v>
      </c>
      <c r="P71" s="34"/>
      <c r="Q71" s="34"/>
      <c r="R71" s="34"/>
      <c r="S71" s="34"/>
      <c r="T71" s="3" t="s">
        <v>2128</v>
      </c>
    </row>
    <row r="72" spans="1:21" x14ac:dyDescent="0.35">
      <c r="A72" s="3" t="s">
        <v>19</v>
      </c>
      <c r="B72" s="3"/>
      <c r="C72" s="3"/>
      <c r="D72" s="3"/>
      <c r="E72" s="91"/>
      <c r="F72" s="34"/>
      <c r="G72" s="34"/>
      <c r="H72" s="34"/>
      <c r="I72" s="34"/>
      <c r="J72" s="34"/>
      <c r="K72" s="21">
        <v>44523</v>
      </c>
      <c r="L72" s="3" t="s">
        <v>316</v>
      </c>
      <c r="M72" s="34">
        <v>100000</v>
      </c>
      <c r="N72" s="34"/>
      <c r="O72" s="34">
        <f t="shared" si="12"/>
        <v>100000</v>
      </c>
      <c r="P72" s="34"/>
      <c r="Q72" s="34"/>
      <c r="R72" s="34"/>
      <c r="S72" s="34"/>
      <c r="T72" s="3" t="s">
        <v>2128</v>
      </c>
    </row>
    <row r="73" spans="1:21" x14ac:dyDescent="0.35">
      <c r="A73" s="3" t="s">
        <v>19</v>
      </c>
      <c r="B73" s="3"/>
      <c r="C73" s="3"/>
      <c r="D73" s="3"/>
      <c r="E73" s="91"/>
      <c r="F73" s="34"/>
      <c r="G73" s="34"/>
      <c r="H73" s="34"/>
      <c r="I73" s="34"/>
      <c r="J73" s="34"/>
      <c r="K73" s="21">
        <v>44543</v>
      </c>
      <c r="L73" s="3" t="s">
        <v>316</v>
      </c>
      <c r="M73" s="34">
        <v>40000</v>
      </c>
      <c r="N73" s="34"/>
      <c r="O73" s="34">
        <f t="shared" si="12"/>
        <v>40000</v>
      </c>
      <c r="P73" s="34"/>
      <c r="Q73" s="34"/>
      <c r="R73" s="43"/>
      <c r="S73" s="43"/>
      <c r="T73" s="3" t="s">
        <v>2128</v>
      </c>
    </row>
    <row r="74" spans="1:21" x14ac:dyDescent="0.35">
      <c r="A74" s="3" t="s">
        <v>19</v>
      </c>
      <c r="B74" s="3"/>
      <c r="C74" s="3"/>
      <c r="D74" s="3"/>
      <c r="E74" s="91"/>
      <c r="F74" s="34"/>
      <c r="G74" s="34"/>
      <c r="H74" s="34"/>
      <c r="I74" s="34"/>
      <c r="J74" s="34"/>
      <c r="K74" s="21">
        <v>44543</v>
      </c>
      <c r="L74" s="3" t="s">
        <v>316</v>
      </c>
      <c r="M74" s="34">
        <v>200000</v>
      </c>
      <c r="N74" s="34"/>
      <c r="O74" s="34">
        <f t="shared" si="12"/>
        <v>200000</v>
      </c>
      <c r="P74" s="34"/>
      <c r="Q74" s="34"/>
      <c r="R74" s="34"/>
      <c r="S74" s="34"/>
      <c r="T74" s="3" t="s">
        <v>2128</v>
      </c>
    </row>
    <row r="75" spans="1:21" x14ac:dyDescent="0.35">
      <c r="A75" s="3" t="s">
        <v>19</v>
      </c>
      <c r="B75" s="3"/>
      <c r="C75" s="3"/>
      <c r="D75" s="3"/>
      <c r="E75" s="91"/>
      <c r="F75" s="34"/>
      <c r="G75" s="34"/>
      <c r="H75" s="34"/>
      <c r="I75" s="34"/>
      <c r="J75" s="34"/>
      <c r="K75" s="21">
        <v>44747</v>
      </c>
      <c r="L75" s="3" t="s">
        <v>9</v>
      </c>
      <c r="M75" s="34"/>
      <c r="N75" s="34">
        <v>990000</v>
      </c>
      <c r="O75" s="34">
        <f t="shared" si="12"/>
        <v>990000</v>
      </c>
      <c r="P75" s="34"/>
      <c r="Q75" s="34"/>
      <c r="R75" s="34"/>
      <c r="S75" s="34"/>
      <c r="T75" s="3" t="s">
        <v>2128</v>
      </c>
    </row>
    <row r="76" spans="1:21" x14ac:dyDescent="0.35">
      <c r="A76" s="3" t="s">
        <v>19</v>
      </c>
      <c r="B76" s="3"/>
      <c r="C76" s="3"/>
      <c r="D76" s="3"/>
      <c r="E76" s="91"/>
      <c r="F76" s="34"/>
      <c r="G76" s="34"/>
      <c r="H76" s="34"/>
      <c r="I76" s="34"/>
      <c r="J76" s="34"/>
      <c r="K76" s="21">
        <v>44748</v>
      </c>
      <c r="L76" s="3" t="s">
        <v>316</v>
      </c>
      <c r="M76" s="34">
        <v>874000</v>
      </c>
      <c r="N76" s="34"/>
      <c r="O76" s="34">
        <f t="shared" si="12"/>
        <v>874000</v>
      </c>
      <c r="P76" s="34"/>
      <c r="Q76" s="34"/>
      <c r="R76" s="34"/>
      <c r="S76" s="34"/>
      <c r="T76" s="3" t="s">
        <v>2128</v>
      </c>
    </row>
    <row r="77" spans="1:21" x14ac:dyDescent="0.35">
      <c r="A77" s="3" t="s">
        <v>19</v>
      </c>
      <c r="B77" s="3"/>
      <c r="C77" s="3"/>
      <c r="D77" s="3"/>
      <c r="E77" s="91"/>
      <c r="F77" s="34"/>
      <c r="G77" s="34"/>
      <c r="H77" s="34"/>
      <c r="I77" s="34"/>
      <c r="J77" s="34"/>
      <c r="K77" s="21">
        <v>44750</v>
      </c>
      <c r="L77" s="3" t="s">
        <v>316</v>
      </c>
      <c r="M77" s="34">
        <v>-440000</v>
      </c>
      <c r="N77" s="34"/>
      <c r="O77" s="34">
        <f t="shared" si="12"/>
        <v>-440000</v>
      </c>
      <c r="P77" s="34"/>
      <c r="Q77" s="34"/>
      <c r="R77" s="34"/>
      <c r="S77" s="34"/>
      <c r="T77" s="3" t="s">
        <v>2128</v>
      </c>
    </row>
    <row r="78" spans="1:21" x14ac:dyDescent="0.35">
      <c r="A78" s="3" t="s">
        <v>19</v>
      </c>
      <c r="B78" s="3"/>
      <c r="C78" s="3"/>
      <c r="D78" s="3"/>
      <c r="E78" s="91"/>
      <c r="F78" s="34"/>
      <c r="G78" s="34"/>
      <c r="H78" s="34"/>
      <c r="I78" s="34"/>
      <c r="J78" s="34"/>
      <c r="K78" s="21">
        <v>44750</v>
      </c>
      <c r="L78" s="3" t="s">
        <v>316</v>
      </c>
      <c r="M78" s="34">
        <v>-300000</v>
      </c>
      <c r="N78" s="34"/>
      <c r="O78" s="34">
        <f t="shared" si="12"/>
        <v>-300000</v>
      </c>
      <c r="P78" s="34"/>
      <c r="Q78" s="34"/>
      <c r="R78" s="34"/>
      <c r="S78" s="34"/>
      <c r="T78" s="3" t="s">
        <v>2128</v>
      </c>
    </row>
    <row r="79" spans="1:21" x14ac:dyDescent="0.35">
      <c r="A79" s="3" t="s">
        <v>19</v>
      </c>
      <c r="B79" s="3"/>
      <c r="C79" s="3"/>
      <c r="D79" s="3"/>
      <c r="E79" s="91"/>
      <c r="F79" s="34"/>
      <c r="G79" s="34"/>
      <c r="H79" s="34"/>
      <c r="I79" s="34"/>
      <c r="J79" s="34"/>
      <c r="K79" s="21">
        <v>44929</v>
      </c>
      <c r="L79" s="3" t="s">
        <v>9</v>
      </c>
      <c r="M79" s="34"/>
      <c r="N79" s="34">
        <v>3470</v>
      </c>
      <c r="O79" s="34">
        <f t="shared" si="12"/>
        <v>3470</v>
      </c>
      <c r="P79" s="34"/>
      <c r="Q79" s="34"/>
      <c r="R79" s="34"/>
      <c r="S79" s="34"/>
      <c r="T79" s="3" t="s">
        <v>2128</v>
      </c>
    </row>
    <row r="80" spans="1:21" x14ac:dyDescent="0.35">
      <c r="A80" s="3" t="s">
        <v>19</v>
      </c>
      <c r="B80" s="3"/>
      <c r="C80" s="3"/>
      <c r="D80" s="3"/>
      <c r="E80" s="91"/>
      <c r="F80" s="34"/>
      <c r="G80" s="34"/>
      <c r="H80" s="34"/>
      <c r="I80" s="34"/>
      <c r="J80" s="34"/>
      <c r="K80" s="21"/>
      <c r="L80" s="3"/>
      <c r="M80" s="34"/>
      <c r="N80" s="34"/>
      <c r="O80" s="34"/>
      <c r="P80" s="34"/>
      <c r="Q80" s="34"/>
      <c r="R80" s="34"/>
      <c r="S80" s="34"/>
      <c r="T80" s="3" t="s">
        <v>2128</v>
      </c>
    </row>
    <row r="81" spans="1:21" s="95" customFormat="1" x14ac:dyDescent="0.35">
      <c r="A81" s="18" t="s">
        <v>19</v>
      </c>
      <c r="B81" s="18"/>
      <c r="C81" s="18"/>
      <c r="D81" s="18"/>
      <c r="E81" s="94"/>
      <c r="F81" s="23"/>
      <c r="G81" s="23"/>
      <c r="H81" s="23"/>
      <c r="I81" s="23"/>
      <c r="J81" s="23"/>
      <c r="K81" s="36"/>
      <c r="L81" s="18"/>
      <c r="M81" s="23">
        <f t="shared" ref="M81:N81" si="13">SUM(M70:M79)</f>
        <v>874000</v>
      </c>
      <c r="N81" s="23">
        <f t="shared" si="13"/>
        <v>993470</v>
      </c>
      <c r="O81" s="23">
        <f>SUM(O70:O79)</f>
        <v>1867470</v>
      </c>
      <c r="P81" s="23">
        <f>+I69-M81</f>
        <v>-874000</v>
      </c>
      <c r="Q81" s="23">
        <f>+J69-N81</f>
        <v>874000</v>
      </c>
      <c r="R81" s="23">
        <f>+P81+Q81</f>
        <v>0</v>
      </c>
      <c r="S81" s="23">
        <f>+O81</f>
        <v>1867470</v>
      </c>
      <c r="T81" s="18"/>
      <c r="U81" s="95" t="s">
        <v>2302</v>
      </c>
    </row>
    <row r="82" spans="1:21" x14ac:dyDescent="0.35">
      <c r="A82" s="3" t="s">
        <v>22</v>
      </c>
      <c r="B82" s="3" t="s">
        <v>437</v>
      </c>
      <c r="C82" s="3"/>
      <c r="D82" s="3">
        <v>145.62</v>
      </c>
      <c r="E82" s="91">
        <v>11000</v>
      </c>
      <c r="F82" s="34">
        <f>+D82*0.8364</f>
        <v>121.79656800000001</v>
      </c>
      <c r="G82" s="34"/>
      <c r="H82" s="34">
        <f>+D82*E82</f>
        <v>1601820</v>
      </c>
      <c r="I82" s="34">
        <f>+CEILING(F82*G82,1000)</f>
        <v>0</v>
      </c>
      <c r="J82" s="34">
        <f>(H82-I82)</f>
        <v>1601820</v>
      </c>
      <c r="K82" s="21">
        <v>44431</v>
      </c>
      <c r="L82" s="3" t="s">
        <v>2109</v>
      </c>
      <c r="M82" s="34"/>
      <c r="N82" s="34"/>
      <c r="O82" s="34">
        <f t="shared" si="12"/>
        <v>0</v>
      </c>
      <c r="P82" s="34"/>
      <c r="Q82" s="34"/>
      <c r="R82" s="34"/>
      <c r="S82" s="34"/>
      <c r="T82" s="3" t="s">
        <v>2133</v>
      </c>
      <c r="U82" s="1" t="s">
        <v>2303</v>
      </c>
    </row>
    <row r="83" spans="1:21" x14ac:dyDescent="0.35">
      <c r="A83" s="3" t="s">
        <v>22</v>
      </c>
      <c r="B83" s="3"/>
      <c r="C83" s="3"/>
      <c r="D83" s="3"/>
      <c r="E83" s="91"/>
      <c r="F83" s="34"/>
      <c r="G83" s="34"/>
      <c r="H83" s="34"/>
      <c r="I83" s="34"/>
      <c r="J83" s="34"/>
      <c r="K83" s="21">
        <v>44431</v>
      </c>
      <c r="L83" s="3" t="s">
        <v>316</v>
      </c>
      <c r="M83" s="34">
        <v>51000</v>
      </c>
      <c r="N83" s="34"/>
      <c r="O83" s="34">
        <f t="shared" si="12"/>
        <v>51000</v>
      </c>
      <c r="P83" s="34"/>
      <c r="Q83" s="34"/>
      <c r="R83" s="34"/>
      <c r="S83" s="34"/>
      <c r="T83" s="3" t="s">
        <v>2133</v>
      </c>
    </row>
    <row r="84" spans="1:21" x14ac:dyDescent="0.35">
      <c r="A84" s="3" t="s">
        <v>22</v>
      </c>
      <c r="B84" s="3"/>
      <c r="C84" s="3"/>
      <c r="D84" s="3"/>
      <c r="E84" s="91"/>
      <c r="F84" s="34"/>
      <c r="G84" s="34"/>
      <c r="H84" s="34"/>
      <c r="I84" s="34"/>
      <c r="J84" s="34"/>
      <c r="K84" s="21">
        <v>44454</v>
      </c>
      <c r="L84" s="3" t="s">
        <v>316</v>
      </c>
      <c r="M84" s="34">
        <v>381000</v>
      </c>
      <c r="N84" s="34"/>
      <c r="O84" s="34">
        <f t="shared" si="12"/>
        <v>381000</v>
      </c>
      <c r="P84" s="34"/>
      <c r="Q84" s="34"/>
      <c r="R84" s="34"/>
      <c r="S84" s="34"/>
      <c r="T84" s="3" t="s">
        <v>2133</v>
      </c>
    </row>
    <row r="85" spans="1:21" x14ac:dyDescent="0.35">
      <c r="A85" s="3" t="s">
        <v>22</v>
      </c>
      <c r="B85" s="3"/>
      <c r="C85" s="3"/>
      <c r="D85" s="3"/>
      <c r="E85" s="91"/>
      <c r="F85" s="34"/>
      <c r="G85" s="34"/>
      <c r="H85" s="34"/>
      <c r="I85" s="34"/>
      <c r="J85" s="34"/>
      <c r="K85" s="21">
        <v>44514</v>
      </c>
      <c r="L85" s="3" t="s">
        <v>316</v>
      </c>
      <c r="M85" s="34">
        <v>400000</v>
      </c>
      <c r="N85" s="34"/>
      <c r="O85" s="34">
        <f t="shared" si="12"/>
        <v>400000</v>
      </c>
      <c r="P85" s="34"/>
      <c r="Q85" s="34"/>
      <c r="R85" s="34"/>
      <c r="S85" s="34"/>
      <c r="T85" s="3" t="s">
        <v>2133</v>
      </c>
    </row>
    <row r="86" spans="1:21" x14ac:dyDescent="0.35">
      <c r="A86" s="3" t="s">
        <v>22</v>
      </c>
      <c r="B86" s="3"/>
      <c r="C86" s="3"/>
      <c r="D86" s="3"/>
      <c r="E86" s="91"/>
      <c r="F86" s="34"/>
      <c r="G86" s="34"/>
      <c r="H86" s="34"/>
      <c r="I86" s="34"/>
      <c r="J86" s="34"/>
      <c r="K86" s="21">
        <v>44514</v>
      </c>
      <c r="L86" s="3" t="s">
        <v>316</v>
      </c>
      <c r="M86" s="34">
        <v>347500</v>
      </c>
      <c r="N86" s="34"/>
      <c r="O86" s="34">
        <f t="shared" si="12"/>
        <v>347500</v>
      </c>
      <c r="P86" s="34"/>
      <c r="Q86" s="34"/>
      <c r="R86" s="34"/>
      <c r="S86" s="34"/>
      <c r="T86" s="3" t="s">
        <v>2133</v>
      </c>
    </row>
    <row r="87" spans="1:21" x14ac:dyDescent="0.35">
      <c r="A87" s="3" t="s">
        <v>22</v>
      </c>
      <c r="B87" s="3"/>
      <c r="C87" s="3"/>
      <c r="D87" s="3"/>
      <c r="E87" s="91"/>
      <c r="F87" s="34"/>
      <c r="G87" s="34"/>
      <c r="H87" s="34"/>
      <c r="I87" s="34"/>
      <c r="J87" s="34"/>
      <c r="K87" s="21">
        <v>44535</v>
      </c>
      <c r="L87" s="3" t="s">
        <v>316</v>
      </c>
      <c r="M87" s="34">
        <v>-381000</v>
      </c>
      <c r="N87" s="34"/>
      <c r="O87" s="34">
        <f t="shared" si="12"/>
        <v>-381000</v>
      </c>
      <c r="P87" s="34"/>
      <c r="Q87" s="34"/>
      <c r="R87" s="34"/>
      <c r="S87" s="34"/>
      <c r="T87" s="3" t="s">
        <v>2133</v>
      </c>
    </row>
    <row r="88" spans="1:21" x14ac:dyDescent="0.35">
      <c r="A88" s="3" t="s">
        <v>22</v>
      </c>
      <c r="B88" s="3"/>
      <c r="C88" s="3"/>
      <c r="D88" s="3"/>
      <c r="E88" s="91"/>
      <c r="F88" s="34"/>
      <c r="G88" s="34"/>
      <c r="H88" s="34"/>
      <c r="I88" s="34"/>
      <c r="J88" s="34"/>
      <c r="K88" s="98">
        <v>44543</v>
      </c>
      <c r="L88" s="3" t="s">
        <v>1182</v>
      </c>
      <c r="M88" s="34"/>
      <c r="N88" s="34">
        <v>854320</v>
      </c>
      <c r="O88" s="34">
        <f t="shared" si="12"/>
        <v>854320</v>
      </c>
      <c r="P88" s="34"/>
      <c r="Q88" s="34"/>
      <c r="R88" s="34"/>
      <c r="S88" s="34"/>
      <c r="T88" s="3" t="s">
        <v>2133</v>
      </c>
    </row>
    <row r="89" spans="1:21" x14ac:dyDescent="0.35">
      <c r="A89" s="3" t="s">
        <v>22</v>
      </c>
      <c r="B89" s="3"/>
      <c r="C89" s="3"/>
      <c r="D89" s="3"/>
      <c r="E89" s="91"/>
      <c r="F89" s="34"/>
      <c r="G89" s="34"/>
      <c r="H89" s="34"/>
      <c r="I89" s="34"/>
      <c r="J89" s="34"/>
      <c r="K89" s="98">
        <v>44543</v>
      </c>
      <c r="L89" s="3" t="s">
        <v>316</v>
      </c>
      <c r="M89" s="34">
        <v>-51000</v>
      </c>
      <c r="N89" s="34"/>
      <c r="O89" s="34">
        <f t="shared" si="12"/>
        <v>-51000</v>
      </c>
      <c r="P89" s="34"/>
      <c r="Q89" s="34"/>
      <c r="R89" s="34"/>
      <c r="S89" s="34"/>
      <c r="T89" s="3" t="s">
        <v>2133</v>
      </c>
    </row>
    <row r="90" spans="1:21" x14ac:dyDescent="0.35">
      <c r="A90" s="3" t="s">
        <v>22</v>
      </c>
      <c r="B90" s="3"/>
      <c r="C90" s="3"/>
      <c r="D90" s="3"/>
      <c r="E90" s="91"/>
      <c r="F90" s="34">
        <f>+D90*0.8364</f>
        <v>0</v>
      </c>
      <c r="G90" s="34"/>
      <c r="H90" s="34"/>
      <c r="I90" s="34"/>
      <c r="J90" s="34"/>
      <c r="K90" s="21"/>
      <c r="L90" s="3"/>
      <c r="M90" s="34"/>
      <c r="N90" s="34"/>
      <c r="O90" s="34"/>
      <c r="P90" s="34"/>
      <c r="Q90" s="34"/>
      <c r="R90" s="34"/>
      <c r="S90" s="34"/>
      <c r="T90" s="3" t="s">
        <v>2133</v>
      </c>
    </row>
    <row r="91" spans="1:21" s="95" customFormat="1" x14ac:dyDescent="0.35">
      <c r="A91" s="18" t="s">
        <v>22</v>
      </c>
      <c r="B91" s="18"/>
      <c r="C91" s="18"/>
      <c r="D91" s="18"/>
      <c r="E91" s="94"/>
      <c r="F91" s="23"/>
      <c r="G91" s="23"/>
      <c r="H91" s="23"/>
      <c r="I91" s="23"/>
      <c r="J91" s="23"/>
      <c r="K91" s="36"/>
      <c r="L91" s="18"/>
      <c r="M91" s="23">
        <f t="shared" ref="M91:N91" si="14">SUM(M83:M89)</f>
        <v>747500</v>
      </c>
      <c r="N91" s="23">
        <f t="shared" si="14"/>
        <v>854320</v>
      </c>
      <c r="O91" s="23">
        <f>SUM(O83:O89)</f>
        <v>1601820</v>
      </c>
      <c r="P91" s="23">
        <f>+I82-M91</f>
        <v>-747500</v>
      </c>
      <c r="Q91" s="23">
        <f>+J82-N91</f>
        <v>747500</v>
      </c>
      <c r="R91" s="23">
        <f>+P91+Q91</f>
        <v>0</v>
      </c>
      <c r="S91" s="23">
        <f>+O91</f>
        <v>1601820</v>
      </c>
      <c r="T91" s="18"/>
      <c r="U91" s="95" t="s">
        <v>2302</v>
      </c>
    </row>
    <row r="92" spans="1:21" x14ac:dyDescent="0.35">
      <c r="A92" s="3" t="s">
        <v>23</v>
      </c>
      <c r="B92" s="3" t="s">
        <v>437</v>
      </c>
      <c r="C92" s="3"/>
      <c r="D92" s="3">
        <v>146.6</v>
      </c>
      <c r="E92" s="91">
        <v>12000</v>
      </c>
      <c r="F92" s="34">
        <f>+D92*0.8364</f>
        <v>122.61624</v>
      </c>
      <c r="G92" s="34"/>
      <c r="H92" s="34">
        <f>+D92*E92</f>
        <v>1759200</v>
      </c>
      <c r="I92" s="34">
        <f>+CEILING(F92*G92,1000)</f>
        <v>0</v>
      </c>
      <c r="J92" s="34">
        <f>(H92-I92)</f>
        <v>1759200</v>
      </c>
      <c r="K92" s="21">
        <v>44399</v>
      </c>
      <c r="L92" s="3" t="s">
        <v>2109</v>
      </c>
      <c r="M92" s="34"/>
      <c r="N92" s="34"/>
      <c r="O92" s="34">
        <f t="shared" ref="O92:O105" si="15">+SUM(M92:N92)</f>
        <v>0</v>
      </c>
      <c r="P92" s="34"/>
      <c r="Q92" s="34"/>
      <c r="R92" s="43"/>
      <c r="S92" s="43"/>
      <c r="T92" s="3" t="s">
        <v>2128</v>
      </c>
      <c r="U92" s="1" t="s">
        <v>2303</v>
      </c>
    </row>
    <row r="93" spans="1:21" x14ac:dyDescent="0.35">
      <c r="A93" s="3" t="s">
        <v>23</v>
      </c>
      <c r="B93" s="3"/>
      <c r="C93" s="3"/>
      <c r="D93" s="3"/>
      <c r="E93" s="91"/>
      <c r="F93" s="34"/>
      <c r="G93" s="34"/>
      <c r="H93" s="34"/>
      <c r="I93" s="34"/>
      <c r="J93" s="34"/>
      <c r="K93" s="21">
        <v>44399</v>
      </c>
      <c r="L93" s="3" t="s">
        <v>316</v>
      </c>
      <c r="M93" s="34">
        <v>660000</v>
      </c>
      <c r="N93" s="34"/>
      <c r="O93" s="34">
        <f t="shared" si="15"/>
        <v>660000</v>
      </c>
      <c r="P93" s="34"/>
      <c r="Q93" s="34"/>
      <c r="R93" s="34"/>
      <c r="S93" s="34"/>
      <c r="T93" s="3" t="s">
        <v>2134</v>
      </c>
    </row>
    <row r="94" spans="1:21" x14ac:dyDescent="0.35">
      <c r="A94" s="3" t="s">
        <v>23</v>
      </c>
      <c r="B94" s="3"/>
      <c r="C94" s="3"/>
      <c r="D94" s="3"/>
      <c r="E94" s="91"/>
      <c r="F94" s="34"/>
      <c r="G94" s="34"/>
      <c r="H94" s="34"/>
      <c r="I94" s="34"/>
      <c r="J94" s="34"/>
      <c r="K94" s="21"/>
      <c r="L94" s="100" t="s">
        <v>2160</v>
      </c>
      <c r="M94" s="34">
        <v>-300000</v>
      </c>
      <c r="N94" s="34"/>
      <c r="O94" s="34">
        <f t="shared" si="15"/>
        <v>-300000</v>
      </c>
      <c r="P94" s="34"/>
      <c r="Q94" s="34"/>
      <c r="R94" s="34"/>
      <c r="S94" s="34"/>
      <c r="T94" s="3" t="s">
        <v>2134</v>
      </c>
    </row>
    <row r="95" spans="1:21" x14ac:dyDescent="0.35">
      <c r="A95" s="3" t="s">
        <v>23</v>
      </c>
      <c r="B95" s="3"/>
      <c r="C95" s="3"/>
      <c r="D95" s="3"/>
      <c r="E95" s="91"/>
      <c r="F95" s="34"/>
      <c r="G95" s="34"/>
      <c r="H95" s="34"/>
      <c r="I95" s="34"/>
      <c r="J95" s="34"/>
      <c r="K95" s="21">
        <v>44399</v>
      </c>
      <c r="L95" s="3" t="s">
        <v>9</v>
      </c>
      <c r="M95" s="34"/>
      <c r="N95" s="34">
        <v>-360000</v>
      </c>
      <c r="O95" s="34">
        <f t="shared" si="15"/>
        <v>-360000</v>
      </c>
      <c r="P95" s="34"/>
      <c r="Q95" s="34"/>
      <c r="R95" s="34"/>
      <c r="S95" s="34"/>
      <c r="T95" s="3" t="s">
        <v>2134</v>
      </c>
    </row>
    <row r="96" spans="1:21" x14ac:dyDescent="0.35">
      <c r="A96" s="3" t="s">
        <v>23</v>
      </c>
      <c r="B96" s="3"/>
      <c r="C96" s="3"/>
      <c r="D96" s="3"/>
      <c r="E96" s="91"/>
      <c r="F96" s="34"/>
      <c r="G96" s="34"/>
      <c r="H96" s="34"/>
      <c r="I96" s="34"/>
      <c r="J96" s="34"/>
      <c r="K96" s="21">
        <v>44748</v>
      </c>
      <c r="L96" s="3" t="s">
        <v>9</v>
      </c>
      <c r="M96" s="34"/>
      <c r="N96" s="34">
        <v>15000</v>
      </c>
      <c r="O96" s="34">
        <f t="shared" si="15"/>
        <v>15000</v>
      </c>
      <c r="P96" s="34"/>
      <c r="Q96" s="34"/>
      <c r="R96" s="34"/>
      <c r="S96" s="34"/>
      <c r="T96" s="3" t="s">
        <v>2128</v>
      </c>
    </row>
    <row r="97" spans="1:21" x14ac:dyDescent="0.35">
      <c r="A97" s="3" t="s">
        <v>23</v>
      </c>
      <c r="B97" s="3"/>
      <c r="C97" s="3"/>
      <c r="D97" s="3"/>
      <c r="E97" s="91"/>
      <c r="F97" s="34"/>
      <c r="G97" s="34"/>
      <c r="H97" s="34"/>
      <c r="I97" s="34"/>
      <c r="J97" s="34"/>
      <c r="K97" s="21">
        <v>44748</v>
      </c>
      <c r="L97" s="3" t="s">
        <v>316</v>
      </c>
      <c r="M97" s="34">
        <v>439800</v>
      </c>
      <c r="N97" s="34"/>
      <c r="O97" s="34">
        <f t="shared" si="15"/>
        <v>439800</v>
      </c>
      <c r="P97" s="34"/>
      <c r="Q97" s="34"/>
      <c r="R97" s="43"/>
      <c r="S97" s="43"/>
      <c r="T97" s="3" t="s">
        <v>2128</v>
      </c>
    </row>
    <row r="98" spans="1:21" x14ac:dyDescent="0.35">
      <c r="A98" s="3" t="s">
        <v>23</v>
      </c>
      <c r="B98" s="3"/>
      <c r="C98" s="3"/>
      <c r="D98" s="3"/>
      <c r="E98" s="91"/>
      <c r="F98" s="34"/>
      <c r="G98" s="34"/>
      <c r="H98" s="34"/>
      <c r="I98" s="34"/>
      <c r="J98" s="34"/>
      <c r="K98" s="21">
        <v>44809</v>
      </c>
      <c r="L98" s="3" t="s">
        <v>316</v>
      </c>
      <c r="M98" s="34">
        <v>439800</v>
      </c>
      <c r="N98" s="34"/>
      <c r="O98" s="34">
        <f t="shared" si="15"/>
        <v>439800</v>
      </c>
      <c r="P98" s="34"/>
      <c r="Q98" s="34"/>
      <c r="R98" s="34"/>
      <c r="S98" s="34"/>
      <c r="T98" s="3" t="s">
        <v>2128</v>
      </c>
    </row>
    <row r="99" spans="1:21" x14ac:dyDescent="0.35">
      <c r="A99" s="3" t="s">
        <v>23</v>
      </c>
      <c r="B99" s="3"/>
      <c r="C99" s="3"/>
      <c r="D99" s="3"/>
      <c r="E99" s="91"/>
      <c r="F99" s="34"/>
      <c r="G99" s="34"/>
      <c r="H99" s="34"/>
      <c r="I99" s="34"/>
      <c r="J99" s="34"/>
      <c r="K99" s="21">
        <v>44910</v>
      </c>
      <c r="L99" s="3" t="s">
        <v>9</v>
      </c>
      <c r="M99" s="34"/>
      <c r="N99" s="34">
        <v>-20000</v>
      </c>
      <c r="O99" s="34">
        <f t="shared" si="15"/>
        <v>-20000</v>
      </c>
      <c r="P99" s="34"/>
      <c r="Q99" s="34"/>
      <c r="R99" s="34"/>
      <c r="S99" s="34"/>
      <c r="T99" s="3" t="s">
        <v>2128</v>
      </c>
    </row>
    <row r="100" spans="1:21" x14ac:dyDescent="0.35">
      <c r="A100" s="3" t="s">
        <v>23</v>
      </c>
      <c r="B100" s="3"/>
      <c r="C100" s="3"/>
      <c r="D100" s="3"/>
      <c r="E100" s="91"/>
      <c r="F100" s="34"/>
      <c r="G100" s="34"/>
      <c r="H100" s="34"/>
      <c r="I100" s="34"/>
      <c r="J100" s="34"/>
      <c r="K100" s="21">
        <v>44960</v>
      </c>
      <c r="L100" s="3" t="s">
        <v>9</v>
      </c>
      <c r="M100" s="34"/>
      <c r="N100" s="34">
        <v>300000</v>
      </c>
      <c r="O100" s="34">
        <f t="shared" si="15"/>
        <v>300000</v>
      </c>
      <c r="P100" s="34"/>
      <c r="Q100" s="34"/>
      <c r="R100" s="34"/>
      <c r="S100" s="34"/>
      <c r="T100" s="3" t="s">
        <v>2128</v>
      </c>
    </row>
    <row r="101" spans="1:21" x14ac:dyDescent="0.35">
      <c r="A101" s="3" t="s">
        <v>23</v>
      </c>
      <c r="B101" s="3"/>
      <c r="C101" s="3"/>
      <c r="D101" s="3"/>
      <c r="E101" s="91"/>
      <c r="F101" s="34"/>
      <c r="G101" s="34"/>
      <c r="H101" s="34"/>
      <c r="I101" s="34"/>
      <c r="J101" s="34"/>
      <c r="K101" s="21">
        <v>44972</v>
      </c>
      <c r="L101" s="3" t="s">
        <v>9</v>
      </c>
      <c r="M101" s="34"/>
      <c r="N101" s="34">
        <v>360000</v>
      </c>
      <c r="O101" s="34">
        <f t="shared" si="15"/>
        <v>360000</v>
      </c>
      <c r="P101" s="34"/>
      <c r="Q101" s="34"/>
      <c r="R101" s="34"/>
      <c r="S101" s="34"/>
      <c r="T101" s="3" t="s">
        <v>2128</v>
      </c>
    </row>
    <row r="102" spans="1:21" x14ac:dyDescent="0.35">
      <c r="A102" s="3" t="s">
        <v>23</v>
      </c>
      <c r="B102" s="3"/>
      <c r="C102" s="3"/>
      <c r="D102" s="3"/>
      <c r="E102" s="91"/>
      <c r="F102" s="34"/>
      <c r="G102" s="34"/>
      <c r="H102" s="34"/>
      <c r="I102" s="34"/>
      <c r="J102" s="34"/>
      <c r="K102" s="21">
        <v>44977</v>
      </c>
      <c r="L102" s="3" t="s">
        <v>316</v>
      </c>
      <c r="M102" s="34">
        <v>-439800</v>
      </c>
      <c r="N102" s="34"/>
      <c r="O102" s="34">
        <f t="shared" si="15"/>
        <v>-439800</v>
      </c>
      <c r="P102" s="34"/>
      <c r="Q102" s="34"/>
      <c r="R102" s="43"/>
      <c r="S102" s="43"/>
      <c r="T102" s="3" t="s">
        <v>2128</v>
      </c>
    </row>
    <row r="103" spans="1:21" x14ac:dyDescent="0.35">
      <c r="A103" s="3" t="s">
        <v>23</v>
      </c>
      <c r="B103" s="3"/>
      <c r="C103" s="3"/>
      <c r="D103" s="3"/>
      <c r="E103" s="91"/>
      <c r="F103" s="34"/>
      <c r="G103" s="34"/>
      <c r="H103" s="34"/>
      <c r="I103" s="34"/>
      <c r="J103" s="34"/>
      <c r="K103" s="21">
        <v>44978</v>
      </c>
      <c r="L103" s="3" t="s">
        <v>9</v>
      </c>
      <c r="M103" s="34"/>
      <c r="N103" s="34">
        <v>303200</v>
      </c>
      <c r="O103" s="34">
        <f t="shared" si="15"/>
        <v>303200</v>
      </c>
      <c r="P103" s="34"/>
      <c r="Q103" s="34"/>
      <c r="R103" s="34"/>
      <c r="S103" s="34"/>
      <c r="T103" s="3" t="s">
        <v>2128</v>
      </c>
    </row>
    <row r="104" spans="1:21" x14ac:dyDescent="0.35">
      <c r="A104" s="3" t="s">
        <v>23</v>
      </c>
      <c r="B104" s="3"/>
      <c r="C104" s="3"/>
      <c r="D104" s="3"/>
      <c r="E104" s="91"/>
      <c r="F104" s="34"/>
      <c r="G104" s="34"/>
      <c r="H104" s="34"/>
      <c r="I104" s="34"/>
      <c r="J104" s="34"/>
      <c r="K104" s="3">
        <v>44978</v>
      </c>
      <c r="L104" s="3" t="s">
        <v>316</v>
      </c>
      <c r="M104" s="34">
        <v>316200</v>
      </c>
      <c r="N104" s="34"/>
      <c r="O104" s="34">
        <f t="shared" si="15"/>
        <v>316200</v>
      </c>
      <c r="P104" s="34"/>
      <c r="Q104" s="34"/>
      <c r="R104" s="34"/>
      <c r="S104" s="34"/>
      <c r="T104" s="3" t="s">
        <v>2128</v>
      </c>
    </row>
    <row r="105" spans="1:21" x14ac:dyDescent="0.35">
      <c r="A105" s="3" t="s">
        <v>23</v>
      </c>
      <c r="B105" s="3"/>
      <c r="C105" s="3"/>
      <c r="D105" s="3"/>
      <c r="E105" s="91"/>
      <c r="F105" s="34"/>
      <c r="G105" s="34"/>
      <c r="H105" s="34"/>
      <c r="I105" s="34"/>
      <c r="J105" s="34"/>
      <c r="K105" s="3">
        <v>44998</v>
      </c>
      <c r="L105" s="3" t="s">
        <v>9</v>
      </c>
      <c r="M105" s="34"/>
      <c r="N105" s="34">
        <v>45000</v>
      </c>
      <c r="O105" s="34">
        <f t="shared" si="15"/>
        <v>45000</v>
      </c>
      <c r="P105" s="34"/>
      <c r="Q105" s="34"/>
      <c r="R105" s="34"/>
      <c r="S105" s="34"/>
      <c r="T105" s="3" t="s">
        <v>2128</v>
      </c>
    </row>
    <row r="106" spans="1:21" x14ac:dyDescent="0.35">
      <c r="A106" s="3" t="s">
        <v>23</v>
      </c>
      <c r="B106" s="3"/>
      <c r="C106" s="3"/>
      <c r="D106" s="3"/>
      <c r="E106" s="91"/>
      <c r="F106" s="34">
        <f>+D106*0.8364</f>
        <v>0</v>
      </c>
      <c r="G106" s="34"/>
      <c r="H106" s="34"/>
      <c r="I106" s="34"/>
      <c r="J106" s="34"/>
      <c r="K106" s="21"/>
      <c r="L106" s="3"/>
      <c r="M106" s="34"/>
      <c r="N106" s="34"/>
      <c r="O106" s="34"/>
      <c r="P106" s="34"/>
      <c r="Q106" s="34"/>
      <c r="R106" s="34"/>
      <c r="S106" s="34"/>
      <c r="T106" s="3" t="s">
        <v>2128</v>
      </c>
    </row>
    <row r="107" spans="1:21" s="95" customFormat="1" x14ac:dyDescent="0.35">
      <c r="A107" s="18" t="s">
        <v>23</v>
      </c>
      <c r="B107" s="18"/>
      <c r="C107" s="18"/>
      <c r="D107" s="18"/>
      <c r="E107" s="94"/>
      <c r="F107" s="23"/>
      <c r="G107" s="23"/>
      <c r="H107" s="23"/>
      <c r="I107" s="23"/>
      <c r="J107" s="23"/>
      <c r="K107" s="36"/>
      <c r="L107" s="18"/>
      <c r="M107" s="23">
        <f t="shared" ref="M107:N107" si="16">SUM(M93:M105)</f>
        <v>1116000</v>
      </c>
      <c r="N107" s="23">
        <f t="shared" si="16"/>
        <v>643200</v>
      </c>
      <c r="O107" s="23">
        <f>SUM(O93:O105)</f>
        <v>1759200</v>
      </c>
      <c r="P107" s="23">
        <f>+I92-M107</f>
        <v>-1116000</v>
      </c>
      <c r="Q107" s="23">
        <f>+J92-N107</f>
        <v>1116000</v>
      </c>
      <c r="R107" s="23">
        <f>+P107+Q107</f>
        <v>0</v>
      </c>
      <c r="S107" s="23">
        <f>+O107</f>
        <v>1759200</v>
      </c>
      <c r="T107" s="18"/>
      <c r="U107" s="95" t="s">
        <v>2302</v>
      </c>
    </row>
    <row r="108" spans="1:21" x14ac:dyDescent="0.35">
      <c r="A108" s="3" t="s">
        <v>24</v>
      </c>
      <c r="B108" s="3" t="s">
        <v>437</v>
      </c>
      <c r="C108" s="3"/>
      <c r="D108" s="3">
        <v>148.41</v>
      </c>
      <c r="E108" s="91">
        <v>11000</v>
      </c>
      <c r="F108" s="34">
        <f>+D108*0.8364</f>
        <v>124.130124</v>
      </c>
      <c r="G108" s="34"/>
      <c r="H108" s="34">
        <f>+D108*E108</f>
        <v>1632510</v>
      </c>
      <c r="I108" s="34">
        <f>+CEILING(F108*G108,1000)</f>
        <v>0</v>
      </c>
      <c r="J108" s="34">
        <f>(H108-I108)</f>
        <v>1632510</v>
      </c>
      <c r="K108" s="21">
        <v>44399</v>
      </c>
      <c r="L108" s="3" t="s">
        <v>2109</v>
      </c>
      <c r="M108" s="34"/>
      <c r="N108" s="34"/>
      <c r="O108" s="34">
        <f t="shared" ref="O108:O131" si="17">+SUM(M108:N108)</f>
        <v>0</v>
      </c>
      <c r="P108" s="34"/>
      <c r="Q108" s="34"/>
      <c r="R108" s="34"/>
      <c r="S108" s="34"/>
      <c r="T108" s="3" t="s">
        <v>2134</v>
      </c>
      <c r="U108" s="1" t="s">
        <v>2303</v>
      </c>
    </row>
    <row r="109" spans="1:21" x14ac:dyDescent="0.35">
      <c r="A109" s="3" t="s">
        <v>24</v>
      </c>
      <c r="B109" s="3"/>
      <c r="C109" s="3"/>
      <c r="D109" s="3"/>
      <c r="E109" s="91"/>
      <c r="F109" s="34"/>
      <c r="G109" s="34"/>
      <c r="H109" s="34"/>
      <c r="I109" s="34"/>
      <c r="J109" s="34"/>
      <c r="K109" s="21"/>
      <c r="L109" s="100" t="s">
        <v>2161</v>
      </c>
      <c r="M109" s="34">
        <v>300000</v>
      </c>
      <c r="N109" s="34"/>
      <c r="O109" s="34">
        <f t="shared" si="17"/>
        <v>300000</v>
      </c>
      <c r="P109" s="34"/>
      <c r="Q109" s="34"/>
      <c r="R109" s="34"/>
      <c r="S109" s="34"/>
      <c r="T109" s="3" t="s">
        <v>2134</v>
      </c>
    </row>
    <row r="110" spans="1:21" x14ac:dyDescent="0.35">
      <c r="A110" s="3" t="s">
        <v>24</v>
      </c>
      <c r="B110" s="3"/>
      <c r="C110" s="3"/>
      <c r="D110" s="3"/>
      <c r="E110" s="91"/>
      <c r="F110" s="34"/>
      <c r="G110" s="34"/>
      <c r="H110" s="34"/>
      <c r="I110" s="34"/>
      <c r="J110" s="34"/>
      <c r="K110" s="21">
        <v>44544</v>
      </c>
      <c r="L110" s="3" t="s">
        <v>1182</v>
      </c>
      <c r="M110" s="34"/>
      <c r="N110" s="34">
        <v>150000</v>
      </c>
      <c r="O110" s="34">
        <f t="shared" si="17"/>
        <v>150000</v>
      </c>
      <c r="P110" s="34"/>
      <c r="Q110" s="34"/>
      <c r="R110" s="34"/>
      <c r="S110" s="34"/>
      <c r="T110" s="3" t="s">
        <v>2134</v>
      </c>
    </row>
    <row r="111" spans="1:21" x14ac:dyDescent="0.35">
      <c r="A111" s="3" t="s">
        <v>24</v>
      </c>
      <c r="B111" s="3"/>
      <c r="C111" s="3"/>
      <c r="D111" s="3"/>
      <c r="E111" s="91"/>
      <c r="F111" s="34"/>
      <c r="G111" s="34"/>
      <c r="H111" s="34"/>
      <c r="I111" s="34"/>
      <c r="J111" s="34"/>
      <c r="K111" s="21">
        <v>44567</v>
      </c>
      <c r="L111" s="3" t="s">
        <v>1182</v>
      </c>
      <c r="M111" s="34"/>
      <c r="N111" s="34">
        <v>250000</v>
      </c>
      <c r="O111" s="34">
        <f t="shared" si="17"/>
        <v>250000</v>
      </c>
      <c r="P111" s="34"/>
      <c r="Q111" s="34"/>
      <c r="R111" s="34"/>
      <c r="S111" s="34"/>
      <c r="T111" s="3" t="s">
        <v>2134</v>
      </c>
    </row>
    <row r="112" spans="1:21" x14ac:dyDescent="0.35">
      <c r="A112" s="3" t="s">
        <v>24</v>
      </c>
      <c r="B112" s="3"/>
      <c r="C112" s="3"/>
      <c r="D112" s="3"/>
      <c r="E112" s="91"/>
      <c r="F112" s="34"/>
      <c r="G112" s="34"/>
      <c r="H112" s="34"/>
      <c r="I112" s="34"/>
      <c r="J112" s="34"/>
      <c r="K112" s="21">
        <v>44696</v>
      </c>
      <c r="L112" s="3" t="s">
        <v>1182</v>
      </c>
      <c r="M112" s="34"/>
      <c r="N112" s="34">
        <v>150000</v>
      </c>
      <c r="O112" s="34">
        <f t="shared" si="17"/>
        <v>150000</v>
      </c>
      <c r="P112" s="34"/>
      <c r="Q112" s="34"/>
      <c r="R112" s="34"/>
      <c r="S112" s="34"/>
      <c r="T112" s="3" t="s">
        <v>2134</v>
      </c>
    </row>
    <row r="113" spans="1:21" x14ac:dyDescent="0.35">
      <c r="A113" s="3" t="s">
        <v>24</v>
      </c>
      <c r="B113" s="3"/>
      <c r="C113" s="3"/>
      <c r="D113" s="3"/>
      <c r="E113" s="91"/>
      <c r="F113" s="34"/>
      <c r="G113" s="34"/>
      <c r="H113" s="34"/>
      <c r="I113" s="34"/>
      <c r="J113" s="34"/>
      <c r="K113" s="21">
        <v>44762</v>
      </c>
      <c r="L113" s="3" t="s">
        <v>9</v>
      </c>
      <c r="M113" s="34"/>
      <c r="N113" s="34">
        <v>16500</v>
      </c>
      <c r="O113" s="34">
        <f t="shared" si="17"/>
        <v>16500</v>
      </c>
      <c r="P113" s="34"/>
      <c r="Q113" s="34"/>
      <c r="R113" s="34"/>
      <c r="S113" s="34"/>
      <c r="T113" s="3" t="s">
        <v>2134</v>
      </c>
    </row>
    <row r="114" spans="1:21" x14ac:dyDescent="0.35">
      <c r="A114" s="3" t="s">
        <v>24</v>
      </c>
      <c r="B114" s="3"/>
      <c r="C114" s="3"/>
      <c r="D114" s="3"/>
      <c r="E114" s="91"/>
      <c r="F114" s="34"/>
      <c r="G114" s="34"/>
      <c r="H114" s="34"/>
      <c r="I114" s="34"/>
      <c r="J114" s="34"/>
      <c r="K114" s="21">
        <v>44774</v>
      </c>
      <c r="L114" s="3" t="s">
        <v>316</v>
      </c>
      <c r="M114" s="34">
        <v>600000</v>
      </c>
      <c r="N114" s="34"/>
      <c r="O114" s="34">
        <f t="shared" si="17"/>
        <v>600000</v>
      </c>
      <c r="P114" s="34"/>
      <c r="Q114" s="34"/>
      <c r="R114" s="43"/>
      <c r="S114" s="43"/>
      <c r="T114" s="3" t="s">
        <v>2134</v>
      </c>
    </row>
    <row r="115" spans="1:21" x14ac:dyDescent="0.35">
      <c r="A115" s="3" t="s">
        <v>24</v>
      </c>
      <c r="B115" s="3"/>
      <c r="C115" s="3"/>
      <c r="D115" s="3"/>
      <c r="E115" s="91"/>
      <c r="F115" s="34"/>
      <c r="G115" s="34"/>
      <c r="H115" s="34"/>
      <c r="I115" s="34"/>
      <c r="J115" s="34"/>
      <c r="K115" s="21">
        <v>44795</v>
      </c>
      <c r="L115" s="3" t="s">
        <v>316</v>
      </c>
      <c r="M115" s="34">
        <v>165000</v>
      </c>
      <c r="N115" s="34"/>
      <c r="O115" s="34">
        <f t="shared" si="17"/>
        <v>165000</v>
      </c>
      <c r="P115" s="34"/>
      <c r="Q115" s="34"/>
      <c r="R115" s="34"/>
      <c r="S115" s="34"/>
      <c r="T115" s="3" t="s">
        <v>2134</v>
      </c>
    </row>
    <row r="116" spans="1:21" x14ac:dyDescent="0.35">
      <c r="A116" s="3" t="s">
        <v>24</v>
      </c>
      <c r="B116" s="3"/>
      <c r="C116" s="3"/>
      <c r="D116" s="3"/>
      <c r="E116" s="91"/>
      <c r="F116" s="34"/>
      <c r="G116" s="34"/>
      <c r="H116" s="34"/>
      <c r="I116" s="34"/>
      <c r="J116" s="34"/>
      <c r="K116" s="21" t="s">
        <v>244</v>
      </c>
      <c r="L116" s="3"/>
      <c r="M116" s="34"/>
      <c r="N116" s="34"/>
      <c r="O116" s="34"/>
      <c r="P116" s="34"/>
      <c r="Q116" s="34"/>
      <c r="R116" s="34"/>
      <c r="S116" s="34"/>
      <c r="T116" s="3" t="s">
        <v>2134</v>
      </c>
    </row>
    <row r="117" spans="1:21" s="95" customFormat="1" x14ac:dyDescent="0.35">
      <c r="A117" s="18" t="s">
        <v>24</v>
      </c>
      <c r="B117" s="18"/>
      <c r="C117" s="18"/>
      <c r="D117" s="18"/>
      <c r="E117" s="94"/>
      <c r="F117" s="23"/>
      <c r="G117" s="23"/>
      <c r="H117" s="23"/>
      <c r="I117" s="23"/>
      <c r="J117" s="23"/>
      <c r="K117" s="36"/>
      <c r="L117" s="18"/>
      <c r="M117" s="23">
        <f t="shared" ref="M117:N117" si="18">+SUM(M109:M115)</f>
        <v>1065000</v>
      </c>
      <c r="N117" s="23">
        <f t="shared" si="18"/>
        <v>566500</v>
      </c>
      <c r="O117" s="23">
        <f>+SUM(O109:O115)</f>
        <v>1631500</v>
      </c>
      <c r="P117" s="23">
        <f>+I108-M117</f>
        <v>-1065000</v>
      </c>
      <c r="Q117" s="23">
        <f>+J108-N117</f>
        <v>1066010</v>
      </c>
      <c r="R117" s="23">
        <f>+P117+Q117</f>
        <v>1010</v>
      </c>
      <c r="S117" s="23">
        <f>+O117</f>
        <v>1631500</v>
      </c>
      <c r="T117" s="18"/>
      <c r="U117" s="95" t="s">
        <v>2302</v>
      </c>
    </row>
    <row r="118" spans="1:21" x14ac:dyDescent="0.35">
      <c r="A118" s="3" t="s">
        <v>25</v>
      </c>
      <c r="B118" s="3" t="s">
        <v>437</v>
      </c>
      <c r="C118" s="3"/>
      <c r="D118" s="3">
        <v>174.44</v>
      </c>
      <c r="E118" s="91">
        <v>11500</v>
      </c>
      <c r="F118" s="34">
        <f>+D118*0.8364</f>
        <v>145.90161599999999</v>
      </c>
      <c r="G118" s="34"/>
      <c r="H118" s="34">
        <f>+D118*E118</f>
        <v>2006060</v>
      </c>
      <c r="I118" s="34">
        <f>+CEILING(F118*G118,1000)</f>
        <v>0</v>
      </c>
      <c r="J118" s="34">
        <f>(H118-I118)</f>
        <v>2006060</v>
      </c>
      <c r="K118" s="21">
        <v>44402</v>
      </c>
      <c r="L118" s="3" t="s">
        <v>2109</v>
      </c>
      <c r="M118" s="34"/>
      <c r="N118" s="34"/>
      <c r="O118" s="34">
        <f t="shared" si="17"/>
        <v>0</v>
      </c>
      <c r="P118" s="34"/>
      <c r="Q118" s="34"/>
      <c r="R118" s="34"/>
      <c r="S118" s="34"/>
      <c r="T118" s="3" t="s">
        <v>2134</v>
      </c>
      <c r="U118" s="1" t="s">
        <v>2303</v>
      </c>
    </row>
    <row r="119" spans="1:21" x14ac:dyDescent="0.35">
      <c r="A119" s="3" t="s">
        <v>25</v>
      </c>
      <c r="B119" s="3"/>
      <c r="C119" s="3"/>
      <c r="D119" s="3"/>
      <c r="E119" s="91"/>
      <c r="F119" s="34"/>
      <c r="G119" s="34"/>
      <c r="H119" s="34"/>
      <c r="I119" s="34"/>
      <c r="J119" s="34"/>
      <c r="K119" s="21">
        <v>44402</v>
      </c>
      <c r="L119" s="3" t="s">
        <v>9</v>
      </c>
      <c r="M119" s="34"/>
      <c r="N119" s="34">
        <v>50000</v>
      </c>
      <c r="O119" s="34">
        <f t="shared" si="17"/>
        <v>50000</v>
      </c>
      <c r="P119" s="34"/>
      <c r="Q119" s="34"/>
      <c r="R119" s="34"/>
      <c r="S119" s="34"/>
      <c r="T119" s="3" t="s">
        <v>2134</v>
      </c>
    </row>
    <row r="120" spans="1:21" x14ac:dyDescent="0.35">
      <c r="A120" s="3" t="s">
        <v>25</v>
      </c>
      <c r="B120" s="3"/>
      <c r="C120" s="3"/>
      <c r="D120" s="3"/>
      <c r="E120" s="91"/>
      <c r="F120" s="34"/>
      <c r="G120" s="34"/>
      <c r="H120" s="34"/>
      <c r="I120" s="34"/>
      <c r="J120" s="34"/>
      <c r="K120" s="3">
        <v>44421</v>
      </c>
      <c r="L120" s="3" t="s">
        <v>316</v>
      </c>
      <c r="M120" s="34">
        <v>250000</v>
      </c>
      <c r="N120" s="34"/>
      <c r="O120" s="34">
        <f t="shared" si="17"/>
        <v>250000</v>
      </c>
      <c r="P120" s="34"/>
      <c r="Q120" s="34"/>
      <c r="R120" s="34"/>
      <c r="S120" s="34"/>
      <c r="T120" s="3" t="s">
        <v>2134</v>
      </c>
    </row>
    <row r="121" spans="1:21" x14ac:dyDescent="0.35">
      <c r="A121" s="3" t="s">
        <v>25</v>
      </c>
      <c r="B121" s="3"/>
      <c r="C121" s="3"/>
      <c r="D121" s="3"/>
      <c r="E121" s="91"/>
      <c r="F121" s="34"/>
      <c r="G121" s="34"/>
      <c r="H121" s="34"/>
      <c r="I121" s="34"/>
      <c r="J121" s="34"/>
      <c r="K121" s="3">
        <v>44421</v>
      </c>
      <c r="L121" s="3" t="s">
        <v>316</v>
      </c>
      <c r="M121" s="34">
        <v>25000</v>
      </c>
      <c r="N121" s="34"/>
      <c r="O121" s="34">
        <f t="shared" si="17"/>
        <v>25000</v>
      </c>
      <c r="P121" s="34"/>
      <c r="Q121" s="34"/>
      <c r="R121" s="34"/>
      <c r="S121" s="34"/>
      <c r="T121" s="3" t="s">
        <v>2134</v>
      </c>
    </row>
    <row r="122" spans="1:21" x14ac:dyDescent="0.35">
      <c r="A122" s="3" t="s">
        <v>25</v>
      </c>
      <c r="B122" s="3"/>
      <c r="C122" s="3"/>
      <c r="D122" s="3"/>
      <c r="E122" s="91"/>
      <c r="F122" s="34">
        <f>+D122*0.8364</f>
        <v>0</v>
      </c>
      <c r="G122" s="34"/>
      <c r="H122" s="34"/>
      <c r="I122" s="34"/>
      <c r="J122" s="34"/>
      <c r="K122" s="21">
        <v>44421</v>
      </c>
      <c r="L122" s="3" t="s">
        <v>316</v>
      </c>
      <c r="M122" s="34">
        <v>24000</v>
      </c>
      <c r="N122" s="34"/>
      <c r="O122" s="34">
        <f t="shared" si="17"/>
        <v>24000</v>
      </c>
      <c r="P122" s="34"/>
      <c r="Q122" s="34"/>
      <c r="R122" s="43"/>
      <c r="S122" s="43"/>
      <c r="T122" s="3" t="s">
        <v>2134</v>
      </c>
    </row>
    <row r="123" spans="1:21" x14ac:dyDescent="0.35">
      <c r="A123" s="3" t="s">
        <v>25</v>
      </c>
      <c r="B123" s="3"/>
      <c r="C123" s="3"/>
      <c r="D123" s="3"/>
      <c r="E123" s="91"/>
      <c r="F123" s="34"/>
      <c r="G123" s="34"/>
      <c r="H123" s="34"/>
      <c r="I123" s="34"/>
      <c r="J123" s="34"/>
      <c r="K123" s="21">
        <v>44478</v>
      </c>
      <c r="L123" s="3" t="s">
        <v>1182</v>
      </c>
      <c r="M123" s="34"/>
      <c r="N123" s="34">
        <v>250000</v>
      </c>
      <c r="O123" s="34">
        <f t="shared" si="17"/>
        <v>250000</v>
      </c>
      <c r="P123" s="34"/>
      <c r="Q123" s="34"/>
      <c r="R123" s="34"/>
      <c r="S123" s="34"/>
      <c r="T123" s="3" t="s">
        <v>2134</v>
      </c>
    </row>
    <row r="124" spans="1:21" x14ac:dyDescent="0.35">
      <c r="A124" s="3" t="s">
        <v>25</v>
      </c>
      <c r="B124" s="3"/>
      <c r="C124" s="3"/>
      <c r="D124" s="3"/>
      <c r="E124" s="91"/>
      <c r="F124" s="34"/>
      <c r="G124" s="34"/>
      <c r="H124" s="34"/>
      <c r="I124" s="34"/>
      <c r="J124" s="34"/>
      <c r="K124" s="21">
        <v>44619</v>
      </c>
      <c r="L124" s="3" t="s">
        <v>1182</v>
      </c>
      <c r="M124" s="34"/>
      <c r="N124" s="34">
        <v>500000</v>
      </c>
      <c r="O124" s="34">
        <f t="shared" si="17"/>
        <v>500000</v>
      </c>
      <c r="P124" s="34"/>
      <c r="Q124" s="34"/>
      <c r="R124" s="34"/>
      <c r="S124" s="34"/>
      <c r="T124" s="3" t="s">
        <v>2134</v>
      </c>
    </row>
    <row r="125" spans="1:21" x14ac:dyDescent="0.35">
      <c r="A125" s="3" t="s">
        <v>25</v>
      </c>
      <c r="B125" s="3"/>
      <c r="C125" s="3"/>
      <c r="D125" s="3"/>
      <c r="E125" s="91"/>
      <c r="F125" s="34"/>
      <c r="G125" s="34"/>
      <c r="H125" s="34"/>
      <c r="I125" s="34"/>
      <c r="J125" s="34"/>
      <c r="K125" s="21">
        <v>44673</v>
      </c>
      <c r="L125" s="3" t="s">
        <v>1182</v>
      </c>
      <c r="M125" s="34"/>
      <c r="N125" s="34">
        <v>700000</v>
      </c>
      <c r="O125" s="34">
        <f t="shared" si="17"/>
        <v>700000</v>
      </c>
      <c r="P125" s="34"/>
      <c r="Q125" s="34"/>
      <c r="R125" s="34"/>
      <c r="S125" s="34"/>
      <c r="T125" s="3" t="s">
        <v>2134</v>
      </c>
    </row>
    <row r="126" spans="1:21" x14ac:dyDescent="0.35">
      <c r="A126" s="3" t="s">
        <v>25</v>
      </c>
      <c r="B126" s="3"/>
      <c r="C126" s="3"/>
      <c r="D126" s="3"/>
      <c r="E126" s="91"/>
      <c r="F126" s="34"/>
      <c r="G126" s="34"/>
      <c r="H126" s="34"/>
      <c r="I126" s="34"/>
      <c r="J126" s="34"/>
      <c r="K126" s="21">
        <v>44708</v>
      </c>
      <c r="L126" s="3" t="s">
        <v>316</v>
      </c>
      <c r="M126" s="34">
        <v>119000</v>
      </c>
      <c r="N126" s="34"/>
      <c r="O126" s="34">
        <f t="shared" si="17"/>
        <v>119000</v>
      </c>
      <c r="P126" s="34"/>
      <c r="Q126" s="34"/>
      <c r="R126" s="34"/>
      <c r="S126" s="34"/>
      <c r="T126" s="3" t="s">
        <v>2134</v>
      </c>
    </row>
    <row r="127" spans="1:21" x14ac:dyDescent="0.35">
      <c r="A127" s="3" t="s">
        <v>25</v>
      </c>
      <c r="B127" s="3"/>
      <c r="C127" s="3"/>
      <c r="D127" s="3"/>
      <c r="E127" s="91"/>
      <c r="F127" s="34"/>
      <c r="G127" s="34"/>
      <c r="H127" s="34"/>
      <c r="I127" s="34"/>
      <c r="J127" s="34"/>
      <c r="K127" s="21">
        <v>44741</v>
      </c>
      <c r="L127" s="3" t="s">
        <v>316</v>
      </c>
      <c r="M127" s="34">
        <v>632000</v>
      </c>
      <c r="N127" s="34"/>
      <c r="O127" s="34">
        <f t="shared" si="17"/>
        <v>632000</v>
      </c>
      <c r="P127" s="34"/>
      <c r="Q127" s="34"/>
      <c r="R127" s="34"/>
      <c r="S127" s="34"/>
      <c r="T127" s="3" t="s">
        <v>2134</v>
      </c>
    </row>
    <row r="128" spans="1:21" x14ac:dyDescent="0.35">
      <c r="A128" s="3" t="s">
        <v>25</v>
      </c>
      <c r="B128" s="3"/>
      <c r="C128" s="3"/>
      <c r="D128" s="3"/>
      <c r="E128" s="91"/>
      <c r="F128" s="34"/>
      <c r="G128" s="34"/>
      <c r="H128" s="34"/>
      <c r="I128" s="34"/>
      <c r="J128" s="34"/>
      <c r="K128" s="98">
        <v>44741</v>
      </c>
      <c r="L128" s="3" t="s">
        <v>316</v>
      </c>
      <c r="M128" s="34">
        <v>267000</v>
      </c>
      <c r="N128" s="34"/>
      <c r="O128" s="34">
        <f t="shared" si="17"/>
        <v>267000</v>
      </c>
      <c r="P128" s="34"/>
      <c r="Q128" s="34"/>
      <c r="R128" s="34"/>
      <c r="S128" s="34"/>
      <c r="T128" s="3" t="s">
        <v>2134</v>
      </c>
    </row>
    <row r="129" spans="1:21" x14ac:dyDescent="0.35">
      <c r="A129" s="3" t="s">
        <v>25</v>
      </c>
      <c r="B129" s="3"/>
      <c r="C129" s="3"/>
      <c r="D129" s="3"/>
      <c r="E129" s="91"/>
      <c r="F129" s="34"/>
      <c r="G129" s="34"/>
      <c r="H129" s="34"/>
      <c r="I129" s="34"/>
      <c r="J129" s="34"/>
      <c r="K129" s="3"/>
      <c r="L129" s="100" t="s">
        <v>2162</v>
      </c>
      <c r="M129" s="34"/>
      <c r="N129" s="34">
        <v>-811000</v>
      </c>
      <c r="O129" s="34">
        <f t="shared" si="17"/>
        <v>-811000</v>
      </c>
      <c r="P129" s="34"/>
      <c r="Q129" s="34"/>
      <c r="R129" s="34"/>
      <c r="S129" s="34"/>
      <c r="T129" s="3" t="s">
        <v>2134</v>
      </c>
    </row>
    <row r="130" spans="1:21" x14ac:dyDescent="0.35">
      <c r="A130" s="3" t="s">
        <v>25</v>
      </c>
      <c r="B130" s="3"/>
      <c r="C130" s="3"/>
      <c r="D130" s="3"/>
      <c r="E130" s="91"/>
      <c r="F130" s="34">
        <f>+D130*0.8364</f>
        <v>0</v>
      </c>
      <c r="G130" s="34"/>
      <c r="H130" s="34"/>
      <c r="I130" s="34"/>
      <c r="J130" s="34"/>
      <c r="K130" s="21">
        <v>45358</v>
      </c>
      <c r="L130" s="3" t="s">
        <v>9</v>
      </c>
      <c r="M130" s="34"/>
      <c r="N130" s="34">
        <v>250000</v>
      </c>
      <c r="O130" s="34">
        <f t="shared" si="17"/>
        <v>250000</v>
      </c>
      <c r="P130" s="34"/>
      <c r="Q130" s="34"/>
      <c r="R130" s="34"/>
      <c r="S130" s="34"/>
      <c r="T130" s="3" t="s">
        <v>2134</v>
      </c>
    </row>
    <row r="131" spans="1:21" x14ac:dyDescent="0.35">
      <c r="A131" s="3" t="s">
        <v>25</v>
      </c>
      <c r="B131" s="3"/>
      <c r="C131" s="3"/>
      <c r="D131" s="3"/>
      <c r="E131" s="91"/>
      <c r="F131" s="34"/>
      <c r="G131" s="34"/>
      <c r="H131" s="34"/>
      <c r="I131" s="34"/>
      <c r="J131" s="34"/>
      <c r="K131" s="21">
        <v>45372</v>
      </c>
      <c r="L131" s="3" t="s">
        <v>316</v>
      </c>
      <c r="M131" s="34"/>
      <c r="N131" s="34">
        <v>-250000</v>
      </c>
      <c r="O131" s="34">
        <f t="shared" si="17"/>
        <v>-250000</v>
      </c>
      <c r="P131" s="34"/>
      <c r="Q131" s="34"/>
      <c r="R131" s="34"/>
      <c r="S131" s="34"/>
      <c r="T131" s="3" t="s">
        <v>2134</v>
      </c>
    </row>
    <row r="132" spans="1:21" x14ac:dyDescent="0.35">
      <c r="A132" s="3" t="s">
        <v>25</v>
      </c>
      <c r="B132" s="3"/>
      <c r="C132" s="3"/>
      <c r="D132" s="3"/>
      <c r="E132" s="91"/>
      <c r="F132" s="34"/>
      <c r="G132" s="34"/>
      <c r="H132" s="34"/>
      <c r="I132" s="34"/>
      <c r="J132" s="34"/>
      <c r="K132" s="21"/>
      <c r="L132" s="3"/>
      <c r="M132" s="34"/>
      <c r="N132" s="34"/>
      <c r="O132" s="34"/>
      <c r="P132" s="34"/>
      <c r="Q132" s="34"/>
      <c r="R132" s="34"/>
      <c r="S132" s="34"/>
      <c r="T132" s="3" t="s">
        <v>2134</v>
      </c>
    </row>
    <row r="133" spans="1:21" s="95" customFormat="1" x14ac:dyDescent="0.35">
      <c r="A133" s="18" t="s">
        <v>25</v>
      </c>
      <c r="B133" s="18"/>
      <c r="C133" s="18"/>
      <c r="D133" s="18"/>
      <c r="E133" s="94"/>
      <c r="F133" s="23"/>
      <c r="G133" s="23"/>
      <c r="H133" s="23"/>
      <c r="I133" s="23"/>
      <c r="J133" s="23"/>
      <c r="K133" s="36"/>
      <c r="L133" s="18"/>
      <c r="M133" s="23">
        <f t="shared" ref="M133:N133" si="19">SUM(M119:M131)</f>
        <v>1317000</v>
      </c>
      <c r="N133" s="23">
        <f t="shared" si="19"/>
        <v>689000</v>
      </c>
      <c r="O133" s="23">
        <f>SUM(O119:O131)</f>
        <v>2006000</v>
      </c>
      <c r="P133" s="23">
        <f>+I118-M133</f>
        <v>-1317000</v>
      </c>
      <c r="Q133" s="23">
        <f>+J118-N133</f>
        <v>1317060</v>
      </c>
      <c r="R133" s="23">
        <f>+P133+Q133</f>
        <v>60</v>
      </c>
      <c r="S133" s="23">
        <f>+O133</f>
        <v>2006000</v>
      </c>
      <c r="T133" s="18"/>
      <c r="U133" s="95" t="s">
        <v>2302</v>
      </c>
    </row>
    <row r="134" spans="1:21" x14ac:dyDescent="0.35">
      <c r="A134" s="3" t="s">
        <v>26</v>
      </c>
      <c r="B134" s="3" t="s">
        <v>437</v>
      </c>
      <c r="C134" s="3"/>
      <c r="D134" s="3">
        <v>177.16</v>
      </c>
      <c r="E134" s="91">
        <v>11500</v>
      </c>
      <c r="F134" s="34">
        <f>+D134*0.8364</f>
        <v>148.176624</v>
      </c>
      <c r="G134" s="34"/>
      <c r="H134" s="34">
        <f>+D134*E134</f>
        <v>2037340</v>
      </c>
      <c r="I134" s="34">
        <f>+CEILING(F134*G134,1000)</f>
        <v>0</v>
      </c>
      <c r="J134" s="34">
        <f>(H134-I134)</f>
        <v>2037340</v>
      </c>
      <c r="K134" s="21">
        <v>44402</v>
      </c>
      <c r="L134" s="3" t="s">
        <v>2109</v>
      </c>
      <c r="M134" s="34"/>
      <c r="N134" s="34"/>
      <c r="O134" s="34">
        <f t="shared" ref="O134:O158" si="20">+SUM(M134:N134)</f>
        <v>0</v>
      </c>
      <c r="P134" s="34"/>
      <c r="Q134" s="34"/>
      <c r="R134" s="34"/>
      <c r="S134" s="34"/>
      <c r="T134" s="3" t="s">
        <v>2134</v>
      </c>
      <c r="U134" s="1" t="s">
        <v>2303</v>
      </c>
    </row>
    <row r="135" spans="1:21" x14ac:dyDescent="0.35">
      <c r="A135" s="3" t="s">
        <v>26</v>
      </c>
      <c r="B135" s="3"/>
      <c r="C135" s="3"/>
      <c r="D135" s="3"/>
      <c r="E135" s="91"/>
      <c r="F135" s="34"/>
      <c r="G135" s="34"/>
      <c r="H135" s="34"/>
      <c r="I135" s="34"/>
      <c r="J135" s="34"/>
      <c r="K135" s="21">
        <v>44402</v>
      </c>
      <c r="L135" s="3" t="s">
        <v>9</v>
      </c>
      <c r="M135" s="34"/>
      <c r="N135" s="34">
        <v>10000</v>
      </c>
      <c r="O135" s="34">
        <f t="shared" si="20"/>
        <v>10000</v>
      </c>
      <c r="P135" s="34"/>
      <c r="Q135" s="34"/>
      <c r="R135" s="43"/>
      <c r="S135" s="43"/>
      <c r="T135" s="3" t="s">
        <v>2134</v>
      </c>
    </row>
    <row r="136" spans="1:21" x14ac:dyDescent="0.35">
      <c r="A136" s="3" t="s">
        <v>26</v>
      </c>
      <c r="B136" s="3"/>
      <c r="C136" s="3"/>
      <c r="D136" s="3"/>
      <c r="E136" s="91"/>
      <c r="F136" s="34"/>
      <c r="G136" s="34"/>
      <c r="H136" s="34"/>
      <c r="I136" s="34"/>
      <c r="J136" s="34"/>
      <c r="K136" s="21">
        <v>44413</v>
      </c>
      <c r="L136" s="3" t="s">
        <v>316</v>
      </c>
      <c r="M136" s="34">
        <v>15000</v>
      </c>
      <c r="N136" s="34"/>
      <c r="O136" s="34">
        <f t="shared" si="20"/>
        <v>15000</v>
      </c>
      <c r="P136" s="34"/>
      <c r="Q136" s="34"/>
      <c r="R136" s="34"/>
      <c r="S136" s="34"/>
      <c r="T136" s="3" t="s">
        <v>2134</v>
      </c>
    </row>
    <row r="137" spans="1:21" x14ac:dyDescent="0.35">
      <c r="A137" s="3" t="s">
        <v>26</v>
      </c>
      <c r="B137" s="3"/>
      <c r="C137" s="3"/>
      <c r="D137" s="3"/>
      <c r="E137" s="91"/>
      <c r="F137" s="34"/>
      <c r="G137" s="34"/>
      <c r="H137" s="34"/>
      <c r="I137" s="34"/>
      <c r="J137" s="34"/>
      <c r="K137" s="21">
        <v>44413</v>
      </c>
      <c r="L137" s="3" t="s">
        <v>316</v>
      </c>
      <c r="M137" s="34">
        <v>20000</v>
      </c>
      <c r="N137" s="34"/>
      <c r="O137" s="34">
        <f t="shared" si="20"/>
        <v>20000</v>
      </c>
      <c r="P137" s="34"/>
      <c r="Q137" s="34"/>
      <c r="R137" s="34"/>
      <c r="S137" s="34"/>
      <c r="T137" s="3" t="s">
        <v>2134</v>
      </c>
    </row>
    <row r="138" spans="1:21" x14ac:dyDescent="0.35">
      <c r="A138" s="3" t="s">
        <v>26</v>
      </c>
      <c r="B138" s="3"/>
      <c r="C138" s="3"/>
      <c r="D138" s="3"/>
      <c r="E138" s="91"/>
      <c r="F138" s="34"/>
      <c r="G138" s="34"/>
      <c r="H138" s="34"/>
      <c r="I138" s="34"/>
      <c r="J138" s="34"/>
      <c r="K138" s="21">
        <v>44413</v>
      </c>
      <c r="L138" s="3" t="s">
        <v>316</v>
      </c>
      <c r="M138" s="34">
        <v>15000</v>
      </c>
      <c r="N138" s="34"/>
      <c r="O138" s="34">
        <f t="shared" si="20"/>
        <v>15000</v>
      </c>
      <c r="P138" s="34"/>
      <c r="Q138" s="34"/>
      <c r="R138" s="34"/>
      <c r="S138" s="34"/>
      <c r="T138" s="3" t="s">
        <v>2134</v>
      </c>
    </row>
    <row r="139" spans="1:21" x14ac:dyDescent="0.35">
      <c r="A139" s="3" t="s">
        <v>26</v>
      </c>
      <c r="B139" s="3"/>
      <c r="C139" s="3"/>
      <c r="D139" s="3"/>
      <c r="E139" s="91"/>
      <c r="F139" s="34"/>
      <c r="G139" s="34"/>
      <c r="H139" s="34"/>
      <c r="I139" s="34"/>
      <c r="J139" s="34"/>
      <c r="K139" s="21">
        <v>44413</v>
      </c>
      <c r="L139" s="3" t="s">
        <v>316</v>
      </c>
      <c r="M139" s="34">
        <v>15000</v>
      </c>
      <c r="N139" s="34"/>
      <c r="O139" s="34">
        <f t="shared" si="20"/>
        <v>15000</v>
      </c>
      <c r="P139" s="34"/>
      <c r="Q139" s="34"/>
      <c r="R139" s="34"/>
      <c r="S139" s="34"/>
      <c r="T139" s="3" t="s">
        <v>2134</v>
      </c>
    </row>
    <row r="140" spans="1:21" x14ac:dyDescent="0.35">
      <c r="A140" s="3" t="s">
        <v>26</v>
      </c>
      <c r="B140" s="3"/>
      <c r="C140" s="3"/>
      <c r="D140" s="3"/>
      <c r="E140" s="91"/>
      <c r="F140" s="34"/>
      <c r="G140" s="34"/>
      <c r="H140" s="34"/>
      <c r="I140" s="34"/>
      <c r="J140" s="34"/>
      <c r="K140" s="21">
        <v>44413</v>
      </c>
      <c r="L140" s="3" t="s">
        <v>316</v>
      </c>
      <c r="M140" s="34">
        <v>10000</v>
      </c>
      <c r="N140" s="34"/>
      <c r="O140" s="34">
        <f t="shared" si="20"/>
        <v>10000</v>
      </c>
      <c r="P140" s="34"/>
      <c r="Q140" s="34"/>
      <c r="R140" s="34"/>
      <c r="S140" s="34"/>
      <c r="T140" s="3" t="s">
        <v>2134</v>
      </c>
    </row>
    <row r="141" spans="1:21" x14ac:dyDescent="0.35">
      <c r="A141" s="3" t="s">
        <v>26</v>
      </c>
      <c r="B141" s="3"/>
      <c r="C141" s="3"/>
      <c r="D141" s="3"/>
      <c r="E141" s="91"/>
      <c r="F141" s="34"/>
      <c r="G141" s="34"/>
      <c r="H141" s="34"/>
      <c r="I141" s="34"/>
      <c r="J141" s="34"/>
      <c r="K141" s="21">
        <v>44414</v>
      </c>
      <c r="L141" s="3" t="s">
        <v>316</v>
      </c>
      <c r="M141" s="34">
        <v>10000</v>
      </c>
      <c r="N141" s="34"/>
      <c r="O141" s="34">
        <f t="shared" si="20"/>
        <v>10000</v>
      </c>
      <c r="P141" s="34"/>
      <c r="Q141" s="34"/>
      <c r="R141" s="34"/>
      <c r="S141" s="34"/>
      <c r="T141" s="3" t="s">
        <v>2134</v>
      </c>
    </row>
    <row r="142" spans="1:21" x14ac:dyDescent="0.35">
      <c r="A142" s="3" t="s">
        <v>26</v>
      </c>
      <c r="B142" s="3"/>
      <c r="C142" s="3"/>
      <c r="D142" s="3"/>
      <c r="E142" s="91"/>
      <c r="F142" s="34"/>
      <c r="G142" s="34"/>
      <c r="H142" s="34"/>
      <c r="I142" s="34"/>
      <c r="J142" s="34"/>
      <c r="K142" s="21">
        <v>44414</v>
      </c>
      <c r="L142" s="3" t="s">
        <v>316</v>
      </c>
      <c r="M142" s="34">
        <v>5000</v>
      </c>
      <c r="N142" s="34"/>
      <c r="O142" s="34">
        <f t="shared" si="20"/>
        <v>5000</v>
      </c>
      <c r="P142" s="34"/>
      <c r="Q142" s="34"/>
      <c r="R142" s="34"/>
      <c r="S142" s="34"/>
      <c r="T142" s="3" t="s">
        <v>2134</v>
      </c>
    </row>
    <row r="143" spans="1:21" x14ac:dyDescent="0.35">
      <c r="A143" s="3" t="s">
        <v>26</v>
      </c>
      <c r="B143" s="3"/>
      <c r="C143" s="3"/>
      <c r="D143" s="3"/>
      <c r="E143" s="91"/>
      <c r="F143" s="34"/>
      <c r="G143" s="34"/>
      <c r="H143" s="34"/>
      <c r="I143" s="34"/>
      <c r="J143" s="34"/>
      <c r="K143" s="21">
        <v>44420</v>
      </c>
      <c r="L143" s="3" t="s">
        <v>316</v>
      </c>
      <c r="M143" s="34">
        <v>1000</v>
      </c>
      <c r="N143" s="34"/>
      <c r="O143" s="34">
        <f t="shared" si="20"/>
        <v>1000</v>
      </c>
      <c r="P143" s="34"/>
      <c r="Q143" s="34"/>
      <c r="R143" s="43"/>
      <c r="S143" s="43"/>
      <c r="T143" s="3" t="s">
        <v>2134</v>
      </c>
    </row>
    <row r="144" spans="1:21" x14ac:dyDescent="0.35">
      <c r="A144" s="3" t="s">
        <v>26</v>
      </c>
      <c r="B144" s="3"/>
      <c r="C144" s="3"/>
      <c r="D144" s="3"/>
      <c r="E144" s="91"/>
      <c r="F144" s="34"/>
      <c r="G144" s="34"/>
      <c r="H144" s="34"/>
      <c r="I144" s="34"/>
      <c r="J144" s="34"/>
      <c r="K144" s="21">
        <v>44420</v>
      </c>
      <c r="L144" s="3" t="s">
        <v>316</v>
      </c>
      <c r="M144" s="34">
        <v>299000</v>
      </c>
      <c r="N144" s="34"/>
      <c r="O144" s="34">
        <f t="shared" si="20"/>
        <v>299000</v>
      </c>
      <c r="P144" s="34"/>
      <c r="Q144" s="34"/>
      <c r="R144" s="43"/>
      <c r="S144" s="43"/>
      <c r="T144" s="3" t="s">
        <v>2134</v>
      </c>
    </row>
    <row r="145" spans="1:21" x14ac:dyDescent="0.35">
      <c r="A145" s="3" t="s">
        <v>26</v>
      </c>
      <c r="B145" s="3"/>
      <c r="C145" s="3"/>
      <c r="D145" s="3"/>
      <c r="E145" s="91"/>
      <c r="F145" s="34"/>
      <c r="G145" s="34"/>
      <c r="H145" s="34"/>
      <c r="I145" s="34"/>
      <c r="J145" s="34"/>
      <c r="K145" s="98">
        <v>44440</v>
      </c>
      <c r="L145" s="3" t="s">
        <v>316</v>
      </c>
      <c r="M145" s="34">
        <v>100000</v>
      </c>
      <c r="N145" s="34"/>
      <c r="O145" s="34">
        <f t="shared" si="20"/>
        <v>100000</v>
      </c>
      <c r="P145" s="34"/>
      <c r="Q145" s="34"/>
      <c r="R145" s="34"/>
      <c r="S145" s="34"/>
      <c r="T145" s="3" t="s">
        <v>2134</v>
      </c>
    </row>
    <row r="146" spans="1:21" x14ac:dyDescent="0.35">
      <c r="A146" s="3" t="s">
        <v>26</v>
      </c>
      <c r="B146" s="3"/>
      <c r="C146" s="3"/>
      <c r="D146" s="3"/>
      <c r="E146" s="91"/>
      <c r="F146" s="34"/>
      <c r="G146" s="34"/>
      <c r="H146" s="34"/>
      <c r="I146" s="34"/>
      <c r="J146" s="34"/>
      <c r="K146" s="98">
        <v>44445</v>
      </c>
      <c r="L146" s="3" t="s">
        <v>316</v>
      </c>
      <c r="M146" s="34">
        <v>10000</v>
      </c>
      <c r="N146" s="34"/>
      <c r="O146" s="34">
        <f t="shared" si="20"/>
        <v>10000</v>
      </c>
      <c r="P146" s="34"/>
      <c r="Q146" s="34"/>
      <c r="R146" s="34"/>
      <c r="S146" s="34"/>
      <c r="T146" s="3" t="s">
        <v>2134</v>
      </c>
    </row>
    <row r="147" spans="1:21" x14ac:dyDescent="0.35">
      <c r="A147" s="3" t="s">
        <v>26</v>
      </c>
      <c r="B147" s="3"/>
      <c r="C147" s="3"/>
      <c r="D147" s="3"/>
      <c r="E147" s="91"/>
      <c r="F147" s="34">
        <f>+D147*0.8364</f>
        <v>0</v>
      </c>
      <c r="G147" s="34"/>
      <c r="H147" s="34"/>
      <c r="I147" s="34"/>
      <c r="J147" s="34"/>
      <c r="K147" s="21">
        <v>44446</v>
      </c>
      <c r="L147" s="3" t="s">
        <v>316</v>
      </c>
      <c r="M147" s="34">
        <v>150000</v>
      </c>
      <c r="N147" s="34"/>
      <c r="O147" s="34">
        <f t="shared" si="20"/>
        <v>150000</v>
      </c>
      <c r="P147" s="34"/>
      <c r="Q147" s="34"/>
      <c r="R147" s="34"/>
      <c r="S147" s="34"/>
      <c r="T147" s="3" t="s">
        <v>2134</v>
      </c>
    </row>
    <row r="148" spans="1:21" x14ac:dyDescent="0.35">
      <c r="A148" s="3" t="s">
        <v>26</v>
      </c>
      <c r="B148" s="3"/>
      <c r="C148" s="3"/>
      <c r="D148" s="3"/>
      <c r="E148" s="91"/>
      <c r="F148" s="34"/>
      <c r="G148" s="34"/>
      <c r="H148" s="34"/>
      <c r="I148" s="34"/>
      <c r="J148" s="34"/>
      <c r="K148" s="21">
        <v>44450</v>
      </c>
      <c r="L148" s="3" t="s">
        <v>316</v>
      </c>
      <c r="M148" s="34">
        <v>150000</v>
      </c>
      <c r="N148" s="34"/>
      <c r="O148" s="34">
        <f t="shared" si="20"/>
        <v>150000</v>
      </c>
      <c r="P148" s="34"/>
      <c r="Q148" s="34"/>
      <c r="R148" s="34"/>
      <c r="S148" s="34"/>
      <c r="T148" s="3" t="s">
        <v>2134</v>
      </c>
    </row>
    <row r="149" spans="1:21" x14ac:dyDescent="0.35">
      <c r="A149" s="3" t="s">
        <v>26</v>
      </c>
      <c r="B149" s="3"/>
      <c r="C149" s="3"/>
      <c r="D149" s="3"/>
      <c r="E149" s="91"/>
      <c r="F149" s="34"/>
      <c r="G149" s="34"/>
      <c r="H149" s="34"/>
      <c r="I149" s="34"/>
      <c r="J149" s="34"/>
      <c r="K149" s="21">
        <v>44709</v>
      </c>
      <c r="L149" s="3" t="s">
        <v>316</v>
      </c>
      <c r="M149" s="34">
        <v>-610000</v>
      </c>
      <c r="N149" s="34"/>
      <c r="O149" s="34">
        <f t="shared" si="20"/>
        <v>-610000</v>
      </c>
      <c r="P149" s="34"/>
      <c r="Q149" s="34"/>
      <c r="R149" s="34"/>
      <c r="S149" s="34"/>
      <c r="T149" s="3" t="s">
        <v>2134</v>
      </c>
    </row>
    <row r="150" spans="1:21" x14ac:dyDescent="0.35">
      <c r="A150" s="3" t="s">
        <v>26</v>
      </c>
      <c r="B150" s="3"/>
      <c r="C150" s="3"/>
      <c r="D150" s="3"/>
      <c r="E150" s="91"/>
      <c r="F150" s="34"/>
      <c r="G150" s="34"/>
      <c r="H150" s="34"/>
      <c r="I150" s="34"/>
      <c r="J150" s="34"/>
      <c r="K150" s="21">
        <v>44709</v>
      </c>
      <c r="L150" s="3" t="s">
        <v>316</v>
      </c>
      <c r="M150" s="34">
        <v>-100000</v>
      </c>
      <c r="N150" s="34"/>
      <c r="O150" s="34">
        <f t="shared" si="20"/>
        <v>-100000</v>
      </c>
      <c r="P150" s="34"/>
      <c r="Q150" s="34"/>
      <c r="R150" s="34"/>
      <c r="S150" s="34"/>
      <c r="T150" s="3" t="s">
        <v>2134</v>
      </c>
    </row>
    <row r="151" spans="1:21" x14ac:dyDescent="0.35">
      <c r="A151" s="3" t="s">
        <v>26</v>
      </c>
      <c r="B151" s="3"/>
      <c r="C151" s="3"/>
      <c r="D151" s="3"/>
      <c r="E151" s="91"/>
      <c r="F151" s="34"/>
      <c r="G151" s="34"/>
      <c r="H151" s="34"/>
      <c r="I151" s="34"/>
      <c r="J151" s="34"/>
      <c r="K151" s="21">
        <v>44709</v>
      </c>
      <c r="L151" s="3" t="s">
        <v>316</v>
      </c>
      <c r="M151" s="34">
        <v>-90000</v>
      </c>
      <c r="N151" s="34"/>
      <c r="O151" s="34">
        <f t="shared" si="20"/>
        <v>-90000</v>
      </c>
      <c r="P151" s="34"/>
      <c r="Q151" s="34"/>
      <c r="R151" s="34"/>
      <c r="S151" s="34"/>
      <c r="T151" s="3" t="s">
        <v>2134</v>
      </c>
    </row>
    <row r="152" spans="1:21" x14ac:dyDescent="0.35">
      <c r="A152" s="3" t="s">
        <v>26</v>
      </c>
      <c r="B152" s="3"/>
      <c r="C152" s="3"/>
      <c r="D152" s="3"/>
      <c r="E152" s="91"/>
      <c r="F152" s="34"/>
      <c r="G152" s="34"/>
      <c r="H152" s="34"/>
      <c r="I152" s="34"/>
      <c r="J152" s="34"/>
      <c r="K152" s="21">
        <v>44710</v>
      </c>
      <c r="L152" s="3" t="s">
        <v>316</v>
      </c>
      <c r="M152" s="34">
        <v>500000</v>
      </c>
      <c r="N152" s="34"/>
      <c r="O152" s="34">
        <f t="shared" si="20"/>
        <v>500000</v>
      </c>
      <c r="P152" s="34"/>
      <c r="Q152" s="34"/>
      <c r="R152" s="34"/>
      <c r="S152" s="34"/>
      <c r="T152" s="3" t="s">
        <v>2134</v>
      </c>
    </row>
    <row r="153" spans="1:21" x14ac:dyDescent="0.35">
      <c r="A153" s="3" t="s">
        <v>26</v>
      </c>
      <c r="B153" s="3"/>
      <c r="C153" s="3"/>
      <c r="D153" s="3"/>
      <c r="E153" s="91"/>
      <c r="F153" s="34"/>
      <c r="G153" s="34"/>
      <c r="H153" s="34"/>
      <c r="I153" s="34"/>
      <c r="J153" s="34"/>
      <c r="K153" s="21">
        <v>44710</v>
      </c>
      <c r="L153" s="3" t="s">
        <v>316</v>
      </c>
      <c r="M153" s="34">
        <v>163000</v>
      </c>
      <c r="N153" s="34"/>
      <c r="O153" s="34">
        <f t="shared" si="20"/>
        <v>163000</v>
      </c>
      <c r="P153" s="34"/>
      <c r="Q153" s="34"/>
      <c r="R153" s="34"/>
      <c r="S153" s="34"/>
      <c r="T153" s="3" t="s">
        <v>2134</v>
      </c>
    </row>
    <row r="154" spans="1:21" x14ac:dyDescent="0.35">
      <c r="A154" s="3" t="s">
        <v>26</v>
      </c>
      <c r="B154" s="3"/>
      <c r="C154" s="3"/>
      <c r="D154" s="3"/>
      <c r="E154" s="91"/>
      <c r="F154" s="34"/>
      <c r="G154" s="34"/>
      <c r="H154" s="34"/>
      <c r="I154" s="34"/>
      <c r="J154" s="34"/>
      <c r="K154" s="21"/>
      <c r="L154" s="100" t="s">
        <v>2163</v>
      </c>
      <c r="M154" s="34"/>
      <c r="N154" s="34">
        <v>532000</v>
      </c>
      <c r="O154" s="34">
        <f t="shared" si="20"/>
        <v>532000</v>
      </c>
      <c r="P154" s="34"/>
      <c r="Q154" s="34"/>
      <c r="R154" s="43"/>
      <c r="S154" s="43"/>
      <c r="T154" s="3" t="s">
        <v>2134</v>
      </c>
    </row>
    <row r="155" spans="1:21" x14ac:dyDescent="0.35">
      <c r="A155" s="3" t="s">
        <v>26</v>
      </c>
      <c r="B155" s="3"/>
      <c r="C155" s="3"/>
      <c r="D155" s="3"/>
      <c r="E155" s="91"/>
      <c r="F155" s="34"/>
      <c r="G155" s="34"/>
      <c r="H155" s="34"/>
      <c r="I155" s="34"/>
      <c r="J155" s="34"/>
      <c r="K155" s="21">
        <v>44711</v>
      </c>
      <c r="L155" s="3" t="s">
        <v>1182</v>
      </c>
      <c r="M155" s="34"/>
      <c r="N155" s="34">
        <v>300000</v>
      </c>
      <c r="O155" s="34">
        <f t="shared" si="20"/>
        <v>300000</v>
      </c>
      <c r="P155" s="34"/>
      <c r="Q155" s="34"/>
      <c r="R155" s="34"/>
      <c r="S155" s="34"/>
      <c r="T155" s="3" t="s">
        <v>2134</v>
      </c>
    </row>
    <row r="156" spans="1:21" x14ac:dyDescent="0.35">
      <c r="A156" s="3" t="s">
        <v>26</v>
      </c>
      <c r="B156" s="3"/>
      <c r="C156" s="3"/>
      <c r="D156" s="3"/>
      <c r="E156" s="91"/>
      <c r="F156" s="34"/>
      <c r="G156" s="34"/>
      <c r="H156" s="34"/>
      <c r="I156" s="34"/>
      <c r="J156" s="34"/>
      <c r="K156" s="21">
        <v>44723</v>
      </c>
      <c r="L156" s="3" t="s">
        <v>316</v>
      </c>
      <c r="M156" s="34"/>
      <c r="N156" s="34">
        <v>250000</v>
      </c>
      <c r="O156" s="34">
        <f t="shared" si="20"/>
        <v>250000</v>
      </c>
      <c r="P156" s="34"/>
      <c r="Q156" s="34"/>
      <c r="R156" s="34"/>
      <c r="S156" s="34"/>
      <c r="T156" s="3" t="s">
        <v>2134</v>
      </c>
    </row>
    <row r="157" spans="1:21" x14ac:dyDescent="0.35">
      <c r="A157" s="3" t="s">
        <v>26</v>
      </c>
      <c r="B157" s="3"/>
      <c r="C157" s="3"/>
      <c r="D157" s="3"/>
      <c r="E157" s="91"/>
      <c r="F157" s="34"/>
      <c r="G157" s="34"/>
      <c r="H157" s="34"/>
      <c r="I157" s="34"/>
      <c r="J157" s="34"/>
      <c r="K157" s="21">
        <v>44710</v>
      </c>
      <c r="L157" s="3" t="s">
        <v>1182</v>
      </c>
      <c r="M157" s="34"/>
      <c r="N157" s="34">
        <v>192400</v>
      </c>
      <c r="O157" s="34">
        <f t="shared" si="20"/>
        <v>192400</v>
      </c>
      <c r="P157" s="34"/>
      <c r="Q157" s="34"/>
      <c r="R157" s="34"/>
      <c r="S157" s="34"/>
      <c r="T157" s="3" t="s">
        <v>2134</v>
      </c>
    </row>
    <row r="158" spans="1:21" x14ac:dyDescent="0.35">
      <c r="A158" s="3" t="s">
        <v>26</v>
      </c>
      <c r="B158" s="3"/>
      <c r="C158" s="3"/>
      <c r="D158" s="3"/>
      <c r="E158" s="91"/>
      <c r="F158" s="34"/>
      <c r="G158" s="34"/>
      <c r="H158" s="34"/>
      <c r="I158" s="34"/>
      <c r="J158" s="34"/>
      <c r="K158" s="21">
        <v>44711</v>
      </c>
      <c r="L158" s="3" t="s">
        <v>1182</v>
      </c>
      <c r="M158" s="34"/>
      <c r="N158" s="34">
        <v>89900</v>
      </c>
      <c r="O158" s="34">
        <f t="shared" si="20"/>
        <v>89900</v>
      </c>
      <c r="P158" s="34"/>
      <c r="Q158" s="34"/>
      <c r="R158" s="34"/>
      <c r="S158" s="34"/>
      <c r="T158" s="3" t="s">
        <v>2134</v>
      </c>
    </row>
    <row r="159" spans="1:21" ht="16.2" customHeight="1" x14ac:dyDescent="0.35">
      <c r="A159" s="3" t="s">
        <v>26</v>
      </c>
      <c r="B159" s="3"/>
      <c r="C159" s="3"/>
      <c r="D159" s="3"/>
      <c r="E159" s="91"/>
      <c r="F159" s="34"/>
      <c r="G159" s="34"/>
      <c r="H159" s="34"/>
      <c r="I159" s="34"/>
      <c r="J159" s="34"/>
      <c r="K159" s="21"/>
      <c r="L159" s="3"/>
      <c r="M159" s="34"/>
      <c r="N159" s="34"/>
      <c r="O159" s="34"/>
      <c r="P159" s="34"/>
      <c r="Q159" s="34"/>
      <c r="R159" s="34"/>
      <c r="S159" s="34"/>
      <c r="T159" s="3" t="s">
        <v>2134</v>
      </c>
    </row>
    <row r="160" spans="1:21" s="95" customFormat="1" ht="16.2" customHeight="1" x14ac:dyDescent="0.35">
      <c r="A160" s="18" t="s">
        <v>26</v>
      </c>
      <c r="B160" s="18"/>
      <c r="C160" s="18"/>
      <c r="D160" s="18"/>
      <c r="E160" s="94"/>
      <c r="F160" s="23"/>
      <c r="G160" s="23"/>
      <c r="H160" s="23"/>
      <c r="I160" s="23"/>
      <c r="J160" s="23"/>
      <c r="K160" s="36"/>
      <c r="L160" s="18"/>
      <c r="M160" s="23">
        <f t="shared" ref="M160:N160" si="21">SUM(M135:M158)</f>
        <v>663000</v>
      </c>
      <c r="N160" s="23">
        <f t="shared" si="21"/>
        <v>1374300</v>
      </c>
      <c r="O160" s="23">
        <f>SUM(O135:O158)</f>
        <v>2037300</v>
      </c>
      <c r="P160" s="23">
        <f>+I134-M160</f>
        <v>-663000</v>
      </c>
      <c r="Q160" s="23">
        <f>+J134-N160</f>
        <v>663040</v>
      </c>
      <c r="R160" s="23">
        <f>+P160+Q160</f>
        <v>40</v>
      </c>
      <c r="S160" s="23">
        <f>+O160</f>
        <v>2037300</v>
      </c>
      <c r="T160" s="18"/>
      <c r="U160" s="95" t="s">
        <v>2302</v>
      </c>
    </row>
    <row r="161" spans="1:21" ht="16.2" customHeight="1" x14ac:dyDescent="0.35">
      <c r="A161" s="3" t="s">
        <v>27</v>
      </c>
      <c r="B161" s="3" t="s">
        <v>437</v>
      </c>
      <c r="C161" s="3"/>
      <c r="D161" s="3">
        <v>139.02000000000001</v>
      </c>
      <c r="E161" s="91">
        <v>11500</v>
      </c>
      <c r="F161" s="34">
        <f>+D161*0.8364</f>
        <v>116.27632800000001</v>
      </c>
      <c r="G161" s="34"/>
      <c r="H161" s="34">
        <f>+D161*E161</f>
        <v>1598730.0000000002</v>
      </c>
      <c r="I161" s="34">
        <f>+CEILING(F161*G161,1000)</f>
        <v>0</v>
      </c>
      <c r="J161" s="34">
        <f>(H161-I161)</f>
        <v>1598730.0000000002</v>
      </c>
      <c r="K161" s="21">
        <v>44393</v>
      </c>
      <c r="L161" s="3" t="s">
        <v>2109</v>
      </c>
      <c r="M161" s="34"/>
      <c r="N161" s="34"/>
      <c r="O161" s="34">
        <f t="shared" ref="O161:O177" si="22">+SUM(M161:N161)</f>
        <v>0</v>
      </c>
      <c r="P161" s="34"/>
      <c r="Q161" s="34"/>
      <c r="R161" s="43"/>
      <c r="S161" s="43"/>
      <c r="T161" s="3" t="s">
        <v>2135</v>
      </c>
      <c r="U161" s="1" t="s">
        <v>2303</v>
      </c>
    </row>
    <row r="162" spans="1:21" x14ac:dyDescent="0.35">
      <c r="A162" s="3" t="s">
        <v>27</v>
      </c>
      <c r="B162" s="3"/>
      <c r="C162" s="3"/>
      <c r="D162" s="3"/>
      <c r="E162" s="91"/>
      <c r="F162" s="34"/>
      <c r="G162" s="34"/>
      <c r="H162" s="34"/>
      <c r="I162" s="34"/>
      <c r="J162" s="34"/>
      <c r="K162" s="21">
        <v>44393</v>
      </c>
      <c r="L162" s="3" t="s">
        <v>316</v>
      </c>
      <c r="M162" s="34">
        <v>1100000</v>
      </c>
      <c r="N162" s="34"/>
      <c r="O162" s="34">
        <f t="shared" si="22"/>
        <v>1100000</v>
      </c>
      <c r="P162" s="34"/>
      <c r="Q162" s="34"/>
      <c r="R162" s="34"/>
      <c r="S162" s="34"/>
      <c r="T162" s="3" t="s">
        <v>2135</v>
      </c>
    </row>
    <row r="163" spans="1:21" x14ac:dyDescent="0.35">
      <c r="A163" s="3" t="s">
        <v>27</v>
      </c>
      <c r="B163" s="3"/>
      <c r="C163" s="3"/>
      <c r="D163" s="3"/>
      <c r="E163" s="91"/>
      <c r="F163" s="34"/>
      <c r="G163" s="34"/>
      <c r="H163" s="34"/>
      <c r="I163" s="34"/>
      <c r="J163" s="34"/>
      <c r="K163" s="21"/>
      <c r="L163" s="100" t="s">
        <v>2164</v>
      </c>
      <c r="M163" s="100">
        <v>-300000</v>
      </c>
      <c r="N163" s="100"/>
      <c r="O163" s="34">
        <f t="shared" si="22"/>
        <v>-300000</v>
      </c>
      <c r="P163" s="34"/>
      <c r="Q163" s="34"/>
      <c r="R163" s="34"/>
      <c r="S163" s="34"/>
      <c r="T163" s="3" t="s">
        <v>2136</v>
      </c>
    </row>
    <row r="164" spans="1:21" x14ac:dyDescent="0.35">
      <c r="A164" s="3" t="s">
        <v>27</v>
      </c>
      <c r="B164" s="3"/>
      <c r="C164" s="3"/>
      <c r="D164" s="3"/>
      <c r="E164" s="91"/>
      <c r="F164" s="34"/>
      <c r="G164" s="34"/>
      <c r="H164" s="34"/>
      <c r="I164" s="34"/>
      <c r="J164" s="34"/>
      <c r="K164" s="98">
        <v>44406</v>
      </c>
      <c r="L164" s="3" t="s">
        <v>316</v>
      </c>
      <c r="M164" s="34">
        <v>50000</v>
      </c>
      <c r="N164" s="34"/>
      <c r="O164" s="34">
        <f t="shared" si="22"/>
        <v>50000</v>
      </c>
      <c r="P164" s="34"/>
      <c r="Q164" s="34"/>
      <c r="R164" s="34"/>
      <c r="S164" s="34"/>
      <c r="T164" s="3" t="s">
        <v>2135</v>
      </c>
    </row>
    <row r="165" spans="1:21" x14ac:dyDescent="0.35">
      <c r="A165" s="3" t="s">
        <v>27</v>
      </c>
      <c r="B165" s="3"/>
      <c r="C165" s="3"/>
      <c r="D165" s="3"/>
      <c r="E165" s="91"/>
      <c r="F165" s="34"/>
      <c r="G165" s="34"/>
      <c r="H165" s="34"/>
      <c r="I165" s="34"/>
      <c r="J165" s="34"/>
      <c r="K165" s="98">
        <v>44409</v>
      </c>
      <c r="L165" s="3" t="s">
        <v>316</v>
      </c>
      <c r="M165" s="34">
        <v>200000</v>
      </c>
      <c r="N165" s="34"/>
      <c r="O165" s="34">
        <f t="shared" si="22"/>
        <v>200000</v>
      </c>
      <c r="P165" s="34"/>
      <c r="Q165" s="34"/>
      <c r="R165" s="34"/>
      <c r="S165" s="34"/>
      <c r="T165" s="3" t="s">
        <v>2135</v>
      </c>
    </row>
    <row r="166" spans="1:21" x14ac:dyDescent="0.35">
      <c r="A166" s="3" t="s">
        <v>27</v>
      </c>
      <c r="B166" s="3"/>
      <c r="C166" s="3"/>
      <c r="D166" s="3"/>
      <c r="E166" s="91"/>
      <c r="F166" s="34">
        <f>+D166*0.8364</f>
        <v>0</v>
      </c>
      <c r="G166" s="34"/>
      <c r="H166" s="34"/>
      <c r="I166" s="34"/>
      <c r="J166" s="34"/>
      <c r="K166" s="21">
        <v>44409</v>
      </c>
      <c r="L166" s="3" t="s">
        <v>316</v>
      </c>
      <c r="M166" s="34">
        <v>50000</v>
      </c>
      <c r="N166" s="34"/>
      <c r="O166" s="34">
        <f t="shared" si="22"/>
        <v>50000</v>
      </c>
      <c r="P166" s="34"/>
      <c r="Q166" s="34"/>
      <c r="R166" s="34"/>
      <c r="S166" s="34"/>
      <c r="T166" s="3" t="s">
        <v>2135</v>
      </c>
    </row>
    <row r="167" spans="1:21" x14ac:dyDescent="0.35">
      <c r="A167" s="3" t="s">
        <v>27</v>
      </c>
      <c r="B167" s="3"/>
      <c r="C167" s="3"/>
      <c r="D167" s="3"/>
      <c r="E167" s="91"/>
      <c r="F167" s="34"/>
      <c r="G167" s="34"/>
      <c r="H167" s="34"/>
      <c r="I167" s="34"/>
      <c r="J167" s="34"/>
      <c r="K167" s="21"/>
      <c r="L167" s="3" t="s">
        <v>2165</v>
      </c>
      <c r="M167" s="100">
        <v>-300000</v>
      </c>
      <c r="N167" s="34"/>
      <c r="O167" s="34">
        <f t="shared" si="22"/>
        <v>-300000</v>
      </c>
      <c r="P167" s="34"/>
      <c r="Q167" s="34"/>
      <c r="R167" s="34"/>
      <c r="S167" s="34"/>
      <c r="T167" s="3" t="s">
        <v>2135</v>
      </c>
    </row>
    <row r="168" spans="1:21" x14ac:dyDescent="0.35">
      <c r="A168" s="3" t="s">
        <v>27</v>
      </c>
      <c r="B168" s="3"/>
      <c r="C168" s="3"/>
      <c r="D168" s="3"/>
      <c r="E168" s="91"/>
      <c r="F168" s="34"/>
      <c r="G168" s="34"/>
      <c r="H168" s="34"/>
      <c r="I168" s="34"/>
      <c r="J168" s="34"/>
      <c r="K168" s="21">
        <v>44510</v>
      </c>
      <c r="L168" s="3" t="s">
        <v>1182</v>
      </c>
      <c r="M168" s="34"/>
      <c r="N168" s="34">
        <v>300000</v>
      </c>
      <c r="O168" s="34">
        <f t="shared" si="22"/>
        <v>300000</v>
      </c>
      <c r="P168" s="34"/>
      <c r="Q168" s="34"/>
      <c r="R168" s="34"/>
      <c r="S168" s="34"/>
      <c r="T168" s="3" t="s">
        <v>2135</v>
      </c>
    </row>
    <row r="169" spans="1:21" x14ac:dyDescent="0.35">
      <c r="A169" s="3" t="s">
        <v>27</v>
      </c>
      <c r="B169" s="3"/>
      <c r="C169" s="3"/>
      <c r="D169" s="3"/>
      <c r="E169" s="91"/>
      <c r="F169" s="34"/>
      <c r="G169" s="34"/>
      <c r="H169" s="34"/>
      <c r="I169" s="34"/>
      <c r="J169" s="34"/>
      <c r="K169" s="21"/>
      <c r="L169" s="100" t="s">
        <v>2166</v>
      </c>
      <c r="M169" s="100">
        <v>-500000</v>
      </c>
      <c r="N169" s="34"/>
      <c r="O169" s="34">
        <f t="shared" si="22"/>
        <v>-500000</v>
      </c>
      <c r="P169" s="34"/>
      <c r="Q169" s="34"/>
      <c r="R169" s="34"/>
      <c r="S169" s="34"/>
      <c r="T169" s="3" t="s">
        <v>2135</v>
      </c>
    </row>
    <row r="170" spans="1:21" x14ac:dyDescent="0.35">
      <c r="A170" s="3" t="s">
        <v>27</v>
      </c>
      <c r="B170" s="3"/>
      <c r="C170" s="3"/>
      <c r="D170" s="3"/>
      <c r="E170" s="91"/>
      <c r="F170" s="34"/>
      <c r="G170" s="34"/>
      <c r="H170" s="34"/>
      <c r="I170" s="34"/>
      <c r="J170" s="34"/>
      <c r="K170" s="21">
        <v>44554</v>
      </c>
      <c r="L170" s="3" t="s">
        <v>316</v>
      </c>
      <c r="M170" s="34">
        <v>150000</v>
      </c>
      <c r="N170" s="34"/>
      <c r="O170" s="34">
        <f t="shared" si="22"/>
        <v>150000</v>
      </c>
      <c r="P170" s="34"/>
      <c r="Q170" s="34"/>
      <c r="R170" s="34"/>
      <c r="S170" s="34"/>
      <c r="T170" s="3" t="s">
        <v>2135</v>
      </c>
    </row>
    <row r="171" spans="1:21" x14ac:dyDescent="0.35">
      <c r="A171" s="3" t="s">
        <v>27</v>
      </c>
      <c r="B171" s="3"/>
      <c r="C171" s="3"/>
      <c r="D171" s="3"/>
      <c r="E171" s="91"/>
      <c r="F171" s="34"/>
      <c r="G171" s="34"/>
      <c r="H171" s="34"/>
      <c r="I171" s="34"/>
      <c r="J171" s="34"/>
      <c r="K171" s="21">
        <v>44554</v>
      </c>
      <c r="L171" s="3" t="s">
        <v>1182</v>
      </c>
      <c r="M171" s="34"/>
      <c r="N171" s="34">
        <v>50000</v>
      </c>
      <c r="O171" s="34">
        <f t="shared" si="22"/>
        <v>50000</v>
      </c>
      <c r="P171" s="34"/>
      <c r="Q171" s="34"/>
      <c r="R171" s="34"/>
      <c r="S171" s="34"/>
      <c r="T171" s="3" t="s">
        <v>2135</v>
      </c>
    </row>
    <row r="172" spans="1:21" x14ac:dyDescent="0.35">
      <c r="A172" s="3" t="s">
        <v>27</v>
      </c>
      <c r="B172" s="3"/>
      <c r="C172" s="3"/>
      <c r="D172" s="3"/>
      <c r="E172" s="91"/>
      <c r="F172" s="34"/>
      <c r="G172" s="34"/>
      <c r="H172" s="34"/>
      <c r="I172" s="34"/>
      <c r="J172" s="34"/>
      <c r="K172" s="21">
        <v>44662</v>
      </c>
      <c r="L172" s="3" t="s">
        <v>1182</v>
      </c>
      <c r="M172" s="34"/>
      <c r="N172" s="34">
        <v>150000</v>
      </c>
      <c r="O172" s="34">
        <f t="shared" si="22"/>
        <v>150000</v>
      </c>
      <c r="P172" s="34"/>
      <c r="Q172" s="34"/>
      <c r="R172" s="43"/>
      <c r="S172" s="43"/>
      <c r="T172" s="3" t="s">
        <v>2135</v>
      </c>
    </row>
    <row r="173" spans="1:21" x14ac:dyDescent="0.35">
      <c r="A173" s="3" t="s">
        <v>27</v>
      </c>
      <c r="B173" s="3"/>
      <c r="C173" s="3"/>
      <c r="D173" s="3"/>
      <c r="E173" s="91"/>
      <c r="F173" s="34"/>
      <c r="G173" s="34"/>
      <c r="H173" s="34"/>
      <c r="I173" s="34"/>
      <c r="J173" s="34"/>
      <c r="K173" s="21">
        <v>44662</v>
      </c>
      <c r="L173" s="3" t="s">
        <v>316</v>
      </c>
      <c r="M173" s="34">
        <v>50000</v>
      </c>
      <c r="N173" s="34"/>
      <c r="O173" s="34">
        <f t="shared" si="22"/>
        <v>50000</v>
      </c>
      <c r="P173" s="34"/>
      <c r="Q173" s="34"/>
      <c r="R173" s="34"/>
      <c r="S173" s="34"/>
      <c r="T173" s="3" t="s">
        <v>2135</v>
      </c>
    </row>
    <row r="174" spans="1:21" x14ac:dyDescent="0.35">
      <c r="A174" s="3" t="s">
        <v>27</v>
      </c>
      <c r="B174" s="3"/>
      <c r="C174" s="3"/>
      <c r="D174" s="3"/>
      <c r="E174" s="91"/>
      <c r="F174" s="34"/>
      <c r="G174" s="34"/>
      <c r="H174" s="34"/>
      <c r="I174" s="34"/>
      <c r="J174" s="34"/>
      <c r="K174" s="21">
        <v>44685</v>
      </c>
      <c r="L174" s="3" t="s">
        <v>316</v>
      </c>
      <c r="M174" s="34">
        <v>100000</v>
      </c>
      <c r="N174" s="34"/>
      <c r="O174" s="34">
        <f t="shared" si="22"/>
        <v>100000</v>
      </c>
      <c r="P174" s="34"/>
      <c r="Q174" s="34"/>
      <c r="R174" s="34"/>
      <c r="S174" s="34"/>
      <c r="T174" s="3" t="s">
        <v>2135</v>
      </c>
    </row>
    <row r="175" spans="1:21" x14ac:dyDescent="0.35">
      <c r="A175" s="3" t="s">
        <v>27</v>
      </c>
      <c r="B175" s="3"/>
      <c r="C175" s="3"/>
      <c r="D175" s="3"/>
      <c r="E175" s="91"/>
      <c r="F175" s="34"/>
      <c r="G175" s="34"/>
      <c r="H175" s="34"/>
      <c r="I175" s="34"/>
      <c r="J175" s="34"/>
      <c r="K175" s="98">
        <v>44726</v>
      </c>
      <c r="L175" s="3" t="s">
        <v>316</v>
      </c>
      <c r="M175" s="34">
        <v>-250000</v>
      </c>
      <c r="N175" s="34"/>
      <c r="O175" s="34">
        <f t="shared" si="22"/>
        <v>-250000</v>
      </c>
      <c r="P175" s="34"/>
      <c r="Q175" s="34"/>
      <c r="R175" s="34"/>
      <c r="S175" s="34"/>
      <c r="T175" s="3" t="s">
        <v>2135</v>
      </c>
    </row>
    <row r="176" spans="1:21" x14ac:dyDescent="0.35">
      <c r="A176" s="3" t="s">
        <v>27</v>
      </c>
      <c r="B176" s="3"/>
      <c r="C176" s="3"/>
      <c r="D176" s="3"/>
      <c r="E176" s="91"/>
      <c r="F176" s="34"/>
      <c r="G176" s="34"/>
      <c r="H176" s="34"/>
      <c r="I176" s="34"/>
      <c r="J176" s="34"/>
      <c r="K176" s="98">
        <v>44727</v>
      </c>
      <c r="L176" s="3" t="s">
        <v>316</v>
      </c>
      <c r="M176" s="34">
        <v>417000</v>
      </c>
      <c r="N176" s="34"/>
      <c r="O176" s="34">
        <f t="shared" si="22"/>
        <v>417000</v>
      </c>
      <c r="P176" s="34"/>
      <c r="Q176" s="34"/>
      <c r="R176" s="34"/>
      <c r="S176" s="34"/>
      <c r="T176" s="3" t="s">
        <v>2135</v>
      </c>
    </row>
    <row r="177" spans="1:21" x14ac:dyDescent="0.35">
      <c r="A177" s="3" t="s">
        <v>27</v>
      </c>
      <c r="B177" s="3"/>
      <c r="C177" s="3"/>
      <c r="D177" s="3"/>
      <c r="E177" s="91"/>
      <c r="F177" s="34">
        <f>+D177*0.8364</f>
        <v>0</v>
      </c>
      <c r="G177" s="34"/>
      <c r="H177" s="34"/>
      <c r="I177" s="34"/>
      <c r="J177" s="34"/>
      <c r="K177" s="21">
        <v>44727</v>
      </c>
      <c r="L177" s="3" t="s">
        <v>1182</v>
      </c>
      <c r="M177" s="34"/>
      <c r="N177" s="34">
        <v>331700</v>
      </c>
      <c r="O177" s="34">
        <f t="shared" si="22"/>
        <v>331700</v>
      </c>
      <c r="P177" s="34"/>
      <c r="Q177" s="34"/>
      <c r="R177" s="34"/>
      <c r="S177" s="34"/>
      <c r="T177" s="3" t="s">
        <v>2135</v>
      </c>
    </row>
    <row r="178" spans="1:21" x14ac:dyDescent="0.35">
      <c r="A178" s="3" t="s">
        <v>27</v>
      </c>
      <c r="B178" s="3"/>
      <c r="C178" s="3"/>
      <c r="D178" s="3"/>
      <c r="E178" s="91"/>
      <c r="F178" s="34"/>
      <c r="G178" s="34"/>
      <c r="H178" s="34"/>
      <c r="I178" s="34"/>
      <c r="J178" s="34"/>
      <c r="K178" s="21"/>
      <c r="L178" s="3"/>
      <c r="M178" s="34"/>
      <c r="N178" s="34"/>
      <c r="O178" s="34"/>
      <c r="P178" s="34"/>
      <c r="Q178" s="34"/>
      <c r="R178" s="34"/>
      <c r="S178" s="34"/>
      <c r="T178" s="3" t="s">
        <v>2135</v>
      </c>
    </row>
    <row r="179" spans="1:21" s="95" customFormat="1" x14ac:dyDescent="0.35">
      <c r="A179" s="18" t="s">
        <v>27</v>
      </c>
      <c r="B179" s="18"/>
      <c r="C179" s="18"/>
      <c r="D179" s="18"/>
      <c r="E179" s="94"/>
      <c r="F179" s="23"/>
      <c r="G179" s="23"/>
      <c r="H179" s="23"/>
      <c r="I179" s="23"/>
      <c r="J179" s="23"/>
      <c r="K179" s="36"/>
      <c r="L179" s="18"/>
      <c r="M179" s="23">
        <f t="shared" ref="M179:N179" si="23">+SUM(M162:M177)</f>
        <v>767000</v>
      </c>
      <c r="N179" s="23">
        <f t="shared" si="23"/>
        <v>831700</v>
      </c>
      <c r="O179" s="23">
        <f>+SUM(O162:O177)</f>
        <v>1598700</v>
      </c>
      <c r="P179" s="23">
        <f>+I161-M179</f>
        <v>-767000</v>
      </c>
      <c r="Q179" s="23">
        <f>+J161-N179</f>
        <v>767030.00000000023</v>
      </c>
      <c r="R179" s="23">
        <f>+P179+Q179</f>
        <v>30.000000000232831</v>
      </c>
      <c r="S179" s="23">
        <f>+O179</f>
        <v>1598700</v>
      </c>
      <c r="T179" s="18"/>
      <c r="U179" s="95" t="s">
        <v>2302</v>
      </c>
    </row>
    <row r="180" spans="1:21" x14ac:dyDescent="0.35">
      <c r="A180" s="3" t="s">
        <v>28</v>
      </c>
      <c r="B180" s="3" t="s">
        <v>437</v>
      </c>
      <c r="C180" s="3"/>
      <c r="D180" s="3">
        <v>138.88999999999999</v>
      </c>
      <c r="E180" s="91">
        <v>11000</v>
      </c>
      <c r="F180" s="34">
        <f>+D180*0.8364</f>
        <v>116.16759599999999</v>
      </c>
      <c r="G180" s="34"/>
      <c r="H180" s="34">
        <f>+D180*E180</f>
        <v>1527789.9999999998</v>
      </c>
      <c r="I180" s="34">
        <f>+CEILING(F180*G180,1000)</f>
        <v>0</v>
      </c>
      <c r="J180" s="34">
        <f>(H180-I180)</f>
        <v>1527789.9999999998</v>
      </c>
      <c r="K180" s="21">
        <v>44404</v>
      </c>
      <c r="L180" s="3" t="s">
        <v>2109</v>
      </c>
      <c r="M180" s="34"/>
      <c r="N180" s="34"/>
      <c r="O180" s="34">
        <f t="shared" ref="O180:O204" si="24">+SUM(M180:N180)</f>
        <v>0</v>
      </c>
      <c r="P180" s="34"/>
      <c r="Q180" s="34"/>
      <c r="R180" s="34"/>
      <c r="S180" s="34"/>
      <c r="T180" s="3" t="s">
        <v>2132</v>
      </c>
      <c r="U180" s="1" t="s">
        <v>2303</v>
      </c>
    </row>
    <row r="181" spans="1:21" x14ac:dyDescent="0.35">
      <c r="A181" s="3" t="s">
        <v>28</v>
      </c>
      <c r="B181" s="3"/>
      <c r="C181" s="3"/>
      <c r="D181" s="3"/>
      <c r="E181" s="91"/>
      <c r="F181" s="34"/>
      <c r="G181" s="34"/>
      <c r="H181" s="34"/>
      <c r="I181" s="34"/>
      <c r="J181" s="34"/>
      <c r="K181" s="21">
        <v>44407</v>
      </c>
      <c r="L181" s="3" t="s">
        <v>316</v>
      </c>
      <c r="M181" s="34">
        <v>200000</v>
      </c>
      <c r="N181" s="34"/>
      <c r="O181" s="34">
        <f t="shared" si="24"/>
        <v>200000</v>
      </c>
      <c r="P181" s="34"/>
      <c r="Q181" s="34"/>
      <c r="R181" s="34"/>
      <c r="S181" s="34"/>
      <c r="T181" s="3" t="s">
        <v>2132</v>
      </c>
    </row>
    <row r="182" spans="1:21" x14ac:dyDescent="0.35">
      <c r="A182" s="3" t="s">
        <v>28</v>
      </c>
      <c r="B182" s="3"/>
      <c r="C182" s="3"/>
      <c r="D182" s="3"/>
      <c r="E182" s="91"/>
      <c r="F182" s="34"/>
      <c r="G182" s="34"/>
      <c r="H182" s="34"/>
      <c r="I182" s="34"/>
      <c r="J182" s="34"/>
      <c r="K182" s="21">
        <v>44451</v>
      </c>
      <c r="L182" s="3" t="s">
        <v>316</v>
      </c>
      <c r="M182" s="34">
        <v>35000</v>
      </c>
      <c r="N182" s="34"/>
      <c r="O182" s="34">
        <f t="shared" si="24"/>
        <v>35000</v>
      </c>
      <c r="P182" s="34"/>
      <c r="Q182" s="34"/>
      <c r="R182" s="34"/>
      <c r="S182" s="34"/>
      <c r="T182" s="3" t="s">
        <v>2132</v>
      </c>
    </row>
    <row r="183" spans="1:21" x14ac:dyDescent="0.35">
      <c r="A183" s="3" t="s">
        <v>28</v>
      </c>
      <c r="B183" s="3"/>
      <c r="C183" s="3"/>
      <c r="D183" s="3"/>
      <c r="E183" s="91"/>
      <c r="F183" s="34"/>
      <c r="G183" s="34"/>
      <c r="H183" s="34"/>
      <c r="I183" s="34"/>
      <c r="J183" s="34"/>
      <c r="K183" s="21">
        <v>44451</v>
      </c>
      <c r="L183" s="3" t="s">
        <v>316</v>
      </c>
      <c r="M183" s="34">
        <v>20000</v>
      </c>
      <c r="N183" s="34"/>
      <c r="O183" s="34">
        <f t="shared" si="24"/>
        <v>20000</v>
      </c>
      <c r="P183" s="34"/>
      <c r="Q183" s="34"/>
      <c r="R183" s="34"/>
      <c r="S183" s="34"/>
      <c r="T183" s="3" t="s">
        <v>2132</v>
      </c>
    </row>
    <row r="184" spans="1:21" x14ac:dyDescent="0.35">
      <c r="A184" s="3" t="s">
        <v>28</v>
      </c>
      <c r="B184" s="3"/>
      <c r="C184" s="3"/>
      <c r="D184" s="3"/>
      <c r="E184" s="91"/>
      <c r="F184" s="34"/>
      <c r="G184" s="34"/>
      <c r="H184" s="34"/>
      <c r="I184" s="34"/>
      <c r="J184" s="34"/>
      <c r="K184" s="21">
        <v>44451</v>
      </c>
      <c r="L184" s="3" t="s">
        <v>316</v>
      </c>
      <c r="M184" s="34">
        <v>25000</v>
      </c>
      <c r="N184" s="34"/>
      <c r="O184" s="34">
        <f t="shared" si="24"/>
        <v>25000</v>
      </c>
      <c r="P184" s="34"/>
      <c r="Q184" s="34"/>
      <c r="R184" s="34"/>
      <c r="S184" s="34"/>
      <c r="T184" s="3" t="s">
        <v>2132</v>
      </c>
    </row>
    <row r="185" spans="1:21" x14ac:dyDescent="0.35">
      <c r="A185" s="3" t="s">
        <v>28</v>
      </c>
      <c r="B185" s="3"/>
      <c r="C185" s="3"/>
      <c r="D185" s="3"/>
      <c r="E185" s="91"/>
      <c r="F185" s="34"/>
      <c r="G185" s="34"/>
      <c r="H185" s="34"/>
      <c r="I185" s="34"/>
      <c r="J185" s="34"/>
      <c r="K185" s="21">
        <v>44451</v>
      </c>
      <c r="L185" s="3" t="s">
        <v>316</v>
      </c>
      <c r="M185" s="34">
        <v>20000</v>
      </c>
      <c r="N185" s="34"/>
      <c r="O185" s="34">
        <f t="shared" si="24"/>
        <v>20000</v>
      </c>
      <c r="P185" s="34"/>
      <c r="Q185" s="34"/>
      <c r="R185" s="43"/>
      <c r="S185" s="43"/>
      <c r="T185" s="3" t="s">
        <v>2132</v>
      </c>
    </row>
    <row r="186" spans="1:21" x14ac:dyDescent="0.35">
      <c r="A186" s="3" t="s">
        <v>28</v>
      </c>
      <c r="B186" s="3"/>
      <c r="C186" s="3"/>
      <c r="D186" s="3"/>
      <c r="E186" s="91"/>
      <c r="F186" s="34"/>
      <c r="G186" s="34"/>
      <c r="H186" s="34"/>
      <c r="I186" s="34"/>
      <c r="J186" s="34"/>
      <c r="K186" s="98">
        <v>44452</v>
      </c>
      <c r="L186" s="3" t="s">
        <v>316</v>
      </c>
      <c r="M186" s="34">
        <v>40000</v>
      </c>
      <c r="N186" s="34"/>
      <c r="O186" s="34">
        <f t="shared" si="24"/>
        <v>40000</v>
      </c>
      <c r="P186" s="34"/>
      <c r="Q186" s="34"/>
      <c r="R186" s="34"/>
      <c r="S186" s="34"/>
      <c r="T186" s="3" t="s">
        <v>2132</v>
      </c>
    </row>
    <row r="187" spans="1:21" x14ac:dyDescent="0.35">
      <c r="A187" s="3" t="s">
        <v>28</v>
      </c>
      <c r="B187" s="3"/>
      <c r="C187" s="3"/>
      <c r="D187" s="3"/>
      <c r="E187" s="91"/>
      <c r="F187" s="34"/>
      <c r="G187" s="34"/>
      <c r="H187" s="34"/>
      <c r="I187" s="34"/>
      <c r="J187" s="34"/>
      <c r="K187" s="98">
        <v>44455</v>
      </c>
      <c r="L187" s="3" t="s">
        <v>1182</v>
      </c>
      <c r="M187" s="34"/>
      <c r="N187" s="34">
        <v>42000</v>
      </c>
      <c r="O187" s="34">
        <f t="shared" si="24"/>
        <v>42000</v>
      </c>
      <c r="P187" s="34"/>
      <c r="Q187" s="34"/>
      <c r="R187" s="34"/>
      <c r="S187" s="34"/>
      <c r="T187" s="3" t="s">
        <v>2132</v>
      </c>
    </row>
    <row r="188" spans="1:21" x14ac:dyDescent="0.35">
      <c r="A188" s="3" t="s">
        <v>28</v>
      </c>
      <c r="B188" s="3"/>
      <c r="C188" s="3"/>
      <c r="D188" s="3"/>
      <c r="E188" s="91"/>
      <c r="F188" s="34">
        <f>+D188*0.8364</f>
        <v>0</v>
      </c>
      <c r="G188" s="34"/>
      <c r="H188" s="34"/>
      <c r="I188" s="34"/>
      <c r="J188" s="34"/>
      <c r="K188" s="21">
        <v>44477</v>
      </c>
      <c r="L188" s="3" t="s">
        <v>316</v>
      </c>
      <c r="M188" s="34">
        <v>49000</v>
      </c>
      <c r="N188" s="34"/>
      <c r="O188" s="34">
        <f t="shared" si="24"/>
        <v>49000</v>
      </c>
      <c r="P188" s="34"/>
      <c r="Q188" s="34"/>
      <c r="R188" s="34"/>
      <c r="S188" s="34"/>
      <c r="T188" s="3" t="s">
        <v>2132</v>
      </c>
    </row>
    <row r="189" spans="1:21" x14ac:dyDescent="0.35">
      <c r="A189" s="3" t="s">
        <v>28</v>
      </c>
      <c r="B189" s="3"/>
      <c r="C189" s="3"/>
      <c r="D189" s="3"/>
      <c r="E189" s="91"/>
      <c r="F189" s="34"/>
      <c r="G189" s="34"/>
      <c r="H189" s="34"/>
      <c r="I189" s="34"/>
      <c r="J189" s="34"/>
      <c r="K189" s="21">
        <v>44477</v>
      </c>
      <c r="L189" s="3" t="s">
        <v>316</v>
      </c>
      <c r="M189" s="34">
        <v>10000</v>
      </c>
      <c r="N189" s="34"/>
      <c r="O189" s="34">
        <f t="shared" si="24"/>
        <v>10000</v>
      </c>
      <c r="P189" s="34"/>
      <c r="Q189" s="34"/>
      <c r="R189" s="34"/>
      <c r="S189" s="34"/>
      <c r="T189" s="3" t="s">
        <v>2132</v>
      </c>
    </row>
    <row r="190" spans="1:21" x14ac:dyDescent="0.35">
      <c r="A190" s="3" t="s">
        <v>28</v>
      </c>
      <c r="B190" s="3"/>
      <c r="C190" s="3"/>
      <c r="D190" s="3"/>
      <c r="E190" s="91"/>
      <c r="F190" s="34"/>
      <c r="G190" s="34"/>
      <c r="H190" s="34"/>
      <c r="I190" s="34"/>
      <c r="J190" s="34"/>
      <c r="K190" s="21">
        <v>44477</v>
      </c>
      <c r="L190" s="3" t="s">
        <v>316</v>
      </c>
      <c r="M190" s="34">
        <v>20000</v>
      </c>
      <c r="N190" s="34"/>
      <c r="O190" s="34">
        <f t="shared" si="24"/>
        <v>20000</v>
      </c>
      <c r="P190" s="34"/>
      <c r="Q190" s="34"/>
      <c r="R190" s="34"/>
      <c r="S190" s="34"/>
      <c r="T190" s="3" t="s">
        <v>2132</v>
      </c>
    </row>
    <row r="191" spans="1:21" x14ac:dyDescent="0.35">
      <c r="A191" s="3" t="s">
        <v>28</v>
      </c>
      <c r="B191" s="3"/>
      <c r="C191" s="3"/>
      <c r="D191" s="3"/>
      <c r="E191" s="91"/>
      <c r="F191" s="34"/>
      <c r="G191" s="34"/>
      <c r="H191" s="34"/>
      <c r="I191" s="34"/>
      <c r="J191" s="34"/>
      <c r="K191" s="98">
        <v>44477</v>
      </c>
      <c r="L191" s="3" t="s">
        <v>316</v>
      </c>
      <c r="M191" s="34">
        <v>20000</v>
      </c>
      <c r="N191" s="34"/>
      <c r="O191" s="34">
        <f t="shared" si="24"/>
        <v>20000</v>
      </c>
      <c r="P191" s="34"/>
      <c r="Q191" s="34"/>
      <c r="R191" s="34"/>
      <c r="S191" s="34"/>
      <c r="T191" s="3" t="s">
        <v>2132</v>
      </c>
    </row>
    <row r="192" spans="1:21" x14ac:dyDescent="0.35">
      <c r="A192" s="3" t="s">
        <v>28</v>
      </c>
      <c r="B192" s="3"/>
      <c r="C192" s="3"/>
      <c r="D192" s="3"/>
      <c r="E192" s="91"/>
      <c r="F192" s="34"/>
      <c r="G192" s="34"/>
      <c r="H192" s="34"/>
      <c r="I192" s="34"/>
      <c r="J192" s="34"/>
      <c r="K192" s="98">
        <v>44477</v>
      </c>
      <c r="L192" s="3" t="s">
        <v>316</v>
      </c>
      <c r="M192" s="34">
        <v>25000</v>
      </c>
      <c r="N192" s="34"/>
      <c r="O192" s="34">
        <f t="shared" si="24"/>
        <v>25000</v>
      </c>
      <c r="P192" s="34"/>
      <c r="Q192" s="34"/>
      <c r="R192" s="34"/>
      <c r="S192" s="34"/>
      <c r="T192" s="3" t="s">
        <v>2132</v>
      </c>
    </row>
    <row r="193" spans="1:21" x14ac:dyDescent="0.35">
      <c r="A193" s="3" t="s">
        <v>28</v>
      </c>
      <c r="B193" s="3"/>
      <c r="C193" s="3"/>
      <c r="D193" s="3"/>
      <c r="E193" s="91"/>
      <c r="F193" s="34">
        <f>+D193*0.8364</f>
        <v>0</v>
      </c>
      <c r="G193" s="34"/>
      <c r="H193" s="34"/>
      <c r="I193" s="34"/>
      <c r="J193" s="34"/>
      <c r="K193" s="21">
        <v>44477</v>
      </c>
      <c r="L193" s="3" t="s">
        <v>316</v>
      </c>
      <c r="M193" s="34">
        <v>20000</v>
      </c>
      <c r="N193" s="34"/>
      <c r="O193" s="34">
        <f t="shared" si="24"/>
        <v>20000</v>
      </c>
      <c r="P193" s="34"/>
      <c r="Q193" s="34"/>
      <c r="R193" s="34"/>
      <c r="S193" s="34"/>
      <c r="T193" s="3" t="s">
        <v>2132</v>
      </c>
    </row>
    <row r="194" spans="1:21" x14ac:dyDescent="0.35">
      <c r="A194" s="3" t="s">
        <v>28</v>
      </c>
      <c r="B194" s="3"/>
      <c r="C194" s="3"/>
      <c r="D194" s="3"/>
      <c r="E194" s="91"/>
      <c r="F194" s="34"/>
      <c r="G194" s="34"/>
      <c r="H194" s="34"/>
      <c r="I194" s="34"/>
      <c r="J194" s="34"/>
      <c r="K194" s="21">
        <v>44477</v>
      </c>
      <c r="L194" s="3" t="s">
        <v>316</v>
      </c>
      <c r="M194" s="34">
        <v>4000</v>
      </c>
      <c r="N194" s="34"/>
      <c r="O194" s="34">
        <f t="shared" si="24"/>
        <v>4000</v>
      </c>
      <c r="P194" s="34"/>
      <c r="Q194" s="34"/>
      <c r="R194" s="34"/>
      <c r="S194" s="34"/>
      <c r="T194" s="3" t="s">
        <v>2132</v>
      </c>
    </row>
    <row r="195" spans="1:21" x14ac:dyDescent="0.35">
      <c r="A195" s="3" t="s">
        <v>28</v>
      </c>
      <c r="B195" s="3"/>
      <c r="C195" s="3"/>
      <c r="D195" s="3"/>
      <c r="E195" s="91"/>
      <c r="F195" s="34"/>
      <c r="G195" s="34"/>
      <c r="H195" s="34"/>
      <c r="I195" s="34"/>
      <c r="J195" s="34"/>
      <c r="K195" s="21">
        <v>44477</v>
      </c>
      <c r="L195" s="3" t="s">
        <v>316</v>
      </c>
      <c r="M195" s="34">
        <v>25000</v>
      </c>
      <c r="N195" s="34"/>
      <c r="O195" s="34">
        <f t="shared" si="24"/>
        <v>25000</v>
      </c>
      <c r="P195" s="34"/>
      <c r="Q195" s="34"/>
      <c r="R195" s="34"/>
      <c r="S195" s="34"/>
      <c r="T195" s="3" t="s">
        <v>2132</v>
      </c>
    </row>
    <row r="196" spans="1:21" x14ac:dyDescent="0.35">
      <c r="A196" s="3" t="s">
        <v>28</v>
      </c>
      <c r="B196" s="3"/>
      <c r="C196" s="3"/>
      <c r="D196" s="3"/>
      <c r="E196" s="91"/>
      <c r="F196" s="34"/>
      <c r="G196" s="34"/>
      <c r="H196" s="34"/>
      <c r="I196" s="34"/>
      <c r="J196" s="34"/>
      <c r="K196" s="21">
        <v>44477</v>
      </c>
      <c r="L196" s="3" t="s">
        <v>1182</v>
      </c>
      <c r="M196" s="34"/>
      <c r="N196" s="34">
        <v>150000</v>
      </c>
      <c r="O196" s="34">
        <f t="shared" si="24"/>
        <v>150000</v>
      </c>
      <c r="P196" s="34"/>
      <c r="Q196" s="34"/>
      <c r="R196" s="34"/>
      <c r="S196" s="34"/>
      <c r="T196" s="3" t="s">
        <v>2132</v>
      </c>
    </row>
    <row r="197" spans="1:21" x14ac:dyDescent="0.35">
      <c r="A197" s="3" t="s">
        <v>28</v>
      </c>
      <c r="B197" s="3"/>
      <c r="C197" s="3"/>
      <c r="D197" s="3"/>
      <c r="E197" s="91"/>
      <c r="F197" s="34"/>
      <c r="G197" s="34"/>
      <c r="H197" s="34"/>
      <c r="I197" s="34"/>
      <c r="J197" s="34"/>
      <c r="K197" s="21">
        <v>44486</v>
      </c>
      <c r="L197" s="3" t="s">
        <v>1182</v>
      </c>
      <c r="M197" s="34"/>
      <c r="N197" s="34">
        <v>127000</v>
      </c>
      <c r="O197" s="34">
        <f t="shared" si="24"/>
        <v>127000</v>
      </c>
      <c r="P197" s="34"/>
      <c r="Q197" s="34"/>
      <c r="R197" s="34"/>
      <c r="S197" s="34"/>
      <c r="T197" s="3" t="s">
        <v>2132</v>
      </c>
    </row>
    <row r="198" spans="1:21" x14ac:dyDescent="0.35">
      <c r="A198" s="3" t="s">
        <v>28</v>
      </c>
      <c r="B198" s="3"/>
      <c r="C198" s="3"/>
      <c r="D198" s="3"/>
      <c r="E198" s="91"/>
      <c r="F198" s="34"/>
      <c r="G198" s="34"/>
      <c r="H198" s="34"/>
      <c r="I198" s="34"/>
      <c r="J198" s="34"/>
      <c r="K198" s="21">
        <v>44501</v>
      </c>
      <c r="L198" s="3" t="s">
        <v>316</v>
      </c>
      <c r="M198" s="34">
        <v>543000</v>
      </c>
      <c r="N198" s="34"/>
      <c r="O198" s="34">
        <f t="shared" si="24"/>
        <v>543000</v>
      </c>
      <c r="P198" s="34"/>
      <c r="Q198" s="34"/>
      <c r="R198" s="34"/>
      <c r="S198" s="34"/>
      <c r="T198" s="3" t="s">
        <v>2132</v>
      </c>
    </row>
    <row r="199" spans="1:21" x14ac:dyDescent="0.35">
      <c r="A199" s="3" t="s">
        <v>28</v>
      </c>
      <c r="B199" s="3"/>
      <c r="C199" s="3"/>
      <c r="D199" s="3"/>
      <c r="E199" s="91"/>
      <c r="F199" s="34"/>
      <c r="G199" s="34"/>
      <c r="H199" s="34"/>
      <c r="I199" s="34"/>
      <c r="J199" s="34"/>
      <c r="K199" s="21">
        <v>44501</v>
      </c>
      <c r="L199" s="3" t="s">
        <v>1182</v>
      </c>
      <c r="M199" s="34"/>
      <c r="N199" s="34">
        <v>492790</v>
      </c>
      <c r="O199" s="34">
        <f t="shared" si="24"/>
        <v>492790</v>
      </c>
      <c r="P199" s="34"/>
      <c r="Q199" s="34"/>
      <c r="R199" s="34"/>
      <c r="S199" s="34"/>
      <c r="T199" s="3" t="s">
        <v>2132</v>
      </c>
    </row>
    <row r="200" spans="1:21" x14ac:dyDescent="0.35">
      <c r="A200" s="3" t="s">
        <v>28</v>
      </c>
      <c r="B200" s="3"/>
      <c r="C200" s="3"/>
      <c r="D200" s="3"/>
      <c r="E200" s="91"/>
      <c r="F200" s="34"/>
      <c r="G200" s="34"/>
      <c r="H200" s="34"/>
      <c r="I200" s="34"/>
      <c r="J200" s="34"/>
      <c r="K200" s="21">
        <v>44518</v>
      </c>
      <c r="L200" s="3" t="s">
        <v>316</v>
      </c>
      <c r="M200" s="34">
        <v>-200000</v>
      </c>
      <c r="N200" s="34"/>
      <c r="O200" s="34">
        <f t="shared" si="24"/>
        <v>-200000</v>
      </c>
      <c r="P200" s="34"/>
      <c r="Q200" s="34"/>
      <c r="R200" s="34"/>
      <c r="S200" s="34"/>
      <c r="T200" s="3" t="s">
        <v>2132</v>
      </c>
    </row>
    <row r="201" spans="1:21" x14ac:dyDescent="0.35">
      <c r="A201" s="3" t="s">
        <v>28</v>
      </c>
      <c r="B201" s="3"/>
      <c r="C201" s="3"/>
      <c r="D201" s="3"/>
      <c r="E201" s="91"/>
      <c r="F201" s="34"/>
      <c r="G201" s="34"/>
      <c r="H201" s="34"/>
      <c r="I201" s="34"/>
      <c r="J201" s="34"/>
      <c r="K201" s="21">
        <v>44518</v>
      </c>
      <c r="L201" s="3" t="s">
        <v>316</v>
      </c>
      <c r="M201" s="34">
        <v>-35000</v>
      </c>
      <c r="N201" s="34"/>
      <c r="O201" s="34">
        <f t="shared" si="24"/>
        <v>-35000</v>
      </c>
      <c r="P201" s="34"/>
      <c r="Q201" s="34"/>
      <c r="R201" s="34"/>
      <c r="S201" s="34"/>
      <c r="T201" s="3" t="s">
        <v>2132</v>
      </c>
    </row>
    <row r="202" spans="1:21" x14ac:dyDescent="0.35">
      <c r="A202" s="3" t="s">
        <v>28</v>
      </c>
      <c r="B202" s="3"/>
      <c r="C202" s="3"/>
      <c r="D202" s="3"/>
      <c r="E202" s="91"/>
      <c r="F202" s="34"/>
      <c r="G202" s="34"/>
      <c r="H202" s="34"/>
      <c r="I202" s="34"/>
      <c r="J202" s="34"/>
      <c r="K202" s="21">
        <v>44518</v>
      </c>
      <c r="L202" s="3" t="s">
        <v>316</v>
      </c>
      <c r="M202" s="34">
        <v>-20000</v>
      </c>
      <c r="N202" s="34"/>
      <c r="O202" s="34">
        <f t="shared" si="24"/>
        <v>-20000</v>
      </c>
      <c r="P202" s="34"/>
      <c r="Q202" s="34"/>
      <c r="R202" s="34"/>
      <c r="S202" s="34"/>
      <c r="T202" s="3" t="s">
        <v>2132</v>
      </c>
    </row>
    <row r="203" spans="1:21" x14ac:dyDescent="0.35">
      <c r="A203" s="3" t="s">
        <v>28</v>
      </c>
      <c r="B203" s="3"/>
      <c r="C203" s="3"/>
      <c r="D203" s="3"/>
      <c r="E203" s="91"/>
      <c r="F203" s="34"/>
      <c r="G203" s="34"/>
      <c r="H203" s="34"/>
      <c r="I203" s="34"/>
      <c r="J203" s="34"/>
      <c r="K203" s="21">
        <v>44518</v>
      </c>
      <c r="L203" s="3" t="s">
        <v>316</v>
      </c>
      <c r="M203" s="34">
        <v>-45000</v>
      </c>
      <c r="N203" s="34"/>
      <c r="O203" s="34">
        <f t="shared" si="24"/>
        <v>-45000</v>
      </c>
      <c r="P203" s="34"/>
      <c r="Q203" s="34"/>
      <c r="R203" s="34"/>
      <c r="S203" s="34"/>
      <c r="T203" s="3" t="s">
        <v>2132</v>
      </c>
    </row>
    <row r="204" spans="1:21" x14ac:dyDescent="0.35">
      <c r="A204" s="3" t="s">
        <v>28</v>
      </c>
      <c r="B204" s="3"/>
      <c r="C204" s="3"/>
      <c r="D204" s="3"/>
      <c r="E204" s="91"/>
      <c r="F204" s="34"/>
      <c r="G204" s="34"/>
      <c r="H204" s="34"/>
      <c r="I204" s="34"/>
      <c r="J204" s="34"/>
      <c r="K204" s="21">
        <v>44518</v>
      </c>
      <c r="L204" s="3" t="s">
        <v>9</v>
      </c>
      <c r="M204" s="34"/>
      <c r="N204" s="34">
        <v>-40000</v>
      </c>
      <c r="O204" s="34">
        <f t="shared" si="24"/>
        <v>-40000</v>
      </c>
      <c r="P204" s="34"/>
      <c r="Q204" s="34"/>
      <c r="R204" s="34"/>
      <c r="S204" s="34"/>
      <c r="T204" s="3" t="s">
        <v>2132</v>
      </c>
    </row>
    <row r="205" spans="1:21" x14ac:dyDescent="0.35">
      <c r="A205" s="3" t="s">
        <v>28</v>
      </c>
      <c r="B205" s="3"/>
      <c r="C205" s="3"/>
      <c r="D205" s="3"/>
      <c r="E205" s="91"/>
      <c r="F205" s="34"/>
      <c r="G205" s="34"/>
      <c r="H205" s="34"/>
      <c r="I205" s="34"/>
      <c r="J205" s="34"/>
      <c r="K205" s="21"/>
      <c r="L205" s="3"/>
      <c r="M205" s="34"/>
      <c r="N205" s="34"/>
      <c r="O205" s="34"/>
      <c r="P205" s="34"/>
      <c r="Q205" s="34"/>
      <c r="R205" s="34"/>
      <c r="S205" s="34"/>
      <c r="T205" s="3" t="s">
        <v>2132</v>
      </c>
    </row>
    <row r="206" spans="1:21" s="95" customFormat="1" x14ac:dyDescent="0.35">
      <c r="A206" s="18" t="s">
        <v>28</v>
      </c>
      <c r="B206" s="18"/>
      <c r="C206" s="18"/>
      <c r="D206" s="18"/>
      <c r="E206" s="94"/>
      <c r="F206" s="23"/>
      <c r="G206" s="23"/>
      <c r="H206" s="23"/>
      <c r="I206" s="23"/>
      <c r="J206" s="23"/>
      <c r="K206" s="36"/>
      <c r="L206" s="18"/>
      <c r="M206" s="23">
        <f t="shared" ref="M206:N206" si="25">+SUM(M181:M204)</f>
        <v>756000</v>
      </c>
      <c r="N206" s="23">
        <f t="shared" si="25"/>
        <v>771790</v>
      </c>
      <c r="O206" s="23">
        <f>+SUM(O181:O204)</f>
        <v>1527790</v>
      </c>
      <c r="P206" s="23">
        <f>+I180-M206</f>
        <v>-756000</v>
      </c>
      <c r="Q206" s="23">
        <f>+J180-N206</f>
        <v>755999.99999999977</v>
      </c>
      <c r="R206" s="23">
        <f>+P206+Q206</f>
        <v>0</v>
      </c>
      <c r="S206" s="23">
        <f>+O206</f>
        <v>1527790</v>
      </c>
      <c r="T206" s="18"/>
      <c r="U206" s="95" t="s">
        <v>2302</v>
      </c>
    </row>
    <row r="207" spans="1:21" x14ac:dyDescent="0.35">
      <c r="A207" s="3" t="s">
        <v>29</v>
      </c>
      <c r="B207" s="3" t="s">
        <v>437</v>
      </c>
      <c r="C207" s="3"/>
      <c r="D207" s="3">
        <v>119.53</v>
      </c>
      <c r="E207" s="91">
        <v>10000</v>
      </c>
      <c r="F207" s="34">
        <f>+D207*0.8364</f>
        <v>99.974892000000011</v>
      </c>
      <c r="G207" s="34"/>
      <c r="H207" s="34">
        <f>+D207*E207</f>
        <v>1195300</v>
      </c>
      <c r="I207" s="34">
        <f>+CEILING(F207*G207,1000)</f>
        <v>0</v>
      </c>
      <c r="J207" s="34">
        <f>(H207-I207)</f>
        <v>1195300</v>
      </c>
      <c r="K207" s="21">
        <v>44402</v>
      </c>
      <c r="L207" s="3" t="s">
        <v>2109</v>
      </c>
      <c r="M207" s="34"/>
      <c r="N207" s="34" t="s">
        <v>244</v>
      </c>
      <c r="O207" s="34">
        <f t="shared" ref="O207:O214" si="26">+SUM(M207:N207)</f>
        <v>0</v>
      </c>
      <c r="P207" s="34"/>
      <c r="Q207" s="34"/>
      <c r="R207" s="34"/>
      <c r="S207" s="34"/>
      <c r="T207" s="3" t="s">
        <v>2135</v>
      </c>
      <c r="U207" s="1" t="s">
        <v>2303</v>
      </c>
    </row>
    <row r="208" spans="1:21" x14ac:dyDescent="0.35">
      <c r="A208" s="3" t="s">
        <v>29</v>
      </c>
      <c r="B208" s="3"/>
      <c r="C208" s="3"/>
      <c r="D208" s="3"/>
      <c r="E208" s="91"/>
      <c r="F208" s="34"/>
      <c r="G208" s="34"/>
      <c r="H208" s="34"/>
      <c r="I208" s="34"/>
      <c r="J208" s="34"/>
      <c r="K208" s="21">
        <v>44402</v>
      </c>
      <c r="L208" s="3" t="s">
        <v>9</v>
      </c>
      <c r="M208" s="34"/>
      <c r="N208" s="34">
        <v>300000</v>
      </c>
      <c r="O208" s="34">
        <f t="shared" si="26"/>
        <v>300000</v>
      </c>
      <c r="P208" s="34"/>
      <c r="Q208" s="34"/>
      <c r="R208" s="34"/>
      <c r="S208" s="34"/>
      <c r="T208" s="3" t="s">
        <v>2135</v>
      </c>
    </row>
    <row r="209" spans="1:21" x14ac:dyDescent="0.35">
      <c r="A209" s="3" t="s">
        <v>29</v>
      </c>
      <c r="B209" s="3"/>
      <c r="C209" s="3"/>
      <c r="D209" s="3"/>
      <c r="E209" s="91"/>
      <c r="F209" s="34"/>
      <c r="G209" s="34"/>
      <c r="H209" s="34"/>
      <c r="I209" s="34"/>
      <c r="J209" s="34"/>
      <c r="K209" s="98">
        <v>44509</v>
      </c>
      <c r="L209" s="3" t="s">
        <v>9</v>
      </c>
      <c r="M209" s="34"/>
      <c r="N209" s="34">
        <v>50000</v>
      </c>
      <c r="O209" s="34">
        <f t="shared" si="26"/>
        <v>50000</v>
      </c>
      <c r="P209" s="34"/>
      <c r="Q209" s="34"/>
      <c r="R209" s="43"/>
      <c r="S209" s="43"/>
      <c r="T209" s="3" t="s">
        <v>2135</v>
      </c>
    </row>
    <row r="210" spans="1:21" x14ac:dyDescent="0.35">
      <c r="A210" s="3" t="s">
        <v>29</v>
      </c>
      <c r="B210" s="3"/>
      <c r="C210" s="3"/>
      <c r="D210" s="3"/>
      <c r="E210" s="91"/>
      <c r="F210" s="34"/>
      <c r="G210" s="34"/>
      <c r="H210" s="34"/>
      <c r="I210" s="34"/>
      <c r="J210" s="34"/>
      <c r="K210" s="98">
        <v>44510</v>
      </c>
      <c r="L210" s="3" t="s">
        <v>9</v>
      </c>
      <c r="M210" s="34"/>
      <c r="N210" s="34">
        <v>650000</v>
      </c>
      <c r="O210" s="34">
        <f t="shared" si="26"/>
        <v>650000</v>
      </c>
      <c r="P210" s="34"/>
      <c r="Q210" s="34"/>
      <c r="R210" s="34"/>
      <c r="S210" s="34"/>
      <c r="T210" s="3" t="s">
        <v>2135</v>
      </c>
    </row>
    <row r="211" spans="1:21" x14ac:dyDescent="0.35">
      <c r="A211" s="3" t="s">
        <v>29</v>
      </c>
      <c r="B211" s="3"/>
      <c r="C211" s="3"/>
      <c r="D211" s="3"/>
      <c r="E211" s="91"/>
      <c r="F211" s="34">
        <f>+D211*0.8364</f>
        <v>0</v>
      </c>
      <c r="G211" s="34"/>
      <c r="H211" s="34"/>
      <c r="I211" s="34"/>
      <c r="J211" s="34"/>
      <c r="K211" s="21">
        <v>44539</v>
      </c>
      <c r="L211" s="3" t="s">
        <v>316</v>
      </c>
      <c r="M211" s="34">
        <v>279500</v>
      </c>
      <c r="N211" s="34"/>
      <c r="O211" s="34">
        <f t="shared" si="26"/>
        <v>279500</v>
      </c>
      <c r="P211" s="34"/>
      <c r="Q211" s="34"/>
      <c r="R211" s="34"/>
      <c r="S211" s="34"/>
      <c r="T211" s="3" t="s">
        <v>2135</v>
      </c>
    </row>
    <row r="212" spans="1:21" x14ac:dyDescent="0.35">
      <c r="A212" s="3" t="s">
        <v>29</v>
      </c>
      <c r="B212" s="3"/>
      <c r="C212" s="3"/>
      <c r="D212" s="3"/>
      <c r="E212" s="91"/>
      <c r="F212" s="34"/>
      <c r="G212" s="34"/>
      <c r="H212" s="34"/>
      <c r="I212" s="34"/>
      <c r="J212" s="34"/>
      <c r="K212" s="21">
        <v>44540</v>
      </c>
      <c r="L212" s="3" t="s">
        <v>316</v>
      </c>
      <c r="M212" s="34">
        <v>279500</v>
      </c>
      <c r="N212" s="34"/>
      <c r="O212" s="34">
        <f t="shared" si="26"/>
        <v>279500</v>
      </c>
      <c r="P212" s="34"/>
      <c r="Q212" s="34"/>
      <c r="R212" s="34"/>
      <c r="S212" s="34"/>
      <c r="T212" s="3" t="s">
        <v>2135</v>
      </c>
    </row>
    <row r="213" spans="1:21" x14ac:dyDescent="0.35">
      <c r="A213" s="3" t="s">
        <v>29</v>
      </c>
      <c r="B213" s="3"/>
      <c r="C213" s="3"/>
      <c r="D213" s="3"/>
      <c r="E213" s="91"/>
      <c r="F213" s="34"/>
      <c r="G213" s="34"/>
      <c r="H213" s="34"/>
      <c r="I213" s="34"/>
      <c r="J213" s="34"/>
      <c r="K213" s="21">
        <v>44540</v>
      </c>
      <c r="L213" s="3" t="s">
        <v>1182</v>
      </c>
      <c r="M213" s="34"/>
      <c r="N213" s="34">
        <v>-300000</v>
      </c>
      <c r="O213" s="34">
        <f t="shared" si="26"/>
        <v>-300000</v>
      </c>
      <c r="P213" s="34"/>
      <c r="Q213" s="34"/>
      <c r="R213" s="34"/>
      <c r="S213" s="34"/>
      <c r="T213" s="3" t="s">
        <v>2135</v>
      </c>
    </row>
    <row r="214" spans="1:21" x14ac:dyDescent="0.35">
      <c r="A214" s="3" t="s">
        <v>29</v>
      </c>
      <c r="B214" s="3"/>
      <c r="C214" s="3"/>
      <c r="D214" s="3"/>
      <c r="E214" s="91"/>
      <c r="F214" s="34"/>
      <c r="G214" s="34"/>
      <c r="H214" s="34"/>
      <c r="I214" s="34"/>
      <c r="J214" s="34"/>
      <c r="K214" s="21">
        <v>44540</v>
      </c>
      <c r="L214" s="3" t="s">
        <v>9</v>
      </c>
      <c r="M214" s="34"/>
      <c r="N214" s="34">
        <v>-63700</v>
      </c>
      <c r="O214" s="34">
        <f t="shared" si="26"/>
        <v>-63700</v>
      </c>
      <c r="P214" s="34"/>
      <c r="Q214" s="34"/>
      <c r="R214" s="34"/>
      <c r="S214" s="34"/>
      <c r="T214" s="3" t="s">
        <v>2135</v>
      </c>
    </row>
    <row r="215" spans="1:21" x14ac:dyDescent="0.35">
      <c r="A215" s="3" t="s">
        <v>29</v>
      </c>
      <c r="B215" s="3"/>
      <c r="C215" s="3"/>
      <c r="D215" s="3"/>
      <c r="E215" s="91"/>
      <c r="F215" s="34"/>
      <c r="G215" s="34"/>
      <c r="H215" s="34"/>
      <c r="I215" s="34"/>
      <c r="J215" s="34"/>
      <c r="K215" s="21"/>
      <c r="L215" s="3"/>
      <c r="M215" s="34"/>
      <c r="N215" s="34"/>
      <c r="O215" s="34"/>
      <c r="P215" s="34"/>
      <c r="Q215" s="34"/>
      <c r="R215" s="34"/>
      <c r="S215" s="34"/>
      <c r="T215" s="3" t="s">
        <v>2135</v>
      </c>
    </row>
    <row r="216" spans="1:21" s="95" customFormat="1" x14ac:dyDescent="0.35">
      <c r="A216" s="18" t="s">
        <v>29</v>
      </c>
      <c r="B216" s="18"/>
      <c r="C216" s="18"/>
      <c r="D216" s="18"/>
      <c r="E216" s="94"/>
      <c r="F216" s="23"/>
      <c r="G216" s="23"/>
      <c r="H216" s="23"/>
      <c r="I216" s="23"/>
      <c r="J216" s="23"/>
      <c r="K216" s="36"/>
      <c r="L216" s="18"/>
      <c r="M216" s="23">
        <f t="shared" ref="M216:N216" si="27">+SUM(M208:M214)</f>
        <v>559000</v>
      </c>
      <c r="N216" s="23">
        <f t="shared" si="27"/>
        <v>636300</v>
      </c>
      <c r="O216" s="23">
        <f>+SUM(O208:O214)</f>
        <v>1195300</v>
      </c>
      <c r="P216" s="23">
        <f>+I207-M216</f>
        <v>-559000</v>
      </c>
      <c r="Q216" s="23">
        <f>+J207-N216</f>
        <v>559000</v>
      </c>
      <c r="R216" s="23">
        <f>+P216+Q216</f>
        <v>0</v>
      </c>
      <c r="S216" s="23">
        <f>+O216</f>
        <v>1195300</v>
      </c>
      <c r="T216" s="18"/>
      <c r="U216" s="95" t="s">
        <v>2302</v>
      </c>
    </row>
    <row r="217" spans="1:21" x14ac:dyDescent="0.35">
      <c r="A217" s="3" t="s">
        <v>30</v>
      </c>
      <c r="B217" s="3" t="s">
        <v>437</v>
      </c>
      <c r="C217" s="3"/>
      <c r="D217" s="3">
        <v>119.52</v>
      </c>
      <c r="E217" s="91">
        <v>10000</v>
      </c>
      <c r="F217" s="34">
        <f>+D217*0.8364</f>
        <v>99.966527999999997</v>
      </c>
      <c r="G217" s="34"/>
      <c r="H217" s="34">
        <f>+D217*E217</f>
        <v>1195200</v>
      </c>
      <c r="I217" s="34">
        <f>+CEILING(F217*G217,1000)</f>
        <v>0</v>
      </c>
      <c r="J217" s="34">
        <f>(H217-I217)</f>
        <v>1195200</v>
      </c>
      <c r="K217" s="21">
        <v>44393</v>
      </c>
      <c r="L217" s="3" t="s">
        <v>2109</v>
      </c>
      <c r="M217" s="34"/>
      <c r="N217" s="34"/>
      <c r="O217" s="34">
        <f t="shared" ref="O217:O228" si="28">+SUM(M217:N217)</f>
        <v>0</v>
      </c>
      <c r="P217" s="34"/>
      <c r="Q217" s="34"/>
      <c r="R217" s="34"/>
      <c r="S217" s="34"/>
      <c r="T217" s="3" t="s">
        <v>2135</v>
      </c>
      <c r="U217" s="1" t="s">
        <v>2303</v>
      </c>
    </row>
    <row r="218" spans="1:21" x14ac:dyDescent="0.35">
      <c r="A218" s="3" t="s">
        <v>30</v>
      </c>
      <c r="B218" s="3"/>
      <c r="C218" s="3"/>
      <c r="D218" s="3"/>
      <c r="E218" s="91"/>
      <c r="F218" s="34"/>
      <c r="G218" s="34"/>
      <c r="H218" s="34"/>
      <c r="I218" s="34"/>
      <c r="J218" s="34"/>
      <c r="K218" s="21">
        <v>44393</v>
      </c>
      <c r="L218" s="3" t="s">
        <v>316</v>
      </c>
      <c r="M218" s="34">
        <v>100000</v>
      </c>
      <c r="N218" s="34"/>
      <c r="O218" s="34">
        <f t="shared" si="28"/>
        <v>100000</v>
      </c>
      <c r="P218" s="34"/>
      <c r="Q218" s="34"/>
      <c r="R218" s="34"/>
      <c r="S218" s="34"/>
      <c r="T218" s="3" t="s">
        <v>2135</v>
      </c>
    </row>
    <row r="219" spans="1:21" x14ac:dyDescent="0.35">
      <c r="A219" s="3" t="s">
        <v>30</v>
      </c>
      <c r="B219" s="3"/>
      <c r="C219" s="3"/>
      <c r="D219" s="3"/>
      <c r="E219" s="91"/>
      <c r="F219" s="34"/>
      <c r="G219" s="34"/>
      <c r="H219" s="34"/>
      <c r="I219" s="34"/>
      <c r="J219" s="34"/>
      <c r="K219" s="21">
        <v>44402</v>
      </c>
      <c r="L219" s="3" t="s">
        <v>1182</v>
      </c>
      <c r="M219" s="34"/>
      <c r="N219" s="34">
        <v>50000</v>
      </c>
      <c r="O219" s="34">
        <f t="shared" si="28"/>
        <v>50000</v>
      </c>
      <c r="P219" s="34"/>
      <c r="Q219" s="34"/>
      <c r="R219" s="43"/>
      <c r="S219" s="43"/>
      <c r="T219" s="3" t="s">
        <v>2135</v>
      </c>
    </row>
    <row r="220" spans="1:21" x14ac:dyDescent="0.35">
      <c r="A220" s="3" t="s">
        <v>30</v>
      </c>
      <c r="B220" s="3"/>
      <c r="C220" s="3"/>
      <c r="D220" s="3"/>
      <c r="E220" s="91"/>
      <c r="F220" s="34"/>
      <c r="G220" s="34"/>
      <c r="H220" s="34"/>
      <c r="I220" s="34"/>
      <c r="J220" s="34"/>
      <c r="K220" s="21">
        <v>44404</v>
      </c>
      <c r="L220" s="3" t="s">
        <v>316</v>
      </c>
      <c r="M220" s="34">
        <v>-100000</v>
      </c>
      <c r="N220" s="34"/>
      <c r="O220" s="34">
        <f t="shared" si="28"/>
        <v>-100000</v>
      </c>
      <c r="P220" s="34"/>
      <c r="Q220" s="34"/>
      <c r="R220" s="43"/>
      <c r="S220" s="43"/>
      <c r="T220" s="3" t="s">
        <v>2135</v>
      </c>
    </row>
    <row r="221" spans="1:21" x14ac:dyDescent="0.35">
      <c r="A221" s="3" t="s">
        <v>30</v>
      </c>
      <c r="B221" s="3"/>
      <c r="C221" s="3"/>
      <c r="D221" s="3"/>
      <c r="E221" s="91"/>
      <c r="F221" s="34"/>
      <c r="G221" s="34"/>
      <c r="H221" s="34"/>
      <c r="I221" s="34"/>
      <c r="J221" s="34"/>
      <c r="K221" s="21">
        <v>44414</v>
      </c>
      <c r="L221" s="3" t="s">
        <v>1182</v>
      </c>
      <c r="M221" s="34"/>
      <c r="N221" s="34">
        <v>250000</v>
      </c>
      <c r="O221" s="34">
        <f t="shared" si="28"/>
        <v>250000</v>
      </c>
      <c r="P221" s="34"/>
      <c r="Q221" s="34"/>
      <c r="R221" s="43"/>
      <c r="S221" s="43"/>
      <c r="T221" s="3" t="s">
        <v>2135</v>
      </c>
    </row>
    <row r="222" spans="1:21" x14ac:dyDescent="0.35">
      <c r="A222" s="3" t="s">
        <v>30</v>
      </c>
      <c r="B222" s="3"/>
      <c r="C222" s="3"/>
      <c r="D222" s="3"/>
      <c r="E222" s="91"/>
      <c r="F222" s="34"/>
      <c r="G222" s="34"/>
      <c r="H222" s="34"/>
      <c r="I222" s="34"/>
      <c r="J222" s="34"/>
      <c r="K222" s="98">
        <v>44469</v>
      </c>
      <c r="L222" s="3" t="s">
        <v>1182</v>
      </c>
      <c r="M222" s="34"/>
      <c r="N222" s="34">
        <v>5000</v>
      </c>
      <c r="O222" s="34">
        <f t="shared" si="28"/>
        <v>5000</v>
      </c>
      <c r="P222" s="34"/>
      <c r="Q222" s="34"/>
      <c r="R222" s="43"/>
      <c r="S222" s="43"/>
      <c r="T222" s="3" t="s">
        <v>2135</v>
      </c>
    </row>
    <row r="223" spans="1:21" x14ac:dyDescent="0.35">
      <c r="A223" s="3" t="s">
        <v>30</v>
      </c>
      <c r="B223" s="3"/>
      <c r="C223" s="3"/>
      <c r="D223" s="3"/>
      <c r="E223" s="91"/>
      <c r="F223" s="34"/>
      <c r="G223" s="34"/>
      <c r="H223" s="34"/>
      <c r="I223" s="34"/>
      <c r="J223" s="34"/>
      <c r="K223" s="98">
        <v>44485</v>
      </c>
      <c r="L223" s="3" t="s">
        <v>1182</v>
      </c>
      <c r="M223" s="34"/>
      <c r="N223" s="34">
        <v>100000</v>
      </c>
      <c r="O223" s="34">
        <f t="shared" si="28"/>
        <v>100000</v>
      </c>
      <c r="P223" s="34"/>
      <c r="Q223" s="34"/>
      <c r="R223" s="34"/>
      <c r="S223" s="34"/>
      <c r="T223" s="3" t="s">
        <v>2135</v>
      </c>
    </row>
    <row r="224" spans="1:21" x14ac:dyDescent="0.35">
      <c r="A224" s="3" t="s">
        <v>30</v>
      </c>
      <c r="B224" s="3"/>
      <c r="C224" s="3"/>
      <c r="D224" s="3"/>
      <c r="E224" s="91"/>
      <c r="F224" s="34">
        <f>+D224*0.8364</f>
        <v>0</v>
      </c>
      <c r="G224" s="34"/>
      <c r="H224" s="34"/>
      <c r="I224" s="34"/>
      <c r="J224" s="34"/>
      <c r="K224" s="21">
        <v>44490</v>
      </c>
      <c r="L224" s="3" t="s">
        <v>1182</v>
      </c>
      <c r="M224" s="34"/>
      <c r="N224" s="34">
        <v>15000</v>
      </c>
      <c r="O224" s="34">
        <f t="shared" si="28"/>
        <v>15000</v>
      </c>
      <c r="P224" s="34"/>
      <c r="Q224" s="34"/>
      <c r="R224" s="34"/>
      <c r="S224" s="34"/>
      <c r="T224" s="3" t="s">
        <v>2135</v>
      </c>
    </row>
    <row r="225" spans="1:21" x14ac:dyDescent="0.35">
      <c r="A225" s="3" t="s">
        <v>30</v>
      </c>
      <c r="B225" s="3"/>
      <c r="C225" s="3"/>
      <c r="D225" s="3"/>
      <c r="E225" s="91"/>
      <c r="F225" s="34"/>
      <c r="G225" s="34"/>
      <c r="H225" s="34"/>
      <c r="I225" s="34"/>
      <c r="J225" s="34"/>
      <c r="K225" s="21">
        <v>44522</v>
      </c>
      <c r="L225" s="3" t="s">
        <v>1182</v>
      </c>
      <c r="M225" s="34"/>
      <c r="N225" s="34">
        <v>340000</v>
      </c>
      <c r="O225" s="34">
        <f t="shared" si="28"/>
        <v>340000</v>
      </c>
      <c r="P225" s="34"/>
      <c r="Q225" s="34"/>
      <c r="R225" s="34"/>
      <c r="S225" s="34"/>
      <c r="T225" s="3" t="s">
        <v>2135</v>
      </c>
    </row>
    <row r="226" spans="1:21" x14ac:dyDescent="0.35">
      <c r="A226" s="3" t="s">
        <v>30</v>
      </c>
      <c r="B226" s="3"/>
      <c r="C226" s="3"/>
      <c r="D226" s="3"/>
      <c r="E226" s="91"/>
      <c r="F226" s="34"/>
      <c r="G226" s="34"/>
      <c r="H226" s="34"/>
      <c r="I226" s="34"/>
      <c r="J226" s="34"/>
      <c r="K226" s="21">
        <v>44552</v>
      </c>
      <c r="L226" s="3" t="s">
        <v>316</v>
      </c>
      <c r="M226" s="34">
        <v>140000</v>
      </c>
      <c r="N226" s="34"/>
      <c r="O226" s="34">
        <f t="shared" si="28"/>
        <v>140000</v>
      </c>
      <c r="P226" s="34"/>
      <c r="Q226" s="34"/>
      <c r="R226" s="34"/>
      <c r="S226" s="34"/>
      <c r="T226" s="3" t="s">
        <v>2135</v>
      </c>
    </row>
    <row r="227" spans="1:21" x14ac:dyDescent="0.35">
      <c r="A227" s="3" t="s">
        <v>30</v>
      </c>
      <c r="B227" s="3"/>
      <c r="C227" s="3"/>
      <c r="D227" s="3"/>
      <c r="E227" s="91"/>
      <c r="F227" s="34"/>
      <c r="G227" s="34"/>
      <c r="H227" s="34"/>
      <c r="I227" s="34"/>
      <c r="J227" s="34"/>
      <c r="K227" s="21">
        <v>44640</v>
      </c>
      <c r="L227" s="3" t="s">
        <v>316</v>
      </c>
      <c r="M227" s="34">
        <v>420000</v>
      </c>
      <c r="N227" s="34"/>
      <c r="O227" s="34">
        <f t="shared" si="28"/>
        <v>420000</v>
      </c>
      <c r="P227" s="34"/>
      <c r="Q227" s="34"/>
      <c r="R227" s="34"/>
      <c r="S227" s="34"/>
      <c r="T227" s="3" t="s">
        <v>2135</v>
      </c>
    </row>
    <row r="228" spans="1:21" x14ac:dyDescent="0.35">
      <c r="A228" s="3" t="s">
        <v>30</v>
      </c>
      <c r="B228" s="3"/>
      <c r="C228" s="3"/>
      <c r="D228" s="3"/>
      <c r="E228" s="91"/>
      <c r="F228" s="34"/>
      <c r="G228" s="34"/>
      <c r="H228" s="34"/>
      <c r="I228" s="34"/>
      <c r="J228" s="34"/>
      <c r="K228" s="21">
        <v>44631</v>
      </c>
      <c r="L228" s="3" t="s">
        <v>9</v>
      </c>
      <c r="M228" s="34"/>
      <c r="N228" s="34">
        <v>-124800</v>
      </c>
      <c r="O228" s="34">
        <f t="shared" si="28"/>
        <v>-124800</v>
      </c>
      <c r="P228" s="34"/>
      <c r="Q228" s="34"/>
      <c r="R228" s="34"/>
      <c r="S228" s="34"/>
      <c r="T228" s="3" t="s">
        <v>1618</v>
      </c>
    </row>
    <row r="229" spans="1:21" x14ac:dyDescent="0.35">
      <c r="A229" s="3" t="s">
        <v>30</v>
      </c>
      <c r="B229" s="3"/>
      <c r="C229" s="3"/>
      <c r="D229" s="3"/>
      <c r="E229" s="91"/>
      <c r="F229" s="34"/>
      <c r="G229" s="34"/>
      <c r="H229" s="34"/>
      <c r="I229" s="34"/>
      <c r="J229" s="34"/>
      <c r="K229" s="21"/>
      <c r="L229" s="3" t="s">
        <v>244</v>
      </c>
      <c r="M229" s="34"/>
      <c r="N229" s="34"/>
      <c r="O229" s="34"/>
      <c r="P229" s="34"/>
      <c r="Q229" s="34"/>
      <c r="R229" s="34"/>
      <c r="S229" s="34"/>
      <c r="T229" s="3" t="s">
        <v>2135</v>
      </c>
    </row>
    <row r="230" spans="1:21" s="95" customFormat="1" x14ac:dyDescent="0.35">
      <c r="A230" s="18" t="s">
        <v>30</v>
      </c>
      <c r="B230" s="18"/>
      <c r="C230" s="18"/>
      <c r="D230" s="18"/>
      <c r="E230" s="94"/>
      <c r="F230" s="23"/>
      <c r="G230" s="23"/>
      <c r="H230" s="23"/>
      <c r="I230" s="23"/>
      <c r="J230" s="23"/>
      <c r="K230" s="36"/>
      <c r="L230" s="18"/>
      <c r="M230" s="23">
        <f t="shared" ref="M230:N230" si="29">SUM(M218:M228)</f>
        <v>560000</v>
      </c>
      <c r="N230" s="23">
        <f t="shared" si="29"/>
        <v>635200</v>
      </c>
      <c r="O230" s="23">
        <f>SUM(O218:O228)</f>
        <v>1195200</v>
      </c>
      <c r="P230" s="23">
        <f>+I217-M230</f>
        <v>-560000</v>
      </c>
      <c r="Q230" s="23">
        <f>+J217-N230</f>
        <v>560000</v>
      </c>
      <c r="R230" s="23">
        <f>+P230+Q230</f>
        <v>0</v>
      </c>
      <c r="S230" s="23">
        <f>+O230</f>
        <v>1195200</v>
      </c>
      <c r="T230" s="18"/>
      <c r="U230" s="95" t="s">
        <v>2302</v>
      </c>
    </row>
    <row r="231" spans="1:21" x14ac:dyDescent="0.35">
      <c r="A231" s="3" t="s">
        <v>44</v>
      </c>
      <c r="B231" s="3" t="s">
        <v>437</v>
      </c>
      <c r="C231" s="3"/>
      <c r="D231" s="3">
        <v>119.51</v>
      </c>
      <c r="E231" s="91">
        <v>10000</v>
      </c>
      <c r="F231" s="34">
        <f>+D231*0.8364</f>
        <v>99.958164000000011</v>
      </c>
      <c r="G231" s="34"/>
      <c r="H231" s="34">
        <f>+D231*E231</f>
        <v>1195100</v>
      </c>
      <c r="I231" s="34">
        <f>+CEILING(F231*G231,1000)</f>
        <v>0</v>
      </c>
      <c r="J231" s="34">
        <f>(H231-I231)</f>
        <v>1195100</v>
      </c>
      <c r="K231" s="21">
        <v>44393</v>
      </c>
      <c r="L231" s="3" t="s">
        <v>2109</v>
      </c>
      <c r="M231" s="34"/>
      <c r="N231" s="34"/>
      <c r="O231" s="34">
        <f t="shared" ref="O231:O254" si="30">+SUM(M231:N231)</f>
        <v>0</v>
      </c>
      <c r="P231" s="34"/>
      <c r="Q231" s="34"/>
      <c r="R231" s="34"/>
      <c r="S231" s="34"/>
      <c r="T231" s="3" t="s">
        <v>2135</v>
      </c>
      <c r="U231" s="1" t="s">
        <v>2303</v>
      </c>
    </row>
    <row r="232" spans="1:21" x14ac:dyDescent="0.35">
      <c r="A232" s="3" t="s">
        <v>44</v>
      </c>
      <c r="B232" s="3"/>
      <c r="C232" s="3"/>
      <c r="D232" s="3"/>
      <c r="E232" s="91"/>
      <c r="F232" s="34"/>
      <c r="G232" s="34"/>
      <c r="H232" s="34"/>
      <c r="I232" s="34"/>
      <c r="J232" s="34"/>
      <c r="K232" s="21">
        <v>44393</v>
      </c>
      <c r="L232" s="3" t="s">
        <v>316</v>
      </c>
      <c r="M232" s="34">
        <v>50000</v>
      </c>
      <c r="N232" s="34"/>
      <c r="O232" s="34">
        <f t="shared" si="30"/>
        <v>50000</v>
      </c>
      <c r="P232" s="34"/>
      <c r="Q232" s="34"/>
      <c r="R232" s="43"/>
      <c r="S232" s="43"/>
      <c r="T232" s="3" t="s">
        <v>2135</v>
      </c>
    </row>
    <row r="233" spans="1:21" x14ac:dyDescent="0.35">
      <c r="A233" s="3" t="s">
        <v>44</v>
      </c>
      <c r="B233" s="3"/>
      <c r="C233" s="3"/>
      <c r="D233" s="3"/>
      <c r="E233" s="91"/>
      <c r="F233" s="34"/>
      <c r="G233" s="34"/>
      <c r="H233" s="34"/>
      <c r="I233" s="34"/>
      <c r="J233" s="34"/>
      <c r="K233" s="21">
        <v>44393</v>
      </c>
      <c r="L233" s="3" t="s">
        <v>316</v>
      </c>
      <c r="M233" s="34">
        <v>100000</v>
      </c>
      <c r="N233" s="34"/>
      <c r="O233" s="34">
        <f t="shared" si="30"/>
        <v>100000</v>
      </c>
      <c r="P233" s="34"/>
      <c r="Q233" s="34"/>
      <c r="R233" s="34"/>
      <c r="S233" s="34"/>
      <c r="T233" s="3" t="s">
        <v>2135</v>
      </c>
    </row>
    <row r="234" spans="1:21" x14ac:dyDescent="0.35">
      <c r="A234" s="3" t="s">
        <v>44</v>
      </c>
      <c r="B234" s="3"/>
      <c r="C234" s="3"/>
      <c r="D234" s="3"/>
      <c r="E234" s="91"/>
      <c r="F234" s="34"/>
      <c r="G234" s="34"/>
      <c r="H234" s="34"/>
      <c r="I234" s="34"/>
      <c r="J234" s="34"/>
      <c r="K234" s="21">
        <v>44399</v>
      </c>
      <c r="L234" s="3" t="s">
        <v>316</v>
      </c>
      <c r="M234" s="34">
        <v>25000</v>
      </c>
      <c r="N234" s="34"/>
      <c r="O234" s="34">
        <f t="shared" si="30"/>
        <v>25000</v>
      </c>
      <c r="P234" s="34"/>
      <c r="Q234" s="34"/>
      <c r="R234" s="34"/>
      <c r="S234" s="34"/>
      <c r="T234" s="3" t="s">
        <v>2135</v>
      </c>
    </row>
    <row r="235" spans="1:21" x14ac:dyDescent="0.35">
      <c r="A235" s="3" t="s">
        <v>44</v>
      </c>
      <c r="B235" s="3"/>
      <c r="C235" s="3"/>
      <c r="D235" s="3"/>
      <c r="E235" s="91"/>
      <c r="F235" s="34"/>
      <c r="G235" s="34"/>
      <c r="H235" s="34"/>
      <c r="I235" s="34"/>
      <c r="J235" s="34"/>
      <c r="K235" s="21">
        <v>44399</v>
      </c>
      <c r="L235" s="3" t="s">
        <v>316</v>
      </c>
      <c r="M235" s="34">
        <v>25000</v>
      </c>
      <c r="N235" s="34"/>
      <c r="O235" s="34">
        <f t="shared" si="30"/>
        <v>25000</v>
      </c>
      <c r="P235" s="34"/>
      <c r="Q235" s="34"/>
      <c r="R235" s="34"/>
      <c r="S235" s="34"/>
      <c r="T235" s="3" t="s">
        <v>2135</v>
      </c>
    </row>
    <row r="236" spans="1:21" x14ac:dyDescent="0.35">
      <c r="A236" s="3" t="s">
        <v>44</v>
      </c>
      <c r="B236" s="3"/>
      <c r="C236" s="3"/>
      <c r="D236" s="3"/>
      <c r="E236" s="91"/>
      <c r="F236" s="34"/>
      <c r="G236" s="34"/>
      <c r="H236" s="34"/>
      <c r="I236" s="34"/>
      <c r="J236" s="34"/>
      <c r="K236" s="98">
        <v>44399</v>
      </c>
      <c r="L236" s="3" t="s">
        <v>316</v>
      </c>
      <c r="M236" s="34">
        <v>50000</v>
      </c>
      <c r="N236" s="34"/>
      <c r="O236" s="34">
        <f t="shared" si="30"/>
        <v>50000</v>
      </c>
      <c r="P236" s="34"/>
      <c r="Q236" s="34"/>
      <c r="R236" s="34"/>
      <c r="S236" s="34"/>
      <c r="T236" s="3" t="s">
        <v>2135</v>
      </c>
    </row>
    <row r="237" spans="1:21" x14ac:dyDescent="0.35">
      <c r="A237" s="3" t="s">
        <v>44</v>
      </c>
      <c r="B237" s="3"/>
      <c r="C237" s="3"/>
      <c r="D237" s="3"/>
      <c r="E237" s="91"/>
      <c r="F237" s="34"/>
      <c r="G237" s="34"/>
      <c r="H237" s="34"/>
      <c r="I237" s="34"/>
      <c r="J237" s="34"/>
      <c r="K237" s="98">
        <v>44422</v>
      </c>
      <c r="L237" s="3" t="s">
        <v>316</v>
      </c>
      <c r="M237" s="34">
        <v>35000</v>
      </c>
      <c r="N237" s="34"/>
      <c r="O237" s="34">
        <f t="shared" si="30"/>
        <v>35000</v>
      </c>
      <c r="P237" s="34"/>
      <c r="Q237" s="34"/>
      <c r="R237" s="34"/>
      <c r="S237" s="34"/>
      <c r="T237" s="3" t="s">
        <v>2135</v>
      </c>
    </row>
    <row r="238" spans="1:21" x14ac:dyDescent="0.35">
      <c r="A238" s="3" t="s">
        <v>44</v>
      </c>
      <c r="B238" s="3"/>
      <c r="C238" s="3"/>
      <c r="D238" s="3"/>
      <c r="E238" s="91"/>
      <c r="F238" s="34">
        <f>+D238*0.8364</f>
        <v>0</v>
      </c>
      <c r="G238" s="34"/>
      <c r="H238" s="34"/>
      <c r="I238" s="34"/>
      <c r="J238" s="34"/>
      <c r="K238" s="21">
        <v>44634</v>
      </c>
      <c r="L238" s="3" t="s">
        <v>316</v>
      </c>
      <c r="M238" s="34">
        <v>10000</v>
      </c>
      <c r="N238" s="34"/>
      <c r="O238" s="34">
        <f t="shared" si="30"/>
        <v>10000</v>
      </c>
      <c r="P238" s="34"/>
      <c r="Q238" s="34"/>
      <c r="R238" s="34"/>
      <c r="S238" s="34"/>
      <c r="T238" s="3" t="s">
        <v>2135</v>
      </c>
    </row>
    <row r="239" spans="1:21" x14ac:dyDescent="0.35">
      <c r="A239" s="3" t="s">
        <v>44</v>
      </c>
      <c r="B239" s="3"/>
      <c r="C239" s="3"/>
      <c r="D239" s="3"/>
      <c r="E239" s="91"/>
      <c r="F239" s="34"/>
      <c r="G239" s="34"/>
      <c r="H239" s="34"/>
      <c r="I239" s="34"/>
      <c r="J239" s="34"/>
      <c r="K239" s="21">
        <v>44662</v>
      </c>
      <c r="L239" s="3" t="s">
        <v>1182</v>
      </c>
      <c r="M239" s="34"/>
      <c r="N239" s="34">
        <v>200000</v>
      </c>
      <c r="O239" s="34">
        <f t="shared" si="30"/>
        <v>200000</v>
      </c>
      <c r="P239" s="34"/>
      <c r="Q239" s="34"/>
      <c r="R239" s="34"/>
      <c r="S239" s="34"/>
      <c r="T239" s="3" t="s">
        <v>2135</v>
      </c>
    </row>
    <row r="240" spans="1:21" x14ac:dyDescent="0.35">
      <c r="A240" s="3" t="s">
        <v>44</v>
      </c>
      <c r="B240" s="3"/>
      <c r="C240" s="3"/>
      <c r="D240" s="3"/>
      <c r="E240" s="91"/>
      <c r="F240" s="34"/>
      <c r="G240" s="34"/>
      <c r="H240" s="34"/>
      <c r="I240" s="34"/>
      <c r="J240" s="34"/>
      <c r="K240" s="21">
        <v>44724</v>
      </c>
      <c r="L240" s="3" t="s">
        <v>1182</v>
      </c>
      <c r="M240" s="34"/>
      <c r="N240" s="34">
        <v>320891</v>
      </c>
      <c r="O240" s="34">
        <f t="shared" si="30"/>
        <v>320891</v>
      </c>
      <c r="P240" s="34"/>
      <c r="Q240" s="34"/>
      <c r="R240" s="34"/>
      <c r="S240" s="34"/>
      <c r="T240" s="3" t="s">
        <v>2135</v>
      </c>
    </row>
    <row r="241" spans="1:21" x14ac:dyDescent="0.35">
      <c r="A241" s="3" t="s">
        <v>44</v>
      </c>
      <c r="B241" s="3"/>
      <c r="C241" s="3"/>
      <c r="D241" s="3"/>
      <c r="E241" s="91"/>
      <c r="F241" s="34"/>
      <c r="G241" s="34"/>
      <c r="H241" s="34"/>
      <c r="I241" s="34"/>
      <c r="J241" s="34"/>
      <c r="K241" s="21">
        <v>44656</v>
      </c>
      <c r="L241" s="3" t="s">
        <v>316</v>
      </c>
      <c r="M241" s="34">
        <v>50000</v>
      </c>
      <c r="N241" s="34"/>
      <c r="O241" s="34">
        <f t="shared" si="30"/>
        <v>50000</v>
      </c>
      <c r="P241" s="34"/>
      <c r="Q241" s="34"/>
      <c r="R241" s="43"/>
      <c r="S241" s="43"/>
      <c r="T241" s="3" t="s">
        <v>2135</v>
      </c>
    </row>
    <row r="242" spans="1:21" x14ac:dyDescent="0.35">
      <c r="A242" s="3" t="s">
        <v>44</v>
      </c>
      <c r="B242" s="3"/>
      <c r="C242" s="3"/>
      <c r="D242" s="3"/>
      <c r="E242" s="91"/>
      <c r="F242" s="34"/>
      <c r="G242" s="34"/>
      <c r="H242" s="34"/>
      <c r="I242" s="34"/>
      <c r="J242" s="34"/>
      <c r="K242" s="3"/>
      <c r="L242" s="100" t="s">
        <v>2167</v>
      </c>
      <c r="M242" s="100">
        <v>265000</v>
      </c>
      <c r="N242" s="34"/>
      <c r="O242" s="34">
        <f t="shared" si="30"/>
        <v>265000</v>
      </c>
      <c r="P242" s="34"/>
      <c r="Q242" s="34"/>
      <c r="R242" s="43"/>
      <c r="S242" s="43"/>
      <c r="T242" s="3" t="s">
        <v>2135</v>
      </c>
    </row>
    <row r="243" spans="1:21" x14ac:dyDescent="0.35">
      <c r="A243" s="3" t="s">
        <v>44</v>
      </c>
      <c r="B243" s="3"/>
      <c r="C243" s="3"/>
      <c r="D243" s="3"/>
      <c r="E243" s="91"/>
      <c r="F243" s="34"/>
      <c r="G243" s="34"/>
      <c r="H243" s="34"/>
      <c r="I243" s="34"/>
      <c r="J243" s="34"/>
      <c r="K243" s="98">
        <v>44801</v>
      </c>
      <c r="L243" s="3" t="s">
        <v>9</v>
      </c>
      <c r="M243" s="34"/>
      <c r="N243" s="34">
        <v>240000</v>
      </c>
      <c r="O243" s="34">
        <f t="shared" si="30"/>
        <v>240000</v>
      </c>
      <c r="P243" s="34"/>
      <c r="Q243" s="34"/>
      <c r="R243" s="43"/>
      <c r="S243" s="43"/>
      <c r="T243" s="3" t="s">
        <v>2135</v>
      </c>
    </row>
    <row r="244" spans="1:21" x14ac:dyDescent="0.35">
      <c r="A244" s="3" t="s">
        <v>44</v>
      </c>
      <c r="B244" s="3"/>
      <c r="C244" s="3"/>
      <c r="D244" s="3"/>
      <c r="E244" s="91"/>
      <c r="F244" s="34"/>
      <c r="G244" s="34"/>
      <c r="H244" s="34"/>
      <c r="I244" s="34"/>
      <c r="J244" s="34"/>
      <c r="K244" s="21"/>
      <c r="L244" s="3" t="s">
        <v>316</v>
      </c>
      <c r="M244" s="34">
        <v>480000</v>
      </c>
      <c r="N244" s="34"/>
      <c r="O244" s="34">
        <f t="shared" si="30"/>
        <v>480000</v>
      </c>
      <c r="P244" s="34"/>
      <c r="Q244" s="34"/>
      <c r="R244" s="43"/>
      <c r="S244" s="43"/>
      <c r="T244" s="3" t="s">
        <v>2135</v>
      </c>
    </row>
    <row r="245" spans="1:21" x14ac:dyDescent="0.35">
      <c r="A245" s="3" t="s">
        <v>44</v>
      </c>
      <c r="B245" s="3"/>
      <c r="C245" s="3"/>
      <c r="D245" s="3"/>
      <c r="E245" s="91"/>
      <c r="F245" s="34"/>
      <c r="G245" s="34"/>
      <c r="H245" s="34"/>
      <c r="I245" s="34"/>
      <c r="J245" s="34"/>
      <c r="K245" s="3"/>
      <c r="L245" s="3" t="s">
        <v>316</v>
      </c>
      <c r="M245" s="34">
        <v>80000</v>
      </c>
      <c r="N245" s="34"/>
      <c r="O245" s="34">
        <f t="shared" si="30"/>
        <v>80000</v>
      </c>
      <c r="P245" s="34"/>
      <c r="Q245" s="34"/>
      <c r="R245" s="43"/>
      <c r="S245" s="43"/>
      <c r="T245" s="3" t="s">
        <v>2135</v>
      </c>
    </row>
    <row r="246" spans="1:21" x14ac:dyDescent="0.35">
      <c r="A246" s="3" t="s">
        <v>44</v>
      </c>
      <c r="B246" s="3"/>
      <c r="C246" s="3"/>
      <c r="D246" s="3"/>
      <c r="E246" s="91"/>
      <c r="F246" s="34"/>
      <c r="G246" s="34"/>
      <c r="H246" s="34"/>
      <c r="I246" s="34"/>
      <c r="J246" s="34"/>
      <c r="K246" s="98">
        <v>44871</v>
      </c>
      <c r="L246" s="3" t="s">
        <v>9</v>
      </c>
      <c r="M246" s="34"/>
      <c r="N246" s="34">
        <v>-185000</v>
      </c>
      <c r="O246" s="34">
        <f t="shared" si="30"/>
        <v>-185000</v>
      </c>
      <c r="P246" s="34"/>
      <c r="Q246" s="34"/>
      <c r="R246" s="34"/>
      <c r="S246" s="34"/>
      <c r="T246" s="3" t="s">
        <v>1618</v>
      </c>
    </row>
    <row r="247" spans="1:21" x14ac:dyDescent="0.35">
      <c r="A247" s="3" t="s">
        <v>44</v>
      </c>
      <c r="B247" s="3"/>
      <c r="C247" s="3"/>
      <c r="D247" s="3"/>
      <c r="E247" s="91"/>
      <c r="F247" s="34">
        <f t="shared" ref="F247:F284" si="31">+D247*0.8364</f>
        <v>0</v>
      </c>
      <c r="G247" s="34"/>
      <c r="H247" s="34"/>
      <c r="I247" s="34"/>
      <c r="J247" s="34"/>
      <c r="K247" s="98">
        <v>44962</v>
      </c>
      <c r="L247" s="3" t="s">
        <v>9</v>
      </c>
      <c r="M247" s="34"/>
      <c r="N247" s="34">
        <v>100000</v>
      </c>
      <c r="O247" s="34">
        <f t="shared" si="30"/>
        <v>100000</v>
      </c>
      <c r="P247" s="34"/>
      <c r="Q247" s="34"/>
      <c r="R247" s="34"/>
      <c r="S247" s="34"/>
      <c r="T247" s="3" t="s">
        <v>1618</v>
      </c>
    </row>
    <row r="248" spans="1:21" x14ac:dyDescent="0.35">
      <c r="A248" s="3" t="s">
        <v>44</v>
      </c>
      <c r="B248" s="3"/>
      <c r="C248" s="3"/>
      <c r="D248" s="3"/>
      <c r="E248" s="91"/>
      <c r="F248" s="34"/>
      <c r="G248" s="34"/>
      <c r="H248" s="34"/>
      <c r="I248" s="34"/>
      <c r="J248" s="34"/>
      <c r="K248" s="98"/>
      <c r="L248" s="100" t="s">
        <v>2168</v>
      </c>
      <c r="M248" s="100">
        <v>100000</v>
      </c>
      <c r="N248" s="34"/>
      <c r="O248" s="34">
        <f t="shared" si="30"/>
        <v>100000</v>
      </c>
      <c r="P248" s="34"/>
      <c r="Q248" s="34"/>
      <c r="R248" s="34"/>
      <c r="S248" s="34"/>
      <c r="T248" s="3" t="s">
        <v>1618</v>
      </c>
    </row>
    <row r="249" spans="1:21" x14ac:dyDescent="0.35">
      <c r="A249" s="3" t="s">
        <v>44</v>
      </c>
      <c r="B249" s="3"/>
      <c r="C249" s="3"/>
      <c r="D249" s="3"/>
      <c r="E249" s="91"/>
      <c r="F249" s="34"/>
      <c r="G249" s="34"/>
      <c r="H249" s="34"/>
      <c r="I249" s="34"/>
      <c r="J249" s="34"/>
      <c r="K249" s="98"/>
      <c r="L249" s="100" t="s">
        <v>2169</v>
      </c>
      <c r="M249" s="100">
        <v>50000</v>
      </c>
      <c r="N249" s="34"/>
      <c r="O249" s="34">
        <f t="shared" si="30"/>
        <v>50000</v>
      </c>
      <c r="P249" s="34"/>
      <c r="Q249" s="34"/>
      <c r="R249" s="34"/>
      <c r="S249" s="34"/>
      <c r="T249" s="3" t="s">
        <v>1618</v>
      </c>
    </row>
    <row r="250" spans="1:21" x14ac:dyDescent="0.35">
      <c r="A250" s="3" t="s">
        <v>44</v>
      </c>
      <c r="B250" s="3"/>
      <c r="C250" s="3"/>
      <c r="D250" s="3"/>
      <c r="E250" s="91"/>
      <c r="F250" s="34"/>
      <c r="G250" s="34"/>
      <c r="H250" s="34"/>
      <c r="I250" s="34"/>
      <c r="J250" s="34"/>
      <c r="K250" s="98">
        <v>45057</v>
      </c>
      <c r="L250" s="3" t="s">
        <v>9</v>
      </c>
      <c r="M250" s="34"/>
      <c r="N250" s="34">
        <v>-250000</v>
      </c>
      <c r="O250" s="34">
        <f t="shared" si="30"/>
        <v>-250000</v>
      </c>
      <c r="P250" s="34"/>
      <c r="Q250" s="34"/>
      <c r="R250" s="34"/>
      <c r="S250" s="34"/>
      <c r="T250" s="3" t="s">
        <v>1618</v>
      </c>
    </row>
    <row r="251" spans="1:21" x14ac:dyDescent="0.35">
      <c r="A251" s="3" t="s">
        <v>44</v>
      </c>
      <c r="B251" s="3"/>
      <c r="C251" s="3"/>
      <c r="D251" s="3"/>
      <c r="E251" s="91"/>
      <c r="F251" s="34"/>
      <c r="G251" s="34"/>
      <c r="H251" s="34"/>
      <c r="I251" s="34"/>
      <c r="J251" s="34"/>
      <c r="K251" s="98">
        <v>45059</v>
      </c>
      <c r="L251" s="3" t="s">
        <v>9</v>
      </c>
      <c r="M251" s="34"/>
      <c r="N251" s="34">
        <v>-115000</v>
      </c>
      <c r="O251" s="34">
        <f t="shared" si="30"/>
        <v>-115000</v>
      </c>
      <c r="P251" s="34"/>
      <c r="Q251" s="34"/>
      <c r="R251" s="34"/>
      <c r="S251" s="34"/>
      <c r="T251" s="3" t="s">
        <v>1618</v>
      </c>
    </row>
    <row r="252" spans="1:21" x14ac:dyDescent="0.35">
      <c r="A252" s="3" t="s">
        <v>44</v>
      </c>
      <c r="B252" s="3"/>
      <c r="C252" s="3"/>
      <c r="D252" s="3"/>
      <c r="E252" s="91"/>
      <c r="F252" s="34">
        <f t="shared" si="31"/>
        <v>0</v>
      </c>
      <c r="G252" s="34"/>
      <c r="H252" s="34"/>
      <c r="I252" s="34"/>
      <c r="J252" s="34"/>
      <c r="K252" s="98">
        <v>45078</v>
      </c>
      <c r="L252" s="3" t="s">
        <v>316</v>
      </c>
      <c r="M252" s="34">
        <v>-310000</v>
      </c>
      <c r="N252" s="34"/>
      <c r="O252" s="34">
        <f t="shared" si="30"/>
        <v>-310000</v>
      </c>
      <c r="P252" s="34"/>
      <c r="Q252" s="34"/>
      <c r="R252" s="34"/>
      <c r="S252" s="34"/>
      <c r="T252" s="3" t="s">
        <v>1618</v>
      </c>
    </row>
    <row r="253" spans="1:21" x14ac:dyDescent="0.35">
      <c r="A253" s="3" t="s">
        <v>44</v>
      </c>
      <c r="B253" s="3"/>
      <c r="C253" s="3" t="s">
        <v>1989</v>
      </c>
      <c r="D253" s="3"/>
      <c r="E253" s="91"/>
      <c r="F253" s="34"/>
      <c r="G253" s="34"/>
      <c r="H253" s="34"/>
      <c r="I253" s="34"/>
      <c r="J253" s="34"/>
      <c r="K253" s="98">
        <v>45281</v>
      </c>
      <c r="L253" s="3" t="s">
        <v>316</v>
      </c>
      <c r="M253" s="34">
        <v>-75000</v>
      </c>
      <c r="N253" s="34"/>
      <c r="O253" s="34">
        <f t="shared" si="30"/>
        <v>-75000</v>
      </c>
      <c r="P253" s="34"/>
      <c r="Q253" s="34"/>
      <c r="R253" s="34"/>
      <c r="S253" s="34"/>
      <c r="T253" s="3" t="s">
        <v>1618</v>
      </c>
    </row>
    <row r="254" spans="1:21" x14ac:dyDescent="0.35">
      <c r="A254" s="3" t="s">
        <v>44</v>
      </c>
      <c r="B254" s="3"/>
      <c r="C254" s="3" t="s">
        <v>1990</v>
      </c>
      <c r="D254" s="3"/>
      <c r="E254" s="91"/>
      <c r="F254" s="34"/>
      <c r="G254" s="34"/>
      <c r="H254" s="34"/>
      <c r="I254" s="34"/>
      <c r="J254" s="34"/>
      <c r="K254" s="98">
        <v>45281</v>
      </c>
      <c r="L254" s="3" t="s">
        <v>316</v>
      </c>
      <c r="M254" s="34">
        <v>-50000</v>
      </c>
      <c r="N254" s="34"/>
      <c r="O254" s="34">
        <f t="shared" si="30"/>
        <v>-50000</v>
      </c>
      <c r="P254" s="34"/>
      <c r="Q254" s="34"/>
      <c r="R254" s="34"/>
      <c r="S254" s="34"/>
      <c r="T254" s="3" t="s">
        <v>1618</v>
      </c>
    </row>
    <row r="255" spans="1:21" x14ac:dyDescent="0.35">
      <c r="A255" s="3" t="s">
        <v>44</v>
      </c>
      <c r="B255" s="3"/>
      <c r="C255" s="3"/>
      <c r="D255" s="3"/>
      <c r="E255" s="91"/>
      <c r="F255" s="34"/>
      <c r="G255" s="34"/>
      <c r="H255" s="34"/>
      <c r="I255" s="34"/>
      <c r="J255" s="34"/>
      <c r="K255" s="3"/>
      <c r="L255" s="3"/>
      <c r="M255" s="34"/>
      <c r="N255" s="34"/>
      <c r="O255" s="34"/>
      <c r="P255" s="34"/>
      <c r="Q255" s="34"/>
      <c r="R255" s="34"/>
      <c r="S255" s="34"/>
      <c r="T255" s="3" t="s">
        <v>2135</v>
      </c>
    </row>
    <row r="256" spans="1:21" s="95" customFormat="1" x14ac:dyDescent="0.35">
      <c r="A256" s="18" t="s">
        <v>44</v>
      </c>
      <c r="B256" s="18"/>
      <c r="C256" s="18"/>
      <c r="D256" s="18"/>
      <c r="E256" s="94"/>
      <c r="F256" s="23"/>
      <c r="G256" s="23"/>
      <c r="H256" s="23"/>
      <c r="I256" s="23"/>
      <c r="J256" s="23"/>
      <c r="K256" s="18"/>
      <c r="L256" s="18"/>
      <c r="M256" s="23">
        <f t="shared" ref="M256:N256" si="32">SUM(M232:M254)</f>
        <v>885000</v>
      </c>
      <c r="N256" s="23">
        <f t="shared" si="32"/>
        <v>310891</v>
      </c>
      <c r="O256" s="23">
        <f>SUM(O232:O254)</f>
        <v>1195891</v>
      </c>
      <c r="P256" s="23">
        <f>+I231-M256</f>
        <v>-885000</v>
      </c>
      <c r="Q256" s="23">
        <f>+J231-N256</f>
        <v>884209</v>
      </c>
      <c r="R256" s="23">
        <f>+P256+Q256</f>
        <v>-791</v>
      </c>
      <c r="S256" s="23">
        <f>+O256</f>
        <v>1195891</v>
      </c>
      <c r="T256" s="18"/>
      <c r="U256" s="95" t="s">
        <v>2302</v>
      </c>
    </row>
    <row r="257" spans="1:21" x14ac:dyDescent="0.35">
      <c r="A257" s="3" t="s">
        <v>45</v>
      </c>
      <c r="B257" s="3" t="s">
        <v>437</v>
      </c>
      <c r="C257" s="3"/>
      <c r="D257" s="3">
        <v>119.49</v>
      </c>
      <c r="E257" s="91">
        <v>10000</v>
      </c>
      <c r="F257" s="34">
        <f>+D257*0.8364</f>
        <v>99.941435999999996</v>
      </c>
      <c r="G257" s="34"/>
      <c r="H257" s="34">
        <f>+D257*E257</f>
        <v>1194900</v>
      </c>
      <c r="I257" s="34">
        <f>+CEILING(F257*G257,1000)</f>
        <v>0</v>
      </c>
      <c r="J257" s="34">
        <f>(H257-I257)</f>
        <v>1194900</v>
      </c>
      <c r="K257" s="98">
        <v>44400</v>
      </c>
      <c r="L257" s="3" t="s">
        <v>2109</v>
      </c>
      <c r="M257" s="34"/>
      <c r="N257" s="34"/>
      <c r="O257" s="34"/>
      <c r="P257" s="34"/>
      <c r="Q257" s="34"/>
      <c r="R257" s="34"/>
      <c r="S257" s="34"/>
      <c r="T257" s="3" t="s">
        <v>2135</v>
      </c>
      <c r="U257" s="1" t="s">
        <v>2303</v>
      </c>
    </row>
    <row r="258" spans="1:21" x14ac:dyDescent="0.35">
      <c r="A258" s="3" t="s">
        <v>45</v>
      </c>
      <c r="B258" s="3"/>
      <c r="C258" s="3"/>
      <c r="D258" s="3"/>
      <c r="E258" s="91"/>
      <c r="F258" s="34">
        <f t="shared" si="31"/>
        <v>0</v>
      </c>
      <c r="G258" s="34"/>
      <c r="H258" s="34"/>
      <c r="I258" s="34"/>
      <c r="J258" s="34"/>
      <c r="K258" s="98">
        <v>44400</v>
      </c>
      <c r="L258" s="3" t="s">
        <v>316</v>
      </c>
      <c r="M258" s="34">
        <v>25000</v>
      </c>
      <c r="N258" s="34"/>
      <c r="O258" s="34">
        <f t="shared" ref="O258:O269" si="33">+M258+N258</f>
        <v>25000</v>
      </c>
      <c r="P258" s="34"/>
      <c r="Q258" s="34"/>
      <c r="R258" s="34"/>
      <c r="S258" s="34"/>
      <c r="T258" s="3" t="s">
        <v>2135</v>
      </c>
    </row>
    <row r="259" spans="1:21" x14ac:dyDescent="0.35">
      <c r="A259" s="3" t="s">
        <v>45</v>
      </c>
      <c r="B259" s="3"/>
      <c r="C259" s="3"/>
      <c r="D259" s="3"/>
      <c r="E259" s="91"/>
      <c r="F259" s="34"/>
      <c r="G259" s="34"/>
      <c r="H259" s="34"/>
      <c r="I259" s="34"/>
      <c r="J259" s="34"/>
      <c r="K259" s="98">
        <v>44400</v>
      </c>
      <c r="L259" s="3" t="s">
        <v>316</v>
      </c>
      <c r="M259" s="34">
        <v>25000</v>
      </c>
      <c r="N259" s="34"/>
      <c r="O259" s="34">
        <f t="shared" si="33"/>
        <v>25000</v>
      </c>
      <c r="P259" s="34"/>
      <c r="Q259" s="34"/>
      <c r="R259" s="34"/>
      <c r="S259" s="34"/>
      <c r="T259" s="3" t="s">
        <v>2135</v>
      </c>
    </row>
    <row r="260" spans="1:21" x14ac:dyDescent="0.35">
      <c r="A260" s="3" t="s">
        <v>45</v>
      </c>
      <c r="B260" s="3"/>
      <c r="C260" s="3"/>
      <c r="D260" s="3"/>
      <c r="E260" s="91"/>
      <c r="F260" s="34"/>
      <c r="G260" s="34"/>
      <c r="H260" s="34"/>
      <c r="I260" s="34"/>
      <c r="J260" s="34"/>
      <c r="K260" s="98">
        <v>44403</v>
      </c>
      <c r="L260" s="3" t="s">
        <v>316</v>
      </c>
      <c r="M260" s="34">
        <v>25000</v>
      </c>
      <c r="N260" s="34"/>
      <c r="O260" s="34">
        <f t="shared" si="33"/>
        <v>25000</v>
      </c>
      <c r="P260" s="34"/>
      <c r="Q260" s="34"/>
      <c r="R260" s="34"/>
      <c r="S260" s="34"/>
      <c r="T260" s="3" t="s">
        <v>2135</v>
      </c>
    </row>
    <row r="261" spans="1:21" x14ac:dyDescent="0.35">
      <c r="A261" s="3" t="s">
        <v>45</v>
      </c>
      <c r="B261" s="3"/>
      <c r="C261" s="3"/>
      <c r="D261" s="3"/>
      <c r="E261" s="91"/>
      <c r="F261" s="34"/>
      <c r="G261" s="34"/>
      <c r="H261" s="34"/>
      <c r="I261" s="34"/>
      <c r="J261" s="34"/>
      <c r="K261" s="98">
        <v>44403</v>
      </c>
      <c r="L261" s="3" t="s">
        <v>316</v>
      </c>
      <c r="M261" s="34">
        <v>25000</v>
      </c>
      <c r="N261" s="34"/>
      <c r="O261" s="34">
        <f t="shared" si="33"/>
        <v>25000</v>
      </c>
      <c r="P261" s="34"/>
      <c r="Q261" s="34"/>
      <c r="R261" s="34"/>
      <c r="S261" s="34"/>
      <c r="T261" s="3" t="s">
        <v>2135</v>
      </c>
    </row>
    <row r="262" spans="1:21" x14ac:dyDescent="0.35">
      <c r="A262" s="3" t="s">
        <v>45</v>
      </c>
      <c r="B262" s="3"/>
      <c r="C262" s="3"/>
      <c r="D262" s="3"/>
      <c r="E262" s="91"/>
      <c r="F262" s="34"/>
      <c r="G262" s="34"/>
      <c r="H262" s="34"/>
      <c r="I262" s="34"/>
      <c r="J262" s="34"/>
      <c r="K262" s="98">
        <v>44403</v>
      </c>
      <c r="L262" s="3" t="s">
        <v>316</v>
      </c>
      <c r="M262" s="34">
        <v>25000</v>
      </c>
      <c r="N262" s="34"/>
      <c r="O262" s="34">
        <f t="shared" si="33"/>
        <v>25000</v>
      </c>
      <c r="P262" s="34"/>
      <c r="Q262" s="34"/>
      <c r="R262" s="34"/>
      <c r="S262" s="34"/>
      <c r="T262" s="3" t="s">
        <v>2135</v>
      </c>
    </row>
    <row r="263" spans="1:21" x14ac:dyDescent="0.35">
      <c r="A263" s="3" t="s">
        <v>45</v>
      </c>
      <c r="B263" s="3"/>
      <c r="C263" s="3"/>
      <c r="D263" s="3"/>
      <c r="E263" s="91"/>
      <c r="F263" s="34">
        <f t="shared" si="31"/>
        <v>0</v>
      </c>
      <c r="G263" s="34"/>
      <c r="H263" s="34"/>
      <c r="I263" s="34"/>
      <c r="J263" s="34"/>
      <c r="K263" s="98">
        <v>44403</v>
      </c>
      <c r="L263" s="3" t="s">
        <v>316</v>
      </c>
      <c r="M263" s="34">
        <v>25000</v>
      </c>
      <c r="N263" s="34"/>
      <c r="O263" s="34">
        <f t="shared" si="33"/>
        <v>25000</v>
      </c>
      <c r="P263" s="34"/>
      <c r="Q263" s="34"/>
      <c r="R263" s="34"/>
      <c r="S263" s="34"/>
      <c r="T263" s="3" t="s">
        <v>2135</v>
      </c>
    </row>
    <row r="264" spans="1:21" x14ac:dyDescent="0.35">
      <c r="A264" s="3" t="s">
        <v>45</v>
      </c>
      <c r="B264" s="3"/>
      <c r="C264" s="3"/>
      <c r="D264" s="3"/>
      <c r="E264" s="91"/>
      <c r="F264" s="34"/>
      <c r="G264" s="34"/>
      <c r="H264" s="34"/>
      <c r="I264" s="34"/>
      <c r="J264" s="34"/>
      <c r="K264" s="98">
        <v>44414</v>
      </c>
      <c r="L264" s="3" t="s">
        <v>1182</v>
      </c>
      <c r="M264" s="34"/>
      <c r="N264" s="34">
        <v>115000</v>
      </c>
      <c r="O264" s="34">
        <f t="shared" si="33"/>
        <v>115000</v>
      </c>
      <c r="P264" s="34"/>
      <c r="Q264" s="34"/>
      <c r="R264" s="34"/>
      <c r="S264" s="34"/>
      <c r="T264" s="3" t="s">
        <v>2135</v>
      </c>
    </row>
    <row r="265" spans="1:21" x14ac:dyDescent="0.35">
      <c r="A265" s="3" t="s">
        <v>45</v>
      </c>
      <c r="B265" s="3"/>
      <c r="C265" s="3"/>
      <c r="D265" s="3"/>
      <c r="E265" s="91"/>
      <c r="F265" s="34"/>
      <c r="G265" s="34"/>
      <c r="H265" s="34"/>
      <c r="I265" s="34"/>
      <c r="J265" s="34"/>
      <c r="K265" s="98">
        <v>44647</v>
      </c>
      <c r="L265" s="3" t="s">
        <v>316</v>
      </c>
      <c r="M265" s="34">
        <v>20000</v>
      </c>
      <c r="N265" s="34"/>
      <c r="O265" s="34">
        <f t="shared" si="33"/>
        <v>20000</v>
      </c>
      <c r="P265" s="34"/>
      <c r="Q265" s="34"/>
      <c r="R265" s="34"/>
      <c r="S265" s="34"/>
      <c r="T265" s="3" t="s">
        <v>2135</v>
      </c>
    </row>
    <row r="266" spans="1:21" x14ac:dyDescent="0.35">
      <c r="A266" s="3" t="s">
        <v>45</v>
      </c>
      <c r="B266" s="3"/>
      <c r="C266" s="3"/>
      <c r="D266" s="3"/>
      <c r="E266" s="91"/>
      <c r="F266" s="34"/>
      <c r="G266" s="34"/>
      <c r="H266" s="34"/>
      <c r="I266" s="34"/>
      <c r="J266" s="34"/>
      <c r="K266" s="98">
        <v>44648</v>
      </c>
      <c r="L266" s="3" t="s">
        <v>1182</v>
      </c>
      <c r="M266" s="34"/>
      <c r="N266" s="34">
        <v>370000</v>
      </c>
      <c r="O266" s="34">
        <f t="shared" si="33"/>
        <v>370000</v>
      </c>
      <c r="P266" s="34"/>
      <c r="Q266" s="34"/>
      <c r="R266" s="34"/>
      <c r="S266" s="34"/>
      <c r="T266" s="3" t="s">
        <v>2135</v>
      </c>
    </row>
    <row r="267" spans="1:21" x14ac:dyDescent="0.35">
      <c r="A267" s="3" t="s">
        <v>45</v>
      </c>
      <c r="B267" s="3"/>
      <c r="C267" s="3"/>
      <c r="D267" s="3"/>
      <c r="E267" s="91"/>
      <c r="F267" s="34"/>
      <c r="G267" s="34"/>
      <c r="H267" s="34"/>
      <c r="I267" s="34"/>
      <c r="J267" s="34"/>
      <c r="K267" s="98">
        <v>44655</v>
      </c>
      <c r="L267" s="3" t="s">
        <v>316</v>
      </c>
      <c r="M267" s="34">
        <v>560000</v>
      </c>
      <c r="N267" s="34"/>
      <c r="O267" s="34">
        <f t="shared" si="33"/>
        <v>560000</v>
      </c>
      <c r="P267" s="34"/>
      <c r="Q267" s="34"/>
      <c r="R267" s="34"/>
      <c r="S267" s="34"/>
      <c r="T267" s="3" t="s">
        <v>2135</v>
      </c>
    </row>
    <row r="268" spans="1:21" x14ac:dyDescent="0.35">
      <c r="A268" s="3" t="s">
        <v>45</v>
      </c>
      <c r="B268" s="3"/>
      <c r="C268" s="3"/>
      <c r="D268" s="3"/>
      <c r="E268" s="91"/>
      <c r="F268" s="34">
        <f t="shared" si="31"/>
        <v>0</v>
      </c>
      <c r="G268" s="34"/>
      <c r="H268" s="34"/>
      <c r="I268" s="34"/>
      <c r="J268" s="34"/>
      <c r="K268" s="98">
        <v>44655</v>
      </c>
      <c r="L268" s="3" t="s">
        <v>1182</v>
      </c>
      <c r="M268" s="34"/>
      <c r="N268" s="34">
        <v>244900</v>
      </c>
      <c r="O268" s="34">
        <f t="shared" si="33"/>
        <v>244900</v>
      </c>
      <c r="P268" s="34"/>
      <c r="Q268" s="34"/>
      <c r="R268" s="34"/>
      <c r="S268" s="34"/>
      <c r="T268" s="3" t="s">
        <v>2135</v>
      </c>
    </row>
    <row r="269" spans="1:21" x14ac:dyDescent="0.35">
      <c r="A269" s="3" t="s">
        <v>45</v>
      </c>
      <c r="B269" s="3"/>
      <c r="C269" s="3"/>
      <c r="D269" s="3"/>
      <c r="E269" s="91"/>
      <c r="F269" s="34"/>
      <c r="G269" s="34"/>
      <c r="H269" s="34"/>
      <c r="I269" s="34"/>
      <c r="J269" s="34"/>
      <c r="K269" s="98">
        <v>44656</v>
      </c>
      <c r="L269" s="100" t="s">
        <v>2170</v>
      </c>
      <c r="M269" s="34">
        <v>-265000</v>
      </c>
      <c r="N269" s="34"/>
      <c r="O269" s="34">
        <f t="shared" si="33"/>
        <v>-265000</v>
      </c>
      <c r="P269" s="34"/>
      <c r="Q269" s="34"/>
      <c r="R269" s="34"/>
      <c r="S269" s="34"/>
      <c r="T269" s="3" t="s">
        <v>2135</v>
      </c>
    </row>
    <row r="270" spans="1:21" x14ac:dyDescent="0.35">
      <c r="A270" s="3" t="s">
        <v>45</v>
      </c>
      <c r="B270" s="3"/>
      <c r="C270" s="3"/>
      <c r="D270" s="3"/>
      <c r="E270" s="91"/>
      <c r="F270" s="34"/>
      <c r="G270" s="34"/>
      <c r="H270" s="34"/>
      <c r="I270" s="34"/>
      <c r="J270" s="34"/>
      <c r="K270" s="3"/>
      <c r="L270" s="3"/>
      <c r="M270" s="34"/>
      <c r="N270" s="34"/>
      <c r="O270" s="34"/>
      <c r="P270" s="34"/>
      <c r="Q270" s="34"/>
      <c r="R270" s="34"/>
      <c r="S270" s="34"/>
      <c r="T270" s="3" t="s">
        <v>2135</v>
      </c>
    </row>
    <row r="271" spans="1:21" s="95" customFormat="1" x14ac:dyDescent="0.35">
      <c r="A271" s="18" t="s">
        <v>45</v>
      </c>
      <c r="B271" s="18"/>
      <c r="C271" s="18"/>
      <c r="D271" s="18"/>
      <c r="E271" s="94"/>
      <c r="F271" s="23"/>
      <c r="G271" s="23"/>
      <c r="H271" s="23"/>
      <c r="I271" s="23"/>
      <c r="J271" s="23"/>
      <c r="K271" s="18"/>
      <c r="L271" s="18"/>
      <c r="M271" s="23">
        <f t="shared" ref="M271:N271" si="34">SUM(M258:M269)</f>
        <v>465000</v>
      </c>
      <c r="N271" s="23">
        <f t="shared" si="34"/>
        <v>729900</v>
      </c>
      <c r="O271" s="23">
        <f>SUM(O258:O269)</f>
        <v>1194900</v>
      </c>
      <c r="P271" s="23">
        <f>+I257-M271</f>
        <v>-465000</v>
      </c>
      <c r="Q271" s="23">
        <f>+J257-N271</f>
        <v>465000</v>
      </c>
      <c r="R271" s="23">
        <f>+P271+Q271</f>
        <v>0</v>
      </c>
      <c r="S271" s="23">
        <f>+O271</f>
        <v>1194900</v>
      </c>
      <c r="T271" s="18"/>
      <c r="U271" s="95" t="s">
        <v>2302</v>
      </c>
    </row>
    <row r="272" spans="1:21" x14ac:dyDescent="0.35">
      <c r="A272" s="3" t="s">
        <v>46</v>
      </c>
      <c r="B272" s="3" t="s">
        <v>437</v>
      </c>
      <c r="C272" s="3"/>
      <c r="D272" s="3">
        <v>119.46</v>
      </c>
      <c r="E272" s="91">
        <v>10000</v>
      </c>
      <c r="F272" s="34">
        <f>+D272*0.8364</f>
        <v>99.916343999999995</v>
      </c>
      <c r="G272" s="34"/>
      <c r="H272" s="34">
        <f>+D272*E272</f>
        <v>1194600</v>
      </c>
      <c r="I272" s="34">
        <f>+CEILING(F272*G272,1000)</f>
        <v>0</v>
      </c>
      <c r="J272" s="34">
        <f>(H272-I272)</f>
        <v>1194600</v>
      </c>
      <c r="K272" s="3">
        <v>44447</v>
      </c>
      <c r="L272" s="3" t="s">
        <v>2109</v>
      </c>
      <c r="M272" s="34"/>
      <c r="N272" s="34"/>
      <c r="O272" s="34">
        <f t="shared" ref="O272:O275" si="35">+M272+N272</f>
        <v>0</v>
      </c>
      <c r="P272" s="34"/>
      <c r="Q272" s="34"/>
      <c r="R272" s="34"/>
      <c r="S272" s="34"/>
      <c r="T272" s="3" t="s">
        <v>2135</v>
      </c>
      <c r="U272" s="1" t="s">
        <v>2303</v>
      </c>
    </row>
    <row r="273" spans="1:21" x14ac:dyDescent="0.35">
      <c r="A273" s="3" t="s">
        <v>46</v>
      </c>
      <c r="B273" s="3"/>
      <c r="C273" s="3"/>
      <c r="D273" s="3"/>
      <c r="E273" s="91"/>
      <c r="F273" s="34"/>
      <c r="G273" s="34"/>
      <c r="H273" s="34"/>
      <c r="I273" s="34"/>
      <c r="J273" s="34"/>
      <c r="K273" s="3">
        <v>44447</v>
      </c>
      <c r="L273" s="3" t="s">
        <v>1182</v>
      </c>
      <c r="M273" s="34"/>
      <c r="N273" s="34">
        <v>250000</v>
      </c>
      <c r="O273" s="34">
        <f t="shared" si="35"/>
        <v>250000</v>
      </c>
      <c r="P273" s="34"/>
      <c r="Q273" s="34"/>
      <c r="R273" s="34"/>
      <c r="S273" s="34"/>
      <c r="T273" s="3" t="s">
        <v>2135</v>
      </c>
    </row>
    <row r="274" spans="1:21" x14ac:dyDescent="0.35">
      <c r="A274" s="3" t="s">
        <v>46</v>
      </c>
      <c r="B274" s="3"/>
      <c r="C274" s="3"/>
      <c r="D274" s="3"/>
      <c r="E274" s="91"/>
      <c r="F274" s="34"/>
      <c r="G274" s="34"/>
      <c r="H274" s="34"/>
      <c r="I274" s="34"/>
      <c r="J274" s="34"/>
      <c r="K274" s="21">
        <v>44537</v>
      </c>
      <c r="L274" s="3" t="s">
        <v>316</v>
      </c>
      <c r="M274" s="34">
        <v>560000</v>
      </c>
      <c r="N274" s="34"/>
      <c r="O274" s="34">
        <f t="shared" si="35"/>
        <v>560000</v>
      </c>
      <c r="P274" s="34"/>
      <c r="Q274" s="34"/>
      <c r="R274" s="34"/>
      <c r="S274" s="34"/>
      <c r="T274" s="3" t="s">
        <v>2135</v>
      </c>
    </row>
    <row r="275" spans="1:21" x14ac:dyDescent="0.35">
      <c r="A275" s="3" t="s">
        <v>46</v>
      </c>
      <c r="B275" s="3"/>
      <c r="C275" s="3"/>
      <c r="D275" s="3"/>
      <c r="E275" s="91"/>
      <c r="F275" s="34"/>
      <c r="G275" s="34"/>
      <c r="H275" s="34"/>
      <c r="I275" s="34"/>
      <c r="J275" s="34"/>
      <c r="K275" s="21">
        <v>44833</v>
      </c>
      <c r="L275" s="3" t="s">
        <v>1182</v>
      </c>
      <c r="M275" s="34"/>
      <c r="N275" s="34">
        <v>384400</v>
      </c>
      <c r="O275" s="34">
        <f t="shared" si="35"/>
        <v>384400</v>
      </c>
      <c r="P275" s="34"/>
      <c r="Q275" s="34"/>
      <c r="R275" s="34"/>
      <c r="S275" s="34"/>
      <c r="T275" s="3" t="s">
        <v>2135</v>
      </c>
    </row>
    <row r="276" spans="1:21" x14ac:dyDescent="0.35">
      <c r="A276" s="3" t="s">
        <v>46</v>
      </c>
      <c r="B276" s="3"/>
      <c r="C276" s="3"/>
      <c r="D276" s="3"/>
      <c r="E276" s="91"/>
      <c r="F276" s="34"/>
      <c r="G276" s="34"/>
      <c r="H276" s="34"/>
      <c r="I276" s="34"/>
      <c r="J276" s="34"/>
      <c r="K276" s="3"/>
      <c r="L276" s="3"/>
      <c r="M276" s="34"/>
      <c r="N276" s="34"/>
      <c r="O276" s="34"/>
      <c r="P276" s="34"/>
      <c r="Q276" s="34"/>
      <c r="R276" s="34"/>
      <c r="S276" s="34"/>
      <c r="T276" s="3" t="s">
        <v>2135</v>
      </c>
    </row>
    <row r="277" spans="1:21" s="95" customFormat="1" x14ac:dyDescent="0.35">
      <c r="A277" s="18" t="s">
        <v>46</v>
      </c>
      <c r="B277" s="18"/>
      <c r="C277" s="18"/>
      <c r="D277" s="18"/>
      <c r="E277" s="94"/>
      <c r="F277" s="23"/>
      <c r="G277" s="23"/>
      <c r="H277" s="23"/>
      <c r="I277" s="23"/>
      <c r="J277" s="23"/>
      <c r="K277" s="18"/>
      <c r="L277" s="18"/>
      <c r="M277" s="23">
        <f>+SUM(M273:M275)</f>
        <v>560000</v>
      </c>
      <c r="N277" s="23">
        <f>+SUM(N273:N275)</f>
        <v>634400</v>
      </c>
      <c r="O277" s="23">
        <f>+SUM(O273:O275)</f>
        <v>1194400</v>
      </c>
      <c r="P277" s="23">
        <f>+I272-M277</f>
        <v>-560000</v>
      </c>
      <c r="Q277" s="23">
        <f>+J272-N277</f>
        <v>560200</v>
      </c>
      <c r="R277" s="23">
        <f>+P277+Q277</f>
        <v>200</v>
      </c>
      <c r="S277" s="23">
        <f>+O277</f>
        <v>1194400</v>
      </c>
      <c r="T277" s="18"/>
      <c r="U277" s="95" t="s">
        <v>2302</v>
      </c>
    </row>
    <row r="278" spans="1:21" x14ac:dyDescent="0.35">
      <c r="A278" s="3" t="s">
        <v>47</v>
      </c>
      <c r="B278" s="3" t="s">
        <v>437</v>
      </c>
      <c r="C278" s="3"/>
      <c r="D278" s="3">
        <v>119.46</v>
      </c>
      <c r="E278" s="91">
        <v>10000</v>
      </c>
      <c r="F278" s="34">
        <f>+D278*0.8364</f>
        <v>99.916343999999995</v>
      </c>
      <c r="G278" s="34"/>
      <c r="H278" s="34">
        <f>+D278*E278</f>
        <v>1194600</v>
      </c>
      <c r="I278" s="34">
        <f>+CEILING(F278*G278,1000)</f>
        <v>0</v>
      </c>
      <c r="J278" s="34">
        <f>(H278-I278)</f>
        <v>1194600</v>
      </c>
      <c r="K278" s="98">
        <v>44399</v>
      </c>
      <c r="L278" s="3" t="s">
        <v>2109</v>
      </c>
      <c r="M278" s="34"/>
      <c r="N278" s="34"/>
      <c r="O278" s="34"/>
      <c r="P278" s="34"/>
      <c r="Q278" s="34"/>
      <c r="R278" s="34"/>
      <c r="S278" s="34"/>
      <c r="T278" s="3" t="s">
        <v>2130</v>
      </c>
      <c r="U278" s="1" t="s">
        <v>2303</v>
      </c>
    </row>
    <row r="279" spans="1:21" x14ac:dyDescent="0.35">
      <c r="A279" s="3" t="s">
        <v>47</v>
      </c>
      <c r="B279" s="3"/>
      <c r="C279" s="3"/>
      <c r="D279" s="3"/>
      <c r="E279" s="91"/>
      <c r="F279" s="34">
        <f t="shared" si="31"/>
        <v>0</v>
      </c>
      <c r="G279" s="34"/>
      <c r="H279" s="34"/>
      <c r="I279" s="34"/>
      <c r="J279" s="34"/>
      <c r="K279" s="98">
        <v>44399</v>
      </c>
      <c r="L279" s="3" t="s">
        <v>316</v>
      </c>
      <c r="M279" s="34">
        <v>400000</v>
      </c>
      <c r="N279" s="34"/>
      <c r="O279" s="34">
        <f t="shared" ref="O279:O284" si="36">+SUM(M279:N279)</f>
        <v>400000</v>
      </c>
      <c r="P279" s="34"/>
      <c r="Q279" s="34"/>
      <c r="R279" s="34"/>
      <c r="S279" s="34"/>
      <c r="T279" s="3" t="s">
        <v>2130</v>
      </c>
    </row>
    <row r="280" spans="1:21" x14ac:dyDescent="0.35">
      <c r="A280" s="3" t="s">
        <v>47</v>
      </c>
      <c r="B280" s="3"/>
      <c r="C280" s="3"/>
      <c r="D280" s="3"/>
      <c r="E280" s="91"/>
      <c r="F280" s="34"/>
      <c r="G280" s="34"/>
      <c r="H280" s="34"/>
      <c r="I280" s="34"/>
      <c r="J280" s="34"/>
      <c r="K280" s="98"/>
      <c r="L280" s="100" t="s">
        <v>2171</v>
      </c>
      <c r="M280" s="100">
        <v>-100000</v>
      </c>
      <c r="N280" s="34"/>
      <c r="O280" s="34">
        <f t="shared" si="36"/>
        <v>-100000</v>
      </c>
      <c r="P280" s="34"/>
      <c r="Q280" s="34"/>
      <c r="R280" s="34"/>
      <c r="S280" s="34"/>
      <c r="T280" s="3" t="s">
        <v>2130</v>
      </c>
    </row>
    <row r="281" spans="1:21" x14ac:dyDescent="0.35">
      <c r="A281" s="3" t="s">
        <v>47</v>
      </c>
      <c r="B281" s="3"/>
      <c r="C281" s="3"/>
      <c r="D281" s="3"/>
      <c r="E281" s="91"/>
      <c r="F281" s="34"/>
      <c r="G281" s="34"/>
      <c r="H281" s="34"/>
      <c r="I281" s="34"/>
      <c r="J281" s="34"/>
      <c r="K281" s="98">
        <v>44651</v>
      </c>
      <c r="L281" s="3" t="s">
        <v>316</v>
      </c>
      <c r="M281" s="34">
        <v>51000</v>
      </c>
      <c r="N281" s="34"/>
      <c r="O281" s="34">
        <f t="shared" si="36"/>
        <v>51000</v>
      </c>
      <c r="P281" s="34"/>
      <c r="Q281" s="34"/>
      <c r="R281" s="34"/>
      <c r="S281" s="34"/>
      <c r="T281" s="3" t="s">
        <v>2130</v>
      </c>
    </row>
    <row r="282" spans="1:21" x14ac:dyDescent="0.35">
      <c r="A282" s="3" t="s">
        <v>47</v>
      </c>
      <c r="B282" s="3"/>
      <c r="C282" s="3"/>
      <c r="D282" s="3"/>
      <c r="E282" s="91"/>
      <c r="F282" s="34"/>
      <c r="G282" s="34"/>
      <c r="H282" s="34"/>
      <c r="I282" s="34"/>
      <c r="J282" s="34"/>
      <c r="K282" s="98">
        <v>44656</v>
      </c>
      <c r="L282" s="3" t="s">
        <v>1182</v>
      </c>
      <c r="M282" s="34"/>
      <c r="N282" s="34">
        <v>50000</v>
      </c>
      <c r="O282" s="34">
        <f t="shared" si="36"/>
        <v>50000</v>
      </c>
      <c r="P282" s="34"/>
      <c r="Q282" s="34"/>
      <c r="R282" s="34"/>
      <c r="S282" s="34"/>
      <c r="T282" s="3" t="s">
        <v>2130</v>
      </c>
    </row>
    <row r="283" spans="1:21" x14ac:dyDescent="0.35">
      <c r="A283" s="3" t="s">
        <v>47</v>
      </c>
      <c r="B283" s="3"/>
      <c r="C283" s="3"/>
      <c r="D283" s="3"/>
      <c r="E283" s="91"/>
      <c r="F283" s="34"/>
      <c r="G283" s="34"/>
      <c r="H283" s="34"/>
      <c r="I283" s="34"/>
      <c r="J283" s="34"/>
      <c r="K283" s="98">
        <v>44672</v>
      </c>
      <c r="L283" s="3" t="s">
        <v>316</v>
      </c>
      <c r="M283" s="34">
        <v>200000</v>
      </c>
      <c r="N283" s="34"/>
      <c r="O283" s="34">
        <f t="shared" si="36"/>
        <v>200000</v>
      </c>
      <c r="P283" s="34"/>
      <c r="Q283" s="34"/>
      <c r="R283" s="34"/>
      <c r="S283" s="34"/>
      <c r="T283" s="3" t="s">
        <v>2130</v>
      </c>
    </row>
    <row r="284" spans="1:21" x14ac:dyDescent="0.35">
      <c r="A284" s="3" t="s">
        <v>47</v>
      </c>
      <c r="B284" s="3"/>
      <c r="C284" s="3"/>
      <c r="D284" s="3"/>
      <c r="E284" s="91"/>
      <c r="F284" s="34">
        <f t="shared" si="31"/>
        <v>0</v>
      </c>
      <c r="G284" s="34"/>
      <c r="H284" s="34"/>
      <c r="I284" s="34"/>
      <c r="J284" s="34"/>
      <c r="K284" s="98">
        <v>44676</v>
      </c>
      <c r="L284" s="3" t="s">
        <v>316</v>
      </c>
      <c r="M284" s="34">
        <v>100000</v>
      </c>
      <c r="N284" s="34"/>
      <c r="O284" s="34">
        <f t="shared" si="36"/>
        <v>100000</v>
      </c>
      <c r="P284" s="34"/>
      <c r="Q284" s="34"/>
      <c r="R284" s="43"/>
      <c r="S284" s="43"/>
      <c r="T284" s="3" t="s">
        <v>2130</v>
      </c>
    </row>
    <row r="285" spans="1:21" x14ac:dyDescent="0.35">
      <c r="A285" s="3" t="s">
        <v>47</v>
      </c>
      <c r="B285" s="3"/>
      <c r="C285" s="3"/>
      <c r="D285" s="3"/>
      <c r="E285" s="91"/>
      <c r="F285" s="34"/>
      <c r="G285" s="34"/>
      <c r="H285" s="34"/>
      <c r="I285" s="34"/>
      <c r="J285" s="34"/>
      <c r="K285" s="98">
        <v>44687</v>
      </c>
      <c r="L285" s="3" t="s">
        <v>316</v>
      </c>
      <c r="M285" s="34">
        <v>-51000</v>
      </c>
      <c r="N285" s="34"/>
      <c r="O285" s="34">
        <f t="shared" ref="O285:O290" si="37">+SUM(M285:N285)</f>
        <v>-51000</v>
      </c>
      <c r="P285" s="34"/>
      <c r="Q285" s="34"/>
      <c r="R285" s="34"/>
      <c r="S285" s="34"/>
      <c r="T285" s="3" t="s">
        <v>2130</v>
      </c>
    </row>
    <row r="286" spans="1:21" x14ac:dyDescent="0.35">
      <c r="A286" s="3" t="s">
        <v>47</v>
      </c>
      <c r="B286" s="3"/>
      <c r="C286" s="3"/>
      <c r="D286" s="3"/>
      <c r="E286" s="91"/>
      <c r="F286" s="34"/>
      <c r="G286" s="34"/>
      <c r="H286" s="34"/>
      <c r="I286" s="34"/>
      <c r="J286" s="34"/>
      <c r="K286" s="98">
        <v>44834</v>
      </c>
      <c r="L286" s="3" t="s">
        <v>316</v>
      </c>
      <c r="M286" s="34">
        <v>260000</v>
      </c>
      <c r="N286" s="34"/>
      <c r="O286" s="34">
        <f t="shared" si="37"/>
        <v>260000</v>
      </c>
      <c r="P286" s="34"/>
      <c r="Q286" s="34"/>
      <c r="R286" s="34"/>
      <c r="S286" s="34"/>
      <c r="T286" s="3" t="s">
        <v>2130</v>
      </c>
    </row>
    <row r="287" spans="1:21" x14ac:dyDescent="0.35">
      <c r="A287" s="3" t="s">
        <v>47</v>
      </c>
      <c r="B287" s="3"/>
      <c r="C287" s="3"/>
      <c r="D287" s="3"/>
      <c r="E287" s="91"/>
      <c r="F287" s="34"/>
      <c r="G287" s="34"/>
      <c r="H287" s="34"/>
      <c r="I287" s="34"/>
      <c r="J287" s="34"/>
      <c r="K287" s="98">
        <v>44832</v>
      </c>
      <c r="L287" s="3" t="s">
        <v>1182</v>
      </c>
      <c r="M287" s="34"/>
      <c r="N287" s="34">
        <v>323000</v>
      </c>
      <c r="O287" s="34">
        <f t="shared" si="37"/>
        <v>323000</v>
      </c>
      <c r="P287" s="34"/>
      <c r="Q287" s="34"/>
      <c r="R287" s="34"/>
      <c r="S287" s="34"/>
      <c r="T287" s="3" t="s">
        <v>2130</v>
      </c>
    </row>
    <row r="288" spans="1:21" x14ac:dyDescent="0.35">
      <c r="A288" s="3" t="s">
        <v>47</v>
      </c>
      <c r="B288" s="3"/>
      <c r="C288" s="3"/>
      <c r="D288" s="3"/>
      <c r="E288" s="91"/>
      <c r="F288" s="34"/>
      <c r="G288" s="34"/>
      <c r="H288" s="34"/>
      <c r="I288" s="34"/>
      <c r="J288" s="34"/>
      <c r="K288" s="98"/>
      <c r="L288" s="100" t="s">
        <v>2172</v>
      </c>
      <c r="M288" s="100">
        <v>-38400</v>
      </c>
      <c r="N288" s="34"/>
      <c r="O288" s="34">
        <f t="shared" si="37"/>
        <v>-38400</v>
      </c>
      <c r="P288" s="34"/>
      <c r="Q288" s="34"/>
      <c r="R288" s="34"/>
      <c r="S288" s="34"/>
      <c r="T288" s="3" t="s">
        <v>2130</v>
      </c>
    </row>
    <row r="289" spans="1:21" x14ac:dyDescent="0.35">
      <c r="A289" s="3" t="s">
        <v>47</v>
      </c>
      <c r="B289" s="3"/>
      <c r="C289" s="3"/>
      <c r="D289" s="3"/>
      <c r="E289" s="91"/>
      <c r="F289" s="34"/>
      <c r="G289" s="34"/>
      <c r="H289" s="34"/>
      <c r="I289" s="34"/>
      <c r="J289" s="34"/>
      <c r="K289" s="98">
        <v>45224</v>
      </c>
      <c r="L289" s="3" t="s">
        <v>316</v>
      </c>
      <c r="M289" s="34"/>
      <c r="N289" s="34">
        <v>-400000</v>
      </c>
      <c r="O289" s="34">
        <f t="shared" si="37"/>
        <v>-400000</v>
      </c>
      <c r="P289" s="34"/>
      <c r="Q289" s="34"/>
      <c r="R289" s="43"/>
      <c r="S289" s="43"/>
      <c r="T289" s="3" t="s">
        <v>2130</v>
      </c>
    </row>
    <row r="290" spans="1:21" x14ac:dyDescent="0.35">
      <c r="A290" s="3" t="s">
        <v>47</v>
      </c>
      <c r="B290" s="3"/>
      <c r="C290" s="3"/>
      <c r="D290" s="3"/>
      <c r="E290" s="91"/>
      <c r="F290" s="34"/>
      <c r="G290" s="34"/>
      <c r="H290" s="34"/>
      <c r="I290" s="34"/>
      <c r="J290" s="34"/>
      <c r="K290" s="98">
        <v>45224</v>
      </c>
      <c r="L290" s="3" t="s">
        <v>9</v>
      </c>
      <c r="M290" s="34"/>
      <c r="N290" s="34">
        <v>400000</v>
      </c>
      <c r="O290" s="34">
        <f t="shared" si="37"/>
        <v>400000</v>
      </c>
      <c r="P290" s="34"/>
      <c r="Q290" s="34"/>
      <c r="R290" s="34"/>
      <c r="S290" s="34"/>
      <c r="T290" s="3" t="s">
        <v>2130</v>
      </c>
    </row>
    <row r="291" spans="1:21" x14ac:dyDescent="0.35">
      <c r="A291" s="3" t="s">
        <v>47</v>
      </c>
      <c r="B291" s="3"/>
      <c r="C291" s="3"/>
      <c r="D291" s="3"/>
      <c r="E291" s="91"/>
      <c r="F291" s="34"/>
      <c r="G291" s="34"/>
      <c r="H291" s="34"/>
      <c r="I291" s="34"/>
      <c r="J291" s="34"/>
      <c r="K291" s="3"/>
      <c r="L291" s="3"/>
      <c r="M291" s="34"/>
      <c r="N291" s="34"/>
      <c r="O291" s="34"/>
      <c r="P291" s="34"/>
      <c r="Q291" s="34"/>
      <c r="R291" s="34"/>
      <c r="S291" s="34"/>
      <c r="T291" s="3" t="s">
        <v>2130</v>
      </c>
    </row>
    <row r="292" spans="1:21" s="95" customFormat="1" x14ac:dyDescent="0.35">
      <c r="A292" s="18" t="s">
        <v>47</v>
      </c>
      <c r="B292" s="18"/>
      <c r="C292" s="18"/>
      <c r="D292" s="18"/>
      <c r="E292" s="94"/>
      <c r="F292" s="23"/>
      <c r="G292" s="23"/>
      <c r="H292" s="23"/>
      <c r="I292" s="23"/>
      <c r="J292" s="23"/>
      <c r="K292" s="18"/>
      <c r="L292" s="18"/>
      <c r="M292" s="23">
        <f t="shared" ref="M292:N292" si="38">SUM(M279:M290)</f>
        <v>821600</v>
      </c>
      <c r="N292" s="23">
        <f t="shared" si="38"/>
        <v>373000</v>
      </c>
      <c r="O292" s="23">
        <f>SUM(O279:O290)</f>
        <v>1194600</v>
      </c>
      <c r="P292" s="23">
        <f>+I278-M292</f>
        <v>-821600</v>
      </c>
      <c r="Q292" s="23">
        <f>+J278-N292</f>
        <v>821600</v>
      </c>
      <c r="R292" s="23">
        <f>+P292+Q292</f>
        <v>0</v>
      </c>
      <c r="S292" s="23">
        <f>+O292</f>
        <v>1194600</v>
      </c>
      <c r="T292" s="18"/>
      <c r="U292" s="95" t="s">
        <v>2302</v>
      </c>
    </row>
    <row r="293" spans="1:21" x14ac:dyDescent="0.35">
      <c r="A293" s="3" t="s">
        <v>48</v>
      </c>
      <c r="B293" s="3" t="s">
        <v>437</v>
      </c>
      <c r="C293" s="3"/>
      <c r="D293" s="3">
        <v>119.44</v>
      </c>
      <c r="E293" s="91">
        <v>10000</v>
      </c>
      <c r="F293" s="34">
        <f>+D293*0.8364</f>
        <v>99.899616000000009</v>
      </c>
      <c r="G293" s="34"/>
      <c r="H293" s="34">
        <f>+D293*E293</f>
        <v>1194400</v>
      </c>
      <c r="I293" s="34">
        <f>+CEILING(F293*G293,1000)</f>
        <v>0</v>
      </c>
      <c r="J293" s="34">
        <f>(H293-I293)</f>
        <v>1194400</v>
      </c>
      <c r="K293" s="98">
        <v>44399</v>
      </c>
      <c r="L293" s="3" t="s">
        <v>2109</v>
      </c>
      <c r="M293" s="34"/>
      <c r="N293" s="34"/>
      <c r="O293" s="34"/>
      <c r="P293" s="34"/>
      <c r="Q293" s="34"/>
      <c r="R293" s="34"/>
      <c r="S293" s="34"/>
      <c r="T293" s="3" t="s">
        <v>2130</v>
      </c>
      <c r="U293" s="1" t="s">
        <v>2303</v>
      </c>
    </row>
    <row r="294" spans="1:21" x14ac:dyDescent="0.35">
      <c r="A294" s="3" t="s">
        <v>48</v>
      </c>
      <c r="B294" s="3"/>
      <c r="C294" s="3"/>
      <c r="D294" s="3"/>
      <c r="E294" s="91"/>
      <c r="F294" s="34">
        <f>+D294*0.8364</f>
        <v>0</v>
      </c>
      <c r="G294" s="34"/>
      <c r="H294" s="34"/>
      <c r="I294" s="34"/>
      <c r="J294" s="34"/>
      <c r="K294" s="21"/>
      <c r="L294" s="100" t="s">
        <v>2173</v>
      </c>
      <c r="M294" s="100">
        <v>100000</v>
      </c>
      <c r="N294" s="34"/>
      <c r="O294" s="34">
        <f t="shared" ref="O294:O319" si="39">+SUM(M294:N294)</f>
        <v>100000</v>
      </c>
      <c r="P294" s="34"/>
      <c r="Q294" s="34"/>
      <c r="R294" s="34"/>
      <c r="S294" s="34"/>
      <c r="T294" s="3" t="s">
        <v>2130</v>
      </c>
    </row>
    <row r="295" spans="1:21" x14ac:dyDescent="0.35">
      <c r="A295" s="3" t="s">
        <v>48</v>
      </c>
      <c r="B295" s="3"/>
      <c r="C295" s="3"/>
      <c r="D295" s="3"/>
      <c r="E295" s="91"/>
      <c r="F295" s="34"/>
      <c r="G295" s="34"/>
      <c r="H295" s="34"/>
      <c r="I295" s="34"/>
      <c r="J295" s="34"/>
      <c r="K295" s="21">
        <v>44425</v>
      </c>
      <c r="L295" s="3" t="s">
        <v>1182</v>
      </c>
      <c r="M295" s="34"/>
      <c r="N295" s="34">
        <v>195000</v>
      </c>
      <c r="O295" s="34">
        <f t="shared" si="39"/>
        <v>195000</v>
      </c>
      <c r="P295" s="34"/>
      <c r="Q295" s="34"/>
      <c r="R295" s="34"/>
      <c r="S295" s="34"/>
      <c r="T295" s="3" t="s">
        <v>2130</v>
      </c>
    </row>
    <row r="296" spans="1:21" x14ac:dyDescent="0.35">
      <c r="A296" s="3" t="s">
        <v>48</v>
      </c>
      <c r="B296" s="3"/>
      <c r="C296" s="3"/>
      <c r="D296" s="3"/>
      <c r="E296" s="91"/>
      <c r="F296" s="34"/>
      <c r="G296" s="34"/>
      <c r="H296" s="34"/>
      <c r="I296" s="34"/>
      <c r="J296" s="34"/>
      <c r="K296" s="21">
        <v>44659</v>
      </c>
      <c r="L296" s="3" t="s">
        <v>316</v>
      </c>
      <c r="M296" s="34">
        <v>5000</v>
      </c>
      <c r="N296" s="34"/>
      <c r="O296" s="34">
        <f t="shared" si="39"/>
        <v>5000</v>
      </c>
      <c r="P296" s="34"/>
      <c r="Q296" s="34"/>
      <c r="R296" s="34"/>
      <c r="S296" s="34"/>
      <c r="T296" s="3" t="s">
        <v>2130</v>
      </c>
    </row>
    <row r="297" spans="1:21" x14ac:dyDescent="0.35">
      <c r="A297" s="3" t="s">
        <v>48</v>
      </c>
      <c r="B297" s="3"/>
      <c r="C297" s="3"/>
      <c r="D297" s="3"/>
      <c r="E297" s="91"/>
      <c r="F297" s="34"/>
      <c r="G297" s="34"/>
      <c r="H297" s="34"/>
      <c r="I297" s="34"/>
      <c r="J297" s="34"/>
      <c r="K297" s="21">
        <v>44662</v>
      </c>
      <c r="L297" s="3" t="s">
        <v>1182</v>
      </c>
      <c r="M297" s="34"/>
      <c r="N297" s="34">
        <v>295000</v>
      </c>
      <c r="O297" s="34">
        <f t="shared" si="39"/>
        <v>295000</v>
      </c>
      <c r="P297" s="34"/>
      <c r="Q297" s="34"/>
      <c r="R297" s="34"/>
      <c r="S297" s="34"/>
      <c r="T297" s="3" t="s">
        <v>2130</v>
      </c>
    </row>
    <row r="298" spans="1:21" x14ac:dyDescent="0.35">
      <c r="A298" s="3" t="s">
        <v>48</v>
      </c>
      <c r="B298" s="3"/>
      <c r="C298" s="3"/>
      <c r="D298" s="3"/>
      <c r="E298" s="91"/>
      <c r="F298" s="34"/>
      <c r="G298" s="34"/>
      <c r="H298" s="34"/>
      <c r="I298" s="34"/>
      <c r="J298" s="34"/>
      <c r="K298" s="21">
        <v>44701</v>
      </c>
      <c r="L298" s="3" t="s">
        <v>316</v>
      </c>
      <c r="M298" s="34">
        <v>560000</v>
      </c>
      <c r="N298" s="34"/>
      <c r="O298" s="34">
        <f t="shared" si="39"/>
        <v>560000</v>
      </c>
      <c r="P298" s="34"/>
      <c r="Q298" s="34"/>
      <c r="R298" s="34"/>
      <c r="S298" s="34"/>
      <c r="T298" s="3" t="s">
        <v>2130</v>
      </c>
    </row>
    <row r="299" spans="1:21" x14ac:dyDescent="0.35">
      <c r="A299" s="3" t="s">
        <v>48</v>
      </c>
      <c r="B299" s="3"/>
      <c r="C299" s="3"/>
      <c r="D299" s="3"/>
      <c r="E299" s="91"/>
      <c r="F299" s="34"/>
      <c r="G299" s="34"/>
      <c r="H299" s="34"/>
      <c r="I299" s="34"/>
      <c r="J299" s="34"/>
      <c r="K299" s="21">
        <v>44701</v>
      </c>
      <c r="L299" s="3" t="s">
        <v>1182</v>
      </c>
      <c r="M299" s="34"/>
      <c r="N299" s="34">
        <v>334500</v>
      </c>
      <c r="O299" s="34">
        <f t="shared" si="39"/>
        <v>334500</v>
      </c>
      <c r="P299" s="34"/>
      <c r="Q299" s="34"/>
      <c r="R299" s="34"/>
      <c r="S299" s="34"/>
      <c r="T299" s="3" t="s">
        <v>2130</v>
      </c>
    </row>
    <row r="300" spans="1:21" x14ac:dyDescent="0.35">
      <c r="A300" s="3" t="s">
        <v>48</v>
      </c>
      <c r="B300" s="3"/>
      <c r="C300" s="3"/>
      <c r="D300" s="3"/>
      <c r="E300" s="91"/>
      <c r="F300" s="34"/>
      <c r="G300" s="34"/>
      <c r="H300" s="34"/>
      <c r="I300" s="34"/>
      <c r="J300" s="34"/>
      <c r="K300" s="21">
        <v>44724</v>
      </c>
      <c r="L300" s="100" t="s">
        <v>2174</v>
      </c>
      <c r="M300" s="100">
        <v>-295000</v>
      </c>
      <c r="N300" s="34"/>
      <c r="O300" s="34">
        <f t="shared" si="39"/>
        <v>-295000</v>
      </c>
      <c r="P300" s="34"/>
      <c r="Q300" s="34"/>
      <c r="R300" s="34"/>
      <c r="S300" s="34"/>
      <c r="T300" s="3" t="s">
        <v>2130</v>
      </c>
    </row>
    <row r="301" spans="1:21" x14ac:dyDescent="0.35">
      <c r="A301" s="3" t="s">
        <v>48</v>
      </c>
      <c r="B301" s="3"/>
      <c r="C301" s="3"/>
      <c r="D301" s="3"/>
      <c r="E301" s="91"/>
      <c r="F301" s="34"/>
      <c r="G301" s="34"/>
      <c r="H301" s="34"/>
      <c r="I301" s="34"/>
      <c r="J301" s="34"/>
      <c r="K301" s="21"/>
      <c r="L301" s="3"/>
      <c r="M301" s="34"/>
      <c r="N301" s="34"/>
      <c r="O301" s="34"/>
      <c r="P301" s="34"/>
      <c r="Q301" s="34"/>
      <c r="R301" s="43"/>
      <c r="S301" s="43"/>
      <c r="T301" s="3" t="s">
        <v>2130</v>
      </c>
    </row>
    <row r="302" spans="1:21" s="95" customFormat="1" x14ac:dyDescent="0.35">
      <c r="A302" s="18" t="s">
        <v>48</v>
      </c>
      <c r="B302" s="18"/>
      <c r="C302" s="18"/>
      <c r="D302" s="18"/>
      <c r="E302" s="94"/>
      <c r="F302" s="23"/>
      <c r="G302" s="23"/>
      <c r="H302" s="23"/>
      <c r="I302" s="23"/>
      <c r="J302" s="23"/>
      <c r="K302" s="36"/>
      <c r="L302" s="18"/>
      <c r="M302" s="23">
        <f t="shared" ref="M302:N302" si="40">SUM(M294:M300)</f>
        <v>370000</v>
      </c>
      <c r="N302" s="23">
        <f t="shared" si="40"/>
        <v>824500</v>
      </c>
      <c r="O302" s="23">
        <f>SUM(O294:O300)</f>
        <v>1194500</v>
      </c>
      <c r="P302" s="23">
        <f>+I293-M302</f>
        <v>-370000</v>
      </c>
      <c r="Q302" s="23">
        <f>+J293-N302</f>
        <v>369900</v>
      </c>
      <c r="R302" s="23">
        <f>+P302+Q302</f>
        <v>-100</v>
      </c>
      <c r="S302" s="23">
        <f>+O302</f>
        <v>1194500</v>
      </c>
      <c r="T302" s="18"/>
      <c r="U302" s="95" t="s">
        <v>2302</v>
      </c>
    </row>
    <row r="303" spans="1:21" x14ac:dyDescent="0.35">
      <c r="A303" s="3" t="s">
        <v>49</v>
      </c>
      <c r="B303" s="3" t="s">
        <v>437</v>
      </c>
      <c r="C303" s="3"/>
      <c r="D303" s="3">
        <v>119.44</v>
      </c>
      <c r="E303" s="91">
        <v>10000</v>
      </c>
      <c r="F303" s="34">
        <f>+D303*0.8364</f>
        <v>99.899616000000009</v>
      </c>
      <c r="G303" s="34"/>
      <c r="H303" s="34">
        <f>+D303*E303</f>
        <v>1194400</v>
      </c>
      <c r="I303" s="34">
        <f>+CEILING(F303*G303,1000)</f>
        <v>0</v>
      </c>
      <c r="J303" s="34">
        <f>(H303-I303)</f>
        <v>1194400</v>
      </c>
      <c r="K303" s="21">
        <v>44399</v>
      </c>
      <c r="L303" s="3" t="s">
        <v>2109</v>
      </c>
      <c r="M303" s="34"/>
      <c r="N303" s="34"/>
      <c r="O303" s="34">
        <f t="shared" si="39"/>
        <v>0</v>
      </c>
      <c r="P303" s="34"/>
      <c r="Q303" s="34"/>
      <c r="R303" s="34"/>
      <c r="S303" s="34"/>
      <c r="T303" s="3" t="s">
        <v>2130</v>
      </c>
      <c r="U303" s="1" t="s">
        <v>2303</v>
      </c>
    </row>
    <row r="304" spans="1:21" x14ac:dyDescent="0.35">
      <c r="A304" s="3" t="s">
        <v>49</v>
      </c>
      <c r="B304" s="3"/>
      <c r="C304" s="3"/>
      <c r="D304" s="3"/>
      <c r="E304" s="91"/>
      <c r="F304" s="34"/>
      <c r="G304" s="34"/>
      <c r="H304" s="34"/>
      <c r="I304" s="34"/>
      <c r="J304" s="34"/>
      <c r="K304" s="21">
        <v>44538</v>
      </c>
      <c r="L304" s="3" t="s">
        <v>1182</v>
      </c>
      <c r="M304" s="34"/>
      <c r="N304" s="34">
        <v>200000</v>
      </c>
      <c r="O304" s="34">
        <f t="shared" si="39"/>
        <v>200000</v>
      </c>
      <c r="P304" s="34"/>
      <c r="Q304" s="34"/>
      <c r="R304" s="34"/>
      <c r="S304" s="34"/>
      <c r="T304" s="3" t="s">
        <v>2130</v>
      </c>
    </row>
    <row r="305" spans="1:21" x14ac:dyDescent="0.35">
      <c r="A305" s="3" t="s">
        <v>49</v>
      </c>
      <c r="B305" s="3"/>
      <c r="C305" s="3"/>
      <c r="D305" s="3"/>
      <c r="E305" s="91"/>
      <c r="F305" s="34"/>
      <c r="G305" s="34"/>
      <c r="H305" s="34"/>
      <c r="I305" s="34"/>
      <c r="J305" s="34"/>
      <c r="K305" s="21">
        <v>44482</v>
      </c>
      <c r="L305" s="3" t="s">
        <v>316</v>
      </c>
      <c r="M305" s="34">
        <v>100000</v>
      </c>
      <c r="N305" s="34"/>
      <c r="O305" s="34">
        <f t="shared" si="39"/>
        <v>100000</v>
      </c>
      <c r="P305" s="34"/>
      <c r="Q305" s="34"/>
      <c r="R305" s="34"/>
      <c r="S305" s="34"/>
      <c r="T305" s="3" t="s">
        <v>2130</v>
      </c>
    </row>
    <row r="306" spans="1:21" x14ac:dyDescent="0.35">
      <c r="A306" s="3" t="s">
        <v>49</v>
      </c>
      <c r="B306" s="3"/>
      <c r="C306" s="3"/>
      <c r="D306" s="3"/>
      <c r="E306" s="91"/>
      <c r="F306" s="34"/>
      <c r="G306" s="34"/>
      <c r="H306" s="34"/>
      <c r="I306" s="34"/>
      <c r="J306" s="34"/>
      <c r="K306" s="21">
        <v>44605</v>
      </c>
      <c r="L306" s="3" t="s">
        <v>1182</v>
      </c>
      <c r="M306" s="34"/>
      <c r="N306" s="34">
        <v>400000</v>
      </c>
      <c r="O306" s="34">
        <f t="shared" si="39"/>
        <v>400000</v>
      </c>
      <c r="P306" s="34"/>
      <c r="Q306" s="34"/>
      <c r="R306" s="34"/>
      <c r="S306" s="34"/>
      <c r="T306" s="3" t="s">
        <v>2130</v>
      </c>
    </row>
    <row r="307" spans="1:21" x14ac:dyDescent="0.35">
      <c r="A307" s="3" t="s">
        <v>49</v>
      </c>
      <c r="B307" s="3"/>
      <c r="C307" s="3"/>
      <c r="D307" s="3"/>
      <c r="E307" s="91"/>
      <c r="F307" s="34"/>
      <c r="G307" s="34"/>
      <c r="H307" s="34"/>
      <c r="I307" s="34"/>
      <c r="J307" s="34"/>
      <c r="K307" s="21"/>
      <c r="L307" s="100" t="s">
        <v>2175</v>
      </c>
      <c r="M307" s="100">
        <v>575000</v>
      </c>
      <c r="N307" s="34"/>
      <c r="O307" s="34">
        <f t="shared" si="39"/>
        <v>575000</v>
      </c>
      <c r="P307" s="34"/>
      <c r="Q307" s="34"/>
      <c r="R307" s="34"/>
      <c r="S307" s="34"/>
      <c r="T307" s="3" t="s">
        <v>2130</v>
      </c>
    </row>
    <row r="308" spans="1:21" x14ac:dyDescent="0.35">
      <c r="A308" s="3" t="s">
        <v>49</v>
      </c>
      <c r="B308" s="3"/>
      <c r="C308" s="3"/>
      <c r="D308" s="3"/>
      <c r="E308" s="91"/>
      <c r="F308" s="34"/>
      <c r="G308" s="34"/>
      <c r="H308" s="34"/>
      <c r="I308" s="34"/>
      <c r="J308" s="34"/>
      <c r="K308" s="21">
        <v>44722</v>
      </c>
      <c r="L308" s="3" t="s">
        <v>1182</v>
      </c>
      <c r="M308" s="34"/>
      <c r="N308" s="34">
        <v>15365</v>
      </c>
      <c r="O308" s="34">
        <f t="shared" si="39"/>
        <v>15365</v>
      </c>
      <c r="P308" s="34"/>
      <c r="Q308" s="34"/>
      <c r="R308" s="34"/>
      <c r="S308" s="34"/>
      <c r="T308" s="3" t="s">
        <v>2130</v>
      </c>
    </row>
    <row r="309" spans="1:21" x14ac:dyDescent="0.35">
      <c r="A309" s="3" t="s">
        <v>49</v>
      </c>
      <c r="B309" s="3"/>
      <c r="C309" s="3"/>
      <c r="D309" s="3"/>
      <c r="E309" s="91"/>
      <c r="F309" s="34"/>
      <c r="G309" s="34"/>
      <c r="H309" s="34"/>
      <c r="I309" s="34"/>
      <c r="J309" s="34"/>
      <c r="K309" s="21">
        <v>44726</v>
      </c>
      <c r="L309" s="3" t="s">
        <v>1182</v>
      </c>
      <c r="M309" s="34"/>
      <c r="N309" s="34">
        <v>4000</v>
      </c>
      <c r="O309" s="34">
        <f t="shared" si="39"/>
        <v>4000</v>
      </c>
      <c r="P309" s="34"/>
      <c r="Q309" s="34"/>
      <c r="R309" s="34"/>
      <c r="S309" s="34"/>
      <c r="T309" s="3" t="s">
        <v>2130</v>
      </c>
    </row>
    <row r="310" spans="1:21" x14ac:dyDescent="0.35">
      <c r="A310" s="3" t="s">
        <v>49</v>
      </c>
      <c r="B310" s="3"/>
      <c r="C310" s="3"/>
      <c r="D310" s="3"/>
      <c r="E310" s="91"/>
      <c r="F310" s="34"/>
      <c r="G310" s="34"/>
      <c r="H310" s="34"/>
      <c r="I310" s="34"/>
      <c r="J310" s="34"/>
      <c r="K310" s="21">
        <v>44724</v>
      </c>
      <c r="L310" s="3" t="s">
        <v>316</v>
      </c>
      <c r="M310" s="34">
        <v>1</v>
      </c>
      <c r="N310" s="34"/>
      <c r="O310" s="34">
        <f t="shared" si="39"/>
        <v>1</v>
      </c>
      <c r="P310" s="34"/>
      <c r="Q310" s="34"/>
      <c r="R310" s="34"/>
      <c r="S310" s="34"/>
      <c r="T310" s="3" t="s">
        <v>2130</v>
      </c>
    </row>
    <row r="311" spans="1:21" x14ac:dyDescent="0.35">
      <c r="A311" s="3" t="s">
        <v>49</v>
      </c>
      <c r="B311" s="3"/>
      <c r="C311" s="3"/>
      <c r="D311" s="3"/>
      <c r="E311" s="91"/>
      <c r="F311" s="34"/>
      <c r="G311" s="34"/>
      <c r="H311" s="34"/>
      <c r="I311" s="34"/>
      <c r="J311" s="34"/>
      <c r="K311" s="21">
        <v>44724</v>
      </c>
      <c r="L311" s="3" t="s">
        <v>316</v>
      </c>
      <c r="M311" s="34">
        <v>99999</v>
      </c>
      <c r="N311" s="34"/>
      <c r="O311" s="34">
        <f t="shared" si="39"/>
        <v>99999</v>
      </c>
      <c r="P311" s="34"/>
      <c r="Q311" s="34"/>
      <c r="R311" s="34"/>
      <c r="S311" s="34"/>
      <c r="T311" s="3" t="s">
        <v>2130</v>
      </c>
    </row>
    <row r="312" spans="1:21" x14ac:dyDescent="0.35">
      <c r="A312" s="3" t="s">
        <v>49</v>
      </c>
      <c r="B312" s="3"/>
      <c r="C312" s="3"/>
      <c r="D312" s="3"/>
      <c r="E312" s="91"/>
      <c r="F312" s="34"/>
      <c r="G312" s="34"/>
      <c r="H312" s="34"/>
      <c r="I312" s="34"/>
      <c r="J312" s="34"/>
      <c r="K312" s="3"/>
      <c r="L312" s="100" t="s">
        <v>2176</v>
      </c>
      <c r="M312" s="34"/>
      <c r="N312" s="100">
        <v>-200000</v>
      </c>
      <c r="O312" s="34">
        <f t="shared" si="39"/>
        <v>-200000</v>
      </c>
      <c r="P312" s="34"/>
      <c r="Q312" s="34"/>
      <c r="R312" s="34"/>
      <c r="S312" s="34"/>
      <c r="T312" s="3" t="s">
        <v>2130</v>
      </c>
    </row>
    <row r="313" spans="1:21" x14ac:dyDescent="0.35">
      <c r="A313" s="3" t="s">
        <v>49</v>
      </c>
      <c r="B313" s="3"/>
      <c r="C313" s="3"/>
      <c r="D313" s="3"/>
      <c r="E313" s="91"/>
      <c r="F313" s="34"/>
      <c r="G313" s="34"/>
      <c r="H313" s="34"/>
      <c r="I313" s="34"/>
      <c r="J313" s="34"/>
      <c r="K313" s="21"/>
      <c r="L313" s="3"/>
      <c r="M313" s="34"/>
      <c r="N313" s="34"/>
      <c r="O313" s="34"/>
      <c r="P313" s="34"/>
      <c r="Q313" s="34"/>
      <c r="R313" s="34"/>
      <c r="S313" s="34"/>
      <c r="T313" s="3" t="s">
        <v>2130</v>
      </c>
    </row>
    <row r="314" spans="1:21" s="95" customFormat="1" x14ac:dyDescent="0.35">
      <c r="A314" s="18" t="s">
        <v>49</v>
      </c>
      <c r="B314" s="18"/>
      <c r="C314" s="18"/>
      <c r="D314" s="18"/>
      <c r="E314" s="94"/>
      <c r="F314" s="23"/>
      <c r="G314" s="23"/>
      <c r="H314" s="23"/>
      <c r="I314" s="23"/>
      <c r="J314" s="23"/>
      <c r="K314" s="36"/>
      <c r="L314" s="18"/>
      <c r="M314" s="23">
        <f t="shared" ref="M314:N314" si="41">SUM(M304:M312)</f>
        <v>775000</v>
      </c>
      <c r="N314" s="23">
        <f t="shared" si="41"/>
        <v>419365</v>
      </c>
      <c r="O314" s="23">
        <f>SUM(O304:O312)</f>
        <v>1194365</v>
      </c>
      <c r="P314" s="23">
        <f>+I303-M314</f>
        <v>-775000</v>
      </c>
      <c r="Q314" s="23">
        <f>+J303-N314</f>
        <v>775035</v>
      </c>
      <c r="R314" s="23">
        <f>+P314+Q314</f>
        <v>35</v>
      </c>
      <c r="S314" s="23">
        <f>+O314</f>
        <v>1194365</v>
      </c>
      <c r="T314" s="18"/>
      <c r="U314" s="95" t="s">
        <v>2302</v>
      </c>
    </row>
    <row r="315" spans="1:21" x14ac:dyDescent="0.35">
      <c r="A315" s="3" t="s">
        <v>50</v>
      </c>
      <c r="B315" s="3" t="s">
        <v>437</v>
      </c>
      <c r="C315" s="3"/>
      <c r="D315" s="3">
        <v>144.53</v>
      </c>
      <c r="E315" s="91">
        <v>10000</v>
      </c>
      <c r="F315" s="34">
        <f>+D315*0.8364</f>
        <v>120.88489200000001</v>
      </c>
      <c r="G315" s="34"/>
      <c r="H315" s="34">
        <f>+D315*E315</f>
        <v>1445300</v>
      </c>
      <c r="I315" s="34">
        <f>+CEILING(F315*G315,1000)</f>
        <v>0</v>
      </c>
      <c r="J315" s="34">
        <f>(H315-I315)</f>
        <v>1445300</v>
      </c>
      <c r="K315" s="98">
        <v>44447</v>
      </c>
      <c r="L315" s="3" t="s">
        <v>2109</v>
      </c>
      <c r="M315" s="34"/>
      <c r="N315" s="34"/>
      <c r="O315" s="34">
        <f t="shared" si="39"/>
        <v>0</v>
      </c>
      <c r="P315" s="34"/>
      <c r="Q315" s="34"/>
      <c r="R315" s="34"/>
      <c r="S315" s="34"/>
      <c r="T315" s="3" t="s">
        <v>2137</v>
      </c>
      <c r="U315" s="1" t="s">
        <v>2303</v>
      </c>
    </row>
    <row r="316" spans="1:21" x14ac:dyDescent="0.35">
      <c r="A316" s="3" t="s">
        <v>50</v>
      </c>
      <c r="B316" s="3"/>
      <c r="C316" s="3"/>
      <c r="D316" s="3"/>
      <c r="E316" s="91"/>
      <c r="F316" s="34"/>
      <c r="G316" s="34"/>
      <c r="H316" s="34"/>
      <c r="I316" s="34"/>
      <c r="J316" s="34"/>
      <c r="K316" s="98">
        <v>44447</v>
      </c>
      <c r="L316" s="3" t="s">
        <v>1182</v>
      </c>
      <c r="M316" s="34"/>
      <c r="N316" s="34">
        <v>350000</v>
      </c>
      <c r="O316" s="34">
        <f t="shared" si="39"/>
        <v>350000</v>
      </c>
      <c r="P316" s="34"/>
      <c r="Q316" s="34"/>
      <c r="R316" s="34"/>
      <c r="S316" s="34"/>
      <c r="T316" s="3" t="s">
        <v>2137</v>
      </c>
    </row>
    <row r="317" spans="1:21" x14ac:dyDescent="0.35">
      <c r="A317" s="3" t="s">
        <v>50</v>
      </c>
      <c r="B317" s="3"/>
      <c r="C317" s="3"/>
      <c r="D317" s="3"/>
      <c r="E317" s="91"/>
      <c r="F317" s="34"/>
      <c r="G317" s="34"/>
      <c r="H317" s="34"/>
      <c r="I317" s="34"/>
      <c r="J317" s="34"/>
      <c r="K317" s="98">
        <v>44649</v>
      </c>
      <c r="L317" s="3" t="s">
        <v>316</v>
      </c>
      <c r="M317" s="34">
        <v>10000</v>
      </c>
      <c r="N317" s="34"/>
      <c r="O317" s="34">
        <f t="shared" si="39"/>
        <v>10000</v>
      </c>
      <c r="P317" s="34"/>
      <c r="Q317" s="34"/>
      <c r="R317" s="34"/>
      <c r="S317" s="34"/>
      <c r="T317" s="3" t="s">
        <v>2137</v>
      </c>
    </row>
    <row r="318" spans="1:21" x14ac:dyDescent="0.35">
      <c r="A318" s="3" t="s">
        <v>50</v>
      </c>
      <c r="B318" s="3"/>
      <c r="C318" s="3"/>
      <c r="D318" s="3"/>
      <c r="E318" s="91"/>
      <c r="F318" s="34"/>
      <c r="G318" s="34"/>
      <c r="H318" s="34"/>
      <c r="I318" s="34"/>
      <c r="J318" s="34"/>
      <c r="K318" s="98">
        <v>44664</v>
      </c>
      <c r="L318" s="3" t="s">
        <v>316</v>
      </c>
      <c r="M318" s="34">
        <v>677000</v>
      </c>
      <c r="N318" s="34"/>
      <c r="O318" s="34">
        <f t="shared" si="39"/>
        <v>677000</v>
      </c>
      <c r="P318" s="34"/>
      <c r="Q318" s="34"/>
      <c r="R318" s="34"/>
      <c r="S318" s="34"/>
      <c r="T318" s="3" t="s">
        <v>2137</v>
      </c>
    </row>
    <row r="319" spans="1:21" x14ac:dyDescent="0.35">
      <c r="A319" s="3" t="s">
        <v>50</v>
      </c>
      <c r="B319" s="3"/>
      <c r="C319" s="3"/>
      <c r="D319" s="3"/>
      <c r="E319" s="91"/>
      <c r="F319" s="34"/>
      <c r="G319" s="34"/>
      <c r="H319" s="34"/>
      <c r="I319" s="34"/>
      <c r="J319" s="34"/>
      <c r="K319" s="98">
        <v>44664</v>
      </c>
      <c r="L319" s="3" t="s">
        <v>1182</v>
      </c>
      <c r="M319" s="34"/>
      <c r="N319" s="34">
        <v>408300</v>
      </c>
      <c r="O319" s="34">
        <f t="shared" si="39"/>
        <v>408300</v>
      </c>
      <c r="P319" s="34"/>
      <c r="Q319" s="34"/>
      <c r="R319" s="34"/>
      <c r="S319" s="34"/>
      <c r="T319" s="3" t="s">
        <v>2137</v>
      </c>
    </row>
    <row r="320" spans="1:21" x14ac:dyDescent="0.35">
      <c r="A320" s="3" t="s">
        <v>50</v>
      </c>
      <c r="B320" s="3"/>
      <c r="C320" s="3"/>
      <c r="D320" s="3"/>
      <c r="E320" s="91"/>
      <c r="F320" s="34"/>
      <c r="G320" s="34"/>
      <c r="H320" s="34"/>
      <c r="I320" s="34"/>
      <c r="J320" s="34"/>
      <c r="K320" s="3"/>
      <c r="L320" s="3"/>
      <c r="M320" s="34"/>
      <c r="N320" s="34"/>
      <c r="O320" s="34"/>
      <c r="P320" s="34"/>
      <c r="Q320" s="34"/>
      <c r="R320" s="34"/>
      <c r="S320" s="34"/>
      <c r="T320" s="3" t="s">
        <v>2137</v>
      </c>
    </row>
    <row r="321" spans="1:21" s="95" customFormat="1" x14ac:dyDescent="0.35">
      <c r="A321" s="18" t="s">
        <v>50</v>
      </c>
      <c r="B321" s="18"/>
      <c r="C321" s="18"/>
      <c r="D321" s="18"/>
      <c r="E321" s="94"/>
      <c r="F321" s="23"/>
      <c r="G321" s="23"/>
      <c r="H321" s="23"/>
      <c r="I321" s="23"/>
      <c r="J321" s="23"/>
      <c r="K321" s="18"/>
      <c r="L321" s="18"/>
      <c r="M321" s="23">
        <f t="shared" ref="M321:N321" si="42">+SUM(M316:M319)</f>
        <v>687000</v>
      </c>
      <c r="N321" s="23">
        <f t="shared" si="42"/>
        <v>758300</v>
      </c>
      <c r="O321" s="23">
        <f>+SUM(O316:O319)</f>
        <v>1445300</v>
      </c>
      <c r="P321" s="23">
        <f>+I315-M321</f>
        <v>-687000</v>
      </c>
      <c r="Q321" s="23">
        <f>+J315-N321</f>
        <v>687000</v>
      </c>
      <c r="R321" s="23">
        <f>+P321+Q321</f>
        <v>0</v>
      </c>
      <c r="S321" s="23">
        <f>+O321</f>
        <v>1445300</v>
      </c>
      <c r="T321" s="18"/>
      <c r="U321" s="95" t="s">
        <v>2302</v>
      </c>
    </row>
    <row r="322" spans="1:21" x14ac:dyDescent="0.35">
      <c r="A322" s="3" t="s">
        <v>51</v>
      </c>
      <c r="B322" s="3" t="s">
        <v>437</v>
      </c>
      <c r="C322" s="3" t="s">
        <v>1991</v>
      </c>
      <c r="D322" s="3">
        <v>144.51</v>
      </c>
      <c r="E322" s="91">
        <v>12500</v>
      </c>
      <c r="F322" s="34">
        <f>+D322*0.8364</f>
        <v>120.86816399999999</v>
      </c>
      <c r="G322" s="34"/>
      <c r="H322" s="34">
        <f>+D322*E322</f>
        <v>1806375</v>
      </c>
      <c r="I322" s="34">
        <f>+CEILING(F322*G322,1000)</f>
        <v>0</v>
      </c>
      <c r="J322" s="34">
        <f>(H322-I322)</f>
        <v>1806375</v>
      </c>
      <c r="K322" s="98">
        <v>44491</v>
      </c>
      <c r="L322" s="3" t="s">
        <v>2109</v>
      </c>
      <c r="M322" s="34"/>
      <c r="N322" s="34"/>
      <c r="O322" s="34"/>
      <c r="P322" s="34"/>
      <c r="Q322" s="34"/>
      <c r="R322" s="34"/>
      <c r="S322" s="34"/>
      <c r="T322" s="3" t="s">
        <v>2138</v>
      </c>
      <c r="U322" s="1" t="s">
        <v>2303</v>
      </c>
    </row>
    <row r="323" spans="1:21" x14ac:dyDescent="0.35">
      <c r="A323" s="3" t="s">
        <v>51</v>
      </c>
      <c r="B323" s="3"/>
      <c r="C323" s="3"/>
      <c r="D323" s="3"/>
      <c r="E323" s="91"/>
      <c r="F323" s="34">
        <f>+D323*0.8364</f>
        <v>0</v>
      </c>
      <c r="G323" s="34"/>
      <c r="H323" s="34"/>
      <c r="I323" s="34"/>
      <c r="J323" s="34"/>
      <c r="K323" s="98">
        <v>44492</v>
      </c>
      <c r="L323" s="3" t="s">
        <v>1182</v>
      </c>
      <c r="M323" s="34"/>
      <c r="N323" s="34">
        <v>21000</v>
      </c>
      <c r="O323" s="34">
        <f t="shared" ref="O323:O333" si="43">+SUM(M323:N323)</f>
        <v>21000</v>
      </c>
      <c r="P323" s="34"/>
      <c r="Q323" s="34"/>
      <c r="R323" s="43"/>
      <c r="S323" s="43"/>
      <c r="T323" s="3" t="s">
        <v>2138</v>
      </c>
    </row>
    <row r="324" spans="1:21" x14ac:dyDescent="0.35">
      <c r="A324" s="3" t="s">
        <v>51</v>
      </c>
      <c r="B324" s="3"/>
      <c r="C324" s="3"/>
      <c r="D324" s="3"/>
      <c r="E324" s="91"/>
      <c r="F324" s="34"/>
      <c r="G324" s="34"/>
      <c r="H324" s="34"/>
      <c r="I324" s="34"/>
      <c r="J324" s="34"/>
      <c r="K324" s="98">
        <v>44492</v>
      </c>
      <c r="L324" s="3" t="s">
        <v>316</v>
      </c>
      <c r="M324" s="34">
        <v>200000</v>
      </c>
      <c r="N324" s="34"/>
      <c r="O324" s="34">
        <f t="shared" si="43"/>
        <v>200000</v>
      </c>
      <c r="P324" s="34"/>
      <c r="Q324" s="34"/>
      <c r="R324" s="34"/>
      <c r="S324" s="34"/>
      <c r="T324" s="3" t="s">
        <v>2138</v>
      </c>
    </row>
    <row r="325" spans="1:21" x14ac:dyDescent="0.35">
      <c r="A325" s="3" t="s">
        <v>51</v>
      </c>
      <c r="B325" s="3"/>
      <c r="C325" s="3"/>
      <c r="D325" s="3"/>
      <c r="E325" s="91"/>
      <c r="F325" s="34"/>
      <c r="G325" s="34"/>
      <c r="H325" s="34"/>
      <c r="I325" s="34"/>
      <c r="J325" s="34"/>
      <c r="K325" s="98">
        <v>44511</v>
      </c>
      <c r="L325" s="3" t="s">
        <v>316</v>
      </c>
      <c r="M325" s="34">
        <v>695000</v>
      </c>
      <c r="N325" s="34"/>
      <c r="O325" s="34">
        <f t="shared" si="43"/>
        <v>695000</v>
      </c>
      <c r="P325" s="34"/>
      <c r="Q325" s="34"/>
      <c r="R325" s="34"/>
      <c r="S325" s="34"/>
      <c r="T325" s="3" t="s">
        <v>2138</v>
      </c>
    </row>
    <row r="326" spans="1:21" x14ac:dyDescent="0.35">
      <c r="A326" s="3" t="s">
        <v>51</v>
      </c>
      <c r="B326" s="3"/>
      <c r="C326" s="3"/>
      <c r="D326" s="3"/>
      <c r="E326" s="91"/>
      <c r="F326" s="34"/>
      <c r="G326" s="34"/>
      <c r="H326" s="34"/>
      <c r="I326" s="34"/>
      <c r="J326" s="34"/>
      <c r="K326" s="98">
        <v>44554</v>
      </c>
      <c r="L326" s="3" t="s">
        <v>1182</v>
      </c>
      <c r="M326" s="34"/>
      <c r="N326" s="34">
        <v>358000</v>
      </c>
      <c r="O326" s="34">
        <f t="shared" si="43"/>
        <v>358000</v>
      </c>
      <c r="P326" s="34"/>
      <c r="Q326" s="34"/>
      <c r="R326" s="34"/>
      <c r="S326" s="34"/>
      <c r="T326" s="3" t="s">
        <v>2138</v>
      </c>
    </row>
    <row r="327" spans="1:21" x14ac:dyDescent="0.35">
      <c r="A327" s="3" t="s">
        <v>51</v>
      </c>
      <c r="B327" s="3"/>
      <c r="C327" s="3"/>
      <c r="D327" s="3"/>
      <c r="E327" s="91"/>
      <c r="F327" s="34"/>
      <c r="G327" s="34"/>
      <c r="H327" s="34"/>
      <c r="I327" s="34"/>
      <c r="J327" s="34"/>
      <c r="K327" s="98">
        <v>44709</v>
      </c>
      <c r="L327" s="3" t="s">
        <v>1182</v>
      </c>
      <c r="M327" s="34"/>
      <c r="N327" s="34">
        <v>50000</v>
      </c>
      <c r="O327" s="34">
        <f t="shared" si="43"/>
        <v>50000</v>
      </c>
      <c r="P327" s="34"/>
      <c r="Q327" s="34"/>
      <c r="R327" s="34"/>
      <c r="S327" s="34"/>
      <c r="T327" s="3" t="s">
        <v>2138</v>
      </c>
    </row>
    <row r="328" spans="1:21" x14ac:dyDescent="0.35">
      <c r="A328" s="3" t="s">
        <v>51</v>
      </c>
      <c r="B328" s="3"/>
      <c r="C328" s="3"/>
      <c r="D328" s="3"/>
      <c r="E328" s="91"/>
      <c r="F328" s="34"/>
      <c r="G328" s="34"/>
      <c r="H328" s="34"/>
      <c r="I328" s="34"/>
      <c r="J328" s="34"/>
      <c r="K328" s="98">
        <v>44771</v>
      </c>
      <c r="L328" s="3" t="s">
        <v>1182</v>
      </c>
      <c r="M328" s="34"/>
      <c r="N328" s="34">
        <v>300000</v>
      </c>
      <c r="O328" s="34">
        <f t="shared" si="43"/>
        <v>300000</v>
      </c>
      <c r="P328" s="34"/>
      <c r="Q328" s="34"/>
      <c r="R328" s="34"/>
      <c r="S328" s="34"/>
      <c r="T328" s="3" t="s">
        <v>2138</v>
      </c>
    </row>
    <row r="329" spans="1:21" x14ac:dyDescent="0.35">
      <c r="A329" s="3" t="s">
        <v>51</v>
      </c>
      <c r="B329" s="3"/>
      <c r="C329" s="3"/>
      <c r="D329" s="3"/>
      <c r="E329" s="91"/>
      <c r="F329" s="34"/>
      <c r="G329" s="34"/>
      <c r="H329" s="34"/>
      <c r="I329" s="34"/>
      <c r="J329" s="34"/>
      <c r="K329" s="98">
        <v>44956</v>
      </c>
      <c r="L329" s="3" t="s">
        <v>9</v>
      </c>
      <c r="M329" s="34"/>
      <c r="N329" s="34">
        <v>182375</v>
      </c>
      <c r="O329" s="34">
        <f t="shared" si="43"/>
        <v>182375</v>
      </c>
      <c r="P329" s="34"/>
      <c r="Q329" s="34"/>
      <c r="R329" s="34"/>
      <c r="S329" s="34"/>
      <c r="T329" s="3" t="s">
        <v>2138</v>
      </c>
    </row>
    <row r="330" spans="1:21" x14ac:dyDescent="0.35">
      <c r="A330" s="3" t="s">
        <v>51</v>
      </c>
      <c r="B330" s="3"/>
      <c r="C330" s="3"/>
      <c r="D330" s="3"/>
      <c r="E330" s="91"/>
      <c r="F330" s="34">
        <f t="shared" ref="F330:F342" si="44">+D330*0.8364</f>
        <v>0</v>
      </c>
      <c r="G330" s="34"/>
      <c r="H330" s="34"/>
      <c r="I330" s="34"/>
      <c r="J330" s="34"/>
      <c r="K330" s="98">
        <v>45225</v>
      </c>
      <c r="L330" s="3" t="s">
        <v>316</v>
      </c>
      <c r="M330" s="34">
        <v>465000</v>
      </c>
      <c r="N330" s="34"/>
      <c r="O330" s="34">
        <f t="shared" si="43"/>
        <v>465000</v>
      </c>
      <c r="P330" s="34"/>
      <c r="Q330" s="34"/>
      <c r="R330" s="34"/>
      <c r="S330" s="34"/>
      <c r="T330" s="3" t="s">
        <v>2138</v>
      </c>
    </row>
    <row r="331" spans="1:21" x14ac:dyDescent="0.35">
      <c r="A331" s="3" t="s">
        <v>51</v>
      </c>
      <c r="B331" s="3"/>
      <c r="C331" s="3"/>
      <c r="D331" s="3"/>
      <c r="E331" s="91"/>
      <c r="F331" s="34">
        <f t="shared" si="44"/>
        <v>0</v>
      </c>
      <c r="G331" s="34"/>
      <c r="H331" s="34"/>
      <c r="I331" s="34"/>
      <c r="J331" s="34"/>
      <c r="K331" s="98">
        <v>45225</v>
      </c>
      <c r="L331" s="3" t="s">
        <v>316</v>
      </c>
      <c r="M331" s="34">
        <v>466000</v>
      </c>
      <c r="N331" s="34"/>
      <c r="O331" s="34">
        <f t="shared" si="43"/>
        <v>466000</v>
      </c>
      <c r="P331" s="34"/>
      <c r="Q331" s="34"/>
      <c r="R331" s="34"/>
      <c r="S331" s="34"/>
      <c r="T331" s="3" t="s">
        <v>2138</v>
      </c>
    </row>
    <row r="332" spans="1:21" x14ac:dyDescent="0.35">
      <c r="A332" s="3" t="s">
        <v>51</v>
      </c>
      <c r="B332" s="3"/>
      <c r="C332" s="3" t="s">
        <v>1991</v>
      </c>
      <c r="D332" s="3"/>
      <c r="E332" s="91"/>
      <c r="F332" s="34">
        <f t="shared" si="44"/>
        <v>0</v>
      </c>
      <c r="G332" s="34"/>
      <c r="H332" s="34"/>
      <c r="I332" s="34"/>
      <c r="J332" s="34"/>
      <c r="K332" s="98">
        <v>45224</v>
      </c>
      <c r="L332" s="3" t="s">
        <v>316</v>
      </c>
      <c r="M332" s="34">
        <v>-895000</v>
      </c>
      <c r="N332" s="34"/>
      <c r="O332" s="34">
        <f t="shared" si="43"/>
        <v>-895000</v>
      </c>
      <c r="P332" s="34"/>
      <c r="Q332" s="34"/>
      <c r="R332" s="34"/>
      <c r="S332" s="34"/>
      <c r="T332" s="3" t="s">
        <v>2138</v>
      </c>
    </row>
    <row r="333" spans="1:21" x14ac:dyDescent="0.35">
      <c r="A333" s="3" t="s">
        <v>51</v>
      </c>
      <c r="B333" s="3"/>
      <c r="C333" s="3"/>
      <c r="D333" s="3"/>
      <c r="E333" s="91"/>
      <c r="F333" s="34">
        <f t="shared" si="44"/>
        <v>0</v>
      </c>
      <c r="G333" s="34"/>
      <c r="H333" s="34"/>
      <c r="I333" s="34"/>
      <c r="J333" s="34"/>
      <c r="K333" s="98">
        <v>45225</v>
      </c>
      <c r="L333" s="3" t="s">
        <v>9</v>
      </c>
      <c r="M333" s="34"/>
      <c r="N333" s="34">
        <v>-36000</v>
      </c>
      <c r="O333" s="34">
        <f t="shared" si="43"/>
        <v>-36000</v>
      </c>
      <c r="P333" s="34"/>
      <c r="Q333" s="34"/>
      <c r="R333" s="34"/>
      <c r="S333" s="34"/>
      <c r="T333" s="3" t="s">
        <v>2138</v>
      </c>
    </row>
    <row r="334" spans="1:21" x14ac:dyDescent="0.35">
      <c r="A334" s="3" t="s">
        <v>51</v>
      </c>
      <c r="B334" s="3"/>
      <c r="C334" s="3"/>
      <c r="D334" s="3"/>
      <c r="E334" s="91"/>
      <c r="F334" s="34">
        <f t="shared" si="44"/>
        <v>0</v>
      </c>
      <c r="G334" s="34"/>
      <c r="H334" s="34"/>
      <c r="I334" s="34"/>
      <c r="J334" s="34"/>
      <c r="K334" s="3"/>
      <c r="L334" s="3"/>
      <c r="M334" s="34"/>
      <c r="N334" s="34"/>
      <c r="O334" s="34"/>
      <c r="P334" s="34"/>
      <c r="Q334" s="34"/>
      <c r="R334" s="34"/>
      <c r="S334" s="34"/>
      <c r="T334" s="3" t="s">
        <v>2138</v>
      </c>
    </row>
    <row r="335" spans="1:21" s="95" customFormat="1" x14ac:dyDescent="0.35">
      <c r="A335" s="18" t="s">
        <v>51</v>
      </c>
      <c r="B335" s="18"/>
      <c r="C335" s="18"/>
      <c r="D335" s="18"/>
      <c r="E335" s="94"/>
      <c r="F335" s="23"/>
      <c r="G335" s="23"/>
      <c r="H335" s="23"/>
      <c r="I335" s="23"/>
      <c r="J335" s="23"/>
      <c r="K335" s="18"/>
      <c r="L335" s="18"/>
      <c r="M335" s="23">
        <f t="shared" ref="M335:N335" si="45">SUM(M323:M333)</f>
        <v>931000</v>
      </c>
      <c r="N335" s="23">
        <f t="shared" si="45"/>
        <v>875375</v>
      </c>
      <c r="O335" s="23">
        <f>SUM(O323:O333)</f>
        <v>1806375</v>
      </c>
      <c r="P335" s="23">
        <f>+I322-M335</f>
        <v>-931000</v>
      </c>
      <c r="Q335" s="23">
        <f>+J322-N335</f>
        <v>931000</v>
      </c>
      <c r="R335" s="23">
        <f>+P335+Q335</f>
        <v>0</v>
      </c>
      <c r="S335" s="23">
        <f>+O335</f>
        <v>1806375</v>
      </c>
      <c r="T335" s="18"/>
      <c r="U335" s="95" t="s">
        <v>2302</v>
      </c>
    </row>
    <row r="336" spans="1:21" x14ac:dyDescent="0.35">
      <c r="A336" s="3" t="s">
        <v>52</v>
      </c>
      <c r="B336" s="3" t="s">
        <v>437</v>
      </c>
      <c r="C336" s="3"/>
      <c r="D336" s="3">
        <v>145</v>
      </c>
      <c r="E336" s="91">
        <v>12500</v>
      </c>
      <c r="F336" s="34">
        <f>+D336*0.8364</f>
        <v>121.27800000000001</v>
      </c>
      <c r="G336" s="34"/>
      <c r="H336" s="34">
        <f>+D336*E336</f>
        <v>1812500</v>
      </c>
      <c r="I336" s="34">
        <f>+CEILING(F336*G336,1000)</f>
        <v>0</v>
      </c>
      <c r="J336" s="34">
        <f>(H336-I336)</f>
        <v>1812500</v>
      </c>
      <c r="K336" s="3">
        <v>44481</v>
      </c>
      <c r="L336" s="3" t="s">
        <v>2109</v>
      </c>
      <c r="M336" s="34"/>
      <c r="N336" s="34"/>
      <c r="O336" s="34"/>
      <c r="P336" s="34"/>
      <c r="Q336" s="34"/>
      <c r="R336" s="34"/>
      <c r="S336" s="34"/>
      <c r="T336" s="3" t="s">
        <v>2139</v>
      </c>
      <c r="U336" s="1" t="s">
        <v>2303</v>
      </c>
    </row>
    <row r="337" spans="1:21" x14ac:dyDescent="0.35">
      <c r="A337" s="3" t="s">
        <v>52</v>
      </c>
      <c r="B337" s="3"/>
      <c r="C337" s="3"/>
      <c r="D337" s="3"/>
      <c r="E337" s="91"/>
      <c r="F337" s="34">
        <f t="shared" si="44"/>
        <v>0</v>
      </c>
      <c r="G337" s="34"/>
      <c r="H337" s="34"/>
      <c r="I337" s="34"/>
      <c r="J337" s="34"/>
      <c r="K337" s="3">
        <v>44481</v>
      </c>
      <c r="L337" s="3" t="s">
        <v>9</v>
      </c>
      <c r="M337" s="34"/>
      <c r="N337" s="34">
        <v>21000</v>
      </c>
      <c r="O337" s="34">
        <f t="shared" ref="O337:O341" si="46">+SUM(M337:N337)</f>
        <v>21000</v>
      </c>
      <c r="P337" s="34"/>
      <c r="Q337" s="34"/>
      <c r="R337" s="34"/>
      <c r="S337" s="34"/>
      <c r="T337" s="3" t="s">
        <v>2139</v>
      </c>
    </row>
    <row r="338" spans="1:21" x14ac:dyDescent="0.35">
      <c r="A338" s="3" t="s">
        <v>52</v>
      </c>
      <c r="B338" s="3"/>
      <c r="C338" s="3"/>
      <c r="D338" s="3"/>
      <c r="E338" s="91"/>
      <c r="F338" s="34">
        <f t="shared" si="44"/>
        <v>0</v>
      </c>
      <c r="G338" s="34"/>
      <c r="H338" s="34"/>
      <c r="I338" s="34"/>
      <c r="J338" s="34"/>
      <c r="K338" s="3">
        <v>44491</v>
      </c>
      <c r="L338" s="3" t="s">
        <v>9</v>
      </c>
      <c r="M338" s="34"/>
      <c r="N338" s="34">
        <v>29000</v>
      </c>
      <c r="O338" s="34">
        <f t="shared" si="46"/>
        <v>29000</v>
      </c>
      <c r="P338" s="34"/>
      <c r="Q338" s="34"/>
      <c r="R338" s="34"/>
      <c r="S338" s="34"/>
      <c r="T338" s="3" t="s">
        <v>2139</v>
      </c>
    </row>
    <row r="339" spans="1:21" x14ac:dyDescent="0.35">
      <c r="A339" s="3" t="s">
        <v>52</v>
      </c>
      <c r="B339" s="3"/>
      <c r="C339" s="3"/>
      <c r="D339" s="3"/>
      <c r="E339" s="91"/>
      <c r="F339" s="34">
        <f t="shared" si="44"/>
        <v>0</v>
      </c>
      <c r="G339" s="34"/>
      <c r="H339" s="34"/>
      <c r="I339" s="34"/>
      <c r="J339" s="34"/>
      <c r="K339" s="3">
        <v>44494</v>
      </c>
      <c r="L339" s="3" t="s">
        <v>1182</v>
      </c>
      <c r="M339" s="34"/>
      <c r="N339" s="34">
        <v>1043500</v>
      </c>
      <c r="O339" s="34">
        <f t="shared" si="46"/>
        <v>1043500</v>
      </c>
      <c r="P339" s="34"/>
      <c r="Q339" s="34"/>
      <c r="R339" s="34"/>
      <c r="S339" s="34"/>
      <c r="T339" s="3" t="s">
        <v>2139</v>
      </c>
    </row>
    <row r="340" spans="1:21" x14ac:dyDescent="0.35">
      <c r="A340" s="3" t="s">
        <v>52</v>
      </c>
      <c r="B340" s="3"/>
      <c r="C340" s="3"/>
      <c r="D340" s="3"/>
      <c r="E340" s="91"/>
      <c r="F340" s="34">
        <f t="shared" si="44"/>
        <v>0</v>
      </c>
      <c r="G340" s="34"/>
      <c r="H340" s="34"/>
      <c r="I340" s="34"/>
      <c r="J340" s="34"/>
      <c r="K340" s="3">
        <v>44494</v>
      </c>
      <c r="L340" s="3" t="s">
        <v>316</v>
      </c>
      <c r="M340" s="34">
        <v>748000</v>
      </c>
      <c r="N340" s="34"/>
      <c r="O340" s="34">
        <f t="shared" si="46"/>
        <v>748000</v>
      </c>
      <c r="P340" s="34"/>
      <c r="Q340" s="34"/>
      <c r="R340" s="34"/>
      <c r="S340" s="34"/>
      <c r="T340" s="3" t="s">
        <v>2139</v>
      </c>
    </row>
    <row r="341" spans="1:21" x14ac:dyDescent="0.35">
      <c r="A341" s="3" t="s">
        <v>52</v>
      </c>
      <c r="B341" s="3"/>
      <c r="C341" s="3"/>
      <c r="D341" s="3"/>
      <c r="E341" s="91"/>
      <c r="F341" s="34">
        <f t="shared" si="44"/>
        <v>0</v>
      </c>
      <c r="G341" s="34"/>
      <c r="H341" s="34"/>
      <c r="I341" s="34"/>
      <c r="J341" s="34"/>
      <c r="K341" s="3">
        <v>44495</v>
      </c>
      <c r="L341" s="3" t="s">
        <v>9</v>
      </c>
      <c r="M341" s="34"/>
      <c r="N341" s="34">
        <v>-30000</v>
      </c>
      <c r="O341" s="34">
        <f t="shared" si="46"/>
        <v>-30000</v>
      </c>
      <c r="P341" s="34"/>
      <c r="Q341" s="34"/>
      <c r="R341" s="34"/>
      <c r="S341" s="34"/>
      <c r="T341" s="3" t="s">
        <v>2139</v>
      </c>
    </row>
    <row r="342" spans="1:21" x14ac:dyDescent="0.35">
      <c r="A342" s="3" t="s">
        <v>52</v>
      </c>
      <c r="B342" s="3"/>
      <c r="C342" s="3"/>
      <c r="D342" s="3"/>
      <c r="E342" s="91"/>
      <c r="F342" s="34">
        <f t="shared" si="44"/>
        <v>0</v>
      </c>
      <c r="G342" s="34"/>
      <c r="H342" s="34"/>
      <c r="I342" s="34"/>
      <c r="J342" s="34"/>
      <c r="K342" s="3"/>
      <c r="L342" s="3"/>
      <c r="M342" s="34"/>
      <c r="N342" s="34"/>
      <c r="O342" s="34"/>
      <c r="P342" s="34"/>
      <c r="Q342" s="34"/>
      <c r="R342" s="34"/>
      <c r="S342" s="34"/>
      <c r="T342" s="3" t="s">
        <v>2139</v>
      </c>
    </row>
    <row r="343" spans="1:21" s="95" customFormat="1" x14ac:dyDescent="0.35">
      <c r="A343" s="18" t="s">
        <v>52</v>
      </c>
      <c r="B343" s="18"/>
      <c r="C343" s="18"/>
      <c r="D343" s="18"/>
      <c r="E343" s="94"/>
      <c r="F343" s="23"/>
      <c r="G343" s="23"/>
      <c r="H343" s="23"/>
      <c r="I343" s="23"/>
      <c r="J343" s="23"/>
      <c r="K343" s="18"/>
      <c r="L343" s="18"/>
      <c r="M343" s="23">
        <f t="shared" ref="M343:N343" si="47">SUM(M337:M341)</f>
        <v>748000</v>
      </c>
      <c r="N343" s="23">
        <f t="shared" si="47"/>
        <v>1063500</v>
      </c>
      <c r="O343" s="23">
        <f>SUM(O337:O341)</f>
        <v>1811500</v>
      </c>
      <c r="P343" s="23">
        <f>+I336-M343</f>
        <v>-748000</v>
      </c>
      <c r="Q343" s="23">
        <f>+J336-N343</f>
        <v>749000</v>
      </c>
      <c r="R343" s="23">
        <f>+P343+Q343</f>
        <v>1000</v>
      </c>
      <c r="S343" s="23">
        <f>+O343</f>
        <v>1811500</v>
      </c>
      <c r="T343" s="18"/>
      <c r="U343" s="95" t="s">
        <v>2302</v>
      </c>
    </row>
    <row r="344" spans="1:21" x14ac:dyDescent="0.35">
      <c r="A344" s="3" t="s">
        <v>53</v>
      </c>
      <c r="B344" s="3" t="s">
        <v>437</v>
      </c>
      <c r="C344" s="3"/>
      <c r="D344" s="3">
        <v>145</v>
      </c>
      <c r="E344" s="91">
        <v>10000</v>
      </c>
      <c r="F344" s="34">
        <f>+D344*0.8364</f>
        <v>121.27800000000001</v>
      </c>
      <c r="G344" s="34"/>
      <c r="H344" s="34">
        <f>+D344*E344</f>
        <v>1450000</v>
      </c>
      <c r="I344" s="34">
        <f>+CEILING(F344*G344,1000)</f>
        <v>0</v>
      </c>
      <c r="J344" s="34">
        <f>(H344-I344)</f>
        <v>1450000</v>
      </c>
      <c r="K344" s="98">
        <v>44434</v>
      </c>
      <c r="L344" s="3" t="s">
        <v>2109</v>
      </c>
      <c r="M344" s="34"/>
      <c r="N344" s="34"/>
      <c r="O344" s="34"/>
      <c r="P344" s="34"/>
      <c r="Q344" s="34"/>
      <c r="R344" s="34"/>
      <c r="S344" s="34"/>
      <c r="T344" s="3" t="s">
        <v>2130</v>
      </c>
      <c r="U344" s="1" t="s">
        <v>2303</v>
      </c>
    </row>
    <row r="345" spans="1:21" x14ac:dyDescent="0.35">
      <c r="A345" s="3" t="s">
        <v>53</v>
      </c>
      <c r="B345" s="3"/>
      <c r="C345" s="3"/>
      <c r="D345" s="3"/>
      <c r="E345" s="91"/>
      <c r="F345" s="34"/>
      <c r="G345" s="34"/>
      <c r="H345" s="34"/>
      <c r="I345" s="34"/>
      <c r="J345" s="34"/>
      <c r="K345" s="98">
        <v>44441</v>
      </c>
      <c r="L345" s="3" t="s">
        <v>316</v>
      </c>
      <c r="M345" s="34">
        <v>129500</v>
      </c>
      <c r="N345" s="34"/>
      <c r="O345" s="34">
        <f t="shared" ref="O345:O413" si="48">+SUM(M345:N345)</f>
        <v>129500</v>
      </c>
      <c r="P345" s="34"/>
      <c r="Q345" s="34"/>
      <c r="R345" s="43"/>
      <c r="S345" s="43"/>
      <c r="T345" s="3" t="s">
        <v>2130</v>
      </c>
    </row>
    <row r="346" spans="1:21" x14ac:dyDescent="0.35">
      <c r="A346" s="3" t="s">
        <v>53</v>
      </c>
      <c r="B346" s="3"/>
      <c r="C346" s="3"/>
      <c r="D346" s="3"/>
      <c r="E346" s="91"/>
      <c r="F346" s="34"/>
      <c r="G346" s="34"/>
      <c r="H346" s="34"/>
      <c r="I346" s="34"/>
      <c r="J346" s="34"/>
      <c r="K346" s="98">
        <v>44441</v>
      </c>
      <c r="L346" s="3" t="s">
        <v>316</v>
      </c>
      <c r="M346" s="34">
        <v>229500</v>
      </c>
      <c r="N346" s="34"/>
      <c r="O346" s="34">
        <f t="shared" si="48"/>
        <v>229500</v>
      </c>
      <c r="P346" s="34"/>
      <c r="Q346" s="34"/>
      <c r="R346" s="34"/>
      <c r="S346" s="34"/>
      <c r="T346" s="3" t="s">
        <v>2130</v>
      </c>
    </row>
    <row r="347" spans="1:21" x14ac:dyDescent="0.35">
      <c r="A347" s="3" t="s">
        <v>53</v>
      </c>
      <c r="B347" s="3"/>
      <c r="C347" s="3"/>
      <c r="D347" s="3"/>
      <c r="E347" s="91"/>
      <c r="F347" s="34"/>
      <c r="G347" s="34"/>
      <c r="H347" s="34"/>
      <c r="I347" s="34"/>
      <c r="J347" s="34"/>
      <c r="K347" s="98">
        <v>44441</v>
      </c>
      <c r="L347" s="3" t="s">
        <v>316</v>
      </c>
      <c r="M347" s="34">
        <v>10000</v>
      </c>
      <c r="N347" s="34"/>
      <c r="O347" s="34">
        <f t="shared" si="48"/>
        <v>10000</v>
      </c>
      <c r="P347" s="34"/>
      <c r="Q347" s="34"/>
      <c r="R347" s="34"/>
      <c r="S347" s="34"/>
      <c r="T347" s="3" t="s">
        <v>2130</v>
      </c>
    </row>
    <row r="348" spans="1:21" x14ac:dyDescent="0.35">
      <c r="A348" s="3" t="s">
        <v>53</v>
      </c>
      <c r="B348" s="3"/>
      <c r="C348" s="3"/>
      <c r="D348" s="3"/>
      <c r="E348" s="91"/>
      <c r="F348" s="34"/>
      <c r="G348" s="34"/>
      <c r="H348" s="34"/>
      <c r="I348" s="34"/>
      <c r="J348" s="34"/>
      <c r="K348" s="98">
        <v>44442</v>
      </c>
      <c r="L348" s="3" t="s">
        <v>316</v>
      </c>
      <c r="M348" s="34">
        <v>-10000</v>
      </c>
      <c r="N348" s="34"/>
      <c r="O348" s="34">
        <f t="shared" si="48"/>
        <v>-10000</v>
      </c>
      <c r="P348" s="34"/>
      <c r="Q348" s="34"/>
      <c r="R348" s="34"/>
      <c r="S348" s="34"/>
      <c r="T348" s="3" t="s">
        <v>2130</v>
      </c>
    </row>
    <row r="349" spans="1:21" x14ac:dyDescent="0.35">
      <c r="A349" s="3" t="s">
        <v>53</v>
      </c>
      <c r="B349" s="3"/>
      <c r="C349" s="3"/>
      <c r="D349" s="3"/>
      <c r="E349" s="91"/>
      <c r="F349" s="34"/>
      <c r="G349" s="34"/>
      <c r="H349" s="34"/>
      <c r="I349" s="34"/>
      <c r="J349" s="34"/>
      <c r="K349" s="98">
        <v>44551</v>
      </c>
      <c r="L349" s="3" t="s">
        <v>316</v>
      </c>
      <c r="M349" s="34">
        <v>300000</v>
      </c>
      <c r="N349" s="34"/>
      <c r="O349" s="34">
        <f t="shared" si="48"/>
        <v>300000</v>
      </c>
      <c r="P349" s="34"/>
      <c r="Q349" s="34"/>
      <c r="R349" s="34"/>
      <c r="S349" s="34"/>
      <c r="T349" s="3" t="s">
        <v>2130</v>
      </c>
    </row>
    <row r="350" spans="1:21" x14ac:dyDescent="0.35">
      <c r="A350" s="3" t="s">
        <v>53</v>
      </c>
      <c r="B350" s="3"/>
      <c r="C350" s="3"/>
      <c r="D350" s="3"/>
      <c r="E350" s="91"/>
      <c r="F350" s="34"/>
      <c r="G350" s="34"/>
      <c r="H350" s="34"/>
      <c r="I350" s="34"/>
      <c r="J350" s="34"/>
      <c r="K350" s="98">
        <v>44552</v>
      </c>
      <c r="L350" s="3" t="s">
        <v>316</v>
      </c>
      <c r="M350" s="34">
        <v>300000</v>
      </c>
      <c r="N350" s="34"/>
      <c r="O350" s="34">
        <f t="shared" si="48"/>
        <v>300000</v>
      </c>
      <c r="P350" s="34"/>
      <c r="Q350" s="34"/>
      <c r="R350" s="34"/>
      <c r="S350" s="34"/>
      <c r="T350" s="3" t="s">
        <v>2130</v>
      </c>
    </row>
    <row r="351" spans="1:21" x14ac:dyDescent="0.35">
      <c r="A351" s="3" t="s">
        <v>53</v>
      </c>
      <c r="B351" s="3"/>
      <c r="C351" s="3"/>
      <c r="D351" s="3"/>
      <c r="E351" s="91"/>
      <c r="F351" s="34"/>
      <c r="G351" s="34"/>
      <c r="H351" s="34"/>
      <c r="I351" s="34"/>
      <c r="J351" s="34"/>
      <c r="K351" s="98">
        <v>44552</v>
      </c>
      <c r="L351" s="3" t="s">
        <v>316</v>
      </c>
      <c r="M351" s="34">
        <v>-129500</v>
      </c>
      <c r="N351" s="34"/>
      <c r="O351" s="34">
        <f t="shared" si="48"/>
        <v>-129500</v>
      </c>
      <c r="P351" s="34"/>
      <c r="Q351" s="34"/>
      <c r="R351" s="34"/>
      <c r="S351" s="34"/>
      <c r="T351" s="3" t="s">
        <v>2130</v>
      </c>
    </row>
    <row r="352" spans="1:21" x14ac:dyDescent="0.35">
      <c r="A352" s="3" t="s">
        <v>53</v>
      </c>
      <c r="B352" s="3"/>
      <c r="C352" s="3"/>
      <c r="D352" s="3"/>
      <c r="E352" s="91"/>
      <c r="F352" s="34"/>
      <c r="G352" s="34"/>
      <c r="H352" s="34"/>
      <c r="I352" s="34"/>
      <c r="J352" s="34"/>
      <c r="K352" s="98">
        <v>44552</v>
      </c>
      <c r="L352" s="3" t="s">
        <v>316</v>
      </c>
      <c r="M352" s="34">
        <v>-229500</v>
      </c>
      <c r="N352" s="34"/>
      <c r="O352" s="34">
        <f t="shared" si="48"/>
        <v>-229500</v>
      </c>
      <c r="P352" s="34"/>
      <c r="Q352" s="34"/>
      <c r="R352" s="34"/>
      <c r="S352" s="34"/>
      <c r="T352" s="3" t="s">
        <v>2130</v>
      </c>
    </row>
    <row r="353" spans="1:21" x14ac:dyDescent="0.35">
      <c r="A353" s="3" t="s">
        <v>53</v>
      </c>
      <c r="B353" s="3"/>
      <c r="C353" s="3"/>
      <c r="D353" s="3"/>
      <c r="E353" s="91"/>
      <c r="F353" s="34"/>
      <c r="G353" s="34"/>
      <c r="H353" s="34"/>
      <c r="I353" s="34"/>
      <c r="J353" s="34"/>
      <c r="K353" s="98">
        <v>44652</v>
      </c>
      <c r="L353" s="3" t="s">
        <v>316</v>
      </c>
      <c r="M353" s="34">
        <v>10000</v>
      </c>
      <c r="N353" s="34"/>
      <c r="O353" s="34">
        <f t="shared" si="48"/>
        <v>10000</v>
      </c>
      <c r="P353" s="34"/>
      <c r="Q353" s="34"/>
      <c r="R353" s="34"/>
      <c r="S353" s="34"/>
      <c r="T353" s="3" t="s">
        <v>2130</v>
      </c>
    </row>
    <row r="354" spans="1:21" x14ac:dyDescent="0.35">
      <c r="A354" s="3" t="s">
        <v>53</v>
      </c>
      <c r="B354" s="3"/>
      <c r="C354" s="3"/>
      <c r="D354" s="3"/>
      <c r="E354" s="91"/>
      <c r="F354" s="34"/>
      <c r="G354" s="34"/>
      <c r="H354" s="34"/>
      <c r="I354" s="34"/>
      <c r="J354" s="34"/>
      <c r="K354" s="98">
        <v>44657</v>
      </c>
      <c r="L354" s="3" t="s">
        <v>9</v>
      </c>
      <c r="M354" s="34"/>
      <c r="N354" s="34">
        <v>130000</v>
      </c>
      <c r="O354" s="34">
        <f t="shared" si="48"/>
        <v>130000</v>
      </c>
      <c r="P354" s="34"/>
      <c r="Q354" s="34"/>
      <c r="R354" s="34"/>
      <c r="S354" s="34"/>
      <c r="T354" s="3" t="s">
        <v>2130</v>
      </c>
    </row>
    <row r="355" spans="1:21" x14ac:dyDescent="0.35">
      <c r="A355" s="3" t="s">
        <v>53</v>
      </c>
      <c r="B355" s="3"/>
      <c r="C355" s="3"/>
      <c r="D355" s="3"/>
      <c r="E355" s="91"/>
      <c r="F355" s="34"/>
      <c r="G355" s="34"/>
      <c r="H355" s="34"/>
      <c r="I355" s="34"/>
      <c r="J355" s="34"/>
      <c r="K355" s="98">
        <v>44709</v>
      </c>
      <c r="L355" s="3" t="s">
        <v>9</v>
      </c>
      <c r="M355" s="34"/>
      <c r="N355" s="34">
        <v>39000</v>
      </c>
      <c r="O355" s="34">
        <f t="shared" si="48"/>
        <v>39000</v>
      </c>
      <c r="P355" s="34"/>
      <c r="Q355" s="34"/>
      <c r="R355" s="34"/>
      <c r="S355" s="34"/>
      <c r="T355" s="3" t="s">
        <v>2130</v>
      </c>
    </row>
    <row r="356" spans="1:21" x14ac:dyDescent="0.35">
      <c r="A356" s="3" t="s">
        <v>53</v>
      </c>
      <c r="B356" s="3"/>
      <c r="C356" s="3"/>
      <c r="D356" s="3"/>
      <c r="E356" s="91"/>
      <c r="F356" s="34"/>
      <c r="G356" s="34"/>
      <c r="H356" s="34"/>
      <c r="I356" s="34"/>
      <c r="J356" s="34"/>
      <c r="K356" s="98">
        <v>44715</v>
      </c>
      <c r="L356" s="3" t="s">
        <v>9</v>
      </c>
      <c r="M356" s="34"/>
      <c r="N356" s="34">
        <v>131000</v>
      </c>
      <c r="O356" s="34">
        <f t="shared" si="48"/>
        <v>131000</v>
      </c>
      <c r="P356" s="34"/>
      <c r="Q356" s="34"/>
      <c r="R356" s="34"/>
      <c r="S356" s="34"/>
      <c r="T356" s="3" t="s">
        <v>2130</v>
      </c>
    </row>
    <row r="357" spans="1:21" x14ac:dyDescent="0.35">
      <c r="A357" s="3" t="s">
        <v>53</v>
      </c>
      <c r="B357" s="3"/>
      <c r="C357" s="3"/>
      <c r="D357" s="3"/>
      <c r="E357" s="91"/>
      <c r="F357" s="34"/>
      <c r="G357" s="34"/>
      <c r="H357" s="34"/>
      <c r="I357" s="34"/>
      <c r="J357" s="34"/>
      <c r="K357" s="98"/>
      <c r="L357" s="100" t="s">
        <v>2177</v>
      </c>
      <c r="M357" s="100">
        <v>430000</v>
      </c>
      <c r="N357" s="34"/>
      <c r="O357" s="34">
        <f t="shared" si="48"/>
        <v>430000</v>
      </c>
      <c r="P357" s="34"/>
      <c r="Q357" s="34"/>
      <c r="R357" s="43"/>
      <c r="S357" s="43"/>
      <c r="T357" s="3" t="s">
        <v>2130</v>
      </c>
    </row>
    <row r="358" spans="1:21" x14ac:dyDescent="0.35">
      <c r="A358" s="3" t="s">
        <v>53</v>
      </c>
      <c r="B358" s="3"/>
      <c r="C358" s="3"/>
      <c r="D358" s="3"/>
      <c r="E358" s="91"/>
      <c r="F358" s="34"/>
      <c r="G358" s="34"/>
      <c r="H358" s="34"/>
      <c r="I358" s="34"/>
      <c r="J358" s="34"/>
      <c r="K358" s="98">
        <v>44790</v>
      </c>
      <c r="L358" s="3" t="s">
        <v>316</v>
      </c>
      <c r="M358" s="34">
        <v>240000</v>
      </c>
      <c r="N358" s="34"/>
      <c r="O358" s="34">
        <f t="shared" si="48"/>
        <v>240000</v>
      </c>
      <c r="P358" s="34"/>
      <c r="Q358" s="34"/>
      <c r="R358" s="34"/>
      <c r="S358" s="34"/>
      <c r="T358" s="3" t="s">
        <v>2130</v>
      </c>
    </row>
    <row r="359" spans="1:21" x14ac:dyDescent="0.35">
      <c r="A359" s="3" t="s">
        <v>53</v>
      </c>
      <c r="B359" s="3"/>
      <c r="C359" s="3"/>
      <c r="D359" s="3"/>
      <c r="E359" s="91"/>
      <c r="F359" s="34"/>
      <c r="G359" s="34"/>
      <c r="H359" s="34"/>
      <c r="I359" s="34"/>
      <c r="J359" s="34"/>
      <c r="K359" s="98">
        <v>44801</v>
      </c>
      <c r="L359" s="3" t="s">
        <v>316</v>
      </c>
      <c r="M359" s="34">
        <v>-600000</v>
      </c>
      <c r="N359" s="34"/>
      <c r="O359" s="34">
        <f t="shared" si="48"/>
        <v>-600000</v>
      </c>
      <c r="P359" s="34"/>
      <c r="Q359" s="34"/>
      <c r="R359" s="34"/>
      <c r="S359" s="34"/>
      <c r="T359" s="3" t="s">
        <v>2130</v>
      </c>
    </row>
    <row r="360" spans="1:21" x14ac:dyDescent="0.35">
      <c r="A360" s="3" t="s">
        <v>53</v>
      </c>
      <c r="B360" s="3"/>
      <c r="C360" s="3"/>
      <c r="D360" s="3"/>
      <c r="E360" s="91"/>
      <c r="F360" s="34"/>
      <c r="G360" s="34"/>
      <c r="H360" s="34"/>
      <c r="I360" s="34"/>
      <c r="J360" s="34"/>
      <c r="K360" s="98">
        <v>44801</v>
      </c>
      <c r="L360" s="3" t="s">
        <v>9</v>
      </c>
      <c r="M360" s="34"/>
      <c r="N360" s="34">
        <v>600000</v>
      </c>
      <c r="O360" s="34">
        <f t="shared" si="48"/>
        <v>600000</v>
      </c>
      <c r="P360" s="34"/>
      <c r="Q360" s="34"/>
      <c r="R360" s="34"/>
      <c r="S360" s="34"/>
      <c r="T360" s="3" t="s">
        <v>2130</v>
      </c>
    </row>
    <row r="361" spans="1:21" x14ac:dyDescent="0.35">
      <c r="A361" s="3" t="s">
        <v>53</v>
      </c>
      <c r="B361" s="3"/>
      <c r="C361" s="3"/>
      <c r="D361" s="3"/>
      <c r="E361" s="91"/>
      <c r="F361" s="34"/>
      <c r="G361" s="34"/>
      <c r="H361" s="34"/>
      <c r="I361" s="34"/>
      <c r="J361" s="34"/>
      <c r="K361" s="98">
        <v>44801</v>
      </c>
      <c r="L361" s="100" t="s">
        <v>2178</v>
      </c>
      <c r="M361" s="100">
        <v>-130000</v>
      </c>
      <c r="N361" s="34"/>
      <c r="O361" s="34">
        <f t="shared" si="48"/>
        <v>-130000</v>
      </c>
      <c r="P361" s="34"/>
      <c r="Q361" s="34"/>
      <c r="R361" s="34"/>
      <c r="S361" s="34"/>
      <c r="T361" s="3" t="s">
        <v>2130</v>
      </c>
    </row>
    <row r="362" spans="1:21" x14ac:dyDescent="0.35">
      <c r="A362" s="3" t="s">
        <v>53</v>
      </c>
      <c r="B362" s="3"/>
      <c r="C362" s="3"/>
      <c r="D362" s="3"/>
      <c r="E362" s="91"/>
      <c r="F362" s="34"/>
      <c r="G362" s="34"/>
      <c r="H362" s="34"/>
      <c r="I362" s="34"/>
      <c r="J362" s="34"/>
      <c r="K362" s="3"/>
      <c r="L362" s="3"/>
      <c r="M362" s="34"/>
      <c r="N362" s="34"/>
      <c r="O362" s="34"/>
      <c r="P362" s="34"/>
      <c r="Q362" s="34"/>
      <c r="R362" s="34"/>
      <c r="S362" s="34"/>
      <c r="T362" s="3"/>
    </row>
    <row r="363" spans="1:21" s="95" customFormat="1" x14ac:dyDescent="0.35">
      <c r="A363" s="18" t="s">
        <v>53</v>
      </c>
      <c r="B363" s="18"/>
      <c r="C363" s="18"/>
      <c r="D363" s="18"/>
      <c r="E363" s="94"/>
      <c r="F363" s="23"/>
      <c r="G363" s="23"/>
      <c r="H363" s="23"/>
      <c r="I363" s="23"/>
      <c r="J363" s="23"/>
      <c r="K363" s="18"/>
      <c r="L363" s="18" t="s">
        <v>2110</v>
      </c>
      <c r="M363" s="23">
        <f t="shared" ref="M363:N363" si="49">+SUM(M345:M361)</f>
        <v>550000</v>
      </c>
      <c r="N363" s="23">
        <f t="shared" si="49"/>
        <v>900000</v>
      </c>
      <c r="O363" s="23">
        <f>+SUM(O345:O361)</f>
        <v>1450000</v>
      </c>
      <c r="P363" s="23">
        <f>+I344-M363</f>
        <v>-550000</v>
      </c>
      <c r="Q363" s="23">
        <f>+J344-N363</f>
        <v>550000</v>
      </c>
      <c r="R363" s="23">
        <f>+P363+Q363</f>
        <v>0</v>
      </c>
      <c r="S363" s="23">
        <f>+O363</f>
        <v>1450000</v>
      </c>
      <c r="T363" s="18" t="s">
        <v>2130</v>
      </c>
      <c r="U363" s="95" t="s">
        <v>2302</v>
      </c>
    </row>
    <row r="364" spans="1:21" x14ac:dyDescent="0.35">
      <c r="A364" s="3" t="s">
        <v>54</v>
      </c>
      <c r="B364" s="3" t="s">
        <v>437</v>
      </c>
      <c r="C364" s="3"/>
      <c r="D364" s="3">
        <v>119.44</v>
      </c>
      <c r="E364" s="91">
        <v>10000</v>
      </c>
      <c r="F364" s="34">
        <f>+D364*0.8364</f>
        <v>99.899616000000009</v>
      </c>
      <c r="G364" s="34"/>
      <c r="H364" s="34">
        <f>+D364*E364</f>
        <v>1194400</v>
      </c>
      <c r="I364" s="34">
        <f>+CEILING(F364*G364,1000)</f>
        <v>0</v>
      </c>
      <c r="J364" s="34">
        <f>(H364-I364)</f>
        <v>1194400</v>
      </c>
      <c r="K364" s="21">
        <v>44434</v>
      </c>
      <c r="L364" s="3" t="s">
        <v>2109</v>
      </c>
      <c r="M364" s="34"/>
      <c r="N364" s="34"/>
      <c r="O364" s="34"/>
      <c r="P364" s="34"/>
      <c r="Q364" s="34"/>
      <c r="R364" s="34"/>
      <c r="S364" s="34"/>
      <c r="T364" s="3" t="s">
        <v>2130</v>
      </c>
      <c r="U364" s="1" t="s">
        <v>2303</v>
      </c>
    </row>
    <row r="365" spans="1:21" x14ac:dyDescent="0.35">
      <c r="A365" s="3" t="s">
        <v>54</v>
      </c>
      <c r="B365" s="3"/>
      <c r="C365" s="3"/>
      <c r="D365" s="3"/>
      <c r="E365" s="91"/>
      <c r="F365" s="34"/>
      <c r="G365" s="34"/>
      <c r="H365" s="34"/>
      <c r="I365" s="34"/>
      <c r="J365" s="34"/>
      <c r="K365" s="21">
        <v>44434</v>
      </c>
      <c r="L365" s="3" t="s">
        <v>316</v>
      </c>
      <c r="M365" s="34">
        <v>50000</v>
      </c>
      <c r="N365" s="34"/>
      <c r="O365" s="34">
        <f t="shared" si="48"/>
        <v>50000</v>
      </c>
      <c r="P365" s="34"/>
      <c r="Q365" s="34"/>
      <c r="R365" s="34"/>
      <c r="S365" s="34"/>
      <c r="T365" s="3" t="s">
        <v>2130</v>
      </c>
    </row>
    <row r="366" spans="1:21" x14ac:dyDescent="0.35">
      <c r="A366" s="3" t="s">
        <v>54</v>
      </c>
      <c r="B366" s="3"/>
      <c r="C366" s="3"/>
      <c r="D366" s="3"/>
      <c r="E366" s="91"/>
      <c r="F366" s="34"/>
      <c r="G366" s="34"/>
      <c r="H366" s="34"/>
      <c r="I366" s="34"/>
      <c r="J366" s="34"/>
      <c r="K366" s="21">
        <v>44435</v>
      </c>
      <c r="L366" s="3" t="s">
        <v>316</v>
      </c>
      <c r="M366" s="34">
        <v>100000</v>
      </c>
      <c r="N366" s="34"/>
      <c r="O366" s="34">
        <f t="shared" si="48"/>
        <v>100000</v>
      </c>
      <c r="P366" s="34"/>
      <c r="Q366" s="34"/>
      <c r="R366" s="34"/>
      <c r="S366" s="34"/>
      <c r="T366" s="3" t="s">
        <v>2130</v>
      </c>
    </row>
    <row r="367" spans="1:21" x14ac:dyDescent="0.35">
      <c r="A367" s="3" t="s">
        <v>54</v>
      </c>
      <c r="B367" s="3"/>
      <c r="C367" s="3"/>
      <c r="D367" s="3"/>
      <c r="E367" s="91"/>
      <c r="F367" s="34"/>
      <c r="G367" s="34"/>
      <c r="H367" s="34"/>
      <c r="I367" s="34"/>
      <c r="J367" s="34"/>
      <c r="K367" s="21">
        <v>44435</v>
      </c>
      <c r="L367" s="3" t="s">
        <v>316</v>
      </c>
      <c r="M367" s="34">
        <v>150000</v>
      </c>
      <c r="N367" s="34"/>
      <c r="O367" s="34">
        <f t="shared" si="48"/>
        <v>150000</v>
      </c>
      <c r="P367" s="34"/>
      <c r="Q367" s="34"/>
      <c r="R367" s="43"/>
      <c r="S367" s="43"/>
      <c r="T367" s="3" t="s">
        <v>2130</v>
      </c>
    </row>
    <row r="368" spans="1:21" x14ac:dyDescent="0.35">
      <c r="A368" s="3" t="s">
        <v>54</v>
      </c>
      <c r="B368" s="3"/>
      <c r="C368" s="3"/>
      <c r="D368" s="3"/>
      <c r="E368" s="91"/>
      <c r="F368" s="34"/>
      <c r="G368" s="34"/>
      <c r="H368" s="34"/>
      <c r="I368" s="34"/>
      <c r="J368" s="34"/>
      <c r="K368" s="21">
        <v>44533</v>
      </c>
      <c r="L368" s="3" t="s">
        <v>316</v>
      </c>
      <c r="M368" s="34">
        <v>600000</v>
      </c>
      <c r="N368" s="34"/>
      <c r="O368" s="34">
        <f t="shared" si="48"/>
        <v>600000</v>
      </c>
      <c r="P368" s="34"/>
      <c r="Q368" s="34"/>
      <c r="R368" s="34"/>
      <c r="S368" s="34"/>
      <c r="T368" s="3" t="s">
        <v>2130</v>
      </c>
    </row>
    <row r="369" spans="1:21" x14ac:dyDescent="0.35">
      <c r="A369" s="3" t="s">
        <v>54</v>
      </c>
      <c r="B369" s="3"/>
      <c r="C369" s="3"/>
      <c r="D369" s="3"/>
      <c r="E369" s="91"/>
      <c r="F369" s="34"/>
      <c r="G369" s="34"/>
      <c r="H369" s="34"/>
      <c r="I369" s="34"/>
      <c r="J369" s="34"/>
      <c r="K369" s="21">
        <v>44535</v>
      </c>
      <c r="L369" s="3" t="s">
        <v>316</v>
      </c>
      <c r="M369" s="34">
        <v>-100000</v>
      </c>
      <c r="N369" s="34"/>
      <c r="O369" s="34">
        <f t="shared" si="48"/>
        <v>-100000</v>
      </c>
      <c r="P369" s="34"/>
      <c r="Q369" s="34"/>
      <c r="R369" s="34"/>
      <c r="S369" s="34"/>
      <c r="T369" s="3" t="s">
        <v>2130</v>
      </c>
    </row>
    <row r="370" spans="1:21" x14ac:dyDescent="0.35">
      <c r="A370" s="3" t="s">
        <v>54</v>
      </c>
      <c r="B370" s="3"/>
      <c r="C370" s="3"/>
      <c r="D370" s="3"/>
      <c r="E370" s="91"/>
      <c r="F370" s="34"/>
      <c r="G370" s="34"/>
      <c r="H370" s="34"/>
      <c r="I370" s="34"/>
      <c r="J370" s="34"/>
      <c r="K370" s="21">
        <v>44535</v>
      </c>
      <c r="L370" s="3" t="s">
        <v>316</v>
      </c>
      <c r="M370" s="34">
        <v>-200000</v>
      </c>
      <c r="N370" s="34"/>
      <c r="O370" s="34">
        <f t="shared" si="48"/>
        <v>-200000</v>
      </c>
      <c r="P370" s="34"/>
      <c r="Q370" s="34"/>
      <c r="R370" s="34"/>
      <c r="S370" s="34"/>
      <c r="T370" s="3" t="s">
        <v>2130</v>
      </c>
    </row>
    <row r="371" spans="1:21" x14ac:dyDescent="0.35">
      <c r="A371" s="3" t="s">
        <v>54</v>
      </c>
      <c r="B371" s="3"/>
      <c r="C371" s="3"/>
      <c r="D371" s="3"/>
      <c r="E371" s="91"/>
      <c r="F371" s="34"/>
      <c r="G371" s="34"/>
      <c r="H371" s="34"/>
      <c r="I371" s="34"/>
      <c r="J371" s="34"/>
      <c r="K371" s="21">
        <v>44901</v>
      </c>
      <c r="L371" s="3" t="s">
        <v>316</v>
      </c>
      <c r="M371" s="34">
        <v>350000</v>
      </c>
      <c r="N371" s="34"/>
      <c r="O371" s="34">
        <f t="shared" si="48"/>
        <v>350000</v>
      </c>
      <c r="P371" s="34"/>
      <c r="Q371" s="34"/>
      <c r="R371" s="43"/>
      <c r="S371" s="43"/>
      <c r="T371" s="3" t="s">
        <v>2130</v>
      </c>
    </row>
    <row r="372" spans="1:21" x14ac:dyDescent="0.35">
      <c r="A372" s="3" t="s">
        <v>54</v>
      </c>
      <c r="B372" s="3"/>
      <c r="C372" s="3"/>
      <c r="D372" s="3"/>
      <c r="E372" s="91"/>
      <c r="F372" s="34"/>
      <c r="G372" s="34"/>
      <c r="H372" s="34"/>
      <c r="I372" s="34"/>
      <c r="J372" s="34"/>
      <c r="K372" s="21">
        <v>44901</v>
      </c>
      <c r="L372" s="3" t="s">
        <v>316</v>
      </c>
      <c r="M372" s="34">
        <v>350000</v>
      </c>
      <c r="N372" s="34"/>
      <c r="O372" s="34">
        <f t="shared" si="48"/>
        <v>350000</v>
      </c>
      <c r="P372" s="34"/>
      <c r="Q372" s="34"/>
      <c r="R372" s="34"/>
      <c r="S372" s="34"/>
      <c r="T372" s="3" t="s">
        <v>2130</v>
      </c>
    </row>
    <row r="373" spans="1:21" x14ac:dyDescent="0.35">
      <c r="A373" s="3" t="s">
        <v>54</v>
      </c>
      <c r="B373" s="3"/>
      <c r="C373" s="3"/>
      <c r="D373" s="3"/>
      <c r="E373" s="91"/>
      <c r="F373" s="34"/>
      <c r="G373" s="34"/>
      <c r="H373" s="34"/>
      <c r="I373" s="34"/>
      <c r="J373" s="34"/>
      <c r="K373" s="21">
        <v>44903</v>
      </c>
      <c r="L373" s="3" t="s">
        <v>316</v>
      </c>
      <c r="M373" s="34">
        <v>-350000</v>
      </c>
      <c r="N373" s="34"/>
      <c r="O373" s="34">
        <f t="shared" si="48"/>
        <v>-350000</v>
      </c>
      <c r="P373" s="34"/>
      <c r="Q373" s="34"/>
      <c r="R373" s="34"/>
      <c r="S373" s="34"/>
      <c r="T373" s="3" t="s">
        <v>2130</v>
      </c>
    </row>
    <row r="374" spans="1:21" x14ac:dyDescent="0.35">
      <c r="A374" s="3" t="s">
        <v>54</v>
      </c>
      <c r="B374" s="3"/>
      <c r="C374" s="3"/>
      <c r="D374" s="3"/>
      <c r="E374" s="91"/>
      <c r="F374" s="34"/>
      <c r="G374" s="34"/>
      <c r="H374" s="34"/>
      <c r="I374" s="34"/>
      <c r="J374" s="34"/>
      <c r="K374" s="21">
        <v>44917</v>
      </c>
      <c r="L374" s="3" t="s">
        <v>9</v>
      </c>
      <c r="M374" s="34"/>
      <c r="N374" s="34">
        <v>494400</v>
      </c>
      <c r="O374" s="34">
        <f t="shared" si="48"/>
        <v>494400</v>
      </c>
      <c r="P374" s="34"/>
      <c r="Q374" s="34"/>
      <c r="R374" s="34"/>
      <c r="S374" s="34"/>
      <c r="T374" s="3" t="s">
        <v>2130</v>
      </c>
    </row>
    <row r="375" spans="1:21" x14ac:dyDescent="0.35">
      <c r="A375" s="3" t="s">
        <v>54</v>
      </c>
      <c r="B375" s="3"/>
      <c r="C375" s="3"/>
      <c r="D375" s="3"/>
      <c r="E375" s="91"/>
      <c r="F375" s="34"/>
      <c r="G375" s="34"/>
      <c r="H375" s="34"/>
      <c r="I375" s="34"/>
      <c r="J375" s="34"/>
      <c r="K375" s="21">
        <v>44917</v>
      </c>
      <c r="L375" s="3" t="s">
        <v>316</v>
      </c>
      <c r="M375" s="34">
        <v>350000</v>
      </c>
      <c r="N375" s="34"/>
      <c r="O375" s="34">
        <f t="shared" si="48"/>
        <v>350000</v>
      </c>
      <c r="P375" s="34"/>
      <c r="Q375" s="34"/>
      <c r="R375" s="34"/>
      <c r="S375" s="34"/>
      <c r="T375" s="3" t="s">
        <v>2130</v>
      </c>
    </row>
    <row r="376" spans="1:21" x14ac:dyDescent="0.35">
      <c r="A376" s="3" t="s">
        <v>54</v>
      </c>
      <c r="B376" s="3"/>
      <c r="C376" s="3"/>
      <c r="D376" s="3"/>
      <c r="E376" s="91"/>
      <c r="F376" s="34"/>
      <c r="G376" s="34"/>
      <c r="H376" s="34"/>
      <c r="I376" s="34"/>
      <c r="J376" s="34"/>
      <c r="K376" s="21">
        <v>44915</v>
      </c>
      <c r="L376" s="3" t="s">
        <v>316</v>
      </c>
      <c r="M376" s="34">
        <v>-600000</v>
      </c>
      <c r="N376" s="34"/>
      <c r="O376" s="34">
        <f t="shared" si="48"/>
        <v>-600000</v>
      </c>
      <c r="P376" s="34"/>
      <c r="Q376" s="34"/>
      <c r="R376" s="34"/>
      <c r="S376" s="34"/>
      <c r="T376" s="3" t="s">
        <v>2130</v>
      </c>
    </row>
    <row r="377" spans="1:21" x14ac:dyDescent="0.35">
      <c r="A377" s="3" t="s">
        <v>54</v>
      </c>
      <c r="B377" s="3"/>
      <c r="C377" s="3"/>
      <c r="D377" s="3"/>
      <c r="E377" s="91"/>
      <c r="F377" s="34"/>
      <c r="G377" s="34"/>
      <c r="H377" s="34"/>
      <c r="I377" s="34"/>
      <c r="J377" s="34"/>
      <c r="K377" s="21" t="s">
        <v>244</v>
      </c>
      <c r="L377" s="3"/>
      <c r="M377" s="34"/>
      <c r="N377" s="34"/>
      <c r="O377" s="34"/>
      <c r="P377" s="34"/>
      <c r="Q377" s="34"/>
      <c r="R377" s="34"/>
      <c r="S377" s="34"/>
      <c r="T377" s="3" t="s">
        <v>2130</v>
      </c>
    </row>
    <row r="378" spans="1:21" s="95" customFormat="1" x14ac:dyDescent="0.35">
      <c r="A378" s="18" t="s">
        <v>54</v>
      </c>
      <c r="B378" s="18"/>
      <c r="C378" s="18"/>
      <c r="D378" s="18"/>
      <c r="E378" s="94"/>
      <c r="F378" s="23"/>
      <c r="G378" s="23"/>
      <c r="H378" s="23"/>
      <c r="I378" s="23"/>
      <c r="J378" s="23"/>
      <c r="K378" s="36"/>
      <c r="L378" s="18"/>
      <c r="M378" s="23">
        <f t="shared" ref="M378:N378" si="50">+SUM(M365:M376)</f>
        <v>700000</v>
      </c>
      <c r="N378" s="23">
        <f t="shared" si="50"/>
        <v>494400</v>
      </c>
      <c r="O378" s="23">
        <f>+SUM(O365:O376)</f>
        <v>1194400</v>
      </c>
      <c r="P378" s="23">
        <f>+I364-M378</f>
        <v>-700000</v>
      </c>
      <c r="Q378" s="23">
        <f>+J364-N378</f>
        <v>700000</v>
      </c>
      <c r="R378" s="23">
        <f>+P378+Q378</f>
        <v>0</v>
      </c>
      <c r="S378" s="23">
        <f>+O378</f>
        <v>1194400</v>
      </c>
      <c r="T378" s="18"/>
      <c r="U378" s="95" t="s">
        <v>2302</v>
      </c>
    </row>
    <row r="379" spans="1:21" x14ac:dyDescent="0.35">
      <c r="A379" s="3" t="s">
        <v>55</v>
      </c>
      <c r="B379" s="3" t="s">
        <v>437</v>
      </c>
      <c r="C379" s="3"/>
      <c r="D379" s="3">
        <v>119.44</v>
      </c>
      <c r="E379" s="91">
        <v>10000</v>
      </c>
      <c r="F379" s="34">
        <f>+D379*0.8364</f>
        <v>99.899616000000009</v>
      </c>
      <c r="G379" s="34"/>
      <c r="H379" s="34">
        <f>+D379*E379</f>
        <v>1194400</v>
      </c>
      <c r="I379" s="34">
        <f>+CEILING(F379*G379,1000)</f>
        <v>0</v>
      </c>
      <c r="J379" s="34">
        <f>(H379-I379)</f>
        <v>1194400</v>
      </c>
      <c r="K379" s="21">
        <v>44426</v>
      </c>
      <c r="L379" s="3" t="s">
        <v>2109</v>
      </c>
      <c r="M379" s="34"/>
      <c r="N379" s="34"/>
      <c r="O379" s="34">
        <f t="shared" si="48"/>
        <v>0</v>
      </c>
      <c r="P379" s="34"/>
      <c r="Q379" s="34"/>
      <c r="R379" s="34"/>
      <c r="S379" s="34"/>
      <c r="T379" s="3" t="s">
        <v>2130</v>
      </c>
      <c r="U379" s="1" t="s">
        <v>2303</v>
      </c>
    </row>
    <row r="380" spans="1:21" x14ac:dyDescent="0.35">
      <c r="A380" s="3" t="s">
        <v>55</v>
      </c>
      <c r="B380" s="3"/>
      <c r="C380" s="3"/>
      <c r="D380" s="3"/>
      <c r="E380" s="91"/>
      <c r="F380" s="34"/>
      <c r="G380" s="34"/>
      <c r="H380" s="34"/>
      <c r="I380" s="34"/>
      <c r="J380" s="34"/>
      <c r="K380" s="21">
        <v>44236</v>
      </c>
      <c r="L380" s="3" t="s">
        <v>9</v>
      </c>
      <c r="M380" s="34"/>
      <c r="N380" s="34">
        <v>300000</v>
      </c>
      <c r="O380" s="34">
        <f t="shared" si="48"/>
        <v>300000</v>
      </c>
      <c r="P380" s="34"/>
      <c r="Q380" s="34"/>
      <c r="R380" s="34"/>
      <c r="S380" s="34"/>
      <c r="T380" s="3" t="s">
        <v>2130</v>
      </c>
    </row>
    <row r="381" spans="1:21" x14ac:dyDescent="0.35">
      <c r="A381" s="3" t="s">
        <v>55</v>
      </c>
      <c r="B381" s="3"/>
      <c r="C381" s="3"/>
      <c r="D381" s="3"/>
      <c r="E381" s="91"/>
      <c r="F381" s="34"/>
      <c r="G381" s="34"/>
      <c r="H381" s="34"/>
      <c r="I381" s="34"/>
      <c r="J381" s="34"/>
      <c r="K381" s="21">
        <v>45009</v>
      </c>
      <c r="L381" s="3" t="s">
        <v>9</v>
      </c>
      <c r="M381" s="34"/>
      <c r="N381" s="34">
        <v>47776</v>
      </c>
      <c r="O381" s="34">
        <f t="shared" si="48"/>
        <v>47776</v>
      </c>
      <c r="P381" s="34"/>
      <c r="Q381" s="34"/>
      <c r="R381" s="34"/>
      <c r="S381" s="34"/>
      <c r="T381" s="3" t="s">
        <v>2130</v>
      </c>
    </row>
    <row r="382" spans="1:21" x14ac:dyDescent="0.35">
      <c r="A382" s="3" t="s">
        <v>55</v>
      </c>
      <c r="B382" s="3"/>
      <c r="C382" s="3"/>
      <c r="D382" s="3"/>
      <c r="E382" s="91"/>
      <c r="F382" s="34"/>
      <c r="G382" s="34"/>
      <c r="H382" s="34"/>
      <c r="I382" s="34"/>
      <c r="J382" s="34"/>
      <c r="K382" s="21">
        <v>45009</v>
      </c>
      <c r="L382" s="3" t="s">
        <v>9</v>
      </c>
      <c r="M382" s="34"/>
      <c r="N382" s="34">
        <v>32576</v>
      </c>
      <c r="O382" s="34">
        <f t="shared" si="48"/>
        <v>32576</v>
      </c>
      <c r="P382" s="34"/>
      <c r="Q382" s="34"/>
      <c r="R382" s="34"/>
      <c r="S382" s="34"/>
      <c r="T382" s="3" t="s">
        <v>2130</v>
      </c>
    </row>
    <row r="383" spans="1:21" x14ac:dyDescent="0.35">
      <c r="A383" s="3" t="s">
        <v>55</v>
      </c>
      <c r="B383" s="3"/>
      <c r="C383" s="3" t="s">
        <v>1992</v>
      </c>
      <c r="D383" s="3"/>
      <c r="E383" s="91"/>
      <c r="F383" s="34"/>
      <c r="G383" s="34"/>
      <c r="H383" s="34"/>
      <c r="I383" s="34"/>
      <c r="J383" s="34"/>
      <c r="K383" s="3">
        <v>45034</v>
      </c>
      <c r="L383" s="3" t="s">
        <v>9</v>
      </c>
      <c r="M383" s="34"/>
      <c r="N383" s="34">
        <v>50000</v>
      </c>
      <c r="O383" s="34">
        <f t="shared" si="48"/>
        <v>50000</v>
      </c>
      <c r="P383" s="34"/>
      <c r="Q383" s="34"/>
      <c r="R383" s="34"/>
      <c r="S383" s="34"/>
      <c r="T383" s="3" t="s">
        <v>2130</v>
      </c>
    </row>
    <row r="384" spans="1:21" x14ac:dyDescent="0.35">
      <c r="A384" s="3" t="s">
        <v>55</v>
      </c>
      <c r="B384" s="3"/>
      <c r="C384" s="3"/>
      <c r="D384" s="3"/>
      <c r="E384" s="91"/>
      <c r="F384" s="34"/>
      <c r="G384" s="34"/>
      <c r="H384" s="34"/>
      <c r="I384" s="34"/>
      <c r="J384" s="34"/>
      <c r="K384" s="3">
        <v>45042</v>
      </c>
      <c r="L384" s="3" t="s">
        <v>316</v>
      </c>
      <c r="M384" s="34">
        <v>350000</v>
      </c>
      <c r="N384" s="34"/>
      <c r="O384" s="34">
        <f t="shared" si="48"/>
        <v>350000</v>
      </c>
      <c r="P384" s="34"/>
      <c r="Q384" s="34"/>
      <c r="R384" s="34"/>
      <c r="S384" s="34"/>
      <c r="T384" s="3" t="s">
        <v>2130</v>
      </c>
    </row>
    <row r="385" spans="1:21" x14ac:dyDescent="0.35">
      <c r="A385" s="3" t="s">
        <v>55</v>
      </c>
      <c r="B385" s="3"/>
      <c r="C385" s="3"/>
      <c r="D385" s="3"/>
      <c r="E385" s="91"/>
      <c r="F385" s="34">
        <f>+D385*0.8364</f>
        <v>0</v>
      </c>
      <c r="G385" s="34"/>
      <c r="H385" s="34"/>
      <c r="I385" s="34"/>
      <c r="J385" s="34"/>
      <c r="K385" s="21">
        <v>45042</v>
      </c>
      <c r="L385" s="3" t="s">
        <v>316</v>
      </c>
      <c r="M385" s="34">
        <v>350000</v>
      </c>
      <c r="N385" s="34"/>
      <c r="O385" s="34">
        <f t="shared" si="48"/>
        <v>350000</v>
      </c>
      <c r="P385" s="34"/>
      <c r="Q385" s="34"/>
      <c r="R385" s="34"/>
      <c r="S385" s="34"/>
      <c r="T385" s="3" t="s">
        <v>2130</v>
      </c>
    </row>
    <row r="386" spans="1:21" x14ac:dyDescent="0.35">
      <c r="A386" s="3" t="s">
        <v>55</v>
      </c>
      <c r="B386" s="3"/>
      <c r="C386" s="3"/>
      <c r="D386" s="3"/>
      <c r="E386" s="91"/>
      <c r="F386" s="34"/>
      <c r="G386" s="34"/>
      <c r="H386" s="34"/>
      <c r="I386" s="34"/>
      <c r="J386" s="34"/>
      <c r="K386" s="21">
        <v>45042</v>
      </c>
      <c r="L386" s="100" t="s">
        <v>2179</v>
      </c>
      <c r="M386" s="100">
        <v>64000</v>
      </c>
      <c r="N386" s="34"/>
      <c r="O386" s="34">
        <f t="shared" si="48"/>
        <v>64000</v>
      </c>
      <c r="P386" s="34"/>
      <c r="Q386" s="34"/>
      <c r="R386" s="34"/>
      <c r="S386" s="34"/>
      <c r="T386" s="3" t="s">
        <v>2130</v>
      </c>
    </row>
    <row r="387" spans="1:21" x14ac:dyDescent="0.35">
      <c r="A387" s="3" t="s">
        <v>55</v>
      </c>
      <c r="B387" s="3"/>
      <c r="C387" s="3"/>
      <c r="D387" s="3"/>
      <c r="E387" s="91"/>
      <c r="F387" s="34"/>
      <c r="G387" s="34"/>
      <c r="H387" s="34"/>
      <c r="I387" s="34"/>
      <c r="J387" s="34"/>
      <c r="K387" s="21">
        <v>45045</v>
      </c>
      <c r="L387" s="3" t="s">
        <v>316</v>
      </c>
      <c r="M387" s="34"/>
      <c r="N387" s="34">
        <v>-350000</v>
      </c>
      <c r="O387" s="34">
        <f t="shared" si="48"/>
        <v>-350000</v>
      </c>
      <c r="P387" s="34"/>
      <c r="Q387" s="34"/>
      <c r="R387" s="34"/>
      <c r="S387" s="34"/>
      <c r="T387" s="3" t="s">
        <v>2130</v>
      </c>
    </row>
    <row r="388" spans="1:21" x14ac:dyDescent="0.35">
      <c r="A388" s="3" t="s">
        <v>55</v>
      </c>
      <c r="B388" s="3"/>
      <c r="C388" s="3"/>
      <c r="D388" s="3"/>
      <c r="E388" s="91"/>
      <c r="F388" s="34"/>
      <c r="G388" s="34"/>
      <c r="H388" s="34"/>
      <c r="I388" s="34"/>
      <c r="J388" s="34"/>
      <c r="K388" s="21">
        <v>45100</v>
      </c>
      <c r="L388" s="3" t="s">
        <v>316</v>
      </c>
      <c r="M388" s="34"/>
      <c r="N388" s="34">
        <v>350000</v>
      </c>
      <c r="O388" s="34">
        <f t="shared" si="48"/>
        <v>350000</v>
      </c>
      <c r="P388" s="34"/>
      <c r="Q388" s="34"/>
      <c r="R388" s="43"/>
      <c r="S388" s="43"/>
      <c r="T388" s="3" t="s">
        <v>2130</v>
      </c>
    </row>
    <row r="389" spans="1:21" x14ac:dyDescent="0.35">
      <c r="A389" s="3" t="s">
        <v>55</v>
      </c>
      <c r="B389" s="3"/>
      <c r="C389" s="3"/>
      <c r="D389" s="3"/>
      <c r="E389" s="91"/>
      <c r="F389" s="34"/>
      <c r="G389" s="34"/>
      <c r="H389" s="34"/>
      <c r="I389" s="34"/>
      <c r="J389" s="34"/>
      <c r="K389" s="21"/>
      <c r="L389" s="3"/>
      <c r="M389" s="34"/>
      <c r="N389" s="34"/>
      <c r="O389" s="34"/>
      <c r="P389" s="34"/>
      <c r="Q389" s="34"/>
      <c r="R389" s="34"/>
      <c r="S389" s="34"/>
      <c r="T389" s="3" t="s">
        <v>2130</v>
      </c>
    </row>
    <row r="390" spans="1:21" s="95" customFormat="1" x14ac:dyDescent="0.35">
      <c r="A390" s="18" t="s">
        <v>55</v>
      </c>
      <c r="B390" s="18"/>
      <c r="C390" s="18"/>
      <c r="D390" s="18"/>
      <c r="E390" s="94"/>
      <c r="F390" s="23"/>
      <c r="G390" s="23"/>
      <c r="H390" s="23"/>
      <c r="I390" s="23"/>
      <c r="J390" s="23"/>
      <c r="K390" s="36"/>
      <c r="L390" s="18"/>
      <c r="M390" s="23">
        <f t="shared" ref="M390:N390" si="51">+SUM(M380:M388)</f>
        <v>764000</v>
      </c>
      <c r="N390" s="23">
        <f t="shared" si="51"/>
        <v>430352</v>
      </c>
      <c r="O390" s="23">
        <f>+SUM(O380:O388)</f>
        <v>1194352</v>
      </c>
      <c r="P390" s="23">
        <f>+I379-M390</f>
        <v>-764000</v>
      </c>
      <c r="Q390" s="23">
        <f>+J379-N390</f>
        <v>764048</v>
      </c>
      <c r="R390" s="23">
        <f>+P390+Q390</f>
        <v>48</v>
      </c>
      <c r="S390" s="23">
        <f>+O390</f>
        <v>1194352</v>
      </c>
      <c r="T390" s="18"/>
      <c r="U390" s="95" t="s">
        <v>2302</v>
      </c>
    </row>
    <row r="391" spans="1:21" x14ac:dyDescent="0.35">
      <c r="A391" s="3" t="s">
        <v>56</v>
      </c>
      <c r="B391" s="3" t="s">
        <v>437</v>
      </c>
      <c r="C391" s="3"/>
      <c r="D391" s="3">
        <v>119.44</v>
      </c>
      <c r="E391" s="91">
        <v>10000</v>
      </c>
      <c r="F391" s="34">
        <f>+D391*0.8364</f>
        <v>99.899616000000009</v>
      </c>
      <c r="G391" s="34"/>
      <c r="H391" s="34">
        <f>+D391*E391</f>
        <v>1194400</v>
      </c>
      <c r="I391" s="34">
        <f>+CEILING(F391*G391,1000)</f>
        <v>0</v>
      </c>
      <c r="J391" s="34">
        <f>(H391-I391)</f>
        <v>1194400</v>
      </c>
      <c r="K391" s="21">
        <v>44426</v>
      </c>
      <c r="L391" s="3" t="s">
        <v>2109</v>
      </c>
      <c r="M391" s="34"/>
      <c r="N391" s="34"/>
      <c r="O391" s="34">
        <f t="shared" si="48"/>
        <v>0</v>
      </c>
      <c r="P391" s="34"/>
      <c r="Q391" s="34"/>
      <c r="R391" s="34"/>
      <c r="S391" s="34"/>
      <c r="T391" s="3" t="s">
        <v>2130</v>
      </c>
      <c r="U391" s="1" t="s">
        <v>2303</v>
      </c>
    </row>
    <row r="392" spans="1:21" x14ac:dyDescent="0.35">
      <c r="A392" s="3" t="s">
        <v>56</v>
      </c>
      <c r="B392" s="3"/>
      <c r="C392" s="3"/>
      <c r="D392" s="3"/>
      <c r="E392" s="91"/>
      <c r="F392" s="34"/>
      <c r="G392" s="34"/>
      <c r="H392" s="34"/>
      <c r="I392" s="34"/>
      <c r="J392" s="34"/>
      <c r="K392" s="21">
        <v>44236</v>
      </c>
      <c r="L392" s="3" t="s">
        <v>9</v>
      </c>
      <c r="M392" s="34"/>
      <c r="N392" s="34">
        <v>300000</v>
      </c>
      <c r="O392" s="34">
        <f t="shared" si="48"/>
        <v>300000</v>
      </c>
      <c r="P392" s="34"/>
      <c r="Q392" s="34"/>
      <c r="R392" s="34"/>
      <c r="S392" s="34"/>
      <c r="T392" s="3" t="s">
        <v>2130</v>
      </c>
    </row>
    <row r="393" spans="1:21" x14ac:dyDescent="0.35">
      <c r="A393" s="3" t="s">
        <v>56</v>
      </c>
      <c r="B393" s="3"/>
      <c r="C393" s="3"/>
      <c r="D393" s="3"/>
      <c r="E393" s="91"/>
      <c r="F393" s="34"/>
      <c r="G393" s="34"/>
      <c r="H393" s="34"/>
      <c r="I393" s="34"/>
      <c r="J393" s="34"/>
      <c r="K393" s="21">
        <v>44910</v>
      </c>
      <c r="L393" s="3" t="s">
        <v>316</v>
      </c>
      <c r="M393" s="34">
        <v>700000</v>
      </c>
      <c r="N393" s="34"/>
      <c r="O393" s="34">
        <f t="shared" si="48"/>
        <v>700000</v>
      </c>
      <c r="P393" s="34"/>
      <c r="Q393" s="34"/>
      <c r="R393" s="43"/>
      <c r="S393" s="43"/>
      <c r="T393" s="3" t="s">
        <v>2130</v>
      </c>
    </row>
    <row r="394" spans="1:21" x14ac:dyDescent="0.35">
      <c r="A394" s="3" t="s">
        <v>56</v>
      </c>
      <c r="B394" s="3"/>
      <c r="C394" s="3"/>
      <c r="D394" s="3"/>
      <c r="E394" s="91"/>
      <c r="F394" s="34"/>
      <c r="G394" s="34"/>
      <c r="H394" s="34"/>
      <c r="I394" s="34"/>
      <c r="J394" s="34"/>
      <c r="K394" s="21">
        <v>44910</v>
      </c>
      <c r="L394" s="3" t="s">
        <v>1182</v>
      </c>
      <c r="M394" s="34"/>
      <c r="N394" s="34">
        <v>194400</v>
      </c>
      <c r="O394" s="34">
        <f t="shared" si="48"/>
        <v>194400</v>
      </c>
      <c r="P394" s="34"/>
      <c r="Q394" s="34"/>
      <c r="R394" s="34"/>
      <c r="S394" s="34"/>
      <c r="T394" s="3" t="s">
        <v>2130</v>
      </c>
    </row>
    <row r="395" spans="1:21" x14ac:dyDescent="0.35">
      <c r="A395" s="3" t="s">
        <v>56</v>
      </c>
      <c r="B395" s="3"/>
      <c r="C395" s="3"/>
      <c r="D395" s="3"/>
      <c r="E395" s="91"/>
      <c r="F395" s="34"/>
      <c r="G395" s="34"/>
      <c r="H395" s="34"/>
      <c r="I395" s="34"/>
      <c r="J395" s="34"/>
      <c r="K395" s="21">
        <v>44914</v>
      </c>
      <c r="L395" s="3" t="s">
        <v>316</v>
      </c>
      <c r="M395" s="34">
        <v>-700000</v>
      </c>
      <c r="N395" s="34"/>
      <c r="O395" s="34">
        <f t="shared" si="48"/>
        <v>-700000</v>
      </c>
      <c r="P395" s="34"/>
      <c r="Q395" s="34"/>
      <c r="R395" s="34"/>
      <c r="S395" s="34"/>
      <c r="T395" s="3" t="s">
        <v>2130</v>
      </c>
    </row>
    <row r="396" spans="1:21" x14ac:dyDescent="0.35">
      <c r="A396" s="3" t="s">
        <v>56</v>
      </c>
      <c r="B396" s="3"/>
      <c r="C396" s="3"/>
      <c r="D396" s="3"/>
      <c r="E396" s="91"/>
      <c r="F396" s="34"/>
      <c r="G396" s="34"/>
      <c r="H396" s="34"/>
      <c r="I396" s="34"/>
      <c r="J396" s="34"/>
      <c r="K396" s="21">
        <v>44916</v>
      </c>
      <c r="L396" s="3" t="s">
        <v>316</v>
      </c>
      <c r="M396" s="34">
        <v>700000</v>
      </c>
      <c r="N396" s="34"/>
      <c r="O396" s="34">
        <f t="shared" si="48"/>
        <v>700000</v>
      </c>
      <c r="P396" s="34"/>
      <c r="Q396" s="34"/>
      <c r="R396" s="34"/>
      <c r="S396" s="34"/>
      <c r="T396" s="3" t="s">
        <v>2130</v>
      </c>
    </row>
    <row r="397" spans="1:21" x14ac:dyDescent="0.35">
      <c r="A397" s="3" t="s">
        <v>56</v>
      </c>
      <c r="B397" s="3"/>
      <c r="C397" s="3"/>
      <c r="D397" s="3"/>
      <c r="E397" s="91"/>
      <c r="F397" s="34"/>
      <c r="G397" s="34"/>
      <c r="H397" s="34"/>
      <c r="I397" s="34"/>
      <c r="J397" s="34"/>
      <c r="K397" s="21"/>
      <c r="L397" s="3"/>
      <c r="M397" s="34"/>
      <c r="N397" s="34"/>
      <c r="O397" s="34"/>
      <c r="P397" s="34"/>
      <c r="Q397" s="34"/>
      <c r="R397" s="34"/>
      <c r="S397" s="34"/>
      <c r="T397" s="3" t="s">
        <v>2130</v>
      </c>
    </row>
    <row r="398" spans="1:21" s="95" customFormat="1" x14ac:dyDescent="0.35">
      <c r="A398" s="18" t="s">
        <v>56</v>
      </c>
      <c r="B398" s="18"/>
      <c r="C398" s="18"/>
      <c r="D398" s="18"/>
      <c r="E398" s="94"/>
      <c r="F398" s="23"/>
      <c r="G398" s="23"/>
      <c r="H398" s="23"/>
      <c r="I398" s="23"/>
      <c r="J398" s="23"/>
      <c r="K398" s="36"/>
      <c r="L398" s="18"/>
      <c r="M398" s="23">
        <f t="shared" ref="M398:N398" si="52">SUM(M392:M396)</f>
        <v>700000</v>
      </c>
      <c r="N398" s="23">
        <f t="shared" si="52"/>
        <v>494400</v>
      </c>
      <c r="O398" s="23">
        <f>SUM(O392:O396)</f>
        <v>1194400</v>
      </c>
      <c r="P398" s="23">
        <f>+I391-M398</f>
        <v>-700000</v>
      </c>
      <c r="Q398" s="23">
        <f>+J391-N398</f>
        <v>700000</v>
      </c>
      <c r="R398" s="23">
        <f>+P398+Q398</f>
        <v>0</v>
      </c>
      <c r="S398" s="23">
        <f>+O398</f>
        <v>1194400</v>
      </c>
      <c r="T398" s="18"/>
      <c r="U398" s="95" t="s">
        <v>2302</v>
      </c>
    </row>
    <row r="399" spans="1:21" x14ac:dyDescent="0.35">
      <c r="A399" s="3" t="s">
        <v>57</v>
      </c>
      <c r="B399" s="3" t="s">
        <v>437</v>
      </c>
      <c r="C399" s="3"/>
      <c r="D399" s="3">
        <v>119.44</v>
      </c>
      <c r="E399" s="91">
        <v>10000</v>
      </c>
      <c r="F399" s="34">
        <f>+D399*0.8364</f>
        <v>99.899616000000009</v>
      </c>
      <c r="G399" s="34"/>
      <c r="H399" s="34">
        <f>+D399*E399</f>
        <v>1194400</v>
      </c>
      <c r="I399" s="34">
        <f>+CEILING(F399*G399,1000)</f>
        <v>0</v>
      </c>
      <c r="J399" s="34">
        <f>(H399-I399)</f>
        <v>1194400</v>
      </c>
      <c r="K399" s="21">
        <v>44426</v>
      </c>
      <c r="L399" s="3" t="s">
        <v>2109</v>
      </c>
      <c r="M399" s="34"/>
      <c r="N399" s="34"/>
      <c r="O399" s="34">
        <f t="shared" si="48"/>
        <v>0</v>
      </c>
      <c r="P399" s="34"/>
      <c r="Q399" s="34"/>
      <c r="R399" s="34"/>
      <c r="S399" s="34"/>
      <c r="T399" s="3" t="s">
        <v>2130</v>
      </c>
      <c r="U399" s="1" t="s">
        <v>2303</v>
      </c>
    </row>
    <row r="400" spans="1:21" x14ac:dyDescent="0.35">
      <c r="A400" s="3" t="s">
        <v>57</v>
      </c>
      <c r="B400" s="3"/>
      <c r="C400" s="3"/>
      <c r="D400" s="3"/>
      <c r="E400" s="91"/>
      <c r="F400" s="34"/>
      <c r="G400" s="34"/>
      <c r="H400" s="34"/>
      <c r="I400" s="34"/>
      <c r="J400" s="34"/>
      <c r="K400" s="21">
        <v>44426</v>
      </c>
      <c r="L400" s="3" t="s">
        <v>316</v>
      </c>
      <c r="M400" s="34"/>
      <c r="N400" s="34">
        <v>150000</v>
      </c>
      <c r="O400" s="34">
        <f t="shared" si="48"/>
        <v>150000</v>
      </c>
      <c r="P400" s="34"/>
      <c r="Q400" s="34"/>
      <c r="R400" s="34"/>
      <c r="S400" s="34"/>
      <c r="T400" s="3" t="s">
        <v>2130</v>
      </c>
    </row>
    <row r="401" spans="1:21" x14ac:dyDescent="0.35">
      <c r="A401" s="3" t="s">
        <v>57</v>
      </c>
      <c r="B401" s="3"/>
      <c r="C401" s="3"/>
      <c r="D401" s="3"/>
      <c r="E401" s="91"/>
      <c r="F401" s="34"/>
      <c r="G401" s="34"/>
      <c r="H401" s="34"/>
      <c r="I401" s="34"/>
      <c r="J401" s="34"/>
      <c r="K401" s="21">
        <v>44490</v>
      </c>
      <c r="L401" s="3" t="s">
        <v>1204</v>
      </c>
      <c r="M401" s="34"/>
      <c r="N401" s="34">
        <v>150000</v>
      </c>
      <c r="O401" s="34">
        <f t="shared" si="48"/>
        <v>150000</v>
      </c>
      <c r="P401" s="34"/>
      <c r="Q401" s="34"/>
      <c r="R401" s="34"/>
      <c r="S401" s="34"/>
      <c r="T401" s="3" t="s">
        <v>2130</v>
      </c>
    </row>
    <row r="402" spans="1:21" x14ac:dyDescent="0.35">
      <c r="A402" s="3" t="s">
        <v>57</v>
      </c>
      <c r="B402" s="3"/>
      <c r="C402" s="3"/>
      <c r="D402" s="3"/>
      <c r="E402" s="91"/>
      <c r="F402" s="34"/>
      <c r="G402" s="34"/>
      <c r="H402" s="34"/>
      <c r="I402" s="34"/>
      <c r="J402" s="34"/>
      <c r="K402" s="21">
        <v>44864</v>
      </c>
      <c r="L402" s="3" t="s">
        <v>9</v>
      </c>
      <c r="M402" s="34"/>
      <c r="N402" s="34">
        <v>192500</v>
      </c>
      <c r="O402" s="34">
        <f t="shared" si="48"/>
        <v>192500</v>
      </c>
      <c r="P402" s="34"/>
      <c r="Q402" s="34"/>
      <c r="R402" s="34"/>
      <c r="S402" s="34"/>
      <c r="T402" s="3" t="s">
        <v>2130</v>
      </c>
    </row>
    <row r="403" spans="1:21" x14ac:dyDescent="0.35">
      <c r="A403" s="3" t="s">
        <v>57</v>
      </c>
      <c r="B403" s="3"/>
      <c r="C403" s="3"/>
      <c r="D403" s="3"/>
      <c r="E403" s="91"/>
      <c r="F403" s="34"/>
      <c r="G403" s="34"/>
      <c r="H403" s="34"/>
      <c r="I403" s="34"/>
      <c r="J403" s="34"/>
      <c r="K403" s="21">
        <v>44869</v>
      </c>
      <c r="L403" s="3" t="s">
        <v>9</v>
      </c>
      <c r="M403" s="34"/>
      <c r="N403" s="34">
        <v>1000</v>
      </c>
      <c r="O403" s="34">
        <f t="shared" si="48"/>
        <v>1000</v>
      </c>
      <c r="P403" s="34"/>
      <c r="Q403" s="34"/>
      <c r="R403" s="43"/>
      <c r="S403" s="43"/>
      <c r="T403" s="3" t="s">
        <v>2130</v>
      </c>
    </row>
    <row r="404" spans="1:21" x14ac:dyDescent="0.35">
      <c r="A404" s="3" t="s">
        <v>57</v>
      </c>
      <c r="B404" s="3"/>
      <c r="C404" s="3"/>
      <c r="D404" s="3"/>
      <c r="E404" s="91"/>
      <c r="F404" s="34"/>
      <c r="G404" s="34"/>
      <c r="H404" s="34"/>
      <c r="I404" s="34"/>
      <c r="J404" s="34"/>
      <c r="K404" s="21">
        <v>44869</v>
      </c>
      <c r="L404" s="3" t="s">
        <v>316</v>
      </c>
      <c r="M404" s="34"/>
      <c r="N404" s="34">
        <v>700000</v>
      </c>
      <c r="O404" s="34">
        <f t="shared" si="48"/>
        <v>700000</v>
      </c>
      <c r="P404" s="34"/>
      <c r="Q404" s="34"/>
      <c r="R404" s="34"/>
      <c r="S404" s="34"/>
      <c r="T404" s="3" t="s">
        <v>2130</v>
      </c>
    </row>
    <row r="405" spans="1:21" x14ac:dyDescent="0.35">
      <c r="A405" s="3" t="s">
        <v>57</v>
      </c>
      <c r="B405" s="3"/>
      <c r="C405" s="3"/>
      <c r="D405" s="3"/>
      <c r="E405" s="91"/>
      <c r="F405" s="34"/>
      <c r="G405" s="34"/>
      <c r="H405" s="34"/>
      <c r="I405" s="34"/>
      <c r="J405" s="34"/>
      <c r="K405" s="21"/>
      <c r="L405" s="3"/>
      <c r="M405" s="34"/>
      <c r="N405" s="34"/>
      <c r="O405" s="34"/>
      <c r="P405" s="34"/>
      <c r="Q405" s="34"/>
      <c r="R405" s="34"/>
      <c r="S405" s="34"/>
      <c r="T405" s="3" t="s">
        <v>2130</v>
      </c>
    </row>
    <row r="406" spans="1:21" s="95" customFormat="1" x14ac:dyDescent="0.35">
      <c r="A406" s="18" t="s">
        <v>57</v>
      </c>
      <c r="B406" s="18"/>
      <c r="C406" s="18"/>
      <c r="D406" s="18"/>
      <c r="E406" s="94"/>
      <c r="F406" s="23"/>
      <c r="G406" s="23"/>
      <c r="H406" s="23"/>
      <c r="I406" s="23"/>
      <c r="J406" s="23"/>
      <c r="K406" s="36"/>
      <c r="L406" s="18"/>
      <c r="M406" s="23">
        <f t="shared" ref="M406:N406" si="53">SUM(M400:M404)</f>
        <v>0</v>
      </c>
      <c r="N406" s="23">
        <f t="shared" si="53"/>
        <v>1193500</v>
      </c>
      <c r="O406" s="23">
        <f>SUM(O400:O404)</f>
        <v>1193500</v>
      </c>
      <c r="P406" s="23">
        <f>+I399-M406</f>
        <v>0</v>
      </c>
      <c r="Q406" s="23">
        <f>+J399-N406</f>
        <v>900</v>
      </c>
      <c r="R406" s="23">
        <f>+P406+Q406</f>
        <v>900</v>
      </c>
      <c r="S406" s="23">
        <f>+O406</f>
        <v>1193500</v>
      </c>
      <c r="T406" s="18"/>
      <c r="U406" s="95" t="s">
        <v>2302</v>
      </c>
    </row>
    <row r="407" spans="1:21" x14ac:dyDescent="0.35">
      <c r="A407" s="3" t="s">
        <v>58</v>
      </c>
      <c r="B407" s="3" t="s">
        <v>437</v>
      </c>
      <c r="C407" s="3"/>
      <c r="D407" s="3">
        <v>119.44</v>
      </c>
      <c r="E407" s="91">
        <v>10000</v>
      </c>
      <c r="F407" s="34">
        <f>+D407*0.8364</f>
        <v>99.899616000000009</v>
      </c>
      <c r="G407" s="34"/>
      <c r="H407" s="34">
        <f>+D407*E407</f>
        <v>1194400</v>
      </c>
      <c r="I407" s="34">
        <f>+CEILING(F407*G407,1000)</f>
        <v>0</v>
      </c>
      <c r="J407" s="34">
        <f>(H407-I407)</f>
        <v>1194400</v>
      </c>
      <c r="K407" s="98">
        <v>44426</v>
      </c>
      <c r="L407" s="3" t="s">
        <v>2109</v>
      </c>
      <c r="M407" s="34"/>
      <c r="N407" s="34"/>
      <c r="O407" s="34">
        <f t="shared" si="48"/>
        <v>0</v>
      </c>
      <c r="P407" s="34"/>
      <c r="Q407" s="34"/>
      <c r="R407" s="34"/>
      <c r="S407" s="34"/>
      <c r="T407" s="3" t="s">
        <v>2130</v>
      </c>
      <c r="U407" s="1" t="s">
        <v>2303</v>
      </c>
    </row>
    <row r="408" spans="1:21" x14ac:dyDescent="0.35">
      <c r="A408" s="3" t="s">
        <v>58</v>
      </c>
      <c r="B408" s="3"/>
      <c r="C408" s="3"/>
      <c r="D408" s="3"/>
      <c r="E408" s="91"/>
      <c r="F408" s="34"/>
      <c r="G408" s="34"/>
      <c r="H408" s="34"/>
      <c r="I408" s="34"/>
      <c r="J408" s="34"/>
      <c r="K408" s="98">
        <v>44426</v>
      </c>
      <c r="L408" s="3" t="s">
        <v>1182</v>
      </c>
      <c r="M408" s="34"/>
      <c r="N408" s="34">
        <v>150000</v>
      </c>
      <c r="O408" s="34">
        <f t="shared" si="48"/>
        <v>150000</v>
      </c>
      <c r="P408" s="34"/>
      <c r="Q408" s="34"/>
      <c r="R408" s="34"/>
      <c r="S408" s="34"/>
      <c r="T408" s="3" t="s">
        <v>2130</v>
      </c>
    </row>
    <row r="409" spans="1:21" x14ac:dyDescent="0.35">
      <c r="A409" s="3" t="s">
        <v>58</v>
      </c>
      <c r="B409" s="3"/>
      <c r="C409" s="3"/>
      <c r="D409" s="3"/>
      <c r="E409" s="91"/>
      <c r="F409" s="34"/>
      <c r="G409" s="34"/>
      <c r="H409" s="34"/>
      <c r="I409" s="34"/>
      <c r="J409" s="34"/>
      <c r="K409" s="98">
        <v>44484</v>
      </c>
      <c r="L409" s="3" t="s">
        <v>316</v>
      </c>
      <c r="M409" s="34">
        <v>300000</v>
      </c>
      <c r="N409" s="34"/>
      <c r="O409" s="34">
        <f t="shared" si="48"/>
        <v>300000</v>
      </c>
      <c r="P409" s="34"/>
      <c r="Q409" s="34"/>
      <c r="R409" s="34"/>
      <c r="S409" s="34"/>
      <c r="T409" s="3" t="s">
        <v>2130</v>
      </c>
    </row>
    <row r="410" spans="1:21" x14ac:dyDescent="0.35">
      <c r="A410" s="3" t="s">
        <v>58</v>
      </c>
      <c r="B410" s="3"/>
      <c r="C410" s="3"/>
      <c r="D410" s="3"/>
      <c r="E410" s="91"/>
      <c r="F410" s="34"/>
      <c r="G410" s="34"/>
      <c r="H410" s="34"/>
      <c r="I410" s="34"/>
      <c r="J410" s="34"/>
      <c r="K410" s="98">
        <v>44490</v>
      </c>
      <c r="L410" s="100" t="s">
        <v>2180</v>
      </c>
      <c r="M410" s="34"/>
      <c r="N410" s="100">
        <v>-150000</v>
      </c>
      <c r="O410" s="34">
        <f t="shared" si="48"/>
        <v>-150000</v>
      </c>
      <c r="P410" s="34"/>
      <c r="Q410" s="34"/>
      <c r="R410" s="34"/>
      <c r="S410" s="34"/>
      <c r="T410" s="3" t="s">
        <v>2130</v>
      </c>
    </row>
    <row r="411" spans="1:21" x14ac:dyDescent="0.35">
      <c r="A411" s="3" t="s">
        <v>58</v>
      </c>
      <c r="B411" s="3"/>
      <c r="C411" s="3"/>
      <c r="D411" s="3"/>
      <c r="E411" s="91"/>
      <c r="F411" s="34"/>
      <c r="G411" s="34"/>
      <c r="H411" s="34"/>
      <c r="I411" s="34"/>
      <c r="J411" s="34"/>
      <c r="K411" s="98">
        <v>45003</v>
      </c>
      <c r="L411" s="3" t="s">
        <v>9</v>
      </c>
      <c r="M411" s="34"/>
      <c r="N411" s="34">
        <v>50000</v>
      </c>
      <c r="O411" s="34">
        <f t="shared" si="48"/>
        <v>50000</v>
      </c>
      <c r="P411" s="34"/>
      <c r="Q411" s="34"/>
      <c r="R411" s="34"/>
      <c r="S411" s="34"/>
      <c r="T411" s="3" t="s">
        <v>2130</v>
      </c>
    </row>
    <row r="412" spans="1:21" x14ac:dyDescent="0.35">
      <c r="A412" s="3" t="s">
        <v>58</v>
      </c>
      <c r="B412" s="3"/>
      <c r="C412" s="3"/>
      <c r="D412" s="3"/>
      <c r="E412" s="91"/>
      <c r="F412" s="34"/>
      <c r="G412" s="34"/>
      <c r="H412" s="34"/>
      <c r="I412" s="34"/>
      <c r="J412" s="34"/>
      <c r="K412" s="98">
        <v>45009</v>
      </c>
      <c r="L412" s="3" t="s">
        <v>9</v>
      </c>
      <c r="M412" s="34"/>
      <c r="N412" s="34">
        <v>100000</v>
      </c>
      <c r="O412" s="34">
        <f t="shared" si="48"/>
        <v>100000</v>
      </c>
      <c r="P412" s="34"/>
      <c r="Q412" s="34"/>
      <c r="R412" s="34"/>
      <c r="S412" s="34"/>
      <c r="T412" s="3" t="s">
        <v>2130</v>
      </c>
    </row>
    <row r="413" spans="1:21" x14ac:dyDescent="0.35">
      <c r="A413" s="3" t="s">
        <v>58</v>
      </c>
      <c r="B413" s="3"/>
      <c r="C413" s="3"/>
      <c r="D413" s="34"/>
      <c r="E413" s="91"/>
      <c r="F413" s="34"/>
      <c r="G413" s="34"/>
      <c r="H413" s="34"/>
      <c r="I413" s="34"/>
      <c r="J413" s="34"/>
      <c r="K413" s="98">
        <v>45024</v>
      </c>
      <c r="L413" s="100" t="s">
        <v>2181</v>
      </c>
      <c r="M413" s="34"/>
      <c r="N413" s="100">
        <v>175000</v>
      </c>
      <c r="O413" s="34">
        <f t="shared" si="48"/>
        <v>175000</v>
      </c>
      <c r="P413" s="34"/>
      <c r="Q413" s="34"/>
      <c r="R413" s="34"/>
      <c r="S413" s="34"/>
      <c r="T413" s="3" t="s">
        <v>2130</v>
      </c>
    </row>
    <row r="414" spans="1:21" x14ac:dyDescent="0.35">
      <c r="A414" s="3" t="s">
        <v>58</v>
      </c>
      <c r="B414" s="3"/>
      <c r="C414" s="3"/>
      <c r="D414" s="34"/>
      <c r="E414" s="91"/>
      <c r="F414" s="34"/>
      <c r="G414" s="34"/>
      <c r="H414" s="34"/>
      <c r="I414" s="34"/>
      <c r="J414" s="34"/>
      <c r="K414" s="98">
        <v>45024</v>
      </c>
      <c r="L414" s="3" t="s">
        <v>9</v>
      </c>
      <c r="M414" s="34"/>
      <c r="N414" s="34">
        <v>165000</v>
      </c>
      <c r="O414" s="34">
        <f t="shared" ref="O414:O421" si="54">+SUM(M414:N414)</f>
        <v>165000</v>
      </c>
      <c r="P414" s="34"/>
      <c r="Q414" s="34"/>
      <c r="R414" s="34"/>
      <c r="S414" s="34"/>
      <c r="T414" s="3" t="s">
        <v>2130</v>
      </c>
    </row>
    <row r="415" spans="1:21" x14ac:dyDescent="0.35">
      <c r="A415" s="3" t="s">
        <v>58</v>
      </c>
      <c r="B415" s="3"/>
      <c r="C415" s="3"/>
      <c r="D415" s="34"/>
      <c r="E415" s="91"/>
      <c r="F415" s="34"/>
      <c r="G415" s="34"/>
      <c r="H415" s="34"/>
      <c r="I415" s="34"/>
      <c r="J415" s="34"/>
      <c r="K415" s="98">
        <v>45042</v>
      </c>
      <c r="L415" s="3" t="s">
        <v>316</v>
      </c>
      <c r="M415" s="34">
        <v>619000</v>
      </c>
      <c r="N415" s="34"/>
      <c r="O415" s="34">
        <f t="shared" si="54"/>
        <v>619000</v>
      </c>
      <c r="P415" s="34"/>
      <c r="Q415" s="34"/>
      <c r="R415" s="34"/>
      <c r="S415" s="34"/>
      <c r="T415" s="3" t="s">
        <v>2130</v>
      </c>
    </row>
    <row r="416" spans="1:21" x14ac:dyDescent="0.35">
      <c r="A416" s="3" t="s">
        <v>58</v>
      </c>
      <c r="B416" s="3"/>
      <c r="C416" s="3"/>
      <c r="D416" s="34"/>
      <c r="E416" s="91"/>
      <c r="F416" s="34"/>
      <c r="G416" s="34"/>
      <c r="H416" s="34"/>
      <c r="I416" s="34"/>
      <c r="J416" s="34"/>
      <c r="K416" s="98">
        <v>45042</v>
      </c>
      <c r="L416" s="100" t="s">
        <v>2182</v>
      </c>
      <c r="M416" s="34"/>
      <c r="N416" s="100">
        <v>-39600</v>
      </c>
      <c r="O416" s="34">
        <f t="shared" si="54"/>
        <v>-39600</v>
      </c>
      <c r="P416" s="34"/>
      <c r="Q416" s="34"/>
      <c r="R416" s="34"/>
      <c r="S416" s="34"/>
      <c r="T416" s="3" t="s">
        <v>2130</v>
      </c>
    </row>
    <row r="417" spans="1:21" x14ac:dyDescent="0.35">
      <c r="A417" s="3" t="s">
        <v>58</v>
      </c>
      <c r="B417" s="3"/>
      <c r="C417" s="3"/>
      <c r="D417" s="34"/>
      <c r="E417" s="91"/>
      <c r="F417" s="34">
        <f>+D417*0.8364</f>
        <v>0</v>
      </c>
      <c r="G417" s="34"/>
      <c r="H417" s="34"/>
      <c r="I417" s="34"/>
      <c r="J417" s="34"/>
      <c r="K417" s="98">
        <v>45044</v>
      </c>
      <c r="L417" s="3" t="s">
        <v>316</v>
      </c>
      <c r="M417" s="34">
        <v>-619000</v>
      </c>
      <c r="N417" s="34"/>
      <c r="O417" s="34">
        <f t="shared" si="54"/>
        <v>-619000</v>
      </c>
      <c r="P417" s="34"/>
      <c r="Q417" s="34"/>
      <c r="R417" s="34"/>
      <c r="S417" s="34"/>
      <c r="T417" s="3" t="s">
        <v>2130</v>
      </c>
    </row>
    <row r="418" spans="1:21" x14ac:dyDescent="0.35">
      <c r="A418" s="3" t="s">
        <v>58</v>
      </c>
      <c r="B418" s="3"/>
      <c r="C418" s="3"/>
      <c r="D418" s="34"/>
      <c r="E418" s="91"/>
      <c r="F418" s="34"/>
      <c r="G418" s="34"/>
      <c r="H418" s="34"/>
      <c r="I418" s="34"/>
      <c r="J418" s="34"/>
      <c r="K418" s="98">
        <v>45069</v>
      </c>
      <c r="L418" s="3" t="s">
        <v>316</v>
      </c>
      <c r="M418" s="34">
        <v>-175000</v>
      </c>
      <c r="N418" s="34"/>
      <c r="O418" s="34">
        <f t="shared" si="54"/>
        <v>-175000</v>
      </c>
      <c r="P418" s="34"/>
      <c r="Q418" s="34"/>
      <c r="R418" s="34"/>
      <c r="S418" s="34"/>
      <c r="T418" s="3" t="s">
        <v>2130</v>
      </c>
    </row>
    <row r="419" spans="1:21" x14ac:dyDescent="0.35">
      <c r="A419" s="3" t="s">
        <v>58</v>
      </c>
      <c r="B419" s="3"/>
      <c r="C419" s="3"/>
      <c r="D419" s="34"/>
      <c r="E419" s="91"/>
      <c r="F419" s="34"/>
      <c r="G419" s="34"/>
      <c r="H419" s="34"/>
      <c r="I419" s="34"/>
      <c r="J419" s="34"/>
      <c r="K419" s="98">
        <v>45085</v>
      </c>
      <c r="L419" s="3" t="s">
        <v>316</v>
      </c>
      <c r="M419" s="34">
        <v>-300000</v>
      </c>
      <c r="N419" s="34"/>
      <c r="O419" s="34">
        <f t="shared" si="54"/>
        <v>-300000</v>
      </c>
      <c r="P419" s="34"/>
      <c r="Q419" s="34"/>
      <c r="R419" s="34"/>
      <c r="S419" s="34"/>
      <c r="T419" s="3" t="s">
        <v>2130</v>
      </c>
    </row>
    <row r="420" spans="1:21" x14ac:dyDescent="0.35">
      <c r="A420" s="3" t="s">
        <v>58</v>
      </c>
      <c r="B420" s="3"/>
      <c r="C420" s="3"/>
      <c r="D420" s="34"/>
      <c r="E420" s="91"/>
      <c r="F420" s="34"/>
      <c r="G420" s="34"/>
      <c r="H420" s="34"/>
      <c r="I420" s="34"/>
      <c r="J420" s="34"/>
      <c r="K420" s="98">
        <v>45085</v>
      </c>
      <c r="L420" s="3" t="s">
        <v>9</v>
      </c>
      <c r="M420" s="34"/>
      <c r="N420" s="34">
        <v>300000</v>
      </c>
      <c r="O420" s="34">
        <f t="shared" si="54"/>
        <v>300000</v>
      </c>
      <c r="P420" s="34"/>
      <c r="Q420" s="34"/>
      <c r="R420" s="43"/>
      <c r="S420" s="43"/>
      <c r="T420" s="3" t="s">
        <v>2130</v>
      </c>
    </row>
    <row r="421" spans="1:21" x14ac:dyDescent="0.35">
      <c r="A421" s="3" t="s">
        <v>58</v>
      </c>
      <c r="B421" s="3"/>
      <c r="C421" s="3"/>
      <c r="D421" s="34"/>
      <c r="E421" s="91"/>
      <c r="F421" s="34"/>
      <c r="G421" s="34"/>
      <c r="H421" s="34"/>
      <c r="I421" s="34"/>
      <c r="J421" s="34"/>
      <c r="K421" s="98">
        <v>45061</v>
      </c>
      <c r="L421" s="3" t="s">
        <v>316</v>
      </c>
      <c r="M421" s="34">
        <v>619000</v>
      </c>
      <c r="N421" s="34"/>
      <c r="O421" s="34">
        <f t="shared" si="54"/>
        <v>619000</v>
      </c>
      <c r="P421" s="34"/>
      <c r="Q421" s="34"/>
      <c r="R421" s="34"/>
      <c r="S421" s="34"/>
      <c r="T421" s="3" t="s">
        <v>2130</v>
      </c>
    </row>
    <row r="422" spans="1:21" x14ac:dyDescent="0.35">
      <c r="A422" s="3" t="s">
        <v>58</v>
      </c>
      <c r="B422" s="3"/>
      <c r="C422" s="3"/>
      <c r="D422" s="34"/>
      <c r="E422" s="91"/>
      <c r="F422" s="34"/>
      <c r="G422" s="34"/>
      <c r="H422" s="34"/>
      <c r="I422" s="34"/>
      <c r="J422" s="34"/>
      <c r="K422" s="21"/>
      <c r="L422" s="3"/>
      <c r="M422" s="34"/>
      <c r="N422" s="34"/>
      <c r="O422" s="34"/>
      <c r="P422" s="34"/>
      <c r="Q422" s="34"/>
      <c r="R422" s="34"/>
      <c r="S422" s="34"/>
      <c r="T422" s="3" t="s">
        <v>2130</v>
      </c>
    </row>
    <row r="423" spans="1:21" s="95" customFormat="1" x14ac:dyDescent="0.35">
      <c r="A423" s="18" t="s">
        <v>58</v>
      </c>
      <c r="B423" s="18"/>
      <c r="C423" s="18"/>
      <c r="D423" s="23"/>
      <c r="E423" s="94"/>
      <c r="F423" s="23"/>
      <c r="G423" s="23"/>
      <c r="H423" s="23"/>
      <c r="I423" s="23"/>
      <c r="J423" s="23"/>
      <c r="K423" s="36"/>
      <c r="L423" s="18"/>
      <c r="M423" s="23">
        <f t="shared" ref="M423:N423" si="55">SUM(M408:M421)</f>
        <v>444000</v>
      </c>
      <c r="N423" s="23">
        <f t="shared" si="55"/>
        <v>750400</v>
      </c>
      <c r="O423" s="23">
        <f>SUM(O408:O421)</f>
        <v>1194400</v>
      </c>
      <c r="P423" s="23">
        <f>+I407-M423</f>
        <v>-444000</v>
      </c>
      <c r="Q423" s="23">
        <f>+J407-N423</f>
        <v>444000</v>
      </c>
      <c r="R423" s="23">
        <f>+P423+Q423</f>
        <v>0</v>
      </c>
      <c r="S423" s="23">
        <f>+O423</f>
        <v>1194400</v>
      </c>
      <c r="T423" s="18"/>
      <c r="U423" s="95" t="s">
        <v>2302</v>
      </c>
    </row>
    <row r="424" spans="1:21" x14ac:dyDescent="0.35">
      <c r="A424" s="3" t="s">
        <v>59</v>
      </c>
      <c r="B424" s="3" t="s">
        <v>437</v>
      </c>
      <c r="C424" s="3"/>
      <c r="D424" s="34">
        <v>119.44</v>
      </c>
      <c r="E424" s="91">
        <v>10000</v>
      </c>
      <c r="F424" s="34">
        <f>+D424*0.8364</f>
        <v>99.899616000000009</v>
      </c>
      <c r="G424" s="34"/>
      <c r="H424" s="34">
        <f>+D424*E424</f>
        <v>1194400</v>
      </c>
      <c r="I424" s="34">
        <f>+CEILING(F424*G424,1000)</f>
        <v>0</v>
      </c>
      <c r="J424" s="34">
        <f>(H424-I424)</f>
        <v>1194400</v>
      </c>
      <c r="K424" s="98">
        <v>44416</v>
      </c>
      <c r="L424" s="3" t="s">
        <v>2109</v>
      </c>
      <c r="M424" s="34"/>
      <c r="N424" s="34"/>
      <c r="O424" s="34">
        <f t="shared" ref="O424:O435" si="56">+SUM(M424:N424)</f>
        <v>0</v>
      </c>
      <c r="P424" s="34"/>
      <c r="Q424" s="34"/>
      <c r="R424" s="34"/>
      <c r="S424" s="34"/>
      <c r="T424" s="3" t="s">
        <v>2130</v>
      </c>
      <c r="U424" s="1" t="s">
        <v>2303</v>
      </c>
    </row>
    <row r="425" spans="1:21" x14ac:dyDescent="0.35">
      <c r="A425" s="3" t="s">
        <v>59</v>
      </c>
      <c r="B425" s="3"/>
      <c r="C425" s="3"/>
      <c r="D425" s="34"/>
      <c r="E425" s="91"/>
      <c r="F425" s="34"/>
      <c r="G425" s="34"/>
      <c r="H425" s="34"/>
      <c r="I425" s="34"/>
      <c r="J425" s="34"/>
      <c r="K425" s="98">
        <v>44416</v>
      </c>
      <c r="L425" s="3" t="s">
        <v>1182</v>
      </c>
      <c r="M425" s="34"/>
      <c r="N425" s="34">
        <v>5000</v>
      </c>
      <c r="O425" s="34">
        <f t="shared" si="56"/>
        <v>5000</v>
      </c>
      <c r="P425" s="34"/>
      <c r="Q425" s="34"/>
      <c r="R425" s="34"/>
      <c r="S425" s="34"/>
      <c r="T425" s="3" t="s">
        <v>2130</v>
      </c>
    </row>
    <row r="426" spans="1:21" x14ac:dyDescent="0.35">
      <c r="A426" s="3" t="s">
        <v>59</v>
      </c>
      <c r="B426" s="3"/>
      <c r="C426" s="3"/>
      <c r="D426" s="34"/>
      <c r="E426" s="91"/>
      <c r="F426" s="34"/>
      <c r="G426" s="34"/>
      <c r="H426" s="34"/>
      <c r="I426" s="34"/>
      <c r="J426" s="34"/>
      <c r="K426" s="98">
        <v>44434</v>
      </c>
      <c r="L426" s="3" t="s">
        <v>1182</v>
      </c>
      <c r="M426" s="34"/>
      <c r="N426" s="34">
        <v>95000</v>
      </c>
      <c r="O426" s="34">
        <f t="shared" si="56"/>
        <v>95000</v>
      </c>
      <c r="P426" s="34"/>
      <c r="Q426" s="34"/>
      <c r="R426" s="34"/>
      <c r="S426" s="34"/>
      <c r="T426" s="3" t="s">
        <v>2130</v>
      </c>
    </row>
    <row r="427" spans="1:21" x14ac:dyDescent="0.35">
      <c r="A427" s="3" t="s">
        <v>59</v>
      </c>
      <c r="B427" s="3"/>
      <c r="C427" s="3"/>
      <c r="D427" s="34"/>
      <c r="E427" s="91"/>
      <c r="F427" s="34"/>
      <c r="G427" s="34"/>
      <c r="H427" s="34"/>
      <c r="I427" s="34"/>
      <c r="J427" s="34"/>
      <c r="K427" s="98">
        <v>44458</v>
      </c>
      <c r="L427" s="3" t="s">
        <v>1182</v>
      </c>
      <c r="M427" s="34"/>
      <c r="N427" s="34">
        <v>112000</v>
      </c>
      <c r="O427" s="34">
        <f t="shared" si="56"/>
        <v>112000</v>
      </c>
      <c r="P427" s="34"/>
      <c r="Q427" s="34"/>
      <c r="R427" s="34"/>
      <c r="S427" s="34"/>
      <c r="T427" s="3" t="s">
        <v>2130</v>
      </c>
    </row>
    <row r="428" spans="1:21" x14ac:dyDescent="0.35">
      <c r="A428" s="3" t="s">
        <v>59</v>
      </c>
      <c r="B428" s="3"/>
      <c r="C428" s="3"/>
      <c r="D428" s="34"/>
      <c r="E428" s="91"/>
      <c r="F428" s="34"/>
      <c r="G428" s="34"/>
      <c r="H428" s="34"/>
      <c r="I428" s="34"/>
      <c r="J428" s="34"/>
      <c r="K428" s="98">
        <v>45003</v>
      </c>
      <c r="L428" s="3" t="s">
        <v>9</v>
      </c>
      <c r="M428" s="34"/>
      <c r="N428" s="34">
        <v>50000</v>
      </c>
      <c r="O428" s="34">
        <f t="shared" si="56"/>
        <v>50000</v>
      </c>
      <c r="P428" s="34"/>
      <c r="Q428" s="34"/>
      <c r="R428" s="34"/>
      <c r="S428" s="34"/>
      <c r="T428" s="3" t="s">
        <v>2130</v>
      </c>
    </row>
    <row r="429" spans="1:21" x14ac:dyDescent="0.35">
      <c r="A429" s="3" t="s">
        <v>59</v>
      </c>
      <c r="B429" s="3"/>
      <c r="C429" s="3"/>
      <c r="D429" s="34"/>
      <c r="E429" s="91"/>
      <c r="F429" s="34">
        <f>+D429*0.8364</f>
        <v>0</v>
      </c>
      <c r="G429" s="34"/>
      <c r="H429" s="34"/>
      <c r="I429" s="34"/>
      <c r="J429" s="34"/>
      <c r="K429" s="98">
        <v>45009</v>
      </c>
      <c r="L429" s="3" t="s">
        <v>9</v>
      </c>
      <c r="M429" s="34"/>
      <c r="N429" s="34">
        <v>100000</v>
      </c>
      <c r="O429" s="34">
        <f t="shared" si="56"/>
        <v>100000</v>
      </c>
      <c r="P429" s="34"/>
      <c r="Q429" s="34"/>
      <c r="R429" s="43"/>
      <c r="S429" s="43"/>
      <c r="T429" s="3" t="s">
        <v>2130</v>
      </c>
    </row>
    <row r="430" spans="1:21" x14ac:dyDescent="0.35">
      <c r="A430" s="3" t="s">
        <v>59</v>
      </c>
      <c r="B430" s="3"/>
      <c r="C430" s="3"/>
      <c r="D430" s="34"/>
      <c r="E430" s="91"/>
      <c r="F430" s="34"/>
      <c r="G430" s="34"/>
      <c r="H430" s="34"/>
      <c r="I430" s="34"/>
      <c r="J430" s="34"/>
      <c r="K430" s="98">
        <v>45009</v>
      </c>
      <c r="L430" s="3" t="s">
        <v>9</v>
      </c>
      <c r="M430" s="34"/>
      <c r="N430" s="34">
        <v>73890</v>
      </c>
      <c r="O430" s="34">
        <f t="shared" si="56"/>
        <v>73890</v>
      </c>
      <c r="P430" s="34"/>
      <c r="Q430" s="34"/>
      <c r="R430" s="34"/>
      <c r="S430" s="34"/>
      <c r="T430" s="3" t="s">
        <v>2130</v>
      </c>
    </row>
    <row r="431" spans="1:21" x14ac:dyDescent="0.35">
      <c r="A431" s="3" t="s">
        <v>59</v>
      </c>
      <c r="B431" s="3"/>
      <c r="C431" s="3"/>
      <c r="D431" s="34"/>
      <c r="E431" s="91"/>
      <c r="F431" s="34"/>
      <c r="G431" s="34"/>
      <c r="H431" s="34"/>
      <c r="I431" s="34"/>
      <c r="J431" s="34"/>
      <c r="K431" s="98">
        <v>45025</v>
      </c>
      <c r="L431" s="3" t="s">
        <v>9</v>
      </c>
      <c r="M431" s="34"/>
      <c r="N431" s="34">
        <v>138890</v>
      </c>
      <c r="O431" s="34">
        <f t="shared" si="56"/>
        <v>138890</v>
      </c>
      <c r="P431" s="34"/>
      <c r="Q431" s="34"/>
      <c r="R431" s="34"/>
      <c r="S431" s="34"/>
      <c r="T431" s="3" t="s">
        <v>2130</v>
      </c>
    </row>
    <row r="432" spans="1:21" x14ac:dyDescent="0.35">
      <c r="A432" s="3" t="s">
        <v>59</v>
      </c>
      <c r="B432" s="3"/>
      <c r="C432" s="3"/>
      <c r="D432" s="34"/>
      <c r="E432" s="91"/>
      <c r="F432" s="34"/>
      <c r="G432" s="34"/>
      <c r="H432" s="34"/>
      <c r="I432" s="34"/>
      <c r="J432" s="34"/>
      <c r="K432" s="98">
        <v>45024</v>
      </c>
      <c r="L432" s="3" t="s">
        <v>9</v>
      </c>
      <c r="M432" s="34"/>
      <c r="N432" s="34">
        <v>250000</v>
      </c>
      <c r="O432" s="34">
        <f t="shared" si="56"/>
        <v>250000</v>
      </c>
      <c r="P432" s="34"/>
      <c r="Q432" s="34"/>
      <c r="R432" s="34"/>
      <c r="S432" s="34"/>
      <c r="T432" s="3" t="s">
        <v>2130</v>
      </c>
    </row>
    <row r="433" spans="1:21" x14ac:dyDescent="0.35">
      <c r="A433" s="3" t="s">
        <v>59</v>
      </c>
      <c r="B433" s="3"/>
      <c r="C433" s="3"/>
      <c r="D433" s="34"/>
      <c r="E433" s="91"/>
      <c r="F433" s="34"/>
      <c r="G433" s="34"/>
      <c r="H433" s="34"/>
      <c r="I433" s="34"/>
      <c r="J433" s="34"/>
      <c r="K433" s="98">
        <v>45042</v>
      </c>
      <c r="L433" s="3" t="s">
        <v>316</v>
      </c>
      <c r="M433" s="34">
        <v>500000</v>
      </c>
      <c r="N433" s="34"/>
      <c r="O433" s="34">
        <f t="shared" si="56"/>
        <v>500000</v>
      </c>
      <c r="P433" s="34"/>
      <c r="Q433" s="34"/>
      <c r="R433" s="34"/>
      <c r="S433" s="34"/>
      <c r="T433" s="3" t="s">
        <v>2130</v>
      </c>
    </row>
    <row r="434" spans="1:21" x14ac:dyDescent="0.35">
      <c r="A434" s="3" t="s">
        <v>59</v>
      </c>
      <c r="B434" s="3"/>
      <c r="C434" s="3"/>
      <c r="D434" s="34"/>
      <c r="E434" s="91"/>
      <c r="F434" s="34"/>
      <c r="G434" s="34"/>
      <c r="H434" s="34"/>
      <c r="I434" s="34"/>
      <c r="J434" s="34"/>
      <c r="K434" s="98">
        <v>45042</v>
      </c>
      <c r="L434" s="100" t="s">
        <v>2183</v>
      </c>
      <c r="M434" s="100">
        <v>-64000</v>
      </c>
      <c r="N434" s="34"/>
      <c r="O434" s="34">
        <f t="shared" si="56"/>
        <v>-64000</v>
      </c>
      <c r="P434" s="34"/>
      <c r="Q434" s="34"/>
      <c r="R434" s="34"/>
      <c r="S434" s="34"/>
      <c r="T434" s="3" t="s">
        <v>2130</v>
      </c>
    </row>
    <row r="435" spans="1:21" x14ac:dyDescent="0.35">
      <c r="A435" s="3" t="s">
        <v>59</v>
      </c>
      <c r="B435" s="3"/>
      <c r="C435" s="3"/>
      <c r="D435" s="34"/>
      <c r="E435" s="91"/>
      <c r="F435" s="34"/>
      <c r="G435" s="34"/>
      <c r="H435" s="34"/>
      <c r="I435" s="34"/>
      <c r="J435" s="34"/>
      <c r="K435" s="98">
        <v>45042</v>
      </c>
      <c r="L435" s="100" t="s">
        <v>2182</v>
      </c>
      <c r="M435" s="100">
        <v>-66380</v>
      </c>
      <c r="N435" s="34"/>
      <c r="O435" s="34">
        <f t="shared" si="56"/>
        <v>-66380</v>
      </c>
      <c r="P435" s="34"/>
      <c r="Q435" s="34"/>
      <c r="R435" s="34"/>
      <c r="S435" s="34"/>
      <c r="T435" s="3" t="s">
        <v>2130</v>
      </c>
    </row>
    <row r="436" spans="1:21" x14ac:dyDescent="0.35">
      <c r="A436" s="3" t="s">
        <v>59</v>
      </c>
      <c r="B436" s="3"/>
      <c r="C436" s="3"/>
      <c r="D436" s="34"/>
      <c r="E436" s="91"/>
      <c r="F436" s="34"/>
      <c r="G436" s="34"/>
      <c r="H436" s="34"/>
      <c r="I436" s="34"/>
      <c r="J436" s="34"/>
      <c r="K436" s="3"/>
      <c r="L436" s="3"/>
      <c r="M436" s="34"/>
      <c r="N436" s="34"/>
      <c r="O436" s="34"/>
      <c r="P436" s="34"/>
      <c r="Q436" s="34"/>
      <c r="R436" s="34"/>
      <c r="S436" s="34"/>
      <c r="T436" s="3" t="s">
        <v>2130</v>
      </c>
    </row>
    <row r="437" spans="1:21" s="95" customFormat="1" x14ac:dyDescent="0.35">
      <c r="A437" s="18" t="s">
        <v>59</v>
      </c>
      <c r="B437" s="18"/>
      <c r="C437" s="18"/>
      <c r="D437" s="23"/>
      <c r="E437" s="94"/>
      <c r="F437" s="23"/>
      <c r="G437" s="23"/>
      <c r="H437" s="23"/>
      <c r="I437" s="23"/>
      <c r="J437" s="23"/>
      <c r="K437" s="18"/>
      <c r="L437" s="18"/>
      <c r="M437" s="23">
        <f t="shared" ref="M437:N437" si="57">SUM(M425:M435)</f>
        <v>369620</v>
      </c>
      <c r="N437" s="23">
        <f t="shared" si="57"/>
        <v>824780</v>
      </c>
      <c r="O437" s="23">
        <f>SUM(O425:O435)</f>
        <v>1194400</v>
      </c>
      <c r="P437" s="23">
        <f>+I424-M437</f>
        <v>-369620</v>
      </c>
      <c r="Q437" s="23">
        <f>+J424-N437</f>
        <v>369620</v>
      </c>
      <c r="R437" s="23">
        <f>+P437+Q437</f>
        <v>0</v>
      </c>
      <c r="S437" s="23">
        <f>+O437</f>
        <v>1194400</v>
      </c>
      <c r="T437" s="18"/>
      <c r="U437" s="95" t="s">
        <v>2302</v>
      </c>
    </row>
    <row r="438" spans="1:21" x14ac:dyDescent="0.35">
      <c r="A438" s="3" t="s">
        <v>60</v>
      </c>
      <c r="B438" s="3" t="s">
        <v>437</v>
      </c>
      <c r="C438" s="3"/>
      <c r="D438" s="34">
        <v>119.53</v>
      </c>
      <c r="E438" s="91">
        <v>10000</v>
      </c>
      <c r="F438" s="34">
        <f>+D438*0.8364</f>
        <v>99.974892000000011</v>
      </c>
      <c r="G438" s="34"/>
      <c r="H438" s="34">
        <f>+D438*E438</f>
        <v>1195300</v>
      </c>
      <c r="I438" s="34">
        <f>+CEILING(F438*G438,1000)</f>
        <v>0</v>
      </c>
      <c r="J438" s="34">
        <f>(H438-I438)</f>
        <v>1195300</v>
      </c>
      <c r="K438" s="98">
        <v>44417</v>
      </c>
      <c r="L438" s="3" t="s">
        <v>2109</v>
      </c>
      <c r="M438" s="34"/>
      <c r="N438" s="34"/>
      <c r="O438" s="34"/>
      <c r="P438" s="34"/>
      <c r="Q438" s="34"/>
      <c r="R438" s="34"/>
      <c r="S438" s="34"/>
      <c r="T438" s="3" t="s">
        <v>2130</v>
      </c>
      <c r="U438" s="1" t="s">
        <v>2303</v>
      </c>
    </row>
    <row r="439" spans="1:21" x14ac:dyDescent="0.35">
      <c r="A439" s="3" t="s">
        <v>60</v>
      </c>
      <c r="B439" s="3"/>
      <c r="C439" s="3"/>
      <c r="D439" s="34"/>
      <c r="E439" s="91"/>
      <c r="F439" s="34"/>
      <c r="G439" s="34"/>
      <c r="H439" s="34"/>
      <c r="I439" s="34"/>
      <c r="J439" s="34"/>
      <c r="K439" s="98">
        <v>44441</v>
      </c>
      <c r="L439" s="3" t="s">
        <v>9</v>
      </c>
      <c r="M439" s="34"/>
      <c r="N439" s="34">
        <v>150000</v>
      </c>
      <c r="O439" s="34">
        <f t="shared" ref="O439:O450" si="58">+SUM(M439:N439)</f>
        <v>150000</v>
      </c>
      <c r="P439" s="34"/>
      <c r="Q439" s="34"/>
      <c r="R439" s="34"/>
      <c r="S439" s="34"/>
      <c r="T439" s="3" t="s">
        <v>2130</v>
      </c>
    </row>
    <row r="440" spans="1:21" x14ac:dyDescent="0.35">
      <c r="A440" s="3" t="s">
        <v>60</v>
      </c>
      <c r="B440" s="3"/>
      <c r="C440" s="3"/>
      <c r="D440" s="34"/>
      <c r="E440" s="91"/>
      <c r="F440" s="34"/>
      <c r="G440" s="34"/>
      <c r="H440" s="34"/>
      <c r="I440" s="34"/>
      <c r="J440" s="34"/>
      <c r="K440" s="98">
        <v>44458</v>
      </c>
      <c r="L440" s="3" t="s">
        <v>9</v>
      </c>
      <c r="M440" s="34"/>
      <c r="N440" s="34">
        <v>100000</v>
      </c>
      <c r="O440" s="34">
        <f t="shared" si="58"/>
        <v>100000</v>
      </c>
      <c r="P440" s="34"/>
      <c r="Q440" s="34"/>
      <c r="R440" s="34"/>
      <c r="S440" s="34"/>
      <c r="T440" s="3" t="s">
        <v>2130</v>
      </c>
    </row>
    <row r="441" spans="1:21" x14ac:dyDescent="0.35">
      <c r="A441" s="3" t="s">
        <v>60</v>
      </c>
      <c r="B441" s="3"/>
      <c r="C441" s="3"/>
      <c r="D441" s="34"/>
      <c r="E441" s="91"/>
      <c r="F441" s="34"/>
      <c r="G441" s="34"/>
      <c r="H441" s="34"/>
      <c r="I441" s="34"/>
      <c r="J441" s="34"/>
      <c r="K441" s="98">
        <v>45009</v>
      </c>
      <c r="L441" s="100" t="s">
        <v>2184</v>
      </c>
      <c r="M441" s="34"/>
      <c r="N441" s="100">
        <v>200000</v>
      </c>
      <c r="O441" s="34">
        <f t="shared" si="58"/>
        <v>200000</v>
      </c>
      <c r="P441" s="34"/>
      <c r="Q441" s="34"/>
      <c r="R441" s="34"/>
      <c r="S441" s="34"/>
      <c r="T441" s="3" t="s">
        <v>2130</v>
      </c>
    </row>
    <row r="442" spans="1:21" x14ac:dyDescent="0.35">
      <c r="A442" s="3" t="s">
        <v>60</v>
      </c>
      <c r="B442" s="3"/>
      <c r="C442" s="3"/>
      <c r="D442" s="34"/>
      <c r="E442" s="91"/>
      <c r="F442" s="34"/>
      <c r="G442" s="34"/>
      <c r="H442" s="34"/>
      <c r="I442" s="34"/>
      <c r="J442" s="34"/>
      <c r="K442" s="98">
        <v>45023</v>
      </c>
      <c r="L442" s="3" t="s">
        <v>9</v>
      </c>
      <c r="M442" s="34"/>
      <c r="N442" s="34">
        <v>100000</v>
      </c>
      <c r="O442" s="34">
        <f t="shared" si="58"/>
        <v>100000</v>
      </c>
      <c r="P442" s="34"/>
      <c r="Q442" s="34"/>
      <c r="R442" s="43"/>
      <c r="S442" s="43"/>
      <c r="T442" s="3" t="s">
        <v>2130</v>
      </c>
    </row>
    <row r="443" spans="1:21" x14ac:dyDescent="0.35">
      <c r="A443" s="3" t="s">
        <v>60</v>
      </c>
      <c r="B443" s="3"/>
      <c r="C443" s="3" t="s">
        <v>1993</v>
      </c>
      <c r="D443" s="34"/>
      <c r="E443" s="91"/>
      <c r="F443" s="34"/>
      <c r="G443" s="34"/>
      <c r="H443" s="34"/>
      <c r="I443" s="34"/>
      <c r="J443" s="34"/>
      <c r="K443" s="98">
        <v>45029</v>
      </c>
      <c r="L443" s="3" t="s">
        <v>9</v>
      </c>
      <c r="M443" s="34"/>
      <c r="N443" s="34">
        <v>200000</v>
      </c>
      <c r="O443" s="34">
        <f t="shared" si="58"/>
        <v>200000</v>
      </c>
      <c r="P443" s="34"/>
      <c r="Q443" s="34"/>
      <c r="R443" s="34"/>
      <c r="S443" s="34"/>
      <c r="T443" s="3" t="s">
        <v>2130</v>
      </c>
    </row>
    <row r="444" spans="1:21" x14ac:dyDescent="0.35">
      <c r="A444" s="3" t="s">
        <v>60</v>
      </c>
      <c r="B444" s="3"/>
      <c r="C444" s="3"/>
      <c r="D444" s="34"/>
      <c r="E444" s="91"/>
      <c r="F444" s="34"/>
      <c r="G444" s="34"/>
      <c r="H444" s="34"/>
      <c r="I444" s="34"/>
      <c r="J444" s="34"/>
      <c r="K444" s="98">
        <v>45030</v>
      </c>
      <c r="L444" s="3" t="s">
        <v>9</v>
      </c>
      <c r="M444" s="34"/>
      <c r="N444" s="34">
        <v>200000</v>
      </c>
      <c r="O444" s="34">
        <f t="shared" si="58"/>
        <v>200000</v>
      </c>
      <c r="P444" s="34"/>
      <c r="Q444" s="34"/>
      <c r="R444" s="34"/>
      <c r="S444" s="34"/>
      <c r="T444" s="3" t="s">
        <v>2130</v>
      </c>
    </row>
    <row r="445" spans="1:21" x14ac:dyDescent="0.35">
      <c r="A445" s="3" t="s">
        <v>60</v>
      </c>
      <c r="B445" s="3"/>
      <c r="C445" s="3"/>
      <c r="D445" s="34"/>
      <c r="E445" s="91"/>
      <c r="F445" s="34"/>
      <c r="G445" s="34"/>
      <c r="H445" s="34"/>
      <c r="I445" s="34"/>
      <c r="J445" s="34"/>
      <c r="K445" s="98">
        <v>45042</v>
      </c>
      <c r="L445" s="100" t="s">
        <v>2179</v>
      </c>
      <c r="M445" s="34"/>
      <c r="N445" s="100">
        <v>66380</v>
      </c>
      <c r="O445" s="34">
        <f t="shared" si="58"/>
        <v>66380</v>
      </c>
      <c r="P445" s="34"/>
      <c r="Q445" s="34"/>
      <c r="R445" s="34"/>
      <c r="S445" s="34"/>
      <c r="T445" s="3" t="s">
        <v>2130</v>
      </c>
    </row>
    <row r="446" spans="1:21" x14ac:dyDescent="0.35">
      <c r="A446" s="3" t="s">
        <v>60</v>
      </c>
      <c r="B446" s="3"/>
      <c r="C446" s="3"/>
      <c r="D446" s="34"/>
      <c r="E446" s="91"/>
      <c r="F446" s="34"/>
      <c r="G446" s="34"/>
      <c r="H446" s="34"/>
      <c r="I446" s="34"/>
      <c r="J446" s="34"/>
      <c r="K446" s="98">
        <v>45042</v>
      </c>
      <c r="L446" s="100" t="s">
        <v>2185</v>
      </c>
      <c r="M446" s="34"/>
      <c r="N446" s="100">
        <v>39600</v>
      </c>
      <c r="O446" s="34">
        <f t="shared" si="58"/>
        <v>39600</v>
      </c>
      <c r="P446" s="34"/>
      <c r="Q446" s="34"/>
      <c r="R446" s="34"/>
      <c r="S446" s="34"/>
      <c r="T446" s="3" t="s">
        <v>2130</v>
      </c>
    </row>
    <row r="447" spans="1:21" x14ac:dyDescent="0.35">
      <c r="A447" s="3" t="s">
        <v>60</v>
      </c>
      <c r="B447" s="3"/>
      <c r="C447" s="3"/>
      <c r="D447" s="34"/>
      <c r="E447" s="91"/>
      <c r="F447" s="34"/>
      <c r="G447" s="34"/>
      <c r="H447" s="34"/>
      <c r="I447" s="34"/>
      <c r="J447" s="34"/>
      <c r="K447" s="98">
        <v>45094</v>
      </c>
      <c r="L447" s="3" t="s">
        <v>316</v>
      </c>
      <c r="M447" s="34">
        <v>350000</v>
      </c>
      <c r="N447" s="34"/>
      <c r="O447" s="34">
        <f t="shared" si="58"/>
        <v>350000</v>
      </c>
      <c r="P447" s="34"/>
      <c r="Q447" s="34"/>
      <c r="R447" s="34"/>
      <c r="S447" s="34"/>
      <c r="T447" s="3" t="s">
        <v>2130</v>
      </c>
    </row>
    <row r="448" spans="1:21" x14ac:dyDescent="0.35">
      <c r="A448" s="3" t="s">
        <v>60</v>
      </c>
      <c r="B448" s="3"/>
      <c r="C448" s="3"/>
      <c r="D448" s="34"/>
      <c r="E448" s="91"/>
      <c r="F448" s="34"/>
      <c r="G448" s="34"/>
      <c r="H448" s="34"/>
      <c r="I448" s="34"/>
      <c r="J448" s="34"/>
      <c r="K448" s="98">
        <v>45094</v>
      </c>
      <c r="L448" s="3" t="s">
        <v>316</v>
      </c>
      <c r="M448" s="34">
        <v>350000</v>
      </c>
      <c r="N448" s="34"/>
      <c r="O448" s="34">
        <f t="shared" si="58"/>
        <v>350000</v>
      </c>
      <c r="P448" s="34"/>
      <c r="Q448" s="34"/>
      <c r="R448" s="34"/>
      <c r="S448" s="34"/>
      <c r="T448" s="3" t="s">
        <v>2130</v>
      </c>
    </row>
    <row r="449" spans="1:21" x14ac:dyDescent="0.35">
      <c r="A449" s="3" t="s">
        <v>60</v>
      </c>
      <c r="B449" s="3"/>
      <c r="C449" s="3"/>
      <c r="D449" s="34"/>
      <c r="E449" s="91"/>
      <c r="F449" s="34"/>
      <c r="G449" s="34"/>
      <c r="H449" s="34"/>
      <c r="I449" s="34"/>
      <c r="J449" s="34"/>
      <c r="K449" s="98">
        <v>45104</v>
      </c>
      <c r="L449" s="3" t="s">
        <v>9</v>
      </c>
      <c r="M449" s="34"/>
      <c r="N449" s="34">
        <v>-360680</v>
      </c>
      <c r="O449" s="34">
        <f t="shared" si="58"/>
        <v>-360680</v>
      </c>
      <c r="P449" s="34"/>
      <c r="Q449" s="34"/>
      <c r="R449" s="34"/>
      <c r="S449" s="34"/>
      <c r="T449" s="3" t="s">
        <v>2130</v>
      </c>
    </row>
    <row r="450" spans="1:21" x14ac:dyDescent="0.35">
      <c r="A450" s="3" t="s">
        <v>60</v>
      </c>
      <c r="B450" s="3"/>
      <c r="C450" s="3"/>
      <c r="D450" s="34"/>
      <c r="E450" s="91"/>
      <c r="F450" s="34"/>
      <c r="G450" s="34"/>
      <c r="H450" s="34"/>
      <c r="I450" s="34"/>
      <c r="J450" s="34"/>
      <c r="K450" s="98">
        <v>45109</v>
      </c>
      <c r="L450" s="3" t="s">
        <v>316</v>
      </c>
      <c r="M450" s="34"/>
      <c r="N450" s="34">
        <v>-200000</v>
      </c>
      <c r="O450" s="34">
        <f t="shared" si="58"/>
        <v>-200000</v>
      </c>
      <c r="P450" s="34"/>
      <c r="Q450" s="34"/>
      <c r="R450" s="34"/>
      <c r="S450" s="34"/>
      <c r="T450" s="3" t="s">
        <v>2130</v>
      </c>
    </row>
    <row r="451" spans="1:21" x14ac:dyDescent="0.35">
      <c r="A451" s="3" t="s">
        <v>60</v>
      </c>
      <c r="B451" s="3"/>
      <c r="C451" s="3"/>
      <c r="D451" s="34"/>
      <c r="E451" s="91"/>
      <c r="F451" s="34">
        <f>+D451*0.8364</f>
        <v>0</v>
      </c>
      <c r="G451" s="34"/>
      <c r="H451" s="34"/>
      <c r="I451" s="34"/>
      <c r="J451" s="34"/>
      <c r="K451" s="21"/>
      <c r="L451" s="3"/>
      <c r="M451" s="34"/>
      <c r="N451" s="34"/>
      <c r="O451" s="34"/>
      <c r="P451" s="34"/>
      <c r="Q451" s="34"/>
      <c r="R451" s="43"/>
      <c r="S451" s="43"/>
      <c r="T451" s="3" t="s">
        <v>2130</v>
      </c>
    </row>
    <row r="452" spans="1:21" s="95" customFormat="1" x14ac:dyDescent="0.35">
      <c r="A452" s="18" t="s">
        <v>60</v>
      </c>
      <c r="B452" s="18"/>
      <c r="C452" s="18"/>
      <c r="D452" s="23"/>
      <c r="E452" s="94"/>
      <c r="F452" s="23"/>
      <c r="G452" s="23"/>
      <c r="H452" s="23"/>
      <c r="I452" s="23"/>
      <c r="J452" s="23"/>
      <c r="K452" s="36"/>
      <c r="L452" s="18"/>
      <c r="M452" s="23">
        <f t="shared" ref="M452:N452" si="59">SUM(M439:M450)</f>
        <v>700000</v>
      </c>
      <c r="N452" s="23">
        <f t="shared" si="59"/>
        <v>495300</v>
      </c>
      <c r="O452" s="23">
        <f>SUM(O439:O450)</f>
        <v>1195300</v>
      </c>
      <c r="P452" s="23">
        <f>+I438-M452</f>
        <v>-700000</v>
      </c>
      <c r="Q452" s="23">
        <f>+J438-N452</f>
        <v>700000</v>
      </c>
      <c r="R452" s="23">
        <f>+P452+Q452</f>
        <v>0</v>
      </c>
      <c r="S452" s="23">
        <f>+O452</f>
        <v>1195300</v>
      </c>
      <c r="T452" s="18"/>
      <c r="U452" s="95" t="s">
        <v>2302</v>
      </c>
    </row>
    <row r="453" spans="1:21" x14ac:dyDescent="0.35">
      <c r="A453" s="3" t="s">
        <v>61</v>
      </c>
      <c r="B453" s="3" t="s">
        <v>437</v>
      </c>
      <c r="C453" s="3"/>
      <c r="D453" s="34">
        <v>119.53</v>
      </c>
      <c r="E453" s="91">
        <v>10000</v>
      </c>
      <c r="F453" s="34">
        <f>+D453*0.8364</f>
        <v>99.974892000000011</v>
      </c>
      <c r="G453" s="34"/>
      <c r="H453" s="34">
        <f>+D453*E453</f>
        <v>1195300</v>
      </c>
      <c r="I453" s="34">
        <f>+CEILING(F453*G453,1000)</f>
        <v>0</v>
      </c>
      <c r="J453" s="34">
        <f>(H453-I453)</f>
        <v>1195300</v>
      </c>
      <c r="K453" s="21">
        <v>44417</v>
      </c>
      <c r="L453" s="3" t="s">
        <v>2109</v>
      </c>
      <c r="M453" s="34"/>
      <c r="N453" s="34"/>
      <c r="O453" s="34">
        <f t="shared" ref="O453:O472" si="60">+SUM(M453:N453)</f>
        <v>0</v>
      </c>
      <c r="P453" s="34"/>
      <c r="Q453" s="34"/>
      <c r="R453" s="34"/>
      <c r="S453" s="34"/>
      <c r="T453" s="3" t="s">
        <v>2140</v>
      </c>
      <c r="U453" s="1" t="s">
        <v>2303</v>
      </c>
    </row>
    <row r="454" spans="1:21" x14ac:dyDescent="0.35">
      <c r="A454" s="3" t="s">
        <v>61</v>
      </c>
      <c r="B454" s="3"/>
      <c r="C454" s="3"/>
      <c r="D454" s="34"/>
      <c r="E454" s="91"/>
      <c r="F454" s="34"/>
      <c r="G454" s="34"/>
      <c r="H454" s="34"/>
      <c r="I454" s="34"/>
      <c r="J454" s="34"/>
      <c r="K454" s="21">
        <v>44417</v>
      </c>
      <c r="L454" s="3" t="s">
        <v>316</v>
      </c>
      <c r="M454" s="34">
        <v>100000</v>
      </c>
      <c r="N454" s="34"/>
      <c r="O454" s="34">
        <f t="shared" si="60"/>
        <v>100000</v>
      </c>
      <c r="P454" s="34"/>
      <c r="Q454" s="34"/>
      <c r="R454" s="34"/>
      <c r="S454" s="34"/>
      <c r="T454" s="3" t="s">
        <v>2140</v>
      </c>
    </row>
    <row r="455" spans="1:21" x14ac:dyDescent="0.35">
      <c r="A455" s="3" t="s">
        <v>61</v>
      </c>
      <c r="B455" s="3"/>
      <c r="C455" s="3"/>
      <c r="D455" s="34"/>
      <c r="E455" s="91"/>
      <c r="F455" s="34"/>
      <c r="G455" s="34"/>
      <c r="H455" s="34"/>
      <c r="I455" s="34"/>
      <c r="J455" s="34"/>
      <c r="K455" s="21">
        <v>44491</v>
      </c>
      <c r="L455" s="3" t="s">
        <v>316</v>
      </c>
      <c r="M455" s="34">
        <v>100000</v>
      </c>
      <c r="N455" s="34"/>
      <c r="O455" s="34">
        <f t="shared" si="60"/>
        <v>100000</v>
      </c>
      <c r="P455" s="34"/>
      <c r="Q455" s="34"/>
      <c r="R455" s="34"/>
      <c r="S455" s="34"/>
      <c r="T455" s="3" t="s">
        <v>2140</v>
      </c>
    </row>
    <row r="456" spans="1:21" x14ac:dyDescent="0.35">
      <c r="A456" s="3" t="s">
        <v>61</v>
      </c>
      <c r="B456" s="3"/>
      <c r="C456" s="3"/>
      <c r="D456" s="34"/>
      <c r="E456" s="91"/>
      <c r="F456" s="34"/>
      <c r="G456" s="34"/>
      <c r="H456" s="34"/>
      <c r="I456" s="34"/>
      <c r="J456" s="34"/>
      <c r="K456" s="21">
        <v>44531</v>
      </c>
      <c r="L456" s="3" t="s">
        <v>1182</v>
      </c>
      <c r="M456" s="34"/>
      <c r="N456" s="34">
        <v>10000</v>
      </c>
      <c r="O456" s="34">
        <f t="shared" si="60"/>
        <v>10000</v>
      </c>
      <c r="P456" s="34"/>
      <c r="Q456" s="34"/>
      <c r="R456" s="34"/>
      <c r="S456" s="34"/>
      <c r="T456" s="3" t="s">
        <v>2140</v>
      </c>
    </row>
    <row r="457" spans="1:21" x14ac:dyDescent="0.35">
      <c r="A457" s="3" t="s">
        <v>61</v>
      </c>
      <c r="B457" s="3"/>
      <c r="C457" s="3"/>
      <c r="D457" s="34"/>
      <c r="E457" s="91"/>
      <c r="F457" s="34"/>
      <c r="G457" s="34"/>
      <c r="H457" s="34"/>
      <c r="I457" s="34"/>
      <c r="J457" s="34"/>
      <c r="K457" s="21">
        <v>44535</v>
      </c>
      <c r="L457" s="3" t="s">
        <v>1182</v>
      </c>
      <c r="M457" s="34"/>
      <c r="N457" s="34">
        <v>240000</v>
      </c>
      <c r="O457" s="34">
        <f t="shared" si="60"/>
        <v>240000</v>
      </c>
      <c r="P457" s="34"/>
      <c r="Q457" s="34"/>
      <c r="R457" s="34"/>
      <c r="S457" s="34"/>
      <c r="T457" s="3" t="s">
        <v>2140</v>
      </c>
    </row>
    <row r="458" spans="1:21" x14ac:dyDescent="0.35">
      <c r="A458" s="3" t="s">
        <v>61</v>
      </c>
      <c r="B458" s="3"/>
      <c r="C458" s="3"/>
      <c r="D458" s="34"/>
      <c r="E458" s="91"/>
      <c r="F458" s="34"/>
      <c r="G458" s="34"/>
      <c r="H458" s="34"/>
      <c r="I458" s="34"/>
      <c r="J458" s="34"/>
      <c r="K458" s="21">
        <v>44551</v>
      </c>
      <c r="L458" s="3" t="s">
        <v>316</v>
      </c>
      <c r="M458" s="34">
        <v>560000</v>
      </c>
      <c r="N458" s="34"/>
      <c r="O458" s="34">
        <f t="shared" si="60"/>
        <v>560000</v>
      </c>
      <c r="P458" s="34"/>
      <c r="Q458" s="34"/>
      <c r="R458" s="34"/>
      <c r="S458" s="34"/>
      <c r="T458" s="3" t="s">
        <v>2140</v>
      </c>
    </row>
    <row r="459" spans="1:21" x14ac:dyDescent="0.35">
      <c r="A459" s="3" t="s">
        <v>61</v>
      </c>
      <c r="B459" s="3"/>
      <c r="C459" s="3"/>
      <c r="D459" s="34"/>
      <c r="E459" s="91"/>
      <c r="F459" s="34"/>
      <c r="G459" s="34"/>
      <c r="H459" s="34"/>
      <c r="I459" s="34"/>
      <c r="J459" s="34"/>
      <c r="K459" s="21">
        <v>44551</v>
      </c>
      <c r="L459" s="3" t="s">
        <v>9</v>
      </c>
      <c r="M459" s="34"/>
      <c r="N459" s="34">
        <v>384400</v>
      </c>
      <c r="O459" s="34">
        <f t="shared" si="60"/>
        <v>384400</v>
      </c>
      <c r="P459" s="34"/>
      <c r="Q459" s="34"/>
      <c r="R459" s="43"/>
      <c r="S459" s="43"/>
      <c r="T459" s="3" t="s">
        <v>2140</v>
      </c>
    </row>
    <row r="460" spans="1:21" x14ac:dyDescent="0.35">
      <c r="A460" s="3" t="s">
        <v>61</v>
      </c>
      <c r="B460" s="3"/>
      <c r="C460" s="3"/>
      <c r="D460" s="34"/>
      <c r="E460" s="91"/>
      <c r="F460" s="34"/>
      <c r="G460" s="34"/>
      <c r="H460" s="34"/>
      <c r="I460" s="34"/>
      <c r="J460" s="34"/>
      <c r="K460" s="21">
        <v>44572</v>
      </c>
      <c r="L460" s="3" t="s">
        <v>316</v>
      </c>
      <c r="M460" s="34">
        <v>-200000</v>
      </c>
      <c r="N460" s="34"/>
      <c r="O460" s="34">
        <f t="shared" si="60"/>
        <v>-200000</v>
      </c>
      <c r="P460" s="34"/>
      <c r="Q460" s="34"/>
      <c r="R460" s="34"/>
      <c r="S460" s="34"/>
      <c r="T460" s="3" t="s">
        <v>2140</v>
      </c>
    </row>
    <row r="461" spans="1:21" x14ac:dyDescent="0.35">
      <c r="A461" s="3" t="s">
        <v>61</v>
      </c>
      <c r="B461" s="3"/>
      <c r="C461" s="3"/>
      <c r="D461" s="34"/>
      <c r="E461" s="91"/>
      <c r="F461" s="34"/>
      <c r="G461" s="34"/>
      <c r="H461" s="34"/>
      <c r="I461" s="34"/>
      <c r="J461" s="34"/>
      <c r="K461" s="21"/>
      <c r="L461" s="3"/>
      <c r="M461" s="34"/>
      <c r="N461" s="34"/>
      <c r="O461" s="34"/>
      <c r="P461" s="34"/>
      <c r="Q461" s="34"/>
      <c r="R461" s="34"/>
      <c r="S461" s="34"/>
      <c r="T461" s="3" t="s">
        <v>2140</v>
      </c>
    </row>
    <row r="462" spans="1:21" s="95" customFormat="1" x14ac:dyDescent="0.35">
      <c r="A462" s="18" t="s">
        <v>61</v>
      </c>
      <c r="B462" s="18"/>
      <c r="C462" s="18"/>
      <c r="D462" s="23"/>
      <c r="E462" s="94"/>
      <c r="F462" s="23"/>
      <c r="G462" s="23"/>
      <c r="H462" s="23"/>
      <c r="I462" s="23"/>
      <c r="J462" s="23"/>
      <c r="K462" s="36"/>
      <c r="L462" s="18"/>
      <c r="M462" s="23">
        <f t="shared" ref="M462:N462" si="61">SUM(M454:M460)</f>
        <v>560000</v>
      </c>
      <c r="N462" s="23">
        <f t="shared" si="61"/>
        <v>634400</v>
      </c>
      <c r="O462" s="23">
        <f>SUM(O454:O460)</f>
        <v>1194400</v>
      </c>
      <c r="P462" s="23">
        <f>+I453-M462</f>
        <v>-560000</v>
      </c>
      <c r="Q462" s="23">
        <f>+J453-N462</f>
        <v>560900</v>
      </c>
      <c r="R462" s="23">
        <f>+P462+Q462</f>
        <v>900</v>
      </c>
      <c r="S462" s="23">
        <f>+O462</f>
        <v>1194400</v>
      </c>
      <c r="T462" s="18"/>
      <c r="U462" s="95" t="s">
        <v>2302</v>
      </c>
    </row>
    <row r="463" spans="1:21" x14ac:dyDescent="0.35">
      <c r="A463" s="3" t="s">
        <v>62</v>
      </c>
      <c r="B463" s="3" t="s">
        <v>437</v>
      </c>
      <c r="C463" s="3"/>
      <c r="D463" s="34">
        <v>138.88</v>
      </c>
      <c r="E463" s="91">
        <v>11000</v>
      </c>
      <c r="F463" s="34">
        <f>+D463*0.8364</f>
        <v>116.159232</v>
      </c>
      <c r="G463" s="34"/>
      <c r="H463" s="34">
        <f>+D463*E463</f>
        <v>1527680</v>
      </c>
      <c r="I463" s="34">
        <f>+CEILING(F463*G463,1000)</f>
        <v>0</v>
      </c>
      <c r="J463" s="34">
        <f>(H463-I463)</f>
        <v>1527680</v>
      </c>
      <c r="K463" s="98">
        <v>44418</v>
      </c>
      <c r="L463" s="3" t="s">
        <v>2109</v>
      </c>
      <c r="M463" s="34"/>
      <c r="N463" s="34"/>
      <c r="O463" s="34">
        <f t="shared" si="60"/>
        <v>0</v>
      </c>
      <c r="P463" s="34"/>
      <c r="Q463" s="34"/>
      <c r="R463" s="34"/>
      <c r="S463" s="34"/>
      <c r="T463" s="3" t="s">
        <v>2132</v>
      </c>
      <c r="U463" s="1" t="s">
        <v>2303</v>
      </c>
    </row>
    <row r="464" spans="1:21" x14ac:dyDescent="0.35">
      <c r="A464" s="3" t="s">
        <v>62</v>
      </c>
      <c r="B464" s="3"/>
      <c r="C464" s="3"/>
      <c r="D464" s="34"/>
      <c r="E464" s="91"/>
      <c r="F464" s="34"/>
      <c r="G464" s="34"/>
      <c r="H464" s="34"/>
      <c r="I464" s="34"/>
      <c r="J464" s="34"/>
      <c r="K464" s="98">
        <v>44418</v>
      </c>
      <c r="L464" s="3" t="s">
        <v>9</v>
      </c>
      <c r="M464" s="34"/>
      <c r="N464" s="34">
        <v>11000</v>
      </c>
      <c r="O464" s="34">
        <f t="shared" si="60"/>
        <v>11000</v>
      </c>
      <c r="P464" s="34"/>
      <c r="Q464" s="34"/>
      <c r="R464" s="34"/>
      <c r="S464" s="34"/>
      <c r="T464" s="3" t="s">
        <v>2132</v>
      </c>
    </row>
    <row r="465" spans="1:21" x14ac:dyDescent="0.35">
      <c r="A465" s="3" t="s">
        <v>62</v>
      </c>
      <c r="B465" s="3"/>
      <c r="C465" s="3"/>
      <c r="D465" s="34"/>
      <c r="E465" s="91"/>
      <c r="F465" s="34">
        <f>+D465*0.8364</f>
        <v>0</v>
      </c>
      <c r="G465" s="34"/>
      <c r="H465" s="34"/>
      <c r="I465" s="34"/>
      <c r="J465" s="34"/>
      <c r="K465" s="98">
        <v>44424</v>
      </c>
      <c r="L465" s="3" t="s">
        <v>316</v>
      </c>
      <c r="M465" s="34">
        <v>371000</v>
      </c>
      <c r="N465" s="34"/>
      <c r="O465" s="34">
        <f t="shared" si="60"/>
        <v>371000</v>
      </c>
      <c r="P465" s="34"/>
      <c r="Q465" s="34"/>
      <c r="R465" s="34"/>
      <c r="S465" s="34"/>
      <c r="T465" s="3" t="s">
        <v>2132</v>
      </c>
    </row>
    <row r="466" spans="1:21" x14ac:dyDescent="0.35">
      <c r="A466" s="3" t="s">
        <v>62</v>
      </c>
      <c r="B466" s="3"/>
      <c r="C466" s="3"/>
      <c r="D466" s="34"/>
      <c r="E466" s="91"/>
      <c r="F466" s="34"/>
      <c r="G466" s="34"/>
      <c r="H466" s="34"/>
      <c r="I466" s="34"/>
      <c r="J466" s="34"/>
      <c r="K466" s="98">
        <v>44511</v>
      </c>
      <c r="L466" s="3" t="s">
        <v>9</v>
      </c>
      <c r="M466" s="34"/>
      <c r="N466" s="34">
        <v>232000</v>
      </c>
      <c r="O466" s="34">
        <f t="shared" si="60"/>
        <v>232000</v>
      </c>
      <c r="P466" s="34"/>
      <c r="Q466" s="34"/>
      <c r="R466" s="34"/>
      <c r="S466" s="34"/>
      <c r="T466" s="3" t="s">
        <v>2132</v>
      </c>
    </row>
    <row r="467" spans="1:21" x14ac:dyDescent="0.35">
      <c r="A467" s="3" t="s">
        <v>62</v>
      </c>
      <c r="B467" s="3"/>
      <c r="C467" s="3"/>
      <c r="D467" s="34"/>
      <c r="E467" s="91"/>
      <c r="F467" s="34"/>
      <c r="G467" s="34"/>
      <c r="H467" s="34"/>
      <c r="I467" s="34"/>
      <c r="J467" s="34"/>
      <c r="K467" s="98">
        <v>44516</v>
      </c>
      <c r="L467" s="3" t="s">
        <v>9</v>
      </c>
      <c r="M467" s="34"/>
      <c r="N467" s="34">
        <v>150000</v>
      </c>
      <c r="O467" s="34">
        <f t="shared" si="60"/>
        <v>150000</v>
      </c>
      <c r="P467" s="34"/>
      <c r="Q467" s="34"/>
      <c r="R467" s="34"/>
      <c r="S467" s="34"/>
      <c r="T467" s="3" t="s">
        <v>2132</v>
      </c>
    </row>
    <row r="468" spans="1:21" x14ac:dyDescent="0.35">
      <c r="A468" s="3" t="s">
        <v>62</v>
      </c>
      <c r="B468" s="3"/>
      <c r="C468" s="3"/>
      <c r="D468" s="34"/>
      <c r="E468" s="91"/>
      <c r="F468" s="34"/>
      <c r="G468" s="34"/>
      <c r="H468" s="34"/>
      <c r="I468" s="34"/>
      <c r="J468" s="34"/>
      <c r="K468" s="98">
        <v>44647</v>
      </c>
      <c r="L468" s="3" t="s">
        <v>1182</v>
      </c>
      <c r="M468" s="34"/>
      <c r="N468" s="34">
        <v>20000</v>
      </c>
      <c r="O468" s="34">
        <f t="shared" si="60"/>
        <v>20000</v>
      </c>
      <c r="P468" s="34"/>
      <c r="Q468" s="34"/>
      <c r="R468" s="43"/>
      <c r="S468" s="43"/>
      <c r="T468" s="3" t="s">
        <v>2132</v>
      </c>
    </row>
    <row r="469" spans="1:21" x14ac:dyDescent="0.35">
      <c r="A469" s="3" t="s">
        <v>62</v>
      </c>
      <c r="B469" s="3"/>
      <c r="C469" s="3"/>
      <c r="D469" s="34"/>
      <c r="E469" s="91"/>
      <c r="F469" s="34"/>
      <c r="G469" s="34"/>
      <c r="H469" s="34"/>
      <c r="I469" s="34"/>
      <c r="J469" s="34"/>
      <c r="K469" s="98">
        <v>44655</v>
      </c>
      <c r="L469" s="3" t="s">
        <v>316</v>
      </c>
      <c r="M469" s="34">
        <v>650000</v>
      </c>
      <c r="N469" s="34"/>
      <c r="O469" s="34">
        <f t="shared" si="60"/>
        <v>650000</v>
      </c>
      <c r="P469" s="34"/>
      <c r="Q469" s="34"/>
      <c r="R469" s="34"/>
      <c r="S469" s="34"/>
      <c r="T469" s="3" t="s">
        <v>2132</v>
      </c>
    </row>
    <row r="470" spans="1:21" x14ac:dyDescent="0.35">
      <c r="A470" s="3" t="s">
        <v>62</v>
      </c>
      <c r="B470" s="3"/>
      <c r="C470" s="3"/>
      <c r="D470" s="34"/>
      <c r="E470" s="91"/>
      <c r="F470" s="34"/>
      <c r="G470" s="34"/>
      <c r="H470" s="34"/>
      <c r="I470" s="34"/>
      <c r="J470" s="34"/>
      <c r="K470" s="98">
        <v>44655</v>
      </c>
      <c r="L470" s="3" t="s">
        <v>1182</v>
      </c>
      <c r="M470" s="34"/>
      <c r="N470" s="34">
        <v>857680</v>
      </c>
      <c r="O470" s="34">
        <f t="shared" si="60"/>
        <v>857680</v>
      </c>
      <c r="P470" s="34"/>
      <c r="Q470" s="34"/>
      <c r="R470" s="34"/>
      <c r="S470" s="34"/>
      <c r="T470" s="3" t="s">
        <v>2132</v>
      </c>
    </row>
    <row r="471" spans="1:21" x14ac:dyDescent="0.35">
      <c r="A471" s="3" t="s">
        <v>62</v>
      </c>
      <c r="B471" s="3"/>
      <c r="C471" s="3"/>
      <c r="D471" s="34"/>
      <c r="E471" s="91"/>
      <c r="F471" s="34"/>
      <c r="G471" s="34"/>
      <c r="H471" s="34"/>
      <c r="I471" s="34"/>
      <c r="J471" s="34"/>
      <c r="K471" s="98">
        <v>44659</v>
      </c>
      <c r="L471" s="3" t="s">
        <v>316</v>
      </c>
      <c r="M471" s="34">
        <v>-371000</v>
      </c>
      <c r="N471" s="34"/>
      <c r="O471" s="34">
        <f t="shared" si="60"/>
        <v>-371000</v>
      </c>
      <c r="P471" s="34"/>
      <c r="Q471" s="34"/>
      <c r="R471" s="34"/>
      <c r="S471" s="34"/>
      <c r="T471" s="3" t="s">
        <v>2132</v>
      </c>
    </row>
    <row r="472" spans="1:21" x14ac:dyDescent="0.35">
      <c r="A472" s="3" t="s">
        <v>62</v>
      </c>
      <c r="B472" s="3"/>
      <c r="C472" s="3"/>
      <c r="D472" s="34"/>
      <c r="E472" s="91"/>
      <c r="F472" s="34">
        <f>+D472*0.8364</f>
        <v>0</v>
      </c>
      <c r="G472" s="34"/>
      <c r="H472" s="34"/>
      <c r="I472" s="34"/>
      <c r="J472" s="34"/>
      <c r="K472" s="98">
        <v>44664</v>
      </c>
      <c r="L472" s="3" t="s">
        <v>9</v>
      </c>
      <c r="M472" s="34"/>
      <c r="N472" s="34">
        <v>-393000</v>
      </c>
      <c r="O472" s="34">
        <f t="shared" si="60"/>
        <v>-393000</v>
      </c>
      <c r="P472" s="34"/>
      <c r="Q472" s="34"/>
      <c r="R472" s="34"/>
      <c r="S472" s="34"/>
      <c r="T472" s="3" t="s">
        <v>2132</v>
      </c>
    </row>
    <row r="473" spans="1:21" x14ac:dyDescent="0.35">
      <c r="A473" s="3" t="s">
        <v>62</v>
      </c>
      <c r="B473" s="3"/>
      <c r="C473" s="3"/>
      <c r="D473" s="34"/>
      <c r="E473" s="91"/>
      <c r="F473" s="34"/>
      <c r="G473" s="34"/>
      <c r="H473" s="34"/>
      <c r="I473" s="34"/>
      <c r="J473" s="34"/>
      <c r="K473" s="21"/>
      <c r="L473" s="3"/>
      <c r="M473" s="34"/>
      <c r="N473" s="34"/>
      <c r="O473" s="34"/>
      <c r="P473" s="34"/>
      <c r="Q473" s="34"/>
      <c r="R473" s="34"/>
      <c r="S473" s="34"/>
      <c r="T473" s="3" t="s">
        <v>2132</v>
      </c>
    </row>
    <row r="474" spans="1:21" s="95" customFormat="1" x14ac:dyDescent="0.35">
      <c r="A474" s="18" t="s">
        <v>62</v>
      </c>
      <c r="B474" s="18"/>
      <c r="C474" s="18"/>
      <c r="D474" s="23"/>
      <c r="E474" s="94"/>
      <c r="F474" s="23"/>
      <c r="G474" s="23"/>
      <c r="H474" s="23"/>
      <c r="I474" s="23"/>
      <c r="J474" s="23"/>
      <c r="K474" s="36"/>
      <c r="L474" s="18"/>
      <c r="M474" s="23">
        <f t="shared" ref="M474:N474" si="62">SUM(M464:M472)</f>
        <v>650000</v>
      </c>
      <c r="N474" s="23">
        <f t="shared" si="62"/>
        <v>877680</v>
      </c>
      <c r="O474" s="23">
        <f>SUM(O464:O472)</f>
        <v>1527680</v>
      </c>
      <c r="P474" s="23">
        <f>+I463-M474</f>
        <v>-650000</v>
      </c>
      <c r="Q474" s="23">
        <f>+J463-N474</f>
        <v>650000</v>
      </c>
      <c r="R474" s="23">
        <f>+P474+Q474</f>
        <v>0</v>
      </c>
      <c r="S474" s="23">
        <f>+O474</f>
        <v>1527680</v>
      </c>
      <c r="T474" s="18"/>
      <c r="U474" s="95" t="s">
        <v>2302</v>
      </c>
    </row>
    <row r="475" spans="1:21" x14ac:dyDescent="0.35">
      <c r="A475" s="3" t="s">
        <v>63</v>
      </c>
      <c r="B475" s="3" t="s">
        <v>437</v>
      </c>
      <c r="C475" s="3"/>
      <c r="D475" s="34">
        <v>139.02000000000001</v>
      </c>
      <c r="E475" s="91">
        <v>11500</v>
      </c>
      <c r="F475" s="34">
        <f>+D475*0.8364</f>
        <v>116.27632800000001</v>
      </c>
      <c r="G475" s="34"/>
      <c r="H475" s="34">
        <f>+D475*E475</f>
        <v>1598730.0000000002</v>
      </c>
      <c r="I475" s="34">
        <f>+CEILING(F475*G475,1000)</f>
        <v>0</v>
      </c>
      <c r="J475" s="34">
        <f>(H475-I475)</f>
        <v>1598730.0000000002</v>
      </c>
      <c r="K475" s="21">
        <v>44400</v>
      </c>
      <c r="L475" s="3" t="s">
        <v>2109</v>
      </c>
      <c r="M475" s="34"/>
      <c r="N475" s="34"/>
      <c r="O475" s="34">
        <f t="shared" ref="O475:O483" si="63">+SUM(M475:N475)</f>
        <v>0</v>
      </c>
      <c r="P475" s="34"/>
      <c r="Q475" s="34"/>
      <c r="R475" s="34"/>
      <c r="S475" s="34"/>
      <c r="T475" s="3" t="s">
        <v>2141</v>
      </c>
      <c r="U475" s="1" t="s">
        <v>2303</v>
      </c>
    </row>
    <row r="476" spans="1:21" x14ac:dyDescent="0.35">
      <c r="A476" s="3" t="s">
        <v>63</v>
      </c>
      <c r="B476" s="3"/>
      <c r="C476" s="3"/>
      <c r="D476" s="34"/>
      <c r="E476" s="91"/>
      <c r="F476" s="34"/>
      <c r="G476" s="34"/>
      <c r="H476" s="34"/>
      <c r="I476" s="34"/>
      <c r="J476" s="34"/>
      <c r="K476" s="21">
        <v>44400</v>
      </c>
      <c r="L476" s="3" t="s">
        <v>316</v>
      </c>
      <c r="M476" s="34">
        <v>1</v>
      </c>
      <c r="N476" s="34"/>
      <c r="O476" s="34">
        <f t="shared" si="63"/>
        <v>1</v>
      </c>
      <c r="P476" s="34"/>
      <c r="Q476" s="34"/>
      <c r="R476" s="34"/>
      <c r="S476" s="34"/>
      <c r="T476" s="3" t="s">
        <v>2141</v>
      </c>
    </row>
    <row r="477" spans="1:21" x14ac:dyDescent="0.35">
      <c r="A477" s="3" t="s">
        <v>63</v>
      </c>
      <c r="B477" s="3"/>
      <c r="C477" s="3"/>
      <c r="D477" s="34"/>
      <c r="E477" s="91"/>
      <c r="F477" s="34"/>
      <c r="G477" s="34"/>
      <c r="H477" s="34"/>
      <c r="I477" s="34"/>
      <c r="J477" s="34"/>
      <c r="K477" s="21">
        <v>44400</v>
      </c>
      <c r="L477" s="3" t="s">
        <v>316</v>
      </c>
      <c r="M477" s="34">
        <v>400000</v>
      </c>
      <c r="N477" s="34"/>
      <c r="O477" s="34">
        <f t="shared" si="63"/>
        <v>400000</v>
      </c>
      <c r="P477" s="34"/>
      <c r="Q477" s="34"/>
      <c r="R477" s="34"/>
      <c r="S477" s="34"/>
      <c r="T477" s="3" t="s">
        <v>2141</v>
      </c>
    </row>
    <row r="478" spans="1:21" x14ac:dyDescent="0.35">
      <c r="A478" s="3" t="s">
        <v>63</v>
      </c>
      <c r="B478" s="3"/>
      <c r="C478" s="3"/>
      <c r="D478" s="34"/>
      <c r="E478" s="91"/>
      <c r="F478" s="34"/>
      <c r="G478" s="34"/>
      <c r="H478" s="34"/>
      <c r="I478" s="34"/>
      <c r="J478" s="34"/>
      <c r="K478" s="21">
        <v>44403</v>
      </c>
      <c r="L478" s="3" t="s">
        <v>316</v>
      </c>
      <c r="M478" s="34">
        <v>350000</v>
      </c>
      <c r="N478" s="34"/>
      <c r="O478" s="34">
        <f t="shared" si="63"/>
        <v>350000</v>
      </c>
      <c r="P478" s="34"/>
      <c r="Q478" s="34"/>
      <c r="R478" s="34"/>
      <c r="S478" s="34"/>
      <c r="T478" s="3" t="s">
        <v>2141</v>
      </c>
    </row>
    <row r="479" spans="1:21" x14ac:dyDescent="0.35">
      <c r="A479" s="3" t="s">
        <v>63</v>
      </c>
      <c r="B479" s="3"/>
      <c r="C479" s="3"/>
      <c r="D479" s="34"/>
      <c r="E479" s="91"/>
      <c r="F479" s="34"/>
      <c r="G479" s="34"/>
      <c r="H479" s="34"/>
      <c r="I479" s="34"/>
      <c r="J479" s="34"/>
      <c r="K479" s="21">
        <v>44386</v>
      </c>
      <c r="L479" s="3" t="s">
        <v>316</v>
      </c>
      <c r="M479" s="34">
        <v>47500</v>
      </c>
      <c r="N479" s="34"/>
      <c r="O479" s="34">
        <f t="shared" si="63"/>
        <v>47500</v>
      </c>
      <c r="P479" s="34"/>
      <c r="Q479" s="34"/>
      <c r="R479" s="43"/>
      <c r="S479" s="43"/>
      <c r="T479" s="3" t="s">
        <v>2141</v>
      </c>
    </row>
    <row r="480" spans="1:21" x14ac:dyDescent="0.35">
      <c r="A480" s="3" t="s">
        <v>63</v>
      </c>
      <c r="B480" s="3"/>
      <c r="C480" s="3"/>
      <c r="D480" s="34"/>
      <c r="E480" s="91"/>
      <c r="F480" s="34"/>
      <c r="G480" s="34"/>
      <c r="H480" s="34"/>
      <c r="I480" s="34"/>
      <c r="J480" s="34"/>
      <c r="K480" s="21">
        <v>44565</v>
      </c>
      <c r="L480" s="3" t="s">
        <v>9</v>
      </c>
      <c r="M480" s="34"/>
      <c r="N480" s="34">
        <v>50000</v>
      </c>
      <c r="O480" s="34">
        <f t="shared" si="63"/>
        <v>50000</v>
      </c>
      <c r="P480" s="34"/>
      <c r="Q480" s="34"/>
      <c r="R480" s="34"/>
      <c r="S480" s="34"/>
      <c r="T480" s="3" t="s">
        <v>2141</v>
      </c>
    </row>
    <row r="481" spans="1:21" x14ac:dyDescent="0.35">
      <c r="A481" s="3" t="s">
        <v>63</v>
      </c>
      <c r="B481" s="3"/>
      <c r="C481" s="3"/>
      <c r="D481" s="34"/>
      <c r="E481" s="91"/>
      <c r="F481" s="34"/>
      <c r="G481" s="34"/>
      <c r="H481" s="34"/>
      <c r="I481" s="34"/>
      <c r="J481" s="34"/>
      <c r="K481" s="21">
        <v>44594</v>
      </c>
      <c r="L481" s="3" t="s">
        <v>316</v>
      </c>
      <c r="M481" s="34">
        <v>717000</v>
      </c>
      <c r="N481" s="34"/>
      <c r="O481" s="34">
        <f t="shared" si="63"/>
        <v>717000</v>
      </c>
      <c r="P481" s="34"/>
      <c r="Q481" s="34"/>
      <c r="R481" s="34"/>
      <c r="S481" s="34"/>
      <c r="T481" s="3" t="s">
        <v>2141</v>
      </c>
    </row>
    <row r="482" spans="1:21" x14ac:dyDescent="0.35">
      <c r="A482" s="3" t="s">
        <v>63</v>
      </c>
      <c r="B482" s="3"/>
      <c r="C482" s="3"/>
      <c r="D482" s="34"/>
      <c r="E482" s="91"/>
      <c r="F482" s="34"/>
      <c r="G482" s="34"/>
      <c r="H482" s="34"/>
      <c r="I482" s="34"/>
      <c r="J482" s="34"/>
      <c r="K482" s="21">
        <v>44594</v>
      </c>
      <c r="L482" s="3" t="s">
        <v>9</v>
      </c>
      <c r="M482" s="34"/>
      <c r="N482" s="34">
        <v>831730</v>
      </c>
      <c r="O482" s="34">
        <f t="shared" si="63"/>
        <v>831730</v>
      </c>
      <c r="P482" s="34"/>
      <c r="Q482" s="34"/>
      <c r="R482" s="34"/>
      <c r="S482" s="34"/>
      <c r="T482" s="3" t="s">
        <v>2141</v>
      </c>
    </row>
    <row r="483" spans="1:21" x14ac:dyDescent="0.35">
      <c r="A483" s="3" t="s">
        <v>63</v>
      </c>
      <c r="B483" s="3"/>
      <c r="C483" s="3"/>
      <c r="D483" s="34"/>
      <c r="E483" s="91"/>
      <c r="F483" s="34"/>
      <c r="G483" s="34"/>
      <c r="H483" s="34"/>
      <c r="I483" s="34"/>
      <c r="J483" s="34"/>
      <c r="K483" s="21">
        <v>44606</v>
      </c>
      <c r="L483" s="3" t="s">
        <v>316</v>
      </c>
      <c r="M483" s="34">
        <v>-797501</v>
      </c>
      <c r="N483" s="34"/>
      <c r="O483" s="34">
        <f t="shared" si="63"/>
        <v>-797501</v>
      </c>
      <c r="P483" s="34"/>
      <c r="Q483" s="34"/>
      <c r="R483" s="34"/>
      <c r="S483" s="34"/>
      <c r="T483" s="3" t="s">
        <v>2141</v>
      </c>
    </row>
    <row r="484" spans="1:21" x14ac:dyDescent="0.35">
      <c r="A484" s="3" t="s">
        <v>63</v>
      </c>
      <c r="B484" s="3"/>
      <c r="C484" s="3"/>
      <c r="D484" s="34"/>
      <c r="E484" s="91"/>
      <c r="F484" s="34"/>
      <c r="G484" s="34"/>
      <c r="H484" s="34"/>
      <c r="I484" s="34"/>
      <c r="J484" s="34"/>
      <c r="K484" s="3"/>
      <c r="L484" s="3"/>
      <c r="M484" s="34"/>
      <c r="N484" s="34"/>
      <c r="O484" s="34"/>
      <c r="P484" s="34"/>
      <c r="Q484" s="34"/>
      <c r="R484" s="34"/>
      <c r="S484" s="34"/>
      <c r="T484" s="3" t="s">
        <v>2141</v>
      </c>
    </row>
    <row r="485" spans="1:21" s="95" customFormat="1" x14ac:dyDescent="0.35">
      <c r="A485" s="18" t="s">
        <v>63</v>
      </c>
      <c r="B485" s="18"/>
      <c r="C485" s="18"/>
      <c r="D485" s="23"/>
      <c r="E485" s="94"/>
      <c r="F485" s="23"/>
      <c r="G485" s="23"/>
      <c r="H485" s="23"/>
      <c r="I485" s="23"/>
      <c r="J485" s="23"/>
      <c r="K485" s="18"/>
      <c r="L485" s="18"/>
      <c r="M485" s="23">
        <f t="shared" ref="M485:N485" si="64">SUM(M476:M483)</f>
        <v>717000</v>
      </c>
      <c r="N485" s="23">
        <f t="shared" si="64"/>
        <v>881730</v>
      </c>
      <c r="O485" s="23">
        <f>SUM(O476:O483)</f>
        <v>1598730</v>
      </c>
      <c r="P485" s="23">
        <f>+I475-M485</f>
        <v>-717000</v>
      </c>
      <c r="Q485" s="23">
        <f>+J475-N485</f>
        <v>717000.00000000023</v>
      </c>
      <c r="R485" s="23">
        <f>+P485+Q485</f>
        <v>0</v>
      </c>
      <c r="S485" s="23">
        <f>+O485</f>
        <v>1598730</v>
      </c>
      <c r="T485" s="18"/>
      <c r="U485" s="95" t="s">
        <v>2302</v>
      </c>
    </row>
    <row r="486" spans="1:21" x14ac:dyDescent="0.35">
      <c r="A486" s="3" t="s">
        <v>64</v>
      </c>
      <c r="B486" s="3" t="s">
        <v>437</v>
      </c>
      <c r="C486" s="3"/>
      <c r="D486" s="34">
        <v>138.88999999999999</v>
      </c>
      <c r="E486" s="91">
        <v>11500</v>
      </c>
      <c r="F486" s="34">
        <f>+D486*0.8364</f>
        <v>116.16759599999999</v>
      </c>
      <c r="G486" s="34"/>
      <c r="H486" s="34">
        <f>+D486*E486</f>
        <v>1597234.9999999998</v>
      </c>
      <c r="I486" s="34">
        <f>+CEILING(F486*G486,1000)</f>
        <v>0</v>
      </c>
      <c r="J486" s="34">
        <f>(H486-I486)</f>
        <v>1597234.9999999998</v>
      </c>
      <c r="K486" s="98">
        <v>44404</v>
      </c>
      <c r="L486" s="3" t="s">
        <v>2109</v>
      </c>
      <c r="M486" s="34"/>
      <c r="N486" s="34"/>
      <c r="O486" s="34"/>
      <c r="P486" s="34"/>
      <c r="Q486" s="34"/>
      <c r="R486" s="34"/>
      <c r="S486" s="34"/>
      <c r="T486" s="3" t="s">
        <v>2135</v>
      </c>
      <c r="U486" s="1" t="s">
        <v>2303</v>
      </c>
    </row>
    <row r="487" spans="1:21" x14ac:dyDescent="0.35">
      <c r="A487" s="3" t="s">
        <v>64</v>
      </c>
      <c r="B487" s="3"/>
      <c r="C487" s="3"/>
      <c r="D487" s="34"/>
      <c r="E487" s="91"/>
      <c r="F487" s="34">
        <f>+D487*0.8364</f>
        <v>0</v>
      </c>
      <c r="G487" s="34"/>
      <c r="H487" s="34"/>
      <c r="I487" s="34"/>
      <c r="J487" s="34"/>
      <c r="K487" s="98">
        <v>44404</v>
      </c>
      <c r="L487" s="3" t="s">
        <v>316</v>
      </c>
      <c r="M487" s="34">
        <v>200000</v>
      </c>
      <c r="N487" s="34"/>
      <c r="O487" s="34">
        <f t="shared" ref="O487:O501" si="65">+SUM(M487:N487)</f>
        <v>200000</v>
      </c>
      <c r="P487" s="34"/>
      <c r="Q487" s="34"/>
      <c r="R487" s="43"/>
      <c r="S487" s="43"/>
      <c r="T487" s="3" t="s">
        <v>2135</v>
      </c>
    </row>
    <row r="488" spans="1:21" x14ac:dyDescent="0.35">
      <c r="A488" s="3" t="s">
        <v>64</v>
      </c>
      <c r="B488" s="3"/>
      <c r="C488" s="3"/>
      <c r="D488" s="34"/>
      <c r="E488" s="91"/>
      <c r="F488" s="34"/>
      <c r="G488" s="34"/>
      <c r="H488" s="34"/>
      <c r="I488" s="34"/>
      <c r="J488" s="34"/>
      <c r="K488" s="98">
        <v>44405</v>
      </c>
      <c r="L488" s="100" t="s">
        <v>2186</v>
      </c>
      <c r="M488" s="100">
        <v>300000</v>
      </c>
      <c r="N488" s="34"/>
      <c r="O488" s="34">
        <f t="shared" si="65"/>
        <v>300000</v>
      </c>
      <c r="P488" s="34"/>
      <c r="Q488" s="34"/>
      <c r="R488" s="34"/>
      <c r="S488" s="34"/>
      <c r="T488" s="3" t="s">
        <v>2135</v>
      </c>
    </row>
    <row r="489" spans="1:21" x14ac:dyDescent="0.35">
      <c r="A489" s="3" t="s">
        <v>64</v>
      </c>
      <c r="B489" s="3"/>
      <c r="C489" s="3"/>
      <c r="D489" s="34"/>
      <c r="E489" s="91"/>
      <c r="F489" s="34"/>
      <c r="G489" s="34"/>
      <c r="H489" s="34"/>
      <c r="I489" s="34"/>
      <c r="J489" s="34"/>
      <c r="K489" s="98">
        <v>44405</v>
      </c>
      <c r="L489" s="3" t="s">
        <v>316</v>
      </c>
      <c r="M489" s="34">
        <v>10000</v>
      </c>
      <c r="N489" s="34"/>
      <c r="O489" s="34">
        <f t="shared" si="65"/>
        <v>10000</v>
      </c>
      <c r="P489" s="34"/>
      <c r="Q489" s="34"/>
      <c r="R489" s="34"/>
      <c r="S489" s="34"/>
      <c r="T489" s="3" t="s">
        <v>2135</v>
      </c>
    </row>
    <row r="490" spans="1:21" x14ac:dyDescent="0.35">
      <c r="A490" s="3" t="s">
        <v>64</v>
      </c>
      <c r="B490" s="3"/>
      <c r="C490" s="3"/>
      <c r="D490" s="34"/>
      <c r="E490" s="91"/>
      <c r="F490" s="34"/>
      <c r="G490" s="34"/>
      <c r="H490" s="34"/>
      <c r="I490" s="34"/>
      <c r="J490" s="34"/>
      <c r="K490" s="98">
        <v>44410</v>
      </c>
      <c r="L490" s="3" t="s">
        <v>316</v>
      </c>
      <c r="M490" s="34">
        <v>100000</v>
      </c>
      <c r="N490" s="34"/>
      <c r="O490" s="34">
        <f t="shared" si="65"/>
        <v>100000</v>
      </c>
      <c r="P490" s="34"/>
      <c r="Q490" s="34"/>
      <c r="R490" s="34"/>
      <c r="S490" s="34"/>
      <c r="T490" s="3" t="s">
        <v>2135</v>
      </c>
    </row>
    <row r="491" spans="1:21" x14ac:dyDescent="0.35">
      <c r="A491" s="3" t="s">
        <v>64</v>
      </c>
      <c r="B491" s="3"/>
      <c r="C491" s="3"/>
      <c r="D491" s="34"/>
      <c r="E491" s="91"/>
      <c r="F491" s="34"/>
      <c r="G491" s="34"/>
      <c r="H491" s="34"/>
      <c r="I491" s="34"/>
      <c r="J491" s="34"/>
      <c r="K491" s="98">
        <v>44447</v>
      </c>
      <c r="L491" s="3" t="s">
        <v>316</v>
      </c>
      <c r="M491" s="34">
        <v>100000</v>
      </c>
      <c r="N491" s="34"/>
      <c r="O491" s="34">
        <f t="shared" si="65"/>
        <v>100000</v>
      </c>
      <c r="P491" s="34"/>
      <c r="Q491" s="34"/>
      <c r="R491" s="34"/>
      <c r="S491" s="34"/>
      <c r="T491" s="3" t="s">
        <v>2135</v>
      </c>
    </row>
    <row r="492" spans="1:21" x14ac:dyDescent="0.35">
      <c r="A492" s="3" t="s">
        <v>64</v>
      </c>
      <c r="B492" s="3"/>
      <c r="C492" s="3"/>
      <c r="D492" s="34"/>
      <c r="E492" s="91"/>
      <c r="F492" s="34"/>
      <c r="G492" s="34"/>
      <c r="H492" s="34"/>
      <c r="I492" s="34"/>
      <c r="J492" s="34"/>
      <c r="K492" s="98">
        <v>44459</v>
      </c>
      <c r="L492" s="3" t="s">
        <v>316</v>
      </c>
      <c r="M492" s="34">
        <v>90000</v>
      </c>
      <c r="N492" s="34"/>
      <c r="O492" s="34">
        <f t="shared" si="65"/>
        <v>90000</v>
      </c>
      <c r="P492" s="34"/>
      <c r="Q492" s="34"/>
      <c r="R492" s="34"/>
      <c r="S492" s="34"/>
      <c r="T492" s="3" t="s">
        <v>2135</v>
      </c>
    </row>
    <row r="493" spans="1:21" x14ac:dyDescent="0.35">
      <c r="A493" s="3" t="s">
        <v>64</v>
      </c>
      <c r="B493" s="3"/>
      <c r="C493" s="3"/>
      <c r="D493" s="34"/>
      <c r="E493" s="91"/>
      <c r="F493" s="34"/>
      <c r="G493" s="34"/>
      <c r="H493" s="34"/>
      <c r="I493" s="34"/>
      <c r="J493" s="34"/>
      <c r="K493" s="98">
        <v>44510</v>
      </c>
      <c r="L493" s="100" t="s">
        <v>2187</v>
      </c>
      <c r="M493" s="100">
        <v>-500000</v>
      </c>
      <c r="N493" s="34"/>
      <c r="O493" s="34">
        <f t="shared" si="65"/>
        <v>-500000</v>
      </c>
      <c r="P493" s="34"/>
      <c r="Q493" s="34"/>
      <c r="R493" s="34"/>
      <c r="S493" s="34"/>
      <c r="T493" s="3" t="s">
        <v>2135</v>
      </c>
    </row>
    <row r="494" spans="1:21" x14ac:dyDescent="0.35">
      <c r="A494" s="3" t="s">
        <v>64</v>
      </c>
      <c r="B494" s="3"/>
      <c r="C494" s="3"/>
      <c r="D494" s="34"/>
      <c r="E494" s="91"/>
      <c r="F494" s="34"/>
      <c r="G494" s="34"/>
      <c r="H494" s="34"/>
      <c r="I494" s="34"/>
      <c r="J494" s="34"/>
      <c r="K494" s="98">
        <v>44593</v>
      </c>
      <c r="L494" s="3" t="s">
        <v>316</v>
      </c>
      <c r="M494" s="34">
        <v>500000</v>
      </c>
      <c r="N494" s="34"/>
      <c r="O494" s="34">
        <f t="shared" si="65"/>
        <v>500000</v>
      </c>
      <c r="P494" s="34"/>
      <c r="Q494" s="34"/>
      <c r="R494" s="34"/>
      <c r="S494" s="34"/>
      <c r="T494" s="3" t="s">
        <v>2135</v>
      </c>
    </row>
    <row r="495" spans="1:21" x14ac:dyDescent="0.35">
      <c r="A495" s="3" t="s">
        <v>64</v>
      </c>
      <c r="B495" s="3"/>
      <c r="C495" s="3"/>
      <c r="D495" s="34"/>
      <c r="E495" s="91"/>
      <c r="F495" s="34"/>
      <c r="G495" s="34"/>
      <c r="H495" s="34"/>
      <c r="I495" s="34"/>
      <c r="J495" s="34"/>
      <c r="K495" s="98">
        <v>44648</v>
      </c>
      <c r="L495" s="3" t="s">
        <v>1182</v>
      </c>
      <c r="M495" s="34"/>
      <c r="N495" s="34">
        <v>200000</v>
      </c>
      <c r="O495" s="34">
        <f t="shared" si="65"/>
        <v>200000</v>
      </c>
      <c r="P495" s="34"/>
      <c r="Q495" s="34"/>
      <c r="R495" s="34"/>
      <c r="S495" s="34"/>
      <c r="T495" s="3" t="s">
        <v>2135</v>
      </c>
    </row>
    <row r="496" spans="1:21" x14ac:dyDescent="0.35">
      <c r="A496" s="3" t="s">
        <v>64</v>
      </c>
      <c r="B496" s="3"/>
      <c r="C496" s="3"/>
      <c r="D496" s="34"/>
      <c r="E496" s="91"/>
      <c r="F496" s="34"/>
      <c r="G496" s="34"/>
      <c r="H496" s="34"/>
      <c r="I496" s="34"/>
      <c r="J496" s="34"/>
      <c r="K496" s="98">
        <v>44718</v>
      </c>
      <c r="L496" s="3" t="s">
        <v>1182</v>
      </c>
      <c r="M496" s="34"/>
      <c r="N496" s="34">
        <v>500000</v>
      </c>
      <c r="O496" s="34">
        <f t="shared" si="65"/>
        <v>500000</v>
      </c>
      <c r="P496" s="34"/>
      <c r="Q496" s="34"/>
      <c r="R496" s="34"/>
      <c r="S496" s="34"/>
      <c r="T496" s="3" t="s">
        <v>2135</v>
      </c>
    </row>
    <row r="497" spans="1:21" x14ac:dyDescent="0.35">
      <c r="A497" s="3" t="s">
        <v>64</v>
      </c>
      <c r="B497" s="3"/>
      <c r="C497" s="3"/>
      <c r="D497" s="34"/>
      <c r="E497" s="91"/>
      <c r="F497" s="34"/>
      <c r="G497" s="34"/>
      <c r="H497" s="34"/>
      <c r="I497" s="34"/>
      <c r="J497" s="34"/>
      <c r="K497" s="98">
        <v>44770</v>
      </c>
      <c r="L497" s="3" t="s">
        <v>9</v>
      </c>
      <c r="M497" s="34"/>
      <c r="N497" s="34">
        <v>97235</v>
      </c>
      <c r="O497" s="34">
        <f t="shared" si="65"/>
        <v>97235</v>
      </c>
      <c r="P497" s="34"/>
      <c r="Q497" s="34"/>
      <c r="R497" s="34"/>
      <c r="S497" s="34"/>
      <c r="T497" s="3" t="s">
        <v>2135</v>
      </c>
    </row>
    <row r="498" spans="1:21" x14ac:dyDescent="0.35">
      <c r="A498" s="3" t="s">
        <v>64</v>
      </c>
      <c r="B498" s="3"/>
      <c r="C498" s="3"/>
      <c r="D498" s="34"/>
      <c r="E498" s="91"/>
      <c r="F498" s="34"/>
      <c r="G498" s="34"/>
      <c r="H498" s="34"/>
      <c r="I498" s="34"/>
      <c r="J498" s="34"/>
      <c r="K498" s="98">
        <v>44855</v>
      </c>
      <c r="L498" s="3" t="s">
        <v>316</v>
      </c>
      <c r="M498" s="34">
        <v>-290000</v>
      </c>
      <c r="N498" s="34"/>
      <c r="O498" s="34">
        <f t="shared" si="65"/>
        <v>-290000</v>
      </c>
      <c r="P498" s="34"/>
      <c r="Q498" s="34"/>
      <c r="R498" s="34"/>
      <c r="S498" s="34"/>
      <c r="T498" s="3" t="s">
        <v>2135</v>
      </c>
    </row>
    <row r="499" spans="1:21" x14ac:dyDescent="0.35">
      <c r="A499" s="3" t="s">
        <v>64</v>
      </c>
      <c r="B499" s="3"/>
      <c r="C499" s="3"/>
      <c r="D499" s="34"/>
      <c r="E499" s="91"/>
      <c r="F499" s="34">
        <f>+D499*0.8364</f>
        <v>0</v>
      </c>
      <c r="G499" s="34"/>
      <c r="H499" s="34"/>
      <c r="I499" s="34"/>
      <c r="J499" s="34"/>
      <c r="K499" s="98">
        <v>44855</v>
      </c>
      <c r="L499" s="3" t="s">
        <v>316</v>
      </c>
      <c r="M499" s="34">
        <v>-10000</v>
      </c>
      <c r="N499" s="34"/>
      <c r="O499" s="34">
        <f t="shared" si="65"/>
        <v>-10000</v>
      </c>
      <c r="P499" s="34"/>
      <c r="Q499" s="34"/>
      <c r="R499" s="43"/>
      <c r="S499" s="43"/>
      <c r="T499" s="3" t="s">
        <v>2135</v>
      </c>
    </row>
    <row r="500" spans="1:21" x14ac:dyDescent="0.35">
      <c r="A500" s="3" t="s">
        <v>64</v>
      </c>
      <c r="B500" s="3"/>
      <c r="C500" s="3"/>
      <c r="D500" s="34"/>
      <c r="E500" s="91"/>
      <c r="F500" s="34"/>
      <c r="G500" s="34"/>
      <c r="H500" s="34"/>
      <c r="I500" s="34"/>
      <c r="J500" s="34"/>
      <c r="K500" s="98">
        <v>44855</v>
      </c>
      <c r="L500" s="3" t="s">
        <v>1182</v>
      </c>
      <c r="M500" s="34"/>
      <c r="N500" s="34">
        <v>84000</v>
      </c>
      <c r="O500" s="34">
        <f t="shared" si="65"/>
        <v>84000</v>
      </c>
      <c r="P500" s="34"/>
      <c r="Q500" s="34"/>
      <c r="R500" s="34"/>
      <c r="S500" s="34"/>
      <c r="T500" s="3" t="s">
        <v>2135</v>
      </c>
    </row>
    <row r="501" spans="1:21" x14ac:dyDescent="0.35">
      <c r="A501" s="3" t="s">
        <v>64</v>
      </c>
      <c r="B501" s="3"/>
      <c r="C501" s="3"/>
      <c r="D501" s="34"/>
      <c r="E501" s="91"/>
      <c r="F501" s="34"/>
      <c r="G501" s="34"/>
      <c r="H501" s="34"/>
      <c r="I501" s="34"/>
      <c r="J501" s="34"/>
      <c r="K501" s="98">
        <v>44855</v>
      </c>
      <c r="L501" s="3" t="s">
        <v>316</v>
      </c>
      <c r="M501" s="34">
        <v>216000</v>
      </c>
      <c r="N501" s="34"/>
      <c r="O501" s="34">
        <f t="shared" si="65"/>
        <v>216000</v>
      </c>
      <c r="P501" s="34"/>
      <c r="Q501" s="34"/>
      <c r="R501" s="34"/>
      <c r="S501" s="34"/>
      <c r="T501" s="3" t="s">
        <v>2135</v>
      </c>
    </row>
    <row r="502" spans="1:21" x14ac:dyDescent="0.35">
      <c r="A502" s="3" t="s">
        <v>64</v>
      </c>
      <c r="B502" s="3"/>
      <c r="C502" s="3"/>
      <c r="D502" s="34"/>
      <c r="E502" s="91"/>
      <c r="F502" s="34"/>
      <c r="G502" s="34"/>
      <c r="H502" s="34"/>
      <c r="I502" s="34"/>
      <c r="J502" s="34"/>
      <c r="K502" s="21"/>
      <c r="L502" s="3"/>
      <c r="M502" s="34"/>
      <c r="N502" s="34"/>
      <c r="O502" s="34"/>
      <c r="P502" s="34"/>
      <c r="Q502" s="34"/>
      <c r="R502" s="34"/>
      <c r="S502" s="34"/>
      <c r="T502" s="3" t="s">
        <v>2135</v>
      </c>
    </row>
    <row r="503" spans="1:21" s="95" customFormat="1" x14ac:dyDescent="0.35">
      <c r="A503" s="18" t="s">
        <v>64</v>
      </c>
      <c r="B503" s="18"/>
      <c r="C503" s="18"/>
      <c r="D503" s="23"/>
      <c r="E503" s="94"/>
      <c r="F503" s="23"/>
      <c r="G503" s="23"/>
      <c r="H503" s="23"/>
      <c r="I503" s="23"/>
      <c r="J503" s="23"/>
      <c r="K503" s="36"/>
      <c r="L503" s="18"/>
      <c r="M503" s="23">
        <f t="shared" ref="M503:N503" si="66">SUM(M487:M501)</f>
        <v>716000</v>
      </c>
      <c r="N503" s="23">
        <f t="shared" si="66"/>
        <v>881235</v>
      </c>
      <c r="O503" s="23">
        <f>SUM(O487:O501)</f>
        <v>1597235</v>
      </c>
      <c r="P503" s="23">
        <f>+I486-M503</f>
        <v>-716000</v>
      </c>
      <c r="Q503" s="23">
        <f>+J486-N503</f>
        <v>715999.99999999977</v>
      </c>
      <c r="R503" s="23">
        <f>+P503+Q503</f>
        <v>0</v>
      </c>
      <c r="S503" s="23">
        <f>+O503</f>
        <v>1597235</v>
      </c>
      <c r="T503" s="18"/>
      <c r="U503" s="95" t="s">
        <v>2302</v>
      </c>
    </row>
    <row r="504" spans="1:21" x14ac:dyDescent="0.35">
      <c r="A504" s="3" t="s">
        <v>65</v>
      </c>
      <c r="B504" s="3" t="s">
        <v>437</v>
      </c>
      <c r="C504" s="3"/>
      <c r="D504" s="34">
        <v>138.88999999999999</v>
      </c>
      <c r="E504" s="91">
        <v>11000</v>
      </c>
      <c r="F504" s="34">
        <f>+D504*0.8364</f>
        <v>116.16759599999999</v>
      </c>
      <c r="G504" s="34"/>
      <c r="H504" s="34">
        <f>+D504*E504</f>
        <v>1527789.9999999998</v>
      </c>
      <c r="I504" s="34">
        <f>+CEILING(F504*G504,1000)</f>
        <v>0</v>
      </c>
      <c r="J504" s="34">
        <f>(H504-I504)</f>
        <v>1527789.9999999998</v>
      </c>
      <c r="K504" s="98">
        <v>44393</v>
      </c>
      <c r="L504" s="3" t="s">
        <v>2109</v>
      </c>
      <c r="M504" s="34"/>
      <c r="N504" s="34"/>
      <c r="O504" s="34">
        <f t="shared" ref="O504:O517" si="67">+SUM(M504:N504)</f>
        <v>0</v>
      </c>
      <c r="P504" s="34"/>
      <c r="Q504" s="34"/>
      <c r="R504" s="34"/>
      <c r="S504" s="34"/>
      <c r="T504" s="3" t="s">
        <v>2135</v>
      </c>
      <c r="U504" s="1" t="s">
        <v>2303</v>
      </c>
    </row>
    <row r="505" spans="1:21" x14ac:dyDescent="0.35">
      <c r="A505" s="3" t="s">
        <v>65</v>
      </c>
      <c r="B505" s="3"/>
      <c r="C505" s="3"/>
      <c r="D505" s="34"/>
      <c r="E505" s="91"/>
      <c r="F505" s="34"/>
      <c r="G505" s="34"/>
      <c r="H505" s="34"/>
      <c r="I505" s="34"/>
      <c r="J505" s="34"/>
      <c r="K505" s="98">
        <v>44393</v>
      </c>
      <c r="L505" s="3" t="s">
        <v>316</v>
      </c>
      <c r="M505" s="34">
        <v>100000</v>
      </c>
      <c r="N505" s="34"/>
      <c r="O505" s="34">
        <f t="shared" si="67"/>
        <v>100000</v>
      </c>
      <c r="P505" s="34"/>
      <c r="Q505" s="34"/>
      <c r="R505" s="34"/>
      <c r="S505" s="34"/>
      <c r="T505" s="3" t="s">
        <v>2135</v>
      </c>
    </row>
    <row r="506" spans="1:21" x14ac:dyDescent="0.35">
      <c r="A506" s="3" t="s">
        <v>65</v>
      </c>
      <c r="B506" s="3"/>
      <c r="C506" s="3"/>
      <c r="D506" s="34"/>
      <c r="E506" s="91"/>
      <c r="F506" s="34"/>
      <c r="G506" s="34"/>
      <c r="H506" s="34"/>
      <c r="I506" s="34"/>
      <c r="J506" s="34"/>
      <c r="K506" s="98">
        <v>44466</v>
      </c>
      <c r="L506" s="100" t="s">
        <v>2188</v>
      </c>
      <c r="M506" s="100">
        <v>230000</v>
      </c>
      <c r="N506" s="34"/>
      <c r="O506" s="34">
        <f t="shared" si="67"/>
        <v>230000</v>
      </c>
      <c r="P506" s="34"/>
      <c r="Q506" s="34"/>
      <c r="R506" s="34"/>
      <c r="S506" s="34"/>
      <c r="T506" s="3" t="s">
        <v>2135</v>
      </c>
    </row>
    <row r="507" spans="1:21" x14ac:dyDescent="0.35">
      <c r="A507" s="3" t="s">
        <v>65</v>
      </c>
      <c r="B507" s="3"/>
      <c r="C507" s="3"/>
      <c r="D507" s="34"/>
      <c r="E507" s="91"/>
      <c r="F507" s="34"/>
      <c r="G507" s="34"/>
      <c r="H507" s="34"/>
      <c r="I507" s="34"/>
      <c r="J507" s="34"/>
      <c r="K507" s="98">
        <v>44466</v>
      </c>
      <c r="L507" s="100" t="s">
        <v>2189</v>
      </c>
      <c r="M507" s="100">
        <v>86000</v>
      </c>
      <c r="N507" s="34"/>
      <c r="O507" s="34">
        <f t="shared" si="67"/>
        <v>86000</v>
      </c>
      <c r="P507" s="34"/>
      <c r="Q507" s="34"/>
      <c r="R507" s="34"/>
      <c r="S507" s="34"/>
      <c r="T507" s="3" t="s">
        <v>2135</v>
      </c>
    </row>
    <row r="508" spans="1:21" x14ac:dyDescent="0.35">
      <c r="A508" s="3" t="s">
        <v>65</v>
      </c>
      <c r="B508" s="3"/>
      <c r="C508" s="3"/>
      <c r="D508" s="34"/>
      <c r="E508" s="91"/>
      <c r="F508" s="34"/>
      <c r="G508" s="34"/>
      <c r="H508" s="34"/>
      <c r="I508" s="34"/>
      <c r="J508" s="34"/>
      <c r="K508" s="98">
        <v>44510</v>
      </c>
      <c r="L508" s="100" t="s">
        <v>2190</v>
      </c>
      <c r="M508" s="100">
        <v>500000</v>
      </c>
      <c r="N508" s="34"/>
      <c r="O508" s="34">
        <f t="shared" si="67"/>
        <v>500000</v>
      </c>
      <c r="P508" s="34"/>
      <c r="Q508" s="34"/>
      <c r="R508" s="34"/>
      <c r="S508" s="34"/>
      <c r="T508" s="3" t="s">
        <v>2135</v>
      </c>
    </row>
    <row r="509" spans="1:21" x14ac:dyDescent="0.35">
      <c r="A509" s="3" t="s">
        <v>65</v>
      </c>
      <c r="B509" s="3"/>
      <c r="C509" s="3"/>
      <c r="D509" s="34"/>
      <c r="E509" s="91"/>
      <c r="F509" s="34"/>
      <c r="G509" s="34"/>
      <c r="H509" s="34"/>
      <c r="I509" s="34"/>
      <c r="J509" s="34"/>
      <c r="K509" s="98">
        <v>44613</v>
      </c>
      <c r="L509" s="3" t="s">
        <v>1182</v>
      </c>
      <c r="M509" s="34"/>
      <c r="N509" s="34">
        <v>22000</v>
      </c>
      <c r="O509" s="34">
        <f t="shared" si="67"/>
        <v>22000</v>
      </c>
      <c r="P509" s="34"/>
      <c r="Q509" s="34"/>
      <c r="R509" s="34"/>
      <c r="S509" s="34"/>
      <c r="T509" s="3" t="s">
        <v>2135</v>
      </c>
    </row>
    <row r="510" spans="1:21" x14ac:dyDescent="0.35">
      <c r="A510" s="3" t="s">
        <v>65</v>
      </c>
      <c r="B510" s="3"/>
      <c r="C510" s="3"/>
      <c r="D510" s="34"/>
      <c r="E510" s="91"/>
      <c r="F510" s="34"/>
      <c r="G510" s="34"/>
      <c r="H510" s="34"/>
      <c r="I510" s="34"/>
      <c r="J510" s="34"/>
      <c r="K510" s="98">
        <v>44617</v>
      </c>
      <c r="L510" s="3" t="s">
        <v>1182</v>
      </c>
      <c r="M510" s="34"/>
      <c r="N510" s="34">
        <v>200000</v>
      </c>
      <c r="O510" s="34">
        <f t="shared" si="67"/>
        <v>200000</v>
      </c>
      <c r="P510" s="34"/>
      <c r="Q510" s="34"/>
      <c r="R510" s="34"/>
      <c r="S510" s="34"/>
      <c r="T510" s="3" t="s">
        <v>2135</v>
      </c>
    </row>
    <row r="511" spans="1:21" x14ac:dyDescent="0.35">
      <c r="A511" s="3" t="s">
        <v>65</v>
      </c>
      <c r="B511" s="3"/>
      <c r="C511" s="3"/>
      <c r="D511" s="34"/>
      <c r="E511" s="91"/>
      <c r="F511" s="34"/>
      <c r="G511" s="34"/>
      <c r="H511" s="34"/>
      <c r="I511" s="34"/>
      <c r="J511" s="34"/>
      <c r="K511" s="98">
        <v>44644</v>
      </c>
      <c r="L511" s="3" t="s">
        <v>1182</v>
      </c>
      <c r="M511" s="34"/>
      <c r="N511" s="34">
        <v>200000</v>
      </c>
      <c r="O511" s="34">
        <f t="shared" si="67"/>
        <v>200000</v>
      </c>
      <c r="P511" s="34"/>
      <c r="Q511" s="34"/>
      <c r="R511" s="34"/>
      <c r="S511" s="34"/>
      <c r="T511" s="3" t="s">
        <v>2135</v>
      </c>
    </row>
    <row r="512" spans="1:21" x14ac:dyDescent="0.35">
      <c r="A512" s="3" t="s">
        <v>65</v>
      </c>
      <c r="B512" s="3"/>
      <c r="C512" s="3"/>
      <c r="D512" s="34"/>
      <c r="E512" s="91"/>
      <c r="F512" s="34"/>
      <c r="G512" s="34"/>
      <c r="H512" s="34"/>
      <c r="I512" s="34"/>
      <c r="J512" s="34"/>
      <c r="K512" s="98">
        <v>44654</v>
      </c>
      <c r="L512" s="3" t="s">
        <v>1182</v>
      </c>
      <c r="M512" s="34"/>
      <c r="N512" s="34">
        <v>150000</v>
      </c>
      <c r="O512" s="34">
        <f t="shared" si="67"/>
        <v>150000</v>
      </c>
      <c r="P512" s="34"/>
      <c r="Q512" s="34"/>
      <c r="R512" s="34"/>
      <c r="S512" s="34"/>
      <c r="T512" s="3" t="s">
        <v>2135</v>
      </c>
    </row>
    <row r="513" spans="1:21" x14ac:dyDescent="0.35">
      <c r="A513" s="3" t="s">
        <v>65</v>
      </c>
      <c r="B513" s="3"/>
      <c r="C513" s="3"/>
      <c r="D513" s="34"/>
      <c r="E513" s="91"/>
      <c r="F513" s="34"/>
      <c r="G513" s="34"/>
      <c r="H513" s="34"/>
      <c r="I513" s="34"/>
      <c r="J513" s="34"/>
      <c r="K513" s="98"/>
      <c r="L513" s="3" t="s">
        <v>316</v>
      </c>
      <c r="M513" s="34">
        <v>650000</v>
      </c>
      <c r="N513" s="34"/>
      <c r="O513" s="34">
        <f t="shared" si="67"/>
        <v>650000</v>
      </c>
      <c r="P513" s="34"/>
      <c r="Q513" s="34"/>
      <c r="R513" s="43"/>
      <c r="S513" s="43"/>
      <c r="T513" s="3" t="s">
        <v>2135</v>
      </c>
    </row>
    <row r="514" spans="1:21" x14ac:dyDescent="0.35">
      <c r="A514" s="3" t="s">
        <v>65</v>
      </c>
      <c r="B514" s="3"/>
      <c r="C514" s="3"/>
      <c r="D514" s="34"/>
      <c r="E514" s="91"/>
      <c r="F514" s="34"/>
      <c r="G514" s="34"/>
      <c r="H514" s="34"/>
      <c r="I514" s="34"/>
      <c r="J514" s="34"/>
      <c r="K514" s="98">
        <v>44715</v>
      </c>
      <c r="L514" s="3" t="s">
        <v>1182</v>
      </c>
      <c r="M514" s="34"/>
      <c r="N514" s="34">
        <v>123000</v>
      </c>
      <c r="O514" s="34">
        <f t="shared" si="67"/>
        <v>123000</v>
      </c>
      <c r="P514" s="34"/>
      <c r="Q514" s="34"/>
      <c r="R514" s="34"/>
      <c r="S514" s="34"/>
      <c r="T514" s="3" t="s">
        <v>2135</v>
      </c>
    </row>
    <row r="515" spans="1:21" x14ac:dyDescent="0.35">
      <c r="A515" s="3" t="s">
        <v>65</v>
      </c>
      <c r="B515" s="3"/>
      <c r="C515" s="3"/>
      <c r="D515" s="34"/>
      <c r="E515" s="91"/>
      <c r="F515" s="34"/>
      <c r="G515" s="34"/>
      <c r="H515" s="34"/>
      <c r="I515" s="34"/>
      <c r="J515" s="34"/>
      <c r="K515" s="98"/>
      <c r="L515" s="100" t="s">
        <v>2191</v>
      </c>
      <c r="M515" s="100">
        <v>-733000</v>
      </c>
      <c r="N515" s="34"/>
      <c r="O515" s="34">
        <f t="shared" si="67"/>
        <v>-733000</v>
      </c>
      <c r="P515" s="34"/>
      <c r="Q515" s="34"/>
      <c r="R515" s="34"/>
      <c r="S515" s="34"/>
      <c r="T515" s="3" t="s">
        <v>2135</v>
      </c>
    </row>
    <row r="516" spans="1:21" x14ac:dyDescent="0.35">
      <c r="A516" s="3" t="s">
        <v>65</v>
      </c>
      <c r="B516" s="3"/>
      <c r="C516" s="3"/>
      <c r="D516" s="34"/>
      <c r="E516" s="91"/>
      <c r="F516" s="34"/>
      <c r="G516" s="34"/>
      <c r="H516" s="34"/>
      <c r="I516" s="34"/>
      <c r="J516" s="34"/>
      <c r="K516" s="98">
        <v>44901</v>
      </c>
      <c r="L516" s="3" t="s">
        <v>316</v>
      </c>
      <c r="M516" s="34">
        <v>-100000</v>
      </c>
      <c r="N516" s="34"/>
      <c r="O516" s="34">
        <f t="shared" si="67"/>
        <v>-100000</v>
      </c>
      <c r="P516" s="34"/>
      <c r="Q516" s="34"/>
      <c r="R516" s="34"/>
      <c r="S516" s="34"/>
      <c r="T516" s="3" t="s">
        <v>2135</v>
      </c>
    </row>
    <row r="517" spans="1:21" x14ac:dyDescent="0.35">
      <c r="A517" s="3" t="s">
        <v>65</v>
      </c>
      <c r="B517" s="3"/>
      <c r="C517" s="3"/>
      <c r="D517" s="34"/>
      <c r="E517" s="91"/>
      <c r="F517" s="34"/>
      <c r="G517" s="34"/>
      <c r="H517" s="34"/>
      <c r="I517" s="34"/>
      <c r="J517" s="34"/>
      <c r="K517" s="98">
        <v>44901</v>
      </c>
      <c r="L517" s="3" t="s">
        <v>9</v>
      </c>
      <c r="M517" s="34"/>
      <c r="N517" s="34">
        <v>100000</v>
      </c>
      <c r="O517" s="34">
        <f t="shared" si="67"/>
        <v>100000</v>
      </c>
      <c r="P517" s="34"/>
      <c r="Q517" s="34"/>
      <c r="R517" s="34"/>
      <c r="S517" s="34"/>
      <c r="T517" s="3" t="s">
        <v>2135</v>
      </c>
    </row>
    <row r="518" spans="1:21" x14ac:dyDescent="0.35">
      <c r="A518" s="3" t="s">
        <v>65</v>
      </c>
      <c r="B518" s="3"/>
      <c r="C518" s="3"/>
      <c r="D518" s="34"/>
      <c r="E518" s="91"/>
      <c r="F518" s="34">
        <f>+D518*0.8364</f>
        <v>0</v>
      </c>
      <c r="G518" s="34"/>
      <c r="H518" s="34"/>
      <c r="I518" s="34"/>
      <c r="J518" s="34"/>
      <c r="K518" s="21"/>
      <c r="L518" s="3"/>
      <c r="M518" s="34"/>
      <c r="N518" s="34"/>
      <c r="O518" s="34"/>
      <c r="P518" s="34"/>
      <c r="Q518" s="34"/>
      <c r="R518" s="34"/>
      <c r="S518" s="34"/>
      <c r="T518" s="3" t="s">
        <v>2135</v>
      </c>
    </row>
    <row r="519" spans="1:21" s="95" customFormat="1" x14ac:dyDescent="0.35">
      <c r="A519" s="18" t="s">
        <v>65</v>
      </c>
      <c r="B519" s="18"/>
      <c r="C519" s="18"/>
      <c r="D519" s="23"/>
      <c r="E519" s="94"/>
      <c r="F519" s="23"/>
      <c r="G519" s="23"/>
      <c r="H519" s="23"/>
      <c r="I519" s="23"/>
      <c r="J519" s="23"/>
      <c r="K519" s="36"/>
      <c r="L519" s="18"/>
      <c r="M519" s="23">
        <f t="shared" ref="M519:N519" si="68">SUM(M505:M517)</f>
        <v>733000</v>
      </c>
      <c r="N519" s="23">
        <f t="shared" si="68"/>
        <v>795000</v>
      </c>
      <c r="O519" s="23">
        <f>SUM(O505:O517)</f>
        <v>1528000</v>
      </c>
      <c r="P519" s="23">
        <f>+I504-M519</f>
        <v>-733000</v>
      </c>
      <c r="Q519" s="23">
        <f>+J504-N519</f>
        <v>732789.99999999977</v>
      </c>
      <c r="R519" s="23">
        <f>+P519+Q519</f>
        <v>-210.00000000023283</v>
      </c>
      <c r="S519" s="23">
        <f>+O519</f>
        <v>1528000</v>
      </c>
      <c r="T519" s="18"/>
      <c r="U519" s="95" t="s">
        <v>2302</v>
      </c>
    </row>
    <row r="520" spans="1:21" x14ac:dyDescent="0.35">
      <c r="A520" s="3" t="s">
        <v>66</v>
      </c>
      <c r="B520" s="3" t="s">
        <v>437</v>
      </c>
      <c r="C520" s="3"/>
      <c r="D520" s="34">
        <v>119.44</v>
      </c>
      <c r="E520" s="91">
        <v>10000</v>
      </c>
      <c r="F520" s="34">
        <f>+D520*0.8364</f>
        <v>99.899616000000009</v>
      </c>
      <c r="G520" s="34"/>
      <c r="H520" s="34">
        <f>+D520*E520</f>
        <v>1194400</v>
      </c>
      <c r="I520" s="34">
        <f>+CEILING(F520*G520,1000)</f>
        <v>0</v>
      </c>
      <c r="J520" s="34">
        <f>(H520-I520)</f>
        <v>1194400</v>
      </c>
      <c r="K520" s="98">
        <v>44405</v>
      </c>
      <c r="L520" s="3" t="s">
        <v>2109</v>
      </c>
      <c r="M520" s="34"/>
      <c r="N520" s="34"/>
      <c r="O520" s="34">
        <f t="shared" ref="O520:O532" si="69">+SUM(M520:N520)</f>
        <v>0</v>
      </c>
      <c r="P520" s="34"/>
      <c r="Q520" s="34"/>
      <c r="R520" s="34"/>
      <c r="S520" s="34"/>
      <c r="T520" s="3" t="s">
        <v>2135</v>
      </c>
      <c r="U520" s="1" t="s">
        <v>2303</v>
      </c>
    </row>
    <row r="521" spans="1:21" x14ac:dyDescent="0.35">
      <c r="A521" s="3" t="s">
        <v>66</v>
      </c>
      <c r="B521" s="3"/>
      <c r="C521" s="3"/>
      <c r="D521" s="34"/>
      <c r="E521" s="91"/>
      <c r="F521" s="34"/>
      <c r="G521" s="34"/>
      <c r="H521" s="34"/>
      <c r="I521" s="34"/>
      <c r="J521" s="34"/>
      <c r="K521" s="98">
        <v>44405</v>
      </c>
      <c r="L521" s="3" t="s">
        <v>316</v>
      </c>
      <c r="M521" s="34">
        <v>880000</v>
      </c>
      <c r="N521" s="34"/>
      <c r="O521" s="34">
        <f t="shared" si="69"/>
        <v>880000</v>
      </c>
      <c r="P521" s="34"/>
      <c r="Q521" s="34"/>
      <c r="R521" s="34"/>
      <c r="S521" s="34"/>
      <c r="T521" s="3" t="s">
        <v>2135</v>
      </c>
    </row>
    <row r="522" spans="1:21" x14ac:dyDescent="0.35">
      <c r="A522" s="3" t="s">
        <v>66</v>
      </c>
      <c r="B522" s="3"/>
      <c r="C522" s="3"/>
      <c r="D522" s="34"/>
      <c r="E522" s="91"/>
      <c r="F522" s="34"/>
      <c r="G522" s="34"/>
      <c r="H522" s="34"/>
      <c r="I522" s="34"/>
      <c r="J522" s="34"/>
      <c r="K522" s="98">
        <v>44405</v>
      </c>
      <c r="L522" s="100" t="s">
        <v>2192</v>
      </c>
      <c r="M522" s="100">
        <v>-300000</v>
      </c>
      <c r="N522" s="34"/>
      <c r="O522" s="34">
        <f t="shared" si="69"/>
        <v>-300000</v>
      </c>
      <c r="P522" s="34"/>
      <c r="Q522" s="34"/>
      <c r="R522" s="34"/>
      <c r="S522" s="34"/>
      <c r="T522" s="3" t="s">
        <v>2135</v>
      </c>
    </row>
    <row r="523" spans="1:21" x14ac:dyDescent="0.35">
      <c r="A523" s="3" t="s">
        <v>66</v>
      </c>
      <c r="B523" s="3"/>
      <c r="C523" s="3"/>
      <c r="D523" s="34"/>
      <c r="E523" s="91"/>
      <c r="F523" s="34"/>
      <c r="G523" s="34"/>
      <c r="H523" s="34"/>
      <c r="I523" s="34"/>
      <c r="J523" s="34"/>
      <c r="K523" s="98">
        <v>44405</v>
      </c>
      <c r="L523" s="100" t="s">
        <v>2193</v>
      </c>
      <c r="M523" s="100">
        <v>-280000</v>
      </c>
      <c r="N523" s="34"/>
      <c r="O523" s="34">
        <f t="shared" si="69"/>
        <v>-280000</v>
      </c>
      <c r="P523" s="34"/>
      <c r="Q523" s="34"/>
      <c r="R523" s="34"/>
      <c r="S523" s="34"/>
      <c r="T523" s="3" t="s">
        <v>2135</v>
      </c>
    </row>
    <row r="524" spans="1:21" x14ac:dyDescent="0.35">
      <c r="A524" s="3" t="s">
        <v>66</v>
      </c>
      <c r="B524" s="3"/>
      <c r="C524" s="3"/>
      <c r="D524" s="34"/>
      <c r="E524" s="91"/>
      <c r="F524" s="34"/>
      <c r="G524" s="34"/>
      <c r="H524" s="34"/>
      <c r="I524" s="34"/>
      <c r="J524" s="34"/>
      <c r="K524" s="98">
        <v>44420</v>
      </c>
      <c r="L524" s="3" t="s">
        <v>316</v>
      </c>
      <c r="M524" s="34">
        <v>50000</v>
      </c>
      <c r="N524" s="34"/>
      <c r="O524" s="34">
        <f t="shared" si="69"/>
        <v>50000</v>
      </c>
      <c r="P524" s="34"/>
      <c r="Q524" s="34"/>
      <c r="R524" s="34"/>
      <c r="S524" s="34"/>
      <c r="T524" s="3" t="s">
        <v>2135</v>
      </c>
    </row>
    <row r="525" spans="1:21" x14ac:dyDescent="0.35">
      <c r="A525" s="3" t="s">
        <v>66</v>
      </c>
      <c r="B525" s="3"/>
      <c r="C525" s="3"/>
      <c r="D525" s="34"/>
      <c r="E525" s="91"/>
      <c r="F525" s="34"/>
      <c r="G525" s="34"/>
      <c r="H525" s="34"/>
      <c r="I525" s="34"/>
      <c r="J525" s="34"/>
      <c r="K525" s="98">
        <v>44444</v>
      </c>
      <c r="L525" s="3" t="s">
        <v>316</v>
      </c>
      <c r="M525" s="34">
        <v>250000</v>
      </c>
      <c r="N525" s="34"/>
      <c r="O525" s="34">
        <f t="shared" si="69"/>
        <v>250000</v>
      </c>
      <c r="P525" s="34"/>
      <c r="Q525" s="34"/>
      <c r="R525" s="43"/>
      <c r="S525" s="43"/>
      <c r="T525" s="3" t="s">
        <v>2135</v>
      </c>
    </row>
    <row r="526" spans="1:21" x14ac:dyDescent="0.35">
      <c r="A526" s="3" t="s">
        <v>66</v>
      </c>
      <c r="B526" s="3"/>
      <c r="C526" s="3"/>
      <c r="D526" s="34"/>
      <c r="E526" s="91"/>
      <c r="F526" s="34"/>
      <c r="G526" s="34"/>
      <c r="H526" s="34"/>
      <c r="I526" s="34"/>
      <c r="J526" s="34"/>
      <c r="K526" s="98">
        <v>44444</v>
      </c>
      <c r="L526" s="100" t="s">
        <v>2194</v>
      </c>
      <c r="M526" s="100">
        <v>-300000</v>
      </c>
      <c r="N526" s="34"/>
      <c r="O526" s="34">
        <f t="shared" si="69"/>
        <v>-300000</v>
      </c>
      <c r="P526" s="34"/>
      <c r="Q526" s="34"/>
      <c r="R526" s="34"/>
      <c r="S526" s="34"/>
      <c r="T526" s="3" t="s">
        <v>2135</v>
      </c>
    </row>
    <row r="527" spans="1:21" x14ac:dyDescent="0.35">
      <c r="A527" s="3" t="s">
        <v>66</v>
      </c>
      <c r="B527" s="3"/>
      <c r="C527" s="3"/>
      <c r="D527" s="34"/>
      <c r="E527" s="91"/>
      <c r="F527" s="34"/>
      <c r="G527" s="34"/>
      <c r="H527" s="34"/>
      <c r="I527" s="34"/>
      <c r="J527" s="34"/>
      <c r="K527" s="98">
        <v>44533</v>
      </c>
      <c r="L527" s="3" t="s">
        <v>316</v>
      </c>
      <c r="M527" s="34">
        <v>200000</v>
      </c>
      <c r="N527" s="34"/>
      <c r="O527" s="34">
        <f t="shared" si="69"/>
        <v>200000</v>
      </c>
      <c r="P527" s="34"/>
      <c r="Q527" s="34"/>
      <c r="R527" s="34"/>
      <c r="S527" s="34"/>
      <c r="T527" s="3" t="s">
        <v>2135</v>
      </c>
    </row>
    <row r="528" spans="1:21" x14ac:dyDescent="0.35">
      <c r="A528" s="3" t="s">
        <v>66</v>
      </c>
      <c r="B528" s="3"/>
      <c r="C528" s="3"/>
      <c r="D528" s="34"/>
      <c r="E528" s="91"/>
      <c r="F528" s="34"/>
      <c r="G528" s="34"/>
      <c r="H528" s="34"/>
      <c r="I528" s="34"/>
      <c r="J528" s="34"/>
      <c r="K528" s="98">
        <v>44633</v>
      </c>
      <c r="L528" s="3" t="s">
        <v>1182</v>
      </c>
      <c r="M528" s="34"/>
      <c r="N528" s="34">
        <v>290000</v>
      </c>
      <c r="O528" s="34">
        <f t="shared" si="69"/>
        <v>290000</v>
      </c>
      <c r="P528" s="34"/>
      <c r="Q528" s="34"/>
      <c r="R528" s="34"/>
      <c r="S528" s="34"/>
      <c r="T528" s="3" t="s">
        <v>2135</v>
      </c>
    </row>
    <row r="529" spans="1:21" x14ac:dyDescent="0.35">
      <c r="A529" s="3" t="s">
        <v>66</v>
      </c>
      <c r="B529" s="3"/>
      <c r="C529" s="3"/>
      <c r="D529" s="34"/>
      <c r="E529" s="91"/>
      <c r="F529" s="34"/>
      <c r="G529" s="34"/>
      <c r="H529" s="34"/>
      <c r="I529" s="34"/>
      <c r="J529" s="34"/>
      <c r="K529" s="98">
        <v>44644</v>
      </c>
      <c r="L529" s="3" t="s">
        <v>1182</v>
      </c>
      <c r="M529" s="34"/>
      <c r="N529" s="34">
        <v>353000</v>
      </c>
      <c r="O529" s="34">
        <f t="shared" si="69"/>
        <v>353000</v>
      </c>
      <c r="P529" s="34"/>
      <c r="Q529" s="34"/>
      <c r="R529" s="34"/>
      <c r="S529" s="34"/>
      <c r="T529" s="3" t="s">
        <v>2135</v>
      </c>
    </row>
    <row r="530" spans="1:21" x14ac:dyDescent="0.35">
      <c r="A530" s="3" t="s">
        <v>66</v>
      </c>
      <c r="B530" s="3"/>
      <c r="C530" s="3"/>
      <c r="D530" s="34"/>
      <c r="E530" s="91"/>
      <c r="F530" s="34"/>
      <c r="G530" s="34"/>
      <c r="H530" s="34"/>
      <c r="I530" s="34"/>
      <c r="J530" s="34"/>
      <c r="K530" s="98">
        <v>44755</v>
      </c>
      <c r="L530" s="3" t="s">
        <v>316</v>
      </c>
      <c r="M530" s="34">
        <v>560000</v>
      </c>
      <c r="N530" s="34"/>
      <c r="O530" s="34">
        <f t="shared" si="69"/>
        <v>560000</v>
      </c>
      <c r="P530" s="34"/>
      <c r="Q530" s="34"/>
      <c r="R530" s="34"/>
      <c r="S530" s="34"/>
      <c r="T530" s="3" t="s">
        <v>2135</v>
      </c>
    </row>
    <row r="531" spans="1:21" x14ac:dyDescent="0.35">
      <c r="A531" s="3" t="s">
        <v>66</v>
      </c>
      <c r="B531" s="3"/>
      <c r="C531" s="3"/>
      <c r="D531" s="34"/>
      <c r="E531" s="91"/>
      <c r="F531" s="34"/>
      <c r="G531" s="34"/>
      <c r="H531" s="34"/>
      <c r="I531" s="34"/>
      <c r="J531" s="34"/>
      <c r="K531" s="98"/>
      <c r="L531" s="100" t="s">
        <v>2195</v>
      </c>
      <c r="M531" s="100">
        <v>-8600</v>
      </c>
      <c r="N531" s="34"/>
      <c r="O531" s="34">
        <f t="shared" si="69"/>
        <v>-8600</v>
      </c>
      <c r="P531" s="34"/>
      <c r="Q531" s="34"/>
      <c r="R531" s="34"/>
      <c r="S531" s="34"/>
      <c r="T531" s="3" t="s">
        <v>2135</v>
      </c>
    </row>
    <row r="532" spans="1:21" x14ac:dyDescent="0.35">
      <c r="A532" s="3" t="s">
        <v>66</v>
      </c>
      <c r="B532" s="3"/>
      <c r="C532" s="3"/>
      <c r="D532" s="34"/>
      <c r="E532" s="91"/>
      <c r="F532" s="34">
        <f>+D532*0.8364</f>
        <v>0</v>
      </c>
      <c r="G532" s="34"/>
      <c r="H532" s="34"/>
      <c r="I532" s="34"/>
      <c r="J532" s="34"/>
      <c r="K532" s="98">
        <v>44779</v>
      </c>
      <c r="L532" s="3" t="s">
        <v>316</v>
      </c>
      <c r="M532" s="34">
        <v>-500000</v>
      </c>
      <c r="N532" s="34"/>
      <c r="O532" s="34">
        <f t="shared" si="69"/>
        <v>-500000</v>
      </c>
      <c r="P532" s="34"/>
      <c r="Q532" s="34"/>
      <c r="R532" s="34"/>
      <c r="S532" s="34"/>
      <c r="T532" s="3" t="s">
        <v>2135</v>
      </c>
    </row>
    <row r="533" spans="1:21" x14ac:dyDescent="0.35">
      <c r="A533" s="3" t="s">
        <v>66</v>
      </c>
      <c r="B533" s="3"/>
      <c r="C533" s="3"/>
      <c r="D533" s="34"/>
      <c r="E533" s="91"/>
      <c r="F533" s="34"/>
      <c r="G533" s="34"/>
      <c r="H533" s="34"/>
      <c r="I533" s="34"/>
      <c r="J533" s="34"/>
      <c r="K533" s="21"/>
      <c r="L533" s="3"/>
      <c r="M533" s="34"/>
      <c r="N533" s="34"/>
      <c r="O533" s="34"/>
      <c r="P533" s="34"/>
      <c r="Q533" s="34"/>
      <c r="R533" s="34"/>
      <c r="S533" s="34"/>
      <c r="T533" s="3" t="s">
        <v>2135</v>
      </c>
    </row>
    <row r="534" spans="1:21" s="95" customFormat="1" x14ac:dyDescent="0.35">
      <c r="A534" s="18" t="s">
        <v>66</v>
      </c>
      <c r="B534" s="18"/>
      <c r="C534" s="18"/>
      <c r="D534" s="23"/>
      <c r="E534" s="94"/>
      <c r="F534" s="23"/>
      <c r="G534" s="23"/>
      <c r="H534" s="23"/>
      <c r="I534" s="23"/>
      <c r="J534" s="23"/>
      <c r="K534" s="36"/>
      <c r="L534" s="18"/>
      <c r="M534" s="23">
        <f t="shared" ref="M534:N534" si="70">SUM(M521:M532)</f>
        <v>551400</v>
      </c>
      <c r="N534" s="23">
        <f t="shared" si="70"/>
        <v>643000</v>
      </c>
      <c r="O534" s="23">
        <f>SUM(O521:O532)</f>
        <v>1194400</v>
      </c>
      <c r="P534" s="23">
        <f>+I520-M534</f>
        <v>-551400</v>
      </c>
      <c r="Q534" s="23">
        <f>+J520-N534</f>
        <v>551400</v>
      </c>
      <c r="R534" s="23">
        <f>+P534+Q534</f>
        <v>0</v>
      </c>
      <c r="S534" s="23">
        <f>+O534</f>
        <v>1194400</v>
      </c>
      <c r="T534" s="18"/>
      <c r="U534" s="95" t="s">
        <v>2302</v>
      </c>
    </row>
    <row r="535" spans="1:21" x14ac:dyDescent="0.35">
      <c r="A535" s="3" t="s">
        <v>67</v>
      </c>
      <c r="B535" s="3" t="s">
        <v>437</v>
      </c>
      <c r="C535" s="3"/>
      <c r="D535" s="34">
        <v>119.46</v>
      </c>
      <c r="E535" s="91">
        <v>10000</v>
      </c>
      <c r="F535" s="34">
        <f>+D535*0.8364</f>
        <v>99.916343999999995</v>
      </c>
      <c r="G535" s="34"/>
      <c r="H535" s="34">
        <f>+D535*E535</f>
        <v>1194600</v>
      </c>
      <c r="I535" s="34">
        <f>+CEILING(F535*G535,1000)</f>
        <v>0</v>
      </c>
      <c r="J535" s="34">
        <f>(H535-I535)</f>
        <v>1194600</v>
      </c>
      <c r="K535" s="98">
        <v>44405</v>
      </c>
      <c r="L535" s="3" t="s">
        <v>2109</v>
      </c>
      <c r="M535" s="34"/>
      <c r="N535" s="34"/>
      <c r="O535" s="34">
        <f t="shared" ref="O535:O544" si="71">+SUM(M535:N535)</f>
        <v>0</v>
      </c>
      <c r="P535" s="34"/>
      <c r="Q535" s="34"/>
      <c r="R535" s="43"/>
      <c r="S535" s="43"/>
      <c r="T535" s="3" t="s">
        <v>2135</v>
      </c>
      <c r="U535" s="1" t="s">
        <v>2303</v>
      </c>
    </row>
    <row r="536" spans="1:21" x14ac:dyDescent="0.35">
      <c r="A536" s="3" t="s">
        <v>67</v>
      </c>
      <c r="B536" s="3"/>
      <c r="C536" s="3"/>
      <c r="D536" s="34"/>
      <c r="E536" s="91"/>
      <c r="F536" s="34"/>
      <c r="G536" s="34"/>
      <c r="H536" s="34"/>
      <c r="I536" s="34"/>
      <c r="J536" s="34"/>
      <c r="K536" s="98">
        <v>44405</v>
      </c>
      <c r="L536" s="100" t="s">
        <v>2196</v>
      </c>
      <c r="M536" s="100">
        <v>300000</v>
      </c>
      <c r="N536" s="34"/>
      <c r="O536" s="34">
        <f t="shared" si="71"/>
        <v>300000</v>
      </c>
      <c r="P536" s="34"/>
      <c r="Q536" s="34"/>
      <c r="R536" s="34"/>
      <c r="S536" s="34"/>
      <c r="T536" s="3" t="s">
        <v>2135</v>
      </c>
    </row>
    <row r="537" spans="1:21" x14ac:dyDescent="0.35">
      <c r="A537" s="3" t="s">
        <v>67</v>
      </c>
      <c r="B537" s="3"/>
      <c r="C537" s="3"/>
      <c r="D537" s="34"/>
      <c r="E537" s="91"/>
      <c r="F537" s="34"/>
      <c r="G537" s="34"/>
      <c r="H537" s="34"/>
      <c r="I537" s="34"/>
      <c r="J537" s="34"/>
      <c r="K537" s="98">
        <v>44427</v>
      </c>
      <c r="L537" s="3" t="s">
        <v>1182</v>
      </c>
      <c r="M537" s="34"/>
      <c r="N537" s="34">
        <v>300000</v>
      </c>
      <c r="O537" s="34">
        <f t="shared" si="71"/>
        <v>300000</v>
      </c>
      <c r="P537" s="34"/>
      <c r="Q537" s="34"/>
      <c r="R537" s="34"/>
      <c r="S537" s="34"/>
      <c r="T537" s="3" t="s">
        <v>2135</v>
      </c>
    </row>
    <row r="538" spans="1:21" x14ac:dyDescent="0.35">
      <c r="A538" s="3" t="s">
        <v>67</v>
      </c>
      <c r="B538" s="3"/>
      <c r="C538" s="3"/>
      <c r="D538" s="34"/>
      <c r="E538" s="91"/>
      <c r="F538" s="34"/>
      <c r="G538" s="34"/>
      <c r="H538" s="34"/>
      <c r="I538" s="34"/>
      <c r="J538" s="34"/>
      <c r="K538" s="98">
        <v>44444</v>
      </c>
      <c r="L538" s="100" t="s">
        <v>2197</v>
      </c>
      <c r="M538" s="100">
        <v>-300000</v>
      </c>
      <c r="N538" s="34"/>
      <c r="O538" s="34">
        <f t="shared" si="71"/>
        <v>-300000</v>
      </c>
      <c r="P538" s="34"/>
      <c r="Q538" s="34"/>
      <c r="R538" s="34"/>
      <c r="S538" s="34"/>
      <c r="T538" s="3" t="s">
        <v>2135</v>
      </c>
    </row>
    <row r="539" spans="1:21" x14ac:dyDescent="0.35">
      <c r="A539" s="3" t="s">
        <v>67</v>
      </c>
      <c r="B539" s="3"/>
      <c r="C539" s="3"/>
      <c r="D539" s="34"/>
      <c r="E539" s="91"/>
      <c r="F539" s="34"/>
      <c r="G539" s="34"/>
      <c r="H539" s="34"/>
      <c r="I539" s="34"/>
      <c r="J539" s="34"/>
      <c r="K539" s="98">
        <v>44533</v>
      </c>
      <c r="L539" s="3" t="s">
        <v>9</v>
      </c>
      <c r="M539" s="34"/>
      <c r="N539" s="34">
        <v>150000</v>
      </c>
      <c r="O539" s="34">
        <f t="shared" si="71"/>
        <v>150000</v>
      </c>
      <c r="P539" s="34"/>
      <c r="Q539" s="34"/>
      <c r="R539" s="34"/>
      <c r="S539" s="34"/>
      <c r="T539" s="3" t="s">
        <v>2135</v>
      </c>
    </row>
    <row r="540" spans="1:21" x14ac:dyDescent="0.35">
      <c r="A540" s="3" t="s">
        <v>67</v>
      </c>
      <c r="B540" s="3"/>
      <c r="C540" s="3"/>
      <c r="D540" s="34"/>
      <c r="E540" s="91"/>
      <c r="F540" s="34"/>
      <c r="G540" s="34"/>
      <c r="H540" s="34"/>
      <c r="I540" s="34"/>
      <c r="J540" s="34"/>
      <c r="K540" s="98">
        <v>44644</v>
      </c>
      <c r="L540" s="3" t="s">
        <v>9</v>
      </c>
      <c r="M540" s="34"/>
      <c r="N540" s="34">
        <v>160000</v>
      </c>
      <c r="O540" s="34">
        <f t="shared" si="71"/>
        <v>160000</v>
      </c>
      <c r="P540" s="34"/>
      <c r="Q540" s="34"/>
      <c r="R540" s="34"/>
      <c r="S540" s="34"/>
      <c r="T540" s="3" t="s">
        <v>2135</v>
      </c>
    </row>
    <row r="541" spans="1:21" x14ac:dyDescent="0.35">
      <c r="A541" s="3" t="s">
        <v>67</v>
      </c>
      <c r="B541" s="3"/>
      <c r="C541" s="3"/>
      <c r="D541" s="34"/>
      <c r="E541" s="91"/>
      <c r="F541" s="34"/>
      <c r="G541" s="34"/>
      <c r="H541" s="34"/>
      <c r="I541" s="34"/>
      <c r="J541" s="34"/>
      <c r="K541" s="98">
        <v>44654</v>
      </c>
      <c r="L541" s="3" t="s">
        <v>9</v>
      </c>
      <c r="M541" s="34"/>
      <c r="N541" s="34">
        <v>278000</v>
      </c>
      <c r="O541" s="34">
        <f t="shared" si="71"/>
        <v>278000</v>
      </c>
      <c r="P541" s="34"/>
      <c r="Q541" s="34"/>
      <c r="R541" s="34"/>
      <c r="S541" s="34"/>
      <c r="T541" s="3" t="s">
        <v>2135</v>
      </c>
    </row>
    <row r="542" spans="1:21" x14ac:dyDescent="0.35">
      <c r="A542" s="3" t="s">
        <v>67</v>
      </c>
      <c r="B542" s="3"/>
      <c r="C542" s="3"/>
      <c r="D542" s="34"/>
      <c r="E542" s="91"/>
      <c r="F542" s="34">
        <f>+D542*0.8364</f>
        <v>0</v>
      </c>
      <c r="G542" s="34"/>
      <c r="H542" s="34"/>
      <c r="I542" s="34"/>
      <c r="J542" s="34"/>
      <c r="K542" s="98">
        <v>44755</v>
      </c>
      <c r="L542" s="3" t="s">
        <v>316</v>
      </c>
      <c r="M542" s="34">
        <v>560000</v>
      </c>
      <c r="N542" s="34"/>
      <c r="O542" s="34">
        <f t="shared" si="71"/>
        <v>560000</v>
      </c>
      <c r="P542" s="34"/>
      <c r="Q542" s="34"/>
      <c r="R542" s="34"/>
      <c r="S542" s="34"/>
      <c r="T542" s="3" t="s">
        <v>2135</v>
      </c>
    </row>
    <row r="543" spans="1:21" x14ac:dyDescent="0.35">
      <c r="A543" s="3" t="s">
        <v>67</v>
      </c>
      <c r="B543" s="3"/>
      <c r="C543" s="3"/>
      <c r="D543" s="34"/>
      <c r="E543" s="91"/>
      <c r="F543" s="34"/>
      <c r="G543" s="34"/>
      <c r="H543" s="34"/>
      <c r="I543" s="34"/>
      <c r="J543" s="34"/>
      <c r="K543" s="98"/>
      <c r="L543" s="100" t="s">
        <v>2198</v>
      </c>
      <c r="M543" s="34">
        <v>8600</v>
      </c>
      <c r="N543" s="34"/>
      <c r="O543" s="34">
        <f t="shared" si="71"/>
        <v>8600</v>
      </c>
      <c r="P543" s="34"/>
      <c r="Q543" s="34"/>
      <c r="R543" s="34"/>
      <c r="S543" s="34"/>
      <c r="T543" s="3" t="s">
        <v>2135</v>
      </c>
    </row>
    <row r="544" spans="1:21" x14ac:dyDescent="0.35">
      <c r="A544" s="3" t="s">
        <v>67</v>
      </c>
      <c r="B544" s="3"/>
      <c r="C544" s="3"/>
      <c r="D544" s="34"/>
      <c r="E544" s="91"/>
      <c r="F544" s="34"/>
      <c r="G544" s="34"/>
      <c r="H544" s="34"/>
      <c r="I544" s="34"/>
      <c r="J544" s="34"/>
      <c r="K544" s="98">
        <v>44773</v>
      </c>
      <c r="L544" s="3" t="s">
        <v>1182</v>
      </c>
      <c r="M544" s="34"/>
      <c r="N544" s="34">
        <v>-262000</v>
      </c>
      <c r="O544" s="34">
        <f t="shared" si="71"/>
        <v>-262000</v>
      </c>
      <c r="P544" s="34"/>
      <c r="Q544" s="34"/>
      <c r="R544" s="34"/>
      <c r="S544" s="34"/>
      <c r="T544" s="3" t="s">
        <v>2135</v>
      </c>
    </row>
    <row r="545" spans="1:21" x14ac:dyDescent="0.35">
      <c r="A545" s="3" t="s">
        <v>67</v>
      </c>
      <c r="B545" s="3"/>
      <c r="C545" s="3"/>
      <c r="D545" s="34"/>
      <c r="E545" s="91"/>
      <c r="F545" s="34"/>
      <c r="G545" s="34"/>
      <c r="H545" s="34"/>
      <c r="I545" s="34"/>
      <c r="J545" s="34"/>
      <c r="K545" s="21"/>
      <c r="L545" s="3"/>
      <c r="M545" s="34"/>
      <c r="N545" s="34"/>
      <c r="O545" s="34"/>
      <c r="P545" s="34"/>
      <c r="Q545" s="34"/>
      <c r="R545" s="34"/>
      <c r="S545" s="34"/>
      <c r="T545" s="3" t="s">
        <v>2135</v>
      </c>
    </row>
    <row r="546" spans="1:21" s="95" customFormat="1" x14ac:dyDescent="0.35">
      <c r="A546" s="18" t="s">
        <v>67</v>
      </c>
      <c r="B546" s="18"/>
      <c r="C546" s="18"/>
      <c r="D546" s="23"/>
      <c r="E546" s="94"/>
      <c r="F546" s="23"/>
      <c r="G546" s="23"/>
      <c r="H546" s="23"/>
      <c r="I546" s="23"/>
      <c r="J546" s="23"/>
      <c r="K546" s="36"/>
      <c r="L546" s="18"/>
      <c r="M546" s="23">
        <f t="shared" ref="M546:N546" si="72">SUM(M536:M544)</f>
        <v>568600</v>
      </c>
      <c r="N546" s="23">
        <f t="shared" si="72"/>
        <v>626000</v>
      </c>
      <c r="O546" s="23">
        <f>SUM(O536:O544)</f>
        <v>1194600</v>
      </c>
      <c r="P546" s="23">
        <f>+I535-M546</f>
        <v>-568600</v>
      </c>
      <c r="Q546" s="23">
        <f>+J535-N546</f>
        <v>568600</v>
      </c>
      <c r="R546" s="23">
        <f>+P546+Q546</f>
        <v>0</v>
      </c>
      <c r="S546" s="23">
        <f>+O546</f>
        <v>1194600</v>
      </c>
      <c r="T546" s="18"/>
      <c r="U546" s="95" t="s">
        <v>2302</v>
      </c>
    </row>
    <row r="547" spans="1:21" x14ac:dyDescent="0.35">
      <c r="A547" s="3" t="s">
        <v>1994</v>
      </c>
      <c r="B547" s="3" t="s">
        <v>437</v>
      </c>
      <c r="C547" s="3"/>
      <c r="D547" s="34">
        <v>119.44</v>
      </c>
      <c r="E547" s="91">
        <v>10000</v>
      </c>
      <c r="F547" s="34">
        <f>+D547*0.8364</f>
        <v>99.899616000000009</v>
      </c>
      <c r="G547" s="34"/>
      <c r="H547" s="34">
        <f>+D547*E547</f>
        <v>1194400</v>
      </c>
      <c r="I547" s="34">
        <f>+CEILING(F547*G547,1000)</f>
        <v>0</v>
      </c>
      <c r="J547" s="34">
        <f>(H547-I547)</f>
        <v>1194400</v>
      </c>
      <c r="K547" s="21">
        <v>44405</v>
      </c>
      <c r="L547" s="3" t="s">
        <v>2109</v>
      </c>
      <c r="M547" s="34"/>
      <c r="N547" s="34"/>
      <c r="O547" s="34">
        <f t="shared" ref="O547:O564" si="73">+SUM(M547:N547)</f>
        <v>0</v>
      </c>
      <c r="P547" s="34"/>
      <c r="Q547" s="34"/>
      <c r="R547" s="34"/>
      <c r="S547" s="34"/>
      <c r="T547" s="3" t="s">
        <v>2135</v>
      </c>
      <c r="U547" s="1" t="s">
        <v>2303</v>
      </c>
    </row>
    <row r="548" spans="1:21" x14ac:dyDescent="0.35">
      <c r="A548" s="3" t="s">
        <v>1994</v>
      </c>
      <c r="B548" s="3"/>
      <c r="C548" s="3"/>
      <c r="D548" s="34"/>
      <c r="E548" s="91"/>
      <c r="F548" s="34"/>
      <c r="G548" s="34"/>
      <c r="H548" s="34"/>
      <c r="I548" s="34"/>
      <c r="J548" s="34"/>
      <c r="K548" s="21">
        <v>44405</v>
      </c>
      <c r="L548" s="100" t="s">
        <v>2196</v>
      </c>
      <c r="M548" s="34"/>
      <c r="N548" s="100">
        <v>280000</v>
      </c>
      <c r="O548" s="34">
        <f t="shared" si="73"/>
        <v>280000</v>
      </c>
      <c r="P548" s="34"/>
      <c r="Q548" s="34"/>
      <c r="R548" s="43"/>
      <c r="S548" s="43"/>
      <c r="T548" s="3" t="s">
        <v>2135</v>
      </c>
    </row>
    <row r="549" spans="1:21" x14ac:dyDescent="0.35">
      <c r="A549" s="3" t="s">
        <v>1994</v>
      </c>
      <c r="B549" s="3"/>
      <c r="C549" s="3"/>
      <c r="D549" s="34"/>
      <c r="E549" s="91"/>
      <c r="F549" s="34"/>
      <c r="G549" s="34"/>
      <c r="H549" s="34"/>
      <c r="I549" s="34"/>
      <c r="J549" s="34"/>
      <c r="K549" s="21">
        <v>44810</v>
      </c>
      <c r="L549" s="3" t="s">
        <v>1182</v>
      </c>
      <c r="M549" s="34"/>
      <c r="N549" s="34">
        <v>100000</v>
      </c>
      <c r="O549" s="34">
        <f t="shared" si="73"/>
        <v>100000</v>
      </c>
      <c r="P549" s="34"/>
      <c r="Q549" s="34"/>
      <c r="R549" s="34"/>
      <c r="S549" s="34"/>
      <c r="T549" s="3" t="s">
        <v>2135</v>
      </c>
    </row>
    <row r="550" spans="1:21" x14ac:dyDescent="0.35">
      <c r="A550" s="3" t="s">
        <v>1994</v>
      </c>
      <c r="B550" s="3"/>
      <c r="C550" s="3"/>
      <c r="D550" s="34"/>
      <c r="E550" s="91"/>
      <c r="F550" s="34"/>
      <c r="G550" s="34"/>
      <c r="H550" s="34"/>
      <c r="I550" s="34"/>
      <c r="J550" s="34"/>
      <c r="K550" s="21">
        <v>44813</v>
      </c>
      <c r="L550" s="3" t="s">
        <v>9</v>
      </c>
      <c r="M550" s="34"/>
      <c r="N550" s="34">
        <v>534400</v>
      </c>
      <c r="O550" s="34">
        <f t="shared" si="73"/>
        <v>534400</v>
      </c>
      <c r="P550" s="34"/>
      <c r="Q550" s="34"/>
      <c r="R550" s="34"/>
      <c r="S550" s="34"/>
      <c r="T550" s="3" t="s">
        <v>2135</v>
      </c>
    </row>
    <row r="551" spans="1:21" x14ac:dyDescent="0.35">
      <c r="A551" s="3" t="s">
        <v>1994</v>
      </c>
      <c r="B551" s="3"/>
      <c r="C551" s="3"/>
      <c r="D551" s="34"/>
      <c r="E551" s="91"/>
      <c r="F551" s="34"/>
      <c r="G551" s="34"/>
      <c r="H551" s="34"/>
      <c r="I551" s="34"/>
      <c r="J551" s="34"/>
      <c r="K551" s="21">
        <v>44812</v>
      </c>
      <c r="L551" s="3" t="s">
        <v>316</v>
      </c>
      <c r="M551" s="34">
        <v>560000</v>
      </c>
      <c r="N551" s="34"/>
      <c r="O551" s="34">
        <f t="shared" si="73"/>
        <v>560000</v>
      </c>
      <c r="P551" s="34"/>
      <c r="Q551" s="34"/>
      <c r="R551" s="34"/>
      <c r="S551" s="34"/>
      <c r="T551" s="3" t="s">
        <v>2135</v>
      </c>
    </row>
    <row r="552" spans="1:21" x14ac:dyDescent="0.35">
      <c r="A552" s="3" t="s">
        <v>1994</v>
      </c>
      <c r="B552" s="3"/>
      <c r="C552" s="3"/>
      <c r="D552" s="34"/>
      <c r="E552" s="91"/>
      <c r="F552" s="34"/>
      <c r="G552" s="34"/>
      <c r="H552" s="34"/>
      <c r="I552" s="34"/>
      <c r="J552" s="34"/>
      <c r="K552" s="21">
        <v>44850</v>
      </c>
      <c r="L552" s="100" t="s">
        <v>2199</v>
      </c>
      <c r="M552" s="34"/>
      <c r="N552" s="100">
        <v>-280000</v>
      </c>
      <c r="O552" s="34">
        <f t="shared" si="73"/>
        <v>-280000</v>
      </c>
      <c r="P552" s="34"/>
      <c r="Q552" s="34"/>
      <c r="R552" s="34"/>
      <c r="S552" s="34"/>
      <c r="T552" s="3" t="s">
        <v>2135</v>
      </c>
    </row>
    <row r="553" spans="1:21" x14ac:dyDescent="0.35">
      <c r="A553" s="3" t="s">
        <v>1994</v>
      </c>
      <c r="B553" s="3"/>
      <c r="C553" s="3"/>
      <c r="D553" s="34"/>
      <c r="E553" s="91"/>
      <c r="F553" s="34"/>
      <c r="G553" s="34"/>
      <c r="H553" s="34"/>
      <c r="I553" s="34"/>
      <c r="J553" s="34"/>
      <c r="K553" s="21"/>
      <c r="L553" s="3"/>
      <c r="M553" s="34"/>
      <c r="N553" s="34"/>
      <c r="O553" s="34"/>
      <c r="P553" s="34"/>
      <c r="Q553" s="34"/>
      <c r="R553" s="34"/>
      <c r="S553" s="34"/>
      <c r="T553" s="3" t="s">
        <v>2135</v>
      </c>
    </row>
    <row r="554" spans="1:21" s="95" customFormat="1" x14ac:dyDescent="0.35">
      <c r="A554" s="18" t="s">
        <v>1994</v>
      </c>
      <c r="B554" s="18"/>
      <c r="C554" s="18"/>
      <c r="D554" s="23"/>
      <c r="E554" s="94"/>
      <c r="F554" s="23"/>
      <c r="G554" s="23"/>
      <c r="H554" s="23"/>
      <c r="I554" s="23"/>
      <c r="J554" s="23"/>
      <c r="K554" s="36"/>
      <c r="L554" s="18"/>
      <c r="M554" s="23">
        <f t="shared" ref="M554:N554" si="74">+SUM(M548:M552)</f>
        <v>560000</v>
      </c>
      <c r="N554" s="23">
        <f t="shared" si="74"/>
        <v>634400</v>
      </c>
      <c r="O554" s="23">
        <f>+SUM(O548:O552)</f>
        <v>1194400</v>
      </c>
      <c r="P554" s="23">
        <f>+I547-M554</f>
        <v>-560000</v>
      </c>
      <c r="Q554" s="23">
        <f>+J547-N554</f>
        <v>560000</v>
      </c>
      <c r="R554" s="23">
        <f>+P554+Q554</f>
        <v>0</v>
      </c>
      <c r="S554" s="23">
        <f>+O554</f>
        <v>1194400</v>
      </c>
      <c r="T554" s="18"/>
      <c r="U554" s="95" t="s">
        <v>2302</v>
      </c>
    </row>
    <row r="555" spans="1:21" x14ac:dyDescent="0.35">
      <c r="A555" s="3" t="s">
        <v>68</v>
      </c>
      <c r="B555" s="3" t="s">
        <v>437</v>
      </c>
      <c r="C555" s="3"/>
      <c r="D555" s="34">
        <v>119.44</v>
      </c>
      <c r="E555" s="91">
        <v>10000</v>
      </c>
      <c r="F555" s="34">
        <f>+D555*0.8364</f>
        <v>99.899616000000009</v>
      </c>
      <c r="G555" s="34"/>
      <c r="H555" s="34">
        <f>+D555*E555</f>
        <v>1194400</v>
      </c>
      <c r="I555" s="34">
        <f>+CEILING(F555*G555,1000)</f>
        <v>0</v>
      </c>
      <c r="J555" s="34">
        <f>(H555-I555)</f>
        <v>1194400</v>
      </c>
      <c r="K555" s="21">
        <v>44403</v>
      </c>
      <c r="L555" s="3" t="s">
        <v>2109</v>
      </c>
      <c r="M555" s="34"/>
      <c r="N555" s="34"/>
      <c r="O555" s="34">
        <f t="shared" si="73"/>
        <v>0</v>
      </c>
      <c r="P555" s="34"/>
      <c r="Q555" s="34"/>
      <c r="R555" s="34"/>
      <c r="S555" s="34"/>
      <c r="T555" s="3" t="s">
        <v>2142</v>
      </c>
      <c r="U555" s="1" t="s">
        <v>2303</v>
      </c>
    </row>
    <row r="556" spans="1:21" x14ac:dyDescent="0.35">
      <c r="A556" s="3" t="s">
        <v>68</v>
      </c>
      <c r="B556" s="3"/>
      <c r="C556" s="3"/>
      <c r="D556" s="34"/>
      <c r="E556" s="91"/>
      <c r="F556" s="34"/>
      <c r="G556" s="34"/>
      <c r="H556" s="34"/>
      <c r="I556" s="34"/>
      <c r="J556" s="34"/>
      <c r="K556" s="21">
        <v>44406</v>
      </c>
      <c r="L556" s="3" t="s">
        <v>1182</v>
      </c>
      <c r="M556" s="34"/>
      <c r="N556" s="34">
        <v>300000</v>
      </c>
      <c r="O556" s="34">
        <f t="shared" si="73"/>
        <v>300000</v>
      </c>
      <c r="P556" s="34"/>
      <c r="Q556" s="34"/>
      <c r="R556" s="34"/>
      <c r="S556" s="34"/>
      <c r="T556" s="3" t="s">
        <v>2142</v>
      </c>
    </row>
    <row r="557" spans="1:21" x14ac:dyDescent="0.35">
      <c r="A557" s="3" t="s">
        <v>68</v>
      </c>
      <c r="B557" s="3"/>
      <c r="C557" s="3"/>
      <c r="D557" s="34"/>
      <c r="E557" s="91"/>
      <c r="F557" s="34"/>
      <c r="G557" s="34"/>
      <c r="H557" s="34"/>
      <c r="I557" s="34"/>
      <c r="J557" s="34"/>
      <c r="K557" s="3"/>
      <c r="L557" s="100" t="s">
        <v>2200</v>
      </c>
      <c r="M557" s="34"/>
      <c r="N557" s="100">
        <v>280000</v>
      </c>
      <c r="O557" s="34">
        <f t="shared" si="73"/>
        <v>280000</v>
      </c>
      <c r="P557" s="34"/>
      <c r="Q557" s="34"/>
      <c r="R557" s="34"/>
      <c r="S557" s="34"/>
      <c r="T557" s="3" t="s">
        <v>2142</v>
      </c>
    </row>
    <row r="558" spans="1:21" x14ac:dyDescent="0.35">
      <c r="A558" s="3" t="s">
        <v>68</v>
      </c>
      <c r="B558" s="3"/>
      <c r="C558" s="3"/>
      <c r="D558" s="34"/>
      <c r="E558" s="91"/>
      <c r="F558" s="34"/>
      <c r="G558" s="34"/>
      <c r="H558" s="34"/>
      <c r="I558" s="34"/>
      <c r="J558" s="34"/>
      <c r="K558" s="3">
        <v>44897</v>
      </c>
      <c r="L558" s="3" t="s">
        <v>316</v>
      </c>
      <c r="M558" s="34">
        <v>10003.6</v>
      </c>
      <c r="N558" s="34"/>
      <c r="O558" s="34">
        <f t="shared" si="73"/>
        <v>10003.6</v>
      </c>
      <c r="P558" s="34"/>
      <c r="Q558" s="34"/>
      <c r="R558" s="34"/>
      <c r="S558" s="34"/>
      <c r="T558" s="3" t="s">
        <v>2142</v>
      </c>
    </row>
    <row r="559" spans="1:21" x14ac:dyDescent="0.35">
      <c r="A559" s="3" t="s">
        <v>68</v>
      </c>
      <c r="B559" s="3"/>
      <c r="C559" s="3"/>
      <c r="D559" s="34"/>
      <c r="E559" s="91"/>
      <c r="F559" s="34">
        <f>+D559*0.8364</f>
        <v>0</v>
      </c>
      <c r="G559" s="34"/>
      <c r="H559" s="34"/>
      <c r="I559" s="34"/>
      <c r="J559" s="34"/>
      <c r="K559" s="21">
        <v>44933</v>
      </c>
      <c r="L559" s="3" t="s">
        <v>316</v>
      </c>
      <c r="M559" s="34">
        <v>-10000</v>
      </c>
      <c r="N559" s="34"/>
      <c r="O559" s="34">
        <f t="shared" si="73"/>
        <v>-10000</v>
      </c>
      <c r="P559" s="34"/>
      <c r="Q559" s="34"/>
      <c r="R559" s="34"/>
      <c r="S559" s="34"/>
      <c r="T559" s="3" t="s">
        <v>2142</v>
      </c>
    </row>
    <row r="560" spans="1:21" x14ac:dyDescent="0.35">
      <c r="A560" s="3" t="s">
        <v>68</v>
      </c>
      <c r="B560" s="3"/>
      <c r="C560" s="3"/>
      <c r="D560" s="34"/>
      <c r="E560" s="91"/>
      <c r="F560" s="34"/>
      <c r="G560" s="34"/>
      <c r="H560" s="34"/>
      <c r="I560" s="34"/>
      <c r="J560" s="34"/>
      <c r="K560" s="21">
        <v>45155</v>
      </c>
      <c r="L560" s="3" t="s">
        <v>316</v>
      </c>
      <c r="M560" s="34">
        <v>50000</v>
      </c>
      <c r="N560" s="34"/>
      <c r="O560" s="34">
        <f t="shared" si="73"/>
        <v>50000</v>
      </c>
      <c r="P560" s="34"/>
      <c r="Q560" s="34"/>
      <c r="R560" s="34"/>
      <c r="S560" s="34"/>
      <c r="T560" s="3" t="s">
        <v>2142</v>
      </c>
    </row>
    <row r="561" spans="1:21" x14ac:dyDescent="0.35">
      <c r="A561" s="3" t="s">
        <v>68</v>
      </c>
      <c r="B561" s="3"/>
      <c r="C561" s="3" t="s">
        <v>1995</v>
      </c>
      <c r="D561" s="34"/>
      <c r="E561" s="91"/>
      <c r="F561" s="34"/>
      <c r="G561" s="34"/>
      <c r="H561" s="34"/>
      <c r="I561" s="34"/>
      <c r="J561" s="34"/>
      <c r="K561" s="21">
        <v>45184</v>
      </c>
      <c r="L561" s="3" t="s">
        <v>316</v>
      </c>
      <c r="M561" s="34">
        <v>400000</v>
      </c>
      <c r="N561" s="34"/>
      <c r="O561" s="34">
        <f t="shared" si="73"/>
        <v>400000</v>
      </c>
      <c r="P561" s="34"/>
      <c r="Q561" s="34"/>
      <c r="R561" s="43"/>
      <c r="S561" s="43"/>
      <c r="T561" s="3" t="s">
        <v>2142</v>
      </c>
    </row>
    <row r="562" spans="1:21" x14ac:dyDescent="0.35">
      <c r="A562" s="3" t="s">
        <v>68</v>
      </c>
      <c r="B562" s="3"/>
      <c r="C562" s="3"/>
      <c r="D562" s="34"/>
      <c r="E562" s="91"/>
      <c r="F562" s="34"/>
      <c r="G562" s="34"/>
      <c r="H562" s="34"/>
      <c r="I562" s="34"/>
      <c r="J562" s="34"/>
      <c r="K562" s="21">
        <v>45184</v>
      </c>
      <c r="L562" s="3" t="s">
        <v>316</v>
      </c>
      <c r="M562" s="34">
        <v>160000</v>
      </c>
      <c r="N562" s="34"/>
      <c r="O562" s="34">
        <f t="shared" si="73"/>
        <v>160000</v>
      </c>
      <c r="P562" s="34"/>
      <c r="Q562" s="34"/>
      <c r="R562" s="34"/>
      <c r="S562" s="34"/>
      <c r="T562" s="3" t="s">
        <v>2142</v>
      </c>
    </row>
    <row r="563" spans="1:21" x14ac:dyDescent="0.35">
      <c r="A563" s="3" t="s">
        <v>68</v>
      </c>
      <c r="B563" s="3"/>
      <c r="C563" s="3"/>
      <c r="D563" s="34"/>
      <c r="E563" s="91"/>
      <c r="F563" s="34"/>
      <c r="G563" s="34"/>
      <c r="H563" s="34"/>
      <c r="I563" s="34"/>
      <c r="J563" s="34"/>
      <c r="K563" s="21">
        <v>45185</v>
      </c>
      <c r="L563" s="3" t="s">
        <v>316</v>
      </c>
      <c r="M563" s="34">
        <v>-50000</v>
      </c>
      <c r="N563" s="34"/>
      <c r="O563" s="34">
        <f t="shared" si="73"/>
        <v>-50000</v>
      </c>
      <c r="P563" s="34"/>
      <c r="Q563" s="34"/>
      <c r="R563" s="34"/>
      <c r="S563" s="34"/>
      <c r="T563" s="3" t="s">
        <v>2142</v>
      </c>
    </row>
    <row r="564" spans="1:21" x14ac:dyDescent="0.35">
      <c r="A564" s="3" t="s">
        <v>68</v>
      </c>
      <c r="B564" s="3"/>
      <c r="C564" s="3"/>
      <c r="D564" s="34"/>
      <c r="E564" s="91"/>
      <c r="F564" s="34"/>
      <c r="G564" s="34"/>
      <c r="H564" s="34"/>
      <c r="I564" s="34"/>
      <c r="J564" s="34"/>
      <c r="K564" s="21">
        <v>45258</v>
      </c>
      <c r="L564" s="3" t="s">
        <v>1182</v>
      </c>
      <c r="M564" s="34"/>
      <c r="N564" s="34">
        <v>54396</v>
      </c>
      <c r="O564" s="34">
        <f t="shared" si="73"/>
        <v>54396</v>
      </c>
      <c r="P564" s="34"/>
      <c r="Q564" s="34"/>
      <c r="R564" s="34"/>
      <c r="S564" s="34"/>
      <c r="T564" s="3" t="s">
        <v>2142</v>
      </c>
    </row>
    <row r="565" spans="1:21" x14ac:dyDescent="0.35">
      <c r="A565" s="3" t="s">
        <v>68</v>
      </c>
      <c r="B565" s="3"/>
      <c r="C565" s="3"/>
      <c r="D565" s="34"/>
      <c r="E565" s="91"/>
      <c r="F565" s="34"/>
      <c r="G565" s="34"/>
      <c r="H565" s="34"/>
      <c r="I565" s="34"/>
      <c r="J565" s="34"/>
      <c r="K565" s="21"/>
      <c r="L565" s="3"/>
      <c r="M565" s="34"/>
      <c r="N565" s="34"/>
      <c r="O565" s="34"/>
      <c r="P565" s="34"/>
      <c r="Q565" s="34"/>
      <c r="R565" s="34"/>
      <c r="S565" s="34"/>
      <c r="T565" s="3" t="s">
        <v>2142</v>
      </c>
    </row>
    <row r="566" spans="1:21" s="95" customFormat="1" x14ac:dyDescent="0.35">
      <c r="A566" s="18" t="s">
        <v>68</v>
      </c>
      <c r="B566" s="18"/>
      <c r="C566" s="18"/>
      <c r="D566" s="23"/>
      <c r="E566" s="94"/>
      <c r="F566" s="23"/>
      <c r="G566" s="23"/>
      <c r="H566" s="23"/>
      <c r="I566" s="23"/>
      <c r="J566" s="23"/>
      <c r="K566" s="36"/>
      <c r="L566" s="18"/>
      <c r="M566" s="23">
        <f t="shared" ref="M566:N566" si="75">+SUM(M556:M564)</f>
        <v>560003.6</v>
      </c>
      <c r="N566" s="23">
        <f t="shared" si="75"/>
        <v>634396</v>
      </c>
      <c r="O566" s="23">
        <f>+SUM(O556:O564)</f>
        <v>1194399.6000000001</v>
      </c>
      <c r="P566" s="23">
        <f>+I555-M566</f>
        <v>-560003.6</v>
      </c>
      <c r="Q566" s="23">
        <f>+J555-N566</f>
        <v>560004</v>
      </c>
      <c r="R566" s="23">
        <f>+P566+Q566</f>
        <v>0.40000000002328306</v>
      </c>
      <c r="S566" s="23">
        <f>+O566</f>
        <v>1194399.6000000001</v>
      </c>
      <c r="T566" s="18"/>
      <c r="U566" s="95" t="s">
        <v>2302</v>
      </c>
    </row>
    <row r="567" spans="1:21" x14ac:dyDescent="0.35">
      <c r="A567" s="3" t="s">
        <v>69</v>
      </c>
      <c r="B567" s="3" t="s">
        <v>437</v>
      </c>
      <c r="C567" s="3"/>
      <c r="D567" s="34">
        <v>119.57</v>
      </c>
      <c r="E567" s="91">
        <v>10000</v>
      </c>
      <c r="F567" s="34">
        <f>+D567*0.8364</f>
        <v>100.008348</v>
      </c>
      <c r="G567" s="34"/>
      <c r="H567" s="34">
        <f>+D567*E567</f>
        <v>1195700</v>
      </c>
      <c r="I567" s="34">
        <f>+CEILING(F567*G567,1000)</f>
        <v>0</v>
      </c>
      <c r="J567" s="34">
        <f>(H567-I567)</f>
        <v>1195700</v>
      </c>
      <c r="K567" s="3">
        <v>44403</v>
      </c>
      <c r="L567" s="3" t="s">
        <v>2109</v>
      </c>
      <c r="M567" s="34"/>
      <c r="N567" s="34"/>
      <c r="O567" s="34">
        <f t="shared" ref="O567" si="76">+SUM(M567:N567)</f>
        <v>0</v>
      </c>
      <c r="P567" s="34"/>
      <c r="Q567" s="34"/>
      <c r="R567" s="34"/>
      <c r="S567" s="34"/>
      <c r="T567" s="3" t="s">
        <v>2142</v>
      </c>
      <c r="U567" s="1" t="s">
        <v>2303</v>
      </c>
    </row>
    <row r="568" spans="1:21" x14ac:dyDescent="0.35">
      <c r="A568" s="3" t="s">
        <v>69</v>
      </c>
      <c r="B568" s="3"/>
      <c r="C568" s="3"/>
      <c r="D568" s="34"/>
      <c r="E568" s="91"/>
      <c r="F568" s="34"/>
      <c r="G568" s="34"/>
      <c r="H568" s="34"/>
      <c r="I568" s="34"/>
      <c r="J568" s="34"/>
      <c r="K568" s="3">
        <v>44459</v>
      </c>
      <c r="L568" s="3" t="s">
        <v>316</v>
      </c>
      <c r="M568" s="34"/>
      <c r="N568" s="34">
        <v>100000</v>
      </c>
      <c r="O568" s="34">
        <f t="shared" ref="O568:O586" si="77">+SUM(M568:N568)</f>
        <v>100000</v>
      </c>
      <c r="P568" s="34"/>
      <c r="Q568" s="34"/>
      <c r="R568" s="34"/>
      <c r="S568" s="34"/>
      <c r="T568" s="3" t="s">
        <v>2142</v>
      </c>
    </row>
    <row r="569" spans="1:21" x14ac:dyDescent="0.35">
      <c r="A569" s="3" t="s">
        <v>69</v>
      </c>
      <c r="B569" s="3"/>
      <c r="C569" s="3"/>
      <c r="D569" s="34"/>
      <c r="E569" s="91"/>
      <c r="F569" s="34">
        <f>+D569*0.8364</f>
        <v>0</v>
      </c>
      <c r="G569" s="34"/>
      <c r="H569" s="34"/>
      <c r="I569" s="34"/>
      <c r="J569" s="34"/>
      <c r="K569" s="21">
        <v>44471</v>
      </c>
      <c r="L569" s="3" t="s">
        <v>9</v>
      </c>
      <c r="M569" s="34"/>
      <c r="N569" s="34">
        <v>60000</v>
      </c>
      <c r="O569" s="34">
        <f t="shared" si="77"/>
        <v>60000</v>
      </c>
      <c r="P569" s="34"/>
      <c r="Q569" s="34"/>
      <c r="R569" s="34"/>
      <c r="S569" s="34"/>
      <c r="T569" s="3" t="s">
        <v>2142</v>
      </c>
    </row>
    <row r="570" spans="1:21" x14ac:dyDescent="0.35">
      <c r="A570" s="3" t="s">
        <v>69</v>
      </c>
      <c r="B570" s="3"/>
      <c r="C570" s="3"/>
      <c r="D570" s="34"/>
      <c r="E570" s="91"/>
      <c r="F570" s="34"/>
      <c r="G570" s="34"/>
      <c r="H570" s="34"/>
      <c r="I570" s="34"/>
      <c r="J570" s="34"/>
      <c r="K570" s="21">
        <v>44476</v>
      </c>
      <c r="L570" s="3" t="s">
        <v>9</v>
      </c>
      <c r="M570" s="34"/>
      <c r="N570" s="34">
        <v>220000</v>
      </c>
      <c r="O570" s="34">
        <f t="shared" si="77"/>
        <v>220000</v>
      </c>
      <c r="P570" s="34"/>
      <c r="Q570" s="34"/>
      <c r="R570" s="34"/>
      <c r="S570" s="34"/>
      <c r="T570" s="3" t="s">
        <v>2142</v>
      </c>
    </row>
    <row r="571" spans="1:21" x14ac:dyDescent="0.35">
      <c r="A571" s="3" t="s">
        <v>69</v>
      </c>
      <c r="B571" s="3"/>
      <c r="C571" s="3"/>
      <c r="D571" s="34"/>
      <c r="E571" s="91"/>
      <c r="F571" s="34"/>
      <c r="G571" s="34"/>
      <c r="H571" s="34"/>
      <c r="I571" s="34"/>
      <c r="J571" s="34"/>
      <c r="K571" s="21">
        <v>44476</v>
      </c>
      <c r="L571" s="3" t="s">
        <v>1204</v>
      </c>
      <c r="M571" s="34"/>
      <c r="N571" s="34">
        <v>-100000</v>
      </c>
      <c r="O571" s="34">
        <f t="shared" si="77"/>
        <v>-100000</v>
      </c>
      <c r="P571" s="34"/>
      <c r="Q571" s="34"/>
      <c r="R571" s="34"/>
      <c r="S571" s="34"/>
      <c r="T571" s="3" t="s">
        <v>2142</v>
      </c>
    </row>
    <row r="572" spans="1:21" x14ac:dyDescent="0.35">
      <c r="A572" s="3" t="s">
        <v>69</v>
      </c>
      <c r="B572" s="3"/>
      <c r="C572" s="3"/>
      <c r="D572" s="34"/>
      <c r="E572" s="91"/>
      <c r="F572" s="34"/>
      <c r="G572" s="34"/>
      <c r="H572" s="34"/>
      <c r="I572" s="34"/>
      <c r="J572" s="34"/>
      <c r="K572" s="21">
        <v>44636</v>
      </c>
      <c r="L572" s="3" t="s">
        <v>316</v>
      </c>
      <c r="M572" s="34"/>
      <c r="N572" s="34">
        <v>5000</v>
      </c>
      <c r="O572" s="34">
        <f t="shared" si="77"/>
        <v>5000</v>
      </c>
      <c r="P572" s="34"/>
      <c r="Q572" s="34"/>
      <c r="R572" s="43"/>
      <c r="S572" s="43"/>
      <c r="T572" s="3" t="s">
        <v>2142</v>
      </c>
    </row>
    <row r="573" spans="1:21" x14ac:dyDescent="0.35">
      <c r="A573" s="3" t="s">
        <v>69</v>
      </c>
      <c r="B573" s="3"/>
      <c r="C573" s="3"/>
      <c r="D573" s="34"/>
      <c r="E573" s="91"/>
      <c r="F573" s="34"/>
      <c r="G573" s="34"/>
      <c r="H573" s="34"/>
      <c r="I573" s="34"/>
      <c r="J573" s="34"/>
      <c r="K573" s="21">
        <v>44657</v>
      </c>
      <c r="L573" s="3" t="s">
        <v>1182</v>
      </c>
      <c r="M573" s="34"/>
      <c r="N573" s="34">
        <v>295000</v>
      </c>
      <c r="O573" s="34">
        <f t="shared" si="77"/>
        <v>295000</v>
      </c>
      <c r="P573" s="34"/>
      <c r="Q573" s="34"/>
      <c r="R573" s="34"/>
      <c r="S573" s="34"/>
      <c r="T573" s="3" t="s">
        <v>2142</v>
      </c>
    </row>
    <row r="574" spans="1:21" x14ac:dyDescent="0.35">
      <c r="A574" s="3" t="s">
        <v>69</v>
      </c>
      <c r="B574" s="3"/>
      <c r="C574" s="3"/>
      <c r="D574" s="34"/>
      <c r="E574" s="91"/>
      <c r="F574" s="34"/>
      <c r="G574" s="34"/>
      <c r="H574" s="34"/>
      <c r="I574" s="34"/>
      <c r="J574" s="34"/>
      <c r="K574" s="21">
        <v>44716</v>
      </c>
      <c r="L574" s="3" t="s">
        <v>316</v>
      </c>
      <c r="M574" s="34"/>
      <c r="N574" s="34">
        <v>621000</v>
      </c>
      <c r="O574" s="34">
        <f t="shared" si="77"/>
        <v>621000</v>
      </c>
      <c r="P574" s="34"/>
      <c r="Q574" s="34"/>
      <c r="R574" s="34"/>
      <c r="S574" s="34"/>
      <c r="T574" s="3" t="s">
        <v>2142</v>
      </c>
    </row>
    <row r="575" spans="1:21" x14ac:dyDescent="0.35">
      <c r="A575" s="3" t="s">
        <v>69</v>
      </c>
      <c r="B575" s="3"/>
      <c r="C575" s="3"/>
      <c r="D575" s="34"/>
      <c r="E575" s="91"/>
      <c r="F575" s="34"/>
      <c r="G575" s="34"/>
      <c r="H575" s="34"/>
      <c r="I575" s="34"/>
      <c r="J575" s="34"/>
      <c r="K575" s="21">
        <v>44717</v>
      </c>
      <c r="L575" s="3" t="s">
        <v>9</v>
      </c>
      <c r="M575" s="34"/>
      <c r="N575" s="34">
        <v>273400</v>
      </c>
      <c r="O575" s="34">
        <f t="shared" si="77"/>
        <v>273400</v>
      </c>
      <c r="P575" s="34"/>
      <c r="Q575" s="34"/>
      <c r="R575" s="34"/>
      <c r="S575" s="34"/>
      <c r="T575" s="3" t="s">
        <v>2142</v>
      </c>
    </row>
    <row r="576" spans="1:21" x14ac:dyDescent="0.35">
      <c r="A576" s="3" t="s">
        <v>69</v>
      </c>
      <c r="B576" s="3"/>
      <c r="C576" s="3"/>
      <c r="D576" s="34"/>
      <c r="E576" s="91"/>
      <c r="F576" s="34"/>
      <c r="G576" s="34"/>
      <c r="H576" s="34"/>
      <c r="I576" s="34"/>
      <c r="J576" s="34"/>
      <c r="K576" s="21"/>
      <c r="L576" s="3" t="s">
        <v>2111</v>
      </c>
      <c r="M576" s="34"/>
      <c r="N576" s="34">
        <v>-280000</v>
      </c>
      <c r="O576" s="34">
        <f t="shared" si="77"/>
        <v>-280000</v>
      </c>
      <c r="P576" s="34"/>
      <c r="Q576" s="34"/>
      <c r="R576" s="34"/>
      <c r="S576" s="34"/>
      <c r="T576" s="3" t="s">
        <v>2142</v>
      </c>
    </row>
    <row r="577" spans="1:21" x14ac:dyDescent="0.35">
      <c r="A577" s="3" t="s">
        <v>69</v>
      </c>
      <c r="B577" s="3"/>
      <c r="C577" s="3"/>
      <c r="D577" s="34"/>
      <c r="E577" s="91"/>
      <c r="F577" s="34"/>
      <c r="G577" s="34"/>
      <c r="H577" s="34"/>
      <c r="I577" s="34"/>
      <c r="J577" s="34"/>
      <c r="K577" s="21"/>
      <c r="L577" s="3"/>
      <c r="M577" s="34"/>
      <c r="N577" s="34"/>
      <c r="O577" s="34"/>
      <c r="P577" s="34"/>
      <c r="Q577" s="34"/>
      <c r="R577" s="43"/>
      <c r="S577" s="43"/>
      <c r="T577" s="3" t="s">
        <v>2142</v>
      </c>
    </row>
    <row r="578" spans="1:21" s="95" customFormat="1" x14ac:dyDescent="0.35">
      <c r="A578" s="18" t="s">
        <v>69</v>
      </c>
      <c r="B578" s="18"/>
      <c r="C578" s="18"/>
      <c r="D578" s="23"/>
      <c r="E578" s="94"/>
      <c r="F578" s="23"/>
      <c r="G578" s="23"/>
      <c r="H578" s="23"/>
      <c r="I578" s="23"/>
      <c r="J578" s="23"/>
      <c r="K578" s="36"/>
      <c r="L578" s="18"/>
      <c r="M578" s="23">
        <f t="shared" ref="M578:N578" si="78">SUM(M568:M576)</f>
        <v>0</v>
      </c>
      <c r="N578" s="23">
        <f t="shared" si="78"/>
        <v>1194400</v>
      </c>
      <c r="O578" s="23">
        <f>SUM(O568:O576)</f>
        <v>1194400</v>
      </c>
      <c r="P578" s="23">
        <f>+I567-M578</f>
        <v>0</v>
      </c>
      <c r="Q578" s="23">
        <f>+J567-N578</f>
        <v>1300</v>
      </c>
      <c r="R578" s="23">
        <f>+P578+Q578</f>
        <v>1300</v>
      </c>
      <c r="S578" s="23">
        <f>+O578</f>
        <v>1194400</v>
      </c>
      <c r="T578" s="18"/>
      <c r="U578" s="95" t="s">
        <v>2302</v>
      </c>
    </row>
    <row r="579" spans="1:21" x14ac:dyDescent="0.35">
      <c r="A579" s="3" t="s">
        <v>70</v>
      </c>
      <c r="B579" s="3" t="s">
        <v>437</v>
      </c>
      <c r="C579" s="3"/>
      <c r="D579" s="34">
        <v>119.57</v>
      </c>
      <c r="E579" s="91">
        <v>10000</v>
      </c>
      <c r="F579" s="34">
        <f>+D579*0.8364</f>
        <v>100.008348</v>
      </c>
      <c r="G579" s="34"/>
      <c r="H579" s="34">
        <f>+D579*E579</f>
        <v>1195700</v>
      </c>
      <c r="I579" s="34">
        <f>+CEILING(F579*G579,1000)</f>
        <v>0</v>
      </c>
      <c r="J579" s="34">
        <f>(H579-I579)</f>
        <v>1195700</v>
      </c>
      <c r="K579" s="21">
        <v>44403</v>
      </c>
      <c r="L579" s="3" t="s">
        <v>2109</v>
      </c>
      <c r="M579" s="34"/>
      <c r="N579" s="34"/>
      <c r="O579" s="34">
        <f t="shared" si="77"/>
        <v>0</v>
      </c>
      <c r="P579" s="34"/>
      <c r="Q579" s="34"/>
      <c r="R579" s="34"/>
      <c r="S579" s="34"/>
      <c r="T579" s="3" t="s">
        <v>2142</v>
      </c>
      <c r="U579" s="1" t="s">
        <v>2303</v>
      </c>
    </row>
    <row r="580" spans="1:21" x14ac:dyDescent="0.35">
      <c r="A580" s="3" t="s">
        <v>70</v>
      </c>
      <c r="B580" s="3"/>
      <c r="C580" s="3"/>
      <c r="D580" s="34"/>
      <c r="E580" s="91"/>
      <c r="F580" s="34"/>
      <c r="G580" s="34"/>
      <c r="H580" s="34"/>
      <c r="I580" s="34"/>
      <c r="J580" s="34"/>
      <c r="K580" s="21">
        <v>44461</v>
      </c>
      <c r="L580" s="3" t="s">
        <v>316</v>
      </c>
      <c r="M580" s="34">
        <v>100000</v>
      </c>
      <c r="N580" s="34"/>
      <c r="O580" s="34">
        <f t="shared" si="77"/>
        <v>100000</v>
      </c>
      <c r="P580" s="34"/>
      <c r="Q580" s="34"/>
      <c r="R580" s="34"/>
      <c r="S580" s="34"/>
      <c r="T580" s="3" t="s">
        <v>2142</v>
      </c>
    </row>
    <row r="581" spans="1:21" x14ac:dyDescent="0.35">
      <c r="A581" s="3" t="s">
        <v>70</v>
      </c>
      <c r="B581" s="3"/>
      <c r="C581" s="3"/>
      <c r="D581" s="34"/>
      <c r="E581" s="91"/>
      <c r="F581" s="34"/>
      <c r="G581" s="34"/>
      <c r="H581" s="34"/>
      <c r="I581" s="34"/>
      <c r="J581" s="34"/>
      <c r="K581" s="21">
        <v>44476</v>
      </c>
      <c r="L581" s="100" t="s">
        <v>2200</v>
      </c>
      <c r="M581" s="100">
        <v>100000</v>
      </c>
      <c r="N581" s="34"/>
      <c r="O581" s="34">
        <f t="shared" si="77"/>
        <v>100000</v>
      </c>
      <c r="P581" s="34"/>
      <c r="Q581" s="34"/>
      <c r="R581" s="34"/>
      <c r="S581" s="34"/>
      <c r="T581" s="3" t="s">
        <v>2142</v>
      </c>
    </row>
    <row r="582" spans="1:21" x14ac:dyDescent="0.35">
      <c r="A582" s="3" t="s">
        <v>70</v>
      </c>
      <c r="B582" s="3"/>
      <c r="C582" s="3"/>
      <c r="D582" s="34"/>
      <c r="E582" s="91"/>
      <c r="F582" s="34"/>
      <c r="G582" s="34"/>
      <c r="H582" s="34"/>
      <c r="I582" s="34"/>
      <c r="J582" s="34"/>
      <c r="K582" s="21">
        <v>44636</v>
      </c>
      <c r="L582" s="3" t="s">
        <v>316</v>
      </c>
      <c r="M582" s="34">
        <v>5000</v>
      </c>
      <c r="N582" s="34"/>
      <c r="O582" s="34">
        <f t="shared" si="77"/>
        <v>5000</v>
      </c>
      <c r="P582" s="34"/>
      <c r="Q582" s="34"/>
      <c r="R582" s="34"/>
      <c r="S582" s="34"/>
      <c r="T582" s="3" t="s">
        <v>2142</v>
      </c>
    </row>
    <row r="583" spans="1:21" x14ac:dyDescent="0.35">
      <c r="A583" s="3" t="s">
        <v>70</v>
      </c>
      <c r="B583" s="3"/>
      <c r="C583" s="3"/>
      <c r="D583" s="34"/>
      <c r="E583" s="91"/>
      <c r="F583" s="34"/>
      <c r="G583" s="34"/>
      <c r="H583" s="34"/>
      <c r="I583" s="34"/>
      <c r="J583" s="34"/>
      <c r="K583" s="21">
        <v>44657</v>
      </c>
      <c r="L583" s="3" t="s">
        <v>1182</v>
      </c>
      <c r="M583" s="34"/>
      <c r="N583" s="34">
        <v>295000</v>
      </c>
      <c r="O583" s="34">
        <f t="shared" si="77"/>
        <v>295000</v>
      </c>
      <c r="P583" s="34"/>
      <c r="Q583" s="34"/>
      <c r="R583" s="34"/>
      <c r="S583" s="34"/>
      <c r="T583" s="3" t="s">
        <v>2142</v>
      </c>
    </row>
    <row r="584" spans="1:21" x14ac:dyDescent="0.35">
      <c r="A584" s="3" t="s">
        <v>70</v>
      </c>
      <c r="B584" s="3"/>
      <c r="C584" s="3"/>
      <c r="D584" s="34"/>
      <c r="E584" s="91"/>
      <c r="F584" s="34"/>
      <c r="G584" s="34"/>
      <c r="H584" s="34"/>
      <c r="I584" s="34"/>
      <c r="J584" s="34"/>
      <c r="K584" s="21">
        <v>44746</v>
      </c>
      <c r="L584" s="3" t="s">
        <v>316</v>
      </c>
      <c r="M584" s="34">
        <v>500000</v>
      </c>
      <c r="N584" s="34"/>
      <c r="O584" s="34">
        <f t="shared" si="77"/>
        <v>500000</v>
      </c>
      <c r="P584" s="34"/>
      <c r="Q584" s="34"/>
      <c r="R584" s="34"/>
      <c r="S584" s="34"/>
      <c r="T584" s="3" t="s">
        <v>2142</v>
      </c>
    </row>
    <row r="585" spans="1:21" x14ac:dyDescent="0.35">
      <c r="A585" s="3" t="s">
        <v>70</v>
      </c>
      <c r="B585" s="3"/>
      <c r="C585" s="3"/>
      <c r="D585" s="34"/>
      <c r="E585" s="91"/>
      <c r="F585" s="34"/>
      <c r="G585" s="34"/>
      <c r="H585" s="34"/>
      <c r="I585" s="34"/>
      <c r="J585" s="34"/>
      <c r="K585" s="21">
        <v>44747</v>
      </c>
      <c r="L585" s="3" t="s">
        <v>9</v>
      </c>
      <c r="M585" s="34"/>
      <c r="N585" s="34">
        <v>394400</v>
      </c>
      <c r="O585" s="34">
        <f t="shared" si="77"/>
        <v>394400</v>
      </c>
      <c r="P585" s="34"/>
      <c r="Q585" s="34"/>
      <c r="R585" s="34"/>
      <c r="S585" s="34"/>
      <c r="T585" s="3" t="s">
        <v>2142</v>
      </c>
    </row>
    <row r="586" spans="1:21" x14ac:dyDescent="0.35">
      <c r="A586" s="3" t="s">
        <v>70</v>
      </c>
      <c r="B586" s="3"/>
      <c r="C586" s="3"/>
      <c r="D586" s="34"/>
      <c r="E586" s="91"/>
      <c r="F586" s="34"/>
      <c r="G586" s="34"/>
      <c r="H586" s="34"/>
      <c r="I586" s="34"/>
      <c r="J586" s="34"/>
      <c r="K586" s="21"/>
      <c r="L586" s="100" t="s">
        <v>2201</v>
      </c>
      <c r="M586" s="34"/>
      <c r="N586" s="100">
        <v>-200000</v>
      </c>
      <c r="O586" s="34">
        <f t="shared" si="77"/>
        <v>-200000</v>
      </c>
      <c r="P586" s="34"/>
      <c r="Q586" s="34"/>
      <c r="R586" s="34"/>
      <c r="S586" s="34"/>
      <c r="T586" s="3" t="s">
        <v>2142</v>
      </c>
    </row>
    <row r="587" spans="1:21" x14ac:dyDescent="0.35">
      <c r="A587" s="3" t="s">
        <v>70</v>
      </c>
      <c r="B587" s="3"/>
      <c r="C587" s="3"/>
      <c r="D587" s="34"/>
      <c r="E587" s="91"/>
      <c r="F587" s="34"/>
      <c r="G587" s="34"/>
      <c r="H587" s="34"/>
      <c r="I587" s="34"/>
      <c r="J587" s="34"/>
      <c r="K587" s="3"/>
      <c r="L587" s="3"/>
      <c r="M587" s="34"/>
      <c r="N587" s="34"/>
      <c r="O587" s="34"/>
      <c r="P587" s="34"/>
      <c r="Q587" s="34"/>
      <c r="R587" s="34"/>
      <c r="S587" s="34"/>
      <c r="T587" s="3" t="s">
        <v>2142</v>
      </c>
    </row>
    <row r="588" spans="1:21" s="95" customFormat="1" x14ac:dyDescent="0.35">
      <c r="A588" s="18" t="s">
        <v>70</v>
      </c>
      <c r="B588" s="18"/>
      <c r="C588" s="18"/>
      <c r="D588" s="23"/>
      <c r="E588" s="94"/>
      <c r="F588" s="23"/>
      <c r="G588" s="23"/>
      <c r="H588" s="23"/>
      <c r="I588" s="23"/>
      <c r="J588" s="23"/>
      <c r="K588" s="18"/>
      <c r="L588" s="18"/>
      <c r="M588" s="23">
        <f t="shared" ref="M588:N588" si="79">SUM(M580:M586)</f>
        <v>705000</v>
      </c>
      <c r="N588" s="23">
        <f t="shared" si="79"/>
        <v>489400</v>
      </c>
      <c r="O588" s="23">
        <f>SUM(O580:O586)</f>
        <v>1194400</v>
      </c>
      <c r="P588" s="23">
        <f>+I579-M588</f>
        <v>-705000</v>
      </c>
      <c r="Q588" s="23">
        <f>+J579-N588</f>
        <v>706300</v>
      </c>
      <c r="R588" s="23">
        <f>+P588+Q588</f>
        <v>1300</v>
      </c>
      <c r="S588" s="23">
        <f>+O588</f>
        <v>1194400</v>
      </c>
      <c r="T588" s="18"/>
      <c r="U588" s="95" t="s">
        <v>2302</v>
      </c>
    </row>
    <row r="589" spans="1:21" x14ac:dyDescent="0.35">
      <c r="A589" s="3" t="s">
        <v>71</v>
      </c>
      <c r="B589" s="3" t="s">
        <v>437</v>
      </c>
      <c r="C589" s="3"/>
      <c r="D589" s="34">
        <v>119.44</v>
      </c>
      <c r="E589" s="91">
        <v>10000</v>
      </c>
      <c r="F589" s="34">
        <f>+D589*0.8364</f>
        <v>99.899616000000009</v>
      </c>
      <c r="G589" s="34"/>
      <c r="H589" s="34">
        <f>+D589*E589</f>
        <v>1194400</v>
      </c>
      <c r="I589" s="34">
        <f>+CEILING(F589*G589,1000)</f>
        <v>0</v>
      </c>
      <c r="J589" s="34">
        <f>(H589-I589)</f>
        <v>1194400</v>
      </c>
      <c r="K589" s="98">
        <v>44417</v>
      </c>
      <c r="L589" s="3" t="s">
        <v>2109</v>
      </c>
      <c r="M589" s="34"/>
      <c r="N589" s="34"/>
      <c r="O589" s="34"/>
      <c r="P589" s="34"/>
      <c r="Q589" s="34"/>
      <c r="R589" s="34"/>
      <c r="S589" s="34"/>
      <c r="T589" s="3" t="s">
        <v>2135</v>
      </c>
      <c r="U589" s="1" t="s">
        <v>2303</v>
      </c>
    </row>
    <row r="590" spans="1:21" x14ac:dyDescent="0.35">
      <c r="A590" s="3" t="s">
        <v>71</v>
      </c>
      <c r="B590" s="3"/>
      <c r="C590" s="3"/>
      <c r="D590" s="34"/>
      <c r="E590" s="91"/>
      <c r="F590" s="34">
        <f>+D590*0.8364</f>
        <v>0</v>
      </c>
      <c r="G590" s="34"/>
      <c r="H590" s="34"/>
      <c r="I590" s="34"/>
      <c r="J590" s="34"/>
      <c r="K590" s="98">
        <v>44417</v>
      </c>
      <c r="L590" s="3" t="s">
        <v>316</v>
      </c>
      <c r="M590" s="34">
        <v>2000</v>
      </c>
      <c r="N590" s="34"/>
      <c r="O590" s="34">
        <f t="shared" ref="O590:O596" si="80">+SUM(M590:N590)</f>
        <v>2000</v>
      </c>
      <c r="P590" s="34"/>
      <c r="Q590" s="34"/>
      <c r="R590" s="34"/>
      <c r="S590" s="34"/>
      <c r="T590" s="3" t="s">
        <v>2135</v>
      </c>
    </row>
    <row r="591" spans="1:21" x14ac:dyDescent="0.35">
      <c r="A591" s="3" t="s">
        <v>71</v>
      </c>
      <c r="B591" s="3"/>
      <c r="C591" s="3"/>
      <c r="D591" s="34"/>
      <c r="E591" s="91"/>
      <c r="F591" s="34"/>
      <c r="G591" s="34"/>
      <c r="H591" s="34"/>
      <c r="I591" s="34"/>
      <c r="J591" s="34"/>
      <c r="K591" s="98">
        <v>44445</v>
      </c>
      <c r="L591" s="3" t="s">
        <v>1204</v>
      </c>
      <c r="M591" s="34"/>
      <c r="N591" s="34">
        <v>300000</v>
      </c>
      <c r="O591" s="34">
        <f t="shared" si="80"/>
        <v>300000</v>
      </c>
      <c r="P591" s="34"/>
      <c r="Q591" s="34"/>
      <c r="R591" s="34"/>
      <c r="S591" s="34"/>
      <c r="T591" s="3" t="s">
        <v>2135</v>
      </c>
    </row>
    <row r="592" spans="1:21" x14ac:dyDescent="0.35">
      <c r="A592" s="3" t="s">
        <v>71</v>
      </c>
      <c r="B592" s="3"/>
      <c r="C592" s="3"/>
      <c r="D592" s="34"/>
      <c r="E592" s="91"/>
      <c r="F592" s="34"/>
      <c r="G592" s="34"/>
      <c r="H592" s="34"/>
      <c r="I592" s="34"/>
      <c r="J592" s="34"/>
      <c r="K592" s="98">
        <v>44849</v>
      </c>
      <c r="L592" s="3" t="s">
        <v>9</v>
      </c>
      <c r="M592" s="34"/>
      <c r="N592" s="34">
        <v>507000</v>
      </c>
      <c r="O592" s="34">
        <f t="shared" si="80"/>
        <v>507000</v>
      </c>
      <c r="P592" s="34"/>
      <c r="Q592" s="34"/>
      <c r="R592" s="34"/>
      <c r="S592" s="34"/>
      <c r="T592" s="3" t="s">
        <v>1618</v>
      </c>
    </row>
    <row r="593" spans="1:21" x14ac:dyDescent="0.35">
      <c r="A593" s="3" t="s">
        <v>71</v>
      </c>
      <c r="B593" s="3"/>
      <c r="C593" s="3"/>
      <c r="D593" s="34"/>
      <c r="E593" s="91"/>
      <c r="F593" s="34"/>
      <c r="G593" s="34"/>
      <c r="H593" s="34"/>
      <c r="I593" s="34"/>
      <c r="J593" s="34"/>
      <c r="K593" s="98">
        <v>44848</v>
      </c>
      <c r="L593" s="3" t="s">
        <v>9</v>
      </c>
      <c r="M593" s="34"/>
      <c r="N593" s="34">
        <v>127000</v>
      </c>
      <c r="O593" s="34">
        <f t="shared" si="80"/>
        <v>127000</v>
      </c>
      <c r="P593" s="34"/>
      <c r="Q593" s="34"/>
      <c r="R593" s="34"/>
      <c r="S593" s="34"/>
      <c r="T593" s="3" t="s">
        <v>2135</v>
      </c>
    </row>
    <row r="594" spans="1:21" x14ac:dyDescent="0.35">
      <c r="A594" s="3" t="s">
        <v>71</v>
      </c>
      <c r="B594" s="3"/>
      <c r="C594" s="3"/>
      <c r="D594" s="34"/>
      <c r="E594" s="91"/>
      <c r="F594" s="34"/>
      <c r="G594" s="34"/>
      <c r="H594" s="34"/>
      <c r="I594" s="34"/>
      <c r="J594" s="34"/>
      <c r="K594" s="98">
        <v>44849</v>
      </c>
      <c r="L594" s="3" t="s">
        <v>316</v>
      </c>
      <c r="M594" s="34">
        <v>430000</v>
      </c>
      <c r="N594" s="34"/>
      <c r="O594" s="34">
        <f t="shared" si="80"/>
        <v>430000</v>
      </c>
      <c r="P594" s="34"/>
      <c r="Q594" s="34"/>
      <c r="R594" s="34"/>
      <c r="S594" s="34"/>
      <c r="T594" s="3" t="s">
        <v>2135</v>
      </c>
    </row>
    <row r="595" spans="1:21" x14ac:dyDescent="0.35">
      <c r="A595" s="3" t="s">
        <v>71</v>
      </c>
      <c r="B595" s="3"/>
      <c r="C595" s="3"/>
      <c r="D595" s="34"/>
      <c r="E595" s="91"/>
      <c r="F595" s="34"/>
      <c r="G595" s="34"/>
      <c r="H595" s="34"/>
      <c r="I595" s="34"/>
      <c r="J595" s="34"/>
      <c r="K595" s="98">
        <v>44868</v>
      </c>
      <c r="L595" s="3" t="s">
        <v>316</v>
      </c>
      <c r="M595" s="34">
        <v>130000</v>
      </c>
      <c r="N595" s="34"/>
      <c r="O595" s="34">
        <f t="shared" si="80"/>
        <v>130000</v>
      </c>
      <c r="P595" s="34"/>
      <c r="Q595" s="34"/>
      <c r="R595" s="34"/>
      <c r="S595" s="34"/>
      <c r="T595" s="3" t="s">
        <v>2135</v>
      </c>
    </row>
    <row r="596" spans="1:21" x14ac:dyDescent="0.35">
      <c r="A596" s="3" t="s">
        <v>71</v>
      </c>
      <c r="B596" s="3"/>
      <c r="C596" s="3"/>
      <c r="D596" s="34"/>
      <c r="E596" s="91"/>
      <c r="F596" s="34"/>
      <c r="G596" s="34"/>
      <c r="H596" s="34"/>
      <c r="I596" s="34"/>
      <c r="J596" s="34"/>
      <c r="K596" s="98">
        <v>44850</v>
      </c>
      <c r="L596" s="100" t="s">
        <v>2202</v>
      </c>
      <c r="M596" s="34"/>
      <c r="N596" s="100">
        <v>-301600</v>
      </c>
      <c r="O596" s="34">
        <f t="shared" si="80"/>
        <v>-301600</v>
      </c>
      <c r="P596" s="34"/>
      <c r="Q596" s="34"/>
      <c r="R596" s="34"/>
      <c r="S596" s="34"/>
      <c r="T596" s="3" t="s">
        <v>2135</v>
      </c>
    </row>
    <row r="597" spans="1:21" x14ac:dyDescent="0.35">
      <c r="A597" s="3" t="s">
        <v>71</v>
      </c>
      <c r="B597" s="3"/>
      <c r="C597" s="3"/>
      <c r="D597" s="34"/>
      <c r="E597" s="91"/>
      <c r="F597" s="34"/>
      <c r="G597" s="34"/>
      <c r="H597" s="34"/>
      <c r="I597" s="34"/>
      <c r="J597" s="34"/>
      <c r="K597" s="3"/>
      <c r="L597" s="3"/>
      <c r="M597" s="34"/>
      <c r="N597" s="34"/>
      <c r="O597" s="34"/>
      <c r="P597" s="34"/>
      <c r="Q597" s="34"/>
      <c r="R597" s="43"/>
      <c r="S597" s="43"/>
      <c r="T597" s="3" t="s">
        <v>2135</v>
      </c>
    </row>
    <row r="598" spans="1:21" s="95" customFormat="1" x14ac:dyDescent="0.35">
      <c r="A598" s="18" t="s">
        <v>71</v>
      </c>
      <c r="B598" s="18"/>
      <c r="C598" s="18"/>
      <c r="D598" s="23"/>
      <c r="E598" s="94"/>
      <c r="F598" s="23"/>
      <c r="G598" s="23"/>
      <c r="H598" s="23"/>
      <c r="I598" s="23"/>
      <c r="J598" s="23"/>
      <c r="K598" s="18"/>
      <c r="L598" s="18"/>
      <c r="M598" s="23">
        <f t="shared" ref="M598:N598" si="81">SUM(M590:M596)</f>
        <v>562000</v>
      </c>
      <c r="N598" s="23">
        <f t="shared" si="81"/>
        <v>632400</v>
      </c>
      <c r="O598" s="23">
        <f>SUM(O590:O596)</f>
        <v>1194400</v>
      </c>
      <c r="P598" s="23">
        <f>+I589-M598</f>
        <v>-562000</v>
      </c>
      <c r="Q598" s="23">
        <f>+J589-N598</f>
        <v>562000</v>
      </c>
      <c r="R598" s="23">
        <f>+P598+Q598</f>
        <v>0</v>
      </c>
      <c r="S598" s="23">
        <f>+O598</f>
        <v>1194400</v>
      </c>
      <c r="T598" s="18"/>
      <c r="U598" s="95" t="s">
        <v>2302</v>
      </c>
    </row>
    <row r="599" spans="1:21" x14ac:dyDescent="0.35">
      <c r="A599" s="3" t="s">
        <v>72</v>
      </c>
      <c r="B599" s="3" t="s">
        <v>437</v>
      </c>
      <c r="C599" s="3"/>
      <c r="D599" s="34">
        <v>119.44</v>
      </c>
      <c r="E599" s="91">
        <v>10000</v>
      </c>
      <c r="F599" s="34">
        <f>+D599*0.8364</f>
        <v>99.899616000000009</v>
      </c>
      <c r="G599" s="34"/>
      <c r="H599" s="34">
        <f>+D599*E599</f>
        <v>1194400</v>
      </c>
      <c r="I599" s="34">
        <f>+CEILING(F599*G599,1000)</f>
        <v>0</v>
      </c>
      <c r="J599" s="34">
        <f>(H599-I599)</f>
        <v>1194400</v>
      </c>
      <c r="K599" s="3">
        <v>44420</v>
      </c>
      <c r="L599" s="3" t="s">
        <v>2109</v>
      </c>
      <c r="M599" s="34"/>
      <c r="N599" s="34"/>
      <c r="O599" s="34"/>
      <c r="P599" s="34"/>
      <c r="Q599" s="34"/>
      <c r="R599" s="34"/>
      <c r="S599" s="34"/>
      <c r="T599" s="3" t="s">
        <v>2135</v>
      </c>
      <c r="U599" s="1" t="s">
        <v>2303</v>
      </c>
    </row>
    <row r="600" spans="1:21" x14ac:dyDescent="0.35">
      <c r="A600" s="3" t="s">
        <v>72</v>
      </c>
      <c r="B600" s="3"/>
      <c r="C600" s="3"/>
      <c r="D600" s="34"/>
      <c r="E600" s="91"/>
      <c r="F600" s="34">
        <f>+D600*0.8364</f>
        <v>0</v>
      </c>
      <c r="G600" s="34"/>
      <c r="H600" s="34"/>
      <c r="I600" s="34"/>
      <c r="J600" s="34"/>
      <c r="K600" s="21">
        <v>44420</v>
      </c>
      <c r="L600" s="3" t="s">
        <v>316</v>
      </c>
      <c r="M600" s="34">
        <v>300000</v>
      </c>
      <c r="N600" s="34"/>
      <c r="O600" s="34">
        <f t="shared" ref="O600:O631" si="82">+SUM(M600:N600)</f>
        <v>300000</v>
      </c>
      <c r="P600" s="34"/>
      <c r="Q600" s="34"/>
      <c r="R600" s="34"/>
      <c r="S600" s="34"/>
      <c r="T600" s="3" t="s">
        <v>2135</v>
      </c>
    </row>
    <row r="601" spans="1:21" x14ac:dyDescent="0.35">
      <c r="A601" s="3" t="s">
        <v>72</v>
      </c>
      <c r="B601" s="3"/>
      <c r="C601" s="3"/>
      <c r="D601" s="34"/>
      <c r="E601" s="91"/>
      <c r="F601" s="34"/>
      <c r="G601" s="34"/>
      <c r="H601" s="34"/>
      <c r="I601" s="34"/>
      <c r="J601" s="34"/>
      <c r="K601" s="21">
        <v>44424</v>
      </c>
      <c r="L601" s="3" t="s">
        <v>316</v>
      </c>
      <c r="M601" s="34">
        <v>-300000</v>
      </c>
      <c r="N601" s="34"/>
      <c r="O601" s="34">
        <f t="shared" si="82"/>
        <v>-300000</v>
      </c>
      <c r="P601" s="34"/>
      <c r="Q601" s="34"/>
      <c r="R601" s="34"/>
      <c r="S601" s="34"/>
      <c r="T601" s="3" t="s">
        <v>2135</v>
      </c>
    </row>
    <row r="602" spans="1:21" x14ac:dyDescent="0.35">
      <c r="A602" s="3" t="s">
        <v>72</v>
      </c>
      <c r="B602" s="3"/>
      <c r="C602" s="3"/>
      <c r="D602" s="34"/>
      <c r="E602" s="91"/>
      <c r="F602" s="34"/>
      <c r="G602" s="34"/>
      <c r="H602" s="34"/>
      <c r="I602" s="34"/>
      <c r="J602" s="34"/>
      <c r="K602" s="21">
        <v>44434</v>
      </c>
      <c r="L602" s="3" t="s">
        <v>316</v>
      </c>
      <c r="M602" s="34">
        <v>300000</v>
      </c>
      <c r="N602" s="34"/>
      <c r="O602" s="34">
        <f t="shared" si="82"/>
        <v>300000</v>
      </c>
      <c r="P602" s="34"/>
      <c r="Q602" s="34"/>
      <c r="R602" s="34"/>
      <c r="S602" s="34"/>
      <c r="T602" s="3" t="s">
        <v>2135</v>
      </c>
    </row>
    <row r="603" spans="1:21" x14ac:dyDescent="0.35">
      <c r="A603" s="3" t="s">
        <v>72</v>
      </c>
      <c r="B603" s="3"/>
      <c r="C603" s="3"/>
      <c r="D603" s="34"/>
      <c r="E603" s="91"/>
      <c r="F603" s="34"/>
      <c r="G603" s="34"/>
      <c r="H603" s="34"/>
      <c r="I603" s="34"/>
      <c r="J603" s="34"/>
      <c r="K603" s="21">
        <v>44775</v>
      </c>
      <c r="L603" s="3" t="s">
        <v>316</v>
      </c>
      <c r="M603" s="34">
        <v>560000</v>
      </c>
      <c r="N603" s="34"/>
      <c r="O603" s="34">
        <f t="shared" si="82"/>
        <v>560000</v>
      </c>
      <c r="P603" s="34"/>
      <c r="Q603" s="34"/>
      <c r="R603" s="43"/>
      <c r="S603" s="43"/>
      <c r="T603" s="3" t="s">
        <v>2135</v>
      </c>
    </row>
    <row r="604" spans="1:21" x14ac:dyDescent="0.35">
      <c r="A604" s="3" t="s">
        <v>72</v>
      </c>
      <c r="B604" s="3"/>
      <c r="C604" s="3"/>
      <c r="D604" s="34"/>
      <c r="E604" s="91"/>
      <c r="F604" s="34"/>
      <c r="G604" s="34"/>
      <c r="H604" s="34"/>
      <c r="I604" s="34"/>
      <c r="J604" s="34"/>
      <c r="K604" s="21">
        <v>37465</v>
      </c>
      <c r="L604" s="3" t="s">
        <v>1182</v>
      </c>
      <c r="M604" s="34"/>
      <c r="N604" s="34">
        <v>334000</v>
      </c>
      <c r="O604" s="34">
        <f t="shared" si="82"/>
        <v>334000</v>
      </c>
      <c r="P604" s="34"/>
      <c r="Q604" s="34"/>
      <c r="R604" s="34"/>
      <c r="S604" s="34"/>
      <c r="T604" s="3" t="s">
        <v>2135</v>
      </c>
    </row>
    <row r="605" spans="1:21" x14ac:dyDescent="0.35">
      <c r="A605" s="3" t="s">
        <v>72</v>
      </c>
      <c r="B605" s="3"/>
      <c r="C605" s="3"/>
      <c r="D605" s="34"/>
      <c r="E605" s="91"/>
      <c r="F605" s="34"/>
      <c r="G605" s="34"/>
      <c r="H605" s="34"/>
      <c r="I605" s="34"/>
      <c r="J605" s="34"/>
      <c r="K605" s="21">
        <v>44922</v>
      </c>
      <c r="L605" s="3" t="s">
        <v>316</v>
      </c>
      <c r="M605" s="34">
        <v>-300000</v>
      </c>
      <c r="N605" s="34"/>
      <c r="O605" s="34">
        <f t="shared" si="82"/>
        <v>-300000</v>
      </c>
      <c r="P605" s="34"/>
      <c r="Q605" s="34"/>
      <c r="R605" s="34"/>
      <c r="S605" s="34"/>
      <c r="T605" s="3" t="s">
        <v>2135</v>
      </c>
    </row>
    <row r="606" spans="1:21" x14ac:dyDescent="0.35">
      <c r="A606" s="3" t="s">
        <v>72</v>
      </c>
      <c r="B606" s="3"/>
      <c r="C606" s="3"/>
      <c r="D606" s="34"/>
      <c r="E606" s="91"/>
      <c r="F606" s="34"/>
      <c r="G606" s="34"/>
      <c r="H606" s="34"/>
      <c r="I606" s="34"/>
      <c r="J606" s="34"/>
      <c r="K606" s="21">
        <v>44924</v>
      </c>
      <c r="L606" s="3" t="s">
        <v>9</v>
      </c>
      <c r="M606" s="34"/>
      <c r="N606" s="34">
        <v>300000</v>
      </c>
      <c r="O606" s="34">
        <f t="shared" si="82"/>
        <v>300000</v>
      </c>
      <c r="P606" s="34"/>
      <c r="Q606" s="34"/>
      <c r="R606" s="43"/>
      <c r="S606" s="43"/>
      <c r="T606" s="3" t="s">
        <v>2135</v>
      </c>
    </row>
    <row r="607" spans="1:21" x14ac:dyDescent="0.35">
      <c r="A607" s="3" t="s">
        <v>72</v>
      </c>
      <c r="B607" s="3"/>
      <c r="C607" s="3"/>
      <c r="D607" s="34"/>
      <c r="E607" s="91"/>
      <c r="F607" s="34"/>
      <c r="G607" s="34"/>
      <c r="H607" s="34"/>
      <c r="I607" s="34"/>
      <c r="J607" s="34"/>
      <c r="K607" s="21"/>
      <c r="L607" s="3"/>
      <c r="M607" s="34"/>
      <c r="N607" s="34"/>
      <c r="O607" s="34"/>
      <c r="P607" s="34"/>
      <c r="Q607" s="34"/>
      <c r="R607" s="34"/>
      <c r="S607" s="34"/>
      <c r="T607" s="3" t="s">
        <v>2135</v>
      </c>
    </row>
    <row r="608" spans="1:21" s="95" customFormat="1" x14ac:dyDescent="0.35">
      <c r="A608" s="18" t="s">
        <v>72</v>
      </c>
      <c r="B608" s="18"/>
      <c r="C608" s="18"/>
      <c r="D608" s="23"/>
      <c r="E608" s="94"/>
      <c r="F608" s="23"/>
      <c r="G608" s="23"/>
      <c r="H608" s="23"/>
      <c r="I608" s="23"/>
      <c r="J608" s="23"/>
      <c r="K608" s="36"/>
      <c r="L608" s="18"/>
      <c r="M608" s="23">
        <f t="shared" ref="M608:N608" si="83">+SUM(M600:M606)</f>
        <v>560000</v>
      </c>
      <c r="N608" s="23">
        <f t="shared" si="83"/>
        <v>634000</v>
      </c>
      <c r="O608" s="23">
        <f>+SUM(O600:O606)</f>
        <v>1194000</v>
      </c>
      <c r="P608" s="23">
        <f>+I599-M608</f>
        <v>-560000</v>
      </c>
      <c r="Q608" s="23">
        <f>+J599-N608</f>
        <v>560400</v>
      </c>
      <c r="R608" s="23">
        <f>+P608+Q608</f>
        <v>400</v>
      </c>
      <c r="S608" s="23">
        <f>+O608</f>
        <v>1194000</v>
      </c>
      <c r="T608" s="18"/>
      <c r="U608" s="95" t="s">
        <v>2302</v>
      </c>
    </row>
    <row r="609" spans="1:21" x14ac:dyDescent="0.35">
      <c r="A609" s="3" t="s">
        <v>73</v>
      </c>
      <c r="B609" s="3" t="s">
        <v>437</v>
      </c>
      <c r="C609" s="3"/>
      <c r="D609" s="34">
        <v>144.44</v>
      </c>
      <c r="E609" s="91">
        <v>10000</v>
      </c>
      <c r="F609" s="34">
        <f>+D609*0.8364</f>
        <v>120.80961600000001</v>
      </c>
      <c r="G609" s="34"/>
      <c r="H609" s="34">
        <f>+D609*E609</f>
        <v>1444400</v>
      </c>
      <c r="I609" s="34">
        <f>+CEILING(F609*G609,1000)</f>
        <v>0</v>
      </c>
      <c r="J609" s="34">
        <f>(H609-I609)</f>
        <v>1444400</v>
      </c>
      <c r="K609" s="21">
        <v>44420</v>
      </c>
      <c r="L609" s="3" t="s">
        <v>2109</v>
      </c>
      <c r="M609" s="34"/>
      <c r="N609" s="34"/>
      <c r="O609" s="34">
        <f t="shared" si="82"/>
        <v>0</v>
      </c>
      <c r="P609" s="34"/>
      <c r="Q609" s="34"/>
      <c r="R609" s="34"/>
      <c r="S609" s="34"/>
      <c r="T609" s="3" t="s">
        <v>2135</v>
      </c>
      <c r="U609" s="1" t="s">
        <v>2303</v>
      </c>
    </row>
    <row r="610" spans="1:21" x14ac:dyDescent="0.35">
      <c r="A610" s="3" t="s">
        <v>73</v>
      </c>
      <c r="B610" s="3"/>
      <c r="C610" s="3"/>
      <c r="D610" s="34"/>
      <c r="E610" s="91"/>
      <c r="F610" s="34"/>
      <c r="G610" s="34"/>
      <c r="H610" s="34"/>
      <c r="I610" s="34"/>
      <c r="J610" s="34"/>
      <c r="K610" s="21">
        <v>44420</v>
      </c>
      <c r="L610" s="3" t="s">
        <v>1182</v>
      </c>
      <c r="M610" s="34"/>
      <c r="N610" s="34">
        <v>20000</v>
      </c>
      <c r="O610" s="34">
        <f t="shared" si="82"/>
        <v>20000</v>
      </c>
      <c r="P610" s="34"/>
      <c r="Q610" s="34"/>
      <c r="R610" s="34"/>
      <c r="S610" s="34"/>
      <c r="T610" s="3" t="s">
        <v>2135</v>
      </c>
    </row>
    <row r="611" spans="1:21" x14ac:dyDescent="0.35">
      <c r="A611" s="3" t="s">
        <v>73</v>
      </c>
      <c r="B611" s="3"/>
      <c r="C611" s="3"/>
      <c r="D611" s="34"/>
      <c r="E611" s="91"/>
      <c r="F611" s="34"/>
      <c r="G611" s="34"/>
      <c r="H611" s="34"/>
      <c r="I611" s="34"/>
      <c r="J611" s="34"/>
      <c r="K611" s="21">
        <v>44437</v>
      </c>
      <c r="L611" s="3" t="s">
        <v>1182</v>
      </c>
      <c r="M611" s="34"/>
      <c r="N611" s="34">
        <v>270000</v>
      </c>
      <c r="O611" s="34">
        <f t="shared" si="82"/>
        <v>270000</v>
      </c>
      <c r="P611" s="34"/>
      <c r="Q611" s="34"/>
      <c r="R611" s="43"/>
      <c r="S611" s="43"/>
      <c r="T611" s="3" t="s">
        <v>2135</v>
      </c>
    </row>
    <row r="612" spans="1:21" x14ac:dyDescent="0.35">
      <c r="A612" s="3" t="s">
        <v>73</v>
      </c>
      <c r="B612" s="3"/>
      <c r="C612" s="3"/>
      <c r="D612" s="34"/>
      <c r="E612" s="91"/>
      <c r="F612" s="34"/>
      <c r="G612" s="34"/>
      <c r="H612" s="34"/>
      <c r="I612" s="34"/>
      <c r="J612" s="34"/>
      <c r="K612" s="21">
        <v>44555</v>
      </c>
      <c r="L612" s="3" t="s">
        <v>1182</v>
      </c>
      <c r="M612" s="34"/>
      <c r="N612" s="34">
        <v>78000</v>
      </c>
      <c r="O612" s="34">
        <f t="shared" si="82"/>
        <v>78000</v>
      </c>
      <c r="P612" s="34"/>
      <c r="Q612" s="34"/>
      <c r="R612" s="34"/>
      <c r="S612" s="34"/>
      <c r="T612" s="3" t="s">
        <v>2135</v>
      </c>
    </row>
    <row r="613" spans="1:21" x14ac:dyDescent="0.35">
      <c r="A613" s="3" t="s">
        <v>73</v>
      </c>
      <c r="B613" s="3"/>
      <c r="C613" s="3"/>
      <c r="D613" s="34"/>
      <c r="E613" s="91"/>
      <c r="F613" s="34"/>
      <c r="G613" s="34"/>
      <c r="H613" s="34"/>
      <c r="I613" s="34"/>
      <c r="J613" s="34"/>
      <c r="K613" s="21">
        <v>44204</v>
      </c>
      <c r="L613" s="3" t="s">
        <v>1182</v>
      </c>
      <c r="M613" s="34"/>
      <c r="N613" s="34">
        <v>332000</v>
      </c>
      <c r="O613" s="34">
        <f t="shared" si="82"/>
        <v>332000</v>
      </c>
      <c r="P613" s="34"/>
      <c r="Q613" s="34"/>
      <c r="R613" s="34"/>
      <c r="S613" s="34"/>
      <c r="T613" s="3" t="s">
        <v>2135</v>
      </c>
    </row>
    <row r="614" spans="1:21" x14ac:dyDescent="0.35">
      <c r="A614" s="3" t="s">
        <v>73</v>
      </c>
      <c r="B614" s="3"/>
      <c r="C614" s="3"/>
      <c r="D614" s="34"/>
      <c r="E614" s="91"/>
      <c r="F614" s="34"/>
      <c r="G614" s="34"/>
      <c r="H614" s="34"/>
      <c r="I614" s="34"/>
      <c r="J614" s="34"/>
      <c r="K614" s="21">
        <v>44642</v>
      </c>
      <c r="L614" s="3" t="s">
        <v>316</v>
      </c>
      <c r="M614" s="34">
        <v>423000</v>
      </c>
      <c r="N614" s="34"/>
      <c r="O614" s="34">
        <f t="shared" si="82"/>
        <v>423000</v>
      </c>
      <c r="P614" s="34"/>
      <c r="Q614" s="34"/>
      <c r="R614" s="34"/>
      <c r="S614" s="34"/>
      <c r="T614" s="3" t="s">
        <v>2135</v>
      </c>
    </row>
    <row r="615" spans="1:21" x14ac:dyDescent="0.35">
      <c r="A615" s="3" t="s">
        <v>73</v>
      </c>
      <c r="B615" s="3"/>
      <c r="C615" s="3"/>
      <c r="D615" s="34"/>
      <c r="E615" s="91"/>
      <c r="F615" s="34"/>
      <c r="G615" s="34"/>
      <c r="H615" s="34"/>
      <c r="I615" s="34"/>
      <c r="J615" s="34"/>
      <c r="K615" s="21">
        <v>44669</v>
      </c>
      <c r="L615" s="3" t="s">
        <v>316</v>
      </c>
      <c r="M615" s="34">
        <v>254000</v>
      </c>
      <c r="N615" s="34"/>
      <c r="O615" s="34">
        <f t="shared" si="82"/>
        <v>254000</v>
      </c>
      <c r="P615" s="34"/>
      <c r="Q615" s="34"/>
      <c r="R615" s="34"/>
      <c r="S615" s="34"/>
      <c r="T615" s="3" t="s">
        <v>2135</v>
      </c>
    </row>
    <row r="616" spans="1:21" x14ac:dyDescent="0.35">
      <c r="A616" s="3" t="s">
        <v>73</v>
      </c>
      <c r="B616" s="3"/>
      <c r="C616" s="3"/>
      <c r="D616" s="34"/>
      <c r="E616" s="91"/>
      <c r="F616" s="34"/>
      <c r="G616" s="34"/>
      <c r="H616" s="34"/>
      <c r="I616" s="34"/>
      <c r="J616" s="34"/>
      <c r="K616" s="21">
        <v>44642</v>
      </c>
      <c r="L616" s="3" t="s">
        <v>1182</v>
      </c>
      <c r="M616" s="34"/>
      <c r="N616" s="34">
        <v>67400</v>
      </c>
      <c r="O616" s="34">
        <f t="shared" si="82"/>
        <v>67400</v>
      </c>
      <c r="P616" s="34"/>
      <c r="Q616" s="34"/>
      <c r="R616" s="34"/>
      <c r="S616" s="34"/>
      <c r="T616" s="3" t="s">
        <v>2135</v>
      </c>
    </row>
    <row r="617" spans="1:21" x14ac:dyDescent="0.35">
      <c r="A617" s="3" t="s">
        <v>73</v>
      </c>
      <c r="B617" s="3"/>
      <c r="C617" s="3"/>
      <c r="D617" s="34"/>
      <c r="E617" s="91"/>
      <c r="F617" s="34"/>
      <c r="G617" s="34"/>
      <c r="H617" s="34"/>
      <c r="I617" s="34"/>
      <c r="J617" s="34"/>
      <c r="K617" s="21"/>
      <c r="L617" s="3"/>
      <c r="M617" s="34"/>
      <c r="N617" s="34"/>
      <c r="O617" s="34"/>
      <c r="P617" s="34"/>
      <c r="Q617" s="34"/>
      <c r="R617" s="34"/>
      <c r="S617" s="34"/>
      <c r="T617" s="3" t="s">
        <v>2135</v>
      </c>
    </row>
    <row r="618" spans="1:21" s="95" customFormat="1" x14ac:dyDescent="0.35">
      <c r="A618" s="18" t="s">
        <v>73</v>
      </c>
      <c r="B618" s="18"/>
      <c r="C618" s="18"/>
      <c r="D618" s="23"/>
      <c r="E618" s="94"/>
      <c r="F618" s="23"/>
      <c r="G618" s="23"/>
      <c r="H618" s="23"/>
      <c r="I618" s="23"/>
      <c r="J618" s="23"/>
      <c r="K618" s="36"/>
      <c r="L618" s="18"/>
      <c r="M618" s="23">
        <f t="shared" ref="M618:N618" si="84">SUM(M610:M616)</f>
        <v>677000</v>
      </c>
      <c r="N618" s="23">
        <f t="shared" si="84"/>
        <v>767400</v>
      </c>
      <c r="O618" s="23">
        <f>SUM(O610:O616)</f>
        <v>1444400</v>
      </c>
      <c r="P618" s="23">
        <f>+I609-M618</f>
        <v>-677000</v>
      </c>
      <c r="Q618" s="23">
        <f>+J609-N618</f>
        <v>677000</v>
      </c>
      <c r="R618" s="23">
        <f>+P618+Q618</f>
        <v>0</v>
      </c>
      <c r="S618" s="23">
        <f>+O618</f>
        <v>1444400</v>
      </c>
      <c r="T618" s="18"/>
      <c r="U618" s="95" t="s">
        <v>2302</v>
      </c>
    </row>
    <row r="619" spans="1:21" x14ac:dyDescent="0.35">
      <c r="A619" s="3" t="s">
        <v>74</v>
      </c>
      <c r="B619" s="3" t="s">
        <v>437</v>
      </c>
      <c r="C619" s="3"/>
      <c r="D619" s="34">
        <v>144.74</v>
      </c>
      <c r="E619" s="91">
        <v>12500</v>
      </c>
      <c r="F619" s="34">
        <f>+D619*0.8364</f>
        <v>121.06053600000001</v>
      </c>
      <c r="G619" s="34"/>
      <c r="H619" s="34">
        <f>+D619*E619</f>
        <v>1809250</v>
      </c>
      <c r="I619" s="34">
        <f>+CEILING(F619*G619,1000)</f>
        <v>0</v>
      </c>
      <c r="J619" s="34">
        <f>(H619-I619)</f>
        <v>1809250</v>
      </c>
      <c r="K619" s="98">
        <v>44509</v>
      </c>
      <c r="L619" s="3" t="s">
        <v>2109</v>
      </c>
      <c r="M619" s="34"/>
      <c r="N619" s="34"/>
      <c r="O619" s="34">
        <f t="shared" si="82"/>
        <v>0</v>
      </c>
      <c r="P619" s="34"/>
      <c r="Q619" s="34"/>
      <c r="R619" s="34"/>
      <c r="S619" s="34"/>
      <c r="T619" s="3" t="s">
        <v>2143</v>
      </c>
      <c r="U619" s="1" t="s">
        <v>2303</v>
      </c>
    </row>
    <row r="620" spans="1:21" x14ac:dyDescent="0.35">
      <c r="A620" s="3" t="s">
        <v>74</v>
      </c>
      <c r="B620" s="3"/>
      <c r="C620" s="3"/>
      <c r="D620" s="34" t="s">
        <v>244</v>
      </c>
      <c r="E620" s="91"/>
      <c r="F620" s="34"/>
      <c r="G620" s="34"/>
      <c r="H620" s="34"/>
      <c r="I620" s="34"/>
      <c r="J620" s="34"/>
      <c r="K620" s="98">
        <v>44509</v>
      </c>
      <c r="L620" s="3" t="s">
        <v>316</v>
      </c>
      <c r="M620" s="34">
        <v>100000</v>
      </c>
      <c r="N620" s="34"/>
      <c r="O620" s="34">
        <f t="shared" si="82"/>
        <v>100000</v>
      </c>
      <c r="P620" s="34"/>
      <c r="Q620" s="34"/>
      <c r="R620" s="34"/>
      <c r="S620" s="34"/>
      <c r="T620" s="3" t="s">
        <v>2143</v>
      </c>
    </row>
    <row r="621" spans="1:21" x14ac:dyDescent="0.35">
      <c r="A621" s="3" t="s">
        <v>74</v>
      </c>
      <c r="B621" s="3"/>
      <c r="C621" s="3"/>
      <c r="D621" s="34"/>
      <c r="E621" s="91"/>
      <c r="F621" s="34"/>
      <c r="G621" s="34"/>
      <c r="H621" s="34"/>
      <c r="I621" s="34"/>
      <c r="J621" s="34"/>
      <c r="K621" s="98">
        <v>44526</v>
      </c>
      <c r="L621" s="3" t="s">
        <v>9</v>
      </c>
      <c r="M621" s="34"/>
      <c r="N621" s="34">
        <v>90000</v>
      </c>
      <c r="O621" s="34">
        <f t="shared" si="82"/>
        <v>90000</v>
      </c>
      <c r="P621" s="34"/>
      <c r="Q621" s="34"/>
      <c r="R621" s="34"/>
      <c r="S621" s="34"/>
      <c r="T621" s="3" t="s">
        <v>2143</v>
      </c>
    </row>
    <row r="622" spans="1:21" x14ac:dyDescent="0.35">
      <c r="A622" s="3" t="s">
        <v>74</v>
      </c>
      <c r="B622" s="3"/>
      <c r="C622" s="3"/>
      <c r="D622" s="34"/>
      <c r="E622" s="91"/>
      <c r="F622" s="34">
        <f>+D622*0.8364</f>
        <v>0</v>
      </c>
      <c r="G622" s="34"/>
      <c r="H622" s="34"/>
      <c r="I622" s="34"/>
      <c r="J622" s="34"/>
      <c r="K622" s="98">
        <v>44662</v>
      </c>
      <c r="L622" s="3" t="s">
        <v>9</v>
      </c>
      <c r="M622" s="34"/>
      <c r="N622" s="34">
        <v>160000</v>
      </c>
      <c r="O622" s="34">
        <f t="shared" si="82"/>
        <v>160000</v>
      </c>
      <c r="P622" s="34"/>
      <c r="Q622" s="34"/>
      <c r="R622" s="43"/>
      <c r="S622" s="43"/>
      <c r="T622" s="3" t="s">
        <v>2143</v>
      </c>
    </row>
    <row r="623" spans="1:21" x14ac:dyDescent="0.35">
      <c r="A623" s="3" t="s">
        <v>74</v>
      </c>
      <c r="B623" s="3"/>
      <c r="C623" s="3"/>
      <c r="D623" s="34"/>
      <c r="E623" s="91"/>
      <c r="F623" s="34"/>
      <c r="G623" s="34"/>
      <c r="H623" s="34"/>
      <c r="I623" s="34"/>
      <c r="J623" s="34"/>
      <c r="K623" s="98">
        <v>44662</v>
      </c>
      <c r="L623" s="3" t="s">
        <v>316</v>
      </c>
      <c r="M623" s="34">
        <v>100000</v>
      </c>
      <c r="N623" s="34"/>
      <c r="O623" s="34">
        <f t="shared" si="82"/>
        <v>100000</v>
      </c>
      <c r="P623" s="34"/>
      <c r="Q623" s="34"/>
      <c r="R623" s="34"/>
      <c r="S623" s="34"/>
      <c r="T623" s="3" t="s">
        <v>2143</v>
      </c>
    </row>
    <row r="624" spans="1:21" x14ac:dyDescent="0.35">
      <c r="A624" s="3" t="s">
        <v>74</v>
      </c>
      <c r="B624" s="3"/>
      <c r="C624" s="3"/>
      <c r="D624" s="34"/>
      <c r="E624" s="91"/>
      <c r="F624" s="34"/>
      <c r="G624" s="34"/>
      <c r="H624" s="34"/>
      <c r="I624" s="34"/>
      <c r="J624" s="34"/>
      <c r="K624" s="98">
        <v>44664</v>
      </c>
      <c r="L624" s="3" t="s">
        <v>9</v>
      </c>
      <c r="M624" s="34"/>
      <c r="N624" s="34">
        <v>50000</v>
      </c>
      <c r="O624" s="34">
        <f t="shared" si="82"/>
        <v>50000</v>
      </c>
      <c r="P624" s="34"/>
      <c r="Q624" s="34"/>
      <c r="R624" s="34"/>
      <c r="S624" s="34"/>
      <c r="T624" s="3" t="s">
        <v>2143</v>
      </c>
    </row>
    <row r="625" spans="1:21" x14ac:dyDescent="0.35">
      <c r="A625" s="3" t="s">
        <v>74</v>
      </c>
      <c r="B625" s="3"/>
      <c r="C625" s="3"/>
      <c r="D625" s="34"/>
      <c r="E625" s="91"/>
      <c r="F625" s="34"/>
      <c r="G625" s="34"/>
      <c r="H625" s="34"/>
      <c r="I625" s="34"/>
      <c r="J625" s="34"/>
      <c r="K625" s="98">
        <v>44700</v>
      </c>
      <c r="L625" s="3" t="s">
        <v>316</v>
      </c>
      <c r="M625" s="34">
        <v>100000</v>
      </c>
      <c r="N625" s="34"/>
      <c r="O625" s="34">
        <f t="shared" si="82"/>
        <v>100000</v>
      </c>
      <c r="P625" s="34"/>
      <c r="Q625" s="34"/>
      <c r="R625" s="34"/>
      <c r="S625" s="34"/>
      <c r="T625" s="3" t="s">
        <v>2143</v>
      </c>
    </row>
    <row r="626" spans="1:21" x14ac:dyDescent="0.35">
      <c r="A626" s="3" t="s">
        <v>74</v>
      </c>
      <c r="B626" s="3"/>
      <c r="C626" s="3"/>
      <c r="D626" s="34"/>
      <c r="E626" s="91"/>
      <c r="F626" s="34"/>
      <c r="G626" s="34"/>
      <c r="H626" s="34"/>
      <c r="I626" s="34"/>
      <c r="J626" s="34"/>
      <c r="K626" s="98">
        <v>44748</v>
      </c>
      <c r="L626" s="3" t="s">
        <v>316</v>
      </c>
      <c r="M626" s="34">
        <v>746000</v>
      </c>
      <c r="N626" s="34"/>
      <c r="O626" s="34">
        <f t="shared" si="82"/>
        <v>746000</v>
      </c>
      <c r="P626" s="34"/>
      <c r="Q626" s="34"/>
      <c r="R626" s="34"/>
      <c r="S626" s="34"/>
      <c r="T626" s="3" t="s">
        <v>2143</v>
      </c>
    </row>
    <row r="627" spans="1:21" x14ac:dyDescent="0.35">
      <c r="A627" s="3" t="s">
        <v>74</v>
      </c>
      <c r="B627" s="3"/>
      <c r="C627" s="3"/>
      <c r="D627" s="34"/>
      <c r="E627" s="91"/>
      <c r="F627" s="34"/>
      <c r="G627" s="34"/>
      <c r="H627" s="34"/>
      <c r="I627" s="34"/>
      <c r="J627" s="34"/>
      <c r="K627" s="98">
        <v>44749</v>
      </c>
      <c r="L627" s="3" t="s">
        <v>9</v>
      </c>
      <c r="M627" s="34"/>
      <c r="N627" s="34">
        <v>500000</v>
      </c>
      <c r="O627" s="34">
        <f t="shared" si="82"/>
        <v>500000</v>
      </c>
      <c r="P627" s="34"/>
      <c r="Q627" s="34"/>
      <c r="R627" s="34"/>
      <c r="S627" s="34"/>
      <c r="T627" s="3" t="s">
        <v>2143</v>
      </c>
    </row>
    <row r="628" spans="1:21" x14ac:dyDescent="0.35">
      <c r="A628" s="3" t="s">
        <v>74</v>
      </c>
      <c r="B628" s="3"/>
      <c r="C628" s="3"/>
      <c r="D628" s="34"/>
      <c r="E628" s="91"/>
      <c r="F628" s="34"/>
      <c r="G628" s="34"/>
      <c r="H628" s="34"/>
      <c r="I628" s="34"/>
      <c r="J628" s="34"/>
      <c r="K628" s="98">
        <v>44749</v>
      </c>
      <c r="L628" s="3" t="s">
        <v>9</v>
      </c>
      <c r="M628" s="34"/>
      <c r="N628" s="34">
        <v>552625</v>
      </c>
      <c r="O628" s="34">
        <f t="shared" si="82"/>
        <v>552625</v>
      </c>
      <c r="P628" s="34"/>
      <c r="Q628" s="34"/>
      <c r="R628" s="34"/>
      <c r="S628" s="34"/>
      <c r="T628" s="3" t="s">
        <v>2143</v>
      </c>
    </row>
    <row r="629" spans="1:21" x14ac:dyDescent="0.35">
      <c r="A629" s="3" t="s">
        <v>74</v>
      </c>
      <c r="B629" s="3"/>
      <c r="C629" s="3"/>
      <c r="D629" s="34"/>
      <c r="E629" s="91"/>
      <c r="F629" s="34"/>
      <c r="G629" s="34"/>
      <c r="H629" s="34"/>
      <c r="I629" s="34"/>
      <c r="J629" s="34"/>
      <c r="K629" s="98">
        <v>44752</v>
      </c>
      <c r="L629" s="3" t="s">
        <v>1182</v>
      </c>
      <c r="M629" s="34"/>
      <c r="N629" s="34">
        <v>-389300</v>
      </c>
      <c r="O629" s="34">
        <f t="shared" si="82"/>
        <v>-389300</v>
      </c>
      <c r="P629" s="34"/>
      <c r="Q629" s="34"/>
      <c r="R629" s="34"/>
      <c r="S629" s="34"/>
      <c r="T629" s="3" t="s">
        <v>2143</v>
      </c>
    </row>
    <row r="630" spans="1:21" x14ac:dyDescent="0.35">
      <c r="A630" s="3" t="s">
        <v>74</v>
      </c>
      <c r="B630" s="3"/>
      <c r="C630" s="3"/>
      <c r="D630" s="34"/>
      <c r="E630" s="91"/>
      <c r="F630" s="34"/>
      <c r="G630" s="34"/>
      <c r="H630" s="34"/>
      <c r="I630" s="34"/>
      <c r="J630" s="34"/>
      <c r="K630" s="98">
        <v>44755</v>
      </c>
      <c r="L630" s="3" t="s">
        <v>316</v>
      </c>
      <c r="M630" s="34"/>
      <c r="N630" s="34">
        <v>-100000</v>
      </c>
      <c r="O630" s="34">
        <f t="shared" si="82"/>
        <v>-100000</v>
      </c>
      <c r="P630" s="34"/>
      <c r="Q630" s="34"/>
      <c r="R630" s="34"/>
      <c r="S630" s="34"/>
      <c r="T630" s="3" t="s">
        <v>2143</v>
      </c>
    </row>
    <row r="631" spans="1:21" x14ac:dyDescent="0.35">
      <c r="A631" s="3" t="s">
        <v>74</v>
      </c>
      <c r="B631" s="3"/>
      <c r="C631" s="3"/>
      <c r="D631" s="34"/>
      <c r="E631" s="91"/>
      <c r="F631" s="34"/>
      <c r="G631" s="34"/>
      <c r="H631" s="34"/>
      <c r="I631" s="34"/>
      <c r="J631" s="34"/>
      <c r="K631" s="98"/>
      <c r="L631" s="100" t="s">
        <v>2203</v>
      </c>
      <c r="M631" s="34"/>
      <c r="N631" s="100">
        <v>-100000</v>
      </c>
      <c r="O631" s="34">
        <f t="shared" si="82"/>
        <v>-100000</v>
      </c>
      <c r="P631" s="34"/>
      <c r="Q631" s="34"/>
      <c r="R631" s="34"/>
      <c r="S631" s="34"/>
      <c r="T631" s="3" t="s">
        <v>2143</v>
      </c>
    </row>
    <row r="632" spans="1:21" x14ac:dyDescent="0.35">
      <c r="A632" s="3" t="s">
        <v>74</v>
      </c>
      <c r="B632" s="3"/>
      <c r="C632" s="3"/>
      <c r="D632" s="34"/>
      <c r="E632" s="91"/>
      <c r="F632" s="34"/>
      <c r="G632" s="34"/>
      <c r="H632" s="34"/>
      <c r="I632" s="34"/>
      <c r="J632" s="34"/>
      <c r="K632" s="3"/>
      <c r="L632" s="3"/>
      <c r="M632" s="34"/>
      <c r="N632" s="34"/>
      <c r="O632" s="34"/>
      <c r="P632" s="34"/>
      <c r="Q632" s="34"/>
      <c r="R632" s="34"/>
      <c r="S632" s="34"/>
      <c r="T632" s="3" t="s">
        <v>2143</v>
      </c>
    </row>
    <row r="633" spans="1:21" s="95" customFormat="1" x14ac:dyDescent="0.35">
      <c r="A633" s="18" t="s">
        <v>74</v>
      </c>
      <c r="B633" s="18"/>
      <c r="C633" s="18"/>
      <c r="D633" s="23"/>
      <c r="E633" s="94"/>
      <c r="F633" s="23"/>
      <c r="G633" s="23"/>
      <c r="H633" s="23"/>
      <c r="I633" s="23"/>
      <c r="J633" s="23"/>
      <c r="K633" s="18"/>
      <c r="L633" s="18"/>
      <c r="M633" s="23">
        <f t="shared" ref="M633:N633" si="85">SUM(M620:M631)</f>
        <v>1046000</v>
      </c>
      <c r="N633" s="23">
        <f t="shared" si="85"/>
        <v>763325</v>
      </c>
      <c r="O633" s="23">
        <f>SUM(O620:O631)</f>
        <v>1809325</v>
      </c>
      <c r="P633" s="23">
        <f>+I619-M633</f>
        <v>-1046000</v>
      </c>
      <c r="Q633" s="23">
        <f>+J619-N633</f>
        <v>1045925</v>
      </c>
      <c r="R633" s="23">
        <f>+P633+Q633</f>
        <v>-75</v>
      </c>
      <c r="S633" s="23">
        <f>+O633</f>
        <v>1809325</v>
      </c>
      <c r="T633" s="18"/>
      <c r="U633" s="95" t="s">
        <v>2302</v>
      </c>
    </row>
    <row r="634" spans="1:21" x14ac:dyDescent="0.35">
      <c r="A634" s="3" t="s">
        <v>75</v>
      </c>
      <c r="B634" s="3" t="s">
        <v>437</v>
      </c>
      <c r="C634" s="3"/>
      <c r="D634" s="34">
        <v>144.9</v>
      </c>
      <c r="E634" s="91">
        <v>12500</v>
      </c>
      <c r="F634" s="34">
        <f>+D634*0.8364</f>
        <v>121.19436</v>
      </c>
      <c r="G634" s="34"/>
      <c r="H634" s="34">
        <f>+D634*E634</f>
        <v>1811250</v>
      </c>
      <c r="I634" s="34">
        <f>+CEILING(F634*G634,1000)</f>
        <v>0</v>
      </c>
      <c r="J634" s="34">
        <f>(H634-I634)</f>
        <v>1811250</v>
      </c>
      <c r="K634" s="98">
        <v>44570</v>
      </c>
      <c r="L634" s="3" t="s">
        <v>2109</v>
      </c>
      <c r="M634" s="34"/>
      <c r="N634" s="34"/>
      <c r="O634" s="34"/>
      <c r="P634" s="34"/>
      <c r="Q634" s="34"/>
      <c r="R634" s="34"/>
      <c r="S634" s="34"/>
      <c r="T634" s="3" t="s">
        <v>2135</v>
      </c>
      <c r="U634" s="1" t="s">
        <v>2303</v>
      </c>
    </row>
    <row r="635" spans="1:21" x14ac:dyDescent="0.35">
      <c r="A635" s="3" t="s">
        <v>75</v>
      </c>
      <c r="B635" s="3"/>
      <c r="C635" s="3"/>
      <c r="D635" s="34"/>
      <c r="E635" s="91"/>
      <c r="F635" s="34">
        <f>+D635*0.8364</f>
        <v>0</v>
      </c>
      <c r="G635" s="34"/>
      <c r="H635" s="34"/>
      <c r="I635" s="34"/>
      <c r="J635" s="34"/>
      <c r="K635" s="98">
        <v>44570</v>
      </c>
      <c r="L635" s="3" t="s">
        <v>9</v>
      </c>
      <c r="M635" s="34"/>
      <c r="N635" s="34">
        <v>2500</v>
      </c>
      <c r="O635" s="34">
        <f t="shared" ref="O635:O658" si="86">+SUM(M635:N635)</f>
        <v>2500</v>
      </c>
      <c r="P635" s="34"/>
      <c r="Q635" s="34"/>
      <c r="R635" s="43"/>
      <c r="S635" s="43"/>
      <c r="T635" s="3" t="s">
        <v>2135</v>
      </c>
    </row>
    <row r="636" spans="1:21" x14ac:dyDescent="0.35">
      <c r="A636" s="3" t="s">
        <v>75</v>
      </c>
      <c r="B636" s="3"/>
      <c r="C636" s="3"/>
      <c r="D636" s="34"/>
      <c r="E636" s="91"/>
      <c r="F636" s="34"/>
      <c r="G636" s="34"/>
      <c r="H636" s="34"/>
      <c r="I636" s="34"/>
      <c r="J636" s="34"/>
      <c r="K636" s="98">
        <v>44608</v>
      </c>
      <c r="L636" s="3" t="s">
        <v>9</v>
      </c>
      <c r="M636" s="34"/>
      <c r="N636" s="34">
        <v>195000</v>
      </c>
      <c r="O636" s="34">
        <f t="shared" si="86"/>
        <v>195000</v>
      </c>
      <c r="P636" s="34"/>
      <c r="Q636" s="34"/>
      <c r="R636" s="34"/>
      <c r="S636" s="34"/>
      <c r="T636" s="3" t="s">
        <v>2135</v>
      </c>
    </row>
    <row r="637" spans="1:21" x14ac:dyDescent="0.35">
      <c r="A637" s="3" t="s">
        <v>75</v>
      </c>
      <c r="B637" s="3"/>
      <c r="C637" s="3"/>
      <c r="D637" s="34"/>
      <c r="E637" s="91"/>
      <c r="F637" s="34"/>
      <c r="G637" s="34"/>
      <c r="H637" s="34"/>
      <c r="I637" s="34"/>
      <c r="J637" s="34"/>
      <c r="K637" s="98">
        <v>44608</v>
      </c>
      <c r="L637" s="3" t="s">
        <v>316</v>
      </c>
      <c r="M637" s="34">
        <v>700000</v>
      </c>
      <c r="N637" s="34"/>
      <c r="O637" s="34">
        <f t="shared" si="86"/>
        <v>700000</v>
      </c>
      <c r="P637" s="34"/>
      <c r="Q637" s="34"/>
      <c r="R637" s="34"/>
      <c r="S637" s="34"/>
      <c r="T637" s="3" t="s">
        <v>2135</v>
      </c>
    </row>
    <row r="638" spans="1:21" x14ac:dyDescent="0.35">
      <c r="A638" s="3" t="s">
        <v>75</v>
      </c>
      <c r="B638" s="3"/>
      <c r="C638" s="3"/>
      <c r="D638" s="34"/>
      <c r="E638" s="91"/>
      <c r="F638" s="34"/>
      <c r="G638" s="34"/>
      <c r="H638" s="34"/>
      <c r="I638" s="34"/>
      <c r="J638" s="34"/>
      <c r="K638" s="98">
        <v>44761</v>
      </c>
      <c r="L638" s="3" t="s">
        <v>316</v>
      </c>
      <c r="M638" s="34">
        <v>47000</v>
      </c>
      <c r="N638" s="34"/>
      <c r="O638" s="34">
        <f t="shared" si="86"/>
        <v>47000</v>
      </c>
      <c r="P638" s="34"/>
      <c r="Q638" s="34"/>
      <c r="R638" s="34"/>
      <c r="S638" s="34"/>
      <c r="T638" s="3" t="s">
        <v>2135</v>
      </c>
    </row>
    <row r="639" spans="1:21" x14ac:dyDescent="0.35">
      <c r="A639" s="3" t="s">
        <v>75</v>
      </c>
      <c r="B639" s="3"/>
      <c r="C639" s="3"/>
      <c r="D639" s="34"/>
      <c r="E639" s="91"/>
      <c r="F639" s="34"/>
      <c r="G639" s="34"/>
      <c r="H639" s="34"/>
      <c r="I639" s="34"/>
      <c r="J639" s="34"/>
      <c r="K639" s="98">
        <v>44761</v>
      </c>
      <c r="L639" s="3" t="s">
        <v>9</v>
      </c>
      <c r="M639" s="34"/>
      <c r="N639" s="34">
        <v>864000</v>
      </c>
      <c r="O639" s="34">
        <f t="shared" si="86"/>
        <v>864000</v>
      </c>
      <c r="P639" s="34"/>
      <c r="Q639" s="34"/>
      <c r="R639" s="43"/>
      <c r="S639" s="43"/>
      <c r="T639" s="3" t="s">
        <v>2135</v>
      </c>
    </row>
    <row r="640" spans="1:21" x14ac:dyDescent="0.35">
      <c r="A640" s="3" t="s">
        <v>75</v>
      </c>
      <c r="B640" s="3"/>
      <c r="C640" s="3"/>
      <c r="D640" s="34"/>
      <c r="E640" s="91"/>
      <c r="F640" s="34"/>
      <c r="G640" s="34"/>
      <c r="H640" s="34"/>
      <c r="I640" s="34"/>
      <c r="J640" s="34"/>
      <c r="K640" s="21"/>
      <c r="L640" s="3"/>
      <c r="M640" s="34"/>
      <c r="N640" s="34"/>
      <c r="O640" s="34"/>
      <c r="P640" s="34"/>
      <c r="Q640" s="34"/>
      <c r="R640" s="34"/>
      <c r="S640" s="34"/>
      <c r="T640" s="3" t="s">
        <v>2135</v>
      </c>
    </row>
    <row r="641" spans="1:21" s="95" customFormat="1" x14ac:dyDescent="0.35">
      <c r="A641" s="18" t="s">
        <v>75</v>
      </c>
      <c r="B641" s="18"/>
      <c r="C641" s="18"/>
      <c r="D641" s="23"/>
      <c r="E641" s="94"/>
      <c r="F641" s="23"/>
      <c r="G641" s="23"/>
      <c r="H641" s="23"/>
      <c r="I641" s="23"/>
      <c r="J641" s="23"/>
      <c r="K641" s="36"/>
      <c r="L641" s="18"/>
      <c r="M641" s="23">
        <f t="shared" ref="M641:N641" si="87">+SUM(M635:M639)</f>
        <v>747000</v>
      </c>
      <c r="N641" s="23">
        <f t="shared" si="87"/>
        <v>1061500</v>
      </c>
      <c r="O641" s="23">
        <f>+SUM(O635:O639)</f>
        <v>1808500</v>
      </c>
      <c r="P641" s="23">
        <f>+I634-M641</f>
        <v>-747000</v>
      </c>
      <c r="Q641" s="23">
        <f>+J634-N641</f>
        <v>749750</v>
      </c>
      <c r="R641" s="23">
        <f>+P641+Q641</f>
        <v>2750</v>
      </c>
      <c r="S641" s="23">
        <f>+O641</f>
        <v>1808500</v>
      </c>
      <c r="T641" s="18"/>
      <c r="U641" s="95" t="s">
        <v>2302</v>
      </c>
    </row>
    <row r="642" spans="1:21" x14ac:dyDescent="0.35">
      <c r="A642" s="3" t="s">
        <v>76</v>
      </c>
      <c r="B642" s="3" t="s">
        <v>437</v>
      </c>
      <c r="C642" s="3"/>
      <c r="D642" s="34">
        <v>143.87</v>
      </c>
      <c r="E642" s="91">
        <v>10000</v>
      </c>
      <c r="F642" s="34">
        <f>+D642*0.8364</f>
        <v>120.332868</v>
      </c>
      <c r="G642" s="34"/>
      <c r="H642" s="34">
        <f>+D642*E642</f>
        <v>1438700</v>
      </c>
      <c r="I642" s="34">
        <f>+CEILING(F642*G642,1000)</f>
        <v>0</v>
      </c>
      <c r="J642" s="34">
        <f>(H642-I642)</f>
        <v>1438700</v>
      </c>
      <c r="K642" s="98">
        <v>44448</v>
      </c>
      <c r="L642" s="3" t="s">
        <v>2109</v>
      </c>
      <c r="M642" s="34"/>
      <c r="N642" s="34"/>
      <c r="O642" s="34">
        <f t="shared" si="86"/>
        <v>0</v>
      </c>
      <c r="P642" s="34"/>
      <c r="Q642" s="34"/>
      <c r="R642" s="34"/>
      <c r="S642" s="34"/>
      <c r="T642" s="3" t="s">
        <v>2142</v>
      </c>
      <c r="U642" s="1" t="s">
        <v>2303</v>
      </c>
    </row>
    <row r="643" spans="1:21" x14ac:dyDescent="0.35">
      <c r="A643" s="3" t="s">
        <v>76</v>
      </c>
      <c r="B643" s="3"/>
      <c r="C643" s="3"/>
      <c r="D643" s="34"/>
      <c r="E643" s="91"/>
      <c r="F643" s="34"/>
      <c r="G643" s="34"/>
      <c r="H643" s="34"/>
      <c r="I643" s="34"/>
      <c r="J643" s="34"/>
      <c r="K643" s="98">
        <v>44454</v>
      </c>
      <c r="L643" s="3" t="s">
        <v>316</v>
      </c>
      <c r="M643" s="34">
        <v>50000</v>
      </c>
      <c r="N643" s="34"/>
      <c r="O643" s="34">
        <f t="shared" si="86"/>
        <v>50000</v>
      </c>
      <c r="P643" s="34"/>
      <c r="Q643" s="34"/>
      <c r="R643" s="34"/>
      <c r="S643" s="34"/>
      <c r="T643" s="3" t="s">
        <v>2142</v>
      </c>
    </row>
    <row r="644" spans="1:21" x14ac:dyDescent="0.35">
      <c r="A644" s="3" t="s">
        <v>76</v>
      </c>
      <c r="B644" s="3"/>
      <c r="C644" s="3"/>
      <c r="D644" s="34"/>
      <c r="E644" s="91"/>
      <c r="F644" s="34"/>
      <c r="G644" s="34"/>
      <c r="H644" s="34"/>
      <c r="I644" s="34"/>
      <c r="J644" s="34"/>
      <c r="K644" s="98">
        <v>44462</v>
      </c>
      <c r="L644" s="3" t="s">
        <v>316</v>
      </c>
      <c r="M644" s="34">
        <v>180000</v>
      </c>
      <c r="N644" s="34"/>
      <c r="O644" s="34">
        <f t="shared" si="86"/>
        <v>180000</v>
      </c>
      <c r="P644" s="34"/>
      <c r="Q644" s="34"/>
      <c r="R644" s="34"/>
      <c r="S644" s="34"/>
      <c r="T644" s="3" t="s">
        <v>2142</v>
      </c>
    </row>
    <row r="645" spans="1:21" x14ac:dyDescent="0.35">
      <c r="A645" s="3" t="s">
        <v>76</v>
      </c>
      <c r="B645" s="3"/>
      <c r="C645" s="3"/>
      <c r="D645" s="34"/>
      <c r="E645" s="91"/>
      <c r="F645" s="34"/>
      <c r="G645" s="34"/>
      <c r="H645" s="34"/>
      <c r="I645" s="34"/>
      <c r="J645" s="34"/>
      <c r="K645" s="98">
        <v>44469</v>
      </c>
      <c r="L645" s="3" t="s">
        <v>316</v>
      </c>
      <c r="M645" s="34">
        <v>120000</v>
      </c>
      <c r="N645" s="34"/>
      <c r="O645" s="34">
        <f t="shared" si="86"/>
        <v>120000</v>
      </c>
      <c r="P645" s="34"/>
      <c r="Q645" s="34"/>
      <c r="R645" s="34"/>
      <c r="S645" s="34"/>
      <c r="T645" s="3" t="s">
        <v>2142</v>
      </c>
    </row>
    <row r="646" spans="1:21" x14ac:dyDescent="0.35">
      <c r="A646" s="3" t="s">
        <v>76</v>
      </c>
      <c r="B646" s="3"/>
      <c r="C646" s="3"/>
      <c r="D646" s="34"/>
      <c r="E646" s="91"/>
      <c r="F646" s="34"/>
      <c r="G646" s="34"/>
      <c r="H646" s="34"/>
      <c r="I646" s="34"/>
      <c r="J646" s="34"/>
      <c r="K646" s="98">
        <v>44476</v>
      </c>
      <c r="L646" s="3" t="s">
        <v>316</v>
      </c>
      <c r="M646" s="34">
        <v>50000</v>
      </c>
      <c r="N646" s="34"/>
      <c r="O646" s="34">
        <f t="shared" si="86"/>
        <v>50000</v>
      </c>
      <c r="P646" s="34"/>
      <c r="Q646" s="34"/>
      <c r="R646" s="34"/>
      <c r="S646" s="34"/>
      <c r="T646" s="3" t="s">
        <v>2142</v>
      </c>
    </row>
    <row r="647" spans="1:21" x14ac:dyDescent="0.35">
      <c r="A647" s="3" t="s">
        <v>76</v>
      </c>
      <c r="B647" s="3"/>
      <c r="C647" s="3"/>
      <c r="D647" s="34"/>
      <c r="E647" s="91"/>
      <c r="F647" s="34">
        <f>+D647*0.8364</f>
        <v>0</v>
      </c>
      <c r="G647" s="34"/>
      <c r="H647" s="34"/>
      <c r="I647" s="34"/>
      <c r="J647" s="34"/>
      <c r="K647" s="98">
        <v>44476</v>
      </c>
      <c r="L647" s="3" t="s">
        <v>316</v>
      </c>
      <c r="M647" s="34">
        <v>49000</v>
      </c>
      <c r="N647" s="34"/>
      <c r="O647" s="34">
        <f t="shared" si="86"/>
        <v>49000</v>
      </c>
      <c r="P647" s="34"/>
      <c r="Q647" s="34"/>
      <c r="R647" s="34"/>
      <c r="S647" s="34"/>
      <c r="T647" s="3" t="s">
        <v>2142</v>
      </c>
    </row>
    <row r="648" spans="1:21" x14ac:dyDescent="0.35">
      <c r="A648" s="3" t="s">
        <v>76</v>
      </c>
      <c r="B648" s="3"/>
      <c r="C648" s="3"/>
      <c r="D648" s="34"/>
      <c r="E648" s="91"/>
      <c r="F648" s="34"/>
      <c r="G648" s="34"/>
      <c r="H648" s="34"/>
      <c r="I648" s="34"/>
      <c r="J648" s="34"/>
      <c r="K648" s="98">
        <v>44581</v>
      </c>
      <c r="L648" s="3" t="s">
        <v>316</v>
      </c>
      <c r="M648" s="34">
        <v>315000</v>
      </c>
      <c r="N648" s="34"/>
      <c r="O648" s="34">
        <f t="shared" si="86"/>
        <v>315000</v>
      </c>
      <c r="P648" s="34"/>
      <c r="Q648" s="34"/>
      <c r="R648" s="34"/>
      <c r="S648" s="34"/>
      <c r="T648" s="3" t="s">
        <v>2142</v>
      </c>
    </row>
    <row r="649" spans="1:21" x14ac:dyDescent="0.35">
      <c r="A649" s="3" t="s">
        <v>76</v>
      </c>
      <c r="B649" s="3"/>
      <c r="C649" s="3"/>
      <c r="D649" s="34"/>
      <c r="E649" s="91"/>
      <c r="F649" s="34"/>
      <c r="G649" s="34"/>
      <c r="H649" s="34"/>
      <c r="I649" s="34"/>
      <c r="J649" s="34"/>
      <c r="K649" s="98">
        <v>45080</v>
      </c>
      <c r="L649" s="3" t="s">
        <v>316</v>
      </c>
      <c r="M649" s="34">
        <v>-99000</v>
      </c>
      <c r="N649" s="34"/>
      <c r="O649" s="34">
        <f t="shared" si="86"/>
        <v>-99000</v>
      </c>
      <c r="P649" s="34"/>
      <c r="Q649" s="34"/>
      <c r="R649" s="34"/>
      <c r="S649" s="34"/>
      <c r="T649" s="3" t="s">
        <v>2142</v>
      </c>
    </row>
    <row r="650" spans="1:21" x14ac:dyDescent="0.35">
      <c r="A650" s="3" t="s">
        <v>76</v>
      </c>
      <c r="B650" s="3"/>
      <c r="C650" s="3"/>
      <c r="D650" s="34"/>
      <c r="E650" s="91"/>
      <c r="F650" s="34"/>
      <c r="G650" s="34"/>
      <c r="H650" s="34"/>
      <c r="I650" s="34"/>
      <c r="J650" s="34"/>
      <c r="K650" s="98">
        <v>45080</v>
      </c>
      <c r="L650" s="3" t="s">
        <v>9</v>
      </c>
      <c r="M650" s="34"/>
      <c r="N650" s="34">
        <v>99000</v>
      </c>
      <c r="O650" s="34">
        <f t="shared" si="86"/>
        <v>99000</v>
      </c>
      <c r="P650" s="34"/>
      <c r="Q650" s="34"/>
      <c r="R650" s="34"/>
      <c r="S650" s="34"/>
      <c r="T650" s="3" t="s">
        <v>2142</v>
      </c>
    </row>
    <row r="651" spans="1:21" x14ac:dyDescent="0.35">
      <c r="A651" s="3" t="s">
        <v>76</v>
      </c>
      <c r="B651" s="3"/>
      <c r="C651" s="3"/>
      <c r="D651" s="34"/>
      <c r="E651" s="91"/>
      <c r="F651" s="34"/>
      <c r="G651" s="34"/>
      <c r="H651" s="34"/>
      <c r="I651" s="34"/>
      <c r="J651" s="34"/>
      <c r="K651" s="98">
        <v>45152</v>
      </c>
      <c r="L651" s="3" t="s">
        <v>9</v>
      </c>
      <c r="M651" s="34"/>
      <c r="N651" s="34">
        <v>190000</v>
      </c>
      <c r="O651" s="34">
        <f t="shared" si="86"/>
        <v>190000</v>
      </c>
      <c r="P651" s="34"/>
      <c r="Q651" s="34"/>
      <c r="R651" s="34"/>
      <c r="S651" s="34"/>
      <c r="T651" s="3" t="s">
        <v>2142</v>
      </c>
    </row>
    <row r="652" spans="1:21" x14ac:dyDescent="0.35">
      <c r="A652" s="3" t="s">
        <v>76</v>
      </c>
      <c r="B652" s="3"/>
      <c r="C652" s="3"/>
      <c r="D652" s="34"/>
      <c r="E652" s="91"/>
      <c r="F652" s="34"/>
      <c r="G652" s="34"/>
      <c r="H652" s="34"/>
      <c r="I652" s="34"/>
      <c r="J652" s="34"/>
      <c r="K652" s="98">
        <v>45160</v>
      </c>
      <c r="L652" s="3" t="s">
        <v>9</v>
      </c>
      <c r="M652" s="34"/>
      <c r="N652" s="34">
        <v>70000</v>
      </c>
      <c r="O652" s="34">
        <f t="shared" si="86"/>
        <v>70000</v>
      </c>
      <c r="P652" s="34"/>
      <c r="Q652" s="34"/>
      <c r="R652" s="34"/>
      <c r="S652" s="34"/>
      <c r="T652" s="3" t="s">
        <v>2142</v>
      </c>
    </row>
    <row r="653" spans="1:21" x14ac:dyDescent="0.35">
      <c r="A653" s="3" t="s">
        <v>76</v>
      </c>
      <c r="B653" s="3"/>
      <c r="C653" s="3"/>
      <c r="D653" s="34"/>
      <c r="E653" s="91"/>
      <c r="F653" s="34"/>
      <c r="G653" s="34"/>
      <c r="H653" s="34"/>
      <c r="I653" s="34"/>
      <c r="J653" s="34"/>
      <c r="K653" s="98">
        <v>45231</v>
      </c>
      <c r="L653" s="3" t="s">
        <v>316</v>
      </c>
      <c r="M653" s="34">
        <v>-400000</v>
      </c>
      <c r="N653" s="34"/>
      <c r="O653" s="34">
        <f t="shared" si="86"/>
        <v>-400000</v>
      </c>
      <c r="P653" s="34"/>
      <c r="Q653" s="34"/>
      <c r="R653" s="34"/>
      <c r="S653" s="34"/>
      <c r="T653" s="3" t="s">
        <v>2142</v>
      </c>
    </row>
    <row r="654" spans="1:21" x14ac:dyDescent="0.35">
      <c r="A654" s="3" t="s">
        <v>76</v>
      </c>
      <c r="B654" s="3"/>
      <c r="C654" s="3"/>
      <c r="D654" s="34"/>
      <c r="E654" s="91"/>
      <c r="F654" s="34"/>
      <c r="G654" s="34"/>
      <c r="H654" s="34"/>
      <c r="I654" s="34"/>
      <c r="J654" s="34"/>
      <c r="K654" s="98">
        <v>45231</v>
      </c>
      <c r="L654" s="3" t="s">
        <v>316</v>
      </c>
      <c r="M654" s="34">
        <v>849000</v>
      </c>
      <c r="N654" s="34"/>
      <c r="O654" s="34">
        <f t="shared" si="86"/>
        <v>849000</v>
      </c>
      <c r="P654" s="34"/>
      <c r="Q654" s="34"/>
      <c r="R654" s="34"/>
      <c r="S654" s="34"/>
      <c r="T654" s="3" t="s">
        <v>2142</v>
      </c>
    </row>
    <row r="655" spans="1:21" x14ac:dyDescent="0.35">
      <c r="A655" s="3" t="s">
        <v>76</v>
      </c>
      <c r="B655" s="3"/>
      <c r="C655" s="3"/>
      <c r="D655" s="34"/>
      <c r="E655" s="91"/>
      <c r="F655" s="34"/>
      <c r="G655" s="34"/>
      <c r="H655" s="34"/>
      <c r="I655" s="34"/>
      <c r="J655" s="34"/>
      <c r="K655" s="98">
        <v>45247</v>
      </c>
      <c r="L655" s="100" t="s">
        <v>2204</v>
      </c>
      <c r="M655" s="100">
        <v>175000</v>
      </c>
      <c r="N655" s="34"/>
      <c r="O655" s="34">
        <f t="shared" si="86"/>
        <v>175000</v>
      </c>
      <c r="P655" s="34"/>
      <c r="Q655" s="34"/>
      <c r="R655" s="43"/>
      <c r="S655" s="43"/>
      <c r="T655" s="3" t="s">
        <v>2142</v>
      </c>
    </row>
    <row r="656" spans="1:21" x14ac:dyDescent="0.35">
      <c r="A656" s="3" t="s">
        <v>76</v>
      </c>
      <c r="B656" s="3"/>
      <c r="C656" s="3"/>
      <c r="D656" s="34"/>
      <c r="E656" s="91"/>
      <c r="F656" s="34"/>
      <c r="G656" s="34"/>
      <c r="H656" s="34"/>
      <c r="I656" s="34"/>
      <c r="J656" s="34"/>
      <c r="K656" s="98">
        <v>45247</v>
      </c>
      <c r="L656" s="100" t="s">
        <v>2205</v>
      </c>
      <c r="M656" s="100">
        <v>35600</v>
      </c>
      <c r="N656" s="34"/>
      <c r="O656" s="34">
        <f t="shared" si="86"/>
        <v>35600</v>
      </c>
      <c r="P656" s="34"/>
      <c r="Q656" s="34"/>
      <c r="R656" s="34"/>
      <c r="S656" s="34"/>
      <c r="T656" s="3" t="s">
        <v>2142</v>
      </c>
    </row>
    <row r="657" spans="1:21" x14ac:dyDescent="0.35">
      <c r="A657" s="3" t="s">
        <v>76</v>
      </c>
      <c r="B657" s="3"/>
      <c r="C657" s="3"/>
      <c r="D657" s="34"/>
      <c r="E657" s="91"/>
      <c r="F657" s="34"/>
      <c r="G657" s="34"/>
      <c r="H657" s="34"/>
      <c r="I657" s="34"/>
      <c r="J657" s="34"/>
      <c r="K657" s="98">
        <v>45247</v>
      </c>
      <c r="L657" s="100" t="s">
        <v>2206</v>
      </c>
      <c r="M657" s="100">
        <v>5600</v>
      </c>
      <c r="N657" s="34"/>
      <c r="O657" s="34">
        <f t="shared" si="86"/>
        <v>5600</v>
      </c>
      <c r="P657" s="34"/>
      <c r="Q657" s="34"/>
      <c r="R657" s="34"/>
      <c r="S657" s="34"/>
      <c r="T657" s="3" t="s">
        <v>2142</v>
      </c>
    </row>
    <row r="658" spans="1:21" x14ac:dyDescent="0.35">
      <c r="A658" s="3" t="s">
        <v>76</v>
      </c>
      <c r="B658" s="3"/>
      <c r="C658" s="3"/>
      <c r="D658" s="34"/>
      <c r="E658" s="91"/>
      <c r="F658" s="34"/>
      <c r="G658" s="34"/>
      <c r="H658" s="34"/>
      <c r="I658" s="34"/>
      <c r="J658" s="34"/>
      <c r="K658" s="98">
        <v>45248</v>
      </c>
      <c r="L658" s="3" t="s">
        <v>316</v>
      </c>
      <c r="M658" s="34">
        <v>-250900</v>
      </c>
      <c r="N658" s="34"/>
      <c r="O658" s="34">
        <f t="shared" si="86"/>
        <v>-250900</v>
      </c>
      <c r="P658" s="34"/>
      <c r="Q658" s="34"/>
      <c r="R658" s="34"/>
      <c r="S658" s="34"/>
      <c r="T658" s="3" t="s">
        <v>2142</v>
      </c>
    </row>
    <row r="659" spans="1:21" x14ac:dyDescent="0.35">
      <c r="A659" s="3" t="s">
        <v>76</v>
      </c>
      <c r="B659" s="3"/>
      <c r="C659" s="3"/>
      <c r="D659" s="34"/>
      <c r="E659" s="91"/>
      <c r="F659" s="34"/>
      <c r="G659" s="34"/>
      <c r="H659" s="34"/>
      <c r="I659" s="34"/>
      <c r="J659" s="34"/>
      <c r="K659" s="21"/>
      <c r="L659" s="3"/>
      <c r="M659" s="34"/>
      <c r="N659" s="34"/>
      <c r="O659" s="34"/>
      <c r="P659" s="34"/>
      <c r="Q659" s="34"/>
      <c r="R659" s="34"/>
      <c r="S659" s="34"/>
      <c r="T659" s="3" t="s">
        <v>2142</v>
      </c>
    </row>
    <row r="660" spans="1:21" s="95" customFormat="1" x14ac:dyDescent="0.35">
      <c r="A660" s="18" t="s">
        <v>76</v>
      </c>
      <c r="B660" s="18"/>
      <c r="C660" s="18"/>
      <c r="D660" s="23"/>
      <c r="E660" s="94"/>
      <c r="F660" s="23"/>
      <c r="G660" s="23"/>
      <c r="H660" s="23"/>
      <c r="I660" s="23"/>
      <c r="J660" s="23"/>
      <c r="K660" s="36"/>
      <c r="L660" s="18"/>
      <c r="M660" s="23">
        <f t="shared" ref="M660:N660" si="88">SUM(M643:M658)</f>
        <v>1079300</v>
      </c>
      <c r="N660" s="23">
        <f t="shared" si="88"/>
        <v>359000</v>
      </c>
      <c r="O660" s="23">
        <f>SUM(O643:O658)</f>
        <v>1438300</v>
      </c>
      <c r="P660" s="23">
        <f>+I642-M660</f>
        <v>-1079300</v>
      </c>
      <c r="Q660" s="23">
        <f>+J642-N660</f>
        <v>1079700</v>
      </c>
      <c r="R660" s="23">
        <f>+P660+Q660</f>
        <v>400</v>
      </c>
      <c r="S660" s="23">
        <f>+O660</f>
        <v>1438300</v>
      </c>
      <c r="T660" s="18"/>
      <c r="U660" s="95" t="s">
        <v>2302</v>
      </c>
    </row>
    <row r="661" spans="1:21" x14ac:dyDescent="0.35">
      <c r="A661" s="3" t="s">
        <v>77</v>
      </c>
      <c r="B661" s="3" t="s">
        <v>437</v>
      </c>
      <c r="C661" s="3"/>
      <c r="D661" s="34">
        <v>119.44</v>
      </c>
      <c r="E661" s="91">
        <v>11000</v>
      </c>
      <c r="F661" s="34">
        <f>+D661*0.8364</f>
        <v>99.899616000000009</v>
      </c>
      <c r="G661" s="34"/>
      <c r="H661" s="34">
        <f>+D661*E661</f>
        <v>1313840</v>
      </c>
      <c r="I661" s="34">
        <f>+CEILING(F661*G661,1000)</f>
        <v>0</v>
      </c>
      <c r="J661" s="34">
        <f>(H661-I661)</f>
        <v>1313840</v>
      </c>
      <c r="K661" s="21">
        <v>44688</v>
      </c>
      <c r="L661" s="3" t="s">
        <v>2109</v>
      </c>
      <c r="M661" s="34"/>
      <c r="N661" s="34"/>
      <c r="O661" s="34">
        <f t="shared" ref="O661:O668" si="89">+SUM(M661:N661)</f>
        <v>0</v>
      </c>
      <c r="P661" s="34"/>
      <c r="Q661" s="34"/>
      <c r="R661" s="34"/>
      <c r="S661" s="34"/>
      <c r="T661" s="3" t="s">
        <v>2135</v>
      </c>
      <c r="U661" s="1" t="s">
        <v>2303</v>
      </c>
    </row>
    <row r="662" spans="1:21" x14ac:dyDescent="0.35">
      <c r="A662" s="3" t="s">
        <v>77</v>
      </c>
      <c r="B662" s="3"/>
      <c r="C662" s="3"/>
      <c r="D662" s="34"/>
      <c r="E662" s="91"/>
      <c r="F662" s="34"/>
      <c r="G662" s="34"/>
      <c r="H662" s="34"/>
      <c r="I662" s="34"/>
      <c r="J662" s="34"/>
      <c r="K662" s="21">
        <v>44447</v>
      </c>
      <c r="L662" s="3" t="s">
        <v>316</v>
      </c>
      <c r="M662" s="34">
        <v>5000</v>
      </c>
      <c r="N662" s="34"/>
      <c r="O662" s="34">
        <f t="shared" si="89"/>
        <v>5000</v>
      </c>
      <c r="P662" s="34"/>
      <c r="Q662" s="34"/>
      <c r="R662" s="34"/>
      <c r="S662" s="34"/>
      <c r="T662" s="3" t="s">
        <v>2135</v>
      </c>
    </row>
    <row r="663" spans="1:21" x14ac:dyDescent="0.35">
      <c r="A663" s="3" t="s">
        <v>77</v>
      </c>
      <c r="B663" s="3"/>
      <c r="C663" s="3"/>
      <c r="D663" s="34"/>
      <c r="E663" s="91"/>
      <c r="F663" s="34"/>
      <c r="G663" s="34"/>
      <c r="H663" s="34"/>
      <c r="I663" s="34"/>
      <c r="J663" s="34"/>
      <c r="K663" s="21">
        <v>44688</v>
      </c>
      <c r="L663" s="3" t="s">
        <v>9</v>
      </c>
      <c r="M663" s="34"/>
      <c r="N663" s="34">
        <v>5000</v>
      </c>
      <c r="O663" s="34">
        <f t="shared" si="89"/>
        <v>5000</v>
      </c>
      <c r="P663" s="34"/>
      <c r="Q663" s="34"/>
      <c r="R663" s="34"/>
      <c r="S663" s="34"/>
      <c r="T663" s="3" t="s">
        <v>2135</v>
      </c>
    </row>
    <row r="664" spans="1:21" x14ac:dyDescent="0.35">
      <c r="A664" s="3" t="s">
        <v>77</v>
      </c>
      <c r="B664" s="3"/>
      <c r="C664" s="3"/>
      <c r="D664" s="34"/>
      <c r="E664" s="91"/>
      <c r="F664" s="34"/>
      <c r="G664" s="34"/>
      <c r="H664" s="34"/>
      <c r="I664" s="34"/>
      <c r="J664" s="34"/>
      <c r="K664" s="21">
        <v>44704</v>
      </c>
      <c r="L664" s="3" t="s">
        <v>9</v>
      </c>
      <c r="M664" s="34"/>
      <c r="N664" s="34">
        <v>328000</v>
      </c>
      <c r="O664" s="34">
        <f t="shared" si="89"/>
        <v>328000</v>
      </c>
      <c r="P664" s="34"/>
      <c r="Q664" s="34"/>
      <c r="R664" s="34"/>
      <c r="S664" s="34"/>
      <c r="T664" s="3" t="s">
        <v>2135</v>
      </c>
    </row>
    <row r="665" spans="1:21" x14ac:dyDescent="0.35">
      <c r="A665" s="3" t="s">
        <v>77</v>
      </c>
      <c r="B665" s="3"/>
      <c r="C665" s="3"/>
      <c r="D665" s="34"/>
      <c r="E665" s="91"/>
      <c r="F665" s="34"/>
      <c r="G665" s="34"/>
      <c r="H665" s="34"/>
      <c r="I665" s="34"/>
      <c r="J665" s="34"/>
      <c r="K665" s="21">
        <v>44758</v>
      </c>
      <c r="L665" s="3" t="s">
        <v>9</v>
      </c>
      <c r="M665" s="34"/>
      <c r="N665" s="34">
        <v>328000</v>
      </c>
      <c r="O665" s="34">
        <f t="shared" si="89"/>
        <v>328000</v>
      </c>
      <c r="P665" s="34"/>
      <c r="Q665" s="34"/>
      <c r="R665" s="34"/>
      <c r="S665" s="34"/>
      <c r="T665" s="3" t="s">
        <v>2135</v>
      </c>
    </row>
    <row r="666" spans="1:21" x14ac:dyDescent="0.35">
      <c r="A666" s="3" t="s">
        <v>77</v>
      </c>
      <c r="B666" s="3"/>
      <c r="C666" s="3"/>
      <c r="D666" s="34"/>
      <c r="E666" s="91"/>
      <c r="F666" s="34"/>
      <c r="G666" s="34"/>
      <c r="H666" s="34"/>
      <c r="I666" s="34"/>
      <c r="J666" s="34"/>
      <c r="K666" s="21">
        <v>44880</v>
      </c>
      <c r="L666" s="3" t="s">
        <v>316</v>
      </c>
      <c r="M666" s="34">
        <v>250000</v>
      </c>
      <c r="N666" s="34"/>
      <c r="O666" s="34">
        <f t="shared" si="89"/>
        <v>250000</v>
      </c>
      <c r="P666" s="34"/>
      <c r="Q666" s="34"/>
      <c r="R666" s="34"/>
      <c r="S666" s="34"/>
      <c r="T666" s="3" t="s">
        <v>1618</v>
      </c>
    </row>
    <row r="667" spans="1:21" x14ac:dyDescent="0.35">
      <c r="A667" s="3" t="s">
        <v>77</v>
      </c>
      <c r="B667" s="3"/>
      <c r="C667" s="3"/>
      <c r="D667" s="34"/>
      <c r="E667" s="91"/>
      <c r="F667" s="34"/>
      <c r="G667" s="34"/>
      <c r="H667" s="34"/>
      <c r="I667" s="34"/>
      <c r="J667" s="34"/>
      <c r="K667" s="21">
        <v>44926</v>
      </c>
      <c r="L667" s="3" t="s">
        <v>316</v>
      </c>
      <c r="M667" s="34">
        <v>405000</v>
      </c>
      <c r="N667" s="34"/>
      <c r="O667" s="34">
        <f t="shared" si="89"/>
        <v>405000</v>
      </c>
      <c r="P667" s="34"/>
      <c r="Q667" s="34"/>
      <c r="R667" s="34"/>
      <c r="S667" s="34"/>
      <c r="T667" s="3" t="s">
        <v>2135</v>
      </c>
    </row>
    <row r="668" spans="1:21" x14ac:dyDescent="0.35">
      <c r="A668" s="3" t="s">
        <v>77</v>
      </c>
      <c r="B668" s="3"/>
      <c r="C668" s="3"/>
      <c r="D668" s="34"/>
      <c r="E668" s="91"/>
      <c r="F668" s="34"/>
      <c r="G668" s="34"/>
      <c r="H668" s="34"/>
      <c r="I668" s="34"/>
      <c r="J668" s="34"/>
      <c r="K668" s="21">
        <v>44985</v>
      </c>
      <c r="L668" s="3" t="s">
        <v>9</v>
      </c>
      <c r="M668" s="34"/>
      <c r="N668" s="34">
        <v>-2100</v>
      </c>
      <c r="O668" s="34">
        <f t="shared" si="89"/>
        <v>-2100</v>
      </c>
      <c r="P668" s="34"/>
      <c r="Q668" s="34"/>
      <c r="R668" s="34"/>
      <c r="S668" s="34"/>
      <c r="T668" s="3" t="s">
        <v>2135</v>
      </c>
    </row>
    <row r="669" spans="1:21" x14ac:dyDescent="0.35">
      <c r="A669" s="3" t="s">
        <v>77</v>
      </c>
      <c r="B669" s="3"/>
      <c r="C669" s="3"/>
      <c r="D669" s="34"/>
      <c r="E669" s="91"/>
      <c r="F669" s="34"/>
      <c r="G669" s="34"/>
      <c r="H669" s="34"/>
      <c r="I669" s="34"/>
      <c r="J669" s="34"/>
      <c r="K669" s="3"/>
      <c r="L669" s="3"/>
      <c r="M669" s="34"/>
      <c r="N669" s="34"/>
      <c r="O669" s="34"/>
      <c r="P669" s="34"/>
      <c r="Q669" s="34"/>
      <c r="R669" s="34"/>
      <c r="S669" s="34"/>
      <c r="T669" s="3" t="s">
        <v>2135</v>
      </c>
    </row>
    <row r="670" spans="1:21" s="95" customFormat="1" x14ac:dyDescent="0.35">
      <c r="A670" s="18" t="s">
        <v>77</v>
      </c>
      <c r="B670" s="18"/>
      <c r="C670" s="18"/>
      <c r="D670" s="23"/>
      <c r="E670" s="94"/>
      <c r="F670" s="23"/>
      <c r="G670" s="23"/>
      <c r="H670" s="23"/>
      <c r="I670" s="23"/>
      <c r="J670" s="23"/>
      <c r="K670" s="18"/>
      <c r="L670" s="18"/>
      <c r="M670" s="23">
        <f t="shared" ref="M670:N670" si="90">+SUM(M662:M668)</f>
        <v>660000</v>
      </c>
      <c r="N670" s="23">
        <f t="shared" si="90"/>
        <v>658900</v>
      </c>
      <c r="O670" s="23">
        <f>+SUM(O662:O668)</f>
        <v>1318900</v>
      </c>
      <c r="P670" s="23">
        <f>+I661-M670</f>
        <v>-660000</v>
      </c>
      <c r="Q670" s="23">
        <f>+J661-N670</f>
        <v>654940</v>
      </c>
      <c r="R670" s="23">
        <f>+P670+Q670</f>
        <v>-5060</v>
      </c>
      <c r="S670" s="23">
        <f>+O670</f>
        <v>1318900</v>
      </c>
      <c r="T670" s="18"/>
      <c r="U670" s="95" t="s">
        <v>2302</v>
      </c>
    </row>
    <row r="671" spans="1:21" x14ac:dyDescent="0.35">
      <c r="A671" s="3" t="s">
        <v>78</v>
      </c>
      <c r="B671" s="3" t="s">
        <v>437</v>
      </c>
      <c r="C671" s="3"/>
      <c r="D671" s="34">
        <v>119.44</v>
      </c>
      <c r="E671" s="91">
        <v>10000</v>
      </c>
      <c r="F671" s="34">
        <f>+D671*0.8364</f>
        <v>99.899616000000009</v>
      </c>
      <c r="G671" s="34"/>
      <c r="H671" s="34">
        <f>+D671*E671</f>
        <v>1194400</v>
      </c>
      <c r="I671" s="34">
        <f>+CEILING(F671*G671,1000)</f>
        <v>0</v>
      </c>
      <c r="J671" s="34">
        <f>(H671-I671)</f>
        <v>1194400</v>
      </c>
      <c r="K671" s="98">
        <v>44236</v>
      </c>
      <c r="L671" s="3" t="s">
        <v>2109</v>
      </c>
      <c r="M671" s="34"/>
      <c r="N671" s="34"/>
      <c r="O671" s="34"/>
      <c r="P671" s="34"/>
      <c r="Q671" s="34"/>
      <c r="R671" s="34"/>
      <c r="S671" s="34"/>
      <c r="T671" s="3" t="s">
        <v>2142</v>
      </c>
      <c r="U671" s="1" t="s">
        <v>2303</v>
      </c>
    </row>
    <row r="672" spans="1:21" x14ac:dyDescent="0.35">
      <c r="A672" s="3" t="s">
        <v>78</v>
      </c>
      <c r="B672" s="3"/>
      <c r="C672" s="3"/>
      <c r="D672" s="34"/>
      <c r="E672" s="91"/>
      <c r="F672" s="34">
        <f>+D672*0.8364</f>
        <v>0</v>
      </c>
      <c r="G672" s="34"/>
      <c r="H672" s="34"/>
      <c r="I672" s="34"/>
      <c r="J672" s="34"/>
      <c r="K672" s="98">
        <v>44295</v>
      </c>
      <c r="L672" s="3" t="s">
        <v>316</v>
      </c>
      <c r="M672" s="34">
        <v>175000</v>
      </c>
      <c r="N672" s="34"/>
      <c r="O672" s="34">
        <f t="shared" ref="O672:O694" si="91">+SUM(M672:N672)</f>
        <v>175000</v>
      </c>
      <c r="P672" s="34"/>
      <c r="Q672" s="34"/>
      <c r="R672" s="34"/>
      <c r="S672" s="34"/>
      <c r="T672" s="3" t="s">
        <v>2142</v>
      </c>
    </row>
    <row r="673" spans="1:21" x14ac:dyDescent="0.35">
      <c r="A673" s="3" t="s">
        <v>78</v>
      </c>
      <c r="B673" s="3"/>
      <c r="C673" s="3"/>
      <c r="D673" s="34"/>
      <c r="E673" s="91"/>
      <c r="F673" s="34"/>
      <c r="G673" s="34"/>
      <c r="H673" s="34"/>
      <c r="I673" s="34"/>
      <c r="J673" s="34"/>
      <c r="K673" s="98">
        <v>44749</v>
      </c>
      <c r="L673" s="3" t="s">
        <v>9</v>
      </c>
      <c r="M673" s="34"/>
      <c r="N673" s="34">
        <v>90000</v>
      </c>
      <c r="O673" s="34">
        <f t="shared" si="91"/>
        <v>90000</v>
      </c>
      <c r="P673" s="34"/>
      <c r="Q673" s="34"/>
      <c r="R673" s="34"/>
      <c r="S673" s="34"/>
      <c r="T673" s="3" t="s">
        <v>2142</v>
      </c>
    </row>
    <row r="674" spans="1:21" x14ac:dyDescent="0.35">
      <c r="A674" s="3" t="s">
        <v>78</v>
      </c>
      <c r="B674" s="3"/>
      <c r="C674" s="3"/>
      <c r="D674" s="34"/>
      <c r="E674" s="91"/>
      <c r="F674" s="34"/>
      <c r="G674" s="34"/>
      <c r="H674" s="34"/>
      <c r="I674" s="34"/>
      <c r="J674" s="34"/>
      <c r="K674" s="98">
        <v>44752</v>
      </c>
      <c r="L674" s="3" t="s">
        <v>9</v>
      </c>
      <c r="M674" s="34"/>
      <c r="N674" s="34">
        <v>210000</v>
      </c>
      <c r="O674" s="34">
        <f t="shared" si="91"/>
        <v>210000</v>
      </c>
      <c r="P674" s="34"/>
      <c r="Q674" s="34"/>
      <c r="R674" s="34"/>
      <c r="S674" s="34"/>
      <c r="T674" s="3" t="s">
        <v>2142</v>
      </c>
    </row>
    <row r="675" spans="1:21" x14ac:dyDescent="0.35">
      <c r="A675" s="3" t="s">
        <v>78</v>
      </c>
      <c r="B675" s="3"/>
      <c r="C675" s="3"/>
      <c r="D675" s="34"/>
      <c r="E675" s="91"/>
      <c r="F675" s="34"/>
      <c r="G675" s="34"/>
      <c r="H675" s="34"/>
      <c r="I675" s="34"/>
      <c r="J675" s="34"/>
      <c r="K675" s="98">
        <v>44752</v>
      </c>
      <c r="L675" s="3" t="s">
        <v>9</v>
      </c>
      <c r="M675" s="34"/>
      <c r="N675" s="34">
        <v>159400</v>
      </c>
      <c r="O675" s="34">
        <f t="shared" si="91"/>
        <v>159400</v>
      </c>
      <c r="P675" s="34"/>
      <c r="Q675" s="34"/>
      <c r="R675" s="34"/>
      <c r="S675" s="34"/>
      <c r="T675" s="3" t="s">
        <v>2142</v>
      </c>
    </row>
    <row r="676" spans="1:21" x14ac:dyDescent="0.35">
      <c r="A676" s="3" t="s">
        <v>78</v>
      </c>
      <c r="B676" s="3"/>
      <c r="C676" s="3"/>
      <c r="D676" s="34"/>
      <c r="E676" s="91"/>
      <c r="F676" s="34"/>
      <c r="G676" s="34"/>
      <c r="H676" s="34"/>
      <c r="I676" s="34"/>
      <c r="J676" s="34"/>
      <c r="K676" s="98">
        <v>44665</v>
      </c>
      <c r="L676" s="3" t="s">
        <v>316</v>
      </c>
      <c r="M676" s="34">
        <v>-175000</v>
      </c>
      <c r="N676" s="34"/>
      <c r="O676" s="34">
        <f t="shared" si="91"/>
        <v>-175000</v>
      </c>
      <c r="P676" s="34"/>
      <c r="Q676" s="34"/>
      <c r="R676" s="43"/>
      <c r="S676" s="43"/>
      <c r="T676" s="3" t="s">
        <v>2142</v>
      </c>
    </row>
    <row r="677" spans="1:21" x14ac:dyDescent="0.35">
      <c r="A677" s="3" t="s">
        <v>78</v>
      </c>
      <c r="B677" s="3"/>
      <c r="C677" s="3"/>
      <c r="D677" s="34"/>
      <c r="E677" s="91"/>
      <c r="F677" s="34"/>
      <c r="G677" s="34"/>
      <c r="H677" s="34"/>
      <c r="I677" s="34"/>
      <c r="J677" s="34"/>
      <c r="K677" s="98">
        <v>44678</v>
      </c>
      <c r="L677" s="3" t="s">
        <v>9</v>
      </c>
      <c r="M677" s="34"/>
      <c r="N677" s="34">
        <v>175000</v>
      </c>
      <c r="O677" s="34">
        <f t="shared" si="91"/>
        <v>175000</v>
      </c>
      <c r="P677" s="34"/>
      <c r="Q677" s="34"/>
      <c r="R677" s="34"/>
      <c r="S677" s="34"/>
      <c r="T677" s="3" t="s">
        <v>2142</v>
      </c>
    </row>
    <row r="678" spans="1:21" x14ac:dyDescent="0.35">
      <c r="A678" s="3" t="s">
        <v>78</v>
      </c>
      <c r="B678" s="3"/>
      <c r="C678" s="3"/>
      <c r="D678" s="34"/>
      <c r="E678" s="91"/>
      <c r="F678" s="34"/>
      <c r="G678" s="34"/>
      <c r="H678" s="34"/>
      <c r="I678" s="34"/>
      <c r="J678" s="34"/>
      <c r="K678" s="98">
        <v>44797</v>
      </c>
      <c r="L678" s="3" t="s">
        <v>316</v>
      </c>
      <c r="M678" s="34">
        <v>560000</v>
      </c>
      <c r="N678" s="34"/>
      <c r="O678" s="34">
        <f t="shared" si="91"/>
        <v>560000</v>
      </c>
      <c r="P678" s="34"/>
      <c r="Q678" s="34"/>
      <c r="R678" s="34"/>
      <c r="S678" s="34"/>
      <c r="T678" s="3" t="s">
        <v>2142</v>
      </c>
    </row>
    <row r="679" spans="1:21" x14ac:dyDescent="0.35">
      <c r="A679" s="3" t="s">
        <v>78</v>
      </c>
      <c r="B679" s="3"/>
      <c r="C679" s="3"/>
      <c r="D679" s="34"/>
      <c r="E679" s="91"/>
      <c r="F679" s="34"/>
      <c r="G679" s="34"/>
      <c r="H679" s="34"/>
      <c r="I679" s="34"/>
      <c r="J679" s="34"/>
      <c r="K679" s="21"/>
      <c r="L679" s="3"/>
      <c r="M679" s="34"/>
      <c r="N679" s="34"/>
      <c r="O679" s="34"/>
      <c r="P679" s="34"/>
      <c r="Q679" s="34"/>
      <c r="R679" s="34"/>
      <c r="S679" s="34"/>
      <c r="T679" s="3" t="s">
        <v>2142</v>
      </c>
    </row>
    <row r="680" spans="1:21" s="95" customFormat="1" x14ac:dyDescent="0.35">
      <c r="A680" s="18" t="s">
        <v>78</v>
      </c>
      <c r="B680" s="18"/>
      <c r="C680" s="18"/>
      <c r="D680" s="23"/>
      <c r="E680" s="94"/>
      <c r="F680" s="23"/>
      <c r="G680" s="23"/>
      <c r="H680" s="23"/>
      <c r="I680" s="23"/>
      <c r="J680" s="23"/>
      <c r="K680" s="36"/>
      <c r="L680" s="18"/>
      <c r="M680" s="23">
        <f t="shared" ref="M680:N680" si="92">+SUM(M672:M678)</f>
        <v>560000</v>
      </c>
      <c r="N680" s="23">
        <f t="shared" si="92"/>
        <v>634400</v>
      </c>
      <c r="O680" s="23">
        <f>+SUM(O672:O678)</f>
        <v>1194400</v>
      </c>
      <c r="P680" s="23">
        <f>+I671-M680</f>
        <v>-560000</v>
      </c>
      <c r="Q680" s="23">
        <f>+J671-N680</f>
        <v>560000</v>
      </c>
      <c r="R680" s="23">
        <f>+P680+Q680</f>
        <v>0</v>
      </c>
      <c r="S680" s="23">
        <f>+O680</f>
        <v>1194400</v>
      </c>
      <c r="T680" s="18"/>
      <c r="U680" s="95" t="s">
        <v>2302</v>
      </c>
    </row>
    <row r="681" spans="1:21" x14ac:dyDescent="0.35">
      <c r="A681" s="3" t="s">
        <v>79</v>
      </c>
      <c r="B681" s="3" t="s">
        <v>437</v>
      </c>
      <c r="C681" s="3"/>
      <c r="D681" s="34">
        <v>119.44</v>
      </c>
      <c r="E681" s="91">
        <v>10000</v>
      </c>
      <c r="F681" s="34">
        <f>+D681*0.8364</f>
        <v>99.899616000000009</v>
      </c>
      <c r="G681" s="34"/>
      <c r="H681" s="34">
        <f>+D681*E681</f>
        <v>1194400</v>
      </c>
      <c r="I681" s="34">
        <f>+CEILING(F681*G681,1000)</f>
        <v>0</v>
      </c>
      <c r="J681" s="34">
        <f>(H681-I681)</f>
        <v>1194400</v>
      </c>
      <c r="K681" s="99" t="s">
        <v>2112</v>
      </c>
      <c r="L681" s="3" t="s">
        <v>2109</v>
      </c>
      <c r="M681" s="34"/>
      <c r="N681" s="34"/>
      <c r="O681" s="34">
        <f t="shared" si="91"/>
        <v>0</v>
      </c>
      <c r="P681" s="34"/>
      <c r="Q681" s="34"/>
      <c r="R681" s="34"/>
      <c r="S681" s="34"/>
      <c r="T681" s="3" t="s">
        <v>2142</v>
      </c>
      <c r="U681" s="1" t="s">
        <v>2303</v>
      </c>
    </row>
    <row r="682" spans="1:21" x14ac:dyDescent="0.35">
      <c r="A682" s="3" t="s">
        <v>79</v>
      </c>
      <c r="B682" s="3"/>
      <c r="C682" s="3"/>
      <c r="D682" s="34"/>
      <c r="E682" s="91"/>
      <c r="F682" s="34"/>
      <c r="G682" s="34"/>
      <c r="H682" s="34"/>
      <c r="I682" s="34"/>
      <c r="J682" s="34"/>
      <c r="K682" s="98">
        <v>44236</v>
      </c>
      <c r="L682" s="3" t="s">
        <v>316</v>
      </c>
      <c r="M682" s="34">
        <v>20000</v>
      </c>
      <c r="N682" s="34"/>
      <c r="O682" s="34">
        <f t="shared" si="91"/>
        <v>20000</v>
      </c>
      <c r="P682" s="34"/>
      <c r="Q682" s="34"/>
      <c r="R682" s="34"/>
      <c r="S682" s="34"/>
      <c r="T682" s="3" t="s">
        <v>2142</v>
      </c>
    </row>
    <row r="683" spans="1:21" x14ac:dyDescent="0.35">
      <c r="A683" s="3" t="s">
        <v>79</v>
      </c>
      <c r="B683" s="3"/>
      <c r="C683" s="3"/>
      <c r="D683" s="34"/>
      <c r="E683" s="91"/>
      <c r="F683" s="34"/>
      <c r="G683" s="34"/>
      <c r="H683" s="34"/>
      <c r="I683" s="34"/>
      <c r="J683" s="34"/>
      <c r="K683" s="98">
        <v>44386</v>
      </c>
      <c r="L683" s="3" t="s">
        <v>316</v>
      </c>
      <c r="M683" s="34">
        <v>150000</v>
      </c>
      <c r="N683" s="34"/>
      <c r="O683" s="34">
        <f t="shared" si="91"/>
        <v>150000</v>
      </c>
      <c r="P683" s="34"/>
      <c r="Q683" s="34"/>
      <c r="R683" s="34"/>
      <c r="S683" s="34"/>
      <c r="T683" s="3" t="s">
        <v>2142</v>
      </c>
    </row>
    <row r="684" spans="1:21" x14ac:dyDescent="0.35">
      <c r="A684" s="3" t="s">
        <v>79</v>
      </c>
      <c r="B684" s="3"/>
      <c r="C684" s="3"/>
      <c r="D684" s="34"/>
      <c r="E684" s="91"/>
      <c r="F684" s="34"/>
      <c r="G684" s="34"/>
      <c r="H684" s="34"/>
      <c r="I684" s="34"/>
      <c r="J684" s="34"/>
      <c r="K684" s="98">
        <v>44746</v>
      </c>
      <c r="L684" s="3" t="s">
        <v>316</v>
      </c>
      <c r="M684" s="34">
        <v>10000</v>
      </c>
      <c r="N684" s="34"/>
      <c r="O684" s="34">
        <f t="shared" si="91"/>
        <v>10000</v>
      </c>
      <c r="P684" s="34"/>
      <c r="Q684" s="34"/>
      <c r="R684" s="34"/>
      <c r="S684" s="34"/>
      <c r="T684" s="3" t="s">
        <v>2142</v>
      </c>
    </row>
    <row r="685" spans="1:21" x14ac:dyDescent="0.35">
      <c r="A685" s="3" t="s">
        <v>79</v>
      </c>
      <c r="B685" s="3"/>
      <c r="C685" s="3"/>
      <c r="D685" s="34"/>
      <c r="E685" s="91"/>
      <c r="F685" s="34"/>
      <c r="G685" s="34"/>
      <c r="H685" s="34"/>
      <c r="I685" s="34"/>
      <c r="J685" s="34"/>
      <c r="K685" s="98">
        <v>44722</v>
      </c>
      <c r="L685" s="3" t="s">
        <v>9</v>
      </c>
      <c r="M685" s="34"/>
      <c r="N685" s="34">
        <v>290000</v>
      </c>
      <c r="O685" s="34">
        <f t="shared" si="91"/>
        <v>290000</v>
      </c>
      <c r="P685" s="34"/>
      <c r="Q685" s="34"/>
      <c r="R685" s="34"/>
      <c r="S685" s="34"/>
      <c r="T685" s="3" t="s">
        <v>2142</v>
      </c>
    </row>
    <row r="686" spans="1:21" x14ac:dyDescent="0.35">
      <c r="A686" s="3" t="s">
        <v>79</v>
      </c>
      <c r="B686" s="3"/>
      <c r="C686" s="3"/>
      <c r="D686" s="34"/>
      <c r="E686" s="91"/>
      <c r="F686" s="34"/>
      <c r="G686" s="34"/>
      <c r="H686" s="34"/>
      <c r="I686" s="34"/>
      <c r="J686" s="34"/>
      <c r="K686" s="98">
        <v>44720</v>
      </c>
      <c r="L686" s="3" t="s">
        <v>316</v>
      </c>
      <c r="M686" s="34">
        <v>700000</v>
      </c>
      <c r="N686" s="34"/>
      <c r="O686" s="34">
        <f t="shared" si="91"/>
        <v>700000</v>
      </c>
      <c r="P686" s="34"/>
      <c r="Q686" s="34"/>
      <c r="R686" s="34"/>
      <c r="S686" s="34"/>
      <c r="T686" s="3" t="s">
        <v>2142</v>
      </c>
    </row>
    <row r="687" spans="1:21" x14ac:dyDescent="0.35">
      <c r="A687" s="3" t="s">
        <v>79</v>
      </c>
      <c r="B687" s="3"/>
      <c r="C687" s="3"/>
      <c r="D687" s="34"/>
      <c r="E687" s="91"/>
      <c r="F687" s="34">
        <f>+D687*0.8364</f>
        <v>0</v>
      </c>
      <c r="G687" s="34"/>
      <c r="H687" s="34"/>
      <c r="I687" s="34"/>
      <c r="J687" s="34"/>
      <c r="K687" s="98">
        <v>44720</v>
      </c>
      <c r="L687" s="100" t="s">
        <v>2207</v>
      </c>
      <c r="M687" s="100">
        <v>-200000</v>
      </c>
      <c r="N687" s="34"/>
      <c r="O687" s="34">
        <f t="shared" si="91"/>
        <v>-200000</v>
      </c>
      <c r="P687" s="34"/>
      <c r="Q687" s="34"/>
      <c r="R687" s="34"/>
      <c r="S687" s="34"/>
      <c r="T687" s="3" t="s">
        <v>2142</v>
      </c>
    </row>
    <row r="688" spans="1:21" x14ac:dyDescent="0.35">
      <c r="A688" s="3" t="s">
        <v>79</v>
      </c>
      <c r="B688" s="3"/>
      <c r="C688" s="3"/>
      <c r="D688" s="34"/>
      <c r="E688" s="91"/>
      <c r="F688" s="34"/>
      <c r="G688" s="34"/>
      <c r="H688" s="34"/>
      <c r="I688" s="34"/>
      <c r="J688" s="34"/>
      <c r="K688" s="98">
        <v>44720</v>
      </c>
      <c r="L688" s="100" t="s">
        <v>2201</v>
      </c>
      <c r="M688" s="100">
        <v>-300000</v>
      </c>
      <c r="N688" s="34"/>
      <c r="O688" s="34">
        <f t="shared" si="91"/>
        <v>-300000</v>
      </c>
      <c r="P688" s="34"/>
      <c r="Q688" s="34"/>
      <c r="R688" s="34"/>
      <c r="S688" s="34"/>
      <c r="T688" s="3" t="s">
        <v>2142</v>
      </c>
    </row>
    <row r="689" spans="1:21" x14ac:dyDescent="0.35">
      <c r="A689" s="3" t="s">
        <v>79</v>
      </c>
      <c r="B689" s="3"/>
      <c r="C689" s="3"/>
      <c r="D689" s="34"/>
      <c r="E689" s="91"/>
      <c r="F689" s="34"/>
      <c r="G689" s="34"/>
      <c r="H689" s="34"/>
      <c r="I689" s="34"/>
      <c r="J689" s="34"/>
      <c r="K689" s="98">
        <v>44797</v>
      </c>
      <c r="L689" s="3" t="s">
        <v>316</v>
      </c>
      <c r="M689" s="34">
        <v>560000</v>
      </c>
      <c r="N689" s="34"/>
      <c r="O689" s="34">
        <f t="shared" si="91"/>
        <v>560000</v>
      </c>
      <c r="P689" s="34"/>
      <c r="Q689" s="34"/>
      <c r="R689" s="43"/>
      <c r="S689" s="43"/>
      <c r="T689" s="3" t="s">
        <v>2142</v>
      </c>
    </row>
    <row r="690" spans="1:21" x14ac:dyDescent="0.35">
      <c r="A690" s="3" t="s">
        <v>1996</v>
      </c>
      <c r="B690" s="3"/>
      <c r="C690" s="3"/>
      <c r="D690" s="34"/>
      <c r="E690" s="91"/>
      <c r="F690" s="34"/>
      <c r="G690" s="34"/>
      <c r="H690" s="34"/>
      <c r="I690" s="34"/>
      <c r="J690" s="34"/>
      <c r="K690" s="98">
        <v>44613</v>
      </c>
      <c r="L690" s="3" t="s">
        <v>316</v>
      </c>
      <c r="M690" s="34">
        <v>200000</v>
      </c>
      <c r="N690" s="34"/>
      <c r="O690" s="34">
        <f t="shared" si="91"/>
        <v>200000</v>
      </c>
      <c r="P690" s="34"/>
      <c r="Q690" s="34"/>
      <c r="R690" s="34"/>
      <c r="S690" s="34"/>
      <c r="T690" s="3" t="s">
        <v>2142</v>
      </c>
    </row>
    <row r="691" spans="1:21" x14ac:dyDescent="0.35">
      <c r="A691" s="3" t="s">
        <v>1996</v>
      </c>
      <c r="B691" s="3"/>
      <c r="C691" s="3"/>
      <c r="D691" s="34"/>
      <c r="E691" s="91"/>
      <c r="F691" s="34"/>
      <c r="G691" s="34"/>
      <c r="H691" s="34"/>
      <c r="I691" s="34"/>
      <c r="J691" s="34"/>
      <c r="K691" s="98">
        <v>44719</v>
      </c>
      <c r="L691" s="3" t="s">
        <v>316</v>
      </c>
      <c r="M691" s="34">
        <v>-200000</v>
      </c>
      <c r="N691" s="34"/>
      <c r="O691" s="34">
        <f t="shared" si="91"/>
        <v>-200000</v>
      </c>
      <c r="P691" s="34"/>
      <c r="Q691" s="34"/>
      <c r="R691" s="34"/>
      <c r="S691" s="34"/>
      <c r="T691" s="3" t="s">
        <v>2142</v>
      </c>
    </row>
    <row r="692" spans="1:21" x14ac:dyDescent="0.35">
      <c r="A692" s="3" t="s">
        <v>79</v>
      </c>
      <c r="B692" s="3"/>
      <c r="C692" s="3"/>
      <c r="D692" s="34"/>
      <c r="E692" s="91"/>
      <c r="F692" s="34"/>
      <c r="G692" s="34"/>
      <c r="H692" s="34"/>
      <c r="I692" s="34"/>
      <c r="J692" s="34"/>
      <c r="K692" s="98">
        <v>44797</v>
      </c>
      <c r="L692" s="3" t="s">
        <v>316</v>
      </c>
      <c r="M692" s="34">
        <v>560000</v>
      </c>
      <c r="N692" s="34"/>
      <c r="O692" s="34">
        <f t="shared" si="91"/>
        <v>560000</v>
      </c>
      <c r="P692" s="34"/>
      <c r="Q692" s="34"/>
      <c r="R692" s="34"/>
      <c r="S692" s="34"/>
      <c r="T692" s="3" t="s">
        <v>2142</v>
      </c>
    </row>
    <row r="693" spans="1:21" x14ac:dyDescent="0.35">
      <c r="A693" s="3" t="s">
        <v>79</v>
      </c>
      <c r="B693" s="3"/>
      <c r="C693" s="3"/>
      <c r="D693" s="34"/>
      <c r="E693" s="91"/>
      <c r="F693" s="34"/>
      <c r="G693" s="34"/>
      <c r="H693" s="34"/>
      <c r="I693" s="34"/>
      <c r="J693" s="34"/>
      <c r="K693" s="98">
        <v>44797</v>
      </c>
      <c r="L693" s="3" t="s">
        <v>316</v>
      </c>
      <c r="M693" s="34">
        <v>-560000</v>
      </c>
      <c r="N693" s="34"/>
      <c r="O693" s="34">
        <f t="shared" si="91"/>
        <v>-560000</v>
      </c>
      <c r="P693" s="34"/>
      <c r="Q693" s="34"/>
      <c r="R693" s="34"/>
      <c r="S693" s="34"/>
      <c r="T693" s="3" t="s">
        <v>2142</v>
      </c>
    </row>
    <row r="694" spans="1:21" x14ac:dyDescent="0.35">
      <c r="A694" s="3" t="s">
        <v>79</v>
      </c>
      <c r="B694" s="3"/>
      <c r="C694" s="3"/>
      <c r="D694" s="34"/>
      <c r="E694" s="91"/>
      <c r="F694" s="34"/>
      <c r="G694" s="34"/>
      <c r="H694" s="34"/>
      <c r="I694" s="34"/>
      <c r="J694" s="34"/>
      <c r="K694" s="98">
        <v>45247</v>
      </c>
      <c r="L694" s="100" t="s">
        <v>2208</v>
      </c>
      <c r="M694" s="34">
        <v>-35600</v>
      </c>
      <c r="N694" s="34"/>
      <c r="O694" s="34">
        <f t="shared" si="91"/>
        <v>-35600</v>
      </c>
      <c r="P694" s="34"/>
      <c r="Q694" s="34"/>
      <c r="R694" s="43"/>
      <c r="S694" s="43"/>
      <c r="T694" s="3" t="s">
        <v>2142</v>
      </c>
    </row>
    <row r="695" spans="1:21" x14ac:dyDescent="0.35">
      <c r="A695" s="3" t="s">
        <v>79</v>
      </c>
      <c r="B695" s="3"/>
      <c r="C695" s="3"/>
      <c r="D695" s="34"/>
      <c r="E695" s="91"/>
      <c r="F695" s="34"/>
      <c r="G695" s="34"/>
      <c r="H695" s="34"/>
      <c r="I695" s="34"/>
      <c r="J695" s="34"/>
      <c r="K695" s="21"/>
      <c r="L695" s="3"/>
      <c r="M695" s="34"/>
      <c r="N695" s="34"/>
      <c r="O695" s="34"/>
      <c r="P695" s="34"/>
      <c r="Q695" s="34"/>
      <c r="R695" s="34"/>
      <c r="S695" s="34"/>
      <c r="T695" s="3" t="s">
        <v>2142</v>
      </c>
    </row>
    <row r="696" spans="1:21" s="95" customFormat="1" x14ac:dyDescent="0.35">
      <c r="A696" s="18" t="s">
        <v>79</v>
      </c>
      <c r="B696" s="18"/>
      <c r="C696" s="18"/>
      <c r="D696" s="23"/>
      <c r="E696" s="94"/>
      <c r="F696" s="23"/>
      <c r="G696" s="23"/>
      <c r="H696" s="23"/>
      <c r="I696" s="23"/>
      <c r="J696" s="23"/>
      <c r="K696" s="36"/>
      <c r="L696" s="18"/>
      <c r="M696" s="23">
        <f t="shared" ref="M696:N696" si="93">SUM(M682:M694)</f>
        <v>904400</v>
      </c>
      <c r="N696" s="23">
        <f t="shared" si="93"/>
        <v>290000</v>
      </c>
      <c r="O696" s="23">
        <f>SUM(O682:O694)</f>
        <v>1194400</v>
      </c>
      <c r="P696" s="23">
        <f>+I681-M696</f>
        <v>-904400</v>
      </c>
      <c r="Q696" s="23">
        <f>+J681-N696</f>
        <v>904400</v>
      </c>
      <c r="R696" s="23">
        <f>+P696+Q696</f>
        <v>0</v>
      </c>
      <c r="S696" s="23">
        <f>+O696</f>
        <v>1194400</v>
      </c>
      <c r="T696" s="18"/>
      <c r="U696" s="95" t="s">
        <v>2302</v>
      </c>
    </row>
    <row r="697" spans="1:21" x14ac:dyDescent="0.35">
      <c r="A697" s="3" t="s">
        <v>80</v>
      </c>
      <c r="B697" s="3" t="s">
        <v>437</v>
      </c>
      <c r="C697" s="3"/>
      <c r="D697" s="34">
        <v>119.44</v>
      </c>
      <c r="E697" s="91">
        <v>10000</v>
      </c>
      <c r="F697" s="34">
        <f>+D697*0.8364</f>
        <v>99.899616000000009</v>
      </c>
      <c r="G697" s="34"/>
      <c r="H697" s="34">
        <f>+D697*E697</f>
        <v>1194400</v>
      </c>
      <c r="I697" s="34">
        <f>+CEILING(F697*G697,1000)</f>
        <v>0</v>
      </c>
      <c r="J697" s="34">
        <f>(H697-I697)</f>
        <v>1194400</v>
      </c>
      <c r="K697" s="99" t="s">
        <v>2113</v>
      </c>
      <c r="L697" s="3" t="s">
        <v>2109</v>
      </c>
      <c r="M697" s="34"/>
      <c r="N697" s="34"/>
      <c r="O697" s="34">
        <f t="shared" ref="O697:O710" si="94">+SUM(M697:N697)</f>
        <v>0</v>
      </c>
      <c r="P697" s="34"/>
      <c r="Q697" s="34"/>
      <c r="R697" s="34"/>
      <c r="S697" s="34"/>
      <c r="T697" s="3" t="s">
        <v>2135</v>
      </c>
      <c r="U697" s="1" t="s">
        <v>2303</v>
      </c>
    </row>
    <row r="698" spans="1:21" x14ac:dyDescent="0.35">
      <c r="A698" s="3" t="s">
        <v>80</v>
      </c>
      <c r="B698" s="3"/>
      <c r="C698" s="3"/>
      <c r="D698" s="34"/>
      <c r="E698" s="91"/>
      <c r="F698" s="34"/>
      <c r="G698" s="34"/>
      <c r="H698" s="34"/>
      <c r="I698" s="34"/>
      <c r="J698" s="34"/>
      <c r="K698" s="98">
        <v>44325</v>
      </c>
      <c r="L698" s="100" t="s">
        <v>2209</v>
      </c>
      <c r="M698" s="100">
        <v>300000</v>
      </c>
      <c r="N698" s="34"/>
      <c r="O698" s="34">
        <f t="shared" si="94"/>
        <v>300000</v>
      </c>
      <c r="P698" s="34"/>
      <c r="Q698" s="34"/>
      <c r="R698" s="34"/>
      <c r="S698" s="34"/>
      <c r="T698" s="3" t="s">
        <v>2135</v>
      </c>
    </row>
    <row r="699" spans="1:21" x14ac:dyDescent="0.35">
      <c r="A699" s="3" t="s">
        <v>80</v>
      </c>
      <c r="B699" s="3"/>
      <c r="C699" s="3"/>
      <c r="D699" s="34"/>
      <c r="E699" s="91"/>
      <c r="F699" s="34"/>
      <c r="G699" s="34"/>
      <c r="H699" s="34"/>
      <c r="I699" s="34"/>
      <c r="J699" s="34"/>
      <c r="K699" s="98">
        <v>44850</v>
      </c>
      <c r="L699" s="100" t="s">
        <v>2210</v>
      </c>
      <c r="M699" s="100">
        <v>301600</v>
      </c>
      <c r="N699" s="34"/>
      <c r="O699" s="34">
        <f t="shared" si="94"/>
        <v>301600</v>
      </c>
      <c r="P699" s="34"/>
      <c r="Q699" s="34"/>
      <c r="R699" s="34"/>
      <c r="S699" s="34"/>
      <c r="T699" s="3" t="s">
        <v>2135</v>
      </c>
    </row>
    <row r="700" spans="1:21" x14ac:dyDescent="0.35">
      <c r="A700" s="3" t="s">
        <v>80</v>
      </c>
      <c r="B700" s="3"/>
      <c r="C700" s="3"/>
      <c r="D700" s="34"/>
      <c r="E700" s="91"/>
      <c r="F700" s="34"/>
      <c r="G700" s="34"/>
      <c r="H700" s="34"/>
      <c r="I700" s="34"/>
      <c r="J700" s="34"/>
      <c r="K700" s="98">
        <v>44850</v>
      </c>
      <c r="L700" s="100" t="s">
        <v>2211</v>
      </c>
      <c r="M700" s="100">
        <v>280000</v>
      </c>
      <c r="N700" s="34"/>
      <c r="O700" s="34">
        <f t="shared" si="94"/>
        <v>280000</v>
      </c>
      <c r="P700" s="34"/>
      <c r="Q700" s="34"/>
      <c r="R700" s="34"/>
      <c r="S700" s="34"/>
      <c r="T700" s="3" t="s">
        <v>2135</v>
      </c>
    </row>
    <row r="701" spans="1:21" x14ac:dyDescent="0.35">
      <c r="A701" s="3" t="s">
        <v>80</v>
      </c>
      <c r="B701" s="3"/>
      <c r="C701" s="3"/>
      <c r="D701" s="34"/>
      <c r="E701" s="91"/>
      <c r="F701" s="34"/>
      <c r="G701" s="34"/>
      <c r="H701" s="34"/>
      <c r="I701" s="34"/>
      <c r="J701" s="34"/>
      <c r="K701" s="98">
        <v>45033</v>
      </c>
      <c r="L701" s="100" t="s">
        <v>2212</v>
      </c>
      <c r="M701" s="100">
        <v>361710</v>
      </c>
      <c r="N701" s="34"/>
      <c r="O701" s="34">
        <f t="shared" si="94"/>
        <v>361710</v>
      </c>
      <c r="P701" s="34"/>
      <c r="Q701" s="34"/>
      <c r="R701" s="34"/>
      <c r="S701" s="34"/>
      <c r="T701" s="3" t="s">
        <v>2135</v>
      </c>
    </row>
    <row r="702" spans="1:21" x14ac:dyDescent="0.35">
      <c r="A702" s="3" t="s">
        <v>80</v>
      </c>
      <c r="B702" s="3"/>
      <c r="C702" s="3"/>
      <c r="D702" s="34"/>
      <c r="E702" s="91"/>
      <c r="F702" s="34">
        <f>+D702*0.8364</f>
        <v>0</v>
      </c>
      <c r="G702" s="34"/>
      <c r="H702" s="34"/>
      <c r="I702" s="34"/>
      <c r="J702" s="34"/>
      <c r="K702" s="98">
        <v>45065</v>
      </c>
      <c r="L702" s="100" t="s">
        <v>2213</v>
      </c>
      <c r="M702" s="100">
        <v>-46000</v>
      </c>
      <c r="N702" s="34"/>
      <c r="O702" s="34">
        <f t="shared" si="94"/>
        <v>-46000</v>
      </c>
      <c r="P702" s="34"/>
      <c r="Q702" s="34"/>
      <c r="R702" s="34"/>
      <c r="S702" s="34"/>
      <c r="T702" s="3" t="s">
        <v>2135</v>
      </c>
    </row>
    <row r="703" spans="1:21" x14ac:dyDescent="0.35">
      <c r="A703" s="3" t="s">
        <v>80</v>
      </c>
      <c r="B703" s="3"/>
      <c r="C703" s="3"/>
      <c r="D703" s="34"/>
      <c r="E703" s="91"/>
      <c r="F703" s="34"/>
      <c r="G703" s="34"/>
      <c r="H703" s="34"/>
      <c r="I703" s="34"/>
      <c r="J703" s="34"/>
      <c r="K703" s="98">
        <v>45097</v>
      </c>
      <c r="L703" s="3" t="s">
        <v>9</v>
      </c>
      <c r="M703" s="34"/>
      <c r="N703" s="34">
        <v>90500</v>
      </c>
      <c r="O703" s="34">
        <f t="shared" si="94"/>
        <v>90500</v>
      </c>
      <c r="P703" s="34"/>
      <c r="Q703" s="34"/>
      <c r="R703" s="34"/>
      <c r="S703" s="34"/>
      <c r="T703" s="3" t="s">
        <v>2135</v>
      </c>
    </row>
    <row r="704" spans="1:21" x14ac:dyDescent="0.35">
      <c r="A704" s="3" t="s">
        <v>80</v>
      </c>
      <c r="B704" s="3"/>
      <c r="C704" s="3"/>
      <c r="D704" s="34"/>
      <c r="E704" s="91"/>
      <c r="F704" s="34"/>
      <c r="G704" s="34"/>
      <c r="H704" s="34"/>
      <c r="I704" s="34"/>
      <c r="J704" s="34"/>
      <c r="K704" s="98">
        <v>45097</v>
      </c>
      <c r="L704" s="3" t="s">
        <v>9</v>
      </c>
      <c r="M704" s="34"/>
      <c r="N704" s="34">
        <v>114000</v>
      </c>
      <c r="O704" s="34">
        <f t="shared" si="94"/>
        <v>114000</v>
      </c>
      <c r="P704" s="34"/>
      <c r="Q704" s="34"/>
      <c r="R704" s="34"/>
      <c r="S704" s="34"/>
      <c r="T704" s="3" t="s">
        <v>2135</v>
      </c>
    </row>
    <row r="705" spans="1:21" x14ac:dyDescent="0.35">
      <c r="A705" s="3" t="s">
        <v>80</v>
      </c>
      <c r="B705" s="3"/>
      <c r="C705" s="3"/>
      <c r="D705" s="34"/>
      <c r="E705" s="91"/>
      <c r="F705" s="34"/>
      <c r="G705" s="34"/>
      <c r="H705" s="34"/>
      <c r="I705" s="34"/>
      <c r="J705" s="34"/>
      <c r="K705" s="98"/>
      <c r="L705" s="3" t="s">
        <v>316</v>
      </c>
      <c r="M705" s="34">
        <v>700000</v>
      </c>
      <c r="N705" s="34"/>
      <c r="O705" s="34">
        <f t="shared" si="94"/>
        <v>700000</v>
      </c>
      <c r="P705" s="34"/>
      <c r="Q705" s="34"/>
      <c r="R705" s="34"/>
      <c r="S705" s="34"/>
      <c r="T705" s="3" t="s">
        <v>2135</v>
      </c>
    </row>
    <row r="706" spans="1:21" x14ac:dyDescent="0.35">
      <c r="A706" s="3" t="s">
        <v>80</v>
      </c>
      <c r="B706" s="3"/>
      <c r="C706" s="3"/>
      <c r="D706" s="34"/>
      <c r="E706" s="91"/>
      <c r="F706" s="34"/>
      <c r="G706" s="34"/>
      <c r="H706" s="34"/>
      <c r="I706" s="34"/>
      <c r="J706" s="34"/>
      <c r="K706" s="98">
        <v>45104</v>
      </c>
      <c r="L706" s="3" t="s">
        <v>9</v>
      </c>
      <c r="M706" s="34"/>
      <c r="N706" s="34">
        <v>50000</v>
      </c>
      <c r="O706" s="34">
        <f t="shared" si="94"/>
        <v>50000</v>
      </c>
      <c r="P706" s="34"/>
      <c r="Q706" s="34"/>
      <c r="R706" s="34"/>
      <c r="S706" s="34"/>
      <c r="T706" s="3" t="s">
        <v>2135</v>
      </c>
    </row>
    <row r="707" spans="1:21" x14ac:dyDescent="0.35">
      <c r="A707" s="3" t="s">
        <v>80</v>
      </c>
      <c r="B707" s="3"/>
      <c r="C707" s="3"/>
      <c r="D707" s="34"/>
      <c r="E707" s="91"/>
      <c r="F707" s="34"/>
      <c r="G707" s="34"/>
      <c r="H707" s="34"/>
      <c r="I707" s="34"/>
      <c r="J707" s="34"/>
      <c r="K707" s="98">
        <v>45105</v>
      </c>
      <c r="L707" s="3" t="s">
        <v>316</v>
      </c>
      <c r="M707" s="34">
        <v>-620000</v>
      </c>
      <c r="N707" s="34"/>
      <c r="O707" s="34">
        <f t="shared" si="94"/>
        <v>-620000</v>
      </c>
      <c r="P707" s="34"/>
      <c r="Q707" s="34"/>
      <c r="R707" s="43"/>
      <c r="S707" s="43"/>
      <c r="T707" s="3" t="s">
        <v>2135</v>
      </c>
    </row>
    <row r="708" spans="1:21" x14ac:dyDescent="0.35">
      <c r="A708" s="3" t="s">
        <v>80</v>
      </c>
      <c r="B708" s="3"/>
      <c r="C708" s="3"/>
      <c r="D708" s="34"/>
      <c r="E708" s="91"/>
      <c r="F708" s="34"/>
      <c r="G708" s="34"/>
      <c r="H708" s="34"/>
      <c r="I708" s="34"/>
      <c r="J708" s="34"/>
      <c r="K708" s="98">
        <v>45113</v>
      </c>
      <c r="L708" s="3" t="s">
        <v>316</v>
      </c>
      <c r="M708" s="34">
        <v>-337000</v>
      </c>
      <c r="N708" s="34"/>
      <c r="O708" s="34">
        <f t="shared" si="94"/>
        <v>-337000</v>
      </c>
      <c r="P708" s="34"/>
      <c r="Q708" s="34"/>
      <c r="R708" s="34"/>
      <c r="S708" s="34"/>
      <c r="T708" s="3" t="s">
        <v>2135</v>
      </c>
    </row>
    <row r="709" spans="1:21" x14ac:dyDescent="0.35">
      <c r="A709" s="3" t="s">
        <v>80</v>
      </c>
      <c r="B709" s="3"/>
      <c r="C709" s="3"/>
      <c r="D709" s="34"/>
      <c r="E709" s="91"/>
      <c r="F709" s="34"/>
      <c r="G709" s="34"/>
      <c r="H709" s="34"/>
      <c r="I709" s="34"/>
      <c r="J709" s="34"/>
      <c r="K709" s="98">
        <v>45126</v>
      </c>
      <c r="L709" s="3" t="s">
        <v>316</v>
      </c>
      <c r="M709" s="34">
        <v>-143000</v>
      </c>
      <c r="N709" s="34"/>
      <c r="O709" s="34">
        <f t="shared" si="94"/>
        <v>-143000</v>
      </c>
      <c r="P709" s="34"/>
      <c r="Q709" s="34"/>
      <c r="R709" s="34"/>
      <c r="S709" s="34"/>
      <c r="T709" s="3" t="s">
        <v>2135</v>
      </c>
    </row>
    <row r="710" spans="1:21" x14ac:dyDescent="0.35">
      <c r="A710" s="3" t="s">
        <v>80</v>
      </c>
      <c r="B710" s="3"/>
      <c r="C710" s="3"/>
      <c r="D710" s="34"/>
      <c r="E710" s="91"/>
      <c r="F710" s="34"/>
      <c r="G710" s="34"/>
      <c r="H710" s="34"/>
      <c r="I710" s="34"/>
      <c r="J710" s="34"/>
      <c r="K710" s="98">
        <v>45126</v>
      </c>
      <c r="L710" s="3" t="s">
        <v>9</v>
      </c>
      <c r="M710" s="34"/>
      <c r="N710" s="34">
        <v>143000</v>
      </c>
      <c r="O710" s="34">
        <f t="shared" si="94"/>
        <v>143000</v>
      </c>
      <c r="P710" s="34"/>
      <c r="Q710" s="34"/>
      <c r="R710" s="34"/>
      <c r="S710" s="34"/>
      <c r="T710" s="3" t="s">
        <v>2135</v>
      </c>
    </row>
    <row r="711" spans="1:21" x14ac:dyDescent="0.35">
      <c r="A711" s="3" t="s">
        <v>80</v>
      </c>
      <c r="B711" s="3"/>
      <c r="C711" s="3"/>
      <c r="D711" s="34"/>
      <c r="E711" s="91"/>
      <c r="F711" s="34"/>
      <c r="G711" s="34"/>
      <c r="H711" s="34"/>
      <c r="I711" s="34"/>
      <c r="J711" s="34"/>
      <c r="K711" s="21"/>
      <c r="L711" s="3"/>
      <c r="M711" s="34"/>
      <c r="N711" s="34"/>
      <c r="O711" s="34"/>
      <c r="P711" s="34"/>
      <c r="Q711" s="34"/>
      <c r="R711" s="34"/>
      <c r="S711" s="34"/>
      <c r="T711" s="3" t="s">
        <v>2135</v>
      </c>
    </row>
    <row r="712" spans="1:21" s="95" customFormat="1" x14ac:dyDescent="0.35">
      <c r="A712" s="18" t="s">
        <v>80</v>
      </c>
      <c r="B712" s="18"/>
      <c r="C712" s="18"/>
      <c r="D712" s="23"/>
      <c r="E712" s="94"/>
      <c r="F712" s="23"/>
      <c r="G712" s="23"/>
      <c r="H712" s="23"/>
      <c r="I712" s="23"/>
      <c r="J712" s="23"/>
      <c r="K712" s="36"/>
      <c r="L712" s="18"/>
      <c r="M712" s="23">
        <f t="shared" ref="M712:N712" si="95">SUM(M698:M710)</f>
        <v>797310</v>
      </c>
      <c r="N712" s="23">
        <f t="shared" si="95"/>
        <v>397500</v>
      </c>
      <c r="O712" s="23">
        <f>SUM(O698:O710)</f>
        <v>1194810</v>
      </c>
      <c r="P712" s="23">
        <f>+I697-M712</f>
        <v>-797310</v>
      </c>
      <c r="Q712" s="23">
        <f>+J697-N712</f>
        <v>796900</v>
      </c>
      <c r="R712" s="23">
        <f>+P712+Q712</f>
        <v>-410</v>
      </c>
      <c r="S712" s="23">
        <f>+O712</f>
        <v>1194810</v>
      </c>
      <c r="T712" s="18"/>
      <c r="U712" s="95" t="s">
        <v>2302</v>
      </c>
    </row>
    <row r="713" spans="1:21" x14ac:dyDescent="0.35">
      <c r="A713" s="3" t="s">
        <v>81</v>
      </c>
      <c r="B713" s="3" t="s">
        <v>437</v>
      </c>
      <c r="C713" s="3"/>
      <c r="D713" s="34">
        <v>119.44</v>
      </c>
      <c r="E713" s="91">
        <v>10000</v>
      </c>
      <c r="F713" s="34">
        <f>+D713*0.8364</f>
        <v>99.899616000000009</v>
      </c>
      <c r="G713" s="34"/>
      <c r="H713" s="34">
        <f>+D713*E713</f>
        <v>1194400</v>
      </c>
      <c r="I713" s="34">
        <f>+CEILING(F713*G713,1000)</f>
        <v>0</v>
      </c>
      <c r="J713" s="34">
        <f>(H713-I713)</f>
        <v>1194400</v>
      </c>
      <c r="K713" s="98">
        <v>44434</v>
      </c>
      <c r="L713" s="3" t="s">
        <v>2109</v>
      </c>
      <c r="M713" s="34"/>
      <c r="N713" s="34"/>
      <c r="O713" s="34">
        <f t="shared" ref="O713:O722" si="96">+SUM(M713:N713)</f>
        <v>0</v>
      </c>
      <c r="P713" s="34"/>
      <c r="Q713" s="34"/>
      <c r="R713" s="34"/>
      <c r="S713" s="34"/>
      <c r="T713" s="3" t="s">
        <v>2135</v>
      </c>
      <c r="U713" s="1" t="s">
        <v>2303</v>
      </c>
    </row>
    <row r="714" spans="1:21" x14ac:dyDescent="0.35">
      <c r="A714" s="3" t="s">
        <v>81</v>
      </c>
      <c r="B714" s="3"/>
      <c r="C714" s="3"/>
      <c r="D714" s="34"/>
      <c r="E714" s="91"/>
      <c r="F714" s="34"/>
      <c r="G714" s="34"/>
      <c r="H714" s="34"/>
      <c r="I714" s="34"/>
      <c r="J714" s="34"/>
      <c r="K714" s="98">
        <v>44325</v>
      </c>
      <c r="L714" s="100" t="s">
        <v>2214</v>
      </c>
      <c r="M714" s="34">
        <v>300000</v>
      </c>
      <c r="N714" s="34"/>
      <c r="O714" s="34">
        <f t="shared" si="96"/>
        <v>300000</v>
      </c>
      <c r="P714" s="34"/>
      <c r="Q714" s="34"/>
      <c r="R714" s="34"/>
      <c r="S714" s="34"/>
      <c r="T714" s="3" t="s">
        <v>2135</v>
      </c>
    </row>
    <row r="715" spans="1:21" x14ac:dyDescent="0.35">
      <c r="A715" s="3" t="s">
        <v>81</v>
      </c>
      <c r="B715" s="3"/>
      <c r="C715" s="3"/>
      <c r="D715" s="34"/>
      <c r="E715" s="91"/>
      <c r="F715" s="34">
        <f>+D715*0.8364</f>
        <v>0</v>
      </c>
      <c r="G715" s="34"/>
      <c r="H715" s="34"/>
      <c r="I715" s="34"/>
      <c r="J715" s="34"/>
      <c r="K715" s="98">
        <v>44850</v>
      </c>
      <c r="L715" s="100" t="s">
        <v>2215</v>
      </c>
      <c r="M715" s="34">
        <v>181710</v>
      </c>
      <c r="N715" s="34"/>
      <c r="O715" s="34">
        <f t="shared" si="96"/>
        <v>181710</v>
      </c>
      <c r="P715" s="34"/>
      <c r="Q715" s="34"/>
      <c r="R715" s="34"/>
      <c r="S715" s="34"/>
      <c r="T715" s="3" t="s">
        <v>2135</v>
      </c>
    </row>
    <row r="716" spans="1:21" x14ac:dyDescent="0.35">
      <c r="A716" s="3" t="s">
        <v>81</v>
      </c>
      <c r="B716" s="3"/>
      <c r="C716" s="3"/>
      <c r="D716" s="34"/>
      <c r="E716" s="91"/>
      <c r="F716" s="34"/>
      <c r="G716" s="34"/>
      <c r="H716" s="34"/>
      <c r="I716" s="34"/>
      <c r="J716" s="34"/>
      <c r="K716" s="98">
        <v>44850</v>
      </c>
      <c r="L716" s="100" t="s">
        <v>2216</v>
      </c>
      <c r="M716" s="34">
        <v>440000</v>
      </c>
      <c r="N716" s="34"/>
      <c r="O716" s="34">
        <f t="shared" si="96"/>
        <v>440000</v>
      </c>
      <c r="P716" s="34"/>
      <c r="Q716" s="34"/>
      <c r="R716" s="34"/>
      <c r="S716" s="34"/>
      <c r="T716" s="3" t="s">
        <v>2135</v>
      </c>
    </row>
    <row r="717" spans="1:21" x14ac:dyDescent="0.35">
      <c r="A717" s="3" t="s">
        <v>81</v>
      </c>
      <c r="B717" s="3"/>
      <c r="C717" s="3"/>
      <c r="D717" s="34"/>
      <c r="E717" s="91"/>
      <c r="F717" s="34"/>
      <c r="G717" s="34"/>
      <c r="H717" s="34"/>
      <c r="I717" s="34"/>
      <c r="J717" s="34"/>
      <c r="K717" s="98">
        <v>45027</v>
      </c>
      <c r="L717" s="3" t="s">
        <v>9</v>
      </c>
      <c r="M717" s="34"/>
      <c r="N717" s="34">
        <v>634400</v>
      </c>
      <c r="O717" s="34">
        <f t="shared" si="96"/>
        <v>634400</v>
      </c>
      <c r="P717" s="34"/>
      <c r="Q717" s="34"/>
      <c r="R717" s="34"/>
      <c r="S717" s="34"/>
      <c r="T717" s="3" t="s">
        <v>2135</v>
      </c>
    </row>
    <row r="718" spans="1:21" x14ac:dyDescent="0.35">
      <c r="A718" s="3" t="s">
        <v>81</v>
      </c>
      <c r="B718" s="3"/>
      <c r="C718" s="3"/>
      <c r="D718" s="34"/>
      <c r="E718" s="91"/>
      <c r="F718" s="34"/>
      <c r="G718" s="34"/>
      <c r="H718" s="34"/>
      <c r="I718" s="34"/>
      <c r="J718" s="34"/>
      <c r="K718" s="98">
        <v>45033</v>
      </c>
      <c r="L718" s="100" t="s">
        <v>2217</v>
      </c>
      <c r="M718" s="34">
        <v>-361710</v>
      </c>
      <c r="N718" s="34"/>
      <c r="O718" s="34">
        <f t="shared" si="96"/>
        <v>-361710</v>
      </c>
      <c r="P718" s="34"/>
      <c r="Q718" s="34"/>
      <c r="R718" s="34"/>
      <c r="S718" s="34"/>
      <c r="T718" s="3" t="s">
        <v>2135</v>
      </c>
    </row>
    <row r="719" spans="1:21" x14ac:dyDescent="0.35">
      <c r="A719" s="3" t="s">
        <v>81</v>
      </c>
      <c r="B719" s="3"/>
      <c r="C719" s="3"/>
      <c r="D719" s="34"/>
      <c r="E719" s="91"/>
      <c r="F719" s="34"/>
      <c r="G719" s="34"/>
      <c r="H719" s="34"/>
      <c r="I719" s="34"/>
      <c r="J719" s="34"/>
      <c r="K719" s="98">
        <v>45052</v>
      </c>
      <c r="L719" s="3" t="s">
        <v>316</v>
      </c>
      <c r="M719" s="34">
        <v>560000</v>
      </c>
      <c r="N719" s="34"/>
      <c r="O719" s="34">
        <f t="shared" si="96"/>
        <v>560000</v>
      </c>
      <c r="P719" s="34"/>
      <c r="Q719" s="34"/>
      <c r="R719" s="34"/>
      <c r="S719" s="34"/>
      <c r="T719" s="3" t="s">
        <v>2135</v>
      </c>
    </row>
    <row r="720" spans="1:21" x14ac:dyDescent="0.35">
      <c r="A720" s="3" t="s">
        <v>81</v>
      </c>
      <c r="B720" s="3"/>
      <c r="C720" s="3"/>
      <c r="D720" s="34"/>
      <c r="E720" s="91"/>
      <c r="F720" s="34"/>
      <c r="G720" s="34"/>
      <c r="H720" s="34"/>
      <c r="I720" s="34"/>
      <c r="J720" s="34"/>
      <c r="K720" s="98">
        <v>45065</v>
      </c>
      <c r="L720" s="100" t="s">
        <v>2218</v>
      </c>
      <c r="M720" s="34">
        <v>46000</v>
      </c>
      <c r="N720" s="34"/>
      <c r="O720" s="34">
        <f t="shared" si="96"/>
        <v>46000</v>
      </c>
      <c r="P720" s="34"/>
      <c r="Q720" s="34"/>
      <c r="R720" s="34"/>
      <c r="S720" s="34"/>
      <c r="T720" s="3" t="s">
        <v>2135</v>
      </c>
    </row>
    <row r="721" spans="1:21" x14ac:dyDescent="0.35">
      <c r="A721" s="3" t="s">
        <v>81</v>
      </c>
      <c r="B721" s="3"/>
      <c r="C721" s="3"/>
      <c r="D721" s="34"/>
      <c r="E721" s="91"/>
      <c r="F721" s="34"/>
      <c r="G721" s="34"/>
      <c r="H721" s="34"/>
      <c r="I721" s="34"/>
      <c r="J721" s="34"/>
      <c r="K721" s="98">
        <v>45065</v>
      </c>
      <c r="L721" s="3" t="s">
        <v>316</v>
      </c>
      <c r="M721" s="34">
        <v>-400000</v>
      </c>
      <c r="N721" s="34"/>
      <c r="O721" s="34">
        <f t="shared" si="96"/>
        <v>-400000</v>
      </c>
      <c r="P721" s="34"/>
      <c r="Q721" s="34"/>
      <c r="R721" s="43"/>
      <c r="S721" s="43"/>
      <c r="T721" s="3" t="s">
        <v>2135</v>
      </c>
    </row>
    <row r="722" spans="1:21" x14ac:dyDescent="0.35">
      <c r="A722" s="3" t="s">
        <v>81</v>
      </c>
      <c r="B722" s="3"/>
      <c r="C722" s="3"/>
      <c r="D722" s="34"/>
      <c r="E722" s="91"/>
      <c r="F722" s="34"/>
      <c r="G722" s="34"/>
      <c r="H722" s="34"/>
      <c r="I722" s="34"/>
      <c r="J722" s="34"/>
      <c r="K722" s="98">
        <v>45065</v>
      </c>
      <c r="L722" s="3" t="s">
        <v>316</v>
      </c>
      <c r="M722" s="34">
        <v>-206000</v>
      </c>
      <c r="N722" s="34"/>
      <c r="O722" s="34">
        <f t="shared" si="96"/>
        <v>-206000</v>
      </c>
      <c r="P722" s="34"/>
      <c r="Q722" s="34"/>
      <c r="R722" s="34"/>
      <c r="S722" s="34"/>
      <c r="T722" s="3" t="s">
        <v>2135</v>
      </c>
    </row>
    <row r="723" spans="1:21" x14ac:dyDescent="0.35">
      <c r="A723" s="3" t="s">
        <v>81</v>
      </c>
      <c r="B723" s="3"/>
      <c r="C723" s="3"/>
      <c r="D723" s="34"/>
      <c r="E723" s="91"/>
      <c r="F723" s="34"/>
      <c r="G723" s="34"/>
      <c r="H723" s="34"/>
      <c r="I723" s="34"/>
      <c r="J723" s="34"/>
      <c r="K723" s="21"/>
      <c r="L723" s="3"/>
      <c r="M723" s="34"/>
      <c r="N723" s="34"/>
      <c r="O723" s="34"/>
      <c r="P723" s="34"/>
      <c r="Q723" s="34"/>
      <c r="R723" s="34"/>
      <c r="S723" s="34"/>
      <c r="T723" s="3" t="s">
        <v>2135</v>
      </c>
    </row>
    <row r="724" spans="1:21" s="95" customFormat="1" x14ac:dyDescent="0.35">
      <c r="A724" s="18" t="s">
        <v>81</v>
      </c>
      <c r="B724" s="18"/>
      <c r="C724" s="18"/>
      <c r="D724" s="23"/>
      <c r="E724" s="94"/>
      <c r="F724" s="23"/>
      <c r="G724" s="23"/>
      <c r="H724" s="23"/>
      <c r="I724" s="23"/>
      <c r="J724" s="23"/>
      <c r="K724" s="36"/>
      <c r="L724" s="18"/>
      <c r="M724" s="23">
        <f t="shared" ref="M724:N724" si="97">SUM(M714:M722)</f>
        <v>560000</v>
      </c>
      <c r="N724" s="23">
        <f t="shared" si="97"/>
        <v>634400</v>
      </c>
      <c r="O724" s="23">
        <f>SUM(O714:O722)</f>
        <v>1194400</v>
      </c>
      <c r="P724" s="23">
        <f>+I713-M724</f>
        <v>-560000</v>
      </c>
      <c r="Q724" s="23">
        <f>+J713-N724</f>
        <v>560000</v>
      </c>
      <c r="R724" s="23">
        <f>+P724+Q724</f>
        <v>0</v>
      </c>
      <c r="S724" s="23">
        <f>+O724</f>
        <v>1194400</v>
      </c>
      <c r="T724" s="18"/>
      <c r="U724" s="95" t="s">
        <v>2302</v>
      </c>
    </row>
    <row r="725" spans="1:21" x14ac:dyDescent="0.35">
      <c r="A725" s="3" t="s">
        <v>82</v>
      </c>
      <c r="B725" s="3" t="s">
        <v>437</v>
      </c>
      <c r="C725" s="3"/>
      <c r="D725" s="34">
        <v>119.49</v>
      </c>
      <c r="E725" s="91">
        <v>10000</v>
      </c>
      <c r="F725" s="34">
        <f>+D725*0.8364</f>
        <v>99.941435999999996</v>
      </c>
      <c r="G725" s="34"/>
      <c r="H725" s="34">
        <f>+D725*E725</f>
        <v>1194900</v>
      </c>
      <c r="I725" s="34">
        <f>+CEILING(F725*G725,1000)</f>
        <v>0</v>
      </c>
      <c r="J725" s="34">
        <f>(H725-I725)</f>
        <v>1194900</v>
      </c>
      <c r="K725" s="98">
        <v>44424</v>
      </c>
      <c r="L725" s="3" t="s">
        <v>2109</v>
      </c>
      <c r="M725" s="34"/>
      <c r="N725" s="34"/>
      <c r="O725" s="34">
        <f t="shared" ref="O725:O733" si="98">+SUM(M725:N725)</f>
        <v>0</v>
      </c>
      <c r="P725" s="34"/>
      <c r="Q725" s="34"/>
      <c r="R725" s="34"/>
      <c r="S725" s="34"/>
      <c r="T725" s="3" t="s">
        <v>2132</v>
      </c>
      <c r="U725" s="1" t="s">
        <v>2303</v>
      </c>
    </row>
    <row r="726" spans="1:21" x14ac:dyDescent="0.35">
      <c r="A726" s="3" t="s">
        <v>82</v>
      </c>
      <c r="B726" s="3"/>
      <c r="C726" s="3"/>
      <c r="D726" s="34"/>
      <c r="E726" s="91"/>
      <c r="F726" s="34"/>
      <c r="G726" s="34"/>
      <c r="H726" s="34"/>
      <c r="I726" s="34"/>
      <c r="J726" s="34"/>
      <c r="K726" s="98">
        <v>44424</v>
      </c>
      <c r="L726" s="3" t="s">
        <v>1182</v>
      </c>
      <c r="M726" s="34"/>
      <c r="N726" s="34">
        <v>5000</v>
      </c>
      <c r="O726" s="34">
        <f t="shared" si="98"/>
        <v>5000</v>
      </c>
      <c r="P726" s="34"/>
      <c r="Q726" s="34"/>
      <c r="R726" s="34"/>
      <c r="S726" s="34"/>
      <c r="T726" s="3" t="s">
        <v>2132</v>
      </c>
    </row>
    <row r="727" spans="1:21" x14ac:dyDescent="0.35">
      <c r="A727" s="3" t="s">
        <v>82</v>
      </c>
      <c r="B727" s="3"/>
      <c r="C727" s="3"/>
      <c r="D727" s="34"/>
      <c r="E727" s="91"/>
      <c r="F727" s="34"/>
      <c r="G727" s="34"/>
      <c r="H727" s="34"/>
      <c r="I727" s="34"/>
      <c r="J727" s="34"/>
      <c r="K727" s="98">
        <v>44425</v>
      </c>
      <c r="L727" s="3" t="s">
        <v>1182</v>
      </c>
      <c r="M727" s="34"/>
      <c r="N727" s="34">
        <v>235000</v>
      </c>
      <c r="O727" s="34">
        <f t="shared" si="98"/>
        <v>235000</v>
      </c>
      <c r="P727" s="34"/>
      <c r="Q727" s="34"/>
      <c r="R727" s="34"/>
      <c r="S727" s="34"/>
      <c r="T727" s="3" t="s">
        <v>2132</v>
      </c>
    </row>
    <row r="728" spans="1:21" x14ac:dyDescent="0.35">
      <c r="A728" s="3" t="s">
        <v>82</v>
      </c>
      <c r="B728" s="3"/>
      <c r="C728" s="3"/>
      <c r="D728" s="34"/>
      <c r="E728" s="91"/>
      <c r="F728" s="34"/>
      <c r="G728" s="34"/>
      <c r="H728" s="34"/>
      <c r="I728" s="34"/>
      <c r="J728" s="34"/>
      <c r="K728" s="98">
        <v>44468</v>
      </c>
      <c r="L728" s="3" t="s">
        <v>1182</v>
      </c>
      <c r="M728" s="34"/>
      <c r="N728" s="34">
        <v>60000</v>
      </c>
      <c r="O728" s="34">
        <f t="shared" si="98"/>
        <v>60000</v>
      </c>
      <c r="P728" s="34"/>
      <c r="Q728" s="34"/>
      <c r="R728" s="34"/>
      <c r="S728" s="34"/>
      <c r="T728" s="3" t="s">
        <v>2132</v>
      </c>
    </row>
    <row r="729" spans="1:21" x14ac:dyDescent="0.35">
      <c r="A729" s="3" t="s">
        <v>82</v>
      </c>
      <c r="B729" s="3"/>
      <c r="C729" s="3"/>
      <c r="D729" s="34"/>
      <c r="E729" s="91"/>
      <c r="F729" s="34"/>
      <c r="G729" s="34"/>
      <c r="H729" s="34"/>
      <c r="I729" s="34"/>
      <c r="J729" s="34"/>
      <c r="K729" s="98">
        <v>44585</v>
      </c>
      <c r="L729" s="3" t="s">
        <v>1182</v>
      </c>
      <c r="M729" s="34"/>
      <c r="N729" s="34">
        <v>300000</v>
      </c>
      <c r="O729" s="34">
        <f t="shared" si="98"/>
        <v>300000</v>
      </c>
      <c r="P729" s="34"/>
      <c r="Q729" s="34"/>
      <c r="R729" s="34"/>
      <c r="S729" s="34"/>
      <c r="T729" s="3" t="s">
        <v>2132</v>
      </c>
    </row>
    <row r="730" spans="1:21" x14ac:dyDescent="0.35">
      <c r="A730" s="3" t="s">
        <v>82</v>
      </c>
      <c r="B730" s="3"/>
      <c r="C730" s="3"/>
      <c r="D730" s="34"/>
      <c r="E730" s="91"/>
      <c r="F730" s="34"/>
      <c r="G730" s="34"/>
      <c r="H730" s="34"/>
      <c r="I730" s="34"/>
      <c r="J730" s="34"/>
      <c r="K730" s="98">
        <v>44680</v>
      </c>
      <c r="L730" s="3" t="s">
        <v>1182</v>
      </c>
      <c r="M730" s="34"/>
      <c r="N730" s="34">
        <v>5000</v>
      </c>
      <c r="O730" s="34">
        <f t="shared" si="98"/>
        <v>5000</v>
      </c>
      <c r="P730" s="34"/>
      <c r="Q730" s="34"/>
      <c r="R730" s="34"/>
      <c r="S730" s="34"/>
      <c r="T730" s="3" t="s">
        <v>2132</v>
      </c>
    </row>
    <row r="731" spans="1:21" x14ac:dyDescent="0.35">
      <c r="A731" s="3" t="s">
        <v>82</v>
      </c>
      <c r="B731" s="3"/>
      <c r="C731" s="3"/>
      <c r="D731" s="34"/>
      <c r="E731" s="91"/>
      <c r="F731" s="34"/>
      <c r="G731" s="34"/>
      <c r="H731" s="34"/>
      <c r="I731" s="34"/>
      <c r="J731" s="34"/>
      <c r="K731" s="98">
        <v>44680</v>
      </c>
      <c r="L731" s="3" t="s">
        <v>1182</v>
      </c>
      <c r="M731" s="34"/>
      <c r="N731" s="34">
        <v>11250</v>
      </c>
      <c r="O731" s="34">
        <f t="shared" si="98"/>
        <v>11250</v>
      </c>
      <c r="P731" s="34"/>
      <c r="Q731" s="34"/>
      <c r="R731" s="34"/>
      <c r="S731" s="34"/>
      <c r="T731" s="3" t="s">
        <v>2132</v>
      </c>
    </row>
    <row r="732" spans="1:21" x14ac:dyDescent="0.35">
      <c r="A732" s="3" t="s">
        <v>82</v>
      </c>
      <c r="B732" s="3"/>
      <c r="C732" s="3"/>
      <c r="D732" s="34"/>
      <c r="E732" s="91"/>
      <c r="F732" s="34">
        <f>+D732*0.8364</f>
        <v>0</v>
      </c>
      <c r="G732" s="34"/>
      <c r="H732" s="34"/>
      <c r="I732" s="34"/>
      <c r="J732" s="34"/>
      <c r="K732" s="98">
        <v>44793</v>
      </c>
      <c r="L732" s="3" t="s">
        <v>316</v>
      </c>
      <c r="M732" s="34">
        <v>560000</v>
      </c>
      <c r="N732" s="34"/>
      <c r="O732" s="34">
        <f t="shared" si="98"/>
        <v>560000</v>
      </c>
      <c r="P732" s="34"/>
      <c r="Q732" s="34"/>
      <c r="R732" s="34"/>
      <c r="S732" s="34"/>
      <c r="T732" s="3" t="s">
        <v>2132</v>
      </c>
    </row>
    <row r="733" spans="1:21" x14ac:dyDescent="0.35">
      <c r="A733" s="3" t="s">
        <v>82</v>
      </c>
      <c r="B733" s="3"/>
      <c r="C733" s="3"/>
      <c r="D733" s="34"/>
      <c r="E733" s="91"/>
      <c r="F733" s="34"/>
      <c r="G733" s="34"/>
      <c r="H733" s="34"/>
      <c r="I733" s="34"/>
      <c r="J733" s="34"/>
      <c r="K733" s="98">
        <v>44793</v>
      </c>
      <c r="L733" s="3" t="s">
        <v>9</v>
      </c>
      <c r="M733" s="34"/>
      <c r="N733" s="34">
        <v>18650</v>
      </c>
      <c r="O733" s="34">
        <f t="shared" si="98"/>
        <v>18650</v>
      </c>
      <c r="P733" s="34"/>
      <c r="Q733" s="34"/>
      <c r="R733" s="34"/>
      <c r="S733" s="34"/>
      <c r="T733" s="3" t="s">
        <v>2132</v>
      </c>
    </row>
    <row r="734" spans="1:21" x14ac:dyDescent="0.35">
      <c r="A734" s="3" t="s">
        <v>82</v>
      </c>
      <c r="B734" s="3"/>
      <c r="C734" s="3"/>
      <c r="D734" s="34"/>
      <c r="E734" s="91"/>
      <c r="F734" s="34"/>
      <c r="G734" s="34"/>
      <c r="H734" s="34"/>
      <c r="I734" s="34"/>
      <c r="J734" s="34"/>
      <c r="K734" s="21"/>
      <c r="L734" s="3"/>
      <c r="M734" s="34"/>
      <c r="N734" s="34"/>
      <c r="O734" s="34"/>
      <c r="P734" s="34"/>
      <c r="Q734" s="34"/>
      <c r="R734" s="34"/>
      <c r="S734" s="34"/>
      <c r="T734" s="3" t="s">
        <v>2132</v>
      </c>
    </row>
    <row r="735" spans="1:21" s="95" customFormat="1" x14ac:dyDescent="0.35">
      <c r="A735" s="18" t="s">
        <v>82</v>
      </c>
      <c r="B735" s="18"/>
      <c r="C735" s="18"/>
      <c r="D735" s="23"/>
      <c r="E735" s="94"/>
      <c r="F735" s="23"/>
      <c r="G735" s="23"/>
      <c r="H735" s="23"/>
      <c r="I735" s="23"/>
      <c r="J735" s="23"/>
      <c r="K735" s="36"/>
      <c r="L735" s="18"/>
      <c r="M735" s="23">
        <f t="shared" ref="M735:N735" si="99">+SUM(M726:M733)</f>
        <v>560000</v>
      </c>
      <c r="N735" s="23">
        <f t="shared" si="99"/>
        <v>634900</v>
      </c>
      <c r="O735" s="23">
        <f>+SUM(O726:O733)</f>
        <v>1194900</v>
      </c>
      <c r="P735" s="23">
        <f>+I725-M735</f>
        <v>-560000</v>
      </c>
      <c r="Q735" s="23">
        <f>+J725-N735</f>
        <v>560000</v>
      </c>
      <c r="R735" s="23">
        <f>+P735+Q735</f>
        <v>0</v>
      </c>
      <c r="S735" s="23">
        <f>+O735</f>
        <v>1194900</v>
      </c>
      <c r="T735" s="18"/>
      <c r="U735" s="95" t="s">
        <v>2302</v>
      </c>
    </row>
    <row r="736" spans="1:21" x14ac:dyDescent="0.35">
      <c r="A736" s="3" t="s">
        <v>83</v>
      </c>
      <c r="B736" s="3" t="s">
        <v>437</v>
      </c>
      <c r="C736" s="3"/>
      <c r="D736" s="34">
        <v>119.44</v>
      </c>
      <c r="E736" s="91">
        <v>10000</v>
      </c>
      <c r="F736" s="34">
        <f>+D736*0.8364</f>
        <v>99.899616000000009</v>
      </c>
      <c r="G736" s="34"/>
      <c r="H736" s="34">
        <f>+D736*E736</f>
        <v>1194400</v>
      </c>
      <c r="I736" s="34">
        <f>+CEILING(F736*G736,1000)</f>
        <v>0</v>
      </c>
      <c r="J736" s="34">
        <f>(H736-I736)</f>
        <v>1194400</v>
      </c>
      <c r="K736" s="99" t="s">
        <v>2114</v>
      </c>
      <c r="L736" s="3" t="s">
        <v>2109</v>
      </c>
      <c r="M736" s="34"/>
      <c r="N736" s="34"/>
      <c r="O736" s="34">
        <f t="shared" ref="O736:O746" si="100">+SUM(M736:N736)</f>
        <v>0</v>
      </c>
      <c r="P736" s="34"/>
      <c r="Q736" s="34"/>
      <c r="R736" s="34"/>
      <c r="S736" s="34"/>
      <c r="T736" s="3" t="s">
        <v>2130</v>
      </c>
      <c r="U736" s="1" t="s">
        <v>2303</v>
      </c>
    </row>
    <row r="737" spans="1:21" x14ac:dyDescent="0.35">
      <c r="A737" s="3" t="s">
        <v>83</v>
      </c>
      <c r="B737" s="3"/>
      <c r="C737" s="3"/>
      <c r="D737" s="34"/>
      <c r="E737" s="91"/>
      <c r="F737" s="34"/>
      <c r="G737" s="34"/>
      <c r="H737" s="34"/>
      <c r="I737" s="34"/>
      <c r="J737" s="34"/>
      <c r="K737" s="98">
        <v>44423</v>
      </c>
      <c r="L737" s="3" t="s">
        <v>316</v>
      </c>
      <c r="M737" s="34">
        <v>300000</v>
      </c>
      <c r="N737" s="34"/>
      <c r="O737" s="34">
        <f t="shared" si="100"/>
        <v>300000</v>
      </c>
      <c r="P737" s="34"/>
      <c r="Q737" s="34"/>
      <c r="R737" s="34"/>
      <c r="S737" s="34"/>
      <c r="T737" s="3" t="s">
        <v>2130</v>
      </c>
    </row>
    <row r="738" spans="1:21" x14ac:dyDescent="0.35">
      <c r="A738" s="3" t="s">
        <v>83</v>
      </c>
      <c r="B738" s="3"/>
      <c r="C738" s="3"/>
      <c r="D738" s="34"/>
      <c r="E738" s="91"/>
      <c r="F738" s="34"/>
      <c r="G738" s="34"/>
      <c r="H738" s="34"/>
      <c r="I738" s="34"/>
      <c r="J738" s="34"/>
      <c r="K738" s="98">
        <v>44528</v>
      </c>
      <c r="L738" s="3" t="s">
        <v>316</v>
      </c>
      <c r="M738" s="34">
        <v>300000</v>
      </c>
      <c r="N738" s="34"/>
      <c r="O738" s="34">
        <f t="shared" si="100"/>
        <v>300000</v>
      </c>
      <c r="P738" s="34"/>
      <c r="Q738" s="34"/>
      <c r="R738" s="43"/>
      <c r="S738" s="43"/>
      <c r="T738" s="3" t="s">
        <v>2130</v>
      </c>
    </row>
    <row r="739" spans="1:21" x14ac:dyDescent="0.35">
      <c r="A739" s="3" t="s">
        <v>83</v>
      </c>
      <c r="B739" s="3"/>
      <c r="C739" s="3"/>
      <c r="D739" s="34"/>
      <c r="E739" s="91"/>
      <c r="F739" s="34"/>
      <c r="G739" s="34"/>
      <c r="H739" s="34"/>
      <c r="I739" s="34"/>
      <c r="J739" s="34"/>
      <c r="K739" s="98">
        <v>44657</v>
      </c>
      <c r="L739" s="3" t="s">
        <v>1182</v>
      </c>
      <c r="M739" s="34"/>
      <c r="N739" s="34">
        <v>170000</v>
      </c>
      <c r="O739" s="34">
        <f t="shared" si="100"/>
        <v>170000</v>
      </c>
      <c r="P739" s="34"/>
      <c r="Q739" s="34"/>
      <c r="R739" s="34"/>
      <c r="S739" s="34"/>
      <c r="T739" s="3" t="s">
        <v>2130</v>
      </c>
    </row>
    <row r="740" spans="1:21" x14ac:dyDescent="0.35">
      <c r="A740" s="3" t="s">
        <v>83</v>
      </c>
      <c r="B740" s="3"/>
      <c r="C740" s="3"/>
      <c r="D740" s="34"/>
      <c r="E740" s="91"/>
      <c r="F740" s="34"/>
      <c r="G740" s="34"/>
      <c r="H740" s="34"/>
      <c r="I740" s="34"/>
      <c r="J740" s="34"/>
      <c r="K740" s="98">
        <v>44657</v>
      </c>
      <c r="L740" s="3" t="s">
        <v>316</v>
      </c>
      <c r="M740" s="34">
        <v>430000</v>
      </c>
      <c r="N740" s="34"/>
      <c r="O740" s="34">
        <f t="shared" si="100"/>
        <v>430000</v>
      </c>
      <c r="P740" s="34"/>
      <c r="Q740" s="34"/>
      <c r="R740" s="34"/>
      <c r="S740" s="34"/>
      <c r="T740" s="3" t="s">
        <v>2130</v>
      </c>
    </row>
    <row r="741" spans="1:21" x14ac:dyDescent="0.35">
      <c r="A741" s="3" t="s">
        <v>83</v>
      </c>
      <c r="B741" s="3"/>
      <c r="C741" s="3"/>
      <c r="D741" s="34"/>
      <c r="E741" s="91"/>
      <c r="F741" s="34"/>
      <c r="G741" s="34"/>
      <c r="H741" s="34"/>
      <c r="I741" s="34"/>
      <c r="J741" s="34"/>
      <c r="K741" s="98"/>
      <c r="L741" s="3" t="s">
        <v>316</v>
      </c>
      <c r="M741" s="34">
        <v>-600000</v>
      </c>
      <c r="N741" s="34"/>
      <c r="O741" s="34">
        <f t="shared" si="100"/>
        <v>-600000</v>
      </c>
      <c r="P741" s="34"/>
      <c r="Q741" s="34"/>
      <c r="R741" s="34"/>
      <c r="S741" s="34"/>
      <c r="T741" s="3" t="s">
        <v>2130</v>
      </c>
    </row>
    <row r="742" spans="1:21" x14ac:dyDescent="0.35">
      <c r="A742" s="3" t="s">
        <v>83</v>
      </c>
      <c r="B742" s="3"/>
      <c r="C742" s="3"/>
      <c r="D742" s="34"/>
      <c r="E742" s="91"/>
      <c r="F742" s="34"/>
      <c r="G742" s="34"/>
      <c r="H742" s="34"/>
      <c r="I742" s="34"/>
      <c r="J742" s="34"/>
      <c r="K742" s="98">
        <v>44715</v>
      </c>
      <c r="L742" s="3" t="s">
        <v>9</v>
      </c>
      <c r="M742" s="34"/>
      <c r="N742" s="34">
        <v>127000</v>
      </c>
      <c r="O742" s="34">
        <f t="shared" si="100"/>
        <v>127000</v>
      </c>
      <c r="P742" s="34"/>
      <c r="Q742" s="34"/>
      <c r="R742" s="34"/>
      <c r="S742" s="34"/>
      <c r="T742" s="3" t="s">
        <v>2130</v>
      </c>
    </row>
    <row r="743" spans="1:21" x14ac:dyDescent="0.35">
      <c r="A743" s="3" t="s">
        <v>83</v>
      </c>
      <c r="B743" s="3"/>
      <c r="C743" s="3"/>
      <c r="D743" s="34"/>
      <c r="E743" s="91"/>
      <c r="F743" s="34">
        <f>+D743*0.8364</f>
        <v>0</v>
      </c>
      <c r="G743" s="34"/>
      <c r="H743" s="34"/>
      <c r="I743" s="34"/>
      <c r="J743" s="34"/>
      <c r="K743" s="98">
        <v>44753</v>
      </c>
      <c r="L743" s="3" t="s">
        <v>9</v>
      </c>
      <c r="M743" s="34"/>
      <c r="N743" s="34">
        <v>256600</v>
      </c>
      <c r="O743" s="34">
        <f t="shared" si="100"/>
        <v>256600</v>
      </c>
      <c r="P743" s="34"/>
      <c r="Q743" s="34"/>
      <c r="R743" s="34"/>
      <c r="S743" s="34"/>
      <c r="T743" s="3" t="s">
        <v>2130</v>
      </c>
    </row>
    <row r="744" spans="1:21" x14ac:dyDescent="0.35">
      <c r="A744" s="3" t="s">
        <v>83</v>
      </c>
      <c r="B744" s="3"/>
      <c r="C744" s="3"/>
      <c r="D744" s="34"/>
      <c r="E744" s="91"/>
      <c r="F744" s="34"/>
      <c r="G744" s="34"/>
      <c r="H744" s="34"/>
      <c r="I744" s="34"/>
      <c r="J744" s="34"/>
      <c r="K744" s="98">
        <v>44754</v>
      </c>
      <c r="L744" s="3" t="s">
        <v>316</v>
      </c>
      <c r="M744" s="34">
        <v>560000</v>
      </c>
      <c r="N744" s="34"/>
      <c r="O744" s="34">
        <f t="shared" si="100"/>
        <v>560000</v>
      </c>
      <c r="P744" s="34"/>
      <c r="Q744" s="34"/>
      <c r="R744" s="34"/>
      <c r="S744" s="34"/>
      <c r="T744" s="3" t="s">
        <v>2130</v>
      </c>
    </row>
    <row r="745" spans="1:21" x14ac:dyDescent="0.35">
      <c r="A745" s="3" t="s">
        <v>83</v>
      </c>
      <c r="B745" s="3"/>
      <c r="C745" s="3"/>
      <c r="D745" s="34"/>
      <c r="E745" s="91"/>
      <c r="F745" s="34"/>
      <c r="G745" s="34"/>
      <c r="H745" s="34"/>
      <c r="I745" s="34"/>
      <c r="J745" s="34"/>
      <c r="K745" s="98">
        <v>44755</v>
      </c>
      <c r="L745" s="3" t="s">
        <v>9</v>
      </c>
      <c r="M745" s="34"/>
      <c r="N745" s="34">
        <v>80000</v>
      </c>
      <c r="O745" s="34">
        <f t="shared" si="100"/>
        <v>80000</v>
      </c>
      <c r="P745" s="34"/>
      <c r="Q745" s="34"/>
      <c r="R745" s="34"/>
      <c r="S745" s="34"/>
      <c r="T745" s="3" t="s">
        <v>2130</v>
      </c>
    </row>
    <row r="746" spans="1:21" x14ac:dyDescent="0.35">
      <c r="A746" s="3" t="s">
        <v>83</v>
      </c>
      <c r="B746" s="3"/>
      <c r="C746" s="3"/>
      <c r="D746" s="34"/>
      <c r="E746" s="91"/>
      <c r="F746" s="34"/>
      <c r="G746" s="34"/>
      <c r="H746" s="34"/>
      <c r="I746" s="34"/>
      <c r="J746" s="34"/>
      <c r="K746" s="98">
        <v>44755</v>
      </c>
      <c r="L746" s="100" t="s">
        <v>2219</v>
      </c>
      <c r="M746" s="100">
        <v>-430000</v>
      </c>
      <c r="N746" s="34"/>
      <c r="O746" s="34">
        <f t="shared" si="100"/>
        <v>-430000</v>
      </c>
      <c r="P746" s="34"/>
      <c r="Q746" s="34"/>
      <c r="R746" s="34"/>
      <c r="S746" s="34"/>
      <c r="T746" s="3" t="s">
        <v>2130</v>
      </c>
    </row>
    <row r="747" spans="1:21" x14ac:dyDescent="0.35">
      <c r="A747" s="3" t="s">
        <v>83</v>
      </c>
      <c r="B747" s="3"/>
      <c r="C747" s="3"/>
      <c r="D747" s="34"/>
      <c r="E747" s="91"/>
      <c r="F747" s="34"/>
      <c r="G747" s="34"/>
      <c r="H747" s="34"/>
      <c r="I747" s="34"/>
      <c r="J747" s="34"/>
      <c r="K747" s="21"/>
      <c r="L747" s="3"/>
      <c r="M747" s="34"/>
      <c r="N747" s="34"/>
      <c r="O747" s="34"/>
      <c r="P747" s="34"/>
      <c r="Q747" s="34"/>
      <c r="R747" s="34"/>
      <c r="S747" s="34"/>
      <c r="T747" s="3" t="s">
        <v>2130</v>
      </c>
    </row>
    <row r="748" spans="1:21" s="95" customFormat="1" x14ac:dyDescent="0.35">
      <c r="A748" s="18" t="s">
        <v>83</v>
      </c>
      <c r="B748" s="18"/>
      <c r="C748" s="18"/>
      <c r="D748" s="23"/>
      <c r="E748" s="94"/>
      <c r="F748" s="23"/>
      <c r="G748" s="23"/>
      <c r="H748" s="23"/>
      <c r="I748" s="23"/>
      <c r="J748" s="23"/>
      <c r="K748" s="36"/>
      <c r="L748" s="18"/>
      <c r="M748" s="23">
        <f t="shared" ref="M748:N748" si="101">SUM(M737:M746)</f>
        <v>560000</v>
      </c>
      <c r="N748" s="23">
        <f t="shared" si="101"/>
        <v>633600</v>
      </c>
      <c r="O748" s="23">
        <f>SUM(O737:O746)</f>
        <v>1193600</v>
      </c>
      <c r="P748" s="23">
        <f>+I736-M748</f>
        <v>-560000</v>
      </c>
      <c r="Q748" s="23">
        <f>+J736-N748</f>
        <v>560800</v>
      </c>
      <c r="R748" s="23">
        <f>+P748+Q748</f>
        <v>800</v>
      </c>
      <c r="S748" s="23">
        <f>+O748</f>
        <v>1193600</v>
      </c>
      <c r="T748" s="18"/>
      <c r="U748" s="95" t="s">
        <v>2302</v>
      </c>
    </row>
    <row r="749" spans="1:21" x14ac:dyDescent="0.35">
      <c r="A749" s="3" t="s">
        <v>84</v>
      </c>
      <c r="B749" s="3" t="s">
        <v>437</v>
      </c>
      <c r="C749" s="3"/>
      <c r="D749" s="34">
        <v>119.44</v>
      </c>
      <c r="E749" s="91">
        <v>10000</v>
      </c>
      <c r="F749" s="34">
        <f>+D749*0.8364</f>
        <v>99.899616000000009</v>
      </c>
      <c r="G749" s="34"/>
      <c r="H749" s="34">
        <f>+D749*E749</f>
        <v>1194400</v>
      </c>
      <c r="I749" s="34">
        <f>+CEILING(F749*G749,1000)</f>
        <v>0</v>
      </c>
      <c r="J749" s="34">
        <f>(H749-I749)</f>
        <v>1194400</v>
      </c>
      <c r="K749" s="98">
        <v>44422</v>
      </c>
      <c r="L749" s="3" t="s">
        <v>2109</v>
      </c>
      <c r="M749" s="34"/>
      <c r="N749" s="34"/>
      <c r="O749" s="34">
        <f t="shared" ref="O749:O758" si="102">+SUM(M749:N749)</f>
        <v>0</v>
      </c>
      <c r="P749" s="34"/>
      <c r="Q749" s="34"/>
      <c r="R749" s="34"/>
      <c r="S749" s="34"/>
      <c r="T749" s="3" t="s">
        <v>2140</v>
      </c>
      <c r="U749" s="1" t="s">
        <v>2303</v>
      </c>
    </row>
    <row r="750" spans="1:21" x14ac:dyDescent="0.35">
      <c r="A750" s="3" t="s">
        <v>84</v>
      </c>
      <c r="B750" s="3"/>
      <c r="C750" s="3"/>
      <c r="D750" s="34"/>
      <c r="E750" s="91"/>
      <c r="F750" s="34"/>
      <c r="G750" s="34"/>
      <c r="H750" s="34"/>
      <c r="I750" s="34"/>
      <c r="J750" s="34"/>
      <c r="K750" s="98">
        <v>44422</v>
      </c>
      <c r="L750" s="3" t="s">
        <v>1182</v>
      </c>
      <c r="M750" s="34"/>
      <c r="N750" s="34">
        <v>50000</v>
      </c>
      <c r="O750" s="34">
        <f t="shared" si="102"/>
        <v>50000</v>
      </c>
      <c r="P750" s="34"/>
      <c r="Q750" s="34"/>
      <c r="R750" s="34"/>
      <c r="S750" s="34"/>
      <c r="T750" s="3" t="s">
        <v>2140</v>
      </c>
    </row>
    <row r="751" spans="1:21" x14ac:dyDescent="0.35">
      <c r="A751" s="3" t="s">
        <v>84</v>
      </c>
      <c r="B751" s="3"/>
      <c r="C751" s="3"/>
      <c r="D751" s="34"/>
      <c r="E751" s="91"/>
      <c r="F751" s="34"/>
      <c r="G751" s="34"/>
      <c r="H751" s="34"/>
      <c r="I751" s="34"/>
      <c r="J751" s="34"/>
      <c r="K751" s="98">
        <v>44425</v>
      </c>
      <c r="L751" s="3" t="s">
        <v>316</v>
      </c>
      <c r="M751" s="34">
        <v>250000</v>
      </c>
      <c r="N751" s="34"/>
      <c r="O751" s="34">
        <f t="shared" si="102"/>
        <v>250000</v>
      </c>
      <c r="P751" s="34"/>
      <c r="Q751" s="34"/>
      <c r="R751" s="34"/>
      <c r="S751" s="34"/>
      <c r="T751" s="3" t="s">
        <v>2140</v>
      </c>
    </row>
    <row r="752" spans="1:21" x14ac:dyDescent="0.35">
      <c r="A752" s="3" t="s">
        <v>84</v>
      </c>
      <c r="B752" s="3"/>
      <c r="C752" s="3"/>
      <c r="D752" s="34"/>
      <c r="E752" s="91"/>
      <c r="F752" s="34"/>
      <c r="G752" s="34"/>
      <c r="H752" s="34"/>
      <c r="I752" s="34"/>
      <c r="J752" s="34"/>
      <c r="K752" s="98">
        <v>44715</v>
      </c>
      <c r="L752" s="3" t="s">
        <v>9</v>
      </c>
      <c r="M752" s="34"/>
      <c r="N752" s="34">
        <v>234000</v>
      </c>
      <c r="O752" s="34">
        <f t="shared" si="102"/>
        <v>234000</v>
      </c>
      <c r="P752" s="34"/>
      <c r="Q752" s="34"/>
      <c r="R752" s="34"/>
      <c r="S752" s="34"/>
      <c r="T752" s="3" t="s">
        <v>2140</v>
      </c>
    </row>
    <row r="753" spans="1:21" x14ac:dyDescent="0.35">
      <c r="A753" s="3" t="s">
        <v>84</v>
      </c>
      <c r="B753" s="3"/>
      <c r="C753" s="3"/>
      <c r="D753" s="34"/>
      <c r="E753" s="91"/>
      <c r="F753" s="34"/>
      <c r="G753" s="34"/>
      <c r="H753" s="34"/>
      <c r="I753" s="34"/>
      <c r="J753" s="34"/>
      <c r="K753" s="98">
        <v>44699</v>
      </c>
      <c r="L753" s="3" t="s">
        <v>9</v>
      </c>
      <c r="M753" s="34"/>
      <c r="N753" s="34">
        <v>61000</v>
      </c>
      <c r="O753" s="34">
        <f t="shared" si="102"/>
        <v>61000</v>
      </c>
      <c r="P753" s="34"/>
      <c r="Q753" s="34"/>
      <c r="R753" s="34"/>
      <c r="S753" s="34"/>
      <c r="T753" s="3" t="s">
        <v>2140</v>
      </c>
    </row>
    <row r="754" spans="1:21" x14ac:dyDescent="0.35">
      <c r="A754" s="3" t="s">
        <v>84</v>
      </c>
      <c r="B754" s="3"/>
      <c r="C754" s="3"/>
      <c r="D754" s="34"/>
      <c r="E754" s="91"/>
      <c r="F754" s="34"/>
      <c r="G754" s="34"/>
      <c r="H754" s="34"/>
      <c r="I754" s="34"/>
      <c r="J754" s="34"/>
      <c r="K754" s="98">
        <v>44803</v>
      </c>
      <c r="L754" s="3" t="s">
        <v>9</v>
      </c>
      <c r="M754" s="34"/>
      <c r="N754" s="34">
        <v>350000</v>
      </c>
      <c r="O754" s="34">
        <f t="shared" si="102"/>
        <v>350000</v>
      </c>
      <c r="P754" s="34"/>
      <c r="Q754" s="34"/>
      <c r="R754" s="34"/>
      <c r="S754" s="34"/>
      <c r="T754" s="3" t="s">
        <v>2140</v>
      </c>
    </row>
    <row r="755" spans="1:21" x14ac:dyDescent="0.35">
      <c r="A755" s="3" t="s">
        <v>84</v>
      </c>
      <c r="B755" s="3"/>
      <c r="C755" s="3"/>
      <c r="D755" s="34"/>
      <c r="E755" s="91"/>
      <c r="F755" s="34"/>
      <c r="G755" s="34"/>
      <c r="H755" s="34"/>
      <c r="I755" s="34"/>
      <c r="J755" s="34"/>
      <c r="K755" s="98">
        <v>44820</v>
      </c>
      <c r="L755" s="3" t="s">
        <v>316</v>
      </c>
      <c r="M755" s="34">
        <v>-250000</v>
      </c>
      <c r="N755" s="34"/>
      <c r="O755" s="34">
        <f t="shared" si="102"/>
        <v>-250000</v>
      </c>
      <c r="P755" s="34"/>
      <c r="Q755" s="34"/>
      <c r="R755" s="34"/>
      <c r="S755" s="34"/>
      <c r="T755" s="3" t="s">
        <v>2140</v>
      </c>
    </row>
    <row r="756" spans="1:21" x14ac:dyDescent="0.35">
      <c r="A756" s="3" t="s">
        <v>84</v>
      </c>
      <c r="B756" s="3"/>
      <c r="C756" s="3"/>
      <c r="D756" s="34"/>
      <c r="E756" s="91"/>
      <c r="F756" s="34"/>
      <c r="G756" s="34"/>
      <c r="H756" s="34"/>
      <c r="I756" s="34"/>
      <c r="J756" s="34"/>
      <c r="K756" s="98">
        <v>44820</v>
      </c>
      <c r="L756" s="3" t="s">
        <v>1182</v>
      </c>
      <c r="M756" s="34"/>
      <c r="N756" s="34">
        <v>-109700</v>
      </c>
      <c r="O756" s="34">
        <f t="shared" si="102"/>
        <v>-109700</v>
      </c>
      <c r="P756" s="34"/>
      <c r="Q756" s="34"/>
      <c r="R756" s="34"/>
      <c r="S756" s="34"/>
      <c r="T756" s="3" t="s">
        <v>2140</v>
      </c>
    </row>
    <row r="757" spans="1:21" x14ac:dyDescent="0.35">
      <c r="A757" s="3" t="s">
        <v>84</v>
      </c>
      <c r="B757" s="3"/>
      <c r="C757" s="3"/>
      <c r="D757" s="34"/>
      <c r="E757" s="91"/>
      <c r="F757" s="34"/>
      <c r="G757" s="34"/>
      <c r="H757" s="34"/>
      <c r="I757" s="34"/>
      <c r="J757" s="34"/>
      <c r="K757" s="98">
        <v>44894</v>
      </c>
      <c r="L757" s="3" t="s">
        <v>316</v>
      </c>
      <c r="M757" s="34">
        <v>560000</v>
      </c>
      <c r="N757" s="34"/>
      <c r="O757" s="34">
        <f t="shared" si="102"/>
        <v>560000</v>
      </c>
      <c r="P757" s="34"/>
      <c r="Q757" s="34"/>
      <c r="R757" s="34"/>
      <c r="S757" s="34"/>
      <c r="T757" s="3" t="s">
        <v>2140</v>
      </c>
    </row>
    <row r="758" spans="1:21" x14ac:dyDescent="0.35">
      <c r="A758" s="3" t="s">
        <v>84</v>
      </c>
      <c r="B758" s="3"/>
      <c r="C758" s="3"/>
      <c r="D758" s="34"/>
      <c r="E758" s="91"/>
      <c r="F758" s="34">
        <f>+D758*0.8364</f>
        <v>0</v>
      </c>
      <c r="G758" s="34"/>
      <c r="H758" s="34"/>
      <c r="I758" s="34"/>
      <c r="J758" s="34"/>
      <c r="K758" s="98">
        <v>44894</v>
      </c>
      <c r="L758" s="3" t="s">
        <v>9</v>
      </c>
      <c r="M758" s="34"/>
      <c r="N758" s="34">
        <v>49000</v>
      </c>
      <c r="O758" s="34">
        <f t="shared" si="102"/>
        <v>49000</v>
      </c>
      <c r="P758" s="34"/>
      <c r="Q758" s="34"/>
      <c r="R758" s="43"/>
      <c r="S758" s="43"/>
      <c r="T758" s="3" t="s">
        <v>2140</v>
      </c>
    </row>
    <row r="759" spans="1:21" x14ac:dyDescent="0.35">
      <c r="A759" s="3" t="s">
        <v>84</v>
      </c>
      <c r="B759" s="3"/>
      <c r="C759" s="3"/>
      <c r="D759" s="34"/>
      <c r="E759" s="91"/>
      <c r="F759" s="34"/>
      <c r="G759" s="34"/>
      <c r="H759" s="34"/>
      <c r="I759" s="34"/>
      <c r="J759" s="34"/>
      <c r="K759" s="21"/>
      <c r="L759" s="3"/>
      <c r="M759" s="34"/>
      <c r="N759" s="34"/>
      <c r="O759" s="34"/>
      <c r="P759" s="34"/>
      <c r="Q759" s="34"/>
      <c r="R759" s="34"/>
      <c r="S759" s="34"/>
      <c r="T759" s="3" t="s">
        <v>2140</v>
      </c>
    </row>
    <row r="760" spans="1:21" s="95" customFormat="1" x14ac:dyDescent="0.35">
      <c r="A760" s="18" t="s">
        <v>84</v>
      </c>
      <c r="B760" s="18"/>
      <c r="C760" s="18"/>
      <c r="D760" s="23"/>
      <c r="E760" s="94"/>
      <c r="F760" s="23"/>
      <c r="G760" s="23"/>
      <c r="H760" s="23"/>
      <c r="I760" s="23"/>
      <c r="J760" s="23"/>
      <c r="K760" s="36"/>
      <c r="L760" s="18"/>
      <c r="M760" s="23">
        <f t="shared" ref="M760:N760" si="103">SUM(M750:M758)</f>
        <v>560000</v>
      </c>
      <c r="N760" s="23">
        <f t="shared" si="103"/>
        <v>634300</v>
      </c>
      <c r="O760" s="23">
        <f>SUM(O750:O758)</f>
        <v>1194300</v>
      </c>
      <c r="P760" s="23">
        <f>+I749-M760</f>
        <v>-560000</v>
      </c>
      <c r="Q760" s="23">
        <f>+J749-N760</f>
        <v>560100</v>
      </c>
      <c r="R760" s="23">
        <f>+P760+Q760</f>
        <v>100</v>
      </c>
      <c r="S760" s="23">
        <f>+O760</f>
        <v>1194300</v>
      </c>
      <c r="T760" s="18"/>
      <c r="U760" s="95" t="s">
        <v>2302</v>
      </c>
    </row>
    <row r="761" spans="1:21" x14ac:dyDescent="0.35">
      <c r="A761" s="3" t="s">
        <v>85</v>
      </c>
      <c r="B761" s="3" t="s">
        <v>437</v>
      </c>
      <c r="C761" s="3"/>
      <c r="D761" s="34">
        <v>138.88999999999999</v>
      </c>
      <c r="E761" s="91">
        <v>11000</v>
      </c>
      <c r="F761" s="34">
        <f>+D761*0.8364</f>
        <v>116.16759599999999</v>
      </c>
      <c r="G761" s="34"/>
      <c r="H761" s="34">
        <f>+D761*E761</f>
        <v>1527789.9999999998</v>
      </c>
      <c r="I761" s="34">
        <f>+CEILING(F761*G761,1000)</f>
        <v>0</v>
      </c>
      <c r="J761" s="34">
        <f>(H761-I761)</f>
        <v>1527789.9999999998</v>
      </c>
      <c r="K761" s="99" t="s">
        <v>2115</v>
      </c>
      <c r="L761" s="3" t="s">
        <v>2109</v>
      </c>
      <c r="M761" s="34"/>
      <c r="N761" s="34"/>
      <c r="O761" s="34">
        <f t="shared" ref="O761:O768" si="104">+SUM(M761:N761)</f>
        <v>0</v>
      </c>
      <c r="P761" s="34"/>
      <c r="Q761" s="34"/>
      <c r="R761" s="34"/>
      <c r="S761" s="34"/>
      <c r="T761" s="3" t="s">
        <v>2135</v>
      </c>
      <c r="U761" s="1" t="s">
        <v>2303</v>
      </c>
    </row>
    <row r="762" spans="1:21" x14ac:dyDescent="0.35">
      <c r="A762" s="3" t="s">
        <v>85</v>
      </c>
      <c r="B762" s="3"/>
      <c r="C762" s="3"/>
      <c r="D762" s="34"/>
      <c r="E762" s="91"/>
      <c r="F762" s="34"/>
      <c r="G762" s="34"/>
      <c r="H762" s="34"/>
      <c r="I762" s="34"/>
      <c r="J762" s="34"/>
      <c r="K762" s="99" t="s">
        <v>2115</v>
      </c>
      <c r="L762" s="100" t="s">
        <v>2221</v>
      </c>
      <c r="M762" s="100">
        <v>400000</v>
      </c>
      <c r="N762" s="34"/>
      <c r="O762" s="34">
        <f t="shared" si="104"/>
        <v>400000</v>
      </c>
      <c r="P762" s="34"/>
      <c r="Q762" s="34"/>
      <c r="R762" s="34"/>
      <c r="S762" s="34"/>
      <c r="T762" s="3" t="s">
        <v>2135</v>
      </c>
    </row>
    <row r="763" spans="1:21" x14ac:dyDescent="0.35">
      <c r="A763" s="3" t="s">
        <v>85</v>
      </c>
      <c r="B763" s="3"/>
      <c r="C763" s="3"/>
      <c r="D763" s="34"/>
      <c r="E763" s="91"/>
      <c r="F763" s="34"/>
      <c r="G763" s="34"/>
      <c r="H763" s="34"/>
      <c r="I763" s="34"/>
      <c r="J763" s="34"/>
      <c r="K763" s="98">
        <v>44510</v>
      </c>
      <c r="L763" s="100" t="s">
        <v>2220</v>
      </c>
      <c r="M763" s="100">
        <v>500000</v>
      </c>
      <c r="N763" s="34"/>
      <c r="O763" s="34">
        <f t="shared" si="104"/>
        <v>500000</v>
      </c>
      <c r="P763" s="34"/>
      <c r="Q763" s="34"/>
      <c r="R763" s="34"/>
      <c r="S763" s="34"/>
      <c r="T763" s="3" t="s">
        <v>2135</v>
      </c>
    </row>
    <row r="764" spans="1:21" x14ac:dyDescent="0.35">
      <c r="A764" s="3" t="s">
        <v>85</v>
      </c>
      <c r="B764" s="3"/>
      <c r="C764" s="3"/>
      <c r="D764" s="34"/>
      <c r="E764" s="91"/>
      <c r="F764" s="34"/>
      <c r="G764" s="34"/>
      <c r="H764" s="34"/>
      <c r="I764" s="34"/>
      <c r="J764" s="34"/>
      <c r="K764" s="98">
        <v>44524</v>
      </c>
      <c r="L764" s="3" t="s">
        <v>1182</v>
      </c>
      <c r="M764" s="34"/>
      <c r="N764" s="34">
        <v>20000</v>
      </c>
      <c r="O764" s="34">
        <f t="shared" si="104"/>
        <v>20000</v>
      </c>
      <c r="P764" s="34"/>
      <c r="Q764" s="34"/>
      <c r="R764" s="34"/>
      <c r="S764" s="34"/>
      <c r="T764" s="3" t="s">
        <v>2135</v>
      </c>
    </row>
    <row r="765" spans="1:21" x14ac:dyDescent="0.35">
      <c r="A765" s="3" t="s">
        <v>85</v>
      </c>
      <c r="B765" s="3"/>
      <c r="C765" s="3"/>
      <c r="D765" s="34"/>
      <c r="E765" s="91"/>
      <c r="F765" s="34"/>
      <c r="G765" s="34"/>
      <c r="H765" s="34"/>
      <c r="I765" s="34"/>
      <c r="J765" s="34"/>
      <c r="K765" s="98">
        <v>44529</v>
      </c>
      <c r="L765" s="3" t="s">
        <v>1182</v>
      </c>
      <c r="M765" s="34"/>
      <c r="N765" s="34">
        <v>180000</v>
      </c>
      <c r="O765" s="34">
        <f t="shared" si="104"/>
        <v>180000</v>
      </c>
      <c r="P765" s="34"/>
      <c r="Q765" s="34"/>
      <c r="R765" s="34"/>
      <c r="S765" s="34"/>
      <c r="T765" s="3" t="s">
        <v>2135</v>
      </c>
    </row>
    <row r="766" spans="1:21" x14ac:dyDescent="0.35">
      <c r="A766" s="3" t="s">
        <v>85</v>
      </c>
      <c r="B766" s="3"/>
      <c r="C766" s="3"/>
      <c r="D766" s="34"/>
      <c r="E766" s="91"/>
      <c r="F766" s="34"/>
      <c r="G766" s="34"/>
      <c r="H766" s="34"/>
      <c r="I766" s="34"/>
      <c r="J766" s="34"/>
      <c r="K766" s="98">
        <v>44571</v>
      </c>
      <c r="L766" s="3" t="s">
        <v>1182</v>
      </c>
      <c r="M766" s="34"/>
      <c r="N766" s="34">
        <v>326500</v>
      </c>
      <c r="O766" s="34">
        <f t="shared" si="104"/>
        <v>326500</v>
      </c>
      <c r="P766" s="34"/>
      <c r="Q766" s="34"/>
      <c r="R766" s="34"/>
      <c r="S766" s="34"/>
      <c r="T766" s="3" t="s">
        <v>2135</v>
      </c>
    </row>
    <row r="767" spans="1:21" x14ac:dyDescent="0.35">
      <c r="A767" s="3" t="s">
        <v>85</v>
      </c>
      <c r="B767" s="3"/>
      <c r="C767" s="3"/>
      <c r="D767" s="34"/>
      <c r="E767" s="91"/>
      <c r="F767" s="34"/>
      <c r="G767" s="34"/>
      <c r="H767" s="34"/>
      <c r="I767" s="34"/>
      <c r="J767" s="34"/>
      <c r="K767" s="98">
        <v>44573</v>
      </c>
      <c r="L767" s="3" t="s">
        <v>316</v>
      </c>
      <c r="M767" s="34">
        <v>651000</v>
      </c>
      <c r="N767" s="34"/>
      <c r="O767" s="34">
        <f t="shared" si="104"/>
        <v>651000</v>
      </c>
      <c r="P767" s="34"/>
      <c r="Q767" s="34"/>
      <c r="R767" s="34"/>
      <c r="S767" s="34"/>
      <c r="T767" s="3" t="s">
        <v>2135</v>
      </c>
    </row>
    <row r="768" spans="1:21" x14ac:dyDescent="0.35">
      <c r="A768" s="3" t="s">
        <v>85</v>
      </c>
      <c r="B768" s="3"/>
      <c r="C768" s="3"/>
      <c r="D768" s="34"/>
      <c r="E768" s="91"/>
      <c r="F768" s="34"/>
      <c r="G768" s="34"/>
      <c r="H768" s="34"/>
      <c r="I768" s="34"/>
      <c r="J768" s="34"/>
      <c r="K768" s="3"/>
      <c r="L768" s="100" t="s">
        <v>2222</v>
      </c>
      <c r="M768" s="100">
        <v>-549710</v>
      </c>
      <c r="N768" s="34"/>
      <c r="O768" s="34">
        <f t="shared" si="104"/>
        <v>-549710</v>
      </c>
      <c r="P768" s="34"/>
      <c r="Q768" s="34"/>
      <c r="R768" s="43"/>
      <c r="S768" s="43"/>
      <c r="T768" s="3" t="s">
        <v>2135</v>
      </c>
    </row>
    <row r="769" spans="1:21" x14ac:dyDescent="0.35">
      <c r="A769" s="3" t="s">
        <v>85</v>
      </c>
      <c r="B769" s="3"/>
      <c r="C769" s="3"/>
      <c r="D769" s="34"/>
      <c r="E769" s="91"/>
      <c r="F769" s="34"/>
      <c r="G769" s="34"/>
      <c r="H769" s="34"/>
      <c r="I769" s="34"/>
      <c r="J769" s="34"/>
      <c r="K769" s="3"/>
      <c r="L769" s="3"/>
      <c r="M769" s="34"/>
      <c r="N769" s="34"/>
      <c r="O769" s="34"/>
      <c r="P769" s="34"/>
      <c r="Q769" s="34"/>
      <c r="R769" s="34"/>
      <c r="S769" s="34"/>
      <c r="T769" s="3" t="s">
        <v>2135</v>
      </c>
    </row>
    <row r="770" spans="1:21" s="95" customFormat="1" x14ac:dyDescent="0.35">
      <c r="A770" s="18" t="s">
        <v>85</v>
      </c>
      <c r="B770" s="18"/>
      <c r="C770" s="18"/>
      <c r="D770" s="23"/>
      <c r="E770" s="94"/>
      <c r="F770" s="23"/>
      <c r="G770" s="23"/>
      <c r="H770" s="23"/>
      <c r="I770" s="23"/>
      <c r="J770" s="23"/>
      <c r="K770" s="18"/>
      <c r="L770" s="18"/>
      <c r="M770" s="23">
        <f t="shared" ref="M770:N770" si="105">SUM(M762:M768)</f>
        <v>1001290</v>
      </c>
      <c r="N770" s="23">
        <f t="shared" si="105"/>
        <v>526500</v>
      </c>
      <c r="O770" s="23">
        <f>SUM(O762:O768)</f>
        <v>1527790</v>
      </c>
      <c r="P770" s="23">
        <f>+I761-M770</f>
        <v>-1001290</v>
      </c>
      <c r="Q770" s="23">
        <f>+J761-N770</f>
        <v>1001289.9999999998</v>
      </c>
      <c r="R770" s="23">
        <f>+P770+Q770</f>
        <v>0</v>
      </c>
      <c r="S770" s="23">
        <f>+O770</f>
        <v>1527790</v>
      </c>
      <c r="T770" s="18"/>
      <c r="U770" s="95" t="s">
        <v>2302</v>
      </c>
    </row>
    <row r="771" spans="1:21" x14ac:dyDescent="0.35">
      <c r="A771" s="3" t="s">
        <v>86</v>
      </c>
      <c r="B771" s="3" t="s">
        <v>437</v>
      </c>
      <c r="C771" s="3"/>
      <c r="D771" s="34">
        <v>138.76</v>
      </c>
      <c r="E771" s="91">
        <v>11500</v>
      </c>
      <c r="F771" s="34">
        <f>+D771*0.8364</f>
        <v>116.058864</v>
      </c>
      <c r="G771" s="34"/>
      <c r="H771" s="34">
        <f>+D771*E771</f>
        <v>1595740</v>
      </c>
      <c r="I771" s="34">
        <f>+CEILING(F771*G771,1000)</f>
        <v>0</v>
      </c>
      <c r="J771" s="34">
        <f>(H771-I771)</f>
        <v>1595740</v>
      </c>
      <c r="K771" s="98">
        <v>44408</v>
      </c>
      <c r="L771" s="3" t="s">
        <v>2109</v>
      </c>
      <c r="M771" s="34"/>
      <c r="N771" s="34"/>
      <c r="O771" s="34"/>
      <c r="P771" s="34"/>
      <c r="Q771" s="34"/>
      <c r="R771" s="34"/>
      <c r="S771" s="34"/>
      <c r="T771" s="3" t="s">
        <v>2132</v>
      </c>
      <c r="U771" s="1" t="s">
        <v>2303</v>
      </c>
    </row>
    <row r="772" spans="1:21" x14ac:dyDescent="0.35">
      <c r="A772" s="3" t="s">
        <v>86</v>
      </c>
      <c r="B772" s="3"/>
      <c r="C772" s="3"/>
      <c r="D772" s="34"/>
      <c r="E772" s="91"/>
      <c r="F772" s="34"/>
      <c r="G772" s="34"/>
      <c r="H772" s="34"/>
      <c r="I772" s="34"/>
      <c r="J772" s="34"/>
      <c r="K772" s="98">
        <v>44408</v>
      </c>
      <c r="L772" s="3" t="s">
        <v>316</v>
      </c>
      <c r="M772" s="34">
        <v>10000</v>
      </c>
      <c r="N772" s="34"/>
      <c r="O772" s="34">
        <f t="shared" ref="O772:O784" si="106">+SUM(M772:N772)</f>
        <v>10000</v>
      </c>
      <c r="P772" s="34"/>
      <c r="Q772" s="34"/>
      <c r="R772" s="34"/>
      <c r="S772" s="34"/>
      <c r="T772" s="3" t="s">
        <v>2132</v>
      </c>
    </row>
    <row r="773" spans="1:21" x14ac:dyDescent="0.35">
      <c r="A773" s="3" t="s">
        <v>86</v>
      </c>
      <c r="B773" s="3"/>
      <c r="C773" s="3"/>
      <c r="D773" s="34"/>
      <c r="E773" s="91"/>
      <c r="F773" s="34"/>
      <c r="G773" s="34"/>
      <c r="H773" s="34"/>
      <c r="I773" s="34"/>
      <c r="J773" s="34"/>
      <c r="K773" s="98">
        <v>44414</v>
      </c>
      <c r="L773" s="3" t="s">
        <v>9</v>
      </c>
      <c r="M773" s="34"/>
      <c r="N773" s="34">
        <v>390000</v>
      </c>
      <c r="O773" s="34">
        <f t="shared" si="106"/>
        <v>390000</v>
      </c>
      <c r="P773" s="34"/>
      <c r="Q773" s="34"/>
      <c r="R773" s="34"/>
      <c r="S773" s="34"/>
      <c r="T773" s="3" t="s">
        <v>2132</v>
      </c>
    </row>
    <row r="774" spans="1:21" x14ac:dyDescent="0.35">
      <c r="A774" s="3" t="s">
        <v>86</v>
      </c>
      <c r="B774" s="3"/>
      <c r="C774" s="3"/>
      <c r="D774" s="34"/>
      <c r="E774" s="91"/>
      <c r="F774" s="34"/>
      <c r="G774" s="34"/>
      <c r="H774" s="34"/>
      <c r="I774" s="34"/>
      <c r="J774" s="34"/>
      <c r="K774" s="98">
        <v>44417</v>
      </c>
      <c r="L774" s="3" t="s">
        <v>9</v>
      </c>
      <c r="M774" s="34"/>
      <c r="N774" s="34">
        <v>350000</v>
      </c>
      <c r="O774" s="34">
        <f t="shared" si="106"/>
        <v>350000</v>
      </c>
      <c r="P774" s="34"/>
      <c r="Q774" s="34"/>
      <c r="R774" s="43"/>
      <c r="S774" s="43"/>
      <c r="T774" s="3" t="s">
        <v>2132</v>
      </c>
    </row>
    <row r="775" spans="1:21" x14ac:dyDescent="0.35">
      <c r="A775" s="3" t="s">
        <v>86</v>
      </c>
      <c r="B775" s="3"/>
      <c r="C775" s="3"/>
      <c r="D775" s="34"/>
      <c r="E775" s="91"/>
      <c r="F775" s="34"/>
      <c r="G775" s="34"/>
      <c r="H775" s="34"/>
      <c r="I775" s="34"/>
      <c r="J775" s="34"/>
      <c r="K775" s="98">
        <v>44453</v>
      </c>
      <c r="L775" s="3" t="s">
        <v>9</v>
      </c>
      <c r="M775" s="34"/>
      <c r="N775" s="34">
        <v>11000</v>
      </c>
      <c r="O775" s="34">
        <f t="shared" si="106"/>
        <v>11000</v>
      </c>
      <c r="P775" s="34"/>
      <c r="Q775" s="34"/>
      <c r="R775" s="34"/>
      <c r="S775" s="34"/>
      <c r="T775" s="3" t="s">
        <v>2132</v>
      </c>
    </row>
    <row r="776" spans="1:21" x14ac:dyDescent="0.35">
      <c r="A776" s="3" t="s">
        <v>86</v>
      </c>
      <c r="B776" s="3"/>
      <c r="C776" s="3"/>
      <c r="D776" s="34"/>
      <c r="E776" s="91"/>
      <c r="F776" s="34"/>
      <c r="G776" s="34"/>
      <c r="H776" s="34"/>
      <c r="I776" s="34"/>
      <c r="J776" s="34"/>
      <c r="K776" s="98">
        <v>44466</v>
      </c>
      <c r="L776" s="3" t="s">
        <v>1182</v>
      </c>
      <c r="M776" s="34"/>
      <c r="N776" s="34">
        <v>200000</v>
      </c>
      <c r="O776" s="34">
        <f t="shared" si="106"/>
        <v>200000</v>
      </c>
      <c r="P776" s="34"/>
      <c r="Q776" s="34"/>
      <c r="R776" s="34"/>
      <c r="S776" s="34"/>
      <c r="T776" s="3" t="s">
        <v>2132</v>
      </c>
    </row>
    <row r="777" spans="1:21" x14ac:dyDescent="0.35">
      <c r="A777" s="3" t="s">
        <v>86</v>
      </c>
      <c r="B777" s="3"/>
      <c r="C777" s="3"/>
      <c r="D777" s="34"/>
      <c r="E777" s="91"/>
      <c r="F777" s="34"/>
      <c r="G777" s="34"/>
      <c r="H777" s="34"/>
      <c r="I777" s="34"/>
      <c r="J777" s="34"/>
      <c r="K777" s="98">
        <v>44471</v>
      </c>
      <c r="L777" s="3" t="s">
        <v>9</v>
      </c>
      <c r="M777" s="34"/>
      <c r="N777" s="34">
        <v>175000</v>
      </c>
      <c r="O777" s="34">
        <f t="shared" si="106"/>
        <v>175000</v>
      </c>
      <c r="P777" s="34"/>
      <c r="Q777" s="34"/>
      <c r="R777" s="34"/>
      <c r="S777" s="34"/>
      <c r="T777" s="3" t="s">
        <v>2132</v>
      </c>
    </row>
    <row r="778" spans="1:21" x14ac:dyDescent="0.35">
      <c r="A778" s="3" t="s">
        <v>86</v>
      </c>
      <c r="B778" s="3"/>
      <c r="C778" s="3"/>
      <c r="D778" s="34"/>
      <c r="E778" s="91"/>
      <c r="F778" s="34"/>
      <c r="G778" s="34"/>
      <c r="H778" s="34"/>
      <c r="I778" s="34"/>
      <c r="J778" s="34"/>
      <c r="K778" s="98">
        <v>44498</v>
      </c>
      <c r="L778" s="3" t="s">
        <v>9</v>
      </c>
      <c r="M778" s="34"/>
      <c r="N778" s="34">
        <v>80000</v>
      </c>
      <c r="O778" s="34">
        <f t="shared" si="106"/>
        <v>80000</v>
      </c>
      <c r="P778" s="34"/>
      <c r="Q778" s="34"/>
      <c r="R778" s="34"/>
      <c r="S778" s="34"/>
      <c r="T778" s="3" t="s">
        <v>2132</v>
      </c>
    </row>
    <row r="779" spans="1:21" x14ac:dyDescent="0.35">
      <c r="A779" s="3" t="s">
        <v>86</v>
      </c>
      <c r="B779" s="3"/>
      <c r="C779" s="3"/>
      <c r="D779" s="34"/>
      <c r="E779" s="91"/>
      <c r="F779" s="34"/>
      <c r="G779" s="34"/>
      <c r="H779" s="34"/>
      <c r="I779" s="34"/>
      <c r="J779" s="34"/>
      <c r="K779" s="98">
        <v>44501</v>
      </c>
      <c r="L779" s="3" t="s">
        <v>9</v>
      </c>
      <c r="M779" s="34"/>
      <c r="N779" s="34">
        <v>-500000</v>
      </c>
      <c r="O779" s="34">
        <f t="shared" si="106"/>
        <v>-500000</v>
      </c>
      <c r="P779" s="34"/>
      <c r="Q779" s="34"/>
      <c r="R779" s="34"/>
      <c r="S779" s="34"/>
      <c r="T779" s="3" t="s">
        <v>2132</v>
      </c>
    </row>
    <row r="780" spans="1:21" x14ac:dyDescent="0.35">
      <c r="A780" s="3" t="s">
        <v>86</v>
      </c>
      <c r="B780" s="3"/>
      <c r="C780" s="3"/>
      <c r="D780" s="34"/>
      <c r="E780" s="91"/>
      <c r="F780" s="34"/>
      <c r="G780" s="34"/>
      <c r="H780" s="34"/>
      <c r="I780" s="34"/>
      <c r="J780" s="34"/>
      <c r="K780" s="98">
        <v>44515</v>
      </c>
      <c r="L780" s="3" t="s">
        <v>9</v>
      </c>
      <c r="M780" s="34"/>
      <c r="N780" s="34">
        <v>134000</v>
      </c>
      <c r="O780" s="34">
        <f t="shared" si="106"/>
        <v>134000</v>
      </c>
      <c r="P780" s="34"/>
      <c r="Q780" s="34"/>
      <c r="R780" s="34"/>
      <c r="S780" s="34"/>
      <c r="T780" s="3" t="s">
        <v>2132</v>
      </c>
    </row>
    <row r="781" spans="1:21" x14ac:dyDescent="0.35">
      <c r="A781" s="3" t="s">
        <v>86</v>
      </c>
      <c r="B781" s="3"/>
      <c r="C781" s="3"/>
      <c r="D781" s="34"/>
      <c r="E781" s="91"/>
      <c r="F781" s="34"/>
      <c r="G781" s="34"/>
      <c r="H781" s="34"/>
      <c r="I781" s="34"/>
      <c r="J781" s="34"/>
      <c r="K781" s="98">
        <v>44526</v>
      </c>
      <c r="L781" s="3" t="s">
        <v>9</v>
      </c>
      <c r="M781" s="34"/>
      <c r="N781" s="34">
        <v>41740</v>
      </c>
      <c r="O781" s="34">
        <f t="shared" si="106"/>
        <v>41740</v>
      </c>
      <c r="P781" s="34"/>
      <c r="Q781" s="34"/>
      <c r="R781" s="34"/>
      <c r="S781" s="34"/>
      <c r="T781" s="3" t="s">
        <v>2132</v>
      </c>
    </row>
    <row r="782" spans="1:21" x14ac:dyDescent="0.35">
      <c r="A782" s="3" t="s">
        <v>86</v>
      </c>
      <c r="B782" s="3"/>
      <c r="C782" s="3"/>
      <c r="D782" s="34"/>
      <c r="E782" s="91"/>
      <c r="F782" s="34"/>
      <c r="G782" s="34"/>
      <c r="H782" s="34"/>
      <c r="I782" s="34"/>
      <c r="J782" s="34"/>
      <c r="K782" s="98">
        <v>44554</v>
      </c>
      <c r="L782" s="3" t="s">
        <v>316</v>
      </c>
      <c r="M782" s="34">
        <v>-10000</v>
      </c>
      <c r="N782" s="34"/>
      <c r="O782" s="34">
        <f t="shared" si="106"/>
        <v>-10000</v>
      </c>
      <c r="P782" s="34"/>
      <c r="Q782" s="34"/>
      <c r="R782" s="43"/>
      <c r="S782" s="43"/>
      <c r="T782" s="3" t="s">
        <v>2132</v>
      </c>
    </row>
    <row r="783" spans="1:21" x14ac:dyDescent="0.35">
      <c r="A783" s="3" t="s">
        <v>86</v>
      </c>
      <c r="B783" s="3"/>
      <c r="C783" s="3"/>
      <c r="D783" s="34"/>
      <c r="E783" s="91"/>
      <c r="F783" s="34"/>
      <c r="G783" s="34"/>
      <c r="H783" s="34"/>
      <c r="I783" s="34"/>
      <c r="J783" s="34"/>
      <c r="K783" s="98">
        <v>44530</v>
      </c>
      <c r="L783" s="3" t="s">
        <v>316</v>
      </c>
      <c r="M783" s="34">
        <v>715000</v>
      </c>
      <c r="N783" s="34"/>
      <c r="O783" s="34">
        <f t="shared" si="106"/>
        <v>715000</v>
      </c>
      <c r="P783" s="34"/>
      <c r="Q783" s="34"/>
      <c r="R783" s="34"/>
      <c r="S783" s="34"/>
      <c r="T783" s="3" t="s">
        <v>2132</v>
      </c>
    </row>
    <row r="784" spans="1:21" x14ac:dyDescent="0.35">
      <c r="A784" s="3" t="s">
        <v>86</v>
      </c>
      <c r="B784" s="3"/>
      <c r="C784" s="3"/>
      <c r="D784" s="34"/>
      <c r="E784" s="91"/>
      <c r="F784" s="34"/>
      <c r="G784" s="34"/>
      <c r="H784" s="34"/>
      <c r="I784" s="34"/>
      <c r="J784" s="34"/>
      <c r="K784" s="98">
        <v>44808</v>
      </c>
      <c r="L784" s="3" t="s">
        <v>9</v>
      </c>
      <c r="M784" s="34"/>
      <c r="N784" s="34">
        <v>-1000</v>
      </c>
      <c r="O784" s="34">
        <f t="shared" si="106"/>
        <v>-1000</v>
      </c>
      <c r="P784" s="34"/>
      <c r="Q784" s="34"/>
      <c r="R784" s="34"/>
      <c r="S784" s="34"/>
      <c r="T784" s="3" t="s">
        <v>2132</v>
      </c>
    </row>
    <row r="785" spans="1:21" x14ac:dyDescent="0.35">
      <c r="A785" s="3" t="s">
        <v>86</v>
      </c>
      <c r="B785" s="3"/>
      <c r="C785" s="3"/>
      <c r="D785" s="34"/>
      <c r="E785" s="91"/>
      <c r="F785" s="34"/>
      <c r="G785" s="34"/>
      <c r="H785" s="34"/>
      <c r="I785" s="34"/>
      <c r="J785" s="34"/>
      <c r="K785" s="3"/>
      <c r="L785" s="3"/>
      <c r="M785" s="34"/>
      <c r="N785" s="34"/>
      <c r="O785" s="34"/>
      <c r="P785" s="34"/>
      <c r="Q785" s="34"/>
      <c r="R785" s="34"/>
      <c r="S785" s="34"/>
      <c r="T785" s="3" t="s">
        <v>2132</v>
      </c>
    </row>
    <row r="786" spans="1:21" s="95" customFormat="1" x14ac:dyDescent="0.35">
      <c r="A786" s="18" t="s">
        <v>86</v>
      </c>
      <c r="B786" s="18"/>
      <c r="C786" s="18"/>
      <c r="D786" s="23"/>
      <c r="E786" s="94"/>
      <c r="F786" s="23"/>
      <c r="G786" s="23"/>
      <c r="H786" s="23"/>
      <c r="I786" s="23"/>
      <c r="J786" s="23"/>
      <c r="K786" s="18"/>
      <c r="L786" s="18"/>
      <c r="M786" s="23">
        <f t="shared" ref="M786:N786" si="107">SUM(M772:M784)</f>
        <v>715000</v>
      </c>
      <c r="N786" s="23">
        <f t="shared" si="107"/>
        <v>880740</v>
      </c>
      <c r="O786" s="23">
        <f>SUM(O772:O784)</f>
        <v>1595740</v>
      </c>
      <c r="P786" s="23">
        <f>+I771-M786</f>
        <v>-715000</v>
      </c>
      <c r="Q786" s="23">
        <f>+J771-N786</f>
        <v>715000</v>
      </c>
      <c r="R786" s="23">
        <f>+P786+Q786</f>
        <v>0</v>
      </c>
      <c r="S786" s="23">
        <f>+O786</f>
        <v>1595740</v>
      </c>
      <c r="T786" s="18"/>
      <c r="U786" s="95" t="s">
        <v>2302</v>
      </c>
    </row>
    <row r="787" spans="1:21" x14ac:dyDescent="0.35">
      <c r="A787" s="3" t="s">
        <v>1997</v>
      </c>
      <c r="B787" s="3" t="s">
        <v>437</v>
      </c>
      <c r="C787" s="3"/>
      <c r="D787" s="34">
        <v>138.88999999999999</v>
      </c>
      <c r="E787" s="91">
        <v>11500</v>
      </c>
      <c r="F787" s="34">
        <f>+D787*0.8364</f>
        <v>116.16759599999999</v>
      </c>
      <c r="G787" s="34"/>
      <c r="H787" s="34">
        <f>+D787*E787</f>
        <v>1597234.9999999998</v>
      </c>
      <c r="I787" s="34">
        <f>+CEILING(F787*G787,1000)</f>
        <v>0</v>
      </c>
      <c r="J787" s="34">
        <f>(H787-I787)</f>
        <v>1597234.9999999998</v>
      </c>
      <c r="K787" s="98">
        <v>44393</v>
      </c>
      <c r="L787" s="3" t="s">
        <v>2109</v>
      </c>
      <c r="M787" s="34"/>
      <c r="N787" s="34"/>
      <c r="O787" s="34"/>
      <c r="P787" s="34"/>
      <c r="Q787" s="34"/>
      <c r="R787" s="34"/>
      <c r="S787" s="34"/>
      <c r="T787" s="3" t="s">
        <v>2135</v>
      </c>
      <c r="U787" s="1" t="s">
        <v>2303</v>
      </c>
    </row>
    <row r="788" spans="1:21" x14ac:dyDescent="0.35">
      <c r="A788" s="3" t="s">
        <v>1997</v>
      </c>
      <c r="B788" s="3"/>
      <c r="C788" s="3"/>
      <c r="D788" s="34"/>
      <c r="E788" s="91"/>
      <c r="F788" s="34"/>
      <c r="G788" s="34"/>
      <c r="H788" s="34"/>
      <c r="I788" s="34"/>
      <c r="J788" s="34"/>
      <c r="K788" s="98">
        <v>44393</v>
      </c>
      <c r="L788" s="3" t="s">
        <v>316</v>
      </c>
      <c r="M788" s="34">
        <v>300000</v>
      </c>
      <c r="N788" s="34"/>
      <c r="O788" s="34">
        <f t="shared" ref="O788:O806" si="108">+SUM(M788:N788)</f>
        <v>300000</v>
      </c>
      <c r="P788" s="34"/>
      <c r="Q788" s="34"/>
      <c r="R788" s="34"/>
      <c r="S788" s="34"/>
      <c r="T788" s="3" t="s">
        <v>2135</v>
      </c>
    </row>
    <row r="789" spans="1:21" x14ac:dyDescent="0.35">
      <c r="A789" s="3" t="s">
        <v>1997</v>
      </c>
      <c r="B789" s="3"/>
      <c r="C789" s="3"/>
      <c r="D789" s="34"/>
      <c r="E789" s="91"/>
      <c r="F789" s="34"/>
      <c r="G789" s="34"/>
      <c r="H789" s="34"/>
      <c r="I789" s="34"/>
      <c r="J789" s="34"/>
      <c r="K789" s="98">
        <v>44399</v>
      </c>
      <c r="L789" s="3" t="s">
        <v>316</v>
      </c>
      <c r="M789" s="34">
        <v>500000</v>
      </c>
      <c r="N789" s="34"/>
      <c r="O789" s="34">
        <f t="shared" si="108"/>
        <v>500000</v>
      </c>
      <c r="P789" s="34"/>
      <c r="Q789" s="34"/>
      <c r="R789" s="34"/>
      <c r="S789" s="34"/>
      <c r="T789" s="3" t="s">
        <v>2135</v>
      </c>
    </row>
    <row r="790" spans="1:21" x14ac:dyDescent="0.35">
      <c r="A790" s="3" t="s">
        <v>1997</v>
      </c>
      <c r="B790" s="3"/>
      <c r="C790" s="3"/>
      <c r="D790" s="34"/>
      <c r="E790" s="91"/>
      <c r="F790" s="34"/>
      <c r="G790" s="34"/>
      <c r="H790" s="34"/>
      <c r="I790" s="34"/>
      <c r="J790" s="34"/>
      <c r="K790" s="98">
        <v>44407</v>
      </c>
      <c r="L790" s="100" t="s">
        <v>2187</v>
      </c>
      <c r="M790" s="100">
        <v>-400000</v>
      </c>
      <c r="N790" s="34"/>
      <c r="O790" s="34">
        <f t="shared" si="108"/>
        <v>-400000</v>
      </c>
      <c r="P790" s="34"/>
      <c r="Q790" s="34"/>
      <c r="R790" s="43"/>
      <c r="S790" s="43"/>
      <c r="T790" s="3" t="s">
        <v>2135</v>
      </c>
    </row>
    <row r="791" spans="1:21" x14ac:dyDescent="0.35">
      <c r="A791" s="3" t="s">
        <v>1997</v>
      </c>
      <c r="B791" s="3"/>
      <c r="C791" s="3"/>
      <c r="D791" s="34"/>
      <c r="E791" s="91"/>
      <c r="F791" s="34"/>
      <c r="G791" s="34"/>
      <c r="H791" s="34"/>
      <c r="I791" s="34"/>
      <c r="J791" s="34"/>
      <c r="K791" s="98">
        <v>44407</v>
      </c>
      <c r="L791" s="100" t="s">
        <v>2223</v>
      </c>
      <c r="M791" s="100">
        <v>-400000</v>
      </c>
      <c r="N791" s="34"/>
      <c r="O791" s="34">
        <f t="shared" si="108"/>
        <v>-400000</v>
      </c>
      <c r="P791" s="34"/>
      <c r="Q791" s="34"/>
      <c r="R791" s="34"/>
      <c r="S791" s="34"/>
      <c r="T791" s="3" t="s">
        <v>2135</v>
      </c>
    </row>
    <row r="792" spans="1:21" x14ac:dyDescent="0.35">
      <c r="A792" s="3" t="s">
        <v>1997</v>
      </c>
      <c r="B792" s="3"/>
      <c r="C792" s="3"/>
      <c r="D792" s="34"/>
      <c r="E792" s="91"/>
      <c r="F792" s="34"/>
      <c r="G792" s="34"/>
      <c r="H792" s="34"/>
      <c r="I792" s="34"/>
      <c r="J792" s="34"/>
      <c r="K792" s="98">
        <v>44420</v>
      </c>
      <c r="L792" s="3" t="s">
        <v>1182</v>
      </c>
      <c r="M792" s="34"/>
      <c r="N792" s="34">
        <v>300000</v>
      </c>
      <c r="O792" s="34">
        <f t="shared" si="108"/>
        <v>300000</v>
      </c>
      <c r="P792" s="34"/>
      <c r="Q792" s="34"/>
      <c r="R792" s="34"/>
      <c r="S792" s="34"/>
      <c r="T792" s="3" t="s">
        <v>2135</v>
      </c>
    </row>
    <row r="793" spans="1:21" x14ac:dyDescent="0.35">
      <c r="A793" s="3" t="s">
        <v>1997</v>
      </c>
      <c r="B793" s="3"/>
      <c r="C793" s="3"/>
      <c r="D793" s="34"/>
      <c r="E793" s="91"/>
      <c r="F793" s="34"/>
      <c r="G793" s="34"/>
      <c r="H793" s="34"/>
      <c r="I793" s="34"/>
      <c r="J793" s="34"/>
      <c r="K793" s="98">
        <v>44462</v>
      </c>
      <c r="L793" s="3" t="s">
        <v>316</v>
      </c>
      <c r="M793" s="34">
        <v>720000</v>
      </c>
      <c r="N793" s="34"/>
      <c r="O793" s="34">
        <f t="shared" si="108"/>
        <v>720000</v>
      </c>
      <c r="P793" s="34"/>
      <c r="Q793" s="34"/>
      <c r="R793" s="34"/>
      <c r="S793" s="34"/>
      <c r="T793" s="3" t="s">
        <v>2135</v>
      </c>
    </row>
    <row r="794" spans="1:21" x14ac:dyDescent="0.35">
      <c r="A794" s="3" t="s">
        <v>1997</v>
      </c>
      <c r="B794" s="3"/>
      <c r="C794" s="3"/>
      <c r="D794" s="34"/>
      <c r="E794" s="91"/>
      <c r="F794" s="34"/>
      <c r="G794" s="34"/>
      <c r="H794" s="34"/>
      <c r="I794" s="34"/>
      <c r="J794" s="34"/>
      <c r="K794" s="98">
        <v>44466</v>
      </c>
      <c r="L794" s="3" t="s">
        <v>1182</v>
      </c>
      <c r="M794" s="34"/>
      <c r="N794" s="34">
        <v>145000</v>
      </c>
      <c r="O794" s="34">
        <f t="shared" si="108"/>
        <v>145000</v>
      </c>
      <c r="P794" s="34"/>
      <c r="Q794" s="34"/>
      <c r="R794" s="43"/>
      <c r="S794" s="43"/>
      <c r="T794" s="3" t="s">
        <v>2135</v>
      </c>
    </row>
    <row r="795" spans="1:21" x14ac:dyDescent="0.35">
      <c r="A795" s="3" t="s">
        <v>1997</v>
      </c>
      <c r="B795" s="3"/>
      <c r="C795" s="3"/>
      <c r="D795" s="34"/>
      <c r="E795" s="91"/>
      <c r="F795" s="34"/>
      <c r="G795" s="34"/>
      <c r="H795" s="34"/>
      <c r="I795" s="34"/>
      <c r="J795" s="34"/>
      <c r="K795" s="98">
        <v>44466</v>
      </c>
      <c r="L795" s="100" t="s">
        <v>2224</v>
      </c>
      <c r="M795" s="100">
        <v>-290000</v>
      </c>
      <c r="N795" s="34"/>
      <c r="O795" s="34">
        <f t="shared" si="108"/>
        <v>-290000</v>
      </c>
      <c r="P795" s="34"/>
      <c r="Q795" s="34"/>
      <c r="R795" s="34"/>
      <c r="S795" s="34"/>
      <c r="T795" s="3" t="s">
        <v>2135</v>
      </c>
    </row>
    <row r="796" spans="1:21" x14ac:dyDescent="0.35">
      <c r="A796" s="3" t="s">
        <v>1997</v>
      </c>
      <c r="B796" s="3"/>
      <c r="C796" s="3"/>
      <c r="D796" s="34"/>
      <c r="E796" s="91"/>
      <c r="F796" s="34"/>
      <c r="G796" s="34"/>
      <c r="H796" s="34"/>
      <c r="I796" s="34"/>
      <c r="J796" s="34"/>
      <c r="K796" s="98">
        <v>44511</v>
      </c>
      <c r="L796" s="3" t="s">
        <v>1182</v>
      </c>
      <c r="M796" s="34"/>
      <c r="N796" s="34">
        <v>300000</v>
      </c>
      <c r="O796" s="34">
        <f t="shared" si="108"/>
        <v>300000</v>
      </c>
      <c r="P796" s="34"/>
      <c r="Q796" s="34"/>
      <c r="R796" s="34"/>
      <c r="S796" s="34"/>
      <c r="T796" s="3" t="s">
        <v>2135</v>
      </c>
    </row>
    <row r="797" spans="1:21" x14ac:dyDescent="0.35">
      <c r="A797" s="3" t="s">
        <v>1997</v>
      </c>
      <c r="B797" s="3"/>
      <c r="C797" s="3"/>
      <c r="D797" s="34"/>
      <c r="E797" s="91"/>
      <c r="F797" s="34"/>
      <c r="G797" s="34"/>
      <c r="H797" s="34"/>
      <c r="I797" s="34"/>
      <c r="J797" s="34"/>
      <c r="K797" s="98">
        <v>44607</v>
      </c>
      <c r="L797" s="3" t="s">
        <v>1182</v>
      </c>
      <c r="M797" s="34"/>
      <c r="N797" s="34">
        <v>248000</v>
      </c>
      <c r="O797" s="34">
        <f t="shared" si="108"/>
        <v>248000</v>
      </c>
      <c r="P797" s="34"/>
      <c r="Q797" s="34"/>
      <c r="R797" s="34"/>
      <c r="S797" s="34"/>
      <c r="T797" s="3" t="s">
        <v>2135</v>
      </c>
    </row>
    <row r="798" spans="1:21" x14ac:dyDescent="0.35">
      <c r="A798" s="3" t="s">
        <v>1997</v>
      </c>
      <c r="B798" s="3"/>
      <c r="C798" s="3"/>
      <c r="D798" s="34"/>
      <c r="E798" s="91"/>
      <c r="F798" s="34"/>
      <c r="G798" s="34"/>
      <c r="H798" s="34"/>
      <c r="I798" s="34"/>
      <c r="J798" s="34"/>
      <c r="K798" s="98">
        <v>44701</v>
      </c>
      <c r="L798" s="3" t="s">
        <v>1182</v>
      </c>
      <c r="M798" s="34"/>
      <c r="N798" s="34">
        <v>175000</v>
      </c>
      <c r="O798" s="34">
        <f t="shared" si="108"/>
        <v>175000</v>
      </c>
      <c r="P798" s="34"/>
      <c r="Q798" s="34"/>
      <c r="R798" s="34"/>
      <c r="S798" s="34"/>
      <c r="T798" s="3" t="s">
        <v>2135</v>
      </c>
    </row>
    <row r="799" spans="1:21" x14ac:dyDescent="0.35">
      <c r="A799" s="3" t="s">
        <v>1997</v>
      </c>
      <c r="B799" s="3"/>
      <c r="C799" s="3"/>
      <c r="D799" s="34"/>
      <c r="E799" s="91"/>
      <c r="F799" s="34"/>
      <c r="G799" s="34"/>
      <c r="H799" s="34"/>
      <c r="I799" s="34"/>
      <c r="J799" s="34"/>
      <c r="K799" s="98">
        <v>44881</v>
      </c>
      <c r="L799" s="3" t="s">
        <v>9</v>
      </c>
      <c r="M799" s="34"/>
      <c r="N799" s="34">
        <v>10000</v>
      </c>
      <c r="O799" s="34">
        <f t="shared" si="108"/>
        <v>10000</v>
      </c>
      <c r="P799" s="34"/>
      <c r="Q799" s="34"/>
      <c r="R799" s="34"/>
      <c r="S799" s="34"/>
      <c r="T799" s="3" t="s">
        <v>1618</v>
      </c>
    </row>
    <row r="800" spans="1:21" x14ac:dyDescent="0.35">
      <c r="A800" s="3" t="s">
        <v>1997</v>
      </c>
      <c r="B800" s="3"/>
      <c r="C800" s="3"/>
      <c r="D800" s="34"/>
      <c r="E800" s="91"/>
      <c r="F800" s="34"/>
      <c r="G800" s="34"/>
      <c r="H800" s="34"/>
      <c r="I800" s="34"/>
      <c r="J800" s="34"/>
      <c r="K800" s="98">
        <v>44915</v>
      </c>
      <c r="L800" s="3" t="s">
        <v>316</v>
      </c>
      <c r="M800" s="34">
        <v>-500000</v>
      </c>
      <c r="N800" s="34"/>
      <c r="O800" s="34">
        <f t="shared" si="108"/>
        <v>-500000</v>
      </c>
      <c r="P800" s="34"/>
      <c r="Q800" s="34"/>
      <c r="R800" s="34"/>
      <c r="S800" s="34"/>
      <c r="T800" s="3" t="s">
        <v>2135</v>
      </c>
    </row>
    <row r="801" spans="1:21" x14ac:dyDescent="0.35">
      <c r="A801" s="3" t="s">
        <v>1997</v>
      </c>
      <c r="B801" s="3"/>
      <c r="C801" s="3"/>
      <c r="D801" s="34"/>
      <c r="E801" s="91"/>
      <c r="F801" s="34">
        <f>+D801*0.8364</f>
        <v>0</v>
      </c>
      <c r="G801" s="34"/>
      <c r="H801" s="34"/>
      <c r="I801" s="34"/>
      <c r="J801" s="34"/>
      <c r="K801" s="98">
        <v>44924</v>
      </c>
      <c r="L801" s="3" t="s">
        <v>9</v>
      </c>
      <c r="M801" s="34"/>
      <c r="N801" s="34">
        <v>300000</v>
      </c>
      <c r="O801" s="34">
        <f t="shared" si="108"/>
        <v>300000</v>
      </c>
      <c r="P801" s="34"/>
      <c r="Q801" s="34"/>
      <c r="R801" s="34"/>
      <c r="S801" s="34"/>
      <c r="T801" s="3" t="s">
        <v>2135</v>
      </c>
    </row>
    <row r="802" spans="1:21" x14ac:dyDescent="0.35">
      <c r="A802" s="3" t="s">
        <v>1997</v>
      </c>
      <c r="B802" s="3"/>
      <c r="C802" s="3"/>
      <c r="D802" s="34"/>
      <c r="E802" s="91"/>
      <c r="F802" s="34"/>
      <c r="G802" s="34"/>
      <c r="H802" s="34"/>
      <c r="I802" s="34"/>
      <c r="J802" s="34"/>
      <c r="K802" s="98">
        <v>44967</v>
      </c>
      <c r="L802" s="3" t="s">
        <v>316</v>
      </c>
      <c r="M802" s="34">
        <v>-720000</v>
      </c>
      <c r="N802" s="34"/>
      <c r="O802" s="34">
        <f t="shared" si="108"/>
        <v>-720000</v>
      </c>
      <c r="P802" s="34"/>
      <c r="Q802" s="34"/>
      <c r="R802" s="34"/>
      <c r="S802" s="34"/>
      <c r="T802" s="3" t="s">
        <v>2135</v>
      </c>
    </row>
    <row r="803" spans="1:21" x14ac:dyDescent="0.35">
      <c r="A803" s="3" t="s">
        <v>1997</v>
      </c>
      <c r="B803" s="3"/>
      <c r="C803" s="3"/>
      <c r="D803" s="34"/>
      <c r="E803" s="91"/>
      <c r="F803" s="34"/>
      <c r="G803" s="34"/>
      <c r="H803" s="34"/>
      <c r="I803" s="34"/>
      <c r="J803" s="34"/>
      <c r="K803" s="98">
        <v>44937</v>
      </c>
      <c r="L803" s="3" t="s">
        <v>316</v>
      </c>
      <c r="M803" s="34">
        <v>716000</v>
      </c>
      <c r="N803" s="34"/>
      <c r="O803" s="34">
        <f t="shared" si="108"/>
        <v>716000</v>
      </c>
      <c r="P803" s="34"/>
      <c r="Q803" s="34"/>
      <c r="R803" s="43"/>
      <c r="S803" s="43"/>
      <c r="T803" s="3" t="s">
        <v>2135</v>
      </c>
    </row>
    <row r="804" spans="1:21" x14ac:dyDescent="0.35">
      <c r="A804" s="3" t="s">
        <v>1997</v>
      </c>
      <c r="B804" s="3"/>
      <c r="C804" s="3"/>
      <c r="D804" s="34"/>
      <c r="E804" s="91"/>
      <c r="F804" s="34"/>
      <c r="G804" s="34"/>
      <c r="H804" s="34"/>
      <c r="I804" s="34"/>
      <c r="J804" s="34"/>
      <c r="K804" s="98">
        <v>44937</v>
      </c>
      <c r="L804" s="3" t="s">
        <v>9</v>
      </c>
      <c r="M804" s="34"/>
      <c r="N804" s="34">
        <v>200000</v>
      </c>
      <c r="O804" s="34">
        <f t="shared" si="108"/>
        <v>200000</v>
      </c>
      <c r="P804" s="34"/>
      <c r="Q804" s="34"/>
      <c r="R804" s="34"/>
      <c r="S804" s="34"/>
      <c r="T804" s="3" t="s">
        <v>1618</v>
      </c>
    </row>
    <row r="805" spans="1:21" x14ac:dyDescent="0.35">
      <c r="A805" s="3" t="s">
        <v>1997</v>
      </c>
      <c r="B805" s="3"/>
      <c r="C805" s="3"/>
      <c r="D805" s="34"/>
      <c r="E805" s="91"/>
      <c r="F805" s="34"/>
      <c r="G805" s="34"/>
      <c r="H805" s="34"/>
      <c r="I805" s="34"/>
      <c r="J805" s="34"/>
      <c r="K805" s="98">
        <v>45191</v>
      </c>
      <c r="L805" s="3" t="s">
        <v>316</v>
      </c>
      <c r="M805" s="34">
        <v>-300000</v>
      </c>
      <c r="N805" s="34"/>
      <c r="O805" s="34">
        <f t="shared" si="108"/>
        <v>-300000</v>
      </c>
      <c r="P805" s="34"/>
      <c r="Q805" s="34"/>
      <c r="R805" s="34"/>
      <c r="S805" s="34"/>
      <c r="T805" s="3" t="s">
        <v>1618</v>
      </c>
    </row>
    <row r="806" spans="1:21" x14ac:dyDescent="0.35">
      <c r="A806" s="3" t="s">
        <v>1997</v>
      </c>
      <c r="B806" s="3"/>
      <c r="C806" s="3"/>
      <c r="D806" s="34"/>
      <c r="E806" s="91"/>
      <c r="F806" s="34"/>
      <c r="G806" s="34"/>
      <c r="H806" s="34"/>
      <c r="I806" s="34"/>
      <c r="J806" s="34"/>
      <c r="K806" s="98">
        <v>45191</v>
      </c>
      <c r="L806" s="3" t="s">
        <v>9</v>
      </c>
      <c r="M806" s="34"/>
      <c r="N806" s="34">
        <v>300000</v>
      </c>
      <c r="O806" s="34">
        <f t="shared" si="108"/>
        <v>300000</v>
      </c>
      <c r="P806" s="34"/>
      <c r="Q806" s="34"/>
      <c r="R806" s="34"/>
      <c r="S806" s="34"/>
      <c r="T806" s="3" t="s">
        <v>1618</v>
      </c>
    </row>
    <row r="807" spans="1:21" x14ac:dyDescent="0.35">
      <c r="A807" s="3" t="s">
        <v>1997</v>
      </c>
      <c r="B807" s="3"/>
      <c r="C807" s="3"/>
      <c r="D807" s="34"/>
      <c r="E807" s="91"/>
      <c r="F807" s="34"/>
      <c r="G807" s="34"/>
      <c r="H807" s="34"/>
      <c r="I807" s="34"/>
      <c r="J807" s="34"/>
      <c r="K807" s="21"/>
      <c r="L807" s="3"/>
      <c r="M807" s="34"/>
      <c r="N807" s="34"/>
      <c r="O807" s="34"/>
      <c r="P807" s="34"/>
      <c r="Q807" s="34"/>
      <c r="R807" s="34"/>
      <c r="S807" s="34"/>
      <c r="T807" s="3" t="s">
        <v>2135</v>
      </c>
    </row>
    <row r="808" spans="1:21" s="95" customFormat="1" x14ac:dyDescent="0.35">
      <c r="A808" s="18" t="s">
        <v>1997</v>
      </c>
      <c r="B808" s="18"/>
      <c r="C808" s="18"/>
      <c r="D808" s="23"/>
      <c r="E808" s="94"/>
      <c r="F808" s="23"/>
      <c r="G808" s="23"/>
      <c r="H808" s="23"/>
      <c r="I808" s="23"/>
      <c r="J808" s="23"/>
      <c r="K808" s="36"/>
      <c r="L808" s="18"/>
      <c r="M808" s="23">
        <f t="shared" ref="M808:N808" si="109">SUM(M788:M806)</f>
        <v>-374000</v>
      </c>
      <c r="N808" s="23">
        <f t="shared" si="109"/>
        <v>1978000</v>
      </c>
      <c r="O808" s="23">
        <f>SUM(O788:O806)</f>
        <v>1604000</v>
      </c>
      <c r="P808" s="23">
        <f>+I787-M808</f>
        <v>374000</v>
      </c>
      <c r="Q808" s="23">
        <f>+J787-N808</f>
        <v>-380765.00000000023</v>
      </c>
      <c r="R808" s="23">
        <f>+P808+Q808</f>
        <v>-6765.0000000002328</v>
      </c>
      <c r="S808" s="23">
        <f>+O808</f>
        <v>1604000</v>
      </c>
      <c r="T808" s="18"/>
      <c r="U808" s="95" t="s">
        <v>2302</v>
      </c>
    </row>
    <row r="809" spans="1:21" x14ac:dyDescent="0.35">
      <c r="A809" s="3" t="s">
        <v>1998</v>
      </c>
      <c r="B809" s="3" t="s">
        <v>437</v>
      </c>
      <c r="C809" s="3"/>
      <c r="D809" s="34">
        <v>138.97999999999999</v>
      </c>
      <c r="E809" s="91">
        <v>11000</v>
      </c>
      <c r="F809" s="34">
        <f>+D809*0.8364</f>
        <v>116.24287199999999</v>
      </c>
      <c r="G809" s="34"/>
      <c r="H809" s="34">
        <f>+D809*E809</f>
        <v>1528780</v>
      </c>
      <c r="I809" s="34">
        <f>+CEILING(F809*G809,1000)</f>
        <v>0</v>
      </c>
      <c r="J809" s="34">
        <f>(H809-I809)</f>
        <v>1528780</v>
      </c>
      <c r="K809" s="21">
        <v>44407</v>
      </c>
      <c r="L809" s="3" t="s">
        <v>2109</v>
      </c>
      <c r="M809" s="34"/>
      <c r="N809" s="34"/>
      <c r="O809" s="34">
        <f t="shared" ref="O809:O822" si="110">+SUM(M809:N809)</f>
        <v>0</v>
      </c>
      <c r="P809" s="34"/>
      <c r="Q809" s="34"/>
      <c r="R809" s="34"/>
      <c r="S809" s="34"/>
      <c r="T809" s="3" t="s">
        <v>2135</v>
      </c>
      <c r="U809" s="1" t="s">
        <v>2303</v>
      </c>
    </row>
    <row r="810" spans="1:21" x14ac:dyDescent="0.35">
      <c r="A810" s="3" t="s">
        <v>1998</v>
      </c>
      <c r="B810" s="3"/>
      <c r="C810" s="3"/>
      <c r="D810" s="34"/>
      <c r="E810" s="91"/>
      <c r="F810" s="34"/>
      <c r="G810" s="34"/>
      <c r="H810" s="34"/>
      <c r="I810" s="34"/>
      <c r="J810" s="34"/>
      <c r="K810" s="21">
        <v>44407</v>
      </c>
      <c r="L810" s="100" t="s">
        <v>2225</v>
      </c>
      <c r="M810" s="100">
        <v>-440000</v>
      </c>
      <c r="N810" s="34"/>
      <c r="O810" s="34">
        <f t="shared" si="110"/>
        <v>-440000</v>
      </c>
      <c r="P810" s="34"/>
      <c r="Q810" s="34"/>
      <c r="R810" s="34"/>
      <c r="S810" s="34"/>
      <c r="T810" s="3" t="s">
        <v>2135</v>
      </c>
    </row>
    <row r="811" spans="1:21" x14ac:dyDescent="0.35">
      <c r="A811" s="3" t="s">
        <v>1998</v>
      </c>
      <c r="B811" s="3"/>
      <c r="C811" s="3"/>
      <c r="D811" s="34"/>
      <c r="E811" s="91"/>
      <c r="F811" s="34"/>
      <c r="G811" s="34"/>
      <c r="H811" s="34"/>
      <c r="I811" s="34"/>
      <c r="J811" s="34"/>
      <c r="K811" s="21">
        <v>44585</v>
      </c>
      <c r="L811" s="3" t="s">
        <v>316</v>
      </c>
      <c r="M811" s="34">
        <v>11000</v>
      </c>
      <c r="N811" s="34"/>
      <c r="O811" s="34">
        <f t="shared" si="110"/>
        <v>11000</v>
      </c>
      <c r="P811" s="34"/>
      <c r="Q811" s="34"/>
      <c r="R811" s="34"/>
      <c r="S811" s="34"/>
      <c r="T811" s="3" t="s">
        <v>2135</v>
      </c>
    </row>
    <row r="812" spans="1:21" x14ac:dyDescent="0.35">
      <c r="A812" s="3" t="s">
        <v>1998</v>
      </c>
      <c r="B812" s="3"/>
      <c r="C812" s="3"/>
      <c r="D812" s="34"/>
      <c r="E812" s="91"/>
      <c r="F812" s="34"/>
      <c r="G812" s="34"/>
      <c r="H812" s="34"/>
      <c r="I812" s="34"/>
      <c r="J812" s="34"/>
      <c r="K812" s="21">
        <v>44625</v>
      </c>
      <c r="L812" s="3" t="s">
        <v>9</v>
      </c>
      <c r="M812" s="34"/>
      <c r="N812" s="34">
        <v>200000</v>
      </c>
      <c r="O812" s="34">
        <f t="shared" si="110"/>
        <v>200000</v>
      </c>
      <c r="P812" s="34"/>
      <c r="Q812" s="34"/>
      <c r="R812" s="34"/>
      <c r="S812" s="34"/>
      <c r="T812" s="3" t="s">
        <v>2135</v>
      </c>
    </row>
    <row r="813" spans="1:21" x14ac:dyDescent="0.35">
      <c r="A813" s="3" t="s">
        <v>1998</v>
      </c>
      <c r="B813" s="3"/>
      <c r="C813" s="3"/>
      <c r="D813" s="34"/>
      <c r="E813" s="91"/>
      <c r="F813" s="34"/>
      <c r="G813" s="34"/>
      <c r="H813" s="34"/>
      <c r="I813" s="34"/>
      <c r="J813" s="34"/>
      <c r="K813" s="21">
        <v>44631</v>
      </c>
      <c r="L813" s="3" t="s">
        <v>1182</v>
      </c>
      <c r="M813" s="34"/>
      <c r="N813" s="34">
        <v>250000</v>
      </c>
      <c r="O813" s="34">
        <f t="shared" si="110"/>
        <v>250000</v>
      </c>
      <c r="P813" s="34"/>
      <c r="Q813" s="34"/>
      <c r="R813" s="43"/>
      <c r="S813" s="43"/>
      <c r="T813" s="3" t="s">
        <v>2135</v>
      </c>
    </row>
    <row r="814" spans="1:21" x14ac:dyDescent="0.35">
      <c r="A814" s="3" t="s">
        <v>1998</v>
      </c>
      <c r="B814" s="3"/>
      <c r="C814" s="3"/>
      <c r="D814" s="34"/>
      <c r="E814" s="91"/>
      <c r="F814" s="34"/>
      <c r="G814" s="34"/>
      <c r="H814" s="34"/>
      <c r="I814" s="34"/>
      <c r="J814" s="34"/>
      <c r="K814" s="3">
        <v>44632</v>
      </c>
      <c r="L814" s="3" t="s">
        <v>1182</v>
      </c>
      <c r="M814" s="34"/>
      <c r="N814" s="34">
        <v>250000</v>
      </c>
      <c r="O814" s="34">
        <f t="shared" si="110"/>
        <v>250000</v>
      </c>
      <c r="P814" s="34"/>
      <c r="Q814" s="34"/>
      <c r="R814" s="34"/>
      <c r="S814" s="34"/>
      <c r="T814" s="3" t="s">
        <v>2135</v>
      </c>
    </row>
    <row r="815" spans="1:21" x14ac:dyDescent="0.35">
      <c r="A815" s="3" t="s">
        <v>1998</v>
      </c>
      <c r="B815" s="3"/>
      <c r="C815" s="3"/>
      <c r="D815" s="34"/>
      <c r="E815" s="91"/>
      <c r="F815" s="34"/>
      <c r="G815" s="34"/>
      <c r="H815" s="34"/>
      <c r="I815" s="34"/>
      <c r="J815" s="34"/>
      <c r="K815" s="3">
        <v>44645</v>
      </c>
      <c r="L815" s="3" t="s">
        <v>1182</v>
      </c>
      <c r="M815" s="34"/>
      <c r="N815" s="34">
        <v>100000</v>
      </c>
      <c r="O815" s="34">
        <f t="shared" si="110"/>
        <v>100000</v>
      </c>
      <c r="P815" s="34"/>
      <c r="Q815" s="34"/>
      <c r="R815" s="34"/>
      <c r="S815" s="34"/>
      <c r="T815" s="3" t="s">
        <v>2135</v>
      </c>
    </row>
    <row r="816" spans="1:21" x14ac:dyDescent="0.35">
      <c r="A816" s="3" t="s">
        <v>1998</v>
      </c>
      <c r="B816" s="3"/>
      <c r="C816" s="3"/>
      <c r="D816" s="34"/>
      <c r="E816" s="91"/>
      <c r="F816" s="34">
        <f>+D816*0.8364</f>
        <v>0</v>
      </c>
      <c r="G816" s="34"/>
      <c r="H816" s="34"/>
      <c r="I816" s="34"/>
      <c r="J816" s="34"/>
      <c r="K816" s="21">
        <v>44733</v>
      </c>
      <c r="L816" s="3" t="s">
        <v>9</v>
      </c>
      <c r="M816" s="34"/>
      <c r="N816" s="34">
        <v>37500</v>
      </c>
      <c r="O816" s="34">
        <f t="shared" si="110"/>
        <v>37500</v>
      </c>
      <c r="P816" s="34"/>
      <c r="Q816" s="34"/>
      <c r="R816" s="34"/>
      <c r="S816" s="34"/>
      <c r="T816" s="3" t="s">
        <v>2135</v>
      </c>
    </row>
    <row r="817" spans="1:21" x14ac:dyDescent="0.35">
      <c r="A817" s="3" t="s">
        <v>1998</v>
      </c>
      <c r="B817" s="3"/>
      <c r="C817" s="3"/>
      <c r="D817" s="34"/>
      <c r="E817" s="91"/>
      <c r="F817" s="34"/>
      <c r="G817" s="34"/>
      <c r="H817" s="34"/>
      <c r="I817" s="34"/>
      <c r="J817" s="34"/>
      <c r="K817" s="21"/>
      <c r="L817" s="100" t="s">
        <v>2221</v>
      </c>
      <c r="M817" s="34"/>
      <c r="N817" s="100">
        <v>400000</v>
      </c>
      <c r="O817" s="34">
        <f t="shared" si="110"/>
        <v>400000</v>
      </c>
      <c r="P817" s="34"/>
      <c r="Q817" s="34"/>
      <c r="R817" s="34"/>
      <c r="S817" s="34"/>
      <c r="T817" s="3" t="s">
        <v>2135</v>
      </c>
    </row>
    <row r="818" spans="1:21" x14ac:dyDescent="0.35">
      <c r="A818" s="3" t="s">
        <v>1998</v>
      </c>
      <c r="B818" s="3"/>
      <c r="C818" s="3"/>
      <c r="D818" s="34"/>
      <c r="E818" s="91"/>
      <c r="F818" s="34"/>
      <c r="G818" s="34"/>
      <c r="H818" s="34"/>
      <c r="I818" s="34"/>
      <c r="J818" s="34"/>
      <c r="K818" s="21">
        <v>44808</v>
      </c>
      <c r="L818" s="3" t="s">
        <v>1182</v>
      </c>
      <c r="M818" s="34"/>
      <c r="N818" s="34">
        <v>-115000</v>
      </c>
      <c r="O818" s="34">
        <f t="shared" si="110"/>
        <v>-115000</v>
      </c>
      <c r="P818" s="34"/>
      <c r="Q818" s="34"/>
      <c r="R818" s="43"/>
      <c r="S818" s="43"/>
      <c r="T818" s="3" t="s">
        <v>2135</v>
      </c>
    </row>
    <row r="819" spans="1:21" x14ac:dyDescent="0.35">
      <c r="A819" s="3" t="s">
        <v>1998</v>
      </c>
      <c r="B819" s="3"/>
      <c r="C819" s="3"/>
      <c r="D819" s="34"/>
      <c r="E819" s="91"/>
      <c r="F819" s="34"/>
      <c r="G819" s="34"/>
      <c r="H819" s="34"/>
      <c r="I819" s="34"/>
      <c r="J819" s="34"/>
      <c r="K819" s="21"/>
      <c r="L819" s="3" t="s">
        <v>316</v>
      </c>
      <c r="M819" s="34">
        <v>326000</v>
      </c>
      <c r="N819" s="34"/>
      <c r="O819" s="34">
        <f t="shared" si="110"/>
        <v>326000</v>
      </c>
      <c r="P819" s="34"/>
      <c r="Q819" s="34"/>
      <c r="R819" s="34"/>
      <c r="S819" s="34"/>
      <c r="T819" s="3" t="s">
        <v>2135</v>
      </c>
    </row>
    <row r="820" spans="1:21" x14ac:dyDescent="0.35">
      <c r="A820" s="3" t="s">
        <v>1998</v>
      </c>
      <c r="B820" s="3"/>
      <c r="C820" s="3"/>
      <c r="D820" s="34"/>
      <c r="E820" s="91"/>
      <c r="F820" s="34"/>
      <c r="G820" s="34"/>
      <c r="H820" s="34"/>
      <c r="I820" s="34"/>
      <c r="J820" s="34"/>
      <c r="K820" s="21"/>
      <c r="L820" s="3" t="s">
        <v>316</v>
      </c>
      <c r="M820" s="34">
        <v>325000</v>
      </c>
      <c r="N820" s="34"/>
      <c r="O820" s="34">
        <f t="shared" si="110"/>
        <v>325000</v>
      </c>
      <c r="P820" s="34"/>
      <c r="Q820" s="34"/>
      <c r="R820" s="34"/>
      <c r="S820" s="34"/>
      <c r="T820" s="3" t="s">
        <v>2135</v>
      </c>
    </row>
    <row r="821" spans="1:21" x14ac:dyDescent="0.35">
      <c r="A821" s="3" t="s">
        <v>1998</v>
      </c>
      <c r="B821" s="3"/>
      <c r="C821" s="3"/>
      <c r="D821" s="34"/>
      <c r="E821" s="91"/>
      <c r="F821" s="34"/>
      <c r="G821" s="34"/>
      <c r="H821" s="34"/>
      <c r="I821" s="34"/>
      <c r="J821" s="34"/>
      <c r="K821" s="21">
        <v>44850</v>
      </c>
      <c r="L821" s="3" t="s">
        <v>9</v>
      </c>
      <c r="M821" s="34"/>
      <c r="N821" s="34">
        <v>72000</v>
      </c>
      <c r="O821" s="34">
        <f t="shared" si="110"/>
        <v>72000</v>
      </c>
      <c r="P821" s="34"/>
      <c r="Q821" s="34"/>
      <c r="R821" s="34"/>
      <c r="S821" s="34"/>
      <c r="T821" s="3" t="s">
        <v>2135</v>
      </c>
    </row>
    <row r="822" spans="1:21" x14ac:dyDescent="0.35">
      <c r="A822" s="3" t="s">
        <v>1998</v>
      </c>
      <c r="B822" s="3"/>
      <c r="C822" s="3"/>
      <c r="D822" s="34"/>
      <c r="E822" s="91"/>
      <c r="F822" s="34"/>
      <c r="G822" s="34"/>
      <c r="H822" s="34"/>
      <c r="I822" s="34"/>
      <c r="J822" s="34"/>
      <c r="K822" s="21">
        <v>44850</v>
      </c>
      <c r="L822" s="100" t="s">
        <v>2215</v>
      </c>
      <c r="M822" s="34"/>
      <c r="N822" s="100">
        <v>115000</v>
      </c>
      <c r="O822" s="34">
        <f t="shared" si="110"/>
        <v>115000</v>
      </c>
      <c r="P822" s="34"/>
      <c r="Q822" s="34"/>
      <c r="R822" s="43"/>
      <c r="S822" s="43"/>
      <c r="T822" s="3" t="s">
        <v>2135</v>
      </c>
    </row>
    <row r="823" spans="1:21" x14ac:dyDescent="0.35">
      <c r="A823" s="3" t="s">
        <v>1998</v>
      </c>
      <c r="B823" s="3"/>
      <c r="C823" s="3"/>
      <c r="D823" s="34"/>
      <c r="E823" s="91"/>
      <c r="F823" s="34"/>
      <c r="G823" s="34"/>
      <c r="H823" s="34"/>
      <c r="I823" s="34"/>
      <c r="J823" s="34"/>
      <c r="K823" s="21"/>
      <c r="L823" s="3"/>
      <c r="M823" s="34"/>
      <c r="N823" s="34"/>
      <c r="O823" s="34"/>
      <c r="P823" s="34"/>
      <c r="Q823" s="34"/>
      <c r="R823" s="34"/>
      <c r="S823" s="34"/>
      <c r="T823" s="3" t="s">
        <v>2135</v>
      </c>
    </row>
    <row r="824" spans="1:21" s="95" customFormat="1" x14ac:dyDescent="0.35">
      <c r="A824" s="18" t="s">
        <v>1998</v>
      </c>
      <c r="B824" s="18"/>
      <c r="C824" s="18"/>
      <c r="D824" s="23"/>
      <c r="E824" s="94"/>
      <c r="F824" s="23"/>
      <c r="G824" s="23"/>
      <c r="H824" s="23"/>
      <c r="I824" s="23"/>
      <c r="J824" s="23"/>
      <c r="K824" s="36"/>
      <c r="L824" s="18"/>
      <c r="M824" s="23">
        <f t="shared" ref="M824:N824" si="111">SUM(M810:M822)</f>
        <v>222000</v>
      </c>
      <c r="N824" s="23">
        <f t="shared" si="111"/>
        <v>1309500</v>
      </c>
      <c r="O824" s="23">
        <f>SUM(O810:O822)</f>
        <v>1531500</v>
      </c>
      <c r="P824" s="23">
        <f>+I809-M824</f>
        <v>-222000</v>
      </c>
      <c r="Q824" s="23">
        <f>+J809-N824</f>
        <v>219280</v>
      </c>
      <c r="R824" s="23">
        <f>+P824+Q824</f>
        <v>-2720</v>
      </c>
      <c r="S824" s="23">
        <f>+O824</f>
        <v>1531500</v>
      </c>
      <c r="T824" s="18"/>
      <c r="U824" s="95" t="s">
        <v>2302</v>
      </c>
    </row>
    <row r="825" spans="1:21" x14ac:dyDescent="0.35">
      <c r="A825" s="3" t="s">
        <v>1999</v>
      </c>
      <c r="B825" s="3" t="s">
        <v>437</v>
      </c>
      <c r="C825" s="3"/>
      <c r="D825" s="34">
        <v>119.44</v>
      </c>
      <c r="E825" s="91">
        <v>10000</v>
      </c>
      <c r="F825" s="34">
        <f>+D825*0.8364</f>
        <v>99.899616000000009</v>
      </c>
      <c r="G825" s="34"/>
      <c r="H825" s="34">
        <f>+D825*E825</f>
        <v>1194400</v>
      </c>
      <c r="I825" s="34">
        <f>+CEILING(F825*G825,1000)</f>
        <v>0</v>
      </c>
      <c r="J825" s="34">
        <f>(H825-I825)</f>
        <v>1194400</v>
      </c>
      <c r="K825" s="98">
        <v>44408</v>
      </c>
      <c r="L825" s="21" t="s">
        <v>2109</v>
      </c>
      <c r="M825" s="34"/>
      <c r="N825" s="34"/>
      <c r="O825" s="34">
        <f t="shared" ref="O825:O830" si="112">+SUM(M825:N825)</f>
        <v>0</v>
      </c>
      <c r="P825" s="34"/>
      <c r="Q825" s="34"/>
      <c r="R825" s="34"/>
      <c r="S825" s="34"/>
      <c r="T825" s="3" t="s">
        <v>2130</v>
      </c>
      <c r="U825" s="1" t="s">
        <v>2303</v>
      </c>
    </row>
    <row r="826" spans="1:21" x14ac:dyDescent="0.35">
      <c r="A826" s="3" t="s">
        <v>1999</v>
      </c>
      <c r="B826" s="3"/>
      <c r="C826" s="3"/>
      <c r="D826" s="34"/>
      <c r="E826" s="91"/>
      <c r="F826" s="34"/>
      <c r="G826" s="34"/>
      <c r="H826" s="34"/>
      <c r="I826" s="34"/>
      <c r="J826" s="34"/>
      <c r="K826" s="98">
        <v>44235</v>
      </c>
      <c r="L826" s="3" t="s">
        <v>1182</v>
      </c>
      <c r="M826" s="34"/>
      <c r="N826" s="34">
        <v>200000</v>
      </c>
      <c r="O826" s="34">
        <f t="shared" si="112"/>
        <v>200000</v>
      </c>
      <c r="P826" s="34"/>
      <c r="Q826" s="34"/>
      <c r="R826" s="34"/>
      <c r="S826" s="34"/>
      <c r="T826" s="3" t="s">
        <v>2130</v>
      </c>
    </row>
    <row r="827" spans="1:21" x14ac:dyDescent="0.35">
      <c r="A827" s="3" t="s">
        <v>1999</v>
      </c>
      <c r="B827" s="3"/>
      <c r="C827" s="3"/>
      <c r="D827" s="34"/>
      <c r="E827" s="91"/>
      <c r="F827" s="34"/>
      <c r="G827" s="34"/>
      <c r="H827" s="34"/>
      <c r="I827" s="34"/>
      <c r="J827" s="34"/>
      <c r="K827" s="98">
        <v>44724</v>
      </c>
      <c r="L827" s="100" t="s">
        <v>2226</v>
      </c>
      <c r="M827" s="34"/>
      <c r="N827" s="100">
        <v>295000</v>
      </c>
      <c r="O827" s="34">
        <f t="shared" si="112"/>
        <v>295000</v>
      </c>
      <c r="P827" s="34"/>
      <c r="Q827" s="34"/>
      <c r="R827" s="34"/>
      <c r="S827" s="34"/>
      <c r="T827" s="3" t="s">
        <v>2130</v>
      </c>
    </row>
    <row r="828" spans="1:21" x14ac:dyDescent="0.35">
      <c r="A828" s="3" t="s">
        <v>1999</v>
      </c>
      <c r="B828" s="3"/>
      <c r="C828" s="3"/>
      <c r="D828" s="34"/>
      <c r="E828" s="91"/>
      <c r="F828" s="34">
        <f>+D828*0.8364</f>
        <v>0</v>
      </c>
      <c r="G828" s="34"/>
      <c r="H828" s="34"/>
      <c r="I828" s="34"/>
      <c r="J828" s="34"/>
      <c r="K828" s="98">
        <v>44913</v>
      </c>
      <c r="L828" s="3" t="s">
        <v>9</v>
      </c>
      <c r="M828" s="34"/>
      <c r="N828" s="34">
        <v>50000</v>
      </c>
      <c r="O828" s="34">
        <f t="shared" si="112"/>
        <v>50000</v>
      </c>
      <c r="P828" s="34"/>
      <c r="Q828" s="34"/>
      <c r="R828" s="34"/>
      <c r="S828" s="34"/>
      <c r="T828" s="3" t="s">
        <v>2130</v>
      </c>
    </row>
    <row r="829" spans="1:21" x14ac:dyDescent="0.35">
      <c r="A829" s="3" t="s">
        <v>1999</v>
      </c>
      <c r="B829" s="3"/>
      <c r="C829" s="3"/>
      <c r="D829" s="34"/>
      <c r="E829" s="91"/>
      <c r="F829" s="34"/>
      <c r="G829" s="34"/>
      <c r="H829" s="34"/>
      <c r="I829" s="34"/>
      <c r="J829" s="34"/>
      <c r="K829" s="98">
        <v>44914</v>
      </c>
      <c r="L829" s="3" t="s">
        <v>316</v>
      </c>
      <c r="M829" s="34">
        <v>560000</v>
      </c>
      <c r="N829" s="34"/>
      <c r="O829" s="34">
        <f t="shared" si="112"/>
        <v>560000</v>
      </c>
      <c r="P829" s="34"/>
      <c r="Q829" s="34"/>
      <c r="R829" s="34"/>
      <c r="S829" s="34"/>
      <c r="T829" s="3" t="s">
        <v>2130</v>
      </c>
    </row>
    <row r="830" spans="1:21" x14ac:dyDescent="0.35">
      <c r="A830" s="3" t="s">
        <v>1999</v>
      </c>
      <c r="B830" s="3"/>
      <c r="C830" s="3"/>
      <c r="D830" s="34"/>
      <c r="E830" s="91"/>
      <c r="F830" s="34"/>
      <c r="G830" s="34"/>
      <c r="H830" s="34"/>
      <c r="I830" s="34"/>
      <c r="J830" s="34"/>
      <c r="K830" s="98">
        <v>44917</v>
      </c>
      <c r="L830" s="3" t="s">
        <v>9</v>
      </c>
      <c r="M830" s="34"/>
      <c r="N830" s="34">
        <v>89400</v>
      </c>
      <c r="O830" s="34">
        <f t="shared" si="112"/>
        <v>89400</v>
      </c>
      <c r="P830" s="34"/>
      <c r="Q830" s="34"/>
      <c r="R830" s="34"/>
      <c r="S830" s="34"/>
      <c r="T830" s="3" t="s">
        <v>2130</v>
      </c>
    </row>
    <row r="831" spans="1:21" x14ac:dyDescent="0.35">
      <c r="A831" s="3" t="s">
        <v>1999</v>
      </c>
      <c r="B831" s="3"/>
      <c r="C831" s="3"/>
      <c r="D831" s="34"/>
      <c r="E831" s="91"/>
      <c r="F831" s="34"/>
      <c r="G831" s="34"/>
      <c r="H831" s="34"/>
      <c r="I831" s="34"/>
      <c r="J831" s="34"/>
      <c r="K831" s="21"/>
      <c r="L831" s="3"/>
      <c r="M831" s="34"/>
      <c r="N831" s="34"/>
      <c r="O831" s="34"/>
      <c r="P831" s="34"/>
      <c r="Q831" s="34"/>
      <c r="R831" s="34"/>
      <c r="S831" s="34"/>
      <c r="T831" s="3" t="s">
        <v>2130</v>
      </c>
    </row>
    <row r="832" spans="1:21" s="95" customFormat="1" x14ac:dyDescent="0.35">
      <c r="A832" s="18" t="s">
        <v>1999</v>
      </c>
      <c r="B832" s="18"/>
      <c r="C832" s="18"/>
      <c r="D832" s="23"/>
      <c r="E832" s="94"/>
      <c r="F832" s="23"/>
      <c r="G832" s="23"/>
      <c r="H832" s="23"/>
      <c r="I832" s="23"/>
      <c r="J832" s="23"/>
      <c r="K832" s="36"/>
      <c r="L832" s="18"/>
      <c r="M832" s="23">
        <f t="shared" ref="M832:N832" si="113">SUM(M826:M830)</f>
        <v>560000</v>
      </c>
      <c r="N832" s="23">
        <f t="shared" si="113"/>
        <v>634400</v>
      </c>
      <c r="O832" s="23">
        <f>SUM(O826:O830)</f>
        <v>1194400</v>
      </c>
      <c r="P832" s="23">
        <f>+I825-M832</f>
        <v>-560000</v>
      </c>
      <c r="Q832" s="23">
        <f>+J825-N832</f>
        <v>560000</v>
      </c>
      <c r="R832" s="23">
        <f>+P832+Q832</f>
        <v>0</v>
      </c>
      <c r="S832" s="23">
        <f>+O832</f>
        <v>1194400</v>
      </c>
      <c r="T832" s="18"/>
      <c r="U832" s="95" t="s">
        <v>2302</v>
      </c>
    </row>
    <row r="833" spans="1:21" x14ac:dyDescent="0.35">
      <c r="A833" s="3" t="s">
        <v>2000</v>
      </c>
      <c r="B833" s="3" t="s">
        <v>437</v>
      </c>
      <c r="C833" s="3"/>
      <c r="D833" s="34">
        <v>119.44</v>
      </c>
      <c r="E833" s="91">
        <v>10000</v>
      </c>
      <c r="F833" s="34">
        <f>+D833*0.8364</f>
        <v>99.899616000000009</v>
      </c>
      <c r="G833" s="34"/>
      <c r="H833" s="34">
        <f>+D833*E833</f>
        <v>1194400</v>
      </c>
      <c r="I833" s="34">
        <f>+CEILING(F833*G833,1000)</f>
        <v>0</v>
      </c>
      <c r="J833" s="34">
        <f>(H833-I833)</f>
        <v>1194400</v>
      </c>
      <c r="K833" s="21">
        <v>44408</v>
      </c>
      <c r="L833" s="3" t="s">
        <v>2109</v>
      </c>
      <c r="M833" s="34"/>
      <c r="N833" s="34"/>
      <c r="O833" s="34">
        <f t="shared" ref="O833:O847" si="114">+SUM(M833:N833)</f>
        <v>0</v>
      </c>
      <c r="P833" s="34"/>
      <c r="Q833" s="34"/>
      <c r="R833" s="34"/>
      <c r="S833" s="34"/>
      <c r="T833" s="3" t="s">
        <v>2130</v>
      </c>
      <c r="U833" s="1" t="s">
        <v>2303</v>
      </c>
    </row>
    <row r="834" spans="1:21" x14ac:dyDescent="0.35">
      <c r="A834" s="3" t="s">
        <v>2000</v>
      </c>
      <c r="B834" s="3"/>
      <c r="C834" s="3"/>
      <c r="D834" s="34"/>
      <c r="E834" s="91"/>
      <c r="F834" s="34"/>
      <c r="G834" s="34"/>
      <c r="H834" s="34"/>
      <c r="I834" s="34"/>
      <c r="J834" s="34"/>
      <c r="K834" s="21">
        <v>44448</v>
      </c>
      <c r="L834" s="3" t="s">
        <v>316</v>
      </c>
      <c r="M834" s="34"/>
      <c r="N834" s="34">
        <v>120000</v>
      </c>
      <c r="O834" s="34">
        <f t="shared" si="114"/>
        <v>120000</v>
      </c>
      <c r="P834" s="34"/>
      <c r="Q834" s="34"/>
      <c r="R834" s="34"/>
      <c r="S834" s="34"/>
      <c r="T834" s="3" t="s">
        <v>2130</v>
      </c>
    </row>
    <row r="835" spans="1:21" x14ac:dyDescent="0.35">
      <c r="A835" s="3" t="s">
        <v>2000</v>
      </c>
      <c r="B835" s="3"/>
      <c r="C835" s="3"/>
      <c r="D835" s="34"/>
      <c r="E835" s="91"/>
      <c r="F835" s="34"/>
      <c r="G835" s="34"/>
      <c r="H835" s="34"/>
      <c r="I835" s="34"/>
      <c r="J835" s="34"/>
      <c r="K835" s="21">
        <v>44482</v>
      </c>
      <c r="L835" s="3" t="s">
        <v>316</v>
      </c>
      <c r="M835" s="34"/>
      <c r="N835" s="34">
        <v>100000</v>
      </c>
      <c r="O835" s="34">
        <f t="shared" si="114"/>
        <v>100000</v>
      </c>
      <c r="P835" s="34"/>
      <c r="Q835" s="34"/>
      <c r="R835" s="34"/>
      <c r="S835" s="34"/>
      <c r="T835" s="3" t="s">
        <v>2130</v>
      </c>
    </row>
    <row r="836" spans="1:21" x14ac:dyDescent="0.35">
      <c r="A836" s="3" t="s">
        <v>2000</v>
      </c>
      <c r="B836" s="3"/>
      <c r="C836" s="3"/>
      <c r="D836" s="34"/>
      <c r="E836" s="91"/>
      <c r="F836" s="34"/>
      <c r="G836" s="34"/>
      <c r="H836" s="34"/>
      <c r="I836" s="34"/>
      <c r="J836" s="34"/>
      <c r="K836" s="21">
        <v>44723</v>
      </c>
      <c r="L836" s="3" t="s">
        <v>9</v>
      </c>
      <c r="M836" s="34"/>
      <c r="N836" s="34">
        <v>60000</v>
      </c>
      <c r="O836" s="34">
        <f t="shared" si="114"/>
        <v>60000</v>
      </c>
      <c r="P836" s="34"/>
      <c r="Q836" s="34"/>
      <c r="R836" s="34"/>
      <c r="S836" s="34"/>
      <c r="T836" s="3" t="s">
        <v>2130</v>
      </c>
    </row>
    <row r="837" spans="1:21" x14ac:dyDescent="0.35">
      <c r="A837" s="3" t="s">
        <v>2000</v>
      </c>
      <c r="B837" s="3"/>
      <c r="C837" s="3"/>
      <c r="D837" s="34"/>
      <c r="E837" s="91"/>
      <c r="F837" s="34"/>
      <c r="G837" s="34"/>
      <c r="H837" s="34"/>
      <c r="I837" s="34"/>
      <c r="J837" s="34"/>
      <c r="K837" s="21">
        <v>44728</v>
      </c>
      <c r="L837" s="100" t="s">
        <v>2227</v>
      </c>
      <c r="M837" s="34"/>
      <c r="N837" s="100">
        <v>200000</v>
      </c>
      <c r="O837" s="34">
        <f t="shared" si="114"/>
        <v>200000</v>
      </c>
      <c r="P837" s="34"/>
      <c r="Q837" s="34"/>
      <c r="R837" s="34"/>
      <c r="S837" s="34"/>
      <c r="T837" s="3" t="s">
        <v>2130</v>
      </c>
    </row>
    <row r="838" spans="1:21" x14ac:dyDescent="0.35">
      <c r="A838" s="3" t="s">
        <v>2000</v>
      </c>
      <c r="B838" s="3"/>
      <c r="C838" s="3"/>
      <c r="D838" s="34"/>
      <c r="E838" s="91"/>
      <c r="F838" s="34"/>
      <c r="G838" s="34"/>
      <c r="H838" s="34"/>
      <c r="I838" s="34"/>
      <c r="J838" s="34"/>
      <c r="K838" s="21">
        <v>44970</v>
      </c>
      <c r="L838" s="3" t="s">
        <v>316</v>
      </c>
      <c r="M838" s="34"/>
      <c r="N838" s="34">
        <v>560000</v>
      </c>
      <c r="O838" s="34">
        <f t="shared" si="114"/>
        <v>560000</v>
      </c>
      <c r="P838" s="34"/>
      <c r="Q838" s="34"/>
      <c r="R838" s="34"/>
      <c r="S838" s="34"/>
      <c r="T838" s="3" t="s">
        <v>2130</v>
      </c>
    </row>
    <row r="839" spans="1:21" x14ac:dyDescent="0.35">
      <c r="A839" s="3" t="s">
        <v>2000</v>
      </c>
      <c r="B839" s="3"/>
      <c r="C839" s="3"/>
      <c r="D839" s="34"/>
      <c r="E839" s="91"/>
      <c r="F839" s="34"/>
      <c r="G839" s="34"/>
      <c r="H839" s="34"/>
      <c r="I839" s="34"/>
      <c r="J839" s="34"/>
      <c r="K839" s="21">
        <v>45009</v>
      </c>
      <c r="L839" s="3" t="s">
        <v>9</v>
      </c>
      <c r="M839" s="34"/>
      <c r="N839" s="34">
        <v>139200</v>
      </c>
      <c r="O839" s="34">
        <f t="shared" si="114"/>
        <v>139200</v>
      </c>
      <c r="P839" s="34"/>
      <c r="Q839" s="34"/>
      <c r="R839" s="34"/>
      <c r="S839" s="34"/>
      <c r="T839" s="3" t="s">
        <v>2130</v>
      </c>
    </row>
    <row r="840" spans="1:21" x14ac:dyDescent="0.35">
      <c r="A840" s="3" t="s">
        <v>2000</v>
      </c>
      <c r="B840" s="3"/>
      <c r="C840" s="3"/>
      <c r="D840" s="34"/>
      <c r="E840" s="91"/>
      <c r="F840" s="34"/>
      <c r="G840" s="34"/>
      <c r="H840" s="34"/>
      <c r="I840" s="34"/>
      <c r="J840" s="34"/>
      <c r="K840" s="21">
        <v>45009</v>
      </c>
      <c r="L840" s="3" t="s">
        <v>9</v>
      </c>
      <c r="M840" s="34"/>
      <c r="N840" s="34">
        <v>15200</v>
      </c>
      <c r="O840" s="34">
        <f t="shared" si="114"/>
        <v>15200</v>
      </c>
      <c r="P840" s="34"/>
      <c r="Q840" s="34"/>
      <c r="R840" s="34"/>
      <c r="S840" s="34"/>
      <c r="T840" s="3" t="s">
        <v>2130</v>
      </c>
    </row>
    <row r="841" spans="1:21" x14ac:dyDescent="0.35">
      <c r="A841" s="3" t="s">
        <v>2000</v>
      </c>
      <c r="B841" s="3"/>
      <c r="C841" s="3"/>
      <c r="D841" s="34"/>
      <c r="E841" s="91"/>
      <c r="F841" s="34"/>
      <c r="G841" s="34"/>
      <c r="H841" s="34"/>
      <c r="I841" s="34"/>
      <c r="J841" s="34"/>
      <c r="K841" s="21"/>
      <c r="L841" s="3"/>
      <c r="M841" s="34"/>
      <c r="N841" s="34"/>
      <c r="O841" s="34"/>
      <c r="P841" s="34"/>
      <c r="Q841" s="34"/>
      <c r="R841" s="34"/>
      <c r="S841" s="34"/>
      <c r="T841" s="3" t="s">
        <v>2130</v>
      </c>
    </row>
    <row r="842" spans="1:21" s="95" customFormat="1" x14ac:dyDescent="0.35">
      <c r="A842" s="18" t="s">
        <v>2000</v>
      </c>
      <c r="B842" s="18"/>
      <c r="C842" s="18"/>
      <c r="D842" s="23"/>
      <c r="E842" s="94"/>
      <c r="F842" s="23"/>
      <c r="G842" s="23"/>
      <c r="H842" s="23"/>
      <c r="I842" s="23"/>
      <c r="J842" s="23"/>
      <c r="K842" s="36"/>
      <c r="L842" s="18"/>
      <c r="M842" s="23">
        <f t="shared" ref="M842:N842" si="115">+SUM(M834:M840)</f>
        <v>0</v>
      </c>
      <c r="N842" s="23">
        <f t="shared" si="115"/>
        <v>1194400</v>
      </c>
      <c r="O842" s="23">
        <f>+SUM(O834:O840)</f>
        <v>1194400</v>
      </c>
      <c r="P842" s="23">
        <f>+I833-M842</f>
        <v>0</v>
      </c>
      <c r="Q842" s="23">
        <f>+J833-N842</f>
        <v>0</v>
      </c>
      <c r="R842" s="23">
        <f>+P842+Q842</f>
        <v>0</v>
      </c>
      <c r="S842" s="23">
        <f>+O842</f>
        <v>1194400</v>
      </c>
      <c r="T842" s="18"/>
      <c r="U842" s="95" t="s">
        <v>2302</v>
      </c>
    </row>
    <row r="843" spans="1:21" x14ac:dyDescent="0.35">
      <c r="A843" s="3" t="s">
        <v>2001</v>
      </c>
      <c r="B843" s="3" t="s">
        <v>437</v>
      </c>
      <c r="C843" s="3"/>
      <c r="D843" s="34">
        <v>119.44</v>
      </c>
      <c r="E843" s="91">
        <v>10000</v>
      </c>
      <c r="F843" s="34">
        <f>+D843*0.8364</f>
        <v>99.899616000000009</v>
      </c>
      <c r="G843" s="34"/>
      <c r="H843" s="34">
        <f>+D843*E843</f>
        <v>1194400</v>
      </c>
      <c r="I843" s="34">
        <f>+CEILING(F843*G843,1000)</f>
        <v>0</v>
      </c>
      <c r="J843" s="34">
        <f>(H843-I843)</f>
        <v>1194400</v>
      </c>
      <c r="K843" s="98">
        <v>44408</v>
      </c>
      <c r="L843" s="3" t="s">
        <v>2109</v>
      </c>
      <c r="M843" s="34"/>
      <c r="N843" s="34"/>
      <c r="O843" s="34">
        <f t="shared" si="114"/>
        <v>0</v>
      </c>
      <c r="P843" s="34"/>
      <c r="Q843" s="34"/>
      <c r="R843" s="34"/>
      <c r="S843" s="34"/>
      <c r="T843" s="3" t="s">
        <v>2130</v>
      </c>
      <c r="U843" s="1" t="s">
        <v>2303</v>
      </c>
    </row>
    <row r="844" spans="1:21" x14ac:dyDescent="0.35">
      <c r="A844" s="3" t="s">
        <v>2001</v>
      </c>
      <c r="B844" s="3"/>
      <c r="C844" s="3"/>
      <c r="D844" s="34"/>
      <c r="E844" s="91"/>
      <c r="F844" s="34"/>
      <c r="G844" s="34"/>
      <c r="H844" s="34"/>
      <c r="I844" s="34"/>
      <c r="J844" s="34"/>
      <c r="K844" s="98">
        <v>44448</v>
      </c>
      <c r="L844" s="3" t="s">
        <v>316</v>
      </c>
      <c r="M844" s="34"/>
      <c r="N844" s="34">
        <v>200000</v>
      </c>
      <c r="O844" s="34">
        <f t="shared" si="114"/>
        <v>200000</v>
      </c>
      <c r="P844" s="34"/>
      <c r="Q844" s="34"/>
      <c r="R844" s="43"/>
      <c r="S844" s="43"/>
      <c r="T844" s="3" t="s">
        <v>2130</v>
      </c>
    </row>
    <row r="845" spans="1:21" x14ac:dyDescent="0.35">
      <c r="A845" s="3" t="s">
        <v>2001</v>
      </c>
      <c r="B845" s="3"/>
      <c r="C845" s="3"/>
      <c r="D845" s="34"/>
      <c r="E845" s="91"/>
      <c r="F845" s="34"/>
      <c r="G845" s="34"/>
      <c r="H845" s="34"/>
      <c r="I845" s="34"/>
      <c r="J845" s="34"/>
      <c r="K845" s="98">
        <v>44806</v>
      </c>
      <c r="L845" s="3" t="s">
        <v>316</v>
      </c>
      <c r="M845" s="34"/>
      <c r="N845" s="34">
        <v>300000</v>
      </c>
      <c r="O845" s="34">
        <f t="shared" si="114"/>
        <v>300000</v>
      </c>
      <c r="P845" s="34"/>
      <c r="Q845" s="34"/>
      <c r="R845" s="34"/>
      <c r="S845" s="34"/>
      <c r="T845" s="3" t="s">
        <v>2130</v>
      </c>
    </row>
    <row r="846" spans="1:21" x14ac:dyDescent="0.35">
      <c r="A846" s="3" t="s">
        <v>2001</v>
      </c>
      <c r="B846" s="3"/>
      <c r="C846" s="3"/>
      <c r="D846" s="34"/>
      <c r="E846" s="91"/>
      <c r="F846" s="34"/>
      <c r="G846" s="34"/>
      <c r="H846" s="34"/>
      <c r="I846" s="34"/>
      <c r="J846" s="34"/>
      <c r="K846" s="98">
        <v>44806</v>
      </c>
      <c r="L846" s="3" t="s">
        <v>316</v>
      </c>
      <c r="M846" s="34"/>
      <c r="N846" s="34">
        <v>260000</v>
      </c>
      <c r="O846" s="34">
        <f t="shared" si="114"/>
        <v>260000</v>
      </c>
      <c r="P846" s="34"/>
      <c r="Q846" s="34"/>
      <c r="R846" s="34"/>
      <c r="S846" s="34"/>
      <c r="T846" s="3" t="s">
        <v>2130</v>
      </c>
    </row>
    <row r="847" spans="1:21" x14ac:dyDescent="0.35">
      <c r="A847" s="3" t="s">
        <v>2001</v>
      </c>
      <c r="B847" s="3"/>
      <c r="C847" s="3"/>
      <c r="D847" s="34"/>
      <c r="E847" s="91"/>
      <c r="F847" s="34"/>
      <c r="G847" s="34"/>
      <c r="H847" s="34"/>
      <c r="I847" s="34"/>
      <c r="J847" s="34"/>
      <c r="K847" s="98">
        <v>44806</v>
      </c>
      <c r="L847" s="3" t="s">
        <v>1182</v>
      </c>
      <c r="M847" s="34"/>
      <c r="N847" s="34">
        <v>434400</v>
      </c>
      <c r="O847" s="34">
        <f t="shared" si="114"/>
        <v>434400</v>
      </c>
      <c r="P847" s="34"/>
      <c r="Q847" s="34"/>
      <c r="R847" s="34"/>
      <c r="S847" s="34"/>
      <c r="T847" s="3" t="s">
        <v>2130</v>
      </c>
    </row>
    <row r="848" spans="1:21" x14ac:dyDescent="0.35">
      <c r="A848" s="3" t="s">
        <v>2001</v>
      </c>
      <c r="B848" s="3"/>
      <c r="C848" s="3"/>
      <c r="D848" s="34"/>
      <c r="E848" s="91"/>
      <c r="F848" s="34">
        <f>+D848*0.8364</f>
        <v>0</v>
      </c>
      <c r="G848" s="34"/>
      <c r="H848" s="34"/>
      <c r="I848" s="34"/>
      <c r="J848" s="34"/>
      <c r="K848" s="21"/>
      <c r="L848" s="3"/>
      <c r="M848" s="34"/>
      <c r="N848" s="34"/>
      <c r="O848" s="34"/>
      <c r="P848" s="34"/>
      <c r="Q848" s="34"/>
      <c r="R848" s="34"/>
      <c r="S848" s="34"/>
      <c r="T848" s="3" t="s">
        <v>2130</v>
      </c>
    </row>
    <row r="849" spans="1:21" s="95" customFormat="1" x14ac:dyDescent="0.35">
      <c r="A849" s="18" t="s">
        <v>2001</v>
      </c>
      <c r="B849" s="18"/>
      <c r="C849" s="18"/>
      <c r="D849" s="23"/>
      <c r="E849" s="94"/>
      <c r="F849" s="23"/>
      <c r="G849" s="23"/>
      <c r="H849" s="23"/>
      <c r="I849" s="23"/>
      <c r="J849" s="23"/>
      <c r="K849" s="36"/>
      <c r="L849" s="18"/>
      <c r="M849" s="23">
        <f t="shared" ref="M849:N849" si="116">+SUM(M844:M847)</f>
        <v>0</v>
      </c>
      <c r="N849" s="23">
        <f t="shared" si="116"/>
        <v>1194400</v>
      </c>
      <c r="O849" s="23">
        <f>+SUM(O844:O847)</f>
        <v>1194400</v>
      </c>
      <c r="P849" s="23">
        <f>+I843-M849</f>
        <v>0</v>
      </c>
      <c r="Q849" s="23">
        <f>+J843-N849</f>
        <v>0</v>
      </c>
      <c r="R849" s="23">
        <f>+P849+Q849</f>
        <v>0</v>
      </c>
      <c r="S849" s="23">
        <f>+O849</f>
        <v>1194400</v>
      </c>
      <c r="T849" s="18"/>
      <c r="U849" s="95" t="s">
        <v>2302</v>
      </c>
    </row>
    <row r="850" spans="1:21" x14ac:dyDescent="0.35">
      <c r="A850" s="3" t="s">
        <v>2002</v>
      </c>
      <c r="B850" s="3" t="s">
        <v>437</v>
      </c>
      <c r="C850" s="3"/>
      <c r="D850" s="34">
        <v>119.44</v>
      </c>
      <c r="E850" s="91">
        <v>10000</v>
      </c>
      <c r="F850" s="34">
        <f>+D850*0.8364</f>
        <v>99.899616000000009</v>
      </c>
      <c r="G850" s="34"/>
      <c r="H850" s="34">
        <f>+D850*E850</f>
        <v>1194400</v>
      </c>
      <c r="I850" s="34">
        <f>+CEILING(F850*G850,1000)</f>
        <v>0</v>
      </c>
      <c r="J850" s="34">
        <f>(H850-I850)</f>
        <v>1194400</v>
      </c>
      <c r="K850" s="21">
        <v>44422</v>
      </c>
      <c r="L850" s="3" t="s">
        <v>2109</v>
      </c>
      <c r="M850" s="34"/>
      <c r="N850" s="34"/>
      <c r="O850" s="34">
        <f t="shared" ref="O850:O870" si="117">+SUM(M850:N850)</f>
        <v>0</v>
      </c>
      <c r="P850" s="34"/>
      <c r="Q850" s="34"/>
      <c r="R850" s="34"/>
      <c r="S850" s="34"/>
      <c r="T850" s="3" t="s">
        <v>2130</v>
      </c>
      <c r="U850" s="1" t="s">
        <v>2303</v>
      </c>
    </row>
    <row r="851" spans="1:21" x14ac:dyDescent="0.35">
      <c r="A851" s="3" t="s">
        <v>2002</v>
      </c>
      <c r="B851" s="3"/>
      <c r="C851" s="3"/>
      <c r="D851" s="34"/>
      <c r="E851" s="91"/>
      <c r="F851" s="34"/>
      <c r="G851" s="34"/>
      <c r="H851" s="34"/>
      <c r="I851" s="34"/>
      <c r="J851" s="34"/>
      <c r="K851" s="21">
        <v>44422</v>
      </c>
      <c r="L851" s="3" t="s">
        <v>316</v>
      </c>
      <c r="M851" s="34">
        <v>500000</v>
      </c>
      <c r="N851" s="34"/>
      <c r="O851" s="34">
        <f t="shared" si="117"/>
        <v>500000</v>
      </c>
      <c r="P851" s="34"/>
      <c r="Q851" s="34"/>
      <c r="R851" s="34"/>
      <c r="S851" s="34"/>
      <c r="T851" s="3" t="s">
        <v>2130</v>
      </c>
    </row>
    <row r="852" spans="1:21" x14ac:dyDescent="0.35">
      <c r="A852" s="3" t="s">
        <v>2002</v>
      </c>
      <c r="B852" s="3"/>
      <c r="C852" s="3"/>
      <c r="D852" s="34"/>
      <c r="E852" s="91"/>
      <c r="F852" s="34"/>
      <c r="G852" s="34"/>
      <c r="H852" s="34"/>
      <c r="I852" s="34"/>
      <c r="J852" s="34"/>
      <c r="K852" s="21">
        <v>44422</v>
      </c>
      <c r="L852" s="100" t="s">
        <v>2228</v>
      </c>
      <c r="M852" s="100">
        <v>-250000</v>
      </c>
      <c r="N852" s="34"/>
      <c r="O852" s="34">
        <f t="shared" si="117"/>
        <v>-250000</v>
      </c>
      <c r="P852" s="34"/>
      <c r="Q852" s="34"/>
      <c r="R852" s="34"/>
      <c r="S852" s="34"/>
      <c r="T852" s="3" t="s">
        <v>2130</v>
      </c>
    </row>
    <row r="853" spans="1:21" x14ac:dyDescent="0.35">
      <c r="A853" s="3" t="s">
        <v>2002</v>
      </c>
      <c r="B853" s="3"/>
      <c r="C853" s="3"/>
      <c r="D853" s="34"/>
      <c r="E853" s="91"/>
      <c r="F853" s="34"/>
      <c r="G853" s="34"/>
      <c r="H853" s="34"/>
      <c r="I853" s="34"/>
      <c r="J853" s="34"/>
      <c r="K853" s="21">
        <v>44806</v>
      </c>
      <c r="L853" s="3" t="s">
        <v>316</v>
      </c>
      <c r="M853" s="34">
        <v>560000</v>
      </c>
      <c r="N853" s="34"/>
      <c r="O853" s="34">
        <f t="shared" si="117"/>
        <v>560000</v>
      </c>
      <c r="P853" s="34"/>
      <c r="Q853" s="34"/>
      <c r="R853" s="43"/>
      <c r="S853" s="43"/>
      <c r="T853" s="3" t="s">
        <v>2130</v>
      </c>
    </row>
    <row r="854" spans="1:21" x14ac:dyDescent="0.35">
      <c r="A854" s="3" t="s">
        <v>2002</v>
      </c>
      <c r="B854" s="3"/>
      <c r="C854" s="3"/>
      <c r="D854" s="34"/>
      <c r="E854" s="91"/>
      <c r="F854" s="34"/>
      <c r="G854" s="34"/>
      <c r="H854" s="34"/>
      <c r="I854" s="34"/>
      <c r="J854" s="34"/>
      <c r="K854" s="21">
        <v>44806</v>
      </c>
      <c r="L854" s="3" t="s">
        <v>9</v>
      </c>
      <c r="M854" s="34"/>
      <c r="N854" s="34">
        <v>384400</v>
      </c>
      <c r="O854" s="34">
        <f t="shared" si="117"/>
        <v>384400</v>
      </c>
      <c r="P854" s="34"/>
      <c r="Q854" s="34"/>
      <c r="R854" s="34"/>
      <c r="S854" s="34"/>
      <c r="T854" s="3" t="s">
        <v>2130</v>
      </c>
    </row>
    <row r="855" spans="1:21" x14ac:dyDescent="0.35">
      <c r="A855" s="3" t="s">
        <v>2002</v>
      </c>
      <c r="B855" s="3"/>
      <c r="C855" s="3"/>
      <c r="D855" s="34"/>
      <c r="E855" s="91"/>
      <c r="F855" s="34"/>
      <c r="G855" s="34"/>
      <c r="H855" s="34"/>
      <c r="I855" s="34"/>
      <c r="J855" s="34"/>
      <c r="K855" s="21"/>
      <c r="L855" s="3"/>
      <c r="M855" s="34"/>
      <c r="N855" s="34"/>
      <c r="O855" s="34"/>
      <c r="P855" s="34"/>
      <c r="Q855" s="34"/>
      <c r="R855" s="34"/>
      <c r="S855" s="34"/>
      <c r="T855" s="3" t="s">
        <v>2130</v>
      </c>
    </row>
    <row r="856" spans="1:21" s="95" customFormat="1" x14ac:dyDescent="0.35">
      <c r="A856" s="18" t="s">
        <v>2002</v>
      </c>
      <c r="B856" s="18"/>
      <c r="C856" s="18"/>
      <c r="D856" s="23"/>
      <c r="E856" s="94"/>
      <c r="F856" s="23"/>
      <c r="G856" s="23"/>
      <c r="H856" s="23"/>
      <c r="I856" s="23"/>
      <c r="J856" s="23"/>
      <c r="K856" s="36"/>
      <c r="L856" s="18"/>
      <c r="M856" s="23">
        <f t="shared" ref="M856:N856" si="118">SUM(M851:M854)</f>
        <v>810000</v>
      </c>
      <c r="N856" s="23">
        <f t="shared" si="118"/>
        <v>384400</v>
      </c>
      <c r="O856" s="23">
        <f>SUM(O851:O854)</f>
        <v>1194400</v>
      </c>
      <c r="P856" s="23">
        <f>+I850-M856</f>
        <v>-810000</v>
      </c>
      <c r="Q856" s="23">
        <f>+J850-N856</f>
        <v>810000</v>
      </c>
      <c r="R856" s="23">
        <f>+P856+Q856</f>
        <v>0</v>
      </c>
      <c r="S856" s="23">
        <f>+O856</f>
        <v>1194400</v>
      </c>
      <c r="T856" s="18"/>
      <c r="U856" s="95" t="s">
        <v>2302</v>
      </c>
    </row>
    <row r="857" spans="1:21" x14ac:dyDescent="0.35">
      <c r="A857" s="3" t="s">
        <v>2003</v>
      </c>
      <c r="B857" s="3" t="s">
        <v>437</v>
      </c>
      <c r="C857" s="3"/>
      <c r="D857" s="34">
        <v>119.44</v>
      </c>
      <c r="E857" s="91">
        <v>10000</v>
      </c>
      <c r="F857" s="34">
        <f>+D857*0.8364</f>
        <v>99.899616000000009</v>
      </c>
      <c r="G857" s="34"/>
      <c r="H857" s="34">
        <f>+D857*E857</f>
        <v>1194400</v>
      </c>
      <c r="I857" s="34">
        <f>+CEILING(F857*G857,1000)</f>
        <v>0</v>
      </c>
      <c r="J857" s="34">
        <f>(H857-I857)</f>
        <v>1194400</v>
      </c>
      <c r="K857" s="21">
        <v>44422</v>
      </c>
      <c r="L857" s="3" t="s">
        <v>2109</v>
      </c>
      <c r="M857" s="34"/>
      <c r="N857" s="34"/>
      <c r="O857" s="34">
        <f t="shared" si="117"/>
        <v>0</v>
      </c>
      <c r="P857" s="34"/>
      <c r="Q857" s="34"/>
      <c r="R857" s="34"/>
      <c r="S857" s="34"/>
      <c r="T857" s="3" t="s">
        <v>2130</v>
      </c>
      <c r="U857" s="1" t="s">
        <v>2303</v>
      </c>
    </row>
    <row r="858" spans="1:21" x14ac:dyDescent="0.35">
      <c r="A858" s="3" t="s">
        <v>2003</v>
      </c>
      <c r="B858" s="3"/>
      <c r="C858" s="3"/>
      <c r="D858" s="34"/>
      <c r="E858" s="91"/>
      <c r="F858" s="34"/>
      <c r="G858" s="34"/>
      <c r="H858" s="34"/>
      <c r="I858" s="34"/>
      <c r="J858" s="34"/>
      <c r="K858" s="21">
        <v>44422</v>
      </c>
      <c r="L858" s="100" t="s">
        <v>2229</v>
      </c>
      <c r="M858" s="34"/>
      <c r="N858" s="100">
        <v>250000</v>
      </c>
      <c r="O858" s="34">
        <f t="shared" si="117"/>
        <v>250000</v>
      </c>
      <c r="P858" s="34"/>
      <c r="Q858" s="34"/>
      <c r="R858" s="34"/>
      <c r="S858" s="34"/>
      <c r="T858" s="3" t="s">
        <v>2130</v>
      </c>
    </row>
    <row r="859" spans="1:21" x14ac:dyDescent="0.35">
      <c r="A859" s="3" t="s">
        <v>2003</v>
      </c>
      <c r="B859" s="3"/>
      <c r="C859" s="3"/>
      <c r="D859" s="34"/>
      <c r="E859" s="91"/>
      <c r="F859" s="34"/>
      <c r="G859" s="34"/>
      <c r="H859" s="34"/>
      <c r="I859" s="34"/>
      <c r="J859" s="34"/>
      <c r="K859" s="21">
        <v>44789</v>
      </c>
      <c r="L859" s="3" t="s">
        <v>316</v>
      </c>
      <c r="M859" s="34">
        <v>560000</v>
      </c>
      <c r="N859" s="34"/>
      <c r="O859" s="34">
        <f t="shared" si="117"/>
        <v>560000</v>
      </c>
      <c r="P859" s="34"/>
      <c r="Q859" s="34"/>
      <c r="R859" s="34"/>
      <c r="S859" s="34"/>
      <c r="T859" s="3" t="s">
        <v>2130</v>
      </c>
    </row>
    <row r="860" spans="1:21" x14ac:dyDescent="0.35">
      <c r="A860" s="3" t="s">
        <v>2003</v>
      </c>
      <c r="B860" s="3"/>
      <c r="C860" s="3"/>
      <c r="D860" s="34"/>
      <c r="E860" s="91"/>
      <c r="F860" s="34"/>
      <c r="G860" s="34"/>
      <c r="H860" s="34"/>
      <c r="I860" s="34"/>
      <c r="J860" s="34"/>
      <c r="K860" s="21">
        <v>44790</v>
      </c>
      <c r="L860" s="3" t="s">
        <v>9</v>
      </c>
      <c r="M860" s="34"/>
      <c r="N860" s="34">
        <v>254400</v>
      </c>
      <c r="O860" s="34">
        <f t="shared" si="117"/>
        <v>254400</v>
      </c>
      <c r="P860" s="34"/>
      <c r="Q860" s="34"/>
      <c r="R860" s="34"/>
      <c r="S860" s="34"/>
      <c r="T860" s="3" t="s">
        <v>2130</v>
      </c>
    </row>
    <row r="861" spans="1:21" x14ac:dyDescent="0.35">
      <c r="A861" s="3" t="s">
        <v>2003</v>
      </c>
      <c r="B861" s="3"/>
      <c r="C861" s="3"/>
      <c r="D861" s="34"/>
      <c r="E861" s="91"/>
      <c r="F861" s="34"/>
      <c r="G861" s="34"/>
      <c r="H861" s="34"/>
      <c r="I861" s="34"/>
      <c r="J861" s="34"/>
      <c r="K861" s="21">
        <v>44801</v>
      </c>
      <c r="L861" s="100" t="s">
        <v>2230</v>
      </c>
      <c r="M861" s="34"/>
      <c r="N861" s="100">
        <v>130000</v>
      </c>
      <c r="O861" s="34">
        <f t="shared" si="117"/>
        <v>130000</v>
      </c>
      <c r="P861" s="34"/>
      <c r="Q861" s="34"/>
      <c r="R861" s="34"/>
      <c r="S861" s="34"/>
      <c r="T861" s="3" t="s">
        <v>2130</v>
      </c>
    </row>
    <row r="862" spans="1:21" x14ac:dyDescent="0.35">
      <c r="A862" s="3" t="s">
        <v>2003</v>
      </c>
      <c r="B862" s="3"/>
      <c r="C862" s="3"/>
      <c r="D862" s="34"/>
      <c r="E862" s="91"/>
      <c r="F862" s="34"/>
      <c r="G862" s="34"/>
      <c r="H862" s="34"/>
      <c r="I862" s="34"/>
      <c r="J862" s="34"/>
      <c r="K862" s="21"/>
      <c r="L862" s="3"/>
      <c r="M862" s="34"/>
      <c r="N862" s="34"/>
      <c r="O862" s="34"/>
      <c r="P862" s="34"/>
      <c r="Q862" s="34"/>
      <c r="R862" s="34"/>
      <c r="S862" s="34"/>
      <c r="T862" s="3" t="s">
        <v>2130</v>
      </c>
    </row>
    <row r="863" spans="1:21" s="95" customFormat="1" x14ac:dyDescent="0.35">
      <c r="A863" s="18" t="s">
        <v>2003</v>
      </c>
      <c r="B863" s="18"/>
      <c r="C863" s="18"/>
      <c r="D863" s="23"/>
      <c r="E863" s="94"/>
      <c r="F863" s="23"/>
      <c r="G863" s="23"/>
      <c r="H863" s="23"/>
      <c r="I863" s="23"/>
      <c r="J863" s="23"/>
      <c r="K863" s="36"/>
      <c r="L863" s="18"/>
      <c r="M863" s="23">
        <f t="shared" ref="M863:N863" si="119">SUM(M858:M861)</f>
        <v>560000</v>
      </c>
      <c r="N863" s="23">
        <f t="shared" si="119"/>
        <v>634400</v>
      </c>
      <c r="O863" s="23">
        <f>SUM(O858:O861)</f>
        <v>1194400</v>
      </c>
      <c r="P863" s="23">
        <f>+I857-M863</f>
        <v>-560000</v>
      </c>
      <c r="Q863" s="23">
        <f>+J857-N863</f>
        <v>560000</v>
      </c>
      <c r="R863" s="23">
        <f>+P863+Q863</f>
        <v>0</v>
      </c>
      <c r="S863" s="23">
        <f>+O863</f>
        <v>1194400</v>
      </c>
      <c r="T863" s="18"/>
      <c r="U863" s="95" t="s">
        <v>2302</v>
      </c>
    </row>
    <row r="864" spans="1:21" x14ac:dyDescent="0.35">
      <c r="A864" s="3" t="s">
        <v>2004</v>
      </c>
      <c r="B864" s="3" t="s">
        <v>437</v>
      </c>
      <c r="C864" s="3"/>
      <c r="D864" s="34">
        <v>119.45</v>
      </c>
      <c r="E864" s="91">
        <v>10000</v>
      </c>
      <c r="F864" s="34">
        <f>+D864*0.8364</f>
        <v>99.907980000000009</v>
      </c>
      <c r="G864" s="34"/>
      <c r="H864" s="34">
        <f>+D864*E864</f>
        <v>1194500</v>
      </c>
      <c r="I864" s="34">
        <f>+CEILING(F864*G864,1000)</f>
        <v>0</v>
      </c>
      <c r="J864" s="34">
        <f>(H864-I864)</f>
        <v>1194500</v>
      </c>
      <c r="K864" s="21">
        <v>44423</v>
      </c>
      <c r="L864" s="3" t="s">
        <v>2109</v>
      </c>
      <c r="M864" s="34"/>
      <c r="N864" s="34"/>
      <c r="O864" s="34">
        <f t="shared" si="117"/>
        <v>0</v>
      </c>
      <c r="P864" s="34"/>
      <c r="Q864" s="34"/>
      <c r="R864" s="34"/>
      <c r="S864" s="34"/>
      <c r="T864" s="3" t="s">
        <v>2144</v>
      </c>
      <c r="U864" s="1" t="s">
        <v>2303</v>
      </c>
    </row>
    <row r="865" spans="1:21" x14ac:dyDescent="0.35">
      <c r="A865" s="3" t="s">
        <v>2004</v>
      </c>
      <c r="B865" s="3"/>
      <c r="C865" s="3"/>
      <c r="D865" s="34"/>
      <c r="E865" s="91"/>
      <c r="F865" s="34"/>
      <c r="G865" s="34"/>
      <c r="H865" s="34"/>
      <c r="I865" s="34"/>
      <c r="J865" s="34"/>
      <c r="K865" s="21">
        <v>44423</v>
      </c>
      <c r="L865" s="3" t="s">
        <v>9</v>
      </c>
      <c r="M865" s="34"/>
      <c r="N865" s="34">
        <v>5000</v>
      </c>
      <c r="O865" s="34">
        <f t="shared" si="117"/>
        <v>5000</v>
      </c>
      <c r="P865" s="34"/>
      <c r="Q865" s="34"/>
      <c r="R865" s="34"/>
      <c r="S865" s="34"/>
      <c r="T865" s="3" t="s">
        <v>2144</v>
      </c>
    </row>
    <row r="866" spans="1:21" x14ac:dyDescent="0.35">
      <c r="A866" s="3" t="s">
        <v>2004</v>
      </c>
      <c r="B866" s="3"/>
      <c r="C866" s="3"/>
      <c r="D866" s="34"/>
      <c r="E866" s="91"/>
      <c r="F866" s="34"/>
      <c r="G866" s="34"/>
      <c r="H866" s="34"/>
      <c r="I866" s="34"/>
      <c r="J866" s="34"/>
      <c r="K866" s="21">
        <v>44453</v>
      </c>
      <c r="L866" s="3" t="s">
        <v>316</v>
      </c>
      <c r="M866" s="34"/>
      <c r="N866" s="34">
        <v>300000</v>
      </c>
      <c r="O866" s="34">
        <f t="shared" si="117"/>
        <v>300000</v>
      </c>
      <c r="P866" s="34"/>
      <c r="Q866" s="34"/>
      <c r="R866" s="34"/>
      <c r="S866" s="34"/>
      <c r="T866" s="3" t="s">
        <v>2144</v>
      </c>
    </row>
    <row r="867" spans="1:21" x14ac:dyDescent="0.35">
      <c r="A867" s="3" t="s">
        <v>2004</v>
      </c>
      <c r="B867" s="3"/>
      <c r="C867" s="3"/>
      <c r="D867" s="34"/>
      <c r="E867" s="91"/>
      <c r="F867" s="34"/>
      <c r="G867" s="34"/>
      <c r="H867" s="34"/>
      <c r="I867" s="34"/>
      <c r="J867" s="34"/>
      <c r="K867" s="21">
        <v>44670</v>
      </c>
      <c r="L867" s="3" t="s">
        <v>316</v>
      </c>
      <c r="M867" s="34"/>
      <c r="N867" s="34">
        <v>250000</v>
      </c>
      <c r="O867" s="34">
        <f t="shared" si="117"/>
        <v>250000</v>
      </c>
      <c r="P867" s="34"/>
      <c r="Q867" s="34"/>
      <c r="R867" s="34"/>
      <c r="S867" s="34"/>
      <c r="T867" s="3" t="s">
        <v>2144</v>
      </c>
    </row>
    <row r="868" spans="1:21" x14ac:dyDescent="0.35">
      <c r="A868" s="3" t="s">
        <v>2004</v>
      </c>
      <c r="B868" s="3"/>
      <c r="C868" s="3"/>
      <c r="D868" s="34"/>
      <c r="E868" s="91"/>
      <c r="F868" s="34"/>
      <c r="G868" s="34"/>
      <c r="H868" s="34"/>
      <c r="I868" s="34"/>
      <c r="J868" s="34"/>
      <c r="K868" s="21">
        <v>44704</v>
      </c>
      <c r="L868" s="3" t="s">
        <v>316</v>
      </c>
      <c r="M868" s="34"/>
      <c r="N868" s="34">
        <v>310000</v>
      </c>
      <c r="O868" s="34">
        <f t="shared" si="117"/>
        <v>310000</v>
      </c>
      <c r="P868" s="34"/>
      <c r="Q868" s="34"/>
      <c r="R868" s="34"/>
      <c r="S868" s="34"/>
      <c r="T868" s="3" t="s">
        <v>2144</v>
      </c>
    </row>
    <row r="869" spans="1:21" x14ac:dyDescent="0.35">
      <c r="A869" s="3" t="s">
        <v>2004</v>
      </c>
      <c r="B869" s="3"/>
      <c r="C869" s="3"/>
      <c r="D869" s="34"/>
      <c r="E869" s="91"/>
      <c r="F869" s="34"/>
      <c r="G869" s="34"/>
      <c r="H869" s="34"/>
      <c r="I869" s="34"/>
      <c r="J869" s="34"/>
      <c r="K869" s="21">
        <v>44706</v>
      </c>
      <c r="L869" s="3" t="s">
        <v>9</v>
      </c>
      <c r="M869" s="34"/>
      <c r="N869" s="34">
        <v>629500</v>
      </c>
      <c r="O869" s="34">
        <f t="shared" si="117"/>
        <v>629500</v>
      </c>
      <c r="P869" s="34"/>
      <c r="Q869" s="34"/>
      <c r="R869" s="43"/>
      <c r="S869" s="43"/>
      <c r="T869" s="3" t="s">
        <v>2144</v>
      </c>
    </row>
    <row r="870" spans="1:21" x14ac:dyDescent="0.35">
      <c r="A870" s="3" t="s">
        <v>2004</v>
      </c>
      <c r="B870" s="3"/>
      <c r="C870" s="3"/>
      <c r="D870" s="34"/>
      <c r="E870" s="91"/>
      <c r="F870" s="34"/>
      <c r="G870" s="34"/>
      <c r="H870" s="34"/>
      <c r="I870" s="34"/>
      <c r="J870" s="34"/>
      <c r="K870" s="21">
        <v>44728</v>
      </c>
      <c r="L870" s="3" t="s">
        <v>316</v>
      </c>
      <c r="M870" s="34"/>
      <c r="N870" s="34">
        <v>-300000</v>
      </c>
      <c r="O870" s="34">
        <f t="shared" si="117"/>
        <v>-300000</v>
      </c>
      <c r="P870" s="34"/>
      <c r="Q870" s="34"/>
      <c r="R870" s="34"/>
      <c r="S870" s="34"/>
      <c r="T870" s="3" t="s">
        <v>2144</v>
      </c>
    </row>
    <row r="871" spans="1:21" x14ac:dyDescent="0.35">
      <c r="A871" s="3" t="s">
        <v>2004</v>
      </c>
      <c r="B871" s="3"/>
      <c r="C871" s="3"/>
      <c r="D871" s="34"/>
      <c r="E871" s="91"/>
      <c r="F871" s="34"/>
      <c r="G871" s="34"/>
      <c r="H871" s="34"/>
      <c r="I871" s="34"/>
      <c r="J871" s="34"/>
      <c r="K871" s="21"/>
      <c r="L871" s="3"/>
      <c r="M871" s="34"/>
      <c r="N871" s="34"/>
      <c r="O871" s="34"/>
      <c r="P871" s="34"/>
      <c r="Q871" s="34"/>
      <c r="R871" s="34"/>
      <c r="S871" s="34"/>
      <c r="T871" s="3" t="s">
        <v>2144</v>
      </c>
    </row>
    <row r="872" spans="1:21" s="95" customFormat="1" x14ac:dyDescent="0.35">
      <c r="A872" s="18" t="s">
        <v>2004</v>
      </c>
      <c r="B872" s="18"/>
      <c r="C872" s="18"/>
      <c r="D872" s="23"/>
      <c r="E872" s="94"/>
      <c r="F872" s="23"/>
      <c r="G872" s="23"/>
      <c r="H872" s="23"/>
      <c r="I872" s="23"/>
      <c r="J872" s="23"/>
      <c r="K872" s="36"/>
      <c r="L872" s="18"/>
      <c r="M872" s="23">
        <f t="shared" ref="M872:N872" si="120">SUM(M865:M870)</f>
        <v>0</v>
      </c>
      <c r="N872" s="23">
        <f t="shared" si="120"/>
        <v>1194500</v>
      </c>
      <c r="O872" s="23">
        <f>SUM(O865:O870)</f>
        <v>1194500</v>
      </c>
      <c r="P872" s="23">
        <f>+I864-M872</f>
        <v>0</v>
      </c>
      <c r="Q872" s="23">
        <f>+J864-N872</f>
        <v>0</v>
      </c>
      <c r="R872" s="23">
        <f>+P872+Q872</f>
        <v>0</v>
      </c>
      <c r="S872" s="23">
        <f>+O872</f>
        <v>1194500</v>
      </c>
      <c r="T872" s="18"/>
      <c r="U872" s="95" t="s">
        <v>2302</v>
      </c>
    </row>
    <row r="873" spans="1:21" x14ac:dyDescent="0.35">
      <c r="A873" s="3" t="s">
        <v>2005</v>
      </c>
      <c r="B873" s="3" t="s">
        <v>437</v>
      </c>
      <c r="C873" s="3" t="s">
        <v>441</v>
      </c>
      <c r="D873" s="34">
        <v>119.35</v>
      </c>
      <c r="E873" s="91">
        <v>10000</v>
      </c>
      <c r="F873" s="34">
        <f>+D873*0.8364</f>
        <v>99.824339999999992</v>
      </c>
      <c r="G873" s="34"/>
      <c r="H873" s="34">
        <f>+D873*E873</f>
        <v>1193500</v>
      </c>
      <c r="I873" s="34">
        <f>+CEILING(F873*G873,1000)</f>
        <v>0</v>
      </c>
      <c r="J873" s="34">
        <f>(H873-I873)</f>
        <v>1193500</v>
      </c>
      <c r="K873" s="99" t="s">
        <v>2116</v>
      </c>
      <c r="L873" s="3" t="s">
        <v>2109</v>
      </c>
      <c r="M873" s="34"/>
      <c r="N873" s="34"/>
      <c r="O873" s="34"/>
      <c r="P873" s="34"/>
      <c r="Q873" s="34"/>
      <c r="R873" s="34"/>
      <c r="S873" s="34"/>
      <c r="T873" s="3" t="s">
        <v>2130</v>
      </c>
      <c r="U873" s="1" t="s">
        <v>2303</v>
      </c>
    </row>
    <row r="874" spans="1:21" x14ac:dyDescent="0.35">
      <c r="A874" s="3" t="s">
        <v>2005</v>
      </c>
      <c r="B874" s="3"/>
      <c r="C874" s="3"/>
      <c r="D874" s="34"/>
      <c r="E874" s="91"/>
      <c r="F874" s="34"/>
      <c r="G874" s="34"/>
      <c r="H874" s="34"/>
      <c r="I874" s="34"/>
      <c r="J874" s="34"/>
      <c r="K874" s="98">
        <v>44448</v>
      </c>
      <c r="L874" s="3" t="s">
        <v>316</v>
      </c>
      <c r="M874" s="34">
        <v>200000</v>
      </c>
      <c r="N874" s="34"/>
      <c r="O874" s="34">
        <f t="shared" ref="O874:O889" si="121">+SUM(M874:N874)</f>
        <v>200000</v>
      </c>
      <c r="P874" s="34"/>
      <c r="Q874" s="34"/>
      <c r="R874" s="34"/>
      <c r="S874" s="34"/>
      <c r="T874" s="3" t="s">
        <v>2130</v>
      </c>
    </row>
    <row r="875" spans="1:21" x14ac:dyDescent="0.35">
      <c r="A875" s="3" t="s">
        <v>2005</v>
      </c>
      <c r="B875" s="3"/>
      <c r="C875" s="3"/>
      <c r="D875" s="34"/>
      <c r="E875" s="91"/>
      <c r="F875" s="34">
        <f>+D875*0.8364</f>
        <v>0</v>
      </c>
      <c r="G875" s="34"/>
      <c r="H875" s="34"/>
      <c r="I875" s="34"/>
      <c r="J875" s="34"/>
      <c r="K875" s="98">
        <v>44986</v>
      </c>
      <c r="L875" s="3" t="s">
        <v>9</v>
      </c>
      <c r="M875" s="34"/>
      <c r="N875" s="34">
        <v>493500</v>
      </c>
      <c r="O875" s="34">
        <f t="shared" si="121"/>
        <v>493500</v>
      </c>
      <c r="P875" s="34"/>
      <c r="Q875" s="34"/>
      <c r="R875" s="43"/>
      <c r="S875" s="43"/>
      <c r="T875" s="3" t="s">
        <v>2130</v>
      </c>
    </row>
    <row r="876" spans="1:21" x14ac:dyDescent="0.35">
      <c r="A876" s="3" t="s">
        <v>2005</v>
      </c>
      <c r="B876" s="3"/>
      <c r="C876" s="3" t="s">
        <v>2006</v>
      </c>
      <c r="D876" s="34"/>
      <c r="E876" s="91"/>
      <c r="F876" s="34"/>
      <c r="G876" s="34"/>
      <c r="H876" s="34"/>
      <c r="I876" s="34"/>
      <c r="J876" s="34"/>
      <c r="K876" s="98">
        <v>44986</v>
      </c>
      <c r="L876" s="3" t="s">
        <v>316</v>
      </c>
      <c r="M876" s="34">
        <v>700000</v>
      </c>
      <c r="N876" s="34"/>
      <c r="O876" s="34">
        <f t="shared" si="121"/>
        <v>700000</v>
      </c>
      <c r="P876" s="34"/>
      <c r="Q876" s="34"/>
      <c r="R876" s="34"/>
      <c r="S876" s="34"/>
      <c r="T876" s="3" t="s">
        <v>2130</v>
      </c>
    </row>
    <row r="877" spans="1:21" x14ac:dyDescent="0.35">
      <c r="A877" s="3" t="s">
        <v>2005</v>
      </c>
      <c r="B877" s="3"/>
      <c r="C877" s="3"/>
      <c r="D877" s="34"/>
      <c r="E877" s="91"/>
      <c r="F877" s="34"/>
      <c r="G877" s="34"/>
      <c r="H877" s="34"/>
      <c r="I877" s="34"/>
      <c r="J877" s="34"/>
      <c r="K877" s="98">
        <v>45009</v>
      </c>
      <c r="L877" s="100" t="s">
        <v>2182</v>
      </c>
      <c r="M877" s="34"/>
      <c r="N877" s="100">
        <v>-200000</v>
      </c>
      <c r="O877" s="34">
        <f t="shared" si="121"/>
        <v>-200000</v>
      </c>
      <c r="P877" s="34"/>
      <c r="Q877" s="34"/>
      <c r="R877" s="34"/>
      <c r="S877" s="34"/>
      <c r="T877" s="3" t="s">
        <v>2130</v>
      </c>
    </row>
    <row r="878" spans="1:21" x14ac:dyDescent="0.35">
      <c r="A878" s="3" t="s">
        <v>2005</v>
      </c>
      <c r="B878" s="3"/>
      <c r="C878" s="3"/>
      <c r="D878" s="34"/>
      <c r="E878" s="91"/>
      <c r="F878" s="34"/>
      <c r="G878" s="34"/>
      <c r="H878" s="34"/>
      <c r="I878" s="34"/>
      <c r="J878" s="34"/>
      <c r="K878" s="21"/>
      <c r="L878" s="3"/>
      <c r="M878" s="34"/>
      <c r="N878" s="34"/>
      <c r="O878" s="34"/>
      <c r="P878" s="34"/>
      <c r="Q878" s="34"/>
      <c r="R878" s="34"/>
      <c r="S878" s="34"/>
      <c r="T878" s="3" t="s">
        <v>2130</v>
      </c>
    </row>
    <row r="879" spans="1:21" s="95" customFormat="1" x14ac:dyDescent="0.35">
      <c r="A879" s="18" t="s">
        <v>2005</v>
      </c>
      <c r="B879" s="18"/>
      <c r="C879" s="18"/>
      <c r="D879" s="23"/>
      <c r="E879" s="94"/>
      <c r="F879" s="23"/>
      <c r="G879" s="23"/>
      <c r="H879" s="23"/>
      <c r="I879" s="23"/>
      <c r="J879" s="23"/>
      <c r="K879" s="36"/>
      <c r="L879" s="18"/>
      <c r="M879" s="23">
        <f t="shared" ref="M879:N879" si="122">SUM(M874:M878)</f>
        <v>900000</v>
      </c>
      <c r="N879" s="23">
        <f t="shared" si="122"/>
        <v>293500</v>
      </c>
      <c r="O879" s="23">
        <f>SUM(O874:O878)</f>
        <v>1193500</v>
      </c>
      <c r="P879" s="23">
        <f>+I873-M879</f>
        <v>-900000</v>
      </c>
      <c r="Q879" s="23">
        <f>+J873-N879</f>
        <v>900000</v>
      </c>
      <c r="R879" s="23">
        <f>+P879+Q879</f>
        <v>0</v>
      </c>
      <c r="S879" s="23">
        <f>+O879</f>
        <v>1193500</v>
      </c>
      <c r="T879" s="18"/>
      <c r="U879" s="95" t="s">
        <v>2302</v>
      </c>
    </row>
    <row r="880" spans="1:21" x14ac:dyDescent="0.35">
      <c r="A880" s="3" t="s">
        <v>1880</v>
      </c>
      <c r="B880" s="3" t="s">
        <v>437</v>
      </c>
      <c r="C880" s="3"/>
      <c r="D880" s="34">
        <v>119.45</v>
      </c>
      <c r="E880" s="91">
        <v>10000</v>
      </c>
      <c r="F880" s="34">
        <f>+D880*0.8364</f>
        <v>99.907980000000009</v>
      </c>
      <c r="G880" s="34"/>
      <c r="H880" s="34">
        <f>+D880*E880</f>
        <v>1194500</v>
      </c>
      <c r="I880" s="34">
        <f>+CEILING(F880*G880,1000)</f>
        <v>0</v>
      </c>
      <c r="J880" s="34">
        <f>(H880-I880)</f>
        <v>1194500</v>
      </c>
      <c r="K880" s="98">
        <v>44426</v>
      </c>
      <c r="L880" s="3" t="s">
        <v>2109</v>
      </c>
      <c r="M880" s="34"/>
      <c r="N880" s="34"/>
      <c r="O880" s="34"/>
      <c r="P880" s="34"/>
      <c r="Q880" s="34"/>
      <c r="R880" s="34"/>
      <c r="S880" s="34"/>
      <c r="T880" s="3" t="s">
        <v>2130</v>
      </c>
      <c r="U880" s="1" t="s">
        <v>2303</v>
      </c>
    </row>
    <row r="881" spans="1:21" x14ac:dyDescent="0.35">
      <c r="A881" s="3" t="s">
        <v>1880</v>
      </c>
      <c r="B881" s="3"/>
      <c r="C881" s="3"/>
      <c r="D881" s="34"/>
      <c r="E881" s="91"/>
      <c r="F881" s="34"/>
      <c r="G881" s="34"/>
      <c r="H881" s="34"/>
      <c r="I881" s="34"/>
      <c r="J881" s="34"/>
      <c r="K881" s="98">
        <v>44356</v>
      </c>
      <c r="L881" s="3" t="s">
        <v>316</v>
      </c>
      <c r="M881" s="34">
        <v>1000</v>
      </c>
      <c r="N881" s="34"/>
      <c r="O881" s="34">
        <f t="shared" si="121"/>
        <v>1000</v>
      </c>
      <c r="P881" s="34"/>
      <c r="Q881" s="34"/>
      <c r="R881" s="43"/>
      <c r="S881" s="43"/>
      <c r="T881" s="3" t="s">
        <v>2130</v>
      </c>
    </row>
    <row r="882" spans="1:21" x14ac:dyDescent="0.35">
      <c r="A882" s="3" t="s">
        <v>1880</v>
      </c>
      <c r="B882" s="3"/>
      <c r="C882" s="3"/>
      <c r="D882" s="34"/>
      <c r="E882" s="91"/>
      <c r="F882" s="34"/>
      <c r="G882" s="34"/>
      <c r="H882" s="34"/>
      <c r="I882" s="34"/>
      <c r="J882" s="34"/>
      <c r="K882" s="98">
        <v>44386</v>
      </c>
      <c r="L882" s="3" t="s">
        <v>316</v>
      </c>
      <c r="M882" s="34">
        <v>99000</v>
      </c>
      <c r="N882" s="34"/>
      <c r="O882" s="34">
        <f t="shared" si="121"/>
        <v>99000</v>
      </c>
      <c r="P882" s="34"/>
      <c r="Q882" s="34"/>
      <c r="R882" s="34"/>
      <c r="S882" s="34"/>
      <c r="T882" s="3" t="s">
        <v>2130</v>
      </c>
    </row>
    <row r="883" spans="1:21" x14ac:dyDescent="0.35">
      <c r="A883" s="3" t="s">
        <v>1880</v>
      </c>
      <c r="B883" s="3"/>
      <c r="C883" s="3"/>
      <c r="D883" s="3"/>
      <c r="E883" s="91"/>
      <c r="F883" s="34"/>
      <c r="G883" s="34"/>
      <c r="H883" s="34"/>
      <c r="I883" s="34"/>
      <c r="J883" s="34"/>
      <c r="K883" s="98">
        <v>44386</v>
      </c>
      <c r="L883" s="3" t="s">
        <v>316</v>
      </c>
      <c r="M883" s="34">
        <v>200000</v>
      </c>
      <c r="N883" s="34"/>
      <c r="O883" s="34">
        <f t="shared" si="121"/>
        <v>200000</v>
      </c>
      <c r="P883" s="34"/>
      <c r="Q883" s="34"/>
      <c r="R883" s="34"/>
      <c r="S883" s="34"/>
      <c r="T883" s="3" t="s">
        <v>2130</v>
      </c>
    </row>
    <row r="884" spans="1:21" x14ac:dyDescent="0.35">
      <c r="A884" s="3" t="s">
        <v>1880</v>
      </c>
      <c r="B884" s="3"/>
      <c r="C884" s="3"/>
      <c r="D884" s="3"/>
      <c r="E884" s="91"/>
      <c r="F884" s="34"/>
      <c r="G884" s="34"/>
      <c r="H884" s="34"/>
      <c r="I884" s="34"/>
      <c r="J884" s="34"/>
      <c r="K884" s="98">
        <v>44708</v>
      </c>
      <c r="L884" s="3" t="s">
        <v>1182</v>
      </c>
      <c r="M884" s="34"/>
      <c r="N884" s="34">
        <v>20000</v>
      </c>
      <c r="O884" s="34">
        <f t="shared" si="121"/>
        <v>20000</v>
      </c>
      <c r="P884" s="34"/>
      <c r="Q884" s="34"/>
      <c r="R884" s="34"/>
      <c r="S884" s="34"/>
      <c r="T884" s="3" t="s">
        <v>2130</v>
      </c>
    </row>
    <row r="885" spans="1:21" x14ac:dyDescent="0.35">
      <c r="A885" s="3" t="s">
        <v>1880</v>
      </c>
      <c r="B885" s="3"/>
      <c r="C885" s="3"/>
      <c r="D885" s="3"/>
      <c r="E885" s="91"/>
      <c r="F885" s="34"/>
      <c r="G885" s="34"/>
      <c r="H885" s="34"/>
      <c r="I885" s="34"/>
      <c r="J885" s="34"/>
      <c r="K885" s="98">
        <v>44713</v>
      </c>
      <c r="L885" s="3" t="s">
        <v>1182</v>
      </c>
      <c r="M885" s="34"/>
      <c r="N885" s="34">
        <v>200000</v>
      </c>
      <c r="O885" s="34">
        <f t="shared" si="121"/>
        <v>200000</v>
      </c>
      <c r="P885" s="34"/>
      <c r="Q885" s="34"/>
      <c r="R885" s="43"/>
      <c r="S885" s="43"/>
      <c r="T885" s="3" t="s">
        <v>2130</v>
      </c>
    </row>
    <row r="886" spans="1:21" x14ac:dyDescent="0.35">
      <c r="A886" s="3" t="s">
        <v>1880</v>
      </c>
      <c r="B886" s="3"/>
      <c r="C886" s="3"/>
      <c r="D886" s="3"/>
      <c r="E886" s="91"/>
      <c r="F886" s="34"/>
      <c r="G886" s="34"/>
      <c r="H886" s="34"/>
      <c r="I886" s="34"/>
      <c r="J886" s="34"/>
      <c r="K886" s="98">
        <v>44714</v>
      </c>
      <c r="L886" s="3" t="s">
        <v>316</v>
      </c>
      <c r="M886" s="34">
        <v>560000</v>
      </c>
      <c r="N886" s="34"/>
      <c r="O886" s="34">
        <f t="shared" si="121"/>
        <v>560000</v>
      </c>
      <c r="P886" s="34"/>
      <c r="Q886" s="34"/>
      <c r="R886" s="34"/>
      <c r="S886" s="34"/>
      <c r="T886" s="3" t="s">
        <v>2130</v>
      </c>
    </row>
    <row r="887" spans="1:21" x14ac:dyDescent="0.35">
      <c r="A887" s="3" t="s">
        <v>1880</v>
      </c>
      <c r="B887" s="3"/>
      <c r="C887" s="3"/>
      <c r="D887" s="3"/>
      <c r="E887" s="91"/>
      <c r="F887" s="34"/>
      <c r="G887" s="34"/>
      <c r="H887" s="34"/>
      <c r="I887" s="34"/>
      <c r="J887" s="34"/>
      <c r="K887" s="98">
        <v>44714</v>
      </c>
      <c r="L887" s="3" t="s">
        <v>1182</v>
      </c>
      <c r="M887" s="34"/>
      <c r="N887" s="34">
        <v>114500</v>
      </c>
      <c r="O887" s="34">
        <f t="shared" si="121"/>
        <v>114500</v>
      </c>
      <c r="P887" s="34"/>
      <c r="Q887" s="34"/>
      <c r="R887" s="34"/>
      <c r="S887" s="34"/>
      <c r="T887" s="3" t="s">
        <v>2130</v>
      </c>
    </row>
    <row r="888" spans="1:21" x14ac:dyDescent="0.35">
      <c r="A888" s="3" t="s">
        <v>1880</v>
      </c>
      <c r="B888" s="3"/>
      <c r="C888" s="3"/>
      <c r="D888" s="3"/>
      <c r="E888" s="91"/>
      <c r="F888" s="34"/>
      <c r="G888" s="34"/>
      <c r="H888" s="34"/>
      <c r="I888" s="34"/>
      <c r="J888" s="34"/>
      <c r="K888" s="98">
        <v>44718</v>
      </c>
      <c r="L888" s="3" t="s">
        <v>316</v>
      </c>
      <c r="M888" s="34">
        <v>-300000</v>
      </c>
      <c r="N888" s="34"/>
      <c r="O888" s="34">
        <f t="shared" si="121"/>
        <v>-300000</v>
      </c>
      <c r="P888" s="34"/>
      <c r="Q888" s="34"/>
      <c r="R888" s="34"/>
      <c r="S888" s="34"/>
      <c r="T888" s="3" t="s">
        <v>2130</v>
      </c>
    </row>
    <row r="889" spans="1:21" x14ac:dyDescent="0.35">
      <c r="A889" s="3" t="s">
        <v>1880</v>
      </c>
      <c r="B889" s="3"/>
      <c r="C889" s="3"/>
      <c r="D889" s="3"/>
      <c r="E889" s="91"/>
      <c r="F889" s="34"/>
      <c r="G889" s="34"/>
      <c r="H889" s="34"/>
      <c r="I889" s="34"/>
      <c r="J889" s="34"/>
      <c r="K889" s="98">
        <v>44726</v>
      </c>
      <c r="L889" s="3" t="s">
        <v>316</v>
      </c>
      <c r="M889" s="34">
        <v>300000</v>
      </c>
      <c r="N889" s="34"/>
      <c r="O889" s="34">
        <f t="shared" si="121"/>
        <v>300000</v>
      </c>
      <c r="P889" s="34"/>
      <c r="Q889" s="34"/>
      <c r="R889" s="43"/>
      <c r="S889" s="43"/>
      <c r="T889" s="3" t="s">
        <v>2130</v>
      </c>
    </row>
    <row r="890" spans="1:21" x14ac:dyDescent="0.35">
      <c r="A890" s="3" t="s">
        <v>1880</v>
      </c>
      <c r="B890" s="3"/>
      <c r="C890" s="3"/>
      <c r="D890" s="3"/>
      <c r="E890" s="91"/>
      <c r="F890" s="34"/>
      <c r="G890" s="34"/>
      <c r="H890" s="34"/>
      <c r="I890" s="34"/>
      <c r="J890" s="34"/>
      <c r="K890" s="3"/>
      <c r="L890" s="3"/>
      <c r="M890" s="34"/>
      <c r="N890" s="34"/>
      <c r="O890" s="34"/>
      <c r="P890" s="34"/>
      <c r="Q890" s="34"/>
      <c r="R890" s="34"/>
      <c r="S890" s="34"/>
      <c r="T890" s="3" t="s">
        <v>2130</v>
      </c>
    </row>
    <row r="891" spans="1:21" s="95" customFormat="1" x14ac:dyDescent="0.35">
      <c r="A891" s="18" t="s">
        <v>1880</v>
      </c>
      <c r="B891" s="18"/>
      <c r="C891" s="18"/>
      <c r="D891" s="18"/>
      <c r="E891" s="94"/>
      <c r="F891" s="23"/>
      <c r="G891" s="23"/>
      <c r="H891" s="23"/>
      <c r="I891" s="23"/>
      <c r="J891" s="23"/>
      <c r="K891" s="18"/>
      <c r="L891" s="18"/>
      <c r="M891" s="23">
        <f t="shared" ref="M891:N891" si="123">SUM(M881:M890)</f>
        <v>860000</v>
      </c>
      <c r="N891" s="23">
        <f t="shared" si="123"/>
        <v>334500</v>
      </c>
      <c r="O891" s="23">
        <f>SUM(O881:O890)</f>
        <v>1194500</v>
      </c>
      <c r="P891" s="23">
        <f>+I880-M891</f>
        <v>-860000</v>
      </c>
      <c r="Q891" s="23">
        <f>+J880-N891</f>
        <v>860000</v>
      </c>
      <c r="R891" s="23">
        <f>+P891+Q891</f>
        <v>0</v>
      </c>
      <c r="S891" s="23">
        <f>+O891</f>
        <v>1194500</v>
      </c>
      <c r="T891" s="18"/>
      <c r="U891" s="95" t="s">
        <v>2302</v>
      </c>
    </row>
    <row r="892" spans="1:21" x14ac:dyDescent="0.35">
      <c r="A892" s="3" t="s">
        <v>2007</v>
      </c>
      <c r="B892" s="3" t="s">
        <v>437</v>
      </c>
      <c r="C892" s="3"/>
      <c r="D892" s="3">
        <v>143.6</v>
      </c>
      <c r="E892" s="91">
        <v>10000</v>
      </c>
      <c r="F892" s="34">
        <f>+D892*0.8364</f>
        <v>120.10704</v>
      </c>
      <c r="G892" s="34"/>
      <c r="H892" s="34">
        <f>+D892*E892</f>
        <v>1436000</v>
      </c>
      <c r="I892" s="34">
        <f>+CEILING(F892*G892,1000)</f>
        <v>0</v>
      </c>
      <c r="J892" s="34">
        <f>(H892-I892)</f>
        <v>1436000</v>
      </c>
      <c r="K892" s="21">
        <v>44264</v>
      </c>
      <c r="L892" s="3" t="s">
        <v>2109</v>
      </c>
      <c r="M892" s="34"/>
      <c r="N892" s="34"/>
      <c r="O892" s="34"/>
      <c r="P892" s="34"/>
      <c r="Q892" s="34"/>
      <c r="R892" s="34"/>
      <c r="S892" s="34"/>
      <c r="T892" s="3" t="s">
        <v>2142</v>
      </c>
      <c r="U892" s="1" t="s">
        <v>2303</v>
      </c>
    </row>
    <row r="893" spans="1:21" x14ac:dyDescent="0.35">
      <c r="A893" s="3" t="s">
        <v>2007</v>
      </c>
      <c r="B893" s="3"/>
      <c r="C893" s="3"/>
      <c r="D893" s="3"/>
      <c r="E893" s="91"/>
      <c r="F893" s="34"/>
      <c r="G893" s="34"/>
      <c r="H893" s="34"/>
      <c r="I893" s="34"/>
      <c r="J893" s="34"/>
      <c r="K893" s="21">
        <v>44295</v>
      </c>
      <c r="L893" s="3" t="s">
        <v>316</v>
      </c>
      <c r="M893" s="34">
        <v>190000</v>
      </c>
      <c r="N893" s="34"/>
      <c r="O893" s="34">
        <f t="shared" ref="O893:O898" si="124">+SUM(M893:N893)</f>
        <v>190000</v>
      </c>
      <c r="P893" s="34"/>
      <c r="Q893" s="34"/>
      <c r="R893" s="34"/>
      <c r="S893" s="34"/>
      <c r="T893" s="3" t="s">
        <v>2142</v>
      </c>
    </row>
    <row r="894" spans="1:21" x14ac:dyDescent="0.35">
      <c r="A894" s="3" t="s">
        <v>2007</v>
      </c>
      <c r="B894" s="3"/>
      <c r="C894" s="3"/>
      <c r="D894" s="3"/>
      <c r="E894" s="91"/>
      <c r="F894" s="34"/>
      <c r="G894" s="34"/>
      <c r="H894" s="34"/>
      <c r="I894" s="34"/>
      <c r="J894" s="34"/>
      <c r="K894" s="21">
        <v>44739</v>
      </c>
      <c r="L894" s="3" t="s">
        <v>316</v>
      </c>
      <c r="M894" s="34">
        <v>400000</v>
      </c>
      <c r="N894" s="34"/>
      <c r="O894" s="34">
        <f t="shared" si="124"/>
        <v>400000</v>
      </c>
      <c r="P894" s="34"/>
      <c r="Q894" s="34"/>
      <c r="R894" s="34"/>
      <c r="S894" s="34"/>
      <c r="T894" s="3" t="s">
        <v>2142</v>
      </c>
    </row>
    <row r="895" spans="1:21" x14ac:dyDescent="0.35">
      <c r="A895" s="3" t="s">
        <v>2007</v>
      </c>
      <c r="B895" s="3"/>
      <c r="C895" s="3"/>
      <c r="D895" s="3"/>
      <c r="E895" s="91"/>
      <c r="F895" s="34"/>
      <c r="G895" s="34"/>
      <c r="H895" s="34"/>
      <c r="I895" s="34"/>
      <c r="J895" s="34"/>
      <c r="K895" s="21">
        <v>45135</v>
      </c>
      <c r="L895" s="3" t="s">
        <v>9</v>
      </c>
      <c r="M895" s="34"/>
      <c r="N895" s="34">
        <v>180000</v>
      </c>
      <c r="O895" s="34">
        <f t="shared" si="124"/>
        <v>180000</v>
      </c>
      <c r="P895" s="34"/>
      <c r="Q895" s="34"/>
      <c r="R895" s="43"/>
      <c r="S895" s="43"/>
      <c r="T895" s="3" t="s">
        <v>2142</v>
      </c>
    </row>
    <row r="896" spans="1:21" x14ac:dyDescent="0.35">
      <c r="A896" s="3" t="s">
        <v>2007</v>
      </c>
      <c r="B896" s="3"/>
      <c r="C896" s="3" t="s">
        <v>2008</v>
      </c>
      <c r="D896" s="3"/>
      <c r="E896" s="91"/>
      <c r="F896" s="34"/>
      <c r="G896" s="34"/>
      <c r="H896" s="34"/>
      <c r="I896" s="34"/>
      <c r="J896" s="34"/>
      <c r="K896" s="21">
        <v>45236</v>
      </c>
      <c r="L896" s="3" t="s">
        <v>316</v>
      </c>
      <c r="M896" s="34">
        <v>400000</v>
      </c>
      <c r="N896" s="34"/>
      <c r="O896" s="34">
        <f t="shared" si="124"/>
        <v>400000</v>
      </c>
      <c r="P896" s="34"/>
      <c r="Q896" s="34"/>
      <c r="R896" s="34"/>
      <c r="S896" s="34"/>
      <c r="T896" s="3" t="s">
        <v>2142</v>
      </c>
    </row>
    <row r="897" spans="1:21" x14ac:dyDescent="0.35">
      <c r="A897" s="3" t="s">
        <v>2007</v>
      </c>
      <c r="B897" s="3"/>
      <c r="C897" s="3"/>
      <c r="D897" s="3"/>
      <c r="E897" s="91"/>
      <c r="F897" s="34"/>
      <c r="G897" s="34"/>
      <c r="H897" s="34"/>
      <c r="I897" s="34"/>
      <c r="J897" s="34"/>
      <c r="K897" s="21">
        <v>45236</v>
      </c>
      <c r="L897" s="3" t="s">
        <v>316</v>
      </c>
      <c r="M897" s="34">
        <v>441000</v>
      </c>
      <c r="N897" s="34"/>
      <c r="O897" s="34">
        <f t="shared" si="124"/>
        <v>441000</v>
      </c>
      <c r="P897" s="34"/>
      <c r="Q897" s="34"/>
      <c r="R897" s="34"/>
      <c r="S897" s="34"/>
      <c r="T897" s="3" t="s">
        <v>2142</v>
      </c>
    </row>
    <row r="898" spans="1:21" x14ac:dyDescent="0.35">
      <c r="A898" s="3" t="s">
        <v>2007</v>
      </c>
      <c r="B898" s="3"/>
      <c r="C898" s="3"/>
      <c r="D898" s="3"/>
      <c r="E898" s="91"/>
      <c r="F898" s="34"/>
      <c r="G898" s="34"/>
      <c r="H898" s="34"/>
      <c r="I898" s="34"/>
      <c r="J898" s="34"/>
      <c r="K898" s="21">
        <v>45247</v>
      </c>
      <c r="L898" s="100" t="s">
        <v>2208</v>
      </c>
      <c r="M898" s="100">
        <v>-175000</v>
      </c>
      <c r="N898" s="34"/>
      <c r="O898" s="34">
        <f t="shared" si="124"/>
        <v>-175000</v>
      </c>
      <c r="P898" s="34"/>
      <c r="Q898" s="34"/>
      <c r="R898" s="34"/>
      <c r="S898" s="34"/>
      <c r="T898" s="3" t="s">
        <v>2142</v>
      </c>
    </row>
    <row r="899" spans="1:21" x14ac:dyDescent="0.35">
      <c r="A899" s="3" t="s">
        <v>2007</v>
      </c>
      <c r="B899" s="3"/>
      <c r="C899" s="3"/>
      <c r="D899" s="3"/>
      <c r="E899" s="91"/>
      <c r="F899" s="34"/>
      <c r="G899" s="34"/>
      <c r="H899" s="34"/>
      <c r="I899" s="34"/>
      <c r="J899" s="34"/>
      <c r="K899" s="3"/>
      <c r="L899" s="3"/>
      <c r="M899" s="34"/>
      <c r="N899" s="34"/>
      <c r="O899" s="34"/>
      <c r="P899" s="34"/>
      <c r="Q899" s="34"/>
      <c r="R899" s="34"/>
      <c r="S899" s="34"/>
      <c r="T899" s="3" t="s">
        <v>2142</v>
      </c>
    </row>
    <row r="900" spans="1:21" s="95" customFormat="1" x14ac:dyDescent="0.35">
      <c r="A900" s="18" t="s">
        <v>2007</v>
      </c>
      <c r="B900" s="18"/>
      <c r="C900" s="18"/>
      <c r="D900" s="18"/>
      <c r="E900" s="94"/>
      <c r="F900" s="23"/>
      <c r="G900" s="23"/>
      <c r="H900" s="23"/>
      <c r="I900" s="23"/>
      <c r="J900" s="23"/>
      <c r="K900" s="18"/>
      <c r="L900" s="18"/>
      <c r="M900" s="23">
        <f t="shared" ref="M900:N900" si="125">SUM(M893:M899)</f>
        <v>1256000</v>
      </c>
      <c r="N900" s="23">
        <f t="shared" si="125"/>
        <v>180000</v>
      </c>
      <c r="O900" s="23">
        <f>SUM(O893:O899)</f>
        <v>1436000</v>
      </c>
      <c r="P900" s="23">
        <f>+I892-M900</f>
        <v>-1256000</v>
      </c>
      <c r="Q900" s="23">
        <f>+J892-N900</f>
        <v>1256000</v>
      </c>
      <c r="R900" s="23">
        <f>+P900+Q900</f>
        <v>0</v>
      </c>
      <c r="S900" s="23">
        <f>+O900</f>
        <v>1436000</v>
      </c>
      <c r="T900" s="18"/>
      <c r="U900" s="95" t="s">
        <v>2302</v>
      </c>
    </row>
    <row r="901" spans="1:21" x14ac:dyDescent="0.35">
      <c r="A901" s="3" t="s">
        <v>2009</v>
      </c>
      <c r="B901" s="3" t="s">
        <v>437</v>
      </c>
      <c r="C901" s="3"/>
      <c r="D901" s="3">
        <v>143.57</v>
      </c>
      <c r="E901" s="91">
        <v>12500</v>
      </c>
      <c r="F901" s="34">
        <f>+D901*0.8364</f>
        <v>120.081948</v>
      </c>
      <c r="G901" s="34"/>
      <c r="H901" s="34">
        <f>+D901*E901</f>
        <v>1794625</v>
      </c>
      <c r="I901" s="34">
        <f>+CEILING(F901*G901,1000)</f>
        <v>0</v>
      </c>
      <c r="J901" s="34">
        <f>(H901-I901)</f>
        <v>1794625</v>
      </c>
      <c r="K901" s="98">
        <v>45037</v>
      </c>
      <c r="L901" s="3" t="s">
        <v>2109</v>
      </c>
      <c r="M901" s="34"/>
      <c r="N901" s="34"/>
      <c r="O901" s="34"/>
      <c r="P901" s="34"/>
      <c r="Q901" s="34"/>
      <c r="R901" s="34"/>
      <c r="S901" s="34"/>
      <c r="T901" s="3" t="s">
        <v>1618</v>
      </c>
      <c r="U901" s="1" t="s">
        <v>2303</v>
      </c>
    </row>
    <row r="902" spans="1:21" x14ac:dyDescent="0.35">
      <c r="A902" s="3" t="s">
        <v>2009</v>
      </c>
      <c r="B902" s="3"/>
      <c r="C902" s="3"/>
      <c r="D902" s="3"/>
      <c r="E902" s="91"/>
      <c r="F902" s="34">
        <f>+D902*0.8364</f>
        <v>0</v>
      </c>
      <c r="G902" s="34"/>
      <c r="H902" s="34"/>
      <c r="I902" s="34"/>
      <c r="J902" s="34"/>
      <c r="K902" s="98">
        <v>44662</v>
      </c>
      <c r="L902" s="3" t="s">
        <v>9</v>
      </c>
      <c r="M902" s="34"/>
      <c r="N902" s="34">
        <v>190000</v>
      </c>
      <c r="O902" s="34">
        <f t="shared" ref="O902:O916" si="126">+SUM(M902:N902)</f>
        <v>190000</v>
      </c>
      <c r="P902" s="34"/>
      <c r="Q902" s="34"/>
      <c r="R902" s="34"/>
      <c r="S902" s="34"/>
      <c r="T902" s="3" t="s">
        <v>2145</v>
      </c>
    </row>
    <row r="903" spans="1:21" x14ac:dyDescent="0.35">
      <c r="A903" s="3" t="s">
        <v>2009</v>
      </c>
      <c r="B903" s="3"/>
      <c r="C903" s="3"/>
      <c r="D903" s="3"/>
      <c r="E903" s="91"/>
      <c r="F903" s="34"/>
      <c r="G903" s="34"/>
      <c r="H903" s="34"/>
      <c r="I903" s="34"/>
      <c r="J903" s="34"/>
      <c r="K903" s="98">
        <v>45042</v>
      </c>
      <c r="L903" s="3" t="s">
        <v>9</v>
      </c>
      <c r="M903" s="34"/>
      <c r="N903" s="34">
        <v>-190000</v>
      </c>
      <c r="O903" s="34">
        <f t="shared" si="126"/>
        <v>-190000</v>
      </c>
      <c r="P903" s="34"/>
      <c r="Q903" s="34"/>
      <c r="R903" s="43"/>
      <c r="S903" s="43"/>
      <c r="T903" s="3" t="s">
        <v>2145</v>
      </c>
    </row>
    <row r="904" spans="1:21" x14ac:dyDescent="0.35">
      <c r="A904" s="3" t="s">
        <v>2009</v>
      </c>
      <c r="B904" s="3"/>
      <c r="C904" s="3" t="s">
        <v>2010</v>
      </c>
      <c r="D904" s="3"/>
      <c r="E904" s="91"/>
      <c r="F904" s="34"/>
      <c r="G904" s="34"/>
      <c r="H904" s="34"/>
      <c r="I904" s="34"/>
      <c r="J904" s="34"/>
      <c r="K904" s="98">
        <v>45059</v>
      </c>
      <c r="L904" s="3" t="s">
        <v>316</v>
      </c>
      <c r="M904" s="34">
        <v>200000</v>
      </c>
      <c r="N904" s="34"/>
      <c r="O904" s="34">
        <f t="shared" si="126"/>
        <v>200000</v>
      </c>
      <c r="P904" s="34"/>
      <c r="Q904" s="34"/>
      <c r="R904" s="34"/>
      <c r="S904" s="34"/>
      <c r="T904" s="3" t="s">
        <v>1618</v>
      </c>
    </row>
    <row r="905" spans="1:21" x14ac:dyDescent="0.35">
      <c r="A905" s="3" t="s">
        <v>2009</v>
      </c>
      <c r="B905" s="3"/>
      <c r="C905" s="3" t="s">
        <v>2010</v>
      </c>
      <c r="D905" s="3"/>
      <c r="E905" s="91"/>
      <c r="F905" s="34"/>
      <c r="G905" s="34"/>
      <c r="H905" s="34"/>
      <c r="I905" s="34"/>
      <c r="J905" s="34"/>
      <c r="K905" s="98">
        <v>45076</v>
      </c>
      <c r="L905" s="3" t="s">
        <v>316</v>
      </c>
      <c r="M905" s="34">
        <v>262500</v>
      </c>
      <c r="N905" s="34"/>
      <c r="O905" s="34">
        <f t="shared" si="126"/>
        <v>262500</v>
      </c>
      <c r="P905" s="34"/>
      <c r="Q905" s="34"/>
      <c r="R905" s="34"/>
      <c r="S905" s="34"/>
      <c r="T905" s="3" t="s">
        <v>1618</v>
      </c>
    </row>
    <row r="906" spans="1:21" x14ac:dyDescent="0.35">
      <c r="A906" s="3" t="s">
        <v>2009</v>
      </c>
      <c r="B906" s="3"/>
      <c r="C906" s="3" t="s">
        <v>2011</v>
      </c>
      <c r="D906" s="3"/>
      <c r="E906" s="91"/>
      <c r="F906" s="34"/>
      <c r="G906" s="34"/>
      <c r="H906" s="34"/>
      <c r="I906" s="34"/>
      <c r="J906" s="34"/>
      <c r="K906" s="98">
        <v>45076</v>
      </c>
      <c r="L906" s="3" t="s">
        <v>316</v>
      </c>
      <c r="M906" s="34">
        <v>462500</v>
      </c>
      <c r="N906" s="34"/>
      <c r="O906" s="34">
        <f t="shared" si="126"/>
        <v>462500</v>
      </c>
      <c r="P906" s="34"/>
      <c r="Q906" s="34"/>
      <c r="R906" s="34"/>
      <c r="S906" s="34"/>
      <c r="T906" s="3" t="s">
        <v>1618</v>
      </c>
    </row>
    <row r="907" spans="1:21" x14ac:dyDescent="0.35">
      <c r="A907" s="3" t="s">
        <v>2009</v>
      </c>
      <c r="B907" s="3"/>
      <c r="C907" s="3"/>
      <c r="D907" s="3"/>
      <c r="E907" s="91"/>
      <c r="F907" s="34"/>
      <c r="G907" s="34"/>
      <c r="H907" s="34"/>
      <c r="I907" s="34"/>
      <c r="J907" s="34"/>
      <c r="K907" s="98">
        <v>45076</v>
      </c>
      <c r="L907" s="3" t="s">
        <v>9</v>
      </c>
      <c r="M907" s="34"/>
      <c r="N907" s="34">
        <v>869600</v>
      </c>
      <c r="O907" s="34">
        <f t="shared" si="126"/>
        <v>869600</v>
      </c>
      <c r="P907" s="34"/>
      <c r="Q907" s="34"/>
      <c r="R907" s="34"/>
      <c r="S907" s="34"/>
      <c r="T907" s="3" t="s">
        <v>1618</v>
      </c>
    </row>
    <row r="908" spans="1:21" x14ac:dyDescent="0.35">
      <c r="A908" s="3" t="s">
        <v>2009</v>
      </c>
      <c r="B908" s="3"/>
      <c r="C908" s="3"/>
      <c r="D908" s="3"/>
      <c r="E908" s="91"/>
      <c r="F908" s="34"/>
      <c r="G908" s="34"/>
      <c r="H908" s="34"/>
      <c r="I908" s="34"/>
      <c r="J908" s="34"/>
      <c r="K908" s="21"/>
      <c r="L908" s="3"/>
      <c r="M908" s="34"/>
      <c r="N908" s="34"/>
      <c r="O908" s="34"/>
      <c r="P908" s="34"/>
      <c r="Q908" s="34"/>
      <c r="R908" s="34"/>
      <c r="S908" s="34"/>
      <c r="T908" s="3" t="s">
        <v>1618</v>
      </c>
    </row>
    <row r="909" spans="1:21" s="95" customFormat="1" x14ac:dyDescent="0.35">
      <c r="A909" s="18" t="s">
        <v>2009</v>
      </c>
      <c r="B909" s="18"/>
      <c r="C909" s="18"/>
      <c r="D909" s="18"/>
      <c r="E909" s="94"/>
      <c r="F909" s="23"/>
      <c r="G909" s="23"/>
      <c r="H909" s="23"/>
      <c r="I909" s="23"/>
      <c r="J909" s="23"/>
      <c r="K909" s="36"/>
      <c r="L909" s="18"/>
      <c r="M909" s="23">
        <f t="shared" ref="M909:N909" si="127">SUM(M902:M908)</f>
        <v>925000</v>
      </c>
      <c r="N909" s="23">
        <f t="shared" si="127"/>
        <v>869600</v>
      </c>
      <c r="O909" s="23">
        <f>SUM(O902:O908)</f>
        <v>1794600</v>
      </c>
      <c r="P909" s="23">
        <f>+I901-M909</f>
        <v>-925000</v>
      </c>
      <c r="Q909" s="23">
        <f>+J901-N909</f>
        <v>925025</v>
      </c>
      <c r="R909" s="23">
        <f>+P909+Q909</f>
        <v>25</v>
      </c>
      <c r="S909" s="23">
        <f>+O909</f>
        <v>1794600</v>
      </c>
      <c r="T909" s="18"/>
      <c r="U909" s="95" t="s">
        <v>2302</v>
      </c>
    </row>
    <row r="910" spans="1:21" x14ac:dyDescent="0.35">
      <c r="A910" s="3" t="s">
        <v>2012</v>
      </c>
      <c r="B910" s="3" t="s">
        <v>437</v>
      </c>
      <c r="C910" s="3"/>
      <c r="D910" s="3">
        <v>144</v>
      </c>
      <c r="E910" s="91">
        <v>12500</v>
      </c>
      <c r="F910" s="34">
        <f>+D910*0.8364</f>
        <v>120.44160000000001</v>
      </c>
      <c r="G910" s="34"/>
      <c r="H910" s="34">
        <f>+D910*E910</f>
        <v>1800000</v>
      </c>
      <c r="I910" s="34">
        <f>+CEILING(F910*G910,1000)</f>
        <v>0</v>
      </c>
      <c r="J910" s="34">
        <f>(H910-I910)</f>
        <v>1800000</v>
      </c>
      <c r="K910" s="98">
        <v>44570</v>
      </c>
      <c r="L910" s="3" t="s">
        <v>2109</v>
      </c>
      <c r="M910" s="34"/>
      <c r="N910" s="34"/>
      <c r="O910" s="34"/>
      <c r="P910" s="34"/>
      <c r="Q910" s="34"/>
      <c r="R910" s="34"/>
      <c r="S910" s="34"/>
      <c r="T910" s="3" t="s">
        <v>2146</v>
      </c>
      <c r="U910" s="1" t="s">
        <v>2303</v>
      </c>
    </row>
    <row r="911" spans="1:21" x14ac:dyDescent="0.35">
      <c r="A911" s="3" t="s">
        <v>2012</v>
      </c>
      <c r="B911" s="3"/>
      <c r="C911" s="3"/>
      <c r="D911" s="3"/>
      <c r="E911" s="91"/>
      <c r="F911" s="34"/>
      <c r="G911" s="34"/>
      <c r="H911" s="34"/>
      <c r="I911" s="34"/>
      <c r="J911" s="34"/>
      <c r="K911" s="98" t="s">
        <v>2117</v>
      </c>
      <c r="L911" s="3" t="s">
        <v>316</v>
      </c>
      <c r="M911" s="34">
        <v>200000</v>
      </c>
      <c r="N911" s="34"/>
      <c r="O911" s="34">
        <f t="shared" si="126"/>
        <v>200000</v>
      </c>
      <c r="P911" s="34"/>
      <c r="Q911" s="34"/>
      <c r="R911" s="34"/>
      <c r="S911" s="34"/>
      <c r="T911" s="3" t="s">
        <v>2146</v>
      </c>
    </row>
    <row r="912" spans="1:21" x14ac:dyDescent="0.35">
      <c r="A912" s="3" t="s">
        <v>2012</v>
      </c>
      <c r="B912" s="3"/>
      <c r="C912" s="3"/>
      <c r="D912" s="3"/>
      <c r="E912" s="91"/>
      <c r="F912" s="34"/>
      <c r="G912" s="34"/>
      <c r="H912" s="34"/>
      <c r="I912" s="34"/>
      <c r="J912" s="34"/>
      <c r="K912" s="98">
        <v>44608</v>
      </c>
      <c r="L912" s="3" t="s">
        <v>316</v>
      </c>
      <c r="M912" s="34">
        <v>542000</v>
      </c>
      <c r="N912" s="34"/>
      <c r="O912" s="34">
        <f t="shared" si="126"/>
        <v>542000</v>
      </c>
      <c r="P912" s="34"/>
      <c r="Q912" s="34"/>
      <c r="R912" s="43"/>
      <c r="S912" s="43"/>
      <c r="T912" s="3" t="s">
        <v>2146</v>
      </c>
    </row>
    <row r="913" spans="1:21" x14ac:dyDescent="0.35">
      <c r="A913" s="3" t="s">
        <v>2012</v>
      </c>
      <c r="B913" s="3"/>
      <c r="C913" s="3"/>
      <c r="D913" s="3"/>
      <c r="E913" s="91"/>
      <c r="F913" s="34"/>
      <c r="G913" s="34"/>
      <c r="H913" s="34"/>
      <c r="I913" s="34"/>
      <c r="J913" s="34"/>
      <c r="K913" s="98">
        <v>44639</v>
      </c>
      <c r="L913" s="3" t="s">
        <v>1182</v>
      </c>
      <c r="M913" s="34"/>
      <c r="N913" s="34">
        <v>520000</v>
      </c>
      <c r="O913" s="34">
        <f t="shared" si="126"/>
        <v>520000</v>
      </c>
      <c r="P913" s="34"/>
      <c r="Q913" s="34"/>
      <c r="R913" s="34"/>
      <c r="S913" s="34"/>
      <c r="T913" s="3" t="s">
        <v>2146</v>
      </c>
    </row>
    <row r="914" spans="1:21" x14ac:dyDescent="0.35">
      <c r="A914" s="3" t="s">
        <v>2012</v>
      </c>
      <c r="B914" s="3"/>
      <c r="C914" s="3"/>
      <c r="D914" s="3"/>
      <c r="E914" s="91"/>
      <c r="F914" s="34"/>
      <c r="G914" s="34"/>
      <c r="H914" s="34"/>
      <c r="I914" s="34"/>
      <c r="J914" s="34"/>
      <c r="K914" s="98">
        <v>44650</v>
      </c>
      <c r="L914" s="3" t="s">
        <v>1182</v>
      </c>
      <c r="M914" s="34"/>
      <c r="N914" s="34">
        <v>488000</v>
      </c>
      <c r="O914" s="34">
        <f t="shared" si="126"/>
        <v>488000</v>
      </c>
      <c r="P914" s="34"/>
      <c r="Q914" s="34"/>
      <c r="R914" s="34"/>
      <c r="S914" s="34"/>
      <c r="T914" s="3" t="s">
        <v>2146</v>
      </c>
    </row>
    <row r="915" spans="1:21" x14ac:dyDescent="0.35">
      <c r="A915" s="3" t="s">
        <v>2012</v>
      </c>
      <c r="B915" s="3"/>
      <c r="C915" s="3"/>
      <c r="D915" s="3"/>
      <c r="E915" s="91"/>
      <c r="F915" s="34">
        <f>+D915*0.8364</f>
        <v>0</v>
      </c>
      <c r="G915" s="34"/>
      <c r="H915" s="34"/>
      <c r="I915" s="34"/>
      <c r="J915" s="34"/>
      <c r="K915" s="98">
        <v>44655</v>
      </c>
      <c r="L915" s="3" t="s">
        <v>1182</v>
      </c>
      <c r="M915" s="34"/>
      <c r="N915" s="34">
        <v>50000</v>
      </c>
      <c r="O915" s="34">
        <f t="shared" si="126"/>
        <v>50000</v>
      </c>
      <c r="P915" s="34"/>
      <c r="Q915" s="34"/>
      <c r="R915" s="34"/>
      <c r="S915" s="34"/>
      <c r="T915" s="3" t="s">
        <v>2146</v>
      </c>
    </row>
    <row r="916" spans="1:21" x14ac:dyDescent="0.35">
      <c r="A916" s="3" t="s">
        <v>2012</v>
      </c>
      <c r="B916" s="3"/>
      <c r="C916" s="3"/>
      <c r="D916" s="3"/>
      <c r="E916" s="91"/>
      <c r="F916" s="34"/>
      <c r="G916" s="34"/>
      <c r="H916" s="34"/>
      <c r="I916" s="34"/>
      <c r="J916" s="34"/>
      <c r="K916" s="21"/>
      <c r="L916" s="3"/>
      <c r="M916" s="34"/>
      <c r="N916" s="34"/>
      <c r="O916" s="34">
        <f t="shared" si="126"/>
        <v>0</v>
      </c>
      <c r="P916" s="34"/>
      <c r="Q916" s="34"/>
      <c r="R916" s="34"/>
      <c r="S916" s="34"/>
      <c r="T916" s="3" t="s">
        <v>2146</v>
      </c>
    </row>
    <row r="917" spans="1:21" s="95" customFormat="1" x14ac:dyDescent="0.35">
      <c r="A917" s="18" t="s">
        <v>2012</v>
      </c>
      <c r="B917" s="18"/>
      <c r="C917" s="18"/>
      <c r="D917" s="18"/>
      <c r="E917" s="94"/>
      <c r="F917" s="23"/>
      <c r="G917" s="23"/>
      <c r="H917" s="23"/>
      <c r="I917" s="23"/>
      <c r="J917" s="23"/>
      <c r="K917" s="36"/>
      <c r="L917" s="18"/>
      <c r="M917" s="23">
        <f t="shared" ref="M917:N917" si="128">SUM(M911:M916)</f>
        <v>742000</v>
      </c>
      <c r="N917" s="23">
        <f t="shared" si="128"/>
        <v>1058000</v>
      </c>
      <c r="O917" s="23">
        <f>SUM(O911:O916)</f>
        <v>1800000</v>
      </c>
      <c r="P917" s="23">
        <f>+I910-M917</f>
        <v>-742000</v>
      </c>
      <c r="Q917" s="23">
        <f>+J910-N917</f>
        <v>742000</v>
      </c>
      <c r="R917" s="23">
        <f>+P917+Q917</f>
        <v>0</v>
      </c>
      <c r="S917" s="23">
        <f>+O917</f>
        <v>1800000</v>
      </c>
      <c r="T917" s="18"/>
      <c r="U917" s="95" t="s">
        <v>2302</v>
      </c>
    </row>
    <row r="918" spans="1:21" x14ac:dyDescent="0.35">
      <c r="A918" s="3" t="s">
        <v>2013</v>
      </c>
      <c r="B918" s="3" t="s">
        <v>437</v>
      </c>
      <c r="C918" s="3"/>
      <c r="D918" s="3">
        <v>143.86000000000001</v>
      </c>
      <c r="E918" s="91">
        <v>11000</v>
      </c>
      <c r="F918" s="34">
        <f>+D918*0.8364</f>
        <v>120.32450400000002</v>
      </c>
      <c r="G918" s="34"/>
      <c r="H918" s="34">
        <f>+D918*E918</f>
        <v>1582460.0000000002</v>
      </c>
      <c r="I918" s="34">
        <f>+CEILING(F918*G918,1000)</f>
        <v>0</v>
      </c>
      <c r="J918" s="34">
        <f>(H918-I918)</f>
        <v>1582460.0000000002</v>
      </c>
      <c r="K918" s="21">
        <v>44570</v>
      </c>
      <c r="L918" s="3" t="s">
        <v>2109</v>
      </c>
      <c r="M918" s="34"/>
      <c r="N918" s="34"/>
      <c r="O918" s="34"/>
      <c r="P918" s="34"/>
      <c r="Q918" s="34"/>
      <c r="R918" s="34"/>
      <c r="S918" s="34"/>
      <c r="T918" s="3" t="s">
        <v>2147</v>
      </c>
      <c r="U918" s="1" t="s">
        <v>2303</v>
      </c>
    </row>
    <row r="919" spans="1:21" x14ac:dyDescent="0.35">
      <c r="A919" s="3" t="s">
        <v>2013</v>
      </c>
      <c r="B919" s="3"/>
      <c r="C919" s="3"/>
      <c r="D919" s="3"/>
      <c r="E919" s="91"/>
      <c r="F919" s="34"/>
      <c r="G919" s="34"/>
      <c r="H919" s="34"/>
      <c r="I919" s="34"/>
      <c r="J919" s="34"/>
      <c r="K919" s="21">
        <v>44570</v>
      </c>
      <c r="L919" s="3" t="s">
        <v>9</v>
      </c>
      <c r="M919" s="34"/>
      <c r="N919" s="34">
        <v>5000</v>
      </c>
      <c r="O919" s="34">
        <f t="shared" ref="O919:O927" si="129">+SUM(M919:N919)</f>
        <v>5000</v>
      </c>
      <c r="P919" s="34"/>
      <c r="Q919" s="34"/>
      <c r="R919" s="34"/>
      <c r="S919" s="34"/>
      <c r="T919" s="3" t="s">
        <v>2147</v>
      </c>
    </row>
    <row r="920" spans="1:21" x14ac:dyDescent="0.35">
      <c r="A920" s="3" t="s">
        <v>2013</v>
      </c>
      <c r="B920" s="3"/>
      <c r="C920" s="3"/>
      <c r="D920" s="3"/>
      <c r="E920" s="91"/>
      <c r="F920" s="34"/>
      <c r="G920" s="34"/>
      <c r="H920" s="34"/>
      <c r="I920" s="34"/>
      <c r="J920" s="34"/>
      <c r="K920" s="21">
        <v>44570</v>
      </c>
      <c r="L920" s="3" t="s">
        <v>316</v>
      </c>
      <c r="M920" s="34">
        <v>907000</v>
      </c>
      <c r="N920" s="34"/>
      <c r="O920" s="34">
        <f t="shared" si="129"/>
        <v>907000</v>
      </c>
      <c r="P920" s="34"/>
      <c r="Q920" s="34"/>
      <c r="R920" s="34"/>
      <c r="S920" s="34"/>
      <c r="T920" s="3" t="s">
        <v>2147</v>
      </c>
    </row>
    <row r="921" spans="1:21" x14ac:dyDescent="0.35">
      <c r="A921" s="3" t="s">
        <v>2013</v>
      </c>
      <c r="B921" s="3"/>
      <c r="C921" s="3"/>
      <c r="D921" s="3"/>
      <c r="E921" s="91"/>
      <c r="F921" s="34"/>
      <c r="G921" s="34"/>
      <c r="H921" s="34"/>
      <c r="I921" s="34"/>
      <c r="J921" s="34"/>
      <c r="K921" s="21">
        <v>44570</v>
      </c>
      <c r="L921" s="3" t="s">
        <v>316</v>
      </c>
      <c r="M921" s="34">
        <v>670000</v>
      </c>
      <c r="N921" s="34"/>
      <c r="O921" s="34">
        <f t="shared" si="129"/>
        <v>670000</v>
      </c>
      <c r="P921" s="34"/>
      <c r="Q921" s="34"/>
      <c r="R921" s="43"/>
      <c r="S921" s="43"/>
      <c r="T921" s="3" t="s">
        <v>2147</v>
      </c>
    </row>
    <row r="922" spans="1:21" x14ac:dyDescent="0.35">
      <c r="A922" s="3" t="s">
        <v>2013</v>
      </c>
      <c r="B922" s="3"/>
      <c r="C922" s="3"/>
      <c r="D922" s="3"/>
      <c r="E922" s="91"/>
      <c r="F922" s="34"/>
      <c r="G922" s="34"/>
      <c r="H922" s="34"/>
      <c r="I922" s="34"/>
      <c r="J922" s="34"/>
      <c r="K922" s="21"/>
      <c r="L922" s="3"/>
      <c r="M922" s="34"/>
      <c r="N922" s="34"/>
      <c r="O922" s="34"/>
      <c r="P922" s="34"/>
      <c r="Q922" s="34"/>
      <c r="R922" s="34"/>
      <c r="S922" s="34"/>
      <c r="T922" s="3" t="s">
        <v>2147</v>
      </c>
    </row>
    <row r="923" spans="1:21" s="95" customFormat="1" x14ac:dyDescent="0.35">
      <c r="A923" s="18" t="s">
        <v>2013</v>
      </c>
      <c r="B923" s="18"/>
      <c r="C923" s="18"/>
      <c r="D923" s="18"/>
      <c r="E923" s="94"/>
      <c r="F923" s="23"/>
      <c r="G923" s="23"/>
      <c r="H923" s="23"/>
      <c r="I923" s="23"/>
      <c r="J923" s="23"/>
      <c r="K923" s="36"/>
      <c r="L923" s="18"/>
      <c r="M923" s="23">
        <f t="shared" ref="M923:N923" si="130">SUM(M919:M922)</f>
        <v>1577000</v>
      </c>
      <c r="N923" s="23">
        <f t="shared" si="130"/>
        <v>5000</v>
      </c>
      <c r="O923" s="23">
        <f>SUM(O919:O922)</f>
        <v>1582000</v>
      </c>
      <c r="P923" s="23">
        <f>+I918-M923</f>
        <v>-1577000</v>
      </c>
      <c r="Q923" s="23">
        <f>+J918-N923</f>
        <v>1577460.0000000002</v>
      </c>
      <c r="R923" s="23">
        <f>+P923+Q923</f>
        <v>460.00000000023283</v>
      </c>
      <c r="S923" s="23">
        <f>+O923</f>
        <v>1582000</v>
      </c>
      <c r="T923" s="18"/>
      <c r="U923" s="95" t="s">
        <v>2302</v>
      </c>
    </row>
    <row r="924" spans="1:21" x14ac:dyDescent="0.35">
      <c r="A924" s="3" t="s">
        <v>2014</v>
      </c>
      <c r="B924" s="3" t="s">
        <v>437</v>
      </c>
      <c r="C924" s="3"/>
      <c r="D924" s="3">
        <v>119.44</v>
      </c>
      <c r="E924" s="91">
        <v>11000</v>
      </c>
      <c r="F924" s="34">
        <f>+D924*0.8364</f>
        <v>99.899616000000009</v>
      </c>
      <c r="G924" s="34"/>
      <c r="H924" s="34">
        <f>+D924*E924</f>
        <v>1313840</v>
      </c>
      <c r="I924" s="34">
        <f>+CEILING(F924*G924,1000)</f>
        <v>0</v>
      </c>
      <c r="J924" s="34">
        <f>(H924-I924)</f>
        <v>1313840</v>
      </c>
      <c r="K924" s="21">
        <v>44595</v>
      </c>
      <c r="L924" s="3" t="s">
        <v>2109</v>
      </c>
      <c r="M924" s="34"/>
      <c r="N924" s="34"/>
      <c r="O924" s="34"/>
      <c r="P924" s="34"/>
      <c r="Q924" s="34"/>
      <c r="R924" s="34"/>
      <c r="S924" s="34"/>
      <c r="T924" s="3" t="s">
        <v>2146</v>
      </c>
      <c r="U924" s="1" t="s">
        <v>2303</v>
      </c>
    </row>
    <row r="925" spans="1:21" x14ac:dyDescent="0.35">
      <c r="A925" s="3" t="s">
        <v>2014</v>
      </c>
      <c r="B925" s="3"/>
      <c r="C925" s="3"/>
      <c r="D925" s="3"/>
      <c r="E925" s="91"/>
      <c r="F925" s="34"/>
      <c r="G925" s="34"/>
      <c r="H925" s="34"/>
      <c r="I925" s="34"/>
      <c r="J925" s="34"/>
      <c r="K925" s="21"/>
      <c r="L925" s="100" t="s">
        <v>2231</v>
      </c>
      <c r="M925" s="100">
        <v>330001</v>
      </c>
      <c r="N925" s="34"/>
      <c r="O925" s="34">
        <f t="shared" si="129"/>
        <v>330001</v>
      </c>
      <c r="P925" s="34"/>
      <c r="Q925" s="34"/>
      <c r="R925" s="34"/>
      <c r="S925" s="34"/>
      <c r="T925" s="3" t="s">
        <v>2146</v>
      </c>
    </row>
    <row r="926" spans="1:21" x14ac:dyDescent="0.35">
      <c r="A926" s="3" t="s">
        <v>2014</v>
      </c>
      <c r="B926" s="3"/>
      <c r="C926" s="3"/>
      <c r="D926" s="3"/>
      <c r="E926" s="91"/>
      <c r="F926" s="34"/>
      <c r="G926" s="34"/>
      <c r="H926" s="34"/>
      <c r="I926" s="34"/>
      <c r="J926" s="34"/>
      <c r="K926" s="21">
        <v>44699</v>
      </c>
      <c r="L926" s="3" t="s">
        <v>316</v>
      </c>
      <c r="M926" s="34">
        <v>600000</v>
      </c>
      <c r="N926" s="34"/>
      <c r="O926" s="34">
        <f t="shared" si="129"/>
        <v>600000</v>
      </c>
      <c r="P926" s="34"/>
      <c r="Q926" s="34"/>
      <c r="R926" s="34"/>
      <c r="S926" s="34"/>
      <c r="T926" s="3" t="s">
        <v>2146</v>
      </c>
    </row>
    <row r="927" spans="1:21" x14ac:dyDescent="0.35">
      <c r="A927" s="3" t="s">
        <v>2014</v>
      </c>
      <c r="B927" s="3"/>
      <c r="C927" s="3"/>
      <c r="D927" s="3"/>
      <c r="E927" s="91"/>
      <c r="F927" s="34"/>
      <c r="G927" s="34"/>
      <c r="H927" s="34"/>
      <c r="I927" s="34"/>
      <c r="J927" s="34"/>
      <c r="K927" s="21">
        <v>44794</v>
      </c>
      <c r="L927" s="3" t="s">
        <v>9</v>
      </c>
      <c r="M927" s="34"/>
      <c r="N927" s="34">
        <v>383839</v>
      </c>
      <c r="O927" s="34">
        <f t="shared" si="129"/>
        <v>383839</v>
      </c>
      <c r="P927" s="34"/>
      <c r="Q927" s="34"/>
      <c r="R927" s="34"/>
      <c r="S927" s="34"/>
      <c r="T927" s="3" t="s">
        <v>2146</v>
      </c>
    </row>
    <row r="928" spans="1:21" x14ac:dyDescent="0.35">
      <c r="A928" s="3" t="s">
        <v>2014</v>
      </c>
      <c r="B928" s="3"/>
      <c r="C928" s="3"/>
      <c r="D928" s="3"/>
      <c r="E928" s="91"/>
      <c r="F928" s="34"/>
      <c r="G928" s="34"/>
      <c r="H928" s="34"/>
      <c r="I928" s="34"/>
      <c r="J928" s="34"/>
      <c r="K928" s="3"/>
      <c r="L928" s="3"/>
      <c r="M928" s="34"/>
      <c r="N928" s="34"/>
      <c r="O928" s="34"/>
      <c r="P928" s="34"/>
      <c r="Q928" s="34"/>
      <c r="R928" s="43"/>
      <c r="S928" s="43"/>
      <c r="T928" s="3" t="s">
        <v>2146</v>
      </c>
    </row>
    <row r="929" spans="1:21" s="95" customFormat="1" x14ac:dyDescent="0.35">
      <c r="A929" s="18" t="s">
        <v>2014</v>
      </c>
      <c r="B929" s="18"/>
      <c r="C929" s="18"/>
      <c r="D929" s="18"/>
      <c r="E929" s="94"/>
      <c r="F929" s="23"/>
      <c r="G929" s="23"/>
      <c r="H929" s="23"/>
      <c r="I929" s="23"/>
      <c r="J929" s="23"/>
      <c r="K929" s="18"/>
      <c r="L929" s="18"/>
      <c r="M929" s="23">
        <f t="shared" ref="M929:N929" si="131">SUM(M925:M928)</f>
        <v>930001</v>
      </c>
      <c r="N929" s="23">
        <f t="shared" si="131"/>
        <v>383839</v>
      </c>
      <c r="O929" s="23">
        <f>SUM(O925:O928)</f>
        <v>1313840</v>
      </c>
      <c r="P929" s="23">
        <f>+I924-M929</f>
        <v>-930001</v>
      </c>
      <c r="Q929" s="23">
        <f>+J924-N929</f>
        <v>930001</v>
      </c>
      <c r="R929" s="23">
        <f>+P929+Q929</f>
        <v>0</v>
      </c>
      <c r="S929" s="23">
        <f>+O929</f>
        <v>1313840</v>
      </c>
      <c r="T929" s="18"/>
      <c r="U929" s="95" t="s">
        <v>2302</v>
      </c>
    </row>
    <row r="930" spans="1:21" x14ac:dyDescent="0.35">
      <c r="A930" s="3" t="s">
        <v>2015</v>
      </c>
      <c r="B930" s="3" t="s">
        <v>437</v>
      </c>
      <c r="C930" s="3"/>
      <c r="D930" s="3">
        <v>119.44</v>
      </c>
      <c r="E930" s="91">
        <v>11000</v>
      </c>
      <c r="F930" s="34">
        <f>+D930*0.8364</f>
        <v>99.899616000000009</v>
      </c>
      <c r="G930" s="34"/>
      <c r="H930" s="34">
        <f>+D930*E930</f>
        <v>1313840</v>
      </c>
      <c r="I930" s="34">
        <f>+CEILING(F930*G930,1000)</f>
        <v>0</v>
      </c>
      <c r="J930" s="34">
        <f>(H930-I930)</f>
        <v>1313840</v>
      </c>
      <c r="K930" s="98">
        <v>44595</v>
      </c>
      <c r="L930" s="3" t="s">
        <v>2109</v>
      </c>
      <c r="M930" s="34"/>
      <c r="N930" s="34"/>
      <c r="O930" s="34"/>
      <c r="P930" s="34"/>
      <c r="Q930" s="34"/>
      <c r="R930" s="34"/>
      <c r="S930" s="34"/>
      <c r="T930" s="3" t="s">
        <v>2139</v>
      </c>
      <c r="U930" s="1" t="s">
        <v>2303</v>
      </c>
    </row>
    <row r="931" spans="1:21" x14ac:dyDescent="0.35">
      <c r="A931" s="3" t="s">
        <v>2015</v>
      </c>
      <c r="B931" s="3"/>
      <c r="C931" s="3"/>
      <c r="D931" s="3"/>
      <c r="E931" s="91"/>
      <c r="F931" s="34">
        <f>+D931*0.8364</f>
        <v>0</v>
      </c>
      <c r="G931" s="34"/>
      <c r="H931" s="34"/>
      <c r="I931" s="34"/>
      <c r="J931" s="34"/>
      <c r="K931" s="98">
        <v>44450</v>
      </c>
      <c r="L931" s="3" t="s">
        <v>1182</v>
      </c>
      <c r="M931" s="34"/>
      <c r="N931" s="34">
        <v>10000</v>
      </c>
      <c r="O931" s="34">
        <f t="shared" ref="O931:O944" si="132">+SUM(M931:N931)</f>
        <v>10000</v>
      </c>
      <c r="P931" s="34"/>
      <c r="Q931" s="34"/>
      <c r="R931" s="34"/>
      <c r="S931" s="34"/>
      <c r="T931" s="3" t="s">
        <v>2146</v>
      </c>
    </row>
    <row r="932" spans="1:21" x14ac:dyDescent="0.35">
      <c r="A932" s="3" t="s">
        <v>2015</v>
      </c>
      <c r="B932" s="3"/>
      <c r="C932" s="3"/>
      <c r="D932" s="3"/>
      <c r="E932" s="91"/>
      <c r="F932" s="34"/>
      <c r="G932" s="34"/>
      <c r="H932" s="34"/>
      <c r="I932" s="34"/>
      <c r="J932" s="34"/>
      <c r="K932" s="98">
        <v>44820</v>
      </c>
      <c r="L932" s="3" t="s">
        <v>1182</v>
      </c>
      <c r="M932" s="34"/>
      <c r="N932" s="34">
        <v>-10000</v>
      </c>
      <c r="O932" s="34">
        <f t="shared" si="132"/>
        <v>-10000</v>
      </c>
      <c r="P932" s="34"/>
      <c r="Q932" s="34"/>
      <c r="R932" s="34"/>
      <c r="S932" s="34"/>
      <c r="T932" s="3" t="s">
        <v>2146</v>
      </c>
    </row>
    <row r="933" spans="1:21" x14ac:dyDescent="0.35">
      <c r="A933" s="3" t="s">
        <v>2015</v>
      </c>
      <c r="B933" s="3"/>
      <c r="C933" s="3"/>
      <c r="D933" s="3"/>
      <c r="E933" s="91"/>
      <c r="F933" s="34"/>
      <c r="G933" s="34"/>
      <c r="H933" s="34"/>
      <c r="I933" s="34"/>
      <c r="J933" s="34"/>
      <c r="K933" s="98">
        <v>44598</v>
      </c>
      <c r="L933" s="3" t="s">
        <v>316</v>
      </c>
      <c r="M933" s="34">
        <v>1</v>
      </c>
      <c r="N933" s="34"/>
      <c r="O933" s="34">
        <f t="shared" si="132"/>
        <v>1</v>
      </c>
      <c r="P933" s="34"/>
      <c r="Q933" s="34"/>
      <c r="R933" s="34"/>
      <c r="S933" s="34"/>
      <c r="T933" s="3" t="s">
        <v>2146</v>
      </c>
    </row>
    <row r="934" spans="1:21" x14ac:dyDescent="0.35">
      <c r="A934" s="3" t="s">
        <v>2015</v>
      </c>
      <c r="B934" s="3"/>
      <c r="C934" s="3"/>
      <c r="D934" s="3"/>
      <c r="E934" s="91"/>
      <c r="F934" s="34"/>
      <c r="G934" s="34"/>
      <c r="H934" s="34"/>
      <c r="I934" s="34"/>
      <c r="J934" s="34"/>
      <c r="K934" s="98">
        <v>44599</v>
      </c>
      <c r="L934" s="3" t="s">
        <v>316</v>
      </c>
      <c r="M934" s="34">
        <v>99000</v>
      </c>
      <c r="N934" s="34"/>
      <c r="O934" s="34">
        <f t="shared" si="132"/>
        <v>99000</v>
      </c>
      <c r="P934" s="34"/>
      <c r="Q934" s="34"/>
      <c r="R934" s="34"/>
      <c r="S934" s="34"/>
      <c r="T934" s="3" t="s">
        <v>2146</v>
      </c>
    </row>
    <row r="935" spans="1:21" x14ac:dyDescent="0.35">
      <c r="A935" s="3" t="s">
        <v>2015</v>
      </c>
      <c r="B935" s="3"/>
      <c r="C935" s="3"/>
      <c r="D935" s="3"/>
      <c r="E935" s="91"/>
      <c r="F935" s="34"/>
      <c r="G935" s="34"/>
      <c r="H935" s="34"/>
      <c r="I935" s="34"/>
      <c r="J935" s="34"/>
      <c r="K935" s="98">
        <v>44599</v>
      </c>
      <c r="L935" s="3" t="s">
        <v>316</v>
      </c>
      <c r="M935" s="34">
        <v>100000</v>
      </c>
      <c r="N935" s="34"/>
      <c r="O935" s="34">
        <f t="shared" si="132"/>
        <v>100000</v>
      </c>
      <c r="P935" s="34"/>
      <c r="Q935" s="34"/>
      <c r="R935" s="34"/>
      <c r="S935" s="34"/>
      <c r="T935" s="3" t="s">
        <v>2146</v>
      </c>
    </row>
    <row r="936" spans="1:21" x14ac:dyDescent="0.35">
      <c r="A936" s="3" t="s">
        <v>2015</v>
      </c>
      <c r="B936" s="3"/>
      <c r="C936" s="3"/>
      <c r="D936" s="3"/>
      <c r="E936" s="91"/>
      <c r="F936" s="34"/>
      <c r="G936" s="34"/>
      <c r="H936" s="34"/>
      <c r="I936" s="34"/>
      <c r="J936" s="34"/>
      <c r="K936" s="98">
        <v>44600</v>
      </c>
      <c r="L936" s="3" t="s">
        <v>316</v>
      </c>
      <c r="M936" s="34">
        <v>80000</v>
      </c>
      <c r="N936" s="34"/>
      <c r="O936" s="34">
        <f t="shared" si="132"/>
        <v>80000</v>
      </c>
      <c r="P936" s="34"/>
      <c r="Q936" s="34"/>
      <c r="R936" s="34"/>
      <c r="S936" s="34"/>
      <c r="T936" s="3" t="s">
        <v>2146</v>
      </c>
    </row>
    <row r="937" spans="1:21" x14ac:dyDescent="0.35">
      <c r="A937" s="3" t="s">
        <v>2015</v>
      </c>
      <c r="B937" s="3"/>
      <c r="C937" s="3"/>
      <c r="D937" s="3"/>
      <c r="E937" s="91"/>
      <c r="F937" s="34"/>
      <c r="G937" s="34"/>
      <c r="H937" s="34"/>
      <c r="I937" s="34"/>
      <c r="J937" s="34"/>
      <c r="K937" s="98">
        <v>44600</v>
      </c>
      <c r="L937" s="3" t="s">
        <v>316</v>
      </c>
      <c r="M937" s="34">
        <v>51000</v>
      </c>
      <c r="N937" s="34"/>
      <c r="O937" s="34">
        <f t="shared" si="132"/>
        <v>51000</v>
      </c>
      <c r="P937" s="34"/>
      <c r="Q937" s="34"/>
      <c r="R937" s="43"/>
      <c r="S937" s="43"/>
      <c r="T937" s="3" t="s">
        <v>2146</v>
      </c>
    </row>
    <row r="938" spans="1:21" x14ac:dyDescent="0.35">
      <c r="A938" s="3" t="s">
        <v>2015</v>
      </c>
      <c r="B938" s="3"/>
      <c r="C938" s="3"/>
      <c r="D938" s="30"/>
      <c r="E938" s="91"/>
      <c r="F938" s="34"/>
      <c r="G938" s="34"/>
      <c r="H938" s="34"/>
      <c r="I938" s="34"/>
      <c r="J938" s="34"/>
      <c r="K938" s="98"/>
      <c r="L938" s="100" t="s">
        <v>2232</v>
      </c>
      <c r="M938" s="100">
        <v>-330001</v>
      </c>
      <c r="N938" s="34"/>
      <c r="O938" s="34">
        <f t="shared" si="132"/>
        <v>-330001</v>
      </c>
      <c r="P938" s="34"/>
      <c r="Q938" s="34"/>
      <c r="R938" s="34"/>
      <c r="S938" s="34"/>
      <c r="T938" s="3" t="s">
        <v>2146</v>
      </c>
    </row>
    <row r="939" spans="1:21" x14ac:dyDescent="0.35">
      <c r="A939" s="3" t="s">
        <v>2015</v>
      </c>
      <c r="B939" s="3"/>
      <c r="C939" s="3"/>
      <c r="D939" s="30"/>
      <c r="E939" s="91"/>
      <c r="F939" s="34"/>
      <c r="G939" s="34"/>
      <c r="H939" s="34"/>
      <c r="I939" s="34"/>
      <c r="J939" s="34"/>
      <c r="K939" s="98">
        <v>44725</v>
      </c>
      <c r="L939" s="3" t="s">
        <v>316</v>
      </c>
      <c r="M939" s="34">
        <v>10000</v>
      </c>
      <c r="N939" s="34"/>
      <c r="O939" s="34">
        <f t="shared" si="132"/>
        <v>10000</v>
      </c>
      <c r="P939" s="34"/>
      <c r="Q939" s="34"/>
      <c r="R939" s="34"/>
      <c r="S939" s="34"/>
      <c r="T939" s="3" t="s">
        <v>2139</v>
      </c>
    </row>
    <row r="940" spans="1:21" x14ac:dyDescent="0.35">
      <c r="A940" s="3" t="s">
        <v>2015</v>
      </c>
      <c r="B940" s="3"/>
      <c r="C940" s="3"/>
      <c r="D940" s="30"/>
      <c r="E940" s="91"/>
      <c r="F940" s="34"/>
      <c r="G940" s="34"/>
      <c r="H940" s="34"/>
      <c r="I940" s="34"/>
      <c r="J940" s="34"/>
      <c r="K940" s="98">
        <v>44730</v>
      </c>
      <c r="L940" s="3" t="s">
        <v>316</v>
      </c>
      <c r="M940" s="34">
        <v>490000</v>
      </c>
      <c r="N940" s="34"/>
      <c r="O940" s="34">
        <f t="shared" si="132"/>
        <v>490000</v>
      </c>
      <c r="P940" s="34"/>
      <c r="Q940" s="34"/>
      <c r="R940" s="34"/>
      <c r="S940" s="34"/>
      <c r="T940" s="3" t="s">
        <v>2139</v>
      </c>
    </row>
    <row r="941" spans="1:21" x14ac:dyDescent="0.35">
      <c r="A941" s="3" t="s">
        <v>2015</v>
      </c>
      <c r="B941" s="3"/>
      <c r="C941" s="3"/>
      <c r="D941" s="30"/>
      <c r="E941" s="91"/>
      <c r="F941" s="34"/>
      <c r="G941" s="34"/>
      <c r="H941" s="34"/>
      <c r="I941" s="34"/>
      <c r="J941" s="34"/>
      <c r="K941" s="98"/>
      <c r="L941" s="3" t="s">
        <v>316</v>
      </c>
      <c r="M941" s="34">
        <v>300000</v>
      </c>
      <c r="N941" s="34"/>
      <c r="O941" s="34">
        <f t="shared" si="132"/>
        <v>300000</v>
      </c>
      <c r="P941" s="34"/>
      <c r="Q941" s="34"/>
      <c r="R941" s="34"/>
      <c r="S941" s="34"/>
      <c r="T941" s="3" t="s">
        <v>2139</v>
      </c>
    </row>
    <row r="942" spans="1:21" x14ac:dyDescent="0.35">
      <c r="A942" s="3" t="s">
        <v>2015</v>
      </c>
      <c r="B942" s="3"/>
      <c r="C942" s="3"/>
      <c r="D942" s="30"/>
      <c r="E942" s="91"/>
      <c r="F942" s="34">
        <f>+D942*0.8364</f>
        <v>0</v>
      </c>
      <c r="G942" s="34"/>
      <c r="H942" s="34"/>
      <c r="I942" s="34"/>
      <c r="J942" s="34"/>
      <c r="K942" s="98"/>
      <c r="L942" s="3" t="s">
        <v>316</v>
      </c>
      <c r="M942" s="34">
        <v>400000</v>
      </c>
      <c r="N942" s="34"/>
      <c r="O942" s="34">
        <f t="shared" si="132"/>
        <v>400000</v>
      </c>
      <c r="P942" s="34"/>
      <c r="Q942" s="34"/>
      <c r="R942" s="34"/>
      <c r="S942" s="34"/>
      <c r="T942" s="3" t="s">
        <v>2139</v>
      </c>
    </row>
    <row r="943" spans="1:21" x14ac:dyDescent="0.35">
      <c r="A943" s="3" t="s">
        <v>2015</v>
      </c>
      <c r="B943" s="3"/>
      <c r="C943" s="3"/>
      <c r="D943" s="30"/>
      <c r="E943" s="91"/>
      <c r="F943" s="34"/>
      <c r="G943" s="34"/>
      <c r="H943" s="34"/>
      <c r="I943" s="34"/>
      <c r="J943" s="34"/>
      <c r="K943" s="98">
        <v>45082</v>
      </c>
      <c r="L943" s="3" t="s">
        <v>9</v>
      </c>
      <c r="M943" s="34"/>
      <c r="N943" s="34">
        <v>613000</v>
      </c>
      <c r="O943" s="34">
        <f t="shared" si="132"/>
        <v>613000</v>
      </c>
      <c r="P943" s="34"/>
      <c r="Q943" s="34"/>
      <c r="R943" s="34"/>
      <c r="S943" s="34"/>
      <c r="T943" s="3" t="s">
        <v>2139</v>
      </c>
    </row>
    <row r="944" spans="1:21" x14ac:dyDescent="0.35">
      <c r="A944" s="3" t="s">
        <v>2015</v>
      </c>
      <c r="B944" s="3"/>
      <c r="C944" s="3"/>
      <c r="D944" s="30"/>
      <c r="E944" s="91"/>
      <c r="F944" s="34"/>
      <c r="G944" s="34"/>
      <c r="H944" s="34"/>
      <c r="I944" s="34"/>
      <c r="J944" s="34"/>
      <c r="K944" s="98">
        <v>45084</v>
      </c>
      <c r="L944" s="3" t="s">
        <v>316</v>
      </c>
      <c r="M944" s="34">
        <v>-500000</v>
      </c>
      <c r="N944" s="34"/>
      <c r="O944" s="34">
        <f t="shared" si="132"/>
        <v>-500000</v>
      </c>
      <c r="P944" s="34"/>
      <c r="Q944" s="34"/>
      <c r="R944" s="34"/>
      <c r="S944" s="34"/>
      <c r="T944" s="3" t="s">
        <v>2139</v>
      </c>
    </row>
    <row r="945" spans="1:21" x14ac:dyDescent="0.35">
      <c r="A945" s="3" t="s">
        <v>2015</v>
      </c>
      <c r="B945" s="3"/>
      <c r="C945" s="3"/>
      <c r="D945" s="30"/>
      <c r="E945" s="91"/>
      <c r="F945" s="34"/>
      <c r="G945" s="34"/>
      <c r="H945" s="34"/>
      <c r="I945" s="34"/>
      <c r="J945" s="34"/>
      <c r="K945" s="21"/>
      <c r="L945" s="3"/>
      <c r="M945" s="34"/>
      <c r="N945" s="34"/>
      <c r="O945" s="34"/>
      <c r="P945" s="34"/>
      <c r="Q945" s="34"/>
      <c r="R945" s="34"/>
      <c r="S945" s="34"/>
      <c r="T945" s="3" t="s">
        <v>2139</v>
      </c>
    </row>
    <row r="946" spans="1:21" s="95" customFormat="1" x14ac:dyDescent="0.35">
      <c r="A946" s="18" t="s">
        <v>2015</v>
      </c>
      <c r="B946" s="18"/>
      <c r="C946" s="18"/>
      <c r="D946" s="38"/>
      <c r="E946" s="94"/>
      <c r="F946" s="23"/>
      <c r="G946" s="23"/>
      <c r="H946" s="23"/>
      <c r="I946" s="23"/>
      <c r="J946" s="23"/>
      <c r="K946" s="36"/>
      <c r="L946" s="18"/>
      <c r="M946" s="23">
        <f t="shared" ref="M946:N946" si="133">SUM(M931:M945)</f>
        <v>700000</v>
      </c>
      <c r="N946" s="23">
        <f t="shared" si="133"/>
        <v>613000</v>
      </c>
      <c r="O946" s="23">
        <f>SUM(O931:O945)</f>
        <v>1313000</v>
      </c>
      <c r="P946" s="23">
        <f>+I930-M946</f>
        <v>-700000</v>
      </c>
      <c r="Q946" s="23">
        <f>+J930-N946</f>
        <v>700840</v>
      </c>
      <c r="R946" s="23">
        <f>+P946+Q946</f>
        <v>840</v>
      </c>
      <c r="S946" s="23">
        <f>+O946</f>
        <v>1313000</v>
      </c>
      <c r="T946" s="18"/>
      <c r="U946" s="95" t="s">
        <v>2302</v>
      </c>
    </row>
    <row r="947" spans="1:21" x14ac:dyDescent="0.35">
      <c r="A947" s="3" t="s">
        <v>2016</v>
      </c>
      <c r="B947" s="3" t="s">
        <v>437</v>
      </c>
      <c r="C947" s="3"/>
      <c r="D947" s="30">
        <v>119.44</v>
      </c>
      <c r="E947" s="91">
        <v>10000</v>
      </c>
      <c r="F947" s="34">
        <f>+D947*0.8364</f>
        <v>99.899616000000009</v>
      </c>
      <c r="G947" s="34"/>
      <c r="H947" s="34">
        <f>+D947*E947</f>
        <v>1194400</v>
      </c>
      <c r="I947" s="34">
        <f>+CEILING(F947*G947,1000)</f>
        <v>0</v>
      </c>
      <c r="J947" s="34">
        <f>(H947-I947)</f>
        <v>1194400</v>
      </c>
      <c r="K947" s="98">
        <v>44448</v>
      </c>
      <c r="L947" s="3" t="s">
        <v>2109</v>
      </c>
      <c r="M947" s="34"/>
      <c r="N947" s="34"/>
      <c r="O947" s="34"/>
      <c r="P947" s="34"/>
      <c r="Q947" s="34"/>
      <c r="R947" s="34"/>
      <c r="S947" s="34"/>
      <c r="T947" s="3" t="s">
        <v>2137</v>
      </c>
      <c r="U947" s="1" t="s">
        <v>2303</v>
      </c>
    </row>
    <row r="948" spans="1:21" x14ac:dyDescent="0.35">
      <c r="A948" s="3" t="s">
        <v>2016</v>
      </c>
      <c r="B948" s="3"/>
      <c r="C948" s="3"/>
      <c r="D948" s="30"/>
      <c r="E948" s="91"/>
      <c r="F948" s="34"/>
      <c r="G948" s="34"/>
      <c r="H948" s="34"/>
      <c r="I948" s="34"/>
      <c r="J948" s="34"/>
      <c r="K948" s="98">
        <v>44448</v>
      </c>
      <c r="L948" s="3" t="s">
        <v>316</v>
      </c>
      <c r="M948" s="34">
        <v>200000</v>
      </c>
      <c r="N948" s="34"/>
      <c r="O948" s="34">
        <f t="shared" ref="O948:O957" si="134">+SUM(M948:N948)</f>
        <v>200000</v>
      </c>
      <c r="P948" s="34"/>
      <c r="Q948" s="34"/>
      <c r="R948" s="34"/>
      <c r="S948" s="34"/>
      <c r="T948" s="3" t="s">
        <v>2137</v>
      </c>
    </row>
    <row r="949" spans="1:21" x14ac:dyDescent="0.35">
      <c r="A949" s="3" t="s">
        <v>2016</v>
      </c>
      <c r="B949" s="3"/>
      <c r="C949" s="3"/>
      <c r="D949" s="30"/>
      <c r="E949" s="91"/>
      <c r="F949" s="34"/>
      <c r="G949" s="34"/>
      <c r="H949" s="34"/>
      <c r="I949" s="34"/>
      <c r="J949" s="34"/>
      <c r="K949" s="98">
        <v>44459</v>
      </c>
      <c r="L949" s="3" t="s">
        <v>316</v>
      </c>
      <c r="M949" s="34">
        <v>100000</v>
      </c>
      <c r="N949" s="34"/>
      <c r="O949" s="34">
        <f t="shared" si="134"/>
        <v>100000</v>
      </c>
      <c r="P949" s="34"/>
      <c r="Q949" s="34"/>
      <c r="R949" s="34"/>
      <c r="S949" s="34"/>
      <c r="T949" s="3" t="s">
        <v>2137</v>
      </c>
    </row>
    <row r="950" spans="1:21" x14ac:dyDescent="0.35">
      <c r="A950" s="3" t="s">
        <v>2016</v>
      </c>
      <c r="B950" s="3"/>
      <c r="C950" s="3"/>
      <c r="D950" s="30"/>
      <c r="E950" s="91"/>
      <c r="F950" s="34"/>
      <c r="G950" s="34"/>
      <c r="H950" s="34"/>
      <c r="I950" s="34"/>
      <c r="J950" s="34"/>
      <c r="K950" s="98">
        <v>44515</v>
      </c>
      <c r="L950" s="3" t="s">
        <v>316</v>
      </c>
      <c r="M950" s="34">
        <v>300000</v>
      </c>
      <c r="N950" s="34"/>
      <c r="O950" s="34">
        <f t="shared" si="134"/>
        <v>300000</v>
      </c>
      <c r="P950" s="34"/>
      <c r="Q950" s="34"/>
      <c r="R950" s="34"/>
      <c r="S950" s="34"/>
      <c r="T950" s="3" t="s">
        <v>2137</v>
      </c>
    </row>
    <row r="951" spans="1:21" x14ac:dyDescent="0.35">
      <c r="A951" s="3" t="s">
        <v>2016</v>
      </c>
      <c r="B951" s="3"/>
      <c r="C951" s="3"/>
      <c r="D951" s="30"/>
      <c r="E951" s="91"/>
      <c r="F951" s="34"/>
      <c r="G951" s="34"/>
      <c r="H951" s="34"/>
      <c r="I951" s="34"/>
      <c r="J951" s="34"/>
      <c r="K951" s="98">
        <v>44581</v>
      </c>
      <c r="L951" s="3" t="s">
        <v>316</v>
      </c>
      <c r="M951" s="34">
        <v>-300000</v>
      </c>
      <c r="N951" s="34"/>
      <c r="O951" s="34">
        <f t="shared" si="134"/>
        <v>-300000</v>
      </c>
      <c r="P951" s="34"/>
      <c r="Q951" s="34"/>
      <c r="R951" s="34"/>
      <c r="S951" s="34"/>
      <c r="T951" s="3" t="s">
        <v>2137</v>
      </c>
    </row>
    <row r="952" spans="1:21" x14ac:dyDescent="0.35">
      <c r="A952" s="3" t="s">
        <v>2016</v>
      </c>
      <c r="B952" s="3"/>
      <c r="C952" s="3"/>
      <c r="D952" s="3"/>
      <c r="E952" s="91"/>
      <c r="F952" s="34"/>
      <c r="G952" s="34"/>
      <c r="H952" s="34"/>
      <c r="I952" s="34"/>
      <c r="J952" s="34"/>
      <c r="K952" s="98">
        <v>44678</v>
      </c>
      <c r="L952" s="3" t="s">
        <v>316</v>
      </c>
      <c r="M952" s="34">
        <v>300000</v>
      </c>
      <c r="N952" s="34"/>
      <c r="O952" s="34">
        <f t="shared" si="134"/>
        <v>300000</v>
      </c>
      <c r="P952" s="34"/>
      <c r="Q952" s="34"/>
      <c r="R952" s="34"/>
      <c r="S952" s="34"/>
      <c r="T952" s="3" t="s">
        <v>2137</v>
      </c>
    </row>
    <row r="953" spans="1:21" x14ac:dyDescent="0.35">
      <c r="A953" s="3" t="s">
        <v>2016</v>
      </c>
      <c r="B953" s="3"/>
      <c r="C953" s="3"/>
      <c r="D953" s="3"/>
      <c r="E953" s="91"/>
      <c r="F953" s="34"/>
      <c r="G953" s="34"/>
      <c r="H953" s="34"/>
      <c r="I953" s="34"/>
      <c r="J953" s="34"/>
      <c r="K953" s="98">
        <v>45088</v>
      </c>
      <c r="L953" s="3" t="s">
        <v>316</v>
      </c>
      <c r="M953" s="34">
        <v>100000</v>
      </c>
      <c r="N953" s="34"/>
      <c r="O953" s="34">
        <f t="shared" si="134"/>
        <v>100000</v>
      </c>
      <c r="P953" s="34"/>
      <c r="Q953" s="34"/>
      <c r="R953" s="34"/>
      <c r="S953" s="34"/>
      <c r="T953" s="3" t="s">
        <v>2137</v>
      </c>
    </row>
    <row r="954" spans="1:21" x14ac:dyDescent="0.35">
      <c r="A954" s="3" t="s">
        <v>2016</v>
      </c>
      <c r="B954" s="3"/>
      <c r="C954" s="3"/>
      <c r="D954" s="3"/>
      <c r="E954" s="91"/>
      <c r="F954" s="34">
        <f>+D954*0.8364</f>
        <v>0</v>
      </c>
      <c r="G954" s="34"/>
      <c r="H954" s="34"/>
      <c r="I954" s="34"/>
      <c r="J954" s="34"/>
      <c r="K954" s="98">
        <v>45088</v>
      </c>
      <c r="L954" s="3" t="s">
        <v>316</v>
      </c>
      <c r="M954" s="34">
        <v>600000</v>
      </c>
      <c r="N954" s="34"/>
      <c r="O954" s="34">
        <f t="shared" si="134"/>
        <v>600000</v>
      </c>
      <c r="P954" s="34"/>
      <c r="Q954" s="34"/>
      <c r="R954" s="34"/>
      <c r="S954" s="34"/>
      <c r="T954" s="3" t="s">
        <v>2137</v>
      </c>
    </row>
    <row r="955" spans="1:21" x14ac:dyDescent="0.35">
      <c r="A955" s="3" t="s">
        <v>2016</v>
      </c>
      <c r="B955" s="3"/>
      <c r="C955" s="3" t="s">
        <v>2017</v>
      </c>
      <c r="D955" s="3"/>
      <c r="E955" s="91"/>
      <c r="F955" s="34"/>
      <c r="G955" s="34"/>
      <c r="H955" s="34"/>
      <c r="I955" s="34"/>
      <c r="J955" s="34"/>
      <c r="K955" s="98">
        <v>45095</v>
      </c>
      <c r="L955" s="3" t="s">
        <v>9</v>
      </c>
      <c r="M955" s="34"/>
      <c r="N955" s="34">
        <v>400000</v>
      </c>
      <c r="O955" s="34">
        <f t="shared" si="134"/>
        <v>400000</v>
      </c>
      <c r="P955" s="34"/>
      <c r="Q955" s="34"/>
      <c r="R955" s="34"/>
      <c r="S955" s="34"/>
      <c r="T955" s="3" t="s">
        <v>2137</v>
      </c>
    </row>
    <row r="956" spans="1:21" x14ac:dyDescent="0.35">
      <c r="A956" s="3" t="s">
        <v>2016</v>
      </c>
      <c r="B956" s="3"/>
      <c r="C956" s="3"/>
      <c r="D956" s="3"/>
      <c r="E956" s="91"/>
      <c r="F956" s="34"/>
      <c r="G956" s="34"/>
      <c r="H956" s="34"/>
      <c r="I956" s="34"/>
      <c r="J956" s="34"/>
      <c r="K956" s="98">
        <v>45098</v>
      </c>
      <c r="L956" s="3" t="s">
        <v>9</v>
      </c>
      <c r="M956" s="34"/>
      <c r="N956" s="34">
        <v>94400</v>
      </c>
      <c r="O956" s="34">
        <f t="shared" si="134"/>
        <v>94400</v>
      </c>
      <c r="P956" s="34"/>
      <c r="Q956" s="34"/>
      <c r="R956" s="34"/>
      <c r="S956" s="34"/>
      <c r="T956" s="3" t="s">
        <v>2137</v>
      </c>
    </row>
    <row r="957" spans="1:21" x14ac:dyDescent="0.35">
      <c r="A957" s="3" t="s">
        <v>2016</v>
      </c>
      <c r="B957" s="3"/>
      <c r="C957" s="3"/>
      <c r="D957" s="3"/>
      <c r="E957" s="91"/>
      <c r="F957" s="34"/>
      <c r="G957" s="34"/>
      <c r="H957" s="34"/>
      <c r="I957" s="34"/>
      <c r="J957" s="34"/>
      <c r="K957" s="98">
        <v>45088</v>
      </c>
      <c r="L957" s="100" t="s">
        <v>2233</v>
      </c>
      <c r="M957" s="100">
        <v>-600000</v>
      </c>
      <c r="N957" s="34"/>
      <c r="O957" s="34">
        <f t="shared" si="134"/>
        <v>-600000</v>
      </c>
      <c r="P957" s="34"/>
      <c r="Q957" s="34"/>
      <c r="R957" s="34"/>
      <c r="S957" s="34"/>
      <c r="T957" s="3" t="s">
        <v>2137</v>
      </c>
    </row>
    <row r="958" spans="1:21" x14ac:dyDescent="0.35">
      <c r="A958" s="3" t="s">
        <v>2016</v>
      </c>
      <c r="B958" s="3"/>
      <c r="C958" s="3"/>
      <c r="D958" s="3"/>
      <c r="E958" s="91"/>
      <c r="F958" s="34"/>
      <c r="G958" s="34"/>
      <c r="H958" s="34"/>
      <c r="I958" s="34"/>
      <c r="J958" s="34"/>
      <c r="K958" s="21"/>
      <c r="L958" s="3"/>
      <c r="M958" s="34"/>
      <c r="N958" s="34"/>
      <c r="O958" s="34"/>
      <c r="P958" s="34"/>
      <c r="Q958" s="34"/>
      <c r="R958" s="43"/>
      <c r="S958" s="43"/>
      <c r="T958" s="3" t="s">
        <v>2137</v>
      </c>
    </row>
    <row r="959" spans="1:21" s="95" customFormat="1" x14ac:dyDescent="0.35">
      <c r="A959" s="18" t="s">
        <v>2016</v>
      </c>
      <c r="B959" s="18"/>
      <c r="C959" s="18"/>
      <c r="D959" s="18"/>
      <c r="E959" s="94"/>
      <c r="F959" s="23"/>
      <c r="G959" s="23"/>
      <c r="H959" s="23"/>
      <c r="I959" s="23"/>
      <c r="J959" s="23"/>
      <c r="K959" s="36"/>
      <c r="L959" s="18"/>
      <c r="M959" s="23">
        <f t="shared" ref="M959:N959" si="135">SUM(M948:M958)</f>
        <v>700000</v>
      </c>
      <c r="N959" s="23">
        <f t="shared" si="135"/>
        <v>494400</v>
      </c>
      <c r="O959" s="23">
        <f>SUM(O948:O958)</f>
        <v>1194400</v>
      </c>
      <c r="P959" s="23">
        <f>+I947-M959</f>
        <v>-700000</v>
      </c>
      <c r="Q959" s="23">
        <f>+J947-N959</f>
        <v>700000</v>
      </c>
      <c r="R959" s="23">
        <f>+P959+Q959</f>
        <v>0</v>
      </c>
      <c r="S959" s="23">
        <f>+O959</f>
        <v>1194400</v>
      </c>
      <c r="T959" s="18"/>
      <c r="U959" s="95" t="s">
        <v>2302</v>
      </c>
    </row>
    <row r="960" spans="1:21" x14ac:dyDescent="0.35">
      <c r="A960" s="3" t="s">
        <v>2018</v>
      </c>
      <c r="B960" s="3" t="s">
        <v>437</v>
      </c>
      <c r="C960" s="3"/>
      <c r="D960" s="3">
        <v>119.44</v>
      </c>
      <c r="E960" s="91">
        <v>10000</v>
      </c>
      <c r="F960" s="34">
        <f>+D960*0.8364</f>
        <v>99.899616000000009</v>
      </c>
      <c r="G960" s="34"/>
      <c r="H960" s="34">
        <f>+D960*E960</f>
        <v>1194400</v>
      </c>
      <c r="I960" s="34">
        <f>+CEILING(F960*G960,1000)</f>
        <v>0</v>
      </c>
      <c r="J960" s="34">
        <f>(H960-I960)</f>
        <v>1194400</v>
      </c>
      <c r="K960" s="98">
        <v>44417</v>
      </c>
      <c r="L960" s="3" t="s">
        <v>2109</v>
      </c>
      <c r="M960" s="34"/>
      <c r="N960" s="34"/>
      <c r="O960" s="34"/>
      <c r="P960" s="34"/>
      <c r="Q960" s="34"/>
      <c r="R960" s="34"/>
      <c r="S960" s="34"/>
      <c r="T960" s="3" t="s">
        <v>2137</v>
      </c>
      <c r="U960" s="1" t="s">
        <v>2303</v>
      </c>
    </row>
    <row r="961" spans="1:21" x14ac:dyDescent="0.35">
      <c r="A961" s="3" t="s">
        <v>2018</v>
      </c>
      <c r="B961" s="3"/>
      <c r="C961" s="3"/>
      <c r="D961" s="3"/>
      <c r="E961" s="91"/>
      <c r="F961" s="34"/>
      <c r="G961" s="34"/>
      <c r="H961" s="34"/>
      <c r="I961" s="34"/>
      <c r="J961" s="34"/>
      <c r="K961" s="98">
        <v>44478</v>
      </c>
      <c r="L961" s="3" t="s">
        <v>316</v>
      </c>
      <c r="M961" s="34">
        <v>300000</v>
      </c>
      <c r="N961" s="34"/>
      <c r="O961" s="34">
        <f t="shared" ref="O961:O971" si="136">+SUM(M961:N961)</f>
        <v>300000</v>
      </c>
      <c r="P961" s="34"/>
      <c r="Q961" s="34"/>
      <c r="R961" s="34"/>
      <c r="S961" s="34"/>
      <c r="T961" s="3" t="s">
        <v>2137</v>
      </c>
    </row>
    <row r="962" spans="1:21" x14ac:dyDescent="0.35">
      <c r="A962" s="3" t="s">
        <v>2018</v>
      </c>
      <c r="B962" s="3"/>
      <c r="C962" s="3"/>
      <c r="D962" s="3"/>
      <c r="E962" s="91"/>
      <c r="F962" s="34"/>
      <c r="G962" s="34"/>
      <c r="H962" s="34"/>
      <c r="I962" s="34"/>
      <c r="J962" s="34"/>
      <c r="K962" s="98">
        <v>44726</v>
      </c>
      <c r="L962" s="3" t="s">
        <v>316</v>
      </c>
      <c r="M962" s="34">
        <v>4900</v>
      </c>
      <c r="N962" s="34"/>
      <c r="O962" s="34">
        <f t="shared" si="136"/>
        <v>4900</v>
      </c>
      <c r="P962" s="34"/>
      <c r="Q962" s="34"/>
      <c r="R962" s="34"/>
      <c r="S962" s="34"/>
      <c r="T962" s="3" t="s">
        <v>2137</v>
      </c>
    </row>
    <row r="963" spans="1:21" x14ac:dyDescent="0.35">
      <c r="A963" s="3" t="s">
        <v>2018</v>
      </c>
      <c r="B963" s="3"/>
      <c r="C963" s="3"/>
      <c r="D963" s="3"/>
      <c r="E963" s="91"/>
      <c r="F963" s="34"/>
      <c r="G963" s="34"/>
      <c r="H963" s="34"/>
      <c r="I963" s="34"/>
      <c r="J963" s="34"/>
      <c r="K963" s="98">
        <v>44726</v>
      </c>
      <c r="L963" s="3" t="s">
        <v>316</v>
      </c>
      <c r="M963" s="34">
        <v>100</v>
      </c>
      <c r="N963" s="34"/>
      <c r="O963" s="34">
        <f t="shared" si="136"/>
        <v>100</v>
      </c>
      <c r="P963" s="34"/>
      <c r="Q963" s="34"/>
      <c r="R963" s="43"/>
      <c r="S963" s="43"/>
      <c r="T963" s="3" t="s">
        <v>2137</v>
      </c>
    </row>
    <row r="964" spans="1:21" x14ac:dyDescent="0.35">
      <c r="A964" s="3" t="s">
        <v>2018</v>
      </c>
      <c r="B964" s="3"/>
      <c r="C964" s="3"/>
      <c r="D964" s="3"/>
      <c r="E964" s="91"/>
      <c r="F964" s="34"/>
      <c r="G964" s="34"/>
      <c r="H964" s="34"/>
      <c r="I964" s="34"/>
      <c r="J964" s="34"/>
      <c r="K964" s="98">
        <v>44726</v>
      </c>
      <c r="L964" s="3" t="s">
        <v>316</v>
      </c>
      <c r="M964" s="34">
        <v>15000</v>
      </c>
      <c r="N964" s="34"/>
      <c r="O964" s="34">
        <f t="shared" si="136"/>
        <v>15000</v>
      </c>
      <c r="P964" s="34"/>
      <c r="Q964" s="34"/>
      <c r="R964" s="34"/>
      <c r="S964" s="34"/>
      <c r="T964" s="3" t="s">
        <v>2137</v>
      </c>
    </row>
    <row r="965" spans="1:21" x14ac:dyDescent="0.35">
      <c r="A965" s="3" t="s">
        <v>2018</v>
      </c>
      <c r="B965" s="3"/>
      <c r="C965" s="3"/>
      <c r="D965" s="3"/>
      <c r="E965" s="91"/>
      <c r="F965" s="34"/>
      <c r="G965" s="34"/>
      <c r="H965" s="34"/>
      <c r="I965" s="34"/>
      <c r="J965" s="34"/>
      <c r="K965" s="98">
        <v>44729</v>
      </c>
      <c r="L965" s="3" t="s">
        <v>9</v>
      </c>
      <c r="M965" s="34"/>
      <c r="N965" s="34">
        <v>50000</v>
      </c>
      <c r="O965" s="34">
        <f t="shared" si="136"/>
        <v>50000</v>
      </c>
      <c r="P965" s="34"/>
      <c r="Q965" s="34"/>
      <c r="R965" s="34"/>
      <c r="S965" s="34"/>
      <c r="T965" s="3" t="s">
        <v>2137</v>
      </c>
    </row>
    <row r="966" spans="1:21" x14ac:dyDescent="0.35">
      <c r="A966" s="3" t="s">
        <v>2018</v>
      </c>
      <c r="B966" s="3"/>
      <c r="C966" s="3"/>
      <c r="D966" s="3"/>
      <c r="E966" s="91"/>
      <c r="F966" s="34">
        <f>+D966*0.8364</f>
        <v>0</v>
      </c>
      <c r="G966" s="34"/>
      <c r="H966" s="34"/>
      <c r="I966" s="34"/>
      <c r="J966" s="34"/>
      <c r="K966" s="98">
        <v>44734</v>
      </c>
      <c r="L966" s="3" t="s">
        <v>9</v>
      </c>
      <c r="M966" s="34"/>
      <c r="N966" s="34">
        <v>180000</v>
      </c>
      <c r="O966" s="34">
        <f t="shared" si="136"/>
        <v>180000</v>
      </c>
      <c r="P966" s="34"/>
      <c r="Q966" s="34"/>
      <c r="R966" s="34"/>
      <c r="S966" s="34"/>
      <c r="T966" s="3" t="s">
        <v>2137</v>
      </c>
    </row>
    <row r="967" spans="1:21" x14ac:dyDescent="0.35">
      <c r="A967" s="3" t="s">
        <v>2018</v>
      </c>
      <c r="B967" s="3"/>
      <c r="C967" s="3"/>
      <c r="D967" s="3"/>
      <c r="E967" s="91"/>
      <c r="F967" s="34"/>
      <c r="G967" s="34"/>
      <c r="H967" s="34"/>
      <c r="I967" s="34"/>
      <c r="J967" s="34"/>
      <c r="K967" s="98">
        <v>44795</v>
      </c>
      <c r="L967" s="3" t="s">
        <v>9</v>
      </c>
      <c r="M967" s="34"/>
      <c r="N967" s="34">
        <v>280000</v>
      </c>
      <c r="O967" s="34">
        <f t="shared" si="136"/>
        <v>280000</v>
      </c>
      <c r="P967" s="34"/>
      <c r="Q967" s="34"/>
      <c r="R967" s="34"/>
      <c r="S967" s="34"/>
      <c r="T967" s="3" t="s">
        <v>2137</v>
      </c>
    </row>
    <row r="968" spans="1:21" x14ac:dyDescent="0.35">
      <c r="A968" s="3" t="s">
        <v>2018</v>
      </c>
      <c r="B968" s="3"/>
      <c r="C968" s="3"/>
      <c r="D968" s="3"/>
      <c r="E968" s="91"/>
      <c r="F968" s="34"/>
      <c r="G968" s="34"/>
      <c r="H968" s="34"/>
      <c r="I968" s="34"/>
      <c r="J968" s="34"/>
      <c r="K968" s="98">
        <v>44795</v>
      </c>
      <c r="L968" s="3" t="s">
        <v>9</v>
      </c>
      <c r="M968" s="34"/>
      <c r="N968" s="34">
        <v>9760</v>
      </c>
      <c r="O968" s="34">
        <f t="shared" si="136"/>
        <v>9760</v>
      </c>
      <c r="P968" s="34"/>
      <c r="Q968" s="34"/>
      <c r="R968" s="34"/>
      <c r="S968" s="34"/>
      <c r="T968" s="3" t="s">
        <v>2137</v>
      </c>
    </row>
    <row r="969" spans="1:21" x14ac:dyDescent="0.35">
      <c r="A969" s="3" t="s">
        <v>2018</v>
      </c>
      <c r="B969" s="3"/>
      <c r="C969" s="3"/>
      <c r="D969" s="3"/>
      <c r="E969" s="91"/>
      <c r="F969" s="34"/>
      <c r="G969" s="34"/>
      <c r="H969" s="34"/>
      <c r="I969" s="34"/>
      <c r="J969" s="34"/>
      <c r="K969" s="98">
        <v>44854</v>
      </c>
      <c r="L969" s="3" t="s">
        <v>316</v>
      </c>
      <c r="M969" s="34">
        <v>560000</v>
      </c>
      <c r="N969" s="34"/>
      <c r="O969" s="34">
        <f t="shared" si="136"/>
        <v>560000</v>
      </c>
      <c r="P969" s="34"/>
      <c r="Q969" s="34"/>
      <c r="R969" s="34"/>
      <c r="S969" s="34"/>
      <c r="T969" s="3" t="s">
        <v>2137</v>
      </c>
    </row>
    <row r="970" spans="1:21" x14ac:dyDescent="0.35">
      <c r="A970" s="3" t="s">
        <v>2018</v>
      </c>
      <c r="B970" s="3"/>
      <c r="C970" s="3"/>
      <c r="D970" s="3"/>
      <c r="E970" s="91"/>
      <c r="F970" s="34"/>
      <c r="G970" s="34"/>
      <c r="H970" s="34"/>
      <c r="I970" s="34"/>
      <c r="J970" s="34"/>
      <c r="K970" s="98">
        <v>44854</v>
      </c>
      <c r="L970" s="3" t="s">
        <v>9</v>
      </c>
      <c r="M970" s="34"/>
      <c r="N970" s="34">
        <v>94640</v>
      </c>
      <c r="O970" s="34">
        <f t="shared" si="136"/>
        <v>94640</v>
      </c>
      <c r="P970" s="34"/>
      <c r="Q970" s="34"/>
      <c r="R970" s="34"/>
      <c r="S970" s="34"/>
      <c r="T970" s="3" t="s">
        <v>2137</v>
      </c>
    </row>
    <row r="971" spans="1:21" x14ac:dyDescent="0.35">
      <c r="A971" s="3" t="s">
        <v>2018</v>
      </c>
      <c r="B971" s="3"/>
      <c r="C971" s="3"/>
      <c r="D971" s="3"/>
      <c r="E971" s="91"/>
      <c r="F971" s="34"/>
      <c r="G971" s="34"/>
      <c r="H971" s="34"/>
      <c r="I971" s="34"/>
      <c r="J971" s="34"/>
      <c r="K971" s="98">
        <v>44883</v>
      </c>
      <c r="L971" s="3" t="s">
        <v>316</v>
      </c>
      <c r="M971" s="34">
        <v>-300000</v>
      </c>
      <c r="N971" s="34"/>
      <c r="O971" s="34">
        <f t="shared" si="136"/>
        <v>-300000</v>
      </c>
      <c r="P971" s="34"/>
      <c r="Q971" s="34"/>
      <c r="R971" s="43"/>
      <c r="S971" s="43"/>
      <c r="T971" s="3" t="s">
        <v>2137</v>
      </c>
    </row>
    <row r="972" spans="1:21" x14ac:dyDescent="0.35">
      <c r="A972" s="3" t="s">
        <v>2018</v>
      </c>
      <c r="B972" s="3"/>
      <c r="C972" s="3"/>
      <c r="D972" s="3"/>
      <c r="E972" s="91"/>
      <c r="F972" s="34"/>
      <c r="G972" s="34"/>
      <c r="H972" s="34"/>
      <c r="I972" s="34"/>
      <c r="J972" s="34"/>
      <c r="K972" s="21"/>
      <c r="L972" s="3"/>
      <c r="M972" s="34"/>
      <c r="N972" s="34"/>
      <c r="O972" s="34"/>
      <c r="P972" s="34"/>
      <c r="Q972" s="34"/>
      <c r="R972" s="34"/>
      <c r="S972" s="34"/>
      <c r="T972" s="3" t="s">
        <v>2137</v>
      </c>
    </row>
    <row r="973" spans="1:21" s="95" customFormat="1" x14ac:dyDescent="0.35">
      <c r="A973" s="18" t="s">
        <v>2018</v>
      </c>
      <c r="B973" s="18"/>
      <c r="C973" s="18"/>
      <c r="D973" s="18"/>
      <c r="E973" s="94"/>
      <c r="F973" s="23"/>
      <c r="G973" s="23"/>
      <c r="H973" s="23"/>
      <c r="I973" s="23"/>
      <c r="J973" s="23"/>
      <c r="K973" s="36"/>
      <c r="L973" s="18"/>
      <c r="M973" s="23">
        <f t="shared" ref="M973:N973" si="137">SUM(M961:M972)</f>
        <v>580000</v>
      </c>
      <c r="N973" s="23">
        <f t="shared" si="137"/>
        <v>614400</v>
      </c>
      <c r="O973" s="23">
        <f>SUM(O961:O972)</f>
        <v>1194400</v>
      </c>
      <c r="P973" s="23">
        <f>+I960-M973</f>
        <v>-580000</v>
      </c>
      <c r="Q973" s="23">
        <f>+J960-N973</f>
        <v>580000</v>
      </c>
      <c r="R973" s="23">
        <f>+P973+Q973</f>
        <v>0</v>
      </c>
      <c r="S973" s="23">
        <f>+O973</f>
        <v>1194400</v>
      </c>
      <c r="T973" s="18"/>
      <c r="U973" s="95" t="s">
        <v>2302</v>
      </c>
    </row>
    <row r="974" spans="1:21" x14ac:dyDescent="0.35">
      <c r="A974" s="3" t="s">
        <v>2019</v>
      </c>
      <c r="B974" s="3" t="s">
        <v>437</v>
      </c>
      <c r="C974" s="3"/>
      <c r="D974" s="3">
        <v>119.44</v>
      </c>
      <c r="E974" s="91">
        <v>10000</v>
      </c>
      <c r="F974" s="34">
        <f>+D974*0.8364</f>
        <v>99.899616000000009</v>
      </c>
      <c r="G974" s="34"/>
      <c r="H974" s="34">
        <f>+D974*E974</f>
        <v>1194400</v>
      </c>
      <c r="I974" s="34">
        <f>+CEILING(F974*G974,1000)</f>
        <v>0</v>
      </c>
      <c r="J974" s="34">
        <f>(H974-I974)</f>
        <v>1194400</v>
      </c>
      <c r="K974" s="98">
        <v>44417</v>
      </c>
      <c r="L974" s="3" t="s">
        <v>2109</v>
      </c>
      <c r="M974" s="34"/>
      <c r="N974" s="34"/>
      <c r="O974" s="34"/>
      <c r="P974" s="34"/>
      <c r="Q974" s="34"/>
      <c r="R974" s="34"/>
      <c r="S974" s="34"/>
      <c r="T974" s="3" t="s">
        <v>2137</v>
      </c>
      <c r="U974" s="1" t="s">
        <v>2303</v>
      </c>
    </row>
    <row r="975" spans="1:21" x14ac:dyDescent="0.35">
      <c r="A975" s="3" t="s">
        <v>2019</v>
      </c>
      <c r="B975" s="3"/>
      <c r="C975" s="3"/>
      <c r="D975" s="3"/>
      <c r="E975" s="91"/>
      <c r="F975" s="34"/>
      <c r="G975" s="34"/>
      <c r="H975" s="34"/>
      <c r="I975" s="34"/>
      <c r="J975" s="34"/>
      <c r="K975" s="98">
        <v>44356</v>
      </c>
      <c r="L975" s="3" t="s">
        <v>2118</v>
      </c>
      <c r="M975" s="34"/>
      <c r="N975" s="34">
        <v>50000</v>
      </c>
      <c r="O975" s="34">
        <f t="shared" ref="O975:O982" si="138">+SUM(M975:N975)</f>
        <v>50000</v>
      </c>
      <c r="P975" s="34"/>
      <c r="Q975" s="34"/>
      <c r="R975" s="34"/>
      <c r="S975" s="34"/>
      <c r="T975" s="3" t="s">
        <v>2137</v>
      </c>
    </row>
    <row r="976" spans="1:21" x14ac:dyDescent="0.35">
      <c r="A976" s="3" t="s">
        <v>2019</v>
      </c>
      <c r="B976" s="3"/>
      <c r="C976" s="3"/>
      <c r="D976" s="3"/>
      <c r="E976" s="91"/>
      <c r="F976" s="34"/>
      <c r="G976" s="34"/>
      <c r="H976" s="34"/>
      <c r="I976" s="34"/>
      <c r="J976" s="34"/>
      <c r="K976" s="98">
        <v>44478</v>
      </c>
      <c r="L976" s="3" t="s">
        <v>2118</v>
      </c>
      <c r="M976" s="34"/>
      <c r="N976" s="34">
        <v>150000</v>
      </c>
      <c r="O976" s="34">
        <f t="shared" si="138"/>
        <v>150000</v>
      </c>
      <c r="P976" s="34"/>
      <c r="Q976" s="34"/>
      <c r="R976" s="43"/>
      <c r="S976" s="43"/>
      <c r="T976" s="3" t="s">
        <v>2137</v>
      </c>
    </row>
    <row r="977" spans="1:21" x14ac:dyDescent="0.35">
      <c r="A977" s="3" t="s">
        <v>2019</v>
      </c>
      <c r="B977" s="3"/>
      <c r="C977" s="3"/>
      <c r="D977" s="3"/>
      <c r="E977" s="91"/>
      <c r="F977" s="34"/>
      <c r="G977" s="34"/>
      <c r="H977" s="34"/>
      <c r="I977" s="34"/>
      <c r="J977" s="34"/>
      <c r="K977" s="98" t="s">
        <v>2119</v>
      </c>
      <c r="L977" s="3" t="s">
        <v>2118</v>
      </c>
      <c r="M977" s="34"/>
      <c r="N977" s="34">
        <v>100000</v>
      </c>
      <c r="O977" s="34">
        <f t="shared" si="138"/>
        <v>100000</v>
      </c>
      <c r="P977" s="34"/>
      <c r="Q977" s="34"/>
      <c r="R977" s="34"/>
      <c r="S977" s="34"/>
      <c r="T977" s="3" t="s">
        <v>2137</v>
      </c>
    </row>
    <row r="978" spans="1:21" x14ac:dyDescent="0.35">
      <c r="A978" s="3" t="s">
        <v>2019</v>
      </c>
      <c r="B978" s="3"/>
      <c r="C978" s="3"/>
      <c r="D978" s="3"/>
      <c r="E978" s="91"/>
      <c r="F978" s="34"/>
      <c r="G978" s="34"/>
      <c r="H978" s="34"/>
      <c r="I978" s="34"/>
      <c r="J978" s="34"/>
      <c r="K978" s="98">
        <v>44729</v>
      </c>
      <c r="L978" s="3" t="s">
        <v>9</v>
      </c>
      <c r="M978" s="34"/>
      <c r="N978" s="34">
        <v>50000</v>
      </c>
      <c r="O978" s="34">
        <f t="shared" si="138"/>
        <v>50000</v>
      </c>
      <c r="P978" s="34"/>
      <c r="Q978" s="34"/>
      <c r="R978" s="34"/>
      <c r="S978" s="34"/>
      <c r="T978" s="3" t="s">
        <v>2137</v>
      </c>
    </row>
    <row r="979" spans="1:21" x14ac:dyDescent="0.35">
      <c r="A979" s="3" t="s">
        <v>2019</v>
      </c>
      <c r="B979" s="3"/>
      <c r="C979" s="3"/>
      <c r="D979" s="3"/>
      <c r="E979" s="91"/>
      <c r="F979" s="34"/>
      <c r="G979" s="34"/>
      <c r="H979" s="34"/>
      <c r="I979" s="34"/>
      <c r="J979" s="34"/>
      <c r="K979" s="98">
        <v>44734</v>
      </c>
      <c r="L979" s="3" t="s">
        <v>9</v>
      </c>
      <c r="M979" s="34"/>
      <c r="N979" s="34">
        <v>250000</v>
      </c>
      <c r="O979" s="34">
        <f t="shared" si="138"/>
        <v>250000</v>
      </c>
      <c r="P979" s="34"/>
      <c r="Q979" s="34"/>
      <c r="R979" s="34"/>
      <c r="S979" s="34"/>
      <c r="T979" s="3" t="s">
        <v>2137</v>
      </c>
    </row>
    <row r="980" spans="1:21" x14ac:dyDescent="0.35">
      <c r="A980" s="3" t="s">
        <v>2019</v>
      </c>
      <c r="B980" s="3"/>
      <c r="C980" s="3"/>
      <c r="D980" s="3"/>
      <c r="E980" s="91"/>
      <c r="F980" s="34">
        <f>+D980*0.8364</f>
        <v>0</v>
      </c>
      <c r="G980" s="34"/>
      <c r="H980" s="34"/>
      <c r="I980" s="34"/>
      <c r="J980" s="34"/>
      <c r="K980" s="98">
        <v>44795</v>
      </c>
      <c r="L980" s="3" t="s">
        <v>316</v>
      </c>
      <c r="M980" s="34">
        <v>280000</v>
      </c>
      <c r="N980" s="34"/>
      <c r="O980" s="34">
        <f t="shared" si="138"/>
        <v>280000</v>
      </c>
      <c r="P980" s="34"/>
      <c r="Q980" s="34"/>
      <c r="R980" s="34"/>
      <c r="S980" s="34"/>
      <c r="T980" s="3" t="s">
        <v>2137</v>
      </c>
    </row>
    <row r="981" spans="1:21" x14ac:dyDescent="0.35">
      <c r="A981" s="3" t="s">
        <v>2019</v>
      </c>
      <c r="B981" s="3"/>
      <c r="C981" s="3"/>
      <c r="D981" s="3"/>
      <c r="E981" s="91"/>
      <c r="F981" s="34"/>
      <c r="G981" s="34"/>
      <c r="H981" s="34"/>
      <c r="I981" s="34"/>
      <c r="J981" s="34"/>
      <c r="K981" s="98">
        <v>44795</v>
      </c>
      <c r="L981" s="3" t="s">
        <v>316</v>
      </c>
      <c r="M981" s="34">
        <v>280000</v>
      </c>
      <c r="N981" s="34"/>
      <c r="O981" s="34">
        <f t="shared" si="138"/>
        <v>280000</v>
      </c>
      <c r="P981" s="34"/>
      <c r="Q981" s="34"/>
      <c r="R981" s="34"/>
      <c r="S981" s="34"/>
      <c r="T981" s="3" t="s">
        <v>2137</v>
      </c>
    </row>
    <row r="982" spans="1:21" x14ac:dyDescent="0.35">
      <c r="A982" s="3" t="s">
        <v>2019</v>
      </c>
      <c r="B982" s="3"/>
      <c r="C982" s="3"/>
      <c r="D982" s="3"/>
      <c r="E982" s="91"/>
      <c r="F982" s="34"/>
      <c r="G982" s="34"/>
      <c r="H982" s="34"/>
      <c r="I982" s="34"/>
      <c r="J982" s="34"/>
      <c r="K982" s="98">
        <v>44795</v>
      </c>
      <c r="L982" s="3" t="s">
        <v>9</v>
      </c>
      <c r="M982" s="34"/>
      <c r="N982" s="34">
        <v>34400</v>
      </c>
      <c r="O982" s="34">
        <f t="shared" si="138"/>
        <v>34400</v>
      </c>
      <c r="P982" s="34"/>
      <c r="Q982" s="34"/>
      <c r="R982" s="34"/>
      <c r="S982" s="34"/>
      <c r="T982" s="3" t="s">
        <v>2137</v>
      </c>
    </row>
    <row r="983" spans="1:21" x14ac:dyDescent="0.35">
      <c r="A983" s="3" t="s">
        <v>2019</v>
      </c>
      <c r="B983" s="3"/>
      <c r="C983" s="3"/>
      <c r="D983" s="3"/>
      <c r="E983" s="91"/>
      <c r="F983" s="34"/>
      <c r="G983" s="34"/>
      <c r="H983" s="34"/>
      <c r="I983" s="34"/>
      <c r="J983" s="34"/>
      <c r="K983" s="21"/>
      <c r="L983" s="3"/>
      <c r="M983" s="34"/>
      <c r="N983" s="34"/>
      <c r="O983" s="34"/>
      <c r="P983" s="34"/>
      <c r="Q983" s="34"/>
      <c r="R983" s="34"/>
      <c r="S983" s="34"/>
      <c r="T983" s="3" t="s">
        <v>2137</v>
      </c>
    </row>
    <row r="984" spans="1:21" s="95" customFormat="1" x14ac:dyDescent="0.35">
      <c r="A984" s="18" t="s">
        <v>2019</v>
      </c>
      <c r="B984" s="18"/>
      <c r="C984" s="18"/>
      <c r="D984" s="18"/>
      <c r="E984" s="94"/>
      <c r="F984" s="23"/>
      <c r="G984" s="23"/>
      <c r="H984" s="23"/>
      <c r="I984" s="23"/>
      <c r="J984" s="23"/>
      <c r="K984" s="36"/>
      <c r="L984" s="18"/>
      <c r="M984" s="23">
        <f t="shared" ref="M984:N984" si="139">SUM(M975:M983)</f>
        <v>560000</v>
      </c>
      <c r="N984" s="23">
        <f t="shared" si="139"/>
        <v>634400</v>
      </c>
      <c r="O984" s="23">
        <f>SUM(O975:O983)</f>
        <v>1194400</v>
      </c>
      <c r="P984" s="23">
        <f>+I974-M984</f>
        <v>-560000</v>
      </c>
      <c r="Q984" s="23">
        <f>+J974-N984</f>
        <v>560000</v>
      </c>
      <c r="R984" s="23">
        <f>+P984+Q984</f>
        <v>0</v>
      </c>
      <c r="S984" s="23">
        <f>+O984</f>
        <v>1194400</v>
      </c>
      <c r="T984" s="18"/>
      <c r="U984" s="95" t="s">
        <v>2302</v>
      </c>
    </row>
    <row r="985" spans="1:21" x14ac:dyDescent="0.35">
      <c r="A985" s="3" t="s">
        <v>2020</v>
      </c>
      <c r="B985" s="3" t="s">
        <v>437</v>
      </c>
      <c r="C985" s="3"/>
      <c r="D985" s="3">
        <v>119.44</v>
      </c>
      <c r="E985" s="91">
        <v>10000</v>
      </c>
      <c r="F985" s="34">
        <f>+D985*0.8364</f>
        <v>99.899616000000009</v>
      </c>
      <c r="G985" s="34"/>
      <c r="H985" s="34">
        <f>+D985*E985</f>
        <v>1194400</v>
      </c>
      <c r="I985" s="34">
        <f>+CEILING(F985*G985,1000)</f>
        <v>0</v>
      </c>
      <c r="J985" s="34">
        <f>(H985-I985)</f>
        <v>1194400</v>
      </c>
      <c r="K985" s="21">
        <v>44417</v>
      </c>
      <c r="L985" s="3" t="s">
        <v>2109</v>
      </c>
      <c r="M985" s="34"/>
      <c r="N985" s="34"/>
      <c r="O985" s="34"/>
      <c r="P985" s="34"/>
      <c r="Q985" s="34"/>
      <c r="R985" s="34"/>
      <c r="S985" s="34"/>
      <c r="T985" s="3" t="s">
        <v>2140</v>
      </c>
      <c r="U985" s="1" t="s">
        <v>2303</v>
      </c>
    </row>
    <row r="986" spans="1:21" x14ac:dyDescent="0.35">
      <c r="A986" s="3" t="s">
        <v>2020</v>
      </c>
      <c r="B986" s="3"/>
      <c r="C986" s="3"/>
      <c r="D986" s="3"/>
      <c r="E986" s="91"/>
      <c r="F986" s="34"/>
      <c r="G986" s="34"/>
      <c r="H986" s="34"/>
      <c r="I986" s="34"/>
      <c r="J986" s="34"/>
      <c r="K986" s="21">
        <v>44448</v>
      </c>
      <c r="L986" s="3" t="s">
        <v>316</v>
      </c>
      <c r="M986" s="34">
        <v>300000</v>
      </c>
      <c r="N986" s="34"/>
      <c r="O986" s="34">
        <f t="shared" ref="O986:O1005" si="140">+SUM(M986:N986)</f>
        <v>300000</v>
      </c>
      <c r="P986" s="34"/>
      <c r="Q986" s="34"/>
      <c r="R986" s="34"/>
      <c r="S986" s="34"/>
      <c r="T986" s="3" t="s">
        <v>2140</v>
      </c>
    </row>
    <row r="987" spans="1:21" x14ac:dyDescent="0.35">
      <c r="A987" s="3" t="s">
        <v>2020</v>
      </c>
      <c r="B987" s="3"/>
      <c r="C987" s="3"/>
      <c r="D987" s="3"/>
      <c r="E987" s="91"/>
      <c r="F987" s="34"/>
      <c r="G987" s="34"/>
      <c r="H987" s="34"/>
      <c r="I987" s="34"/>
      <c r="J987" s="34"/>
      <c r="K987" s="21">
        <v>44734</v>
      </c>
      <c r="L987" s="3" t="s">
        <v>9</v>
      </c>
      <c r="M987" s="34"/>
      <c r="N987" s="34">
        <v>120000</v>
      </c>
      <c r="O987" s="34">
        <f t="shared" si="140"/>
        <v>120000</v>
      </c>
      <c r="P987" s="34"/>
      <c r="Q987" s="34"/>
      <c r="R987" s="34"/>
      <c r="S987" s="34"/>
      <c r="T987" s="3" t="s">
        <v>2140</v>
      </c>
    </row>
    <row r="988" spans="1:21" x14ac:dyDescent="0.35">
      <c r="A988" s="3" t="s">
        <v>2020</v>
      </c>
      <c r="B988" s="3"/>
      <c r="C988" s="3"/>
      <c r="D988" s="3"/>
      <c r="E988" s="91"/>
      <c r="F988" s="34"/>
      <c r="G988" s="34"/>
      <c r="H988" s="34"/>
      <c r="I988" s="34"/>
      <c r="J988" s="34"/>
      <c r="K988" s="21">
        <v>44736</v>
      </c>
      <c r="L988" s="3" t="s">
        <v>9</v>
      </c>
      <c r="M988" s="34"/>
      <c r="N988" s="34">
        <v>170000</v>
      </c>
      <c r="O988" s="34">
        <f t="shared" si="140"/>
        <v>170000</v>
      </c>
      <c r="P988" s="34"/>
      <c r="Q988" s="34"/>
      <c r="R988" s="34"/>
      <c r="S988" s="34"/>
      <c r="T988" s="3" t="s">
        <v>2140</v>
      </c>
    </row>
    <row r="989" spans="1:21" x14ac:dyDescent="0.35">
      <c r="A989" s="3" t="s">
        <v>2020</v>
      </c>
      <c r="B989" s="3"/>
      <c r="C989" s="3"/>
      <c r="D989" s="3"/>
      <c r="E989" s="91"/>
      <c r="F989" s="34"/>
      <c r="G989" s="34"/>
      <c r="H989" s="34"/>
      <c r="I989" s="34"/>
      <c r="J989" s="34"/>
      <c r="K989" s="21">
        <v>44795</v>
      </c>
      <c r="L989" s="3" t="s">
        <v>9</v>
      </c>
      <c r="M989" s="34"/>
      <c r="N989" s="34">
        <v>344400</v>
      </c>
      <c r="O989" s="34">
        <f t="shared" si="140"/>
        <v>344400</v>
      </c>
      <c r="P989" s="34"/>
      <c r="Q989" s="34"/>
      <c r="R989" s="34"/>
      <c r="S989" s="34"/>
      <c r="T989" s="3" t="s">
        <v>2140</v>
      </c>
    </row>
    <row r="990" spans="1:21" x14ac:dyDescent="0.35">
      <c r="A990" s="3" t="s">
        <v>2020</v>
      </c>
      <c r="B990" s="3"/>
      <c r="C990" s="3"/>
      <c r="D990" s="3"/>
      <c r="E990" s="91"/>
      <c r="F990" s="34"/>
      <c r="G990" s="34"/>
      <c r="H990" s="34"/>
      <c r="I990" s="34"/>
      <c r="J990" s="34"/>
      <c r="K990" s="21">
        <v>44795</v>
      </c>
      <c r="L990" s="3" t="s">
        <v>316</v>
      </c>
      <c r="M990" s="34">
        <v>560000</v>
      </c>
      <c r="N990" s="34"/>
      <c r="O990" s="34">
        <f t="shared" si="140"/>
        <v>560000</v>
      </c>
      <c r="P990" s="34"/>
      <c r="Q990" s="34"/>
      <c r="R990" s="34"/>
      <c r="S990" s="34"/>
      <c r="T990" s="3" t="s">
        <v>2140</v>
      </c>
    </row>
    <row r="991" spans="1:21" x14ac:dyDescent="0.35">
      <c r="A991" s="3" t="s">
        <v>2020</v>
      </c>
      <c r="B991" s="3"/>
      <c r="C991" s="3"/>
      <c r="D991" s="3"/>
      <c r="E991" s="91"/>
      <c r="F991" s="34"/>
      <c r="G991" s="34"/>
      <c r="H991" s="34"/>
      <c r="I991" s="34"/>
      <c r="J991" s="34"/>
      <c r="K991" s="21">
        <v>44795</v>
      </c>
      <c r="L991" s="100" t="s">
        <v>2234</v>
      </c>
      <c r="M991" s="100">
        <v>-300000</v>
      </c>
      <c r="N991" s="34"/>
      <c r="O991" s="34">
        <f t="shared" si="140"/>
        <v>-300000</v>
      </c>
      <c r="P991" s="34"/>
      <c r="Q991" s="34"/>
      <c r="R991" s="34"/>
      <c r="S991" s="34"/>
      <c r="T991" s="3" t="s">
        <v>2140</v>
      </c>
    </row>
    <row r="992" spans="1:21" x14ac:dyDescent="0.35">
      <c r="A992" s="3" t="s">
        <v>2020</v>
      </c>
      <c r="B992" s="3"/>
      <c r="C992" s="3"/>
      <c r="D992" s="3"/>
      <c r="E992" s="91"/>
      <c r="F992" s="34"/>
      <c r="G992" s="34"/>
      <c r="H992" s="34"/>
      <c r="I992" s="34"/>
      <c r="J992" s="34"/>
      <c r="K992" s="21"/>
      <c r="L992" s="3"/>
      <c r="M992" s="34"/>
      <c r="N992" s="34"/>
      <c r="O992" s="34"/>
      <c r="P992" s="34"/>
      <c r="Q992" s="34"/>
      <c r="R992" s="34"/>
      <c r="S992" s="34"/>
      <c r="T992" s="3" t="s">
        <v>2140</v>
      </c>
    </row>
    <row r="993" spans="1:21" s="95" customFormat="1" x14ac:dyDescent="0.35">
      <c r="A993" s="18" t="s">
        <v>2020</v>
      </c>
      <c r="B993" s="18"/>
      <c r="C993" s="18"/>
      <c r="D993" s="18"/>
      <c r="E993" s="94"/>
      <c r="F993" s="23"/>
      <c r="G993" s="23"/>
      <c r="H993" s="23"/>
      <c r="I993" s="23"/>
      <c r="J993" s="23"/>
      <c r="K993" s="36"/>
      <c r="L993" s="18"/>
      <c r="M993" s="23">
        <f t="shared" ref="M993:N993" si="141">SUM(M986:M992)</f>
        <v>560000</v>
      </c>
      <c r="N993" s="23">
        <f t="shared" si="141"/>
        <v>634400</v>
      </c>
      <c r="O993" s="23">
        <f>SUM(O986:O992)</f>
        <v>1194400</v>
      </c>
      <c r="P993" s="23">
        <f>+I985-M993</f>
        <v>-560000</v>
      </c>
      <c r="Q993" s="23">
        <f>+J985-N993</f>
        <v>560000</v>
      </c>
      <c r="R993" s="23">
        <f>+P993+Q993</f>
        <v>0</v>
      </c>
      <c r="S993" s="23">
        <f>+O993</f>
        <v>1194400</v>
      </c>
      <c r="T993" s="18"/>
      <c r="U993" s="95" t="s">
        <v>2302</v>
      </c>
    </row>
    <row r="994" spans="1:21" x14ac:dyDescent="0.35">
      <c r="A994" s="3" t="s">
        <v>2021</v>
      </c>
      <c r="B994" s="3" t="s">
        <v>437</v>
      </c>
      <c r="C994" s="3"/>
      <c r="D994" s="3">
        <v>119.44</v>
      </c>
      <c r="E994" s="91">
        <v>10000</v>
      </c>
      <c r="F994" s="34">
        <f>+D994*0.8364</f>
        <v>99.899616000000009</v>
      </c>
      <c r="G994" s="34"/>
      <c r="H994" s="34">
        <f>+D994*E994</f>
        <v>1194400</v>
      </c>
      <c r="I994" s="34">
        <f>+CEILING(F994*G994,1000)</f>
        <v>0</v>
      </c>
      <c r="J994" s="34">
        <f>(H994-I994)</f>
        <v>1194400</v>
      </c>
      <c r="K994" s="98">
        <v>44445</v>
      </c>
      <c r="L994" s="3" t="s">
        <v>2109</v>
      </c>
      <c r="M994" s="34"/>
      <c r="N994" s="34"/>
      <c r="O994" s="34"/>
      <c r="P994" s="34"/>
      <c r="Q994" s="34"/>
      <c r="R994" s="34"/>
      <c r="S994" s="34"/>
      <c r="T994" s="3" t="s">
        <v>2130</v>
      </c>
      <c r="U994" s="1" t="s">
        <v>2303</v>
      </c>
    </row>
    <row r="995" spans="1:21" x14ac:dyDescent="0.35">
      <c r="A995" s="3" t="s">
        <v>2021</v>
      </c>
      <c r="B995" s="3"/>
      <c r="C995" s="3"/>
      <c r="D995" s="3"/>
      <c r="E995" s="91"/>
      <c r="F995" s="34"/>
      <c r="G995" s="34"/>
      <c r="H995" s="34"/>
      <c r="I995" s="34"/>
      <c r="J995" s="34"/>
      <c r="K995" s="98">
        <v>44447</v>
      </c>
      <c r="L995" s="3" t="s">
        <v>316</v>
      </c>
      <c r="M995" s="34">
        <v>20000</v>
      </c>
      <c r="N995" s="34"/>
      <c r="O995" s="34">
        <f t="shared" si="140"/>
        <v>20000</v>
      </c>
      <c r="P995" s="34"/>
      <c r="Q995" s="34"/>
      <c r="R995" s="34"/>
      <c r="S995" s="34"/>
      <c r="T995" s="3" t="s">
        <v>2130</v>
      </c>
    </row>
    <row r="996" spans="1:21" x14ac:dyDescent="0.35">
      <c r="A996" s="3" t="s">
        <v>2021</v>
      </c>
      <c r="B996" s="3"/>
      <c r="C996" s="3"/>
      <c r="D996" s="3"/>
      <c r="E996" s="91"/>
      <c r="F996" s="34"/>
      <c r="G996" s="34"/>
      <c r="H996" s="34"/>
      <c r="I996" s="34"/>
      <c r="J996" s="34"/>
      <c r="K996" s="98">
        <v>44453</v>
      </c>
      <c r="L996" s="3" t="s">
        <v>316</v>
      </c>
      <c r="M996" s="34">
        <v>60000</v>
      </c>
      <c r="N996" s="34"/>
      <c r="O996" s="34">
        <f t="shared" si="140"/>
        <v>60000</v>
      </c>
      <c r="P996" s="34"/>
      <c r="Q996" s="34"/>
      <c r="R996" s="34"/>
      <c r="S996" s="34"/>
      <c r="T996" s="3" t="s">
        <v>2130</v>
      </c>
    </row>
    <row r="997" spans="1:21" x14ac:dyDescent="0.35">
      <c r="A997" s="3" t="s">
        <v>2021</v>
      </c>
      <c r="B997" s="3"/>
      <c r="C997" s="3"/>
      <c r="D997" s="3"/>
      <c r="E997" s="91"/>
      <c r="F997" s="34"/>
      <c r="G997" s="34"/>
      <c r="H997" s="34"/>
      <c r="I997" s="34"/>
      <c r="J997" s="34"/>
      <c r="K997" s="98">
        <v>44469</v>
      </c>
      <c r="L997" s="3" t="s">
        <v>316</v>
      </c>
      <c r="M997" s="34">
        <v>90000</v>
      </c>
      <c r="N997" s="34"/>
      <c r="O997" s="34">
        <f t="shared" si="140"/>
        <v>90000</v>
      </c>
      <c r="P997" s="34"/>
      <c r="Q997" s="34"/>
      <c r="R997" s="34"/>
      <c r="S997" s="34"/>
      <c r="T997" s="3" t="s">
        <v>2130</v>
      </c>
    </row>
    <row r="998" spans="1:21" x14ac:dyDescent="0.35">
      <c r="A998" s="3" t="s">
        <v>2021</v>
      </c>
      <c r="B998" s="3"/>
      <c r="C998" s="3"/>
      <c r="D998" s="3"/>
      <c r="E998" s="91"/>
      <c r="F998" s="34">
        <f>+D998*0.8364</f>
        <v>0</v>
      </c>
      <c r="G998" s="34"/>
      <c r="H998" s="34"/>
      <c r="I998" s="34"/>
      <c r="J998" s="34"/>
      <c r="K998" s="98">
        <v>44206</v>
      </c>
      <c r="L998" s="3" t="s">
        <v>316</v>
      </c>
      <c r="M998" s="34">
        <v>90000</v>
      </c>
      <c r="N998" s="34"/>
      <c r="O998" s="34">
        <f t="shared" si="140"/>
        <v>90000</v>
      </c>
      <c r="P998" s="34"/>
      <c r="Q998" s="34"/>
      <c r="R998" s="34"/>
      <c r="S998" s="34"/>
      <c r="T998" s="3" t="s">
        <v>2130</v>
      </c>
    </row>
    <row r="999" spans="1:21" x14ac:dyDescent="0.35">
      <c r="A999" s="3" t="s">
        <v>2021</v>
      </c>
      <c r="B999" s="3"/>
      <c r="C999" s="3"/>
      <c r="D999" s="3"/>
      <c r="E999" s="91"/>
      <c r="F999" s="34"/>
      <c r="G999" s="34"/>
      <c r="H999" s="34"/>
      <c r="I999" s="34"/>
      <c r="J999" s="34"/>
      <c r="K999" s="98">
        <v>44237</v>
      </c>
      <c r="L999" s="3" t="s">
        <v>316</v>
      </c>
      <c r="M999" s="34">
        <v>60000</v>
      </c>
      <c r="N999" s="34"/>
      <c r="O999" s="34">
        <f t="shared" si="140"/>
        <v>60000</v>
      </c>
      <c r="P999" s="34"/>
      <c r="Q999" s="34"/>
      <c r="R999" s="34"/>
      <c r="S999" s="34"/>
      <c r="T999" s="3" t="s">
        <v>2130</v>
      </c>
    </row>
    <row r="1000" spans="1:21" x14ac:dyDescent="0.35">
      <c r="A1000" s="3" t="s">
        <v>2021</v>
      </c>
      <c r="B1000" s="3"/>
      <c r="C1000" s="3"/>
      <c r="D1000" s="3"/>
      <c r="E1000" s="91"/>
      <c r="F1000" s="34"/>
      <c r="G1000" s="34"/>
      <c r="H1000" s="34"/>
      <c r="I1000" s="34"/>
      <c r="J1000" s="34"/>
      <c r="K1000" s="98">
        <v>44526</v>
      </c>
      <c r="L1000" s="3" t="s">
        <v>1182</v>
      </c>
      <c r="M1000" s="34"/>
      <c r="N1000" s="34">
        <v>266000</v>
      </c>
      <c r="O1000" s="34">
        <f t="shared" si="140"/>
        <v>266000</v>
      </c>
      <c r="P1000" s="34"/>
      <c r="Q1000" s="34"/>
      <c r="R1000" s="34"/>
      <c r="S1000" s="34"/>
      <c r="T1000" s="3" t="s">
        <v>2130</v>
      </c>
    </row>
    <row r="1001" spans="1:21" x14ac:dyDescent="0.35">
      <c r="A1001" s="3" t="s">
        <v>2021</v>
      </c>
      <c r="B1001" s="3"/>
      <c r="C1001" s="3"/>
      <c r="D1001" s="3"/>
      <c r="E1001" s="91"/>
      <c r="F1001" s="34"/>
      <c r="G1001" s="34"/>
      <c r="H1001" s="34"/>
      <c r="I1001" s="34"/>
      <c r="J1001" s="34"/>
      <c r="K1001" s="98">
        <v>44526</v>
      </c>
      <c r="L1001" s="3" t="s">
        <v>316</v>
      </c>
      <c r="M1001" s="34">
        <v>14000</v>
      </c>
      <c r="N1001" s="34"/>
      <c r="O1001" s="34">
        <f t="shared" si="140"/>
        <v>14000</v>
      </c>
      <c r="P1001" s="34"/>
      <c r="Q1001" s="34"/>
      <c r="R1001" s="34"/>
      <c r="S1001" s="34"/>
      <c r="T1001" s="3" t="s">
        <v>2130</v>
      </c>
    </row>
    <row r="1002" spans="1:21" x14ac:dyDescent="0.35">
      <c r="A1002" s="3" t="s">
        <v>2021</v>
      </c>
      <c r="B1002" s="3"/>
      <c r="C1002" s="3"/>
      <c r="D1002" s="3"/>
      <c r="E1002" s="91"/>
      <c r="F1002" s="34"/>
      <c r="G1002" s="34"/>
      <c r="H1002" s="34"/>
      <c r="I1002" s="34"/>
      <c r="J1002" s="34"/>
      <c r="K1002" s="98">
        <v>44683</v>
      </c>
      <c r="L1002" s="3" t="s">
        <v>1182</v>
      </c>
      <c r="M1002" s="34"/>
      <c r="N1002" s="34">
        <v>300000</v>
      </c>
      <c r="O1002" s="34">
        <f t="shared" si="140"/>
        <v>300000</v>
      </c>
      <c r="P1002" s="34"/>
      <c r="Q1002" s="34"/>
      <c r="R1002" s="34"/>
      <c r="S1002" s="34"/>
      <c r="T1002" s="3" t="s">
        <v>2130</v>
      </c>
    </row>
    <row r="1003" spans="1:21" x14ac:dyDescent="0.35">
      <c r="A1003" s="3" t="s">
        <v>2021</v>
      </c>
      <c r="B1003" s="3"/>
      <c r="C1003" s="3"/>
      <c r="D1003" s="3"/>
      <c r="E1003" s="91"/>
      <c r="F1003" s="34"/>
      <c r="G1003" s="34"/>
      <c r="H1003" s="34"/>
      <c r="I1003" s="34"/>
      <c r="J1003" s="34"/>
      <c r="K1003" s="98">
        <v>44734</v>
      </c>
      <c r="L1003" s="3" t="s">
        <v>316</v>
      </c>
      <c r="M1003" s="34">
        <v>-334000</v>
      </c>
      <c r="N1003" s="34"/>
      <c r="O1003" s="34">
        <f t="shared" si="140"/>
        <v>-334000</v>
      </c>
      <c r="P1003" s="34"/>
      <c r="Q1003" s="34"/>
      <c r="R1003" s="34"/>
      <c r="S1003" s="34"/>
      <c r="T1003" s="3" t="s">
        <v>2130</v>
      </c>
    </row>
    <row r="1004" spans="1:21" x14ac:dyDescent="0.35">
      <c r="A1004" s="3" t="s">
        <v>2021</v>
      </c>
      <c r="B1004" s="3"/>
      <c r="C1004" s="3"/>
      <c r="D1004" s="3"/>
      <c r="E1004" s="91"/>
      <c r="F1004" s="34"/>
      <c r="G1004" s="34"/>
      <c r="H1004" s="34"/>
      <c r="I1004" s="34"/>
      <c r="J1004" s="34"/>
      <c r="K1004" s="98">
        <v>44734</v>
      </c>
      <c r="L1004" s="3" t="s">
        <v>316</v>
      </c>
      <c r="M1004" s="34">
        <v>560000</v>
      </c>
      <c r="N1004" s="34"/>
      <c r="O1004" s="34">
        <f t="shared" si="140"/>
        <v>560000</v>
      </c>
      <c r="P1004" s="34"/>
      <c r="Q1004" s="34"/>
      <c r="R1004" s="34"/>
      <c r="S1004" s="34"/>
      <c r="T1004" s="3" t="s">
        <v>2130</v>
      </c>
    </row>
    <row r="1005" spans="1:21" x14ac:dyDescent="0.35">
      <c r="A1005" s="3" t="s">
        <v>2021</v>
      </c>
      <c r="B1005" s="3"/>
      <c r="C1005" s="3"/>
      <c r="D1005" s="3"/>
      <c r="E1005" s="91"/>
      <c r="F1005" s="34"/>
      <c r="G1005" s="34"/>
      <c r="H1005" s="34"/>
      <c r="I1005" s="34"/>
      <c r="J1005" s="34"/>
      <c r="K1005" s="98">
        <v>44722</v>
      </c>
      <c r="L1005" s="3" t="s">
        <v>9</v>
      </c>
      <c r="M1005" s="34"/>
      <c r="N1005" s="34">
        <v>68400</v>
      </c>
      <c r="O1005" s="34">
        <f t="shared" si="140"/>
        <v>68400</v>
      </c>
      <c r="P1005" s="34"/>
      <c r="Q1005" s="34"/>
      <c r="R1005" s="34"/>
      <c r="S1005" s="34"/>
      <c r="T1005" s="3" t="s">
        <v>2130</v>
      </c>
    </row>
    <row r="1006" spans="1:21" x14ac:dyDescent="0.35">
      <c r="A1006" s="3" t="s">
        <v>2021</v>
      </c>
      <c r="B1006" s="3"/>
      <c r="C1006" s="3"/>
      <c r="D1006" s="3"/>
      <c r="E1006" s="91"/>
      <c r="F1006" s="34">
        <f>+D1006*0.8364</f>
        <v>0</v>
      </c>
      <c r="G1006" s="34"/>
      <c r="H1006" s="34"/>
      <c r="I1006" s="34"/>
      <c r="J1006" s="34"/>
      <c r="K1006" s="21"/>
      <c r="L1006" s="3"/>
      <c r="M1006" s="34"/>
      <c r="N1006" s="34"/>
      <c r="O1006" s="34"/>
      <c r="P1006" s="34"/>
      <c r="Q1006" s="34"/>
      <c r="R1006" s="34"/>
      <c r="S1006" s="34"/>
      <c r="T1006" s="3" t="s">
        <v>2130</v>
      </c>
    </row>
    <row r="1007" spans="1:21" s="95" customFormat="1" x14ac:dyDescent="0.35">
      <c r="A1007" s="18" t="s">
        <v>2021</v>
      </c>
      <c r="B1007" s="18"/>
      <c r="C1007" s="18"/>
      <c r="D1007" s="18"/>
      <c r="E1007" s="94"/>
      <c r="F1007" s="23"/>
      <c r="G1007" s="23"/>
      <c r="H1007" s="23"/>
      <c r="I1007" s="23"/>
      <c r="J1007" s="23"/>
      <c r="K1007" s="36"/>
      <c r="L1007" s="18"/>
      <c r="M1007" s="23">
        <f t="shared" ref="M1007:N1007" si="142">SUM(M995:M1006)</f>
        <v>560000</v>
      </c>
      <c r="N1007" s="23">
        <f t="shared" si="142"/>
        <v>634400</v>
      </c>
      <c r="O1007" s="23">
        <f>SUM(O995:O1006)</f>
        <v>1194400</v>
      </c>
      <c r="P1007" s="23">
        <f>+I994-M1007</f>
        <v>-560000</v>
      </c>
      <c r="Q1007" s="23">
        <f>+J994-N1007</f>
        <v>560000</v>
      </c>
      <c r="R1007" s="23">
        <f>+P1007+Q1007</f>
        <v>0</v>
      </c>
      <c r="S1007" s="23">
        <f>+O1007</f>
        <v>1194400</v>
      </c>
      <c r="T1007" s="18"/>
      <c r="U1007" s="95" t="s">
        <v>2302</v>
      </c>
    </row>
    <row r="1008" spans="1:21" x14ac:dyDescent="0.35">
      <c r="A1008" s="3" t="s">
        <v>2022</v>
      </c>
      <c r="B1008" s="3" t="s">
        <v>437</v>
      </c>
      <c r="C1008" s="3"/>
      <c r="D1008" s="3">
        <v>119.44</v>
      </c>
      <c r="E1008" s="91">
        <v>10000</v>
      </c>
      <c r="F1008" s="34">
        <f>+D1008*0.8364</f>
        <v>99.899616000000009</v>
      </c>
      <c r="G1008" s="34"/>
      <c r="H1008" s="34">
        <f>+D1008*E1008</f>
        <v>1194400</v>
      </c>
      <c r="I1008" s="34">
        <f>+CEILING(F1008*G1008,1000)</f>
        <v>0</v>
      </c>
      <c r="J1008" s="34">
        <f>(H1008-I1008)</f>
        <v>1194400</v>
      </c>
      <c r="K1008" s="21">
        <v>44439</v>
      </c>
      <c r="L1008" s="3" t="s">
        <v>2109</v>
      </c>
      <c r="M1008" s="34"/>
      <c r="N1008" s="34"/>
      <c r="O1008" s="34"/>
      <c r="P1008" s="34"/>
      <c r="Q1008" s="34"/>
      <c r="R1008" s="34"/>
      <c r="S1008" s="34"/>
      <c r="T1008" s="3" t="s">
        <v>2140</v>
      </c>
      <c r="U1008" s="1" t="s">
        <v>2303</v>
      </c>
    </row>
    <row r="1009" spans="1:21" x14ac:dyDescent="0.35">
      <c r="A1009" s="3" t="s">
        <v>2022</v>
      </c>
      <c r="B1009" s="3"/>
      <c r="C1009" s="3"/>
      <c r="D1009" s="3"/>
      <c r="E1009" s="91"/>
      <c r="F1009" s="34"/>
      <c r="G1009" s="34"/>
      <c r="H1009" s="34"/>
      <c r="I1009" s="34"/>
      <c r="J1009" s="34"/>
      <c r="K1009" s="21">
        <v>44439</v>
      </c>
      <c r="L1009" s="3" t="s">
        <v>9</v>
      </c>
      <c r="M1009" s="34"/>
      <c r="N1009" s="34">
        <v>300000</v>
      </c>
      <c r="O1009" s="34">
        <f t="shared" ref="O1009:O1021" si="143">+SUM(M1009:N1009)</f>
        <v>300000</v>
      </c>
      <c r="P1009" s="34"/>
      <c r="Q1009" s="34"/>
      <c r="R1009" s="34"/>
      <c r="S1009" s="34"/>
      <c r="T1009" s="3" t="s">
        <v>2140</v>
      </c>
    </row>
    <row r="1010" spans="1:21" x14ac:dyDescent="0.35">
      <c r="A1010" s="3" t="s">
        <v>2022</v>
      </c>
      <c r="B1010" s="3"/>
      <c r="C1010" s="3"/>
      <c r="D1010" s="3"/>
      <c r="E1010" s="91"/>
      <c r="F1010" s="34"/>
      <c r="G1010" s="34"/>
      <c r="H1010" s="34"/>
      <c r="I1010" s="34"/>
      <c r="J1010" s="34"/>
      <c r="K1010" s="21">
        <v>44795</v>
      </c>
      <c r="L1010" s="100" t="s">
        <v>2235</v>
      </c>
      <c r="M1010" s="100">
        <v>300000</v>
      </c>
      <c r="N1010" s="100"/>
      <c r="O1010" s="34">
        <f t="shared" si="143"/>
        <v>300000</v>
      </c>
      <c r="P1010" s="34"/>
      <c r="Q1010" s="34"/>
      <c r="R1010" s="34"/>
      <c r="S1010" s="34"/>
      <c r="T1010" s="3" t="s">
        <v>2140</v>
      </c>
    </row>
    <row r="1011" spans="1:21" x14ac:dyDescent="0.35">
      <c r="A1011" s="3" t="s">
        <v>2022</v>
      </c>
      <c r="B1011" s="3"/>
      <c r="C1011" s="3"/>
      <c r="D1011" s="3"/>
      <c r="E1011" s="91"/>
      <c r="F1011" s="34"/>
      <c r="G1011" s="34"/>
      <c r="H1011" s="34"/>
      <c r="I1011" s="34"/>
      <c r="J1011" s="34"/>
      <c r="K1011" s="21">
        <v>44795</v>
      </c>
      <c r="L1011" s="3" t="s">
        <v>9</v>
      </c>
      <c r="M1011" s="34"/>
      <c r="N1011" s="34">
        <v>59720</v>
      </c>
      <c r="O1011" s="34">
        <f t="shared" si="143"/>
        <v>59720</v>
      </c>
      <c r="P1011" s="34"/>
      <c r="Q1011" s="34"/>
      <c r="R1011" s="34"/>
      <c r="S1011" s="34"/>
      <c r="T1011" s="3" t="s">
        <v>2140</v>
      </c>
    </row>
    <row r="1012" spans="1:21" x14ac:dyDescent="0.35">
      <c r="A1012" s="3" t="s">
        <v>2022</v>
      </c>
      <c r="B1012" s="3"/>
      <c r="C1012" s="3"/>
      <c r="D1012" s="3"/>
      <c r="E1012" s="91"/>
      <c r="F1012" s="34"/>
      <c r="G1012" s="34"/>
      <c r="H1012" s="34"/>
      <c r="I1012" s="34"/>
      <c r="J1012" s="34"/>
      <c r="K1012" s="21">
        <v>44983</v>
      </c>
      <c r="L1012" s="3" t="s">
        <v>9</v>
      </c>
      <c r="M1012" s="34"/>
      <c r="N1012" s="34">
        <v>59720</v>
      </c>
      <c r="O1012" s="34">
        <f t="shared" si="143"/>
        <v>59720</v>
      </c>
      <c r="P1012" s="34"/>
      <c r="Q1012" s="34"/>
      <c r="R1012" s="34"/>
      <c r="S1012" s="34"/>
      <c r="T1012" s="3" t="s">
        <v>2140</v>
      </c>
    </row>
    <row r="1013" spans="1:21" x14ac:dyDescent="0.35">
      <c r="A1013" s="3" t="s">
        <v>2022</v>
      </c>
      <c r="B1013" s="3"/>
      <c r="C1013" s="3" t="s">
        <v>2023</v>
      </c>
      <c r="D1013" s="3"/>
      <c r="E1013" s="91"/>
      <c r="F1013" s="34"/>
      <c r="G1013" s="34"/>
      <c r="H1013" s="34"/>
      <c r="I1013" s="34"/>
      <c r="J1013" s="34"/>
      <c r="K1013" s="21">
        <v>45028</v>
      </c>
      <c r="L1013" s="3" t="s">
        <v>9</v>
      </c>
      <c r="M1013" s="34"/>
      <c r="N1013" s="34">
        <v>405000</v>
      </c>
      <c r="O1013" s="34">
        <f t="shared" si="143"/>
        <v>405000</v>
      </c>
      <c r="P1013" s="34"/>
      <c r="Q1013" s="34"/>
      <c r="R1013" s="34"/>
      <c r="S1013" s="34"/>
      <c r="T1013" s="3" t="s">
        <v>2140</v>
      </c>
    </row>
    <row r="1014" spans="1:21" x14ac:dyDescent="0.35">
      <c r="A1014" s="3" t="s">
        <v>2022</v>
      </c>
      <c r="B1014" s="3"/>
      <c r="C1014" s="3"/>
      <c r="D1014" s="3"/>
      <c r="E1014" s="91"/>
      <c r="F1014" s="34"/>
      <c r="G1014" s="34"/>
      <c r="H1014" s="34"/>
      <c r="I1014" s="34"/>
      <c r="J1014" s="34"/>
      <c r="K1014" s="21">
        <v>45033</v>
      </c>
      <c r="L1014" s="3" t="s">
        <v>9</v>
      </c>
      <c r="M1014" s="34"/>
      <c r="N1014" s="34">
        <v>577600</v>
      </c>
      <c r="O1014" s="34">
        <f t="shared" si="143"/>
        <v>577600</v>
      </c>
      <c r="P1014" s="34"/>
      <c r="Q1014" s="34"/>
      <c r="R1014" s="34"/>
      <c r="S1014" s="34"/>
      <c r="T1014" s="3" t="s">
        <v>2140</v>
      </c>
    </row>
    <row r="1015" spans="1:21" x14ac:dyDescent="0.35">
      <c r="A1015" s="3" t="s">
        <v>2022</v>
      </c>
      <c r="B1015" s="3"/>
      <c r="C1015" s="3"/>
      <c r="D1015" s="3"/>
      <c r="E1015" s="91"/>
      <c r="F1015" s="34"/>
      <c r="G1015" s="34"/>
      <c r="H1015" s="34"/>
      <c r="I1015" s="34"/>
      <c r="J1015" s="34"/>
      <c r="K1015" s="21">
        <v>45033</v>
      </c>
      <c r="L1015" s="3" t="s">
        <v>9</v>
      </c>
      <c r="M1015" s="34"/>
      <c r="N1015" s="34">
        <v>-108720</v>
      </c>
      <c r="O1015" s="34">
        <f t="shared" si="143"/>
        <v>-108720</v>
      </c>
      <c r="P1015" s="34"/>
      <c r="Q1015" s="34"/>
      <c r="R1015" s="34"/>
      <c r="S1015" s="34"/>
      <c r="T1015" s="3" t="s">
        <v>2140</v>
      </c>
    </row>
    <row r="1016" spans="1:21" x14ac:dyDescent="0.35">
      <c r="A1016" s="3" t="s">
        <v>2022</v>
      </c>
      <c r="B1016" s="3"/>
      <c r="C1016" s="3"/>
      <c r="D1016" s="3"/>
      <c r="E1016" s="91"/>
      <c r="F1016" s="34"/>
      <c r="G1016" s="34"/>
      <c r="H1016" s="34"/>
      <c r="I1016" s="34"/>
      <c r="J1016" s="34"/>
      <c r="K1016" s="21">
        <v>45042</v>
      </c>
      <c r="L1016" s="3" t="s">
        <v>316</v>
      </c>
      <c r="M1016" s="34">
        <v>280000</v>
      </c>
      <c r="N1016" s="34"/>
      <c r="O1016" s="34">
        <f t="shared" si="143"/>
        <v>280000</v>
      </c>
      <c r="P1016" s="34"/>
      <c r="Q1016" s="34"/>
      <c r="R1016" s="34"/>
      <c r="S1016" s="34"/>
      <c r="T1016" s="3" t="s">
        <v>2140</v>
      </c>
    </row>
    <row r="1017" spans="1:21" x14ac:dyDescent="0.35">
      <c r="A1017" s="3" t="s">
        <v>2022</v>
      </c>
      <c r="B1017" s="3"/>
      <c r="C1017" s="3"/>
      <c r="D1017" s="3"/>
      <c r="E1017" s="91"/>
      <c r="F1017" s="34"/>
      <c r="G1017" s="34"/>
      <c r="H1017" s="34"/>
      <c r="I1017" s="34"/>
      <c r="J1017" s="34"/>
      <c r="K1017" s="3">
        <v>45042</v>
      </c>
      <c r="L1017" s="3" t="s">
        <v>316</v>
      </c>
      <c r="M1017" s="34">
        <v>280000</v>
      </c>
      <c r="N1017" s="34"/>
      <c r="O1017" s="34">
        <f t="shared" si="143"/>
        <v>280000</v>
      </c>
      <c r="P1017" s="34"/>
      <c r="Q1017" s="34"/>
      <c r="R1017" s="34"/>
      <c r="S1017" s="34"/>
      <c r="T1017" s="3" t="s">
        <v>2140</v>
      </c>
    </row>
    <row r="1018" spans="1:21" x14ac:dyDescent="0.35">
      <c r="A1018" s="3" t="s">
        <v>2022</v>
      </c>
      <c r="B1018" s="3"/>
      <c r="C1018" s="3"/>
      <c r="D1018" s="3"/>
      <c r="E1018" s="91"/>
      <c r="F1018" s="34"/>
      <c r="G1018" s="34"/>
      <c r="H1018" s="34"/>
      <c r="I1018" s="34"/>
      <c r="J1018" s="34"/>
      <c r="K1018" s="3">
        <v>45049</v>
      </c>
      <c r="L1018" s="3" t="s">
        <v>9</v>
      </c>
      <c r="M1018" s="34"/>
      <c r="N1018" s="34">
        <v>-200000</v>
      </c>
      <c r="O1018" s="34">
        <f t="shared" si="143"/>
        <v>-200000</v>
      </c>
      <c r="P1018" s="34"/>
      <c r="Q1018" s="34"/>
      <c r="R1018" s="34"/>
      <c r="S1018" s="34"/>
      <c r="T1018" s="3" t="s">
        <v>2140</v>
      </c>
    </row>
    <row r="1019" spans="1:21" x14ac:dyDescent="0.35">
      <c r="A1019" s="3" t="s">
        <v>2022</v>
      </c>
      <c r="B1019" s="3"/>
      <c r="C1019" s="3"/>
      <c r="D1019" s="3"/>
      <c r="E1019" s="91"/>
      <c r="F1019" s="34">
        <f>+D1019*0.8364</f>
        <v>0</v>
      </c>
      <c r="G1019" s="34"/>
      <c r="H1019" s="34"/>
      <c r="I1019" s="34"/>
      <c r="J1019" s="34"/>
      <c r="K1019" s="21">
        <v>45063</v>
      </c>
      <c r="L1019" s="3" t="s">
        <v>9</v>
      </c>
      <c r="M1019" s="34"/>
      <c r="N1019" s="34">
        <v>-494150</v>
      </c>
      <c r="O1019" s="34">
        <f t="shared" si="143"/>
        <v>-494150</v>
      </c>
      <c r="P1019" s="34"/>
      <c r="Q1019" s="34"/>
      <c r="R1019" s="34"/>
      <c r="S1019" s="34"/>
      <c r="T1019" s="3" t="s">
        <v>2140</v>
      </c>
    </row>
    <row r="1020" spans="1:21" x14ac:dyDescent="0.35">
      <c r="A1020" s="3" t="s">
        <v>2022</v>
      </c>
      <c r="B1020" s="3"/>
      <c r="C1020" s="3"/>
      <c r="D1020" s="3"/>
      <c r="E1020" s="91"/>
      <c r="F1020" s="34"/>
      <c r="G1020" s="34"/>
      <c r="H1020" s="34"/>
      <c r="I1020" s="34"/>
      <c r="J1020" s="34"/>
      <c r="K1020" s="21">
        <v>45072</v>
      </c>
      <c r="L1020" s="3" t="s">
        <v>316</v>
      </c>
      <c r="M1020" s="34">
        <v>-300000</v>
      </c>
      <c r="N1020" s="34"/>
      <c r="O1020" s="34">
        <f t="shared" si="143"/>
        <v>-300000</v>
      </c>
      <c r="P1020" s="34"/>
      <c r="Q1020" s="34"/>
      <c r="R1020" s="34"/>
      <c r="S1020" s="34"/>
      <c r="T1020" s="3" t="s">
        <v>2140</v>
      </c>
    </row>
    <row r="1021" spans="1:21" x14ac:dyDescent="0.35">
      <c r="A1021" s="3" t="s">
        <v>2022</v>
      </c>
      <c r="B1021" s="3"/>
      <c r="C1021" s="3"/>
      <c r="D1021" s="3"/>
      <c r="E1021" s="91"/>
      <c r="F1021" s="34"/>
      <c r="G1021" s="34"/>
      <c r="H1021" s="34"/>
      <c r="I1021" s="34"/>
      <c r="J1021" s="34"/>
      <c r="K1021" s="21">
        <v>45189</v>
      </c>
      <c r="L1021" s="3" t="s">
        <v>9</v>
      </c>
      <c r="M1021" s="34"/>
      <c r="N1021" s="34">
        <v>35230</v>
      </c>
      <c r="O1021" s="34">
        <f t="shared" si="143"/>
        <v>35230</v>
      </c>
      <c r="P1021" s="34"/>
      <c r="Q1021" s="34"/>
      <c r="R1021" s="34"/>
      <c r="S1021" s="34"/>
      <c r="T1021" s="3" t="s">
        <v>2140</v>
      </c>
    </row>
    <row r="1022" spans="1:21" x14ac:dyDescent="0.35">
      <c r="A1022" s="3" t="s">
        <v>2022</v>
      </c>
      <c r="B1022" s="3"/>
      <c r="C1022" s="3"/>
      <c r="D1022" s="3"/>
      <c r="E1022" s="91"/>
      <c r="F1022" s="34"/>
      <c r="G1022" s="34"/>
      <c r="H1022" s="34"/>
      <c r="I1022" s="34"/>
      <c r="J1022" s="34"/>
      <c r="K1022" s="21"/>
      <c r="L1022" s="3"/>
      <c r="M1022" s="34"/>
      <c r="N1022" s="34"/>
      <c r="O1022" s="34"/>
      <c r="P1022" s="34"/>
      <c r="Q1022" s="34"/>
      <c r="R1022" s="34"/>
      <c r="S1022" s="34"/>
      <c r="T1022" s="3" t="s">
        <v>2140</v>
      </c>
    </row>
    <row r="1023" spans="1:21" s="95" customFormat="1" x14ac:dyDescent="0.35">
      <c r="A1023" s="18" t="s">
        <v>2022</v>
      </c>
      <c r="B1023" s="18"/>
      <c r="C1023" s="18"/>
      <c r="D1023" s="18"/>
      <c r="E1023" s="94"/>
      <c r="F1023" s="23"/>
      <c r="G1023" s="23"/>
      <c r="H1023" s="23"/>
      <c r="I1023" s="23"/>
      <c r="J1023" s="23"/>
      <c r="K1023" s="36"/>
      <c r="L1023" s="18"/>
      <c r="M1023" s="23">
        <f t="shared" ref="M1023:N1023" si="144">SUM(M1009:M1022)</f>
        <v>560000</v>
      </c>
      <c r="N1023" s="23">
        <f t="shared" si="144"/>
        <v>634400</v>
      </c>
      <c r="O1023" s="23">
        <f>SUM(O1009:O1022)</f>
        <v>1194400</v>
      </c>
      <c r="P1023" s="23">
        <f>+I1008-M1023</f>
        <v>-560000</v>
      </c>
      <c r="Q1023" s="23">
        <f>+J1008-N1023</f>
        <v>560000</v>
      </c>
      <c r="R1023" s="23">
        <f>+P1023+Q1023</f>
        <v>0</v>
      </c>
      <c r="S1023" s="23">
        <f>+O1023</f>
        <v>1194400</v>
      </c>
      <c r="T1023" s="18"/>
      <c r="U1023" s="95" t="s">
        <v>2302</v>
      </c>
    </row>
    <row r="1024" spans="1:21" x14ac:dyDescent="0.35">
      <c r="A1024" s="3" t="s">
        <v>2024</v>
      </c>
      <c r="B1024" s="3" t="s">
        <v>437</v>
      </c>
      <c r="C1024" s="3"/>
      <c r="D1024" s="3">
        <v>138.88999999999999</v>
      </c>
      <c r="E1024" s="91">
        <v>11000</v>
      </c>
      <c r="F1024" s="34">
        <f>+D1024*0.8364</f>
        <v>116.16759599999999</v>
      </c>
      <c r="G1024" s="34"/>
      <c r="H1024" s="34">
        <f>+D1024*E1024</f>
        <v>1527789.9999999998</v>
      </c>
      <c r="I1024" s="34">
        <f>+CEILING(F1024*G1024,1000)</f>
        <v>0</v>
      </c>
      <c r="J1024" s="34">
        <f>(H1024-I1024)</f>
        <v>1527789.9999999998</v>
      </c>
      <c r="K1024" s="98">
        <v>44393</v>
      </c>
      <c r="L1024" s="3" t="s">
        <v>2109</v>
      </c>
      <c r="M1024" s="34"/>
      <c r="N1024" s="34"/>
      <c r="O1024" s="34"/>
      <c r="P1024" s="34"/>
      <c r="Q1024" s="34"/>
      <c r="R1024" s="34"/>
      <c r="S1024" s="34"/>
      <c r="T1024" s="3" t="s">
        <v>2130</v>
      </c>
      <c r="U1024" s="1" t="s">
        <v>2303</v>
      </c>
    </row>
    <row r="1025" spans="1:21" x14ac:dyDescent="0.35">
      <c r="A1025" s="3" t="s">
        <v>2024</v>
      </c>
      <c r="B1025" s="3"/>
      <c r="C1025" s="3"/>
      <c r="D1025" s="3"/>
      <c r="E1025" s="91"/>
      <c r="F1025" s="34"/>
      <c r="G1025" s="34"/>
      <c r="H1025" s="34"/>
      <c r="I1025" s="34"/>
      <c r="J1025" s="34"/>
      <c r="K1025" s="98">
        <v>44393</v>
      </c>
      <c r="L1025" s="3" t="s">
        <v>316</v>
      </c>
      <c r="M1025" s="34">
        <v>100000</v>
      </c>
      <c r="N1025" s="34"/>
      <c r="O1025" s="34">
        <f t="shared" ref="O1025:O1036" si="145">+SUM(M1025:N1025)</f>
        <v>100000</v>
      </c>
      <c r="P1025" s="34"/>
      <c r="Q1025" s="34"/>
      <c r="R1025" s="34"/>
      <c r="S1025" s="34"/>
      <c r="T1025" s="3" t="s">
        <v>2130</v>
      </c>
    </row>
    <row r="1026" spans="1:21" x14ac:dyDescent="0.35">
      <c r="A1026" s="3" t="s">
        <v>2024</v>
      </c>
      <c r="B1026" s="3"/>
      <c r="C1026" s="3"/>
      <c r="D1026" s="3"/>
      <c r="E1026" s="92"/>
      <c r="F1026" s="48"/>
      <c r="G1026" s="48"/>
      <c r="H1026" s="48"/>
      <c r="I1026" s="48"/>
      <c r="J1026" s="48"/>
      <c r="K1026" s="98">
        <v>44394</v>
      </c>
      <c r="L1026" s="47" t="s">
        <v>316</v>
      </c>
      <c r="M1026" s="48">
        <v>100000</v>
      </c>
      <c r="N1026" s="48"/>
      <c r="O1026" s="34">
        <f t="shared" si="145"/>
        <v>100000</v>
      </c>
      <c r="P1026" s="48"/>
      <c r="Q1026" s="48"/>
      <c r="R1026" s="48"/>
      <c r="S1026" s="48"/>
      <c r="T1026" s="47" t="s">
        <v>2130</v>
      </c>
    </row>
    <row r="1027" spans="1:21" s="3" customFormat="1" x14ac:dyDescent="0.35">
      <c r="A1027" s="3" t="s">
        <v>2024</v>
      </c>
      <c r="E1027" s="91"/>
      <c r="F1027" s="34"/>
      <c r="G1027" s="34"/>
      <c r="H1027" s="34"/>
      <c r="I1027" s="34"/>
      <c r="J1027" s="34"/>
      <c r="K1027" s="98">
        <v>44235</v>
      </c>
      <c r="L1027" s="3" t="s">
        <v>316</v>
      </c>
      <c r="M1027" s="34">
        <v>182250</v>
      </c>
      <c r="N1027" s="34"/>
      <c r="O1027" s="34">
        <f t="shared" si="145"/>
        <v>182250</v>
      </c>
      <c r="P1027" s="34"/>
      <c r="Q1027" s="34"/>
      <c r="R1027" s="34"/>
      <c r="S1027" s="34"/>
      <c r="T1027" s="3" t="s">
        <v>2130</v>
      </c>
    </row>
    <row r="1028" spans="1:21" x14ac:dyDescent="0.35">
      <c r="A1028" s="3" t="s">
        <v>2024</v>
      </c>
      <c r="B1028" s="3"/>
      <c r="C1028" s="3"/>
      <c r="D1028" s="3"/>
      <c r="E1028" s="93"/>
      <c r="F1028" s="49">
        <f>+D1028*0.8364</f>
        <v>0</v>
      </c>
      <c r="G1028" s="49"/>
      <c r="H1028" s="49"/>
      <c r="I1028" s="49"/>
      <c r="J1028" s="49"/>
      <c r="K1028" s="98">
        <v>44518</v>
      </c>
      <c r="L1028" s="100" t="s">
        <v>2236</v>
      </c>
      <c r="M1028" s="100">
        <v>175000</v>
      </c>
      <c r="N1028" s="49"/>
      <c r="O1028" s="34">
        <f t="shared" si="145"/>
        <v>175000</v>
      </c>
      <c r="P1028" s="49"/>
      <c r="Q1028" s="49"/>
      <c r="R1028" s="49"/>
      <c r="S1028" s="49"/>
      <c r="T1028" s="40" t="s">
        <v>2130</v>
      </c>
    </row>
    <row r="1029" spans="1:21" x14ac:dyDescent="0.35">
      <c r="A1029" s="3" t="s">
        <v>2024</v>
      </c>
      <c r="B1029" s="3"/>
      <c r="C1029" s="3"/>
      <c r="D1029" s="3"/>
      <c r="E1029" s="91"/>
      <c r="F1029" s="34"/>
      <c r="G1029" s="34"/>
      <c r="H1029" s="34"/>
      <c r="I1029" s="34"/>
      <c r="J1029" s="34"/>
      <c r="K1029" s="98">
        <v>44524</v>
      </c>
      <c r="L1029" s="3" t="s">
        <v>316</v>
      </c>
      <c r="M1029" s="34">
        <v>207250</v>
      </c>
      <c r="N1029" s="34"/>
      <c r="O1029" s="34">
        <f t="shared" si="145"/>
        <v>207250</v>
      </c>
      <c r="P1029" s="34"/>
      <c r="Q1029" s="34"/>
      <c r="R1029" s="34"/>
      <c r="S1029" s="34"/>
      <c r="T1029" s="3" t="s">
        <v>2130</v>
      </c>
    </row>
    <row r="1030" spans="1:21" x14ac:dyDescent="0.35">
      <c r="A1030" s="3" t="s">
        <v>2024</v>
      </c>
      <c r="B1030" s="3"/>
      <c r="C1030" s="3"/>
      <c r="D1030" s="3"/>
      <c r="E1030" s="91"/>
      <c r="F1030" s="34"/>
      <c r="G1030" s="34"/>
      <c r="H1030" s="34"/>
      <c r="I1030" s="34"/>
      <c r="J1030" s="34"/>
      <c r="K1030" s="98">
        <v>44642</v>
      </c>
      <c r="L1030" s="3" t="s">
        <v>316</v>
      </c>
      <c r="M1030" s="34">
        <v>382250</v>
      </c>
      <c r="N1030" s="34"/>
      <c r="O1030" s="34">
        <f t="shared" si="145"/>
        <v>382250</v>
      </c>
      <c r="P1030" s="34"/>
      <c r="Q1030" s="34"/>
      <c r="R1030" s="34"/>
      <c r="S1030" s="34"/>
      <c r="T1030" s="3" t="s">
        <v>2130</v>
      </c>
    </row>
    <row r="1031" spans="1:21" x14ac:dyDescent="0.35">
      <c r="A1031" s="3" t="s">
        <v>2024</v>
      </c>
      <c r="B1031" s="3"/>
      <c r="C1031" s="3"/>
      <c r="D1031" s="3"/>
      <c r="E1031" s="91"/>
      <c r="F1031" s="34"/>
      <c r="G1031" s="34"/>
      <c r="H1031" s="34"/>
      <c r="I1031" s="34"/>
      <c r="J1031" s="34"/>
      <c r="K1031" s="98">
        <v>44722</v>
      </c>
      <c r="L1031" s="3" t="s">
        <v>316</v>
      </c>
      <c r="M1031" s="34">
        <v>382250</v>
      </c>
      <c r="N1031" s="34"/>
      <c r="O1031" s="34">
        <f t="shared" si="145"/>
        <v>382250</v>
      </c>
      <c r="P1031" s="34"/>
      <c r="Q1031" s="34"/>
      <c r="R1031" s="34"/>
      <c r="S1031" s="34"/>
      <c r="T1031" s="3" t="s">
        <v>2130</v>
      </c>
    </row>
    <row r="1032" spans="1:21" x14ac:dyDescent="0.35">
      <c r="A1032" s="3" t="s">
        <v>2024</v>
      </c>
      <c r="B1032" s="3"/>
      <c r="C1032" s="3"/>
      <c r="D1032" s="3"/>
      <c r="E1032" s="91"/>
      <c r="F1032" s="34"/>
      <c r="G1032" s="34"/>
      <c r="H1032" s="34"/>
      <c r="I1032" s="34"/>
      <c r="J1032" s="34"/>
      <c r="K1032" s="98">
        <v>44980</v>
      </c>
      <c r="L1032" s="3" t="s">
        <v>9</v>
      </c>
      <c r="M1032" s="34"/>
      <c r="N1032" s="34">
        <v>778000</v>
      </c>
      <c r="O1032" s="34">
        <f t="shared" si="145"/>
        <v>778000</v>
      </c>
      <c r="P1032" s="34"/>
      <c r="Q1032" s="34"/>
      <c r="R1032" s="34"/>
      <c r="S1032" s="34"/>
      <c r="T1032" s="3" t="s">
        <v>2130</v>
      </c>
    </row>
    <row r="1033" spans="1:21" x14ac:dyDescent="0.35">
      <c r="A1033" s="3" t="s">
        <v>2024</v>
      </c>
      <c r="B1033" s="3"/>
      <c r="C1033" s="3"/>
      <c r="D1033" s="3"/>
      <c r="E1033" s="91"/>
      <c r="F1033" s="34"/>
      <c r="G1033" s="34"/>
      <c r="H1033" s="34"/>
      <c r="I1033" s="34"/>
      <c r="J1033" s="34"/>
      <c r="K1033" s="98">
        <v>44977</v>
      </c>
      <c r="L1033" s="3" t="s">
        <v>316</v>
      </c>
      <c r="M1033" s="34">
        <v>-1000000</v>
      </c>
      <c r="N1033" s="34"/>
      <c r="O1033" s="34">
        <f t="shared" si="145"/>
        <v>-1000000</v>
      </c>
      <c r="P1033" s="34"/>
      <c r="Q1033" s="34"/>
      <c r="R1033" s="34"/>
      <c r="S1033" s="34"/>
      <c r="T1033" s="3" t="s">
        <v>2130</v>
      </c>
    </row>
    <row r="1034" spans="1:21" x14ac:dyDescent="0.35">
      <c r="A1034" s="3" t="s">
        <v>2024</v>
      </c>
      <c r="B1034" s="3"/>
      <c r="C1034" s="3"/>
      <c r="D1034" s="3"/>
      <c r="E1034" s="91"/>
      <c r="F1034" s="34"/>
      <c r="G1034" s="34"/>
      <c r="H1034" s="34"/>
      <c r="I1034" s="34"/>
      <c r="J1034" s="34"/>
      <c r="K1034" s="98">
        <v>44979</v>
      </c>
      <c r="L1034" s="3" t="s">
        <v>316</v>
      </c>
      <c r="M1034" s="34">
        <v>-529000</v>
      </c>
      <c r="N1034" s="34"/>
      <c r="O1034" s="34">
        <f t="shared" si="145"/>
        <v>-529000</v>
      </c>
      <c r="P1034" s="34"/>
      <c r="Q1034" s="34"/>
      <c r="R1034" s="34"/>
      <c r="S1034" s="34"/>
      <c r="T1034" s="3" t="s">
        <v>2130</v>
      </c>
    </row>
    <row r="1035" spans="1:21" x14ac:dyDescent="0.35">
      <c r="A1035" s="3" t="s">
        <v>2024</v>
      </c>
      <c r="B1035" s="3"/>
      <c r="C1035" s="3"/>
      <c r="D1035" s="3"/>
      <c r="E1035" s="91"/>
      <c r="F1035" s="34"/>
      <c r="G1035" s="34"/>
      <c r="H1035" s="34"/>
      <c r="I1035" s="34"/>
      <c r="J1035" s="34"/>
      <c r="K1035" s="98">
        <v>44980</v>
      </c>
      <c r="L1035" s="3" t="s">
        <v>316</v>
      </c>
      <c r="M1035" s="34">
        <v>651000</v>
      </c>
      <c r="N1035" s="34"/>
      <c r="O1035" s="34">
        <f t="shared" si="145"/>
        <v>651000</v>
      </c>
      <c r="P1035" s="34"/>
      <c r="Q1035" s="34"/>
      <c r="R1035" s="34"/>
      <c r="S1035" s="34"/>
      <c r="T1035" s="3" t="s">
        <v>2130</v>
      </c>
    </row>
    <row r="1036" spans="1:21" x14ac:dyDescent="0.35">
      <c r="A1036" s="3" t="s">
        <v>2024</v>
      </c>
      <c r="B1036" s="3"/>
      <c r="C1036" s="3"/>
      <c r="D1036" s="3"/>
      <c r="E1036" s="91"/>
      <c r="F1036" s="34"/>
      <c r="G1036" s="34"/>
      <c r="H1036" s="34"/>
      <c r="I1036" s="34"/>
      <c r="J1036" s="34"/>
      <c r="K1036" s="98">
        <v>44980</v>
      </c>
      <c r="L1036" s="3" t="s">
        <v>9</v>
      </c>
      <c r="M1036" s="34"/>
      <c r="N1036" s="34">
        <v>98800</v>
      </c>
      <c r="O1036" s="34">
        <f t="shared" si="145"/>
        <v>98800</v>
      </c>
      <c r="P1036" s="34"/>
      <c r="Q1036" s="34"/>
      <c r="R1036" s="34"/>
      <c r="S1036" s="34"/>
      <c r="T1036" s="3" t="s">
        <v>2130</v>
      </c>
    </row>
    <row r="1037" spans="1:21" x14ac:dyDescent="0.35">
      <c r="A1037" s="3" t="s">
        <v>2024</v>
      </c>
      <c r="B1037" s="3"/>
      <c r="C1037" s="3"/>
      <c r="D1037" s="3"/>
      <c r="E1037" s="91"/>
      <c r="F1037" s="34"/>
      <c r="G1037" s="34"/>
      <c r="H1037" s="34"/>
      <c r="I1037" s="34"/>
      <c r="J1037" s="34"/>
      <c r="K1037" s="21"/>
      <c r="L1037" s="3"/>
      <c r="M1037" s="34"/>
      <c r="N1037" s="34"/>
      <c r="O1037" s="34"/>
      <c r="P1037" s="34"/>
      <c r="Q1037" s="34"/>
      <c r="R1037" s="34"/>
      <c r="S1037" s="34"/>
      <c r="T1037" s="3" t="s">
        <v>2130</v>
      </c>
    </row>
    <row r="1038" spans="1:21" s="95" customFormat="1" x14ac:dyDescent="0.35">
      <c r="A1038" s="18" t="s">
        <v>2024</v>
      </c>
      <c r="B1038" s="18"/>
      <c r="C1038" s="18"/>
      <c r="D1038" s="18"/>
      <c r="E1038" s="94"/>
      <c r="F1038" s="23"/>
      <c r="G1038" s="23"/>
      <c r="H1038" s="23"/>
      <c r="I1038" s="23"/>
      <c r="J1038" s="23"/>
      <c r="K1038" s="36"/>
      <c r="L1038" s="18"/>
      <c r="M1038" s="23">
        <f t="shared" ref="M1038:N1038" si="146">SUM(M1025:M1037)</f>
        <v>651000</v>
      </c>
      <c r="N1038" s="23">
        <f t="shared" si="146"/>
        <v>876800</v>
      </c>
      <c r="O1038" s="23">
        <f>SUM(O1025:O1037)</f>
        <v>1527800</v>
      </c>
      <c r="P1038" s="23">
        <f>+I1024-M1038</f>
        <v>-651000</v>
      </c>
      <c r="Q1038" s="23">
        <f>+J1024-N1038</f>
        <v>650989.99999999977</v>
      </c>
      <c r="R1038" s="23">
        <f>+P1038+Q1038</f>
        <v>-10.000000000232831</v>
      </c>
      <c r="S1038" s="23">
        <f>+O1038</f>
        <v>1527800</v>
      </c>
      <c r="T1038" s="18"/>
      <c r="U1038" s="95" t="s">
        <v>2302</v>
      </c>
    </row>
    <row r="1039" spans="1:21" x14ac:dyDescent="0.35">
      <c r="A1039" s="3" t="s">
        <v>2025</v>
      </c>
      <c r="B1039" s="3" t="s">
        <v>437</v>
      </c>
      <c r="C1039" s="3"/>
      <c r="D1039" s="3">
        <v>138.88999999999999</v>
      </c>
      <c r="E1039" s="91">
        <v>11500</v>
      </c>
      <c r="F1039" s="34">
        <f>+D1039*0.8364</f>
        <v>116.16759599999999</v>
      </c>
      <c r="G1039" s="34"/>
      <c r="H1039" s="34">
        <f>+D1039*E1039</f>
        <v>1597234.9999999998</v>
      </c>
      <c r="I1039" s="34">
        <f>+CEILING(F1039*G1039,1000)</f>
        <v>0</v>
      </c>
      <c r="J1039" s="34">
        <f>(H1039-I1039)</f>
        <v>1597234.9999999998</v>
      </c>
      <c r="K1039" s="98">
        <v>44424</v>
      </c>
      <c r="L1039" s="3" t="s">
        <v>2109</v>
      </c>
      <c r="M1039" s="34"/>
      <c r="N1039" s="34"/>
      <c r="O1039" s="34"/>
      <c r="P1039" s="34"/>
      <c r="Q1039" s="34"/>
      <c r="R1039" s="34"/>
      <c r="S1039" s="34"/>
      <c r="T1039" s="3" t="s">
        <v>2130</v>
      </c>
      <c r="U1039" s="1" t="s">
        <v>2303</v>
      </c>
    </row>
    <row r="1040" spans="1:21" x14ac:dyDescent="0.35">
      <c r="A1040" s="3" t="s">
        <v>2025</v>
      </c>
      <c r="B1040" s="3"/>
      <c r="C1040" s="3"/>
      <c r="D1040" s="3"/>
      <c r="E1040" s="91"/>
      <c r="F1040" s="34"/>
      <c r="G1040" s="34"/>
      <c r="H1040" s="34"/>
      <c r="I1040" s="34"/>
      <c r="J1040" s="34"/>
      <c r="K1040" s="98">
        <v>44424</v>
      </c>
      <c r="L1040" s="3" t="s">
        <v>1182</v>
      </c>
      <c r="M1040" s="34"/>
      <c r="N1040" s="34">
        <v>5000</v>
      </c>
      <c r="O1040" s="34">
        <f t="shared" ref="O1040:O1047" si="147">+SUM(M1040:N1040)</f>
        <v>5000</v>
      </c>
      <c r="P1040" s="34"/>
      <c r="Q1040" s="34"/>
      <c r="R1040" s="34"/>
      <c r="S1040" s="34"/>
      <c r="T1040" s="3" t="s">
        <v>2130</v>
      </c>
    </row>
    <row r="1041" spans="1:21" x14ac:dyDescent="0.35">
      <c r="A1041" s="3" t="s">
        <v>2025</v>
      </c>
      <c r="B1041" s="3"/>
      <c r="C1041" s="3"/>
      <c r="D1041" s="3"/>
      <c r="E1041" s="91"/>
      <c r="F1041" s="34"/>
      <c r="G1041" s="34"/>
      <c r="H1041" s="34"/>
      <c r="I1041" s="34"/>
      <c r="J1041" s="34"/>
      <c r="K1041" s="98">
        <v>44426</v>
      </c>
      <c r="L1041" s="3" t="s">
        <v>316</v>
      </c>
      <c r="M1041" s="34">
        <v>794000</v>
      </c>
      <c r="N1041" s="34"/>
      <c r="O1041" s="34">
        <f t="shared" si="147"/>
        <v>794000</v>
      </c>
      <c r="P1041" s="34"/>
      <c r="Q1041" s="34"/>
      <c r="R1041" s="34"/>
      <c r="S1041" s="34"/>
      <c r="T1041" s="3" t="s">
        <v>2130</v>
      </c>
    </row>
    <row r="1042" spans="1:21" x14ac:dyDescent="0.35">
      <c r="A1042" s="3" t="s">
        <v>2025</v>
      </c>
      <c r="B1042" s="3"/>
      <c r="C1042" s="3"/>
      <c r="D1042" s="3"/>
      <c r="E1042" s="91"/>
      <c r="F1042" s="34">
        <f>+D1042*0.8364</f>
        <v>0</v>
      </c>
      <c r="G1042" s="34"/>
      <c r="H1042" s="34"/>
      <c r="I1042" s="34"/>
      <c r="J1042" s="34"/>
      <c r="K1042" s="98">
        <v>44433</v>
      </c>
      <c r="L1042" s="3" t="s">
        <v>9</v>
      </c>
      <c r="M1042" s="34"/>
      <c r="N1042" s="34">
        <v>301000</v>
      </c>
      <c r="O1042" s="34">
        <f t="shared" si="147"/>
        <v>301000</v>
      </c>
      <c r="P1042" s="34"/>
      <c r="Q1042" s="34"/>
      <c r="R1042" s="34"/>
      <c r="S1042" s="34"/>
      <c r="T1042" s="3" t="s">
        <v>2130</v>
      </c>
    </row>
    <row r="1043" spans="1:21" x14ac:dyDescent="0.35">
      <c r="A1043" s="3" t="s">
        <v>2025</v>
      </c>
      <c r="B1043" s="3"/>
      <c r="C1043" s="3"/>
      <c r="D1043" s="3"/>
      <c r="E1043" s="91"/>
      <c r="F1043" s="34"/>
      <c r="G1043" s="34"/>
      <c r="H1043" s="34"/>
      <c r="I1043" s="34"/>
      <c r="J1043" s="34"/>
      <c r="K1043" s="98">
        <v>44726</v>
      </c>
      <c r="L1043" s="3" t="s">
        <v>2118</v>
      </c>
      <c r="M1043" s="34"/>
      <c r="N1043" s="34">
        <v>450000</v>
      </c>
      <c r="O1043" s="34">
        <f t="shared" si="147"/>
        <v>450000</v>
      </c>
      <c r="P1043" s="34"/>
      <c r="Q1043" s="34"/>
      <c r="R1043" s="34"/>
      <c r="S1043" s="34"/>
      <c r="T1043" s="3" t="s">
        <v>2130</v>
      </c>
    </row>
    <row r="1044" spans="1:21" x14ac:dyDescent="0.35">
      <c r="A1044" s="3" t="s">
        <v>2025</v>
      </c>
      <c r="B1044" s="3"/>
      <c r="C1044" s="3"/>
      <c r="D1044" s="3"/>
      <c r="E1044" s="91"/>
      <c r="F1044" s="34"/>
      <c r="G1044" s="34"/>
      <c r="H1044" s="34"/>
      <c r="I1044" s="34"/>
      <c r="J1044" s="34"/>
      <c r="K1044" s="98">
        <v>44732</v>
      </c>
      <c r="L1044" s="3" t="s">
        <v>316</v>
      </c>
      <c r="M1044" s="34">
        <v>716000</v>
      </c>
      <c r="N1044" s="34"/>
      <c r="O1044" s="34">
        <f t="shared" si="147"/>
        <v>716000</v>
      </c>
      <c r="P1044" s="34"/>
      <c r="Q1044" s="34"/>
      <c r="R1044" s="34"/>
      <c r="S1044" s="34"/>
      <c r="T1044" s="3" t="s">
        <v>2130</v>
      </c>
    </row>
    <row r="1045" spans="1:21" x14ac:dyDescent="0.35">
      <c r="A1045" s="3" t="s">
        <v>2025</v>
      </c>
      <c r="B1045" s="3"/>
      <c r="C1045" s="3"/>
      <c r="D1045" s="3"/>
      <c r="E1045" s="91"/>
      <c r="F1045" s="34"/>
      <c r="G1045" s="34"/>
      <c r="H1045" s="34"/>
      <c r="I1045" s="34"/>
      <c r="J1045" s="34"/>
      <c r="K1045" s="98">
        <v>44734</v>
      </c>
      <c r="L1045" s="3" t="s">
        <v>2118</v>
      </c>
      <c r="M1045" s="34"/>
      <c r="N1045" s="34">
        <v>42000</v>
      </c>
      <c r="O1045" s="34">
        <f t="shared" si="147"/>
        <v>42000</v>
      </c>
      <c r="P1045" s="34"/>
      <c r="Q1045" s="34"/>
      <c r="R1045" s="34"/>
      <c r="S1045" s="34"/>
      <c r="T1045" s="3" t="s">
        <v>2130</v>
      </c>
    </row>
    <row r="1046" spans="1:21" x14ac:dyDescent="0.35">
      <c r="A1046" s="3" t="s">
        <v>2025</v>
      </c>
      <c r="B1046" s="3"/>
      <c r="C1046" s="3"/>
      <c r="D1046" s="3"/>
      <c r="E1046" s="91"/>
      <c r="F1046" s="34"/>
      <c r="G1046" s="34"/>
      <c r="H1046" s="34"/>
      <c r="I1046" s="34"/>
      <c r="J1046" s="34"/>
      <c r="K1046" s="98">
        <v>44722</v>
      </c>
      <c r="L1046" s="3" t="s">
        <v>9</v>
      </c>
      <c r="M1046" s="34"/>
      <c r="N1046" s="34">
        <v>82500</v>
      </c>
      <c r="O1046" s="34">
        <f t="shared" si="147"/>
        <v>82500</v>
      </c>
      <c r="P1046" s="34"/>
      <c r="Q1046" s="34"/>
      <c r="R1046" s="34"/>
      <c r="S1046" s="34"/>
      <c r="T1046" s="3" t="s">
        <v>2130</v>
      </c>
    </row>
    <row r="1047" spans="1:21" x14ac:dyDescent="0.35">
      <c r="A1047" s="3" t="s">
        <v>2025</v>
      </c>
      <c r="B1047" s="3"/>
      <c r="C1047" s="3"/>
      <c r="D1047" s="3"/>
      <c r="E1047" s="91"/>
      <c r="F1047" s="34"/>
      <c r="G1047" s="34"/>
      <c r="H1047" s="34"/>
      <c r="I1047" s="34"/>
      <c r="J1047" s="34"/>
      <c r="K1047" s="98">
        <v>44799</v>
      </c>
      <c r="L1047" s="3" t="s">
        <v>316</v>
      </c>
      <c r="M1047" s="34">
        <v>-794000</v>
      </c>
      <c r="N1047" s="34"/>
      <c r="O1047" s="34">
        <f t="shared" si="147"/>
        <v>-794000</v>
      </c>
      <c r="P1047" s="34"/>
      <c r="Q1047" s="34"/>
      <c r="R1047" s="34"/>
      <c r="S1047" s="34"/>
      <c r="T1047" s="3" t="s">
        <v>2130</v>
      </c>
    </row>
    <row r="1048" spans="1:21" x14ac:dyDescent="0.35">
      <c r="A1048" s="3" t="s">
        <v>2025</v>
      </c>
      <c r="B1048" s="3"/>
      <c r="C1048" s="3"/>
      <c r="D1048" s="3"/>
      <c r="E1048" s="91"/>
      <c r="F1048" s="34"/>
      <c r="G1048" s="34"/>
      <c r="H1048" s="34"/>
      <c r="I1048" s="34"/>
      <c r="J1048" s="34"/>
      <c r="K1048" s="21"/>
      <c r="L1048" s="3"/>
      <c r="M1048" s="34"/>
      <c r="N1048" s="34"/>
      <c r="O1048" s="34"/>
      <c r="P1048" s="34"/>
      <c r="Q1048" s="34"/>
      <c r="R1048" s="34"/>
      <c r="S1048" s="34"/>
      <c r="T1048" s="3" t="s">
        <v>2130</v>
      </c>
    </row>
    <row r="1049" spans="1:21" s="95" customFormat="1" x14ac:dyDescent="0.35">
      <c r="A1049" s="18" t="s">
        <v>2025</v>
      </c>
      <c r="B1049" s="18"/>
      <c r="C1049" s="18"/>
      <c r="D1049" s="18"/>
      <c r="E1049" s="94"/>
      <c r="F1049" s="23"/>
      <c r="G1049" s="23"/>
      <c r="H1049" s="23"/>
      <c r="I1049" s="23"/>
      <c r="J1049" s="23"/>
      <c r="K1049" s="36"/>
      <c r="L1049" s="18"/>
      <c r="M1049" s="23">
        <f t="shared" ref="M1049:N1049" si="148">SUM(M1040:M1048)</f>
        <v>716000</v>
      </c>
      <c r="N1049" s="23">
        <f t="shared" si="148"/>
        <v>880500</v>
      </c>
      <c r="O1049" s="23">
        <f>SUM(O1040:O1048)</f>
        <v>1596500</v>
      </c>
      <c r="P1049" s="23">
        <f>+I1039-M1049</f>
        <v>-716000</v>
      </c>
      <c r="Q1049" s="23">
        <f>+J1039-N1049</f>
        <v>716734.99999999977</v>
      </c>
      <c r="R1049" s="23">
        <f>+P1049+Q1049</f>
        <v>734.99999999976717</v>
      </c>
      <c r="S1049" s="23">
        <f>+O1049</f>
        <v>1596500</v>
      </c>
      <c r="T1049" s="18"/>
      <c r="U1049" s="95" t="s">
        <v>2302</v>
      </c>
    </row>
    <row r="1050" spans="1:21" x14ac:dyDescent="0.35">
      <c r="A1050" s="3" t="s">
        <v>2026</v>
      </c>
      <c r="B1050" s="3" t="s">
        <v>437</v>
      </c>
      <c r="C1050" s="3"/>
      <c r="D1050" s="3">
        <v>139.34</v>
      </c>
      <c r="E1050" s="91">
        <v>11500</v>
      </c>
      <c r="F1050" s="34">
        <f>+D1050*0.8364</f>
        <v>116.543976</v>
      </c>
      <c r="G1050" s="34"/>
      <c r="H1050" s="34">
        <f>+D1050*E1050</f>
        <v>1602410</v>
      </c>
      <c r="I1050" s="34">
        <f>+CEILING(F1050*G1050,1000)</f>
        <v>0</v>
      </c>
      <c r="J1050" s="34">
        <f>(H1050-I1050)</f>
        <v>1602410</v>
      </c>
      <c r="K1050" s="21">
        <v>44423</v>
      </c>
      <c r="L1050" s="3" t="s">
        <v>2109</v>
      </c>
      <c r="M1050" s="34"/>
      <c r="N1050" s="34"/>
      <c r="O1050" s="34"/>
      <c r="P1050" s="34"/>
      <c r="Q1050" s="34"/>
      <c r="R1050" s="34"/>
      <c r="S1050" s="34"/>
      <c r="T1050" s="3" t="s">
        <v>2148</v>
      </c>
      <c r="U1050" s="1" t="s">
        <v>2303</v>
      </c>
    </row>
    <row r="1051" spans="1:21" x14ac:dyDescent="0.35">
      <c r="A1051" s="3" t="s">
        <v>2026</v>
      </c>
      <c r="B1051" s="3"/>
      <c r="C1051" s="3"/>
      <c r="D1051" s="3"/>
      <c r="E1051" s="91"/>
      <c r="F1051" s="34"/>
      <c r="G1051" s="34"/>
      <c r="H1051" s="34"/>
      <c r="I1051" s="34"/>
      <c r="J1051" s="34"/>
      <c r="K1051" s="21">
        <v>44423</v>
      </c>
      <c r="L1051" s="3" t="s">
        <v>316</v>
      </c>
      <c r="M1051" s="34">
        <v>800000</v>
      </c>
      <c r="N1051" s="34"/>
      <c r="O1051" s="34">
        <f t="shared" ref="O1051:O1056" si="149">+SUM(M1051:N1051)</f>
        <v>800000</v>
      </c>
      <c r="P1051" s="34"/>
      <c r="Q1051" s="34"/>
      <c r="R1051" s="34"/>
      <c r="S1051" s="34"/>
      <c r="T1051" s="3" t="s">
        <v>2148</v>
      </c>
    </row>
    <row r="1052" spans="1:21" x14ac:dyDescent="0.35">
      <c r="A1052" s="3" t="s">
        <v>2026</v>
      </c>
      <c r="B1052" s="3"/>
      <c r="C1052" s="3"/>
      <c r="D1052" s="3"/>
      <c r="E1052" s="91"/>
      <c r="F1052" s="34"/>
      <c r="G1052" s="34"/>
      <c r="H1052" s="34"/>
      <c r="I1052" s="34"/>
      <c r="J1052" s="34"/>
      <c r="K1052" s="21">
        <v>44515</v>
      </c>
      <c r="L1052" s="3" t="s">
        <v>2118</v>
      </c>
      <c r="M1052" s="34"/>
      <c r="N1052" s="34">
        <v>320000</v>
      </c>
      <c r="O1052" s="34">
        <f t="shared" si="149"/>
        <v>320000</v>
      </c>
      <c r="P1052" s="34"/>
      <c r="Q1052" s="34"/>
      <c r="R1052" s="34"/>
      <c r="S1052" s="34"/>
      <c r="T1052" s="3" t="s">
        <v>2148</v>
      </c>
    </row>
    <row r="1053" spans="1:21" x14ac:dyDescent="0.35">
      <c r="A1053" s="3" t="s">
        <v>2026</v>
      </c>
      <c r="B1053" s="3"/>
      <c r="C1053" s="3"/>
      <c r="D1053" s="3"/>
      <c r="E1053" s="91"/>
      <c r="F1053" s="34"/>
      <c r="G1053" s="34"/>
      <c r="H1053" s="34"/>
      <c r="I1053" s="34"/>
      <c r="J1053" s="34"/>
      <c r="K1053" s="21">
        <v>44609</v>
      </c>
      <c r="L1053" s="3" t="s">
        <v>2118</v>
      </c>
      <c r="M1053" s="34"/>
      <c r="N1053" s="34">
        <v>320000</v>
      </c>
      <c r="O1053" s="34">
        <f t="shared" si="149"/>
        <v>320000</v>
      </c>
      <c r="P1053" s="34"/>
      <c r="Q1053" s="34"/>
      <c r="R1053" s="34"/>
      <c r="S1053" s="34"/>
      <c r="T1053" s="3" t="s">
        <v>2148</v>
      </c>
    </row>
    <row r="1054" spans="1:21" x14ac:dyDescent="0.35">
      <c r="A1054" s="3" t="s">
        <v>2026</v>
      </c>
      <c r="B1054" s="3"/>
      <c r="C1054" s="3"/>
      <c r="D1054" s="3"/>
      <c r="E1054" s="91"/>
      <c r="F1054" s="34"/>
      <c r="G1054" s="34"/>
      <c r="H1054" s="34"/>
      <c r="I1054" s="34"/>
      <c r="J1054" s="34"/>
      <c r="K1054" s="3">
        <v>44826</v>
      </c>
      <c r="L1054" s="3" t="s">
        <v>316</v>
      </c>
      <c r="M1054" s="34">
        <v>-800000</v>
      </c>
      <c r="N1054" s="34"/>
      <c r="O1054" s="34">
        <f t="shared" si="149"/>
        <v>-800000</v>
      </c>
      <c r="P1054" s="34"/>
      <c r="Q1054" s="34"/>
      <c r="R1054" s="34"/>
      <c r="S1054" s="34"/>
      <c r="T1054" s="3" t="s">
        <v>2148</v>
      </c>
    </row>
    <row r="1055" spans="1:21" x14ac:dyDescent="0.35">
      <c r="A1055" s="3" t="s">
        <v>2026</v>
      </c>
      <c r="B1055" s="3"/>
      <c r="C1055" s="3"/>
      <c r="D1055" s="3"/>
      <c r="E1055" s="91"/>
      <c r="F1055" s="34"/>
      <c r="G1055" s="34"/>
      <c r="H1055" s="34"/>
      <c r="I1055" s="34"/>
      <c r="J1055" s="34"/>
      <c r="K1055" s="3">
        <v>44830</v>
      </c>
      <c r="L1055" s="3" t="s">
        <v>2118</v>
      </c>
      <c r="M1055" s="34"/>
      <c r="N1055" s="34">
        <v>244400</v>
      </c>
      <c r="O1055" s="34">
        <f t="shared" si="149"/>
        <v>244400</v>
      </c>
      <c r="P1055" s="34"/>
      <c r="Q1055" s="34"/>
      <c r="R1055" s="34"/>
      <c r="S1055" s="34"/>
      <c r="T1055" s="3" t="s">
        <v>2148</v>
      </c>
    </row>
    <row r="1056" spans="1:21" x14ac:dyDescent="0.35">
      <c r="A1056" s="3" t="s">
        <v>2026</v>
      </c>
      <c r="B1056" s="3"/>
      <c r="C1056" s="3"/>
      <c r="D1056" s="3"/>
      <c r="E1056" s="91"/>
      <c r="F1056" s="34">
        <f>+D1056*0.8364</f>
        <v>0</v>
      </c>
      <c r="G1056" s="34"/>
      <c r="H1056" s="34"/>
      <c r="I1056" s="34"/>
      <c r="J1056" s="34"/>
      <c r="K1056" s="21">
        <v>44830</v>
      </c>
      <c r="L1056" s="3" t="s">
        <v>316</v>
      </c>
      <c r="M1056" s="34">
        <v>718000</v>
      </c>
      <c r="N1056" s="34"/>
      <c r="O1056" s="34">
        <f t="shared" si="149"/>
        <v>718000</v>
      </c>
      <c r="P1056" s="34"/>
      <c r="Q1056" s="34"/>
      <c r="R1056" s="34"/>
      <c r="S1056" s="34"/>
      <c r="T1056" s="3" t="s">
        <v>2148</v>
      </c>
    </row>
    <row r="1057" spans="1:21" x14ac:dyDescent="0.35">
      <c r="A1057" s="3" t="s">
        <v>2026</v>
      </c>
      <c r="B1057" s="3"/>
      <c r="C1057" s="3"/>
      <c r="D1057" s="3"/>
      <c r="E1057" s="91"/>
      <c r="F1057" s="34"/>
      <c r="G1057" s="34"/>
      <c r="H1057" s="34"/>
      <c r="I1057" s="34"/>
      <c r="J1057" s="34"/>
      <c r="K1057" s="21"/>
      <c r="L1057" s="3"/>
      <c r="M1057" s="34"/>
      <c r="N1057" s="34"/>
      <c r="O1057" s="34"/>
      <c r="P1057" s="34"/>
      <c r="Q1057" s="34"/>
      <c r="R1057" s="34"/>
      <c r="S1057" s="34"/>
      <c r="T1057" s="3" t="s">
        <v>2148</v>
      </c>
    </row>
    <row r="1058" spans="1:21" s="95" customFormat="1" x14ac:dyDescent="0.35">
      <c r="A1058" s="18" t="s">
        <v>2026</v>
      </c>
      <c r="B1058" s="18"/>
      <c r="C1058" s="18"/>
      <c r="D1058" s="18"/>
      <c r="E1058" s="94"/>
      <c r="F1058" s="23"/>
      <c r="G1058" s="23"/>
      <c r="H1058" s="23"/>
      <c r="I1058" s="23"/>
      <c r="J1058" s="23"/>
      <c r="K1058" s="36"/>
      <c r="L1058" s="18"/>
      <c r="M1058" s="23">
        <f t="shared" ref="M1058:N1058" si="150">SUM(M1051:M1057)</f>
        <v>718000</v>
      </c>
      <c r="N1058" s="23">
        <f t="shared" si="150"/>
        <v>884400</v>
      </c>
      <c r="O1058" s="23">
        <f>SUM(O1051:O1057)</f>
        <v>1602400</v>
      </c>
      <c r="P1058" s="23">
        <f>+I1050-M1058</f>
        <v>-718000</v>
      </c>
      <c r="Q1058" s="23">
        <f>+J1050-N1058</f>
        <v>718010</v>
      </c>
      <c r="R1058" s="23">
        <f>+P1058+Q1058</f>
        <v>10</v>
      </c>
      <c r="S1058" s="23">
        <f>+O1058</f>
        <v>1602400</v>
      </c>
      <c r="T1058" s="18"/>
      <c r="U1058" s="95" t="s">
        <v>2302</v>
      </c>
    </row>
    <row r="1059" spans="1:21" x14ac:dyDescent="0.35">
      <c r="A1059" s="3" t="s">
        <v>2027</v>
      </c>
      <c r="B1059" s="3" t="s">
        <v>437</v>
      </c>
      <c r="C1059" s="3"/>
      <c r="D1059" s="3">
        <v>139.34</v>
      </c>
      <c r="E1059" s="91">
        <v>11000</v>
      </c>
      <c r="F1059" s="34">
        <f>+D1059*0.8364</f>
        <v>116.543976</v>
      </c>
      <c r="G1059" s="34"/>
      <c r="H1059" s="34">
        <f>+D1059*E1059</f>
        <v>1532740</v>
      </c>
      <c r="I1059" s="34">
        <f>+CEILING(F1059*G1059,1000)</f>
        <v>0</v>
      </c>
      <c r="J1059" s="34">
        <f>(H1059-I1059)</f>
        <v>1532740</v>
      </c>
      <c r="K1059" s="98">
        <v>44400</v>
      </c>
      <c r="L1059" s="3" t="s">
        <v>2109</v>
      </c>
      <c r="M1059" s="34"/>
      <c r="N1059" s="34"/>
      <c r="O1059" s="34"/>
      <c r="P1059" s="34"/>
      <c r="Q1059" s="34"/>
      <c r="R1059" s="34"/>
      <c r="S1059" s="34"/>
      <c r="T1059" s="3" t="s">
        <v>2149</v>
      </c>
      <c r="U1059" s="1" t="s">
        <v>2303</v>
      </c>
    </row>
    <row r="1060" spans="1:21" x14ac:dyDescent="0.35">
      <c r="A1060" s="3" t="s">
        <v>2027</v>
      </c>
      <c r="B1060" s="3"/>
      <c r="C1060" s="3"/>
      <c r="D1060" s="3"/>
      <c r="E1060" s="91"/>
      <c r="F1060" s="34"/>
      <c r="G1060" s="34"/>
      <c r="H1060" s="34"/>
      <c r="I1060" s="34"/>
      <c r="J1060" s="34"/>
      <c r="K1060" s="98">
        <v>44400</v>
      </c>
      <c r="L1060" s="3" t="s">
        <v>316</v>
      </c>
      <c r="M1060" s="34">
        <v>650000</v>
      </c>
      <c r="N1060" s="34"/>
      <c r="O1060" s="34">
        <f t="shared" ref="O1060:O1072" si="151">+SUM(M1060:N1060)</f>
        <v>650000</v>
      </c>
      <c r="P1060" s="34"/>
      <c r="Q1060" s="34"/>
      <c r="R1060" s="34"/>
      <c r="S1060" s="34"/>
      <c r="T1060" s="3" t="s">
        <v>2149</v>
      </c>
    </row>
    <row r="1061" spans="1:21" x14ac:dyDescent="0.35">
      <c r="A1061" s="3" t="s">
        <v>2027</v>
      </c>
      <c r="B1061" s="3"/>
      <c r="C1061" s="3"/>
      <c r="D1061" s="3"/>
      <c r="E1061" s="91"/>
      <c r="F1061" s="34"/>
      <c r="G1061" s="34"/>
      <c r="H1061" s="34"/>
      <c r="I1061" s="34"/>
      <c r="J1061" s="34"/>
      <c r="K1061" s="98">
        <v>44403</v>
      </c>
      <c r="L1061" s="3" t="s">
        <v>316</v>
      </c>
      <c r="M1061" s="34">
        <v>50000</v>
      </c>
      <c r="N1061" s="34"/>
      <c r="O1061" s="34">
        <f t="shared" si="151"/>
        <v>50000</v>
      </c>
      <c r="P1061" s="34"/>
      <c r="Q1061" s="34"/>
      <c r="R1061" s="34"/>
      <c r="S1061" s="34"/>
      <c r="T1061" s="3" t="s">
        <v>2149</v>
      </c>
    </row>
    <row r="1062" spans="1:21" x14ac:dyDescent="0.35">
      <c r="A1062" s="3" t="s">
        <v>2027</v>
      </c>
      <c r="B1062" s="3"/>
      <c r="C1062" s="3"/>
      <c r="D1062" s="3"/>
      <c r="E1062" s="91"/>
      <c r="F1062" s="34"/>
      <c r="G1062" s="34"/>
      <c r="H1062" s="34"/>
      <c r="I1062" s="34"/>
      <c r="J1062" s="34"/>
      <c r="K1062" s="98">
        <v>44406</v>
      </c>
      <c r="L1062" s="100" t="s">
        <v>2242</v>
      </c>
      <c r="M1062" s="100">
        <v>-250000</v>
      </c>
      <c r="N1062" s="34"/>
      <c r="O1062" s="34">
        <f t="shared" si="151"/>
        <v>-250000</v>
      </c>
      <c r="P1062" s="34"/>
      <c r="Q1062" s="34"/>
      <c r="R1062" s="34"/>
      <c r="S1062" s="34"/>
      <c r="T1062" s="3" t="s">
        <v>2149</v>
      </c>
    </row>
    <row r="1063" spans="1:21" x14ac:dyDescent="0.35">
      <c r="A1063" s="3" t="s">
        <v>2027</v>
      </c>
      <c r="B1063" s="3"/>
      <c r="C1063" s="3"/>
      <c r="D1063" s="3"/>
      <c r="E1063" s="91"/>
      <c r="F1063" s="34"/>
      <c r="G1063" s="34"/>
      <c r="H1063" s="34"/>
      <c r="I1063" s="34"/>
      <c r="J1063" s="34"/>
      <c r="K1063" s="98">
        <v>44406</v>
      </c>
      <c r="L1063" s="100" t="s">
        <v>2237</v>
      </c>
      <c r="M1063" s="100">
        <v>-100000</v>
      </c>
      <c r="N1063" s="34"/>
      <c r="O1063" s="34">
        <f t="shared" si="151"/>
        <v>-100000</v>
      </c>
      <c r="P1063" s="34"/>
      <c r="Q1063" s="34"/>
      <c r="R1063" s="34"/>
      <c r="S1063" s="34"/>
      <c r="T1063" s="3" t="s">
        <v>2149</v>
      </c>
    </row>
    <row r="1064" spans="1:21" x14ac:dyDescent="0.35">
      <c r="A1064" s="3" t="s">
        <v>2027</v>
      </c>
      <c r="B1064" s="3"/>
      <c r="C1064" s="3"/>
      <c r="D1064" s="3"/>
      <c r="E1064" s="91"/>
      <c r="F1064" s="34"/>
      <c r="G1064" s="34"/>
      <c r="H1064" s="34"/>
      <c r="I1064" s="34"/>
      <c r="J1064" s="34"/>
      <c r="K1064" s="98">
        <v>44418</v>
      </c>
      <c r="L1064" s="3" t="s">
        <v>9</v>
      </c>
      <c r="M1064" s="34"/>
      <c r="N1064" s="34">
        <v>50000</v>
      </c>
      <c r="O1064" s="34">
        <f t="shared" si="151"/>
        <v>50000</v>
      </c>
      <c r="P1064" s="34"/>
      <c r="Q1064" s="34"/>
      <c r="R1064" s="34"/>
      <c r="S1064" s="34"/>
      <c r="T1064" s="3" t="s">
        <v>2149</v>
      </c>
    </row>
    <row r="1065" spans="1:21" x14ac:dyDescent="0.35">
      <c r="A1065" s="3" t="s">
        <v>2027</v>
      </c>
      <c r="B1065" s="3"/>
      <c r="C1065" s="3"/>
      <c r="D1065" s="3"/>
      <c r="E1065" s="91"/>
      <c r="F1065" s="34"/>
      <c r="G1065" s="34"/>
      <c r="H1065" s="34"/>
      <c r="I1065" s="34"/>
      <c r="J1065" s="34"/>
      <c r="K1065" s="98">
        <v>44444</v>
      </c>
      <c r="L1065" s="100" t="s">
        <v>2238</v>
      </c>
      <c r="M1065" s="34"/>
      <c r="N1065" s="100">
        <v>-18000</v>
      </c>
      <c r="O1065" s="34">
        <f t="shared" si="151"/>
        <v>-18000</v>
      </c>
      <c r="P1065" s="34"/>
      <c r="Q1065" s="34"/>
      <c r="R1065" s="34"/>
      <c r="S1065" s="34"/>
      <c r="T1065" s="3" t="s">
        <v>2149</v>
      </c>
    </row>
    <row r="1066" spans="1:21" x14ac:dyDescent="0.35">
      <c r="A1066" s="3" t="s">
        <v>2027</v>
      </c>
      <c r="B1066" s="3"/>
      <c r="C1066" s="3"/>
      <c r="D1066" s="3"/>
      <c r="E1066" s="91"/>
      <c r="F1066" s="34"/>
      <c r="G1066" s="34"/>
      <c r="H1066" s="34"/>
      <c r="I1066" s="34"/>
      <c r="J1066" s="34"/>
      <c r="K1066" s="98"/>
      <c r="L1066" s="100" t="s">
        <v>2239</v>
      </c>
      <c r="M1066" s="34"/>
      <c r="N1066" s="100">
        <v>268000</v>
      </c>
      <c r="O1066" s="34">
        <f t="shared" si="151"/>
        <v>268000</v>
      </c>
      <c r="P1066" s="34"/>
      <c r="Q1066" s="34"/>
      <c r="R1066" s="34"/>
      <c r="S1066" s="34"/>
      <c r="T1066" s="3" t="s">
        <v>2149</v>
      </c>
    </row>
    <row r="1067" spans="1:21" x14ac:dyDescent="0.35">
      <c r="A1067" s="3" t="s">
        <v>2027</v>
      </c>
      <c r="B1067" s="3"/>
      <c r="C1067" s="3"/>
      <c r="D1067" s="3"/>
      <c r="E1067" s="91"/>
      <c r="F1067" s="34"/>
      <c r="G1067" s="34"/>
      <c r="H1067" s="34"/>
      <c r="I1067" s="34"/>
      <c r="J1067" s="34"/>
      <c r="K1067" s="98"/>
      <c r="L1067" s="100" t="s">
        <v>2240</v>
      </c>
      <c r="M1067" s="34"/>
      <c r="N1067" s="100">
        <v>100000</v>
      </c>
      <c r="O1067" s="34">
        <f t="shared" si="151"/>
        <v>100000</v>
      </c>
      <c r="P1067" s="34"/>
      <c r="Q1067" s="34"/>
      <c r="R1067" s="34"/>
      <c r="S1067" s="34"/>
      <c r="T1067" s="3" t="s">
        <v>2149</v>
      </c>
    </row>
    <row r="1068" spans="1:21" x14ac:dyDescent="0.35">
      <c r="A1068" s="3" t="s">
        <v>2027</v>
      </c>
      <c r="B1068" s="3"/>
      <c r="C1068" s="3"/>
      <c r="D1068" s="3"/>
      <c r="E1068" s="91"/>
      <c r="F1068" s="34"/>
      <c r="G1068" s="34"/>
      <c r="H1068" s="34"/>
      <c r="I1068" s="34"/>
      <c r="J1068" s="34"/>
      <c r="K1068" s="98">
        <v>44657</v>
      </c>
      <c r="L1068" s="3" t="s">
        <v>2118</v>
      </c>
      <c r="M1068" s="34"/>
      <c r="N1068" s="34">
        <v>16370</v>
      </c>
      <c r="O1068" s="34">
        <f t="shared" si="151"/>
        <v>16370</v>
      </c>
      <c r="P1068" s="34"/>
      <c r="Q1068" s="34"/>
      <c r="R1068" s="34"/>
      <c r="S1068" s="34"/>
      <c r="T1068" s="3" t="s">
        <v>2149</v>
      </c>
    </row>
    <row r="1069" spans="1:21" x14ac:dyDescent="0.35">
      <c r="A1069" s="3" t="s">
        <v>2027</v>
      </c>
      <c r="B1069" s="3"/>
      <c r="C1069" s="3"/>
      <c r="D1069" s="3"/>
      <c r="E1069" s="91"/>
      <c r="F1069" s="34">
        <f>+D1069*0.8364</f>
        <v>0</v>
      </c>
      <c r="G1069" s="34"/>
      <c r="H1069" s="34"/>
      <c r="I1069" s="34"/>
      <c r="J1069" s="34"/>
      <c r="K1069" s="98">
        <v>44800</v>
      </c>
      <c r="L1069" s="3" t="s">
        <v>9</v>
      </c>
      <c r="M1069" s="34"/>
      <c r="N1069" s="34">
        <v>113370</v>
      </c>
      <c r="O1069" s="34">
        <f t="shared" si="151"/>
        <v>113370</v>
      </c>
      <c r="P1069" s="34"/>
      <c r="Q1069" s="34"/>
      <c r="R1069" s="34"/>
      <c r="S1069" s="34"/>
      <c r="T1069" s="3" t="s">
        <v>2149</v>
      </c>
    </row>
    <row r="1070" spans="1:21" x14ac:dyDescent="0.35">
      <c r="A1070" s="3" t="s">
        <v>2027</v>
      </c>
      <c r="B1070" s="3"/>
      <c r="C1070" s="3"/>
      <c r="D1070" s="3"/>
      <c r="E1070" s="91"/>
      <c r="F1070" s="34"/>
      <c r="G1070" s="34"/>
      <c r="H1070" s="34"/>
      <c r="I1070" s="34"/>
      <c r="J1070" s="34"/>
      <c r="K1070" s="98">
        <v>44801</v>
      </c>
      <c r="L1070" s="3" t="s">
        <v>316</v>
      </c>
      <c r="M1070" s="34">
        <v>653000</v>
      </c>
      <c r="N1070" s="34"/>
      <c r="O1070" s="34">
        <f t="shared" si="151"/>
        <v>653000</v>
      </c>
      <c r="P1070" s="34"/>
      <c r="Q1070" s="34"/>
      <c r="R1070" s="34"/>
      <c r="S1070" s="34"/>
      <c r="T1070" s="3" t="s">
        <v>2149</v>
      </c>
    </row>
    <row r="1071" spans="1:21" x14ac:dyDescent="0.35">
      <c r="A1071" s="3" t="s">
        <v>2027</v>
      </c>
      <c r="B1071" s="3"/>
      <c r="C1071" s="3"/>
      <c r="D1071" s="3"/>
      <c r="E1071" s="91"/>
      <c r="F1071" s="34"/>
      <c r="G1071" s="34"/>
      <c r="H1071" s="34"/>
      <c r="I1071" s="34"/>
      <c r="J1071" s="34"/>
      <c r="K1071" s="98">
        <v>44915</v>
      </c>
      <c r="L1071" s="3" t="s">
        <v>316</v>
      </c>
      <c r="M1071" s="34">
        <v>-650000</v>
      </c>
      <c r="N1071" s="34"/>
      <c r="O1071" s="34">
        <f t="shared" si="151"/>
        <v>-650000</v>
      </c>
      <c r="P1071" s="34"/>
      <c r="Q1071" s="34"/>
      <c r="R1071" s="34"/>
      <c r="S1071" s="34"/>
      <c r="T1071" s="3" t="s">
        <v>2149</v>
      </c>
    </row>
    <row r="1072" spans="1:21" x14ac:dyDescent="0.35">
      <c r="A1072" s="3" t="s">
        <v>2027</v>
      </c>
      <c r="B1072" s="3"/>
      <c r="C1072" s="3"/>
      <c r="D1072" s="3"/>
      <c r="E1072" s="91"/>
      <c r="F1072" s="34"/>
      <c r="G1072" s="34"/>
      <c r="H1072" s="34"/>
      <c r="I1072" s="34"/>
      <c r="J1072" s="34"/>
      <c r="K1072" s="98">
        <v>44929</v>
      </c>
      <c r="L1072" s="3" t="s">
        <v>9</v>
      </c>
      <c r="M1072" s="34"/>
      <c r="N1072" s="34">
        <v>650000</v>
      </c>
      <c r="O1072" s="34">
        <f t="shared" si="151"/>
        <v>650000</v>
      </c>
      <c r="P1072" s="34"/>
      <c r="Q1072" s="34"/>
      <c r="R1072" s="34"/>
      <c r="S1072" s="34"/>
      <c r="T1072" s="3" t="s">
        <v>2149</v>
      </c>
    </row>
    <row r="1073" spans="1:21" x14ac:dyDescent="0.35">
      <c r="A1073" s="3" t="s">
        <v>2027</v>
      </c>
      <c r="B1073" s="3"/>
      <c r="C1073" s="3"/>
      <c r="D1073" s="3"/>
      <c r="E1073" s="91"/>
      <c r="F1073" s="34"/>
      <c r="G1073" s="34"/>
      <c r="H1073" s="34"/>
      <c r="I1073" s="34"/>
      <c r="J1073" s="34"/>
      <c r="K1073" s="21"/>
      <c r="L1073" s="3"/>
      <c r="M1073" s="34"/>
      <c r="N1073" s="34"/>
      <c r="O1073" s="34"/>
      <c r="P1073" s="34"/>
      <c r="Q1073" s="34"/>
      <c r="R1073" s="34"/>
      <c r="S1073" s="34"/>
      <c r="T1073" s="3" t="s">
        <v>2149</v>
      </c>
    </row>
    <row r="1074" spans="1:21" s="95" customFormat="1" x14ac:dyDescent="0.35">
      <c r="A1074" s="18" t="s">
        <v>2027</v>
      </c>
      <c r="B1074" s="18"/>
      <c r="C1074" s="18"/>
      <c r="D1074" s="18"/>
      <c r="E1074" s="94"/>
      <c r="F1074" s="23"/>
      <c r="G1074" s="23"/>
      <c r="H1074" s="23"/>
      <c r="I1074" s="23"/>
      <c r="J1074" s="23"/>
      <c r="K1074" s="36"/>
      <c r="L1074" s="18"/>
      <c r="M1074" s="23">
        <f t="shared" ref="M1074:N1074" si="152">SUM(M1060:M1073)</f>
        <v>353000</v>
      </c>
      <c r="N1074" s="23">
        <f t="shared" si="152"/>
        <v>1179740</v>
      </c>
      <c r="O1074" s="23">
        <f>SUM(O1060:O1073)</f>
        <v>1532740</v>
      </c>
      <c r="P1074" s="23">
        <f>+I1059-M1074</f>
        <v>-353000</v>
      </c>
      <c r="Q1074" s="23">
        <f>+J1059-N1074</f>
        <v>353000</v>
      </c>
      <c r="R1074" s="23">
        <f>+P1074+Q1074</f>
        <v>0</v>
      </c>
      <c r="S1074" s="23">
        <f>+O1074</f>
        <v>1532740</v>
      </c>
      <c r="T1074" s="18"/>
      <c r="U1074" s="95" t="s">
        <v>2302</v>
      </c>
    </row>
    <row r="1075" spans="1:21" x14ac:dyDescent="0.35">
      <c r="A1075" s="3" t="s">
        <v>2028</v>
      </c>
      <c r="B1075" s="3" t="s">
        <v>437</v>
      </c>
      <c r="C1075" s="3"/>
      <c r="D1075" s="3">
        <v>119.83</v>
      </c>
      <c r="E1075" s="91">
        <v>9600</v>
      </c>
      <c r="F1075" s="34">
        <f>+D1075*0.8364</f>
        <v>100.225812</v>
      </c>
      <c r="G1075" s="34"/>
      <c r="H1075" s="34">
        <f>+D1075*E1075</f>
        <v>1150368</v>
      </c>
      <c r="I1075" s="34">
        <f>+CEILING(F1075*G1075,1000)</f>
        <v>0</v>
      </c>
      <c r="J1075" s="34">
        <f>(H1075-I1075)</f>
        <v>1150368</v>
      </c>
      <c r="K1075" s="98">
        <v>44204</v>
      </c>
      <c r="L1075" s="3" t="s">
        <v>2109</v>
      </c>
      <c r="M1075" s="34"/>
      <c r="N1075" s="34"/>
      <c r="O1075" s="34"/>
      <c r="P1075" s="34"/>
      <c r="Q1075" s="34"/>
      <c r="R1075" s="34"/>
      <c r="S1075" s="34"/>
      <c r="T1075" s="3" t="s">
        <v>2150</v>
      </c>
      <c r="U1075" s="1" t="s">
        <v>2303</v>
      </c>
    </row>
    <row r="1076" spans="1:21" x14ac:dyDescent="0.35">
      <c r="A1076" s="3" t="s">
        <v>2028</v>
      </c>
      <c r="B1076" s="3"/>
      <c r="C1076" s="3"/>
      <c r="D1076" s="3"/>
      <c r="E1076" s="91"/>
      <c r="F1076" s="34"/>
      <c r="G1076" s="34"/>
      <c r="H1076" s="34"/>
      <c r="I1076" s="34"/>
      <c r="J1076" s="34"/>
      <c r="K1076" s="98">
        <v>44204</v>
      </c>
      <c r="L1076" s="3" t="s">
        <v>1182</v>
      </c>
      <c r="M1076" s="34"/>
      <c r="N1076" s="34">
        <v>1076000</v>
      </c>
      <c r="O1076" s="34">
        <f t="shared" ref="O1076:O1080" si="153">+SUM(M1076:N1076)</f>
        <v>1076000</v>
      </c>
      <c r="P1076" s="34"/>
      <c r="Q1076" s="34"/>
      <c r="R1076" s="34"/>
      <c r="S1076" s="34"/>
      <c r="T1076" s="3" t="s">
        <v>2150</v>
      </c>
    </row>
    <row r="1077" spans="1:21" x14ac:dyDescent="0.35">
      <c r="A1077" s="3" t="s">
        <v>2028</v>
      </c>
      <c r="B1077" s="3"/>
      <c r="C1077" s="3"/>
      <c r="D1077" s="3"/>
      <c r="E1077" s="91"/>
      <c r="F1077" s="34"/>
      <c r="G1077" s="34"/>
      <c r="H1077" s="34"/>
      <c r="I1077" s="34"/>
      <c r="J1077" s="34"/>
      <c r="K1077" s="98">
        <v>44515</v>
      </c>
      <c r="L1077" s="3" t="s">
        <v>1182</v>
      </c>
      <c r="M1077" s="34"/>
      <c r="N1077" s="34">
        <v>-31800</v>
      </c>
      <c r="O1077" s="34">
        <f t="shared" si="153"/>
        <v>-31800</v>
      </c>
      <c r="P1077" s="34"/>
      <c r="Q1077" s="34"/>
      <c r="R1077" s="34"/>
      <c r="S1077" s="34"/>
      <c r="T1077" s="3" t="s">
        <v>2150</v>
      </c>
    </row>
    <row r="1078" spans="1:21" x14ac:dyDescent="0.35">
      <c r="A1078" s="3" t="s">
        <v>2028</v>
      </c>
      <c r="B1078" s="3"/>
      <c r="C1078" s="3"/>
      <c r="D1078" s="3"/>
      <c r="E1078" s="91"/>
      <c r="F1078" s="34"/>
      <c r="G1078" s="34"/>
      <c r="H1078" s="34"/>
      <c r="I1078" s="34"/>
      <c r="J1078" s="34"/>
      <c r="K1078" s="98">
        <v>44516</v>
      </c>
      <c r="L1078" s="3" t="s">
        <v>9</v>
      </c>
      <c r="M1078" s="34"/>
      <c r="N1078" s="34">
        <v>-436000</v>
      </c>
      <c r="O1078" s="34">
        <f t="shared" si="153"/>
        <v>-436000</v>
      </c>
      <c r="P1078" s="34"/>
      <c r="Q1078" s="34"/>
      <c r="R1078" s="34"/>
      <c r="S1078" s="34"/>
      <c r="T1078" s="3" t="s">
        <v>2150</v>
      </c>
    </row>
    <row r="1079" spans="1:21" x14ac:dyDescent="0.35">
      <c r="A1079" s="3" t="s">
        <v>2028</v>
      </c>
      <c r="B1079" s="3"/>
      <c r="C1079" s="3"/>
      <c r="D1079" s="3"/>
      <c r="E1079" s="91"/>
      <c r="F1079" s="34"/>
      <c r="G1079" s="34"/>
      <c r="H1079" s="34"/>
      <c r="I1079" s="34"/>
      <c r="J1079" s="34"/>
      <c r="K1079" s="98">
        <v>44517</v>
      </c>
      <c r="L1079" s="3" t="s">
        <v>316</v>
      </c>
      <c r="M1079" s="34">
        <v>561000</v>
      </c>
      <c r="N1079" s="34"/>
      <c r="O1079" s="34">
        <f t="shared" si="153"/>
        <v>561000</v>
      </c>
      <c r="P1079" s="34"/>
      <c r="Q1079" s="34"/>
      <c r="R1079" s="34"/>
      <c r="S1079" s="34"/>
      <c r="T1079" s="3" t="s">
        <v>2150</v>
      </c>
    </row>
    <row r="1080" spans="1:21" x14ac:dyDescent="0.35">
      <c r="A1080" s="3" t="s">
        <v>2028</v>
      </c>
      <c r="B1080" s="3"/>
      <c r="C1080" s="3"/>
      <c r="D1080" s="3"/>
      <c r="E1080" s="91"/>
      <c r="F1080" s="34">
        <f>+D1080*0.8364</f>
        <v>0</v>
      </c>
      <c r="G1080" s="34"/>
      <c r="H1080" s="34"/>
      <c r="I1080" s="34"/>
      <c r="J1080" s="34"/>
      <c r="K1080" s="98">
        <v>44519</v>
      </c>
      <c r="L1080" s="3" t="s">
        <v>1182</v>
      </c>
      <c r="M1080" s="34"/>
      <c r="N1080" s="34">
        <v>-18800</v>
      </c>
      <c r="O1080" s="34">
        <f t="shared" si="153"/>
        <v>-18800</v>
      </c>
      <c r="P1080" s="34"/>
      <c r="Q1080" s="34"/>
      <c r="R1080" s="34"/>
      <c r="S1080" s="34"/>
      <c r="T1080" s="3" t="s">
        <v>2150</v>
      </c>
    </row>
    <row r="1081" spans="1:21" x14ac:dyDescent="0.35">
      <c r="A1081" s="3" t="s">
        <v>2028</v>
      </c>
      <c r="B1081" s="3"/>
      <c r="C1081" s="3"/>
      <c r="D1081" s="3"/>
      <c r="E1081" s="91"/>
      <c r="F1081" s="34"/>
      <c r="G1081" s="34"/>
      <c r="H1081" s="34"/>
      <c r="I1081" s="34"/>
      <c r="J1081" s="34"/>
      <c r="K1081" s="21"/>
      <c r="L1081" s="3"/>
      <c r="M1081" s="34"/>
      <c r="N1081" s="34"/>
      <c r="O1081" s="34"/>
      <c r="P1081" s="34"/>
      <c r="Q1081" s="34"/>
      <c r="R1081" s="34"/>
      <c r="S1081" s="34"/>
      <c r="T1081" s="3" t="s">
        <v>2150</v>
      </c>
    </row>
    <row r="1082" spans="1:21" s="95" customFormat="1" x14ac:dyDescent="0.35">
      <c r="A1082" s="18" t="s">
        <v>2028</v>
      </c>
      <c r="B1082" s="18"/>
      <c r="C1082" s="18"/>
      <c r="D1082" s="18"/>
      <c r="E1082" s="94"/>
      <c r="F1082" s="23"/>
      <c r="G1082" s="23"/>
      <c r="H1082" s="23"/>
      <c r="I1082" s="23"/>
      <c r="J1082" s="23"/>
      <c r="K1082" s="36"/>
      <c r="L1082" s="18"/>
      <c r="M1082" s="23">
        <f t="shared" ref="M1082:N1082" si="154">SUM(M1076:M1081)</f>
        <v>561000</v>
      </c>
      <c r="N1082" s="23">
        <f t="shared" si="154"/>
        <v>589400</v>
      </c>
      <c r="O1082" s="23">
        <f>SUM(O1076:O1081)</f>
        <v>1150400</v>
      </c>
      <c r="P1082" s="23">
        <f>+I1075-M1082</f>
        <v>-561000</v>
      </c>
      <c r="Q1082" s="23">
        <f>+J1075-N1082</f>
        <v>560968</v>
      </c>
      <c r="R1082" s="23">
        <f>+P1082+Q1082</f>
        <v>-32</v>
      </c>
      <c r="S1082" s="23">
        <f>+O1082</f>
        <v>1150400</v>
      </c>
      <c r="T1082" s="18"/>
      <c r="U1082" s="95" t="s">
        <v>2302</v>
      </c>
    </row>
    <row r="1083" spans="1:21" x14ac:dyDescent="0.35">
      <c r="A1083" s="3" t="s">
        <v>2029</v>
      </c>
      <c r="B1083" s="3" t="s">
        <v>437</v>
      </c>
      <c r="C1083" s="3"/>
      <c r="D1083" s="3">
        <v>119.44</v>
      </c>
      <c r="E1083" s="91">
        <v>10000</v>
      </c>
      <c r="F1083" s="34">
        <f>+D1083*0.8364</f>
        <v>99.899616000000009</v>
      </c>
      <c r="G1083" s="34"/>
      <c r="H1083" s="34">
        <f>+D1083*E1083</f>
        <v>1194400</v>
      </c>
      <c r="I1083" s="34">
        <f>+CEILING(F1083*G1083,1000)</f>
        <v>0</v>
      </c>
      <c r="J1083" s="34">
        <f>(H1083-I1083)</f>
        <v>1194400</v>
      </c>
      <c r="K1083" s="21">
        <v>44204</v>
      </c>
      <c r="L1083" s="3" t="s">
        <v>2109</v>
      </c>
      <c r="M1083" s="34"/>
      <c r="N1083" s="34"/>
      <c r="O1083" s="34"/>
      <c r="P1083" s="34"/>
      <c r="Q1083" s="34"/>
      <c r="R1083" s="34"/>
      <c r="S1083" s="34"/>
      <c r="T1083" s="3" t="s">
        <v>2150</v>
      </c>
      <c r="U1083" s="1" t="s">
        <v>2303</v>
      </c>
    </row>
    <row r="1084" spans="1:21" x14ac:dyDescent="0.35">
      <c r="A1084" s="3" t="s">
        <v>2029</v>
      </c>
      <c r="B1084" s="3"/>
      <c r="C1084" s="3"/>
      <c r="D1084" s="3"/>
      <c r="E1084" s="91"/>
      <c r="F1084" s="34"/>
      <c r="G1084" s="34"/>
      <c r="H1084" s="34"/>
      <c r="I1084" s="34"/>
      <c r="J1084" s="34"/>
      <c r="K1084" s="21">
        <v>44204</v>
      </c>
      <c r="L1084" s="3" t="s">
        <v>1182</v>
      </c>
      <c r="M1084" s="34"/>
      <c r="N1084" s="34">
        <v>1200000</v>
      </c>
      <c r="O1084" s="34">
        <f t="shared" ref="O1084:O1086" si="155">+SUM(M1084:N1084)</f>
        <v>1200000</v>
      </c>
      <c r="P1084" s="34"/>
      <c r="Q1084" s="34"/>
      <c r="R1084" s="34"/>
      <c r="S1084" s="34"/>
      <c r="T1084" s="3" t="s">
        <v>2150</v>
      </c>
    </row>
    <row r="1085" spans="1:21" x14ac:dyDescent="0.35">
      <c r="A1085" s="3" t="s">
        <v>2029</v>
      </c>
      <c r="B1085" s="3"/>
      <c r="C1085" s="3" t="s">
        <v>265</v>
      </c>
      <c r="D1085" s="3"/>
      <c r="E1085" s="91"/>
      <c r="F1085" s="34"/>
      <c r="G1085" s="34"/>
      <c r="H1085" s="34"/>
      <c r="I1085" s="34"/>
      <c r="J1085" s="34"/>
      <c r="K1085" s="21">
        <v>45140</v>
      </c>
      <c r="L1085" s="3" t="s">
        <v>316</v>
      </c>
      <c r="M1085" s="34">
        <v>560000</v>
      </c>
      <c r="N1085" s="34"/>
      <c r="O1085" s="34">
        <f t="shared" si="155"/>
        <v>560000</v>
      </c>
      <c r="P1085" s="34"/>
      <c r="Q1085" s="34"/>
      <c r="R1085" s="34"/>
      <c r="S1085" s="34"/>
      <c r="T1085" s="3" t="s">
        <v>2150</v>
      </c>
    </row>
    <row r="1086" spans="1:21" x14ac:dyDescent="0.35">
      <c r="A1086" s="3" t="s">
        <v>2029</v>
      </c>
      <c r="B1086" s="3"/>
      <c r="C1086" s="3"/>
      <c r="D1086" s="3"/>
      <c r="E1086" s="91"/>
      <c r="F1086" s="34"/>
      <c r="G1086" s="34"/>
      <c r="H1086" s="34"/>
      <c r="I1086" s="34"/>
      <c r="J1086" s="34"/>
      <c r="K1086" s="21">
        <v>45176</v>
      </c>
      <c r="L1086" s="3" t="s">
        <v>9</v>
      </c>
      <c r="M1086" s="34"/>
      <c r="N1086" s="34">
        <v>-565600</v>
      </c>
      <c r="O1086" s="34">
        <f t="shared" si="155"/>
        <v>-565600</v>
      </c>
      <c r="P1086" s="34"/>
      <c r="Q1086" s="34"/>
      <c r="R1086" s="34"/>
      <c r="S1086" s="34"/>
      <c r="T1086" s="3" t="s">
        <v>2150</v>
      </c>
    </row>
    <row r="1087" spans="1:21" x14ac:dyDescent="0.35">
      <c r="A1087" s="3" t="s">
        <v>2029</v>
      </c>
      <c r="B1087" s="3"/>
      <c r="C1087" s="3"/>
      <c r="D1087" s="3"/>
      <c r="E1087" s="91"/>
      <c r="F1087" s="34"/>
      <c r="G1087" s="34"/>
      <c r="H1087" s="34"/>
      <c r="I1087" s="34"/>
      <c r="J1087" s="34"/>
      <c r="K1087" s="3"/>
      <c r="L1087" s="3"/>
      <c r="M1087" s="34"/>
      <c r="N1087" s="34"/>
      <c r="O1087" s="34"/>
      <c r="P1087" s="34"/>
      <c r="Q1087" s="34"/>
      <c r="R1087" s="34"/>
      <c r="S1087" s="34"/>
      <c r="T1087" s="3" t="s">
        <v>2150</v>
      </c>
    </row>
    <row r="1088" spans="1:21" s="95" customFormat="1" x14ac:dyDescent="0.35">
      <c r="A1088" s="18" t="s">
        <v>2029</v>
      </c>
      <c r="B1088" s="18"/>
      <c r="C1088" s="18"/>
      <c r="D1088" s="18"/>
      <c r="E1088" s="94"/>
      <c r="F1088" s="23"/>
      <c r="G1088" s="23"/>
      <c r="H1088" s="23"/>
      <c r="I1088" s="23"/>
      <c r="J1088" s="23"/>
      <c r="K1088" s="18"/>
      <c r="L1088" s="18"/>
      <c r="M1088" s="23">
        <f t="shared" ref="M1088:N1088" si="156">SUM(M1084:M1087)</f>
        <v>560000</v>
      </c>
      <c r="N1088" s="23">
        <f t="shared" si="156"/>
        <v>634400</v>
      </c>
      <c r="O1088" s="23">
        <f>SUM(O1084:O1087)</f>
        <v>1194400</v>
      </c>
      <c r="P1088" s="23">
        <f>+I1083-M1088</f>
        <v>-560000</v>
      </c>
      <c r="Q1088" s="23">
        <f>+J1083-N1088</f>
        <v>560000</v>
      </c>
      <c r="R1088" s="23">
        <f>+P1088+Q1088</f>
        <v>0</v>
      </c>
      <c r="S1088" s="23">
        <f>+O1088</f>
        <v>1194400</v>
      </c>
      <c r="T1088" s="18"/>
      <c r="U1088" s="95" t="s">
        <v>2302</v>
      </c>
    </row>
    <row r="1089" spans="1:21" x14ac:dyDescent="0.35">
      <c r="A1089" s="3" t="s">
        <v>2030</v>
      </c>
      <c r="B1089" s="3" t="s">
        <v>437</v>
      </c>
      <c r="C1089" s="3"/>
      <c r="D1089" s="3">
        <v>119.44</v>
      </c>
      <c r="E1089" s="91">
        <v>10000</v>
      </c>
      <c r="F1089" s="34">
        <f>+D1089*0.8364</f>
        <v>99.899616000000009</v>
      </c>
      <c r="G1089" s="34"/>
      <c r="H1089" s="34">
        <f>+D1089*E1089</f>
        <v>1194400</v>
      </c>
      <c r="I1089" s="34">
        <f>+CEILING(F1089*G1089,1000)</f>
        <v>0</v>
      </c>
      <c r="J1089" s="34">
        <f>(H1089-I1089)</f>
        <v>1194400</v>
      </c>
      <c r="K1089" s="98">
        <v>44426</v>
      </c>
      <c r="L1089" s="3" t="s">
        <v>2109</v>
      </c>
      <c r="M1089" s="34"/>
      <c r="N1089" s="34"/>
      <c r="O1089" s="34"/>
      <c r="P1089" s="34"/>
      <c r="Q1089" s="34"/>
      <c r="R1089" s="34"/>
      <c r="S1089" s="34"/>
      <c r="T1089" s="3" t="s">
        <v>2130</v>
      </c>
      <c r="U1089" s="1" t="s">
        <v>2303</v>
      </c>
    </row>
    <row r="1090" spans="1:21" x14ac:dyDescent="0.35">
      <c r="A1090" s="3" t="s">
        <v>2030</v>
      </c>
      <c r="B1090" s="3"/>
      <c r="C1090" s="3"/>
      <c r="D1090" s="3"/>
      <c r="E1090" s="91"/>
      <c r="F1090" s="34">
        <f>+D1090*0.8364</f>
        <v>0</v>
      </c>
      <c r="G1090" s="34"/>
      <c r="H1090" s="34"/>
      <c r="I1090" s="34"/>
      <c r="J1090" s="34"/>
      <c r="K1090" s="98">
        <v>44448</v>
      </c>
      <c r="L1090" s="3" t="s">
        <v>316</v>
      </c>
      <c r="M1090" s="34">
        <v>200000</v>
      </c>
      <c r="N1090" s="34"/>
      <c r="O1090" s="34">
        <f t="shared" ref="O1090:O1110" si="157">+SUM(M1090:N1090)</f>
        <v>200000</v>
      </c>
      <c r="P1090" s="34"/>
      <c r="Q1090" s="34"/>
      <c r="R1090" s="34"/>
      <c r="S1090" s="34"/>
      <c r="T1090" s="3" t="s">
        <v>2130</v>
      </c>
    </row>
    <row r="1091" spans="1:21" x14ac:dyDescent="0.35">
      <c r="A1091" s="3" t="s">
        <v>2030</v>
      </c>
      <c r="B1091" s="3"/>
      <c r="C1091" s="3"/>
      <c r="D1091" s="3"/>
      <c r="E1091" s="91"/>
      <c r="F1091" s="34"/>
      <c r="G1091" s="34"/>
      <c r="H1091" s="34"/>
      <c r="I1091" s="34"/>
      <c r="J1091" s="34"/>
      <c r="K1091" s="98">
        <v>44478</v>
      </c>
      <c r="L1091" s="3" t="s">
        <v>316</v>
      </c>
      <c r="M1091" s="34">
        <v>-200000</v>
      </c>
      <c r="N1091" s="34"/>
      <c r="O1091" s="34">
        <f t="shared" si="157"/>
        <v>-200000</v>
      </c>
      <c r="P1091" s="34"/>
      <c r="Q1091" s="34"/>
      <c r="R1091" s="34"/>
      <c r="S1091" s="34"/>
      <c r="T1091" s="3" t="s">
        <v>2130</v>
      </c>
    </row>
    <row r="1092" spans="1:21" x14ac:dyDescent="0.35">
      <c r="A1092" s="3" t="s">
        <v>2030</v>
      </c>
      <c r="B1092" s="3"/>
      <c r="C1092" s="3"/>
      <c r="D1092" s="3"/>
      <c r="E1092" s="91"/>
      <c r="F1092" s="34"/>
      <c r="G1092" s="34"/>
      <c r="H1092" s="34"/>
      <c r="I1092" s="34"/>
      <c r="J1092" s="34"/>
      <c r="K1092" s="98">
        <v>44455</v>
      </c>
      <c r="L1092" s="3" t="s">
        <v>316</v>
      </c>
      <c r="M1092" s="34">
        <v>200000</v>
      </c>
      <c r="N1092" s="34"/>
      <c r="O1092" s="34">
        <f t="shared" si="157"/>
        <v>200000</v>
      </c>
      <c r="P1092" s="34"/>
      <c r="Q1092" s="34"/>
      <c r="R1092" s="34"/>
      <c r="S1092" s="34"/>
      <c r="T1092" s="3" t="s">
        <v>2130</v>
      </c>
    </row>
    <row r="1093" spans="1:21" x14ac:dyDescent="0.35">
      <c r="A1093" s="3" t="s">
        <v>2030</v>
      </c>
      <c r="B1093" s="3"/>
      <c r="C1093" s="3"/>
      <c r="D1093" s="3"/>
      <c r="E1093" s="91"/>
      <c r="F1093" s="34"/>
      <c r="G1093" s="34"/>
      <c r="H1093" s="34"/>
      <c r="I1093" s="34"/>
      <c r="J1093" s="34"/>
      <c r="K1093" s="98">
        <v>44818</v>
      </c>
      <c r="L1093" s="100" t="s">
        <v>2241</v>
      </c>
      <c r="M1093" s="100">
        <v>550000</v>
      </c>
      <c r="N1093" s="34"/>
      <c r="O1093" s="34">
        <f t="shared" si="157"/>
        <v>550000</v>
      </c>
      <c r="P1093" s="34"/>
      <c r="Q1093" s="34"/>
      <c r="R1093" s="34"/>
      <c r="S1093" s="34"/>
      <c r="T1093" s="3" t="s">
        <v>2130</v>
      </c>
    </row>
    <row r="1094" spans="1:21" x14ac:dyDescent="0.35">
      <c r="A1094" s="3" t="s">
        <v>2030</v>
      </c>
      <c r="B1094" s="3"/>
      <c r="C1094" s="3"/>
      <c r="D1094" s="3"/>
      <c r="E1094" s="91"/>
      <c r="F1094" s="34"/>
      <c r="G1094" s="34"/>
      <c r="H1094" s="34"/>
      <c r="I1094" s="34"/>
      <c r="J1094" s="34"/>
      <c r="K1094" s="98">
        <v>44818</v>
      </c>
      <c r="L1094" s="3" t="s">
        <v>1182</v>
      </c>
      <c r="M1094" s="34"/>
      <c r="N1094" s="34">
        <v>444400</v>
      </c>
      <c r="O1094" s="34">
        <f t="shared" si="157"/>
        <v>444400</v>
      </c>
      <c r="P1094" s="34"/>
      <c r="Q1094" s="34"/>
      <c r="R1094" s="34"/>
      <c r="S1094" s="34"/>
      <c r="T1094" s="3" t="s">
        <v>2130</v>
      </c>
    </row>
    <row r="1095" spans="1:21" x14ac:dyDescent="0.35">
      <c r="A1095" s="3" t="s">
        <v>2030</v>
      </c>
      <c r="B1095" s="3"/>
      <c r="C1095" s="3"/>
      <c r="D1095" s="3"/>
      <c r="E1095" s="91"/>
      <c r="F1095" s="34"/>
      <c r="G1095" s="34"/>
      <c r="H1095" s="34"/>
      <c r="I1095" s="34"/>
      <c r="J1095" s="34"/>
      <c r="K1095" s="21"/>
      <c r="L1095" s="3"/>
      <c r="M1095" s="34"/>
      <c r="N1095" s="34"/>
      <c r="O1095" s="34"/>
      <c r="P1095" s="34"/>
      <c r="Q1095" s="34"/>
      <c r="R1095" s="34"/>
      <c r="S1095" s="34"/>
      <c r="T1095" s="3" t="s">
        <v>2130</v>
      </c>
    </row>
    <row r="1096" spans="1:21" s="95" customFormat="1" x14ac:dyDescent="0.35">
      <c r="A1096" s="18" t="s">
        <v>2030</v>
      </c>
      <c r="B1096" s="18"/>
      <c r="C1096" s="18"/>
      <c r="D1096" s="18"/>
      <c r="E1096" s="94"/>
      <c r="F1096" s="23"/>
      <c r="G1096" s="23"/>
      <c r="H1096" s="23"/>
      <c r="I1096" s="23"/>
      <c r="J1096" s="23"/>
      <c r="K1096" s="36"/>
      <c r="L1096" s="18"/>
      <c r="M1096" s="23">
        <f t="shared" ref="M1096:N1096" si="158">SUM(M1090:M1095)</f>
        <v>750000</v>
      </c>
      <c r="N1096" s="23">
        <f t="shared" si="158"/>
        <v>444400</v>
      </c>
      <c r="O1096" s="23">
        <f>SUM(O1090:O1095)</f>
        <v>1194400</v>
      </c>
      <c r="P1096" s="23">
        <f>+I1089-M1096</f>
        <v>-750000</v>
      </c>
      <c r="Q1096" s="23">
        <f>+J1089-N1096</f>
        <v>750000</v>
      </c>
      <c r="R1096" s="23">
        <f>+P1096+Q1096</f>
        <v>0</v>
      </c>
      <c r="S1096" s="23">
        <f>+O1096</f>
        <v>1194400</v>
      </c>
      <c r="T1096" s="18"/>
      <c r="U1096" s="95" t="s">
        <v>2302</v>
      </c>
    </row>
    <row r="1097" spans="1:21" x14ac:dyDescent="0.35">
      <c r="A1097" s="3" t="s">
        <v>2031</v>
      </c>
      <c r="B1097" s="3" t="s">
        <v>437</v>
      </c>
      <c r="C1097" s="3"/>
      <c r="D1097" s="3">
        <v>119.44</v>
      </c>
      <c r="E1097" s="91">
        <v>10000</v>
      </c>
      <c r="F1097" s="34">
        <f>+D1097*0.8364</f>
        <v>99.899616000000009</v>
      </c>
      <c r="G1097" s="34"/>
      <c r="H1097" s="34">
        <f>+D1097*E1097</f>
        <v>1194400</v>
      </c>
      <c r="I1097" s="34">
        <f>+CEILING(F1097*G1097,1000)</f>
        <v>0</v>
      </c>
      <c r="J1097" s="34">
        <f>(H1097-I1097)</f>
        <v>1194400</v>
      </c>
      <c r="K1097" s="21">
        <v>44426</v>
      </c>
      <c r="L1097" s="3" t="s">
        <v>2109</v>
      </c>
      <c r="M1097" s="34"/>
      <c r="N1097" s="34"/>
      <c r="O1097" s="34"/>
      <c r="P1097" s="34"/>
      <c r="Q1097" s="34"/>
      <c r="R1097" s="34"/>
      <c r="S1097" s="34"/>
      <c r="T1097" s="3" t="s">
        <v>2130</v>
      </c>
      <c r="U1097" s="1" t="s">
        <v>2303</v>
      </c>
    </row>
    <row r="1098" spans="1:21" x14ac:dyDescent="0.35">
      <c r="A1098" s="3" t="s">
        <v>2031</v>
      </c>
      <c r="B1098" s="3"/>
      <c r="C1098" s="3"/>
      <c r="D1098" s="3"/>
      <c r="E1098" s="91"/>
      <c r="F1098" s="34"/>
      <c r="G1098" s="34"/>
      <c r="H1098" s="34"/>
      <c r="I1098" s="34"/>
      <c r="J1098" s="34"/>
      <c r="K1098" s="21">
        <v>44454</v>
      </c>
      <c r="L1098" s="3" t="s">
        <v>9</v>
      </c>
      <c r="M1098" s="34"/>
      <c r="N1098" s="34">
        <v>300000</v>
      </c>
      <c r="O1098" s="34">
        <f t="shared" si="157"/>
        <v>300000</v>
      </c>
      <c r="P1098" s="34"/>
      <c r="Q1098" s="34"/>
      <c r="R1098" s="34"/>
      <c r="S1098" s="34"/>
      <c r="T1098" s="3" t="s">
        <v>2130</v>
      </c>
    </row>
    <row r="1099" spans="1:21" x14ac:dyDescent="0.35">
      <c r="A1099" s="3" t="s">
        <v>2031</v>
      </c>
      <c r="B1099" s="3"/>
      <c r="C1099" s="3"/>
      <c r="D1099" s="3"/>
      <c r="E1099" s="91"/>
      <c r="F1099" s="34"/>
      <c r="G1099" s="34"/>
      <c r="H1099" s="34"/>
      <c r="I1099" s="34"/>
      <c r="J1099" s="34"/>
      <c r="K1099" s="21">
        <v>44818</v>
      </c>
      <c r="L1099" s="3" t="s">
        <v>316</v>
      </c>
      <c r="M1099" s="34"/>
      <c r="N1099" s="34">
        <v>1100000</v>
      </c>
      <c r="O1099" s="34">
        <f t="shared" si="157"/>
        <v>1100000</v>
      </c>
      <c r="P1099" s="34"/>
      <c r="Q1099" s="34"/>
      <c r="R1099" s="34"/>
      <c r="S1099" s="34"/>
      <c r="T1099" s="3" t="s">
        <v>2130</v>
      </c>
    </row>
    <row r="1100" spans="1:21" x14ac:dyDescent="0.35">
      <c r="A1100" s="3" t="s">
        <v>2031</v>
      </c>
      <c r="B1100" s="3"/>
      <c r="C1100" s="3"/>
      <c r="D1100" s="3"/>
      <c r="E1100" s="91"/>
      <c r="F1100" s="34"/>
      <c r="G1100" s="34"/>
      <c r="H1100" s="34"/>
      <c r="I1100" s="34"/>
      <c r="J1100" s="34"/>
      <c r="K1100" s="21">
        <v>44818</v>
      </c>
      <c r="L1100" s="3" t="s">
        <v>1204</v>
      </c>
      <c r="M1100" s="34"/>
      <c r="N1100" s="34">
        <v>-550000</v>
      </c>
      <c r="O1100" s="34">
        <f t="shared" si="157"/>
        <v>-550000</v>
      </c>
      <c r="P1100" s="34"/>
      <c r="Q1100" s="34"/>
      <c r="R1100" s="34"/>
      <c r="S1100" s="34"/>
      <c r="T1100" s="3" t="s">
        <v>2130</v>
      </c>
    </row>
    <row r="1101" spans="1:21" x14ac:dyDescent="0.35">
      <c r="A1101" s="3" t="s">
        <v>2031</v>
      </c>
      <c r="B1101" s="3"/>
      <c r="C1101" s="3"/>
      <c r="D1101" s="3"/>
      <c r="E1101" s="91"/>
      <c r="F1101" s="34"/>
      <c r="G1101" s="34"/>
      <c r="H1101" s="34"/>
      <c r="I1101" s="34"/>
      <c r="J1101" s="34"/>
      <c r="K1101" s="21">
        <v>44818</v>
      </c>
      <c r="L1101" s="3" t="s">
        <v>1182</v>
      </c>
      <c r="M1101" s="34"/>
      <c r="N1101" s="34">
        <v>344400</v>
      </c>
      <c r="O1101" s="34">
        <f t="shared" si="157"/>
        <v>344400</v>
      </c>
      <c r="P1101" s="34"/>
      <c r="Q1101" s="34"/>
      <c r="R1101" s="34"/>
      <c r="S1101" s="34"/>
      <c r="T1101" s="3" t="s">
        <v>2130</v>
      </c>
    </row>
    <row r="1102" spans="1:21" x14ac:dyDescent="0.35">
      <c r="A1102" s="3" t="s">
        <v>2031</v>
      </c>
      <c r="B1102" s="3"/>
      <c r="C1102" s="3"/>
      <c r="D1102" s="3"/>
      <c r="E1102" s="91"/>
      <c r="F1102" s="34"/>
      <c r="G1102" s="34"/>
      <c r="H1102" s="34"/>
      <c r="I1102" s="34"/>
      <c r="J1102" s="34"/>
      <c r="K1102" s="21"/>
      <c r="L1102" s="3"/>
      <c r="M1102" s="34"/>
      <c r="N1102" s="34"/>
      <c r="O1102" s="34"/>
      <c r="P1102" s="34"/>
      <c r="Q1102" s="34"/>
      <c r="R1102" s="34"/>
      <c r="S1102" s="34"/>
      <c r="T1102" s="3" t="s">
        <v>2130</v>
      </c>
    </row>
    <row r="1103" spans="1:21" s="95" customFormat="1" x14ac:dyDescent="0.35">
      <c r="A1103" s="18" t="s">
        <v>2031</v>
      </c>
      <c r="B1103" s="18"/>
      <c r="C1103" s="18"/>
      <c r="D1103" s="18"/>
      <c r="E1103" s="94"/>
      <c r="F1103" s="23"/>
      <c r="G1103" s="23"/>
      <c r="H1103" s="23"/>
      <c r="I1103" s="23"/>
      <c r="J1103" s="23"/>
      <c r="K1103" s="36"/>
      <c r="L1103" s="18"/>
      <c r="M1103" s="23">
        <f t="shared" ref="M1103:N1103" si="159">SUM(M1098:M1102)</f>
        <v>0</v>
      </c>
      <c r="N1103" s="23">
        <f t="shared" si="159"/>
        <v>1194400</v>
      </c>
      <c r="O1103" s="23">
        <f>SUM(O1098:O1102)</f>
        <v>1194400</v>
      </c>
      <c r="P1103" s="23">
        <f>+I1097-M1103</f>
        <v>0</v>
      </c>
      <c r="Q1103" s="23">
        <f>+J1097-N1103</f>
        <v>0</v>
      </c>
      <c r="R1103" s="23">
        <f>+P1103+Q1103</f>
        <v>0</v>
      </c>
      <c r="S1103" s="23">
        <f>+O1103</f>
        <v>1194400</v>
      </c>
      <c r="T1103" s="18"/>
      <c r="U1103" s="95" t="s">
        <v>2302</v>
      </c>
    </row>
    <row r="1104" spans="1:21" x14ac:dyDescent="0.35">
      <c r="A1104" s="3" t="s">
        <v>2032</v>
      </c>
      <c r="B1104" s="3" t="s">
        <v>437</v>
      </c>
      <c r="C1104" s="3"/>
      <c r="D1104" s="3">
        <v>119.44</v>
      </c>
      <c r="E1104" s="91">
        <v>10000</v>
      </c>
      <c r="F1104" s="34">
        <f>+D1104*0.8364</f>
        <v>99.899616000000009</v>
      </c>
      <c r="G1104" s="34"/>
      <c r="H1104" s="34">
        <f>+D1104*E1104</f>
        <v>1194400</v>
      </c>
      <c r="I1104" s="34">
        <f>+CEILING(F1104*G1104,1000)</f>
        <v>0</v>
      </c>
      <c r="J1104" s="34">
        <f>(H1104-I1104)</f>
        <v>1194400</v>
      </c>
      <c r="K1104" s="98">
        <v>44436</v>
      </c>
      <c r="L1104" s="3" t="s">
        <v>2109</v>
      </c>
      <c r="M1104" s="34"/>
      <c r="N1104" s="34"/>
      <c r="O1104" s="34"/>
      <c r="P1104" s="34"/>
      <c r="Q1104" s="34"/>
      <c r="R1104" s="34"/>
      <c r="S1104" s="34"/>
      <c r="T1104" s="3" t="s">
        <v>2150</v>
      </c>
      <c r="U1104" s="1" t="s">
        <v>2303</v>
      </c>
    </row>
    <row r="1105" spans="1:21" x14ac:dyDescent="0.35">
      <c r="A1105" s="3" t="s">
        <v>2032</v>
      </c>
      <c r="B1105" s="3"/>
      <c r="C1105" s="3"/>
      <c r="D1105" s="3"/>
      <c r="E1105" s="91"/>
      <c r="F1105" s="34"/>
      <c r="G1105" s="34"/>
      <c r="H1105" s="34"/>
      <c r="I1105" s="34"/>
      <c r="J1105" s="34"/>
      <c r="K1105" s="98">
        <v>44432</v>
      </c>
      <c r="L1105" s="3" t="s">
        <v>1182</v>
      </c>
      <c r="M1105" s="34"/>
      <c r="N1105" s="34">
        <v>300000</v>
      </c>
      <c r="O1105" s="34">
        <f t="shared" si="157"/>
        <v>300000</v>
      </c>
      <c r="P1105" s="34"/>
      <c r="Q1105" s="34"/>
      <c r="R1105" s="34"/>
      <c r="S1105" s="34"/>
      <c r="T1105" s="3" t="s">
        <v>2150</v>
      </c>
    </row>
    <row r="1106" spans="1:21" x14ac:dyDescent="0.35">
      <c r="A1106" s="3" t="s">
        <v>2032</v>
      </c>
      <c r="B1106" s="3"/>
      <c r="C1106" s="3"/>
      <c r="D1106" s="3"/>
      <c r="E1106" s="91"/>
      <c r="F1106" s="34"/>
      <c r="G1106" s="34"/>
      <c r="H1106" s="34"/>
      <c r="I1106" s="34"/>
      <c r="J1106" s="34"/>
      <c r="K1106" s="98">
        <v>44617</v>
      </c>
      <c r="L1106" s="3" t="s">
        <v>316</v>
      </c>
      <c r="M1106" s="34">
        <v>560000</v>
      </c>
      <c r="N1106" s="34"/>
      <c r="O1106" s="34">
        <f t="shared" si="157"/>
        <v>560000</v>
      </c>
      <c r="P1106" s="34"/>
      <c r="Q1106" s="34"/>
      <c r="R1106" s="34"/>
      <c r="S1106" s="34"/>
      <c r="T1106" s="3" t="s">
        <v>2150</v>
      </c>
    </row>
    <row r="1107" spans="1:21" x14ac:dyDescent="0.35">
      <c r="A1107" s="3" t="s">
        <v>2032</v>
      </c>
      <c r="B1107" s="3"/>
      <c r="C1107" s="3"/>
      <c r="D1107" s="3"/>
      <c r="E1107" s="91"/>
      <c r="F1107" s="34"/>
      <c r="G1107" s="34"/>
      <c r="H1107" s="34"/>
      <c r="I1107" s="34"/>
      <c r="J1107" s="34"/>
      <c r="K1107" s="98">
        <v>44749</v>
      </c>
      <c r="L1107" s="3" t="s">
        <v>9</v>
      </c>
      <c r="M1107" s="34"/>
      <c r="N1107" s="34">
        <v>100000</v>
      </c>
      <c r="O1107" s="34">
        <f t="shared" si="157"/>
        <v>100000</v>
      </c>
      <c r="P1107" s="34"/>
      <c r="Q1107" s="34"/>
      <c r="R1107" s="34"/>
      <c r="S1107" s="34"/>
      <c r="T1107" s="3" t="s">
        <v>2150</v>
      </c>
    </row>
    <row r="1108" spans="1:21" x14ac:dyDescent="0.35">
      <c r="A1108" s="3" t="s">
        <v>2032</v>
      </c>
      <c r="B1108" s="3"/>
      <c r="C1108" s="3"/>
      <c r="D1108" s="3"/>
      <c r="E1108" s="91"/>
      <c r="F1108" s="34">
        <f>+D1108*0.8364</f>
        <v>0</v>
      </c>
      <c r="G1108" s="34"/>
      <c r="H1108" s="34"/>
      <c r="I1108" s="34"/>
      <c r="J1108" s="34"/>
      <c r="K1108" s="98">
        <v>44985</v>
      </c>
      <c r="L1108" s="3" t="s">
        <v>9</v>
      </c>
      <c r="M1108" s="34"/>
      <c r="N1108" s="34">
        <v>150000</v>
      </c>
      <c r="O1108" s="34">
        <f t="shared" si="157"/>
        <v>150000</v>
      </c>
      <c r="P1108" s="34"/>
      <c r="Q1108" s="34"/>
      <c r="R1108" s="34"/>
      <c r="S1108" s="34"/>
      <c r="T1108" s="3" t="s">
        <v>2150</v>
      </c>
    </row>
    <row r="1109" spans="1:21" x14ac:dyDescent="0.35">
      <c r="A1109" s="3" t="s">
        <v>2032</v>
      </c>
      <c r="B1109" s="3"/>
      <c r="C1109" s="3"/>
      <c r="D1109" s="3"/>
      <c r="E1109" s="91"/>
      <c r="F1109" s="34"/>
      <c r="G1109" s="34"/>
      <c r="H1109" s="34"/>
      <c r="I1109" s="34"/>
      <c r="J1109" s="34"/>
      <c r="K1109" s="98">
        <v>45033</v>
      </c>
      <c r="L1109" s="3" t="s">
        <v>9</v>
      </c>
      <c r="M1109" s="34"/>
      <c r="N1109" s="34">
        <v>48000</v>
      </c>
      <c r="O1109" s="34">
        <f t="shared" si="157"/>
        <v>48000</v>
      </c>
      <c r="P1109" s="34"/>
      <c r="Q1109" s="34"/>
      <c r="R1109" s="34"/>
      <c r="S1109" s="34"/>
      <c r="T1109" s="3" t="s">
        <v>2150</v>
      </c>
    </row>
    <row r="1110" spans="1:21" x14ac:dyDescent="0.35">
      <c r="A1110" s="3" t="s">
        <v>2032</v>
      </c>
      <c r="B1110" s="3"/>
      <c r="C1110" s="3"/>
      <c r="D1110" s="3"/>
      <c r="E1110" s="91"/>
      <c r="F1110" s="34"/>
      <c r="G1110" s="34"/>
      <c r="H1110" s="34"/>
      <c r="I1110" s="34"/>
      <c r="J1110" s="34"/>
      <c r="K1110" s="98">
        <v>45164</v>
      </c>
      <c r="L1110" s="3" t="s">
        <v>9</v>
      </c>
      <c r="M1110" s="34"/>
      <c r="N1110" s="34">
        <v>36400</v>
      </c>
      <c r="O1110" s="34">
        <f t="shared" si="157"/>
        <v>36400</v>
      </c>
      <c r="P1110" s="34"/>
      <c r="Q1110" s="34"/>
      <c r="R1110" s="34"/>
      <c r="S1110" s="34"/>
      <c r="T1110" s="3" t="s">
        <v>2150</v>
      </c>
    </row>
    <row r="1111" spans="1:21" x14ac:dyDescent="0.35">
      <c r="A1111" s="3" t="s">
        <v>2032</v>
      </c>
      <c r="B1111" s="3"/>
      <c r="C1111" s="3"/>
      <c r="D1111" s="3"/>
      <c r="E1111" s="91"/>
      <c r="F1111" s="34"/>
      <c r="G1111" s="34"/>
      <c r="H1111" s="34"/>
      <c r="I1111" s="34"/>
      <c r="J1111" s="34"/>
      <c r="K1111" s="21"/>
      <c r="L1111" s="3"/>
      <c r="M1111" s="34"/>
      <c r="N1111" s="34"/>
      <c r="O1111" s="34"/>
      <c r="P1111" s="34"/>
      <c r="Q1111" s="34"/>
      <c r="R1111" s="34"/>
      <c r="S1111" s="34"/>
      <c r="T1111" s="3" t="s">
        <v>2150</v>
      </c>
    </row>
    <row r="1112" spans="1:21" s="95" customFormat="1" x14ac:dyDescent="0.35">
      <c r="A1112" s="18" t="s">
        <v>2032</v>
      </c>
      <c r="B1112" s="18"/>
      <c r="C1112" s="18"/>
      <c r="D1112" s="18"/>
      <c r="E1112" s="94"/>
      <c r="F1112" s="23"/>
      <c r="G1112" s="23"/>
      <c r="H1112" s="23"/>
      <c r="I1112" s="23"/>
      <c r="J1112" s="23"/>
      <c r="K1112" s="36"/>
      <c r="L1112" s="18"/>
      <c r="M1112" s="23">
        <f t="shared" ref="M1112:N1112" si="160">SUM(M1105:M1111)</f>
        <v>560000</v>
      </c>
      <c r="N1112" s="23">
        <f t="shared" si="160"/>
        <v>634400</v>
      </c>
      <c r="O1112" s="23">
        <f>SUM(O1105:O1111)</f>
        <v>1194400</v>
      </c>
      <c r="P1112" s="23">
        <f>+I1104-M1112</f>
        <v>-560000</v>
      </c>
      <c r="Q1112" s="23">
        <f>+J1104-N1112</f>
        <v>560000</v>
      </c>
      <c r="R1112" s="23">
        <f>+P1112+Q1112</f>
        <v>0</v>
      </c>
      <c r="S1112" s="23">
        <f>+O1112</f>
        <v>1194400</v>
      </c>
      <c r="T1112" s="18"/>
      <c r="U1112" s="95" t="s">
        <v>2302</v>
      </c>
    </row>
    <row r="1113" spans="1:21" x14ac:dyDescent="0.35">
      <c r="A1113" s="3" t="s">
        <v>2033</v>
      </c>
      <c r="B1113" s="3" t="s">
        <v>437</v>
      </c>
      <c r="C1113" s="3"/>
      <c r="D1113" s="3">
        <v>119.44</v>
      </c>
      <c r="E1113" s="91">
        <v>10000</v>
      </c>
      <c r="F1113" s="34">
        <f>+D1113*0.8364</f>
        <v>99.899616000000009</v>
      </c>
      <c r="G1113" s="34"/>
      <c r="H1113" s="34">
        <f>+D1113*E1113</f>
        <v>1194400</v>
      </c>
      <c r="I1113" s="34">
        <f>+CEILING(F1113*G1113,1000)</f>
        <v>0</v>
      </c>
      <c r="J1113" s="34">
        <f>(H1113-I1113)</f>
        <v>1194400</v>
      </c>
      <c r="K1113" s="98">
        <v>44325</v>
      </c>
      <c r="L1113" s="3" t="s">
        <v>2109</v>
      </c>
      <c r="M1113" s="34"/>
      <c r="N1113" s="34"/>
      <c r="O1113" s="34"/>
      <c r="P1113" s="34"/>
      <c r="Q1113" s="34"/>
      <c r="R1113" s="34"/>
      <c r="S1113" s="34"/>
      <c r="T1113" s="3" t="s">
        <v>2142</v>
      </c>
      <c r="U1113" s="1" t="s">
        <v>2303</v>
      </c>
    </row>
    <row r="1114" spans="1:21" x14ac:dyDescent="0.35">
      <c r="A1114" s="3" t="s">
        <v>2033</v>
      </c>
      <c r="B1114" s="3"/>
      <c r="C1114" s="3"/>
      <c r="D1114" s="3"/>
      <c r="E1114" s="91"/>
      <c r="F1114" s="34"/>
      <c r="G1114" s="34"/>
      <c r="H1114" s="34"/>
      <c r="I1114" s="34"/>
      <c r="J1114" s="34"/>
      <c r="K1114" s="98">
        <v>44356</v>
      </c>
      <c r="L1114" s="3" t="s">
        <v>316</v>
      </c>
      <c r="M1114" s="34">
        <v>100000</v>
      </c>
      <c r="N1114" s="34"/>
      <c r="O1114" s="34">
        <f t="shared" ref="O1114:O1123" si="161">+SUM(M1114:N1114)</f>
        <v>100000</v>
      </c>
      <c r="P1114" s="34"/>
      <c r="Q1114" s="34"/>
      <c r="R1114" s="34"/>
      <c r="S1114" s="34"/>
      <c r="T1114" s="3" t="s">
        <v>2142</v>
      </c>
    </row>
    <row r="1115" spans="1:21" x14ac:dyDescent="0.35">
      <c r="A1115" s="3" t="s">
        <v>2033</v>
      </c>
      <c r="B1115" s="3"/>
      <c r="C1115" s="3"/>
      <c r="D1115" s="3"/>
      <c r="E1115" s="91"/>
      <c r="F1115" s="34"/>
      <c r="G1115" s="34"/>
      <c r="H1115" s="34"/>
      <c r="I1115" s="34"/>
      <c r="J1115" s="34"/>
      <c r="K1115" s="98">
        <v>44206</v>
      </c>
      <c r="L1115" s="3" t="s">
        <v>316</v>
      </c>
      <c r="M1115" s="34">
        <v>500000</v>
      </c>
      <c r="N1115" s="34"/>
      <c r="O1115" s="34">
        <f t="shared" si="161"/>
        <v>500000</v>
      </c>
      <c r="P1115" s="34"/>
      <c r="Q1115" s="34"/>
      <c r="R1115" s="34"/>
      <c r="S1115" s="34"/>
      <c r="T1115" s="3" t="s">
        <v>2142</v>
      </c>
    </row>
    <row r="1116" spans="1:21" x14ac:dyDescent="0.35">
      <c r="A1116" s="3" t="s">
        <v>2033</v>
      </c>
      <c r="B1116" s="3"/>
      <c r="C1116" s="3"/>
      <c r="D1116" s="3"/>
      <c r="E1116" s="91"/>
      <c r="F1116" s="34"/>
      <c r="G1116" s="34"/>
      <c r="H1116" s="34"/>
      <c r="I1116" s="34"/>
      <c r="J1116" s="34"/>
      <c r="K1116" s="98">
        <v>44206</v>
      </c>
      <c r="L1116" s="100" t="s">
        <v>2201</v>
      </c>
      <c r="M1116" s="34"/>
      <c r="N1116" s="100">
        <v>-300000</v>
      </c>
      <c r="O1116" s="34">
        <f t="shared" si="161"/>
        <v>-300000</v>
      </c>
      <c r="P1116" s="34"/>
      <c r="Q1116" s="34"/>
      <c r="R1116" s="34"/>
      <c r="S1116" s="34"/>
      <c r="T1116" s="3" t="s">
        <v>2142</v>
      </c>
    </row>
    <row r="1117" spans="1:21" x14ac:dyDescent="0.35">
      <c r="A1117" s="3" t="s">
        <v>2033</v>
      </c>
      <c r="B1117" s="3"/>
      <c r="C1117" s="3"/>
      <c r="D1117" s="3"/>
      <c r="E1117" s="91"/>
      <c r="F1117" s="34"/>
      <c r="G1117" s="34"/>
      <c r="H1117" s="34"/>
      <c r="I1117" s="34"/>
      <c r="J1117" s="34"/>
      <c r="K1117" s="98">
        <v>44610</v>
      </c>
      <c r="L1117" s="3" t="s">
        <v>316</v>
      </c>
      <c r="M1117" s="34">
        <v>300000</v>
      </c>
      <c r="N1117" s="34"/>
      <c r="O1117" s="34">
        <f t="shared" si="161"/>
        <v>300000</v>
      </c>
      <c r="P1117" s="34"/>
      <c r="Q1117" s="34"/>
      <c r="R1117" s="34"/>
      <c r="S1117" s="34"/>
      <c r="T1117" s="3" t="s">
        <v>2142</v>
      </c>
    </row>
    <row r="1118" spans="1:21" x14ac:dyDescent="0.35">
      <c r="A1118" s="3" t="s">
        <v>2033</v>
      </c>
      <c r="B1118" s="3"/>
      <c r="C1118" s="3"/>
      <c r="D1118" s="3"/>
      <c r="E1118" s="91"/>
      <c r="F1118" s="34">
        <f>+D1118*0.8364</f>
        <v>0</v>
      </c>
      <c r="G1118" s="34"/>
      <c r="H1118" s="34"/>
      <c r="I1118" s="34"/>
      <c r="J1118" s="34"/>
      <c r="K1118" s="98"/>
      <c r="L1118" s="3" t="s">
        <v>316</v>
      </c>
      <c r="M1118" s="34">
        <v>-300000</v>
      </c>
      <c r="N1118" s="34"/>
      <c r="O1118" s="34">
        <f t="shared" si="161"/>
        <v>-300000</v>
      </c>
      <c r="P1118" s="34"/>
      <c r="Q1118" s="34"/>
      <c r="R1118" s="34"/>
      <c r="S1118" s="34"/>
      <c r="T1118" s="3" t="s">
        <v>2142</v>
      </c>
    </row>
    <row r="1119" spans="1:21" x14ac:dyDescent="0.35">
      <c r="A1119" s="3" t="s">
        <v>2033</v>
      </c>
      <c r="B1119" s="3"/>
      <c r="C1119" s="3"/>
      <c r="D1119" s="3"/>
      <c r="E1119" s="91"/>
      <c r="F1119" s="34"/>
      <c r="G1119" s="34"/>
      <c r="H1119" s="34"/>
      <c r="I1119" s="34"/>
      <c r="J1119" s="34"/>
      <c r="K1119" s="98">
        <v>44622</v>
      </c>
      <c r="L1119" s="3" t="s">
        <v>316</v>
      </c>
      <c r="M1119" s="34">
        <v>300000</v>
      </c>
      <c r="N1119" s="34"/>
      <c r="O1119" s="34">
        <f t="shared" si="161"/>
        <v>300000</v>
      </c>
      <c r="P1119" s="34"/>
      <c r="Q1119" s="34"/>
      <c r="R1119" s="34"/>
      <c r="S1119" s="34"/>
      <c r="T1119" s="3" t="s">
        <v>2142</v>
      </c>
    </row>
    <row r="1120" spans="1:21" x14ac:dyDescent="0.35">
      <c r="A1120" s="3" t="s">
        <v>2033</v>
      </c>
      <c r="B1120" s="3"/>
      <c r="C1120" s="3"/>
      <c r="D1120" s="3"/>
      <c r="E1120" s="91"/>
      <c r="F1120" s="34"/>
      <c r="G1120" s="34"/>
      <c r="H1120" s="34"/>
      <c r="I1120" s="34"/>
      <c r="J1120" s="34"/>
      <c r="K1120" s="98">
        <v>45037</v>
      </c>
      <c r="L1120" s="3" t="s">
        <v>316</v>
      </c>
      <c r="M1120" s="34">
        <v>300000</v>
      </c>
      <c r="N1120" s="34"/>
      <c r="O1120" s="34">
        <f t="shared" si="161"/>
        <v>300000</v>
      </c>
      <c r="P1120" s="34"/>
      <c r="Q1120" s="34"/>
      <c r="R1120" s="34"/>
      <c r="S1120" s="34"/>
      <c r="T1120" s="3" t="s">
        <v>2142</v>
      </c>
    </row>
    <row r="1121" spans="1:21" x14ac:dyDescent="0.35">
      <c r="A1121" s="3" t="s">
        <v>2033</v>
      </c>
      <c r="B1121" s="3"/>
      <c r="C1121" s="3"/>
      <c r="D1121" s="3"/>
      <c r="E1121" s="91"/>
      <c r="F1121" s="34"/>
      <c r="G1121" s="34"/>
      <c r="H1121" s="34"/>
      <c r="I1121" s="34"/>
      <c r="J1121" s="34"/>
      <c r="K1121" s="98">
        <v>45037</v>
      </c>
      <c r="L1121" s="3" t="s">
        <v>316</v>
      </c>
      <c r="M1121" s="34">
        <v>400000</v>
      </c>
      <c r="N1121" s="34"/>
      <c r="O1121" s="34">
        <f t="shared" si="161"/>
        <v>400000</v>
      </c>
      <c r="P1121" s="34"/>
      <c r="Q1121" s="34"/>
      <c r="R1121" s="34"/>
      <c r="S1121" s="34"/>
      <c r="T1121" s="3" t="s">
        <v>2142</v>
      </c>
    </row>
    <row r="1122" spans="1:21" x14ac:dyDescent="0.35">
      <c r="A1122" s="3" t="s">
        <v>2033</v>
      </c>
      <c r="B1122" s="3"/>
      <c r="C1122" s="3"/>
      <c r="D1122" s="3"/>
      <c r="E1122" s="91"/>
      <c r="F1122" s="34"/>
      <c r="G1122" s="34"/>
      <c r="H1122" s="34"/>
      <c r="I1122" s="34"/>
      <c r="J1122" s="34"/>
      <c r="K1122" s="98">
        <v>45037</v>
      </c>
      <c r="L1122" s="3" t="s">
        <v>9</v>
      </c>
      <c r="M1122" s="34"/>
      <c r="N1122" s="34">
        <v>350000</v>
      </c>
      <c r="O1122" s="34">
        <f t="shared" si="161"/>
        <v>350000</v>
      </c>
      <c r="P1122" s="34"/>
      <c r="Q1122" s="34"/>
      <c r="R1122" s="34"/>
      <c r="S1122" s="34"/>
      <c r="T1122" s="3" t="s">
        <v>2142</v>
      </c>
    </row>
    <row r="1123" spans="1:21" x14ac:dyDescent="0.35">
      <c r="A1123" s="3" t="s">
        <v>2033</v>
      </c>
      <c r="B1123" s="3"/>
      <c r="C1123" s="3"/>
      <c r="D1123" s="3"/>
      <c r="E1123" s="91"/>
      <c r="F1123" s="34"/>
      <c r="G1123" s="34"/>
      <c r="H1123" s="34"/>
      <c r="I1123" s="34"/>
      <c r="J1123" s="34"/>
      <c r="K1123" s="98">
        <v>45037</v>
      </c>
      <c r="L1123" s="100" t="s">
        <v>2201</v>
      </c>
      <c r="M1123" s="34"/>
      <c r="N1123" s="100">
        <v>-455600</v>
      </c>
      <c r="O1123" s="34">
        <f t="shared" si="161"/>
        <v>-455600</v>
      </c>
      <c r="P1123" s="34"/>
      <c r="Q1123" s="34"/>
      <c r="R1123" s="34"/>
      <c r="S1123" s="34"/>
      <c r="T1123" s="3" t="s">
        <v>2142</v>
      </c>
    </row>
    <row r="1124" spans="1:21" x14ac:dyDescent="0.35">
      <c r="A1124" s="3" t="s">
        <v>2033</v>
      </c>
      <c r="B1124" s="3"/>
      <c r="C1124" s="3"/>
      <c r="D1124" s="3"/>
      <c r="E1124" s="91"/>
      <c r="F1124" s="34"/>
      <c r="G1124" s="34"/>
      <c r="H1124" s="34"/>
      <c r="I1124" s="34"/>
      <c r="J1124" s="34"/>
      <c r="K1124" s="21"/>
      <c r="L1124" s="3"/>
      <c r="M1124" s="34"/>
      <c r="N1124" s="34"/>
      <c r="O1124" s="34"/>
      <c r="P1124" s="34"/>
      <c r="Q1124" s="34"/>
      <c r="R1124" s="34"/>
      <c r="S1124" s="34"/>
      <c r="T1124" s="3" t="s">
        <v>2142</v>
      </c>
    </row>
    <row r="1125" spans="1:21" s="95" customFormat="1" x14ac:dyDescent="0.35">
      <c r="A1125" s="18" t="s">
        <v>2033</v>
      </c>
      <c r="B1125" s="18"/>
      <c r="C1125" s="18"/>
      <c r="D1125" s="18"/>
      <c r="E1125" s="94"/>
      <c r="F1125" s="23"/>
      <c r="G1125" s="23"/>
      <c r="H1125" s="23"/>
      <c r="I1125" s="23"/>
      <c r="J1125" s="23"/>
      <c r="K1125" s="36"/>
      <c r="L1125" s="18"/>
      <c r="M1125" s="23">
        <f t="shared" ref="M1125:N1125" si="162">SUM(M1114:M1124)</f>
        <v>1600000</v>
      </c>
      <c r="N1125" s="23">
        <f t="shared" si="162"/>
        <v>-405600</v>
      </c>
      <c r="O1125" s="23">
        <f>SUM(O1114:O1124)</f>
        <v>1194400</v>
      </c>
      <c r="P1125" s="23">
        <f>+I1113-M1125</f>
        <v>-1600000</v>
      </c>
      <c r="Q1125" s="23">
        <f>+J1113-N1125</f>
        <v>1600000</v>
      </c>
      <c r="R1125" s="23">
        <f>+P1125+Q1125</f>
        <v>0</v>
      </c>
      <c r="S1125" s="23">
        <f>+O1125</f>
        <v>1194400</v>
      </c>
      <c r="T1125" s="18"/>
      <c r="U1125" s="95" t="s">
        <v>2302</v>
      </c>
    </row>
    <row r="1126" spans="1:21" x14ac:dyDescent="0.35">
      <c r="A1126" s="3" t="s">
        <v>2034</v>
      </c>
      <c r="B1126" s="3" t="s">
        <v>437</v>
      </c>
      <c r="C1126" s="3"/>
      <c r="D1126" s="3">
        <v>119.44</v>
      </c>
      <c r="E1126" s="91">
        <v>10000</v>
      </c>
      <c r="F1126" s="34">
        <f>+D1126*0.8364</f>
        <v>99.899616000000009</v>
      </c>
      <c r="G1126" s="34"/>
      <c r="H1126" s="34">
        <f>+D1126*E1126</f>
        <v>1194400</v>
      </c>
      <c r="I1126" s="34">
        <f>+CEILING(F1126*G1126,1000)</f>
        <v>0</v>
      </c>
      <c r="J1126" s="34">
        <f>(H1126-I1126)</f>
        <v>1194400</v>
      </c>
      <c r="K1126" s="21">
        <v>44386</v>
      </c>
      <c r="L1126" s="3" t="s">
        <v>2109</v>
      </c>
      <c r="M1126" s="34"/>
      <c r="N1126" s="34"/>
      <c r="O1126" s="34"/>
      <c r="P1126" s="34"/>
      <c r="Q1126" s="34"/>
      <c r="R1126" s="34"/>
      <c r="S1126" s="34"/>
      <c r="T1126" s="3" t="s">
        <v>2142</v>
      </c>
      <c r="U1126" s="1" t="s">
        <v>2303</v>
      </c>
    </row>
    <row r="1127" spans="1:21" x14ac:dyDescent="0.35">
      <c r="A1127" s="3" t="s">
        <v>2034</v>
      </c>
      <c r="B1127" s="3"/>
      <c r="C1127" s="3"/>
      <c r="D1127" s="3"/>
      <c r="E1127" s="91"/>
      <c r="F1127" s="34"/>
      <c r="G1127" s="34"/>
      <c r="H1127" s="34"/>
      <c r="I1127" s="34"/>
      <c r="J1127" s="34"/>
      <c r="K1127" s="21">
        <v>44461</v>
      </c>
      <c r="L1127" s="3" t="s">
        <v>316</v>
      </c>
      <c r="M1127" s="34"/>
      <c r="N1127" s="34">
        <v>100000</v>
      </c>
      <c r="O1127" s="34">
        <f t="shared" ref="O1127:O1136" si="163">+SUM(M1127:N1127)</f>
        <v>100000</v>
      </c>
      <c r="P1127" s="34"/>
      <c r="Q1127" s="34"/>
      <c r="R1127" s="34"/>
      <c r="S1127" s="34"/>
      <c r="T1127" s="3" t="s">
        <v>2142</v>
      </c>
    </row>
    <row r="1128" spans="1:21" x14ac:dyDescent="0.35">
      <c r="A1128" s="3" t="s">
        <v>2034</v>
      </c>
      <c r="B1128" s="3"/>
      <c r="C1128" s="3"/>
      <c r="D1128" s="3"/>
      <c r="E1128" s="91"/>
      <c r="F1128" s="34"/>
      <c r="G1128" s="34"/>
      <c r="H1128" s="34"/>
      <c r="I1128" s="34"/>
      <c r="J1128" s="34"/>
      <c r="K1128" s="21">
        <v>44206</v>
      </c>
      <c r="L1128" s="3" t="s">
        <v>1204</v>
      </c>
      <c r="M1128" s="34"/>
      <c r="N1128" s="34">
        <v>300000</v>
      </c>
      <c r="O1128" s="34">
        <f t="shared" si="163"/>
        <v>300000</v>
      </c>
      <c r="P1128" s="34"/>
      <c r="Q1128" s="34"/>
      <c r="R1128" s="34"/>
      <c r="S1128" s="34"/>
      <c r="T1128" s="3" t="s">
        <v>2142</v>
      </c>
    </row>
    <row r="1129" spans="1:21" x14ac:dyDescent="0.35">
      <c r="A1129" s="3" t="s">
        <v>2034</v>
      </c>
      <c r="B1129" s="3"/>
      <c r="C1129" s="3"/>
      <c r="D1129" s="3"/>
      <c r="E1129" s="91"/>
      <c r="F1129" s="34"/>
      <c r="G1129" s="34"/>
      <c r="H1129" s="34"/>
      <c r="I1129" s="34"/>
      <c r="J1129" s="34"/>
      <c r="K1129" s="21">
        <v>44387</v>
      </c>
      <c r="L1129" s="3" t="s">
        <v>1204</v>
      </c>
      <c r="M1129" s="34"/>
      <c r="N1129" s="34">
        <v>-100000</v>
      </c>
      <c r="O1129" s="34">
        <f t="shared" si="163"/>
        <v>-100000</v>
      </c>
      <c r="P1129" s="34"/>
      <c r="Q1129" s="34"/>
      <c r="R1129" s="34"/>
      <c r="S1129" s="34"/>
      <c r="T1129" s="3" t="s">
        <v>2142</v>
      </c>
    </row>
    <row r="1130" spans="1:21" x14ac:dyDescent="0.35">
      <c r="A1130" s="3" t="s">
        <v>2034</v>
      </c>
      <c r="B1130" s="3"/>
      <c r="C1130" s="3"/>
      <c r="D1130" s="3"/>
      <c r="E1130" s="91"/>
      <c r="F1130" s="34"/>
      <c r="G1130" s="34"/>
      <c r="H1130" s="34"/>
      <c r="I1130" s="34"/>
      <c r="J1130" s="34"/>
      <c r="K1130" s="21"/>
      <c r="L1130" s="3" t="s">
        <v>1204</v>
      </c>
      <c r="M1130" s="34"/>
      <c r="N1130" s="34">
        <v>200000</v>
      </c>
      <c r="O1130" s="34">
        <f t="shared" si="163"/>
        <v>200000</v>
      </c>
      <c r="P1130" s="34"/>
      <c r="Q1130" s="34"/>
      <c r="R1130" s="34"/>
      <c r="S1130" s="34"/>
      <c r="T1130" s="3" t="s">
        <v>2142</v>
      </c>
    </row>
    <row r="1131" spans="1:21" x14ac:dyDescent="0.35">
      <c r="A1131" s="3" t="s">
        <v>2034</v>
      </c>
      <c r="B1131" s="3"/>
      <c r="C1131" s="3"/>
      <c r="D1131" s="3"/>
      <c r="E1131" s="91"/>
      <c r="F1131" s="34"/>
      <c r="G1131" s="34"/>
      <c r="H1131" s="34"/>
      <c r="I1131" s="34"/>
      <c r="J1131" s="34"/>
      <c r="K1131" s="21">
        <v>44720</v>
      </c>
      <c r="L1131" s="3" t="s">
        <v>1204</v>
      </c>
      <c r="M1131" s="34"/>
      <c r="N1131" s="34">
        <v>300000</v>
      </c>
      <c r="O1131" s="34">
        <f t="shared" si="163"/>
        <v>300000</v>
      </c>
      <c r="P1131" s="34"/>
      <c r="Q1131" s="34"/>
      <c r="R1131" s="34"/>
      <c r="S1131" s="34"/>
      <c r="T1131" s="3" t="s">
        <v>2142</v>
      </c>
    </row>
    <row r="1132" spans="1:21" x14ac:dyDescent="0.35">
      <c r="A1132" s="3" t="s">
        <v>2034</v>
      </c>
      <c r="B1132" s="3"/>
      <c r="C1132" s="3"/>
      <c r="D1132" s="3"/>
      <c r="E1132" s="91"/>
      <c r="F1132" s="34"/>
      <c r="G1132" s="34"/>
      <c r="H1132" s="34"/>
      <c r="I1132" s="34"/>
      <c r="J1132" s="34"/>
      <c r="K1132" s="3">
        <v>45037</v>
      </c>
      <c r="L1132" s="3" t="s">
        <v>1204</v>
      </c>
      <c r="M1132" s="34"/>
      <c r="N1132" s="34">
        <v>455600</v>
      </c>
      <c r="O1132" s="34">
        <f t="shared" si="163"/>
        <v>455600</v>
      </c>
      <c r="P1132" s="34"/>
      <c r="Q1132" s="34"/>
      <c r="R1132" s="34"/>
      <c r="S1132" s="34"/>
      <c r="T1132" s="3" t="s">
        <v>2142</v>
      </c>
    </row>
    <row r="1133" spans="1:21" x14ac:dyDescent="0.35">
      <c r="A1133" s="3" t="s">
        <v>2034</v>
      </c>
      <c r="B1133" s="3"/>
      <c r="C1133" s="3"/>
      <c r="D1133" s="3"/>
      <c r="E1133" s="91"/>
      <c r="F1133" s="34"/>
      <c r="G1133" s="34"/>
      <c r="H1133" s="34"/>
      <c r="I1133" s="34"/>
      <c r="J1133" s="34"/>
      <c r="K1133" s="3">
        <v>45111</v>
      </c>
      <c r="L1133" s="3" t="s">
        <v>316</v>
      </c>
      <c r="M1133" s="34"/>
      <c r="N1133" s="34">
        <v>350000</v>
      </c>
      <c r="O1133" s="34">
        <f t="shared" si="163"/>
        <v>350000</v>
      </c>
      <c r="P1133" s="34"/>
      <c r="Q1133" s="34"/>
      <c r="R1133" s="34"/>
      <c r="S1133" s="34"/>
      <c r="T1133" s="3" t="s">
        <v>2142</v>
      </c>
    </row>
    <row r="1134" spans="1:21" x14ac:dyDescent="0.35">
      <c r="A1134" s="3" t="s">
        <v>2034</v>
      </c>
      <c r="B1134" s="3"/>
      <c r="C1134" s="3"/>
      <c r="D1134" s="3"/>
      <c r="E1134" s="91"/>
      <c r="F1134" s="34">
        <f>+D1134*0.8364</f>
        <v>0</v>
      </c>
      <c r="G1134" s="34"/>
      <c r="H1134" s="34"/>
      <c r="I1134" s="34"/>
      <c r="J1134" s="34"/>
      <c r="K1134" s="21">
        <v>45111</v>
      </c>
      <c r="L1134" s="3" t="s">
        <v>316</v>
      </c>
      <c r="M1134" s="34"/>
      <c r="N1134" s="34">
        <v>350000</v>
      </c>
      <c r="O1134" s="34">
        <f t="shared" si="163"/>
        <v>350000</v>
      </c>
      <c r="P1134" s="34"/>
      <c r="Q1134" s="34"/>
      <c r="R1134" s="34"/>
      <c r="S1134" s="34"/>
      <c r="T1134" s="3" t="s">
        <v>2142</v>
      </c>
    </row>
    <row r="1135" spans="1:21" x14ac:dyDescent="0.35">
      <c r="A1135" s="3" t="s">
        <v>2034</v>
      </c>
      <c r="B1135" s="3"/>
      <c r="C1135" s="3"/>
      <c r="D1135" s="3"/>
      <c r="E1135" s="91"/>
      <c r="F1135" s="34"/>
      <c r="G1135" s="34"/>
      <c r="H1135" s="34"/>
      <c r="I1135" s="34"/>
      <c r="J1135" s="34"/>
      <c r="K1135" s="21">
        <v>45124</v>
      </c>
      <c r="L1135" s="3" t="s">
        <v>316</v>
      </c>
      <c r="M1135" s="34"/>
      <c r="N1135" s="34">
        <v>-755600</v>
      </c>
      <c r="O1135" s="34">
        <f t="shared" si="163"/>
        <v>-755600</v>
      </c>
      <c r="P1135" s="34"/>
      <c r="Q1135" s="34"/>
      <c r="R1135" s="34"/>
      <c r="S1135" s="34"/>
      <c r="T1135" s="3" t="s">
        <v>2142</v>
      </c>
    </row>
    <row r="1136" spans="1:21" x14ac:dyDescent="0.35">
      <c r="A1136" s="3" t="s">
        <v>2034</v>
      </c>
      <c r="B1136" s="3"/>
      <c r="C1136" s="3"/>
      <c r="D1136" s="3"/>
      <c r="E1136" s="91"/>
      <c r="F1136" s="34"/>
      <c r="G1136" s="34"/>
      <c r="H1136" s="34"/>
      <c r="I1136" s="34"/>
      <c r="J1136" s="34"/>
      <c r="K1136" s="21">
        <v>45247</v>
      </c>
      <c r="L1136" s="3" t="s">
        <v>2111</v>
      </c>
      <c r="M1136" s="34"/>
      <c r="N1136" s="34">
        <v>-5600</v>
      </c>
      <c r="O1136" s="34">
        <f t="shared" si="163"/>
        <v>-5600</v>
      </c>
      <c r="P1136" s="34"/>
      <c r="Q1136" s="34"/>
      <c r="R1136" s="34"/>
      <c r="S1136" s="34"/>
      <c r="T1136" s="3" t="s">
        <v>2142</v>
      </c>
    </row>
    <row r="1137" spans="1:21" x14ac:dyDescent="0.35">
      <c r="A1137" s="3" t="s">
        <v>2034</v>
      </c>
      <c r="B1137" s="3"/>
      <c r="C1137" s="3"/>
      <c r="D1137" s="3"/>
      <c r="E1137" s="91"/>
      <c r="F1137" s="34"/>
      <c r="G1137" s="34"/>
      <c r="H1137" s="34"/>
      <c r="I1137" s="34"/>
      <c r="J1137" s="34"/>
      <c r="K1137" s="21"/>
      <c r="L1137" s="3"/>
      <c r="M1137" s="34"/>
      <c r="N1137" s="34"/>
      <c r="O1137" s="34"/>
      <c r="P1137" s="34"/>
      <c r="Q1137" s="34"/>
      <c r="R1137" s="34"/>
      <c r="S1137" s="34"/>
      <c r="T1137" s="3" t="s">
        <v>2142</v>
      </c>
    </row>
    <row r="1138" spans="1:21" s="95" customFormat="1" x14ac:dyDescent="0.35">
      <c r="A1138" s="18" t="s">
        <v>2034</v>
      </c>
      <c r="B1138" s="18"/>
      <c r="C1138" s="18"/>
      <c r="D1138" s="18"/>
      <c r="E1138" s="94"/>
      <c r="F1138" s="23"/>
      <c r="G1138" s="23"/>
      <c r="H1138" s="23"/>
      <c r="I1138" s="23"/>
      <c r="J1138" s="23"/>
      <c r="K1138" s="36"/>
      <c r="L1138" s="18"/>
      <c r="M1138" s="23">
        <f t="shared" ref="M1138:N1138" si="164">SUM(M1127:M1137)</f>
        <v>0</v>
      </c>
      <c r="N1138" s="23">
        <f t="shared" si="164"/>
        <v>1194400</v>
      </c>
      <c r="O1138" s="23">
        <f>SUM(O1127:O1137)</f>
        <v>1194400</v>
      </c>
      <c r="P1138" s="23">
        <f>+I1126-M1138</f>
        <v>0</v>
      </c>
      <c r="Q1138" s="23">
        <f>+J1126-N1138</f>
        <v>0</v>
      </c>
      <c r="R1138" s="23">
        <f>+P1138+Q1138</f>
        <v>0</v>
      </c>
      <c r="S1138" s="23">
        <f>+O1138</f>
        <v>1194400</v>
      </c>
      <c r="T1138" s="18"/>
      <c r="U1138" s="95" t="s">
        <v>2302</v>
      </c>
    </row>
    <row r="1139" spans="1:21" x14ac:dyDescent="0.35">
      <c r="A1139" s="3" t="s">
        <v>2035</v>
      </c>
      <c r="B1139" s="3" t="s">
        <v>437</v>
      </c>
      <c r="C1139" s="3"/>
      <c r="D1139" s="3">
        <v>119.44</v>
      </c>
      <c r="E1139" s="91">
        <v>10000</v>
      </c>
      <c r="F1139" s="34">
        <f>+D1139*0.8364</f>
        <v>99.899616000000009</v>
      </c>
      <c r="G1139" s="34"/>
      <c r="H1139" s="34">
        <f>+D1139*E1139</f>
        <v>1194400</v>
      </c>
      <c r="I1139" s="34">
        <f>+CEILING(F1139*G1139,1000)</f>
        <v>0</v>
      </c>
      <c r="J1139" s="34">
        <f>(H1139-I1139)</f>
        <v>1194400</v>
      </c>
      <c r="K1139" s="21">
        <v>44478</v>
      </c>
      <c r="L1139" s="3" t="s">
        <v>2109</v>
      </c>
      <c r="M1139" s="34"/>
      <c r="N1139" s="34"/>
      <c r="O1139" s="34"/>
      <c r="P1139" s="34"/>
      <c r="Q1139" s="34"/>
      <c r="R1139" s="34"/>
      <c r="S1139" s="34"/>
      <c r="T1139" s="3" t="s">
        <v>2142</v>
      </c>
      <c r="U1139" s="1" t="s">
        <v>2303</v>
      </c>
    </row>
    <row r="1140" spans="1:21" x14ac:dyDescent="0.35">
      <c r="A1140" s="3" t="s">
        <v>2035</v>
      </c>
      <c r="B1140" s="3"/>
      <c r="C1140" s="3"/>
      <c r="D1140" s="3"/>
      <c r="E1140" s="91"/>
      <c r="F1140" s="34"/>
      <c r="G1140" s="34"/>
      <c r="H1140" s="34"/>
      <c r="I1140" s="34"/>
      <c r="J1140" s="34"/>
      <c r="K1140" s="21">
        <v>44467</v>
      </c>
      <c r="L1140" s="3" t="s">
        <v>316</v>
      </c>
      <c r="M1140" s="34">
        <v>300000</v>
      </c>
      <c r="N1140" s="34"/>
      <c r="O1140" s="34">
        <f t="shared" ref="O1140:O1159" si="165">+SUM(M1140:N1140)</f>
        <v>300000</v>
      </c>
      <c r="P1140" s="34"/>
      <c r="Q1140" s="34"/>
      <c r="R1140" s="34"/>
      <c r="S1140" s="34"/>
      <c r="T1140" s="3" t="s">
        <v>2142</v>
      </c>
    </row>
    <row r="1141" spans="1:21" x14ac:dyDescent="0.35">
      <c r="A1141" s="3" t="s">
        <v>2035</v>
      </c>
      <c r="B1141" s="3"/>
      <c r="C1141" s="3"/>
      <c r="D1141" s="3"/>
      <c r="E1141" s="91"/>
      <c r="F1141" s="34"/>
      <c r="G1141" s="34"/>
      <c r="H1141" s="34"/>
      <c r="I1141" s="34"/>
      <c r="J1141" s="34"/>
      <c r="K1141" s="21"/>
      <c r="L1141" s="100" t="s">
        <v>2243</v>
      </c>
      <c r="M1141" s="34"/>
      <c r="N1141" s="100">
        <v>175000</v>
      </c>
      <c r="O1141" s="34">
        <f t="shared" si="165"/>
        <v>175000</v>
      </c>
      <c r="P1141" s="34"/>
      <c r="Q1141" s="34"/>
      <c r="R1141" s="34"/>
      <c r="S1141" s="34"/>
      <c r="T1141" s="3" t="s">
        <v>2142</v>
      </c>
    </row>
    <row r="1142" spans="1:21" x14ac:dyDescent="0.35">
      <c r="A1142" s="3" t="s">
        <v>2035</v>
      </c>
      <c r="B1142" s="3"/>
      <c r="C1142" s="3"/>
      <c r="D1142" s="3"/>
      <c r="E1142" s="91"/>
      <c r="F1142" s="34"/>
      <c r="G1142" s="34"/>
      <c r="H1142" s="34"/>
      <c r="I1142" s="34"/>
      <c r="J1142" s="34"/>
      <c r="K1142" s="21">
        <v>44821</v>
      </c>
      <c r="L1142" s="3" t="s">
        <v>316</v>
      </c>
      <c r="M1142" s="34">
        <v>300000</v>
      </c>
      <c r="N1142" s="34"/>
      <c r="O1142" s="34">
        <f t="shared" si="165"/>
        <v>300000</v>
      </c>
      <c r="P1142" s="34"/>
      <c r="Q1142" s="34"/>
      <c r="R1142" s="34"/>
      <c r="S1142" s="34"/>
      <c r="T1142" s="3" t="s">
        <v>2142</v>
      </c>
    </row>
    <row r="1143" spans="1:21" x14ac:dyDescent="0.35">
      <c r="A1143" s="3" t="s">
        <v>2035</v>
      </c>
      <c r="B1143" s="3"/>
      <c r="C1143" s="3"/>
      <c r="D1143" s="3"/>
      <c r="E1143" s="91"/>
      <c r="F1143" s="34"/>
      <c r="G1143" s="34"/>
      <c r="H1143" s="34"/>
      <c r="I1143" s="34"/>
      <c r="J1143" s="34"/>
      <c r="K1143" s="21">
        <v>44821</v>
      </c>
      <c r="L1143" s="3" t="s">
        <v>316</v>
      </c>
      <c r="M1143" s="34">
        <v>-300000</v>
      </c>
      <c r="N1143" s="34"/>
      <c r="O1143" s="34">
        <f t="shared" si="165"/>
        <v>-300000</v>
      </c>
      <c r="P1143" s="34"/>
      <c r="Q1143" s="34"/>
      <c r="R1143" s="34"/>
      <c r="S1143" s="34"/>
      <c r="T1143" s="3" t="s">
        <v>2142</v>
      </c>
    </row>
    <row r="1144" spans="1:21" x14ac:dyDescent="0.35">
      <c r="A1144" s="3" t="s">
        <v>2035</v>
      </c>
      <c r="B1144" s="3"/>
      <c r="C1144" s="3" t="s">
        <v>2036</v>
      </c>
      <c r="D1144" s="3"/>
      <c r="E1144" s="91"/>
      <c r="F1144" s="34"/>
      <c r="G1144" s="34"/>
      <c r="H1144" s="34"/>
      <c r="I1144" s="34"/>
      <c r="J1144" s="34"/>
      <c r="K1144" s="21">
        <v>45194</v>
      </c>
      <c r="L1144" s="3" t="s">
        <v>316</v>
      </c>
      <c r="M1144" s="34">
        <v>350000</v>
      </c>
      <c r="N1144" s="34"/>
      <c r="O1144" s="34">
        <f t="shared" si="165"/>
        <v>350000</v>
      </c>
      <c r="P1144" s="34"/>
      <c r="Q1144" s="34"/>
      <c r="R1144" s="34"/>
      <c r="S1144" s="34"/>
      <c r="T1144" s="3" t="s">
        <v>2142</v>
      </c>
    </row>
    <row r="1145" spans="1:21" x14ac:dyDescent="0.35">
      <c r="A1145" s="3" t="s">
        <v>2035</v>
      </c>
      <c r="B1145" s="3"/>
      <c r="C1145" s="3" t="s">
        <v>2037</v>
      </c>
      <c r="D1145" s="3"/>
      <c r="E1145" s="91"/>
      <c r="F1145" s="34"/>
      <c r="G1145" s="34"/>
      <c r="H1145" s="34"/>
      <c r="I1145" s="34"/>
      <c r="J1145" s="34"/>
      <c r="K1145" s="21">
        <v>45194</v>
      </c>
      <c r="L1145" s="3" t="s">
        <v>316</v>
      </c>
      <c r="M1145" s="34">
        <v>350000</v>
      </c>
      <c r="N1145" s="34"/>
      <c r="O1145" s="34">
        <f t="shared" si="165"/>
        <v>350000</v>
      </c>
      <c r="P1145" s="34"/>
      <c r="Q1145" s="34"/>
      <c r="R1145" s="34"/>
      <c r="S1145" s="34"/>
      <c r="T1145" s="3" t="s">
        <v>2142</v>
      </c>
    </row>
    <row r="1146" spans="1:21" x14ac:dyDescent="0.35">
      <c r="A1146" s="3" t="s">
        <v>2035</v>
      </c>
      <c r="B1146" s="3"/>
      <c r="C1146" s="3"/>
      <c r="D1146" s="3"/>
      <c r="E1146" s="91"/>
      <c r="F1146" s="34"/>
      <c r="G1146" s="34"/>
      <c r="H1146" s="34"/>
      <c r="I1146" s="34"/>
      <c r="J1146" s="34"/>
      <c r="K1146" s="21">
        <v>45258</v>
      </c>
      <c r="L1146" s="3" t="s">
        <v>1182</v>
      </c>
      <c r="M1146" s="34"/>
      <c r="N1146" s="34">
        <v>19400</v>
      </c>
      <c r="O1146" s="34">
        <f t="shared" si="165"/>
        <v>19400</v>
      </c>
      <c r="P1146" s="34"/>
      <c r="Q1146" s="34"/>
      <c r="R1146" s="34"/>
      <c r="S1146" s="34"/>
      <c r="T1146" s="3" t="s">
        <v>2142</v>
      </c>
    </row>
    <row r="1147" spans="1:21" x14ac:dyDescent="0.35">
      <c r="A1147" s="3" t="s">
        <v>2035</v>
      </c>
      <c r="B1147" s="3"/>
      <c r="C1147" s="3"/>
      <c r="D1147" s="3"/>
      <c r="E1147" s="91"/>
      <c r="F1147" s="34"/>
      <c r="G1147" s="34"/>
      <c r="H1147" s="34"/>
      <c r="I1147" s="34"/>
      <c r="J1147" s="34"/>
      <c r="K1147" s="21"/>
      <c r="L1147" s="3"/>
      <c r="M1147" s="34"/>
      <c r="N1147" s="34"/>
      <c r="O1147" s="34"/>
      <c r="P1147" s="34"/>
      <c r="Q1147" s="34"/>
      <c r="R1147" s="34"/>
      <c r="S1147" s="34"/>
      <c r="T1147" s="3" t="s">
        <v>2142</v>
      </c>
    </row>
    <row r="1148" spans="1:21" s="95" customFormat="1" x14ac:dyDescent="0.35">
      <c r="A1148" s="18" t="s">
        <v>2035</v>
      </c>
      <c r="B1148" s="18"/>
      <c r="C1148" s="18"/>
      <c r="D1148" s="18"/>
      <c r="E1148" s="94"/>
      <c r="F1148" s="23"/>
      <c r="G1148" s="23"/>
      <c r="H1148" s="23"/>
      <c r="I1148" s="23"/>
      <c r="J1148" s="23"/>
      <c r="K1148" s="36"/>
      <c r="L1148" s="18"/>
      <c r="M1148" s="23">
        <f t="shared" ref="M1148:N1148" si="166">SUM(M1140:M1147)</f>
        <v>1000000</v>
      </c>
      <c r="N1148" s="23">
        <f t="shared" si="166"/>
        <v>194400</v>
      </c>
      <c r="O1148" s="23">
        <f>SUM(O1140:O1147)</f>
        <v>1194400</v>
      </c>
      <c r="P1148" s="23">
        <f>+I1139-M1148</f>
        <v>-1000000</v>
      </c>
      <c r="Q1148" s="23">
        <f>+J1139-N1148</f>
        <v>1000000</v>
      </c>
      <c r="R1148" s="23">
        <f>+P1148+Q1148</f>
        <v>0</v>
      </c>
      <c r="S1148" s="23">
        <f>+O1148</f>
        <v>1194400</v>
      </c>
      <c r="T1148" s="18"/>
      <c r="U1148" s="95" t="s">
        <v>2302</v>
      </c>
    </row>
    <row r="1149" spans="1:21" x14ac:dyDescent="0.35">
      <c r="A1149" s="3" t="s">
        <v>2038</v>
      </c>
      <c r="B1149" s="3" t="s">
        <v>437</v>
      </c>
      <c r="C1149" s="3"/>
      <c r="D1149" s="3">
        <v>144.1</v>
      </c>
      <c r="E1149" s="91">
        <v>10000</v>
      </c>
      <c r="F1149" s="34">
        <f>+D1149*0.8364</f>
        <v>120.52524</v>
      </c>
      <c r="G1149" s="34"/>
      <c r="H1149" s="34">
        <f>+D1149*E1149</f>
        <v>1441000</v>
      </c>
      <c r="I1149" s="34">
        <f>+CEILING(F1149*G1149,1000)</f>
        <v>0</v>
      </c>
      <c r="J1149" s="34">
        <f>(H1149-I1149)</f>
        <v>1441000</v>
      </c>
      <c r="K1149" s="98">
        <v>44478</v>
      </c>
      <c r="L1149" s="3" t="s">
        <v>2109</v>
      </c>
      <c r="M1149" s="34"/>
      <c r="N1149" s="34"/>
      <c r="O1149" s="34"/>
      <c r="P1149" s="34"/>
      <c r="Q1149" s="34"/>
      <c r="R1149" s="34"/>
      <c r="S1149" s="34"/>
      <c r="T1149" s="3" t="s">
        <v>2144</v>
      </c>
      <c r="U1149" s="1" t="s">
        <v>2303</v>
      </c>
    </row>
    <row r="1150" spans="1:21" x14ac:dyDescent="0.35">
      <c r="A1150" s="3" t="s">
        <v>2038</v>
      </c>
      <c r="B1150" s="3"/>
      <c r="C1150" s="3"/>
      <c r="D1150" s="3"/>
      <c r="E1150" s="91"/>
      <c r="F1150" s="34"/>
      <c r="G1150" s="34"/>
      <c r="H1150" s="34"/>
      <c r="I1150" s="34"/>
      <c r="J1150" s="34"/>
      <c r="K1150" s="98">
        <v>44478</v>
      </c>
      <c r="L1150" s="3" t="s">
        <v>316</v>
      </c>
      <c r="M1150" s="34">
        <v>10000</v>
      </c>
      <c r="N1150" s="34"/>
      <c r="O1150" s="34">
        <f t="shared" si="165"/>
        <v>10000</v>
      </c>
      <c r="P1150" s="34"/>
      <c r="Q1150" s="34"/>
      <c r="R1150" s="34"/>
      <c r="S1150" s="34"/>
      <c r="T1150" s="3" t="s">
        <v>2144</v>
      </c>
    </row>
    <row r="1151" spans="1:21" x14ac:dyDescent="0.35">
      <c r="A1151" s="3" t="s">
        <v>2038</v>
      </c>
      <c r="B1151" s="3"/>
      <c r="C1151" s="3"/>
      <c r="D1151" s="3"/>
      <c r="E1151" s="91"/>
      <c r="F1151" s="34"/>
      <c r="G1151" s="34"/>
      <c r="H1151" s="34"/>
      <c r="I1151" s="34"/>
      <c r="J1151" s="34"/>
      <c r="K1151" s="98">
        <v>44466</v>
      </c>
      <c r="L1151" s="100" t="s">
        <v>2244</v>
      </c>
      <c r="M1151" s="34"/>
      <c r="N1151" s="100">
        <v>402000</v>
      </c>
      <c r="O1151" s="34">
        <f t="shared" si="165"/>
        <v>402000</v>
      </c>
      <c r="P1151" s="34"/>
      <c r="Q1151" s="34"/>
      <c r="R1151" s="34"/>
      <c r="S1151" s="34"/>
      <c r="T1151" s="3" t="s">
        <v>2144</v>
      </c>
    </row>
    <row r="1152" spans="1:21" x14ac:dyDescent="0.35">
      <c r="A1152" s="3" t="s">
        <v>2038</v>
      </c>
      <c r="B1152" s="3"/>
      <c r="C1152" s="3"/>
      <c r="D1152" s="3"/>
      <c r="E1152" s="91"/>
      <c r="F1152" s="34">
        <f>+D1152*0.8364</f>
        <v>0</v>
      </c>
      <c r="G1152" s="34"/>
      <c r="H1152" s="34"/>
      <c r="I1152" s="34"/>
      <c r="J1152" s="34"/>
      <c r="K1152" s="98">
        <v>44613</v>
      </c>
      <c r="L1152" s="3" t="s">
        <v>316</v>
      </c>
      <c r="M1152" s="34">
        <v>3000</v>
      </c>
      <c r="N1152" s="34"/>
      <c r="O1152" s="34">
        <f t="shared" si="165"/>
        <v>3000</v>
      </c>
      <c r="P1152" s="34"/>
      <c r="Q1152" s="34"/>
      <c r="R1152" s="34"/>
      <c r="S1152" s="34"/>
      <c r="T1152" s="3" t="s">
        <v>2144</v>
      </c>
    </row>
    <row r="1153" spans="1:21" x14ac:dyDescent="0.35">
      <c r="A1153" s="3" t="s">
        <v>2038</v>
      </c>
      <c r="B1153" s="3"/>
      <c r="C1153" s="3"/>
      <c r="D1153" s="3"/>
      <c r="E1153" s="91"/>
      <c r="F1153" s="34"/>
      <c r="G1153" s="34"/>
      <c r="H1153" s="34"/>
      <c r="I1153" s="34"/>
      <c r="J1153" s="34"/>
      <c r="K1153" s="98">
        <v>44613</v>
      </c>
      <c r="L1153" s="3" t="s">
        <v>316</v>
      </c>
      <c r="M1153" s="34">
        <v>2100</v>
      </c>
      <c r="N1153" s="34"/>
      <c r="O1153" s="34">
        <f t="shared" si="165"/>
        <v>2100</v>
      </c>
      <c r="P1153" s="34"/>
      <c r="Q1153" s="34"/>
      <c r="R1153" s="34"/>
      <c r="S1153" s="34"/>
      <c r="T1153" s="3" t="s">
        <v>2144</v>
      </c>
    </row>
    <row r="1154" spans="1:21" x14ac:dyDescent="0.35">
      <c r="A1154" s="3" t="s">
        <v>2038</v>
      </c>
      <c r="B1154" s="3"/>
      <c r="C1154" s="3"/>
      <c r="D1154" s="3"/>
      <c r="E1154" s="91"/>
      <c r="F1154" s="34"/>
      <c r="G1154" s="34"/>
      <c r="H1154" s="34"/>
      <c r="I1154" s="34"/>
      <c r="J1154" s="34"/>
      <c r="K1154" s="98">
        <v>44639</v>
      </c>
      <c r="L1154" s="3" t="s">
        <v>316</v>
      </c>
      <c r="M1154" s="34">
        <v>392000</v>
      </c>
      <c r="N1154" s="34"/>
      <c r="O1154" s="34">
        <f t="shared" si="165"/>
        <v>392000</v>
      </c>
      <c r="P1154" s="34"/>
      <c r="Q1154" s="34"/>
      <c r="R1154" s="34"/>
      <c r="S1154" s="34"/>
      <c r="T1154" s="3" t="s">
        <v>2144</v>
      </c>
    </row>
    <row r="1155" spans="1:21" x14ac:dyDescent="0.35">
      <c r="A1155" s="3" t="s">
        <v>2038</v>
      </c>
      <c r="B1155" s="3"/>
      <c r="C1155" s="3"/>
      <c r="D1155" s="3"/>
      <c r="E1155" s="91"/>
      <c r="F1155" s="34"/>
      <c r="G1155" s="34"/>
      <c r="H1155" s="34"/>
      <c r="I1155" s="34"/>
      <c r="J1155" s="34"/>
      <c r="K1155" s="98">
        <v>44818</v>
      </c>
      <c r="L1155" s="3" t="s">
        <v>9</v>
      </c>
      <c r="M1155" s="34"/>
      <c r="N1155" s="34">
        <v>395000</v>
      </c>
      <c r="O1155" s="34">
        <f t="shared" si="165"/>
        <v>395000</v>
      </c>
      <c r="P1155" s="34"/>
      <c r="Q1155" s="34"/>
      <c r="R1155" s="34"/>
      <c r="S1155" s="34"/>
      <c r="T1155" s="3" t="s">
        <v>2144</v>
      </c>
    </row>
    <row r="1156" spans="1:21" x14ac:dyDescent="0.35">
      <c r="A1156" s="3" t="s">
        <v>2038</v>
      </c>
      <c r="B1156" s="3"/>
      <c r="C1156" s="3"/>
      <c r="D1156" s="3"/>
      <c r="E1156" s="91"/>
      <c r="F1156" s="34"/>
      <c r="G1156" s="34"/>
      <c r="H1156" s="34"/>
      <c r="I1156" s="34"/>
      <c r="J1156" s="34"/>
      <c r="K1156" s="98">
        <v>44831</v>
      </c>
      <c r="L1156" s="3" t="s">
        <v>316</v>
      </c>
      <c r="M1156" s="34">
        <v>-392000</v>
      </c>
      <c r="N1156" s="34"/>
      <c r="O1156" s="34">
        <f t="shared" si="165"/>
        <v>-392000</v>
      </c>
      <c r="P1156" s="34"/>
      <c r="Q1156" s="34"/>
      <c r="R1156" s="34"/>
      <c r="S1156" s="34"/>
      <c r="T1156" s="3" t="s">
        <v>2144</v>
      </c>
    </row>
    <row r="1157" spans="1:21" x14ac:dyDescent="0.35">
      <c r="A1157" s="3" t="s">
        <v>2038</v>
      </c>
      <c r="B1157" s="3"/>
      <c r="C1157" s="3"/>
      <c r="D1157" s="3"/>
      <c r="E1157" s="91"/>
      <c r="F1157" s="34"/>
      <c r="G1157" s="34"/>
      <c r="H1157" s="34"/>
      <c r="I1157" s="34"/>
      <c r="J1157" s="34"/>
      <c r="K1157" s="98">
        <v>44881</v>
      </c>
      <c r="L1157" s="3" t="s">
        <v>316</v>
      </c>
      <c r="M1157" s="34">
        <v>250000</v>
      </c>
      <c r="N1157" s="34"/>
      <c r="O1157" s="34">
        <f t="shared" si="165"/>
        <v>250000</v>
      </c>
      <c r="P1157" s="34"/>
      <c r="Q1157" s="34"/>
      <c r="R1157" s="34"/>
      <c r="S1157" s="34"/>
      <c r="T1157" s="3" t="s">
        <v>2144</v>
      </c>
    </row>
    <row r="1158" spans="1:21" x14ac:dyDescent="0.35">
      <c r="A1158" s="3" t="s">
        <v>2038</v>
      </c>
      <c r="B1158" s="3"/>
      <c r="C1158" s="3"/>
      <c r="D1158" s="3"/>
      <c r="E1158" s="91"/>
      <c r="F1158" s="34"/>
      <c r="G1158" s="34"/>
      <c r="H1158" s="34"/>
      <c r="I1158" s="34"/>
      <c r="J1158" s="34"/>
      <c r="K1158" s="98">
        <v>44890</v>
      </c>
      <c r="L1158" s="3" t="s">
        <v>316</v>
      </c>
      <c r="M1158" s="34">
        <v>426000</v>
      </c>
      <c r="N1158" s="34"/>
      <c r="O1158" s="34">
        <f t="shared" si="165"/>
        <v>426000</v>
      </c>
      <c r="P1158" s="34"/>
      <c r="Q1158" s="34"/>
      <c r="R1158" s="34"/>
      <c r="S1158" s="34"/>
      <c r="T1158" s="3" t="s">
        <v>2144</v>
      </c>
    </row>
    <row r="1159" spans="1:21" x14ac:dyDescent="0.35">
      <c r="A1159" s="3" t="s">
        <v>2038</v>
      </c>
      <c r="B1159" s="3"/>
      <c r="C1159" s="3"/>
      <c r="D1159" s="3"/>
      <c r="E1159" s="91"/>
      <c r="F1159" s="34"/>
      <c r="G1159" s="34"/>
      <c r="H1159" s="34"/>
      <c r="I1159" s="34"/>
      <c r="J1159" s="34"/>
      <c r="K1159" s="98">
        <v>44898</v>
      </c>
      <c r="L1159" s="3" t="s">
        <v>9</v>
      </c>
      <c r="M1159" s="34"/>
      <c r="N1159" s="34">
        <v>-47000</v>
      </c>
      <c r="O1159" s="34">
        <f t="shared" si="165"/>
        <v>-47000</v>
      </c>
      <c r="P1159" s="34"/>
      <c r="Q1159" s="34"/>
      <c r="R1159" s="34"/>
      <c r="S1159" s="34"/>
      <c r="T1159" s="3" t="s">
        <v>2144</v>
      </c>
    </row>
    <row r="1160" spans="1:21" x14ac:dyDescent="0.35">
      <c r="A1160" s="3" t="s">
        <v>2038</v>
      </c>
      <c r="B1160" s="3"/>
      <c r="C1160" s="3"/>
      <c r="D1160" s="3"/>
      <c r="E1160" s="91"/>
      <c r="F1160" s="34"/>
      <c r="G1160" s="34"/>
      <c r="H1160" s="34"/>
      <c r="I1160" s="34"/>
      <c r="J1160" s="34"/>
      <c r="K1160" s="3"/>
      <c r="L1160" s="3"/>
      <c r="M1160" s="34"/>
      <c r="N1160" s="34"/>
      <c r="O1160" s="34"/>
      <c r="P1160" s="34"/>
      <c r="Q1160" s="34"/>
      <c r="R1160" s="34"/>
      <c r="S1160" s="34"/>
      <c r="T1160" s="3" t="s">
        <v>2144</v>
      </c>
    </row>
    <row r="1161" spans="1:21" s="95" customFormat="1" x14ac:dyDescent="0.35">
      <c r="A1161" s="18"/>
      <c r="B1161" s="18"/>
      <c r="C1161" s="18"/>
      <c r="D1161" s="18"/>
      <c r="E1161" s="94"/>
      <c r="F1161" s="23"/>
      <c r="G1161" s="23"/>
      <c r="H1161" s="23"/>
      <c r="I1161" s="23"/>
      <c r="J1161" s="23"/>
      <c r="K1161" s="18"/>
      <c r="L1161" s="18"/>
      <c r="M1161" s="23">
        <f t="shared" ref="M1161:N1161" si="167">SUM(M1150:M1160)</f>
        <v>691100</v>
      </c>
      <c r="N1161" s="23">
        <f t="shared" si="167"/>
        <v>750000</v>
      </c>
      <c r="O1161" s="23">
        <f>SUM(O1150:O1160)</f>
        <v>1441100</v>
      </c>
      <c r="P1161" s="23">
        <f>+I1149-M1161</f>
        <v>-691100</v>
      </c>
      <c r="Q1161" s="23">
        <f>+J1149-N1161</f>
        <v>691000</v>
      </c>
      <c r="R1161" s="23">
        <f>+P1161+Q1161</f>
        <v>-100</v>
      </c>
      <c r="S1161" s="23">
        <f>+O1161</f>
        <v>1441100</v>
      </c>
      <c r="T1161" s="18"/>
      <c r="U1161" s="95" t="s">
        <v>2302</v>
      </c>
    </row>
    <row r="1162" spans="1:21" x14ac:dyDescent="0.35">
      <c r="A1162" s="3" t="s">
        <v>2039</v>
      </c>
      <c r="B1162" s="3" t="s">
        <v>437</v>
      </c>
      <c r="C1162" s="3"/>
      <c r="D1162" s="3">
        <v>144.1</v>
      </c>
      <c r="E1162" s="91">
        <v>12500</v>
      </c>
      <c r="F1162" s="34">
        <f>+D1162*0.8364</f>
        <v>120.52524</v>
      </c>
      <c r="G1162" s="34"/>
      <c r="H1162" s="34">
        <f>+D1162*E1162</f>
        <v>1801250</v>
      </c>
      <c r="I1162" s="34">
        <f>+CEILING(F1162*G1162,1000)</f>
        <v>0</v>
      </c>
      <c r="J1162" s="34">
        <f>(H1162-I1162)</f>
        <v>1801250</v>
      </c>
      <c r="K1162" s="3">
        <v>44570</v>
      </c>
      <c r="L1162" s="3" t="s">
        <v>2109</v>
      </c>
      <c r="M1162" s="34"/>
      <c r="N1162" s="34"/>
      <c r="O1162" s="34"/>
      <c r="P1162" s="34"/>
      <c r="Q1162" s="34"/>
      <c r="R1162" s="34"/>
      <c r="S1162" s="34"/>
      <c r="T1162" s="3" t="s">
        <v>2132</v>
      </c>
      <c r="U1162" s="1" t="s">
        <v>2303</v>
      </c>
    </row>
    <row r="1163" spans="1:21" x14ac:dyDescent="0.35">
      <c r="A1163" s="3" t="s">
        <v>2039</v>
      </c>
      <c r="B1163" s="3"/>
      <c r="C1163" s="3"/>
      <c r="D1163" s="3"/>
      <c r="E1163" s="91"/>
      <c r="F1163" s="34">
        <f>+D1163*0.8364</f>
        <v>0</v>
      </c>
      <c r="G1163" s="34"/>
      <c r="H1163" s="34"/>
      <c r="I1163" s="34"/>
      <c r="J1163" s="34"/>
      <c r="K1163" s="21">
        <v>44570</v>
      </c>
      <c r="L1163" s="3" t="s">
        <v>9</v>
      </c>
      <c r="M1163" s="34"/>
      <c r="N1163" s="34">
        <v>5000</v>
      </c>
      <c r="O1163" s="34">
        <f t="shared" ref="O1163:O1171" si="168">+SUM(M1163:N1163)</f>
        <v>5000</v>
      </c>
      <c r="P1163" s="34"/>
      <c r="Q1163" s="34"/>
      <c r="R1163" s="34"/>
      <c r="S1163" s="34"/>
      <c r="T1163" s="3" t="s">
        <v>2132</v>
      </c>
    </row>
    <row r="1164" spans="1:21" x14ac:dyDescent="0.35">
      <c r="A1164" s="3" t="s">
        <v>2039</v>
      </c>
      <c r="B1164" s="3"/>
      <c r="C1164" s="3"/>
      <c r="D1164" s="3"/>
      <c r="E1164" s="91"/>
      <c r="F1164" s="34"/>
      <c r="G1164" s="34"/>
      <c r="H1164" s="34"/>
      <c r="I1164" s="34"/>
      <c r="J1164" s="34"/>
      <c r="K1164" s="21">
        <v>44577</v>
      </c>
      <c r="L1164" s="3" t="s">
        <v>9</v>
      </c>
      <c r="M1164" s="34"/>
      <c r="N1164" s="34">
        <v>195000</v>
      </c>
      <c r="O1164" s="34">
        <f t="shared" si="168"/>
        <v>195000</v>
      </c>
      <c r="P1164" s="34"/>
      <c r="Q1164" s="34"/>
      <c r="R1164" s="34"/>
      <c r="S1164" s="34"/>
      <c r="T1164" s="3" t="s">
        <v>2132</v>
      </c>
    </row>
    <row r="1165" spans="1:21" x14ac:dyDescent="0.35">
      <c r="A1165" s="3" t="s">
        <v>2039</v>
      </c>
      <c r="B1165" s="3"/>
      <c r="C1165" s="3"/>
      <c r="D1165" s="3"/>
      <c r="E1165" s="91"/>
      <c r="F1165" s="34"/>
      <c r="G1165" s="34"/>
      <c r="H1165" s="34"/>
      <c r="I1165" s="34"/>
      <c r="J1165" s="34"/>
      <c r="K1165" s="21">
        <v>44577</v>
      </c>
      <c r="L1165" s="3" t="s">
        <v>316</v>
      </c>
      <c r="M1165" s="34">
        <v>200000</v>
      </c>
      <c r="N1165" s="34"/>
      <c r="O1165" s="34">
        <f t="shared" si="168"/>
        <v>200000</v>
      </c>
      <c r="P1165" s="34"/>
      <c r="Q1165" s="34"/>
      <c r="R1165" s="34"/>
      <c r="S1165" s="34"/>
      <c r="T1165" s="3" t="s">
        <v>2132</v>
      </c>
    </row>
    <row r="1166" spans="1:21" x14ac:dyDescent="0.35">
      <c r="A1166" s="3" t="s">
        <v>2039</v>
      </c>
      <c r="B1166" s="3"/>
      <c r="C1166" s="3"/>
      <c r="D1166" s="3"/>
      <c r="E1166" s="91"/>
      <c r="F1166" s="34"/>
      <c r="G1166" s="34"/>
      <c r="H1166" s="34"/>
      <c r="I1166" s="34"/>
      <c r="J1166" s="34"/>
      <c r="K1166" s="21">
        <v>44672</v>
      </c>
      <c r="L1166" s="3" t="s">
        <v>316</v>
      </c>
      <c r="M1166" s="34">
        <v>200000</v>
      </c>
      <c r="N1166" s="34"/>
      <c r="O1166" s="34">
        <f t="shared" si="168"/>
        <v>200000</v>
      </c>
      <c r="P1166" s="34"/>
      <c r="Q1166" s="34"/>
      <c r="R1166" s="34"/>
      <c r="S1166" s="34"/>
      <c r="T1166" s="3" t="s">
        <v>2132</v>
      </c>
    </row>
    <row r="1167" spans="1:21" x14ac:dyDescent="0.35">
      <c r="A1167" s="3" t="s">
        <v>2039</v>
      </c>
      <c r="B1167" s="3"/>
      <c r="C1167" s="3"/>
      <c r="D1167" s="3"/>
      <c r="E1167" s="91"/>
      <c r="F1167" s="34"/>
      <c r="G1167" s="34"/>
      <c r="H1167" s="34"/>
      <c r="I1167" s="34"/>
      <c r="J1167" s="34"/>
      <c r="K1167" s="21">
        <v>44672</v>
      </c>
      <c r="L1167" s="3" t="s">
        <v>9</v>
      </c>
      <c r="M1167" s="34"/>
      <c r="N1167" s="34">
        <v>300000</v>
      </c>
      <c r="O1167" s="34">
        <f t="shared" si="168"/>
        <v>300000</v>
      </c>
      <c r="P1167" s="34"/>
      <c r="Q1167" s="34"/>
      <c r="R1167" s="34"/>
      <c r="S1167" s="34"/>
      <c r="T1167" s="3" t="s">
        <v>2132</v>
      </c>
    </row>
    <row r="1168" spans="1:21" x14ac:dyDescent="0.35">
      <c r="A1168" s="3" t="s">
        <v>2039</v>
      </c>
      <c r="B1168" s="3"/>
      <c r="C1168" s="3"/>
      <c r="D1168" s="3"/>
      <c r="E1168" s="91"/>
      <c r="F1168" s="34"/>
      <c r="G1168" s="34"/>
      <c r="H1168" s="34"/>
      <c r="I1168" s="34"/>
      <c r="J1168" s="34"/>
      <c r="K1168" s="21">
        <v>44806</v>
      </c>
      <c r="L1168" s="3" t="s">
        <v>316</v>
      </c>
      <c r="M1168" s="34">
        <v>200000</v>
      </c>
      <c r="N1168" s="34"/>
      <c r="O1168" s="34">
        <f t="shared" si="168"/>
        <v>200000</v>
      </c>
      <c r="P1168" s="34"/>
      <c r="Q1168" s="34"/>
      <c r="R1168" s="34"/>
      <c r="S1168" s="34"/>
      <c r="T1168" s="3" t="s">
        <v>2132</v>
      </c>
    </row>
    <row r="1169" spans="1:21" x14ac:dyDescent="0.35">
      <c r="A1169" s="3" t="s">
        <v>2039</v>
      </c>
      <c r="B1169" s="3"/>
      <c r="C1169" s="3"/>
      <c r="D1169" s="3"/>
      <c r="E1169" s="91"/>
      <c r="F1169" s="34"/>
      <c r="G1169" s="34"/>
      <c r="H1169" s="34"/>
      <c r="I1169" s="34"/>
      <c r="J1169" s="34"/>
      <c r="K1169" s="21">
        <v>44806</v>
      </c>
      <c r="L1169" s="3" t="s">
        <v>316</v>
      </c>
      <c r="M1169" s="34">
        <v>143000</v>
      </c>
      <c r="N1169" s="34"/>
      <c r="O1169" s="34">
        <f t="shared" si="168"/>
        <v>143000</v>
      </c>
      <c r="P1169" s="34"/>
      <c r="Q1169" s="34"/>
      <c r="R1169" s="34"/>
      <c r="S1169" s="34"/>
      <c r="T1169" s="3" t="s">
        <v>2132</v>
      </c>
    </row>
    <row r="1170" spans="1:21" x14ac:dyDescent="0.35">
      <c r="A1170" s="3" t="s">
        <v>2039</v>
      </c>
      <c r="B1170" s="3"/>
      <c r="C1170" s="3"/>
      <c r="D1170" s="3"/>
      <c r="E1170" s="91"/>
      <c r="F1170" s="34"/>
      <c r="G1170" s="34"/>
      <c r="H1170" s="34"/>
      <c r="I1170" s="34"/>
      <c r="J1170" s="34"/>
      <c r="K1170" s="3">
        <v>44806</v>
      </c>
      <c r="L1170" s="3" t="s">
        <v>1182</v>
      </c>
      <c r="M1170" s="34"/>
      <c r="N1170" s="34">
        <v>543000</v>
      </c>
      <c r="O1170" s="34">
        <f t="shared" si="168"/>
        <v>543000</v>
      </c>
      <c r="P1170" s="34"/>
      <c r="Q1170" s="34"/>
      <c r="R1170" s="34"/>
      <c r="S1170" s="34"/>
      <c r="T1170" s="3" t="s">
        <v>2132</v>
      </c>
    </row>
    <row r="1171" spans="1:21" x14ac:dyDescent="0.35">
      <c r="A1171" s="3" t="s">
        <v>2039</v>
      </c>
      <c r="B1171" s="3"/>
      <c r="C1171" s="3"/>
      <c r="D1171" s="3"/>
      <c r="E1171" s="91"/>
      <c r="F1171" s="34"/>
      <c r="G1171" s="34"/>
      <c r="H1171" s="34"/>
      <c r="I1171" s="34"/>
      <c r="J1171" s="34"/>
      <c r="K1171" s="3">
        <v>44806</v>
      </c>
      <c r="L1171" s="3" t="s">
        <v>9</v>
      </c>
      <c r="M1171" s="34"/>
      <c r="N1171" s="34">
        <v>15250</v>
      </c>
      <c r="O1171" s="34">
        <f t="shared" si="168"/>
        <v>15250</v>
      </c>
      <c r="P1171" s="34"/>
      <c r="Q1171" s="34"/>
      <c r="R1171" s="34"/>
      <c r="S1171" s="34"/>
      <c r="T1171" s="3" t="s">
        <v>2132</v>
      </c>
    </row>
    <row r="1172" spans="1:21" x14ac:dyDescent="0.35">
      <c r="A1172" s="3" t="s">
        <v>2039</v>
      </c>
      <c r="B1172" s="3"/>
      <c r="C1172" s="3"/>
      <c r="D1172" s="3"/>
      <c r="E1172" s="91"/>
      <c r="F1172" s="34">
        <f>+D1172*0.8364</f>
        <v>0</v>
      </c>
      <c r="G1172" s="34"/>
      <c r="H1172" s="34"/>
      <c r="I1172" s="34"/>
      <c r="J1172" s="34"/>
      <c r="K1172" s="21"/>
      <c r="L1172" s="3"/>
      <c r="M1172" s="34"/>
      <c r="N1172" s="34"/>
      <c r="O1172" s="34"/>
      <c r="P1172" s="34"/>
      <c r="Q1172" s="34"/>
      <c r="R1172" s="34"/>
      <c r="S1172" s="34"/>
      <c r="T1172" s="3" t="s">
        <v>2132</v>
      </c>
    </row>
    <row r="1173" spans="1:21" s="95" customFormat="1" x14ac:dyDescent="0.35">
      <c r="A1173" s="18" t="s">
        <v>2039</v>
      </c>
      <c r="B1173" s="18"/>
      <c r="C1173" s="18"/>
      <c r="D1173" s="18"/>
      <c r="E1173" s="94"/>
      <c r="F1173" s="23"/>
      <c r="G1173" s="23"/>
      <c r="H1173" s="23"/>
      <c r="I1173" s="23"/>
      <c r="J1173" s="23"/>
      <c r="K1173" s="36"/>
      <c r="L1173" s="18"/>
      <c r="M1173" s="23">
        <f t="shared" ref="M1173:N1173" si="169">SUM(M1163:M1172)</f>
        <v>743000</v>
      </c>
      <c r="N1173" s="23">
        <f t="shared" si="169"/>
        <v>1058250</v>
      </c>
      <c r="O1173" s="23">
        <f>SUM(O1163:O1172)</f>
        <v>1801250</v>
      </c>
      <c r="P1173" s="23">
        <f>+I1162-M1173</f>
        <v>-743000</v>
      </c>
      <c r="Q1173" s="23">
        <f>+J1162-N1173</f>
        <v>743000</v>
      </c>
      <c r="R1173" s="23">
        <f>+P1173+Q1173</f>
        <v>0</v>
      </c>
      <c r="S1173" s="23">
        <f>+O1173</f>
        <v>1801250</v>
      </c>
      <c r="T1173" s="18"/>
      <c r="U1173" s="95" t="s">
        <v>2302</v>
      </c>
    </row>
    <row r="1174" spans="1:21" x14ac:dyDescent="0.35">
      <c r="A1174" s="3" t="s">
        <v>2040</v>
      </c>
      <c r="B1174" s="3" t="s">
        <v>437</v>
      </c>
      <c r="C1174" s="3"/>
      <c r="D1174" s="3">
        <v>143.71</v>
      </c>
      <c r="E1174" s="91">
        <v>12500</v>
      </c>
      <c r="F1174" s="34">
        <f>+D1174*0.8364</f>
        <v>120.19904400000001</v>
      </c>
      <c r="G1174" s="34"/>
      <c r="H1174" s="34">
        <f>+D1174*E1174</f>
        <v>1796375</v>
      </c>
      <c r="I1174" s="34">
        <f>+CEILING(F1174*G1174,1000)</f>
        <v>0</v>
      </c>
      <c r="J1174" s="34">
        <f>(H1174-I1174)</f>
        <v>1796375</v>
      </c>
      <c r="K1174" s="21">
        <v>44627</v>
      </c>
      <c r="L1174" s="3" t="s">
        <v>2109</v>
      </c>
      <c r="M1174" s="34"/>
      <c r="N1174" s="34"/>
      <c r="O1174" s="34"/>
      <c r="P1174" s="34"/>
      <c r="Q1174" s="34"/>
      <c r="R1174" s="34"/>
      <c r="S1174" s="34"/>
      <c r="T1174" s="3" t="s">
        <v>2144</v>
      </c>
      <c r="U1174" s="1" t="s">
        <v>2303</v>
      </c>
    </row>
    <row r="1175" spans="1:21" x14ac:dyDescent="0.35">
      <c r="A1175" s="3" t="s">
        <v>2040</v>
      </c>
      <c r="B1175" s="3"/>
      <c r="C1175" s="3"/>
      <c r="D1175" s="3"/>
      <c r="E1175" s="91"/>
      <c r="F1175" s="34"/>
      <c r="G1175" s="34"/>
      <c r="H1175" s="34"/>
      <c r="I1175" s="34"/>
      <c r="J1175" s="34"/>
      <c r="K1175" s="21">
        <v>44627</v>
      </c>
      <c r="L1175" s="3" t="s">
        <v>9</v>
      </c>
      <c r="M1175" s="34"/>
      <c r="N1175" s="34">
        <v>340000</v>
      </c>
      <c r="O1175" s="34">
        <f t="shared" ref="O1175:O1178" si="170">+SUM(M1175:N1175)</f>
        <v>340000</v>
      </c>
      <c r="P1175" s="34"/>
      <c r="Q1175" s="34"/>
      <c r="R1175" s="34"/>
      <c r="S1175" s="34"/>
      <c r="T1175" s="3" t="s">
        <v>2144</v>
      </c>
    </row>
    <row r="1176" spans="1:21" x14ac:dyDescent="0.35">
      <c r="A1176" s="3" t="s">
        <v>2040</v>
      </c>
      <c r="B1176" s="3"/>
      <c r="C1176" s="3"/>
      <c r="D1176" s="3"/>
      <c r="E1176" s="91"/>
      <c r="F1176" s="34"/>
      <c r="G1176" s="34"/>
      <c r="H1176" s="34"/>
      <c r="I1176" s="34"/>
      <c r="J1176" s="34"/>
      <c r="K1176" s="21">
        <v>44703</v>
      </c>
      <c r="L1176" s="3" t="s">
        <v>316</v>
      </c>
      <c r="M1176" s="34"/>
      <c r="N1176" s="34">
        <v>500000</v>
      </c>
      <c r="O1176" s="34">
        <f t="shared" si="170"/>
        <v>500000</v>
      </c>
      <c r="P1176" s="34"/>
      <c r="Q1176" s="34"/>
      <c r="R1176" s="34"/>
      <c r="S1176" s="34"/>
      <c r="T1176" s="3" t="s">
        <v>2144</v>
      </c>
    </row>
    <row r="1177" spans="1:21" x14ac:dyDescent="0.35">
      <c r="A1177" s="3" t="s">
        <v>2040</v>
      </c>
      <c r="B1177" s="3"/>
      <c r="C1177" s="3"/>
      <c r="D1177" s="3"/>
      <c r="E1177" s="91"/>
      <c r="F1177" s="34"/>
      <c r="G1177" s="34"/>
      <c r="H1177" s="34"/>
      <c r="I1177" s="34"/>
      <c r="J1177" s="34"/>
      <c r="K1177" s="21">
        <v>44758</v>
      </c>
      <c r="L1177" s="3" t="s">
        <v>316</v>
      </c>
      <c r="M1177" s="34"/>
      <c r="N1177" s="34">
        <v>100000</v>
      </c>
      <c r="O1177" s="34">
        <f t="shared" si="170"/>
        <v>100000</v>
      </c>
      <c r="P1177" s="34"/>
      <c r="Q1177" s="34"/>
      <c r="R1177" s="34"/>
      <c r="S1177" s="34"/>
      <c r="T1177" s="3" t="s">
        <v>2144</v>
      </c>
    </row>
    <row r="1178" spans="1:21" x14ac:dyDescent="0.35">
      <c r="A1178" s="3" t="s">
        <v>2040</v>
      </c>
      <c r="B1178" s="3"/>
      <c r="C1178" s="3"/>
      <c r="D1178" s="3"/>
      <c r="E1178" s="91"/>
      <c r="F1178" s="34"/>
      <c r="G1178" s="34"/>
      <c r="H1178" s="34"/>
      <c r="I1178" s="34"/>
      <c r="J1178" s="34"/>
      <c r="K1178" s="21">
        <v>44802</v>
      </c>
      <c r="L1178" s="3" t="s">
        <v>9</v>
      </c>
      <c r="M1178" s="34"/>
      <c r="N1178" s="34">
        <v>856000</v>
      </c>
      <c r="O1178" s="34">
        <f t="shared" si="170"/>
        <v>856000</v>
      </c>
      <c r="P1178" s="34"/>
      <c r="Q1178" s="34"/>
      <c r="R1178" s="34"/>
      <c r="S1178" s="34"/>
      <c r="T1178" s="3" t="s">
        <v>2144</v>
      </c>
    </row>
    <row r="1179" spans="1:21" x14ac:dyDescent="0.35">
      <c r="A1179" s="3" t="s">
        <v>2040</v>
      </c>
      <c r="B1179" s="3"/>
      <c r="C1179" s="3"/>
      <c r="D1179" s="3"/>
      <c r="E1179" s="91"/>
      <c r="F1179" s="34"/>
      <c r="G1179" s="34"/>
      <c r="H1179" s="34"/>
      <c r="I1179" s="34"/>
      <c r="J1179" s="34"/>
      <c r="K1179" s="21"/>
      <c r="L1179" s="3"/>
      <c r="M1179" s="34"/>
      <c r="N1179" s="34"/>
      <c r="O1179" s="34"/>
      <c r="P1179" s="34"/>
      <c r="Q1179" s="34"/>
      <c r="R1179" s="34"/>
      <c r="S1179" s="34"/>
      <c r="T1179" s="3" t="s">
        <v>2144</v>
      </c>
    </row>
    <row r="1180" spans="1:21" s="95" customFormat="1" x14ac:dyDescent="0.35">
      <c r="A1180" s="18" t="s">
        <v>2040</v>
      </c>
      <c r="B1180" s="18"/>
      <c r="C1180" s="18"/>
      <c r="D1180" s="18"/>
      <c r="E1180" s="94"/>
      <c r="F1180" s="23"/>
      <c r="G1180" s="23"/>
      <c r="H1180" s="23"/>
      <c r="I1180" s="23"/>
      <c r="J1180" s="23"/>
      <c r="K1180" s="36"/>
      <c r="L1180" s="18"/>
      <c r="M1180" s="23">
        <f t="shared" ref="M1180:N1180" si="171">SUM(M1175:M1179)</f>
        <v>0</v>
      </c>
      <c r="N1180" s="23">
        <f t="shared" si="171"/>
        <v>1796000</v>
      </c>
      <c r="O1180" s="23">
        <f>SUM(O1175:O1179)</f>
        <v>1796000</v>
      </c>
      <c r="P1180" s="23">
        <f>+I1174-M1180</f>
        <v>0</v>
      </c>
      <c r="Q1180" s="23">
        <f>+J1174-N1180</f>
        <v>375</v>
      </c>
      <c r="R1180" s="23">
        <f>+P1180+Q1180</f>
        <v>375</v>
      </c>
      <c r="S1180" s="23">
        <f>+O1180</f>
        <v>1796000</v>
      </c>
      <c r="T1180" s="18"/>
      <c r="U1180" s="95" t="s">
        <v>2302</v>
      </c>
    </row>
    <row r="1181" spans="1:21" x14ac:dyDescent="0.35">
      <c r="A1181" s="3" t="s">
        <v>2041</v>
      </c>
      <c r="B1181" s="3" t="s">
        <v>437</v>
      </c>
      <c r="C1181" s="3" t="s">
        <v>889</v>
      </c>
      <c r="D1181" s="3">
        <v>143.71</v>
      </c>
      <c r="E1181" s="91">
        <v>11000</v>
      </c>
      <c r="F1181" s="34">
        <f>+D1181*0.8364</f>
        <v>120.19904400000001</v>
      </c>
      <c r="G1181" s="34"/>
      <c r="H1181" s="34">
        <f>+D1181*E1181</f>
        <v>1580810</v>
      </c>
      <c r="I1181" s="34">
        <f>+CEILING(F1181*G1181,1000)</f>
        <v>0</v>
      </c>
      <c r="J1181" s="34">
        <f>(H1181-I1181)</f>
        <v>1580810</v>
      </c>
      <c r="K1181" s="98">
        <v>44782</v>
      </c>
      <c r="L1181" s="3" t="s">
        <v>2109</v>
      </c>
      <c r="M1181" s="34"/>
      <c r="N1181" s="34"/>
      <c r="O1181" s="34"/>
      <c r="P1181" s="34"/>
      <c r="Q1181" s="34"/>
      <c r="R1181" s="34"/>
      <c r="S1181" s="34"/>
      <c r="T1181" s="3" t="s">
        <v>983</v>
      </c>
      <c r="U1181" s="1" t="s">
        <v>2303</v>
      </c>
    </row>
    <row r="1182" spans="1:21" x14ac:dyDescent="0.35">
      <c r="A1182" s="3" t="s">
        <v>2041</v>
      </c>
      <c r="B1182" s="3"/>
      <c r="C1182" s="3"/>
      <c r="D1182" s="3"/>
      <c r="E1182" s="91"/>
      <c r="F1182" s="34"/>
      <c r="G1182" s="34"/>
      <c r="H1182" s="34"/>
      <c r="I1182" s="34"/>
      <c r="J1182" s="34"/>
      <c r="K1182" s="98">
        <v>44782</v>
      </c>
      <c r="L1182" s="3" t="s">
        <v>316</v>
      </c>
      <c r="M1182" s="34">
        <v>400000</v>
      </c>
      <c r="N1182" s="34"/>
      <c r="O1182" s="34">
        <f t="shared" ref="O1182:O1186" si="172">+SUM(M1182:N1182)</f>
        <v>400000</v>
      </c>
      <c r="P1182" s="34"/>
      <c r="Q1182" s="34"/>
      <c r="R1182" s="34"/>
      <c r="S1182" s="34"/>
      <c r="T1182" s="3" t="s">
        <v>983</v>
      </c>
    </row>
    <row r="1183" spans="1:21" x14ac:dyDescent="0.35">
      <c r="A1183" s="3" t="s">
        <v>2041</v>
      </c>
      <c r="B1183" s="3"/>
      <c r="C1183" s="3"/>
      <c r="D1183" s="3"/>
      <c r="E1183" s="91"/>
      <c r="F1183" s="34">
        <f>+D1183*0.8364</f>
        <v>0</v>
      </c>
      <c r="G1183" s="34"/>
      <c r="H1183" s="34"/>
      <c r="I1183" s="34"/>
      <c r="J1183" s="34"/>
      <c r="K1183" s="98">
        <v>44834</v>
      </c>
      <c r="L1183" s="3" t="s">
        <v>316</v>
      </c>
      <c r="M1183" s="34">
        <v>273000</v>
      </c>
      <c r="N1183" s="34"/>
      <c r="O1183" s="34">
        <f t="shared" si="172"/>
        <v>273000</v>
      </c>
      <c r="P1183" s="34"/>
      <c r="Q1183" s="34"/>
      <c r="R1183" s="34"/>
      <c r="S1183" s="34"/>
      <c r="T1183" s="3" t="s">
        <v>983</v>
      </c>
    </row>
    <row r="1184" spans="1:21" x14ac:dyDescent="0.35">
      <c r="A1184" s="3" t="s">
        <v>2041</v>
      </c>
      <c r="B1184" s="3"/>
      <c r="C1184" s="3"/>
      <c r="D1184" s="3"/>
      <c r="E1184" s="91"/>
      <c r="F1184" s="34"/>
      <c r="G1184" s="34"/>
      <c r="H1184" s="34"/>
      <c r="I1184" s="34"/>
      <c r="J1184" s="34"/>
      <c r="K1184" s="98">
        <v>44889</v>
      </c>
      <c r="L1184" s="3" t="s">
        <v>9</v>
      </c>
      <c r="M1184" s="34"/>
      <c r="N1184" s="34">
        <v>500000</v>
      </c>
      <c r="O1184" s="34">
        <f t="shared" si="172"/>
        <v>500000</v>
      </c>
      <c r="P1184" s="34"/>
      <c r="Q1184" s="34"/>
      <c r="R1184" s="34"/>
      <c r="S1184" s="34"/>
      <c r="T1184" s="3" t="s">
        <v>983</v>
      </c>
    </row>
    <row r="1185" spans="1:21" x14ac:dyDescent="0.35">
      <c r="A1185" s="3" t="s">
        <v>2041</v>
      </c>
      <c r="B1185" s="3"/>
      <c r="C1185" s="3"/>
      <c r="D1185" s="3"/>
      <c r="E1185" s="91"/>
      <c r="F1185" s="34"/>
      <c r="G1185" s="34"/>
      <c r="H1185" s="34"/>
      <c r="I1185" s="34"/>
      <c r="J1185" s="34"/>
      <c r="K1185" s="98">
        <v>44922</v>
      </c>
      <c r="L1185" s="3" t="s">
        <v>316</v>
      </c>
      <c r="M1185" s="34">
        <v>169000</v>
      </c>
      <c r="N1185" s="34"/>
      <c r="O1185" s="34">
        <f t="shared" si="172"/>
        <v>169000</v>
      </c>
      <c r="P1185" s="34"/>
      <c r="Q1185" s="34"/>
      <c r="R1185" s="34"/>
      <c r="S1185" s="34"/>
      <c r="T1185" s="3" t="s">
        <v>983</v>
      </c>
    </row>
    <row r="1186" spans="1:21" x14ac:dyDescent="0.35">
      <c r="A1186" s="3" t="s">
        <v>2041</v>
      </c>
      <c r="B1186" s="3"/>
      <c r="C1186" s="3"/>
      <c r="D1186" s="3"/>
      <c r="E1186" s="91"/>
      <c r="F1186" s="34"/>
      <c r="G1186" s="34"/>
      <c r="H1186" s="34"/>
      <c r="I1186" s="34"/>
      <c r="J1186" s="34"/>
      <c r="K1186" s="98">
        <v>44922</v>
      </c>
      <c r="L1186" s="3" t="s">
        <v>9</v>
      </c>
      <c r="M1186" s="34"/>
      <c r="N1186" s="34">
        <v>238800</v>
      </c>
      <c r="O1186" s="34">
        <f t="shared" si="172"/>
        <v>238800</v>
      </c>
      <c r="P1186" s="34"/>
      <c r="Q1186" s="34"/>
      <c r="R1186" s="34"/>
      <c r="S1186" s="34"/>
      <c r="T1186" s="3" t="s">
        <v>983</v>
      </c>
    </row>
    <row r="1187" spans="1:21" x14ac:dyDescent="0.35">
      <c r="A1187" s="3" t="s">
        <v>2041</v>
      </c>
      <c r="B1187" s="3"/>
      <c r="C1187" s="3"/>
      <c r="D1187" s="3"/>
      <c r="E1187" s="91"/>
      <c r="F1187" s="34"/>
      <c r="G1187" s="34"/>
      <c r="H1187" s="34"/>
      <c r="I1187" s="34"/>
      <c r="J1187" s="34"/>
      <c r="K1187" s="21"/>
      <c r="L1187" s="3"/>
      <c r="M1187" s="34"/>
      <c r="N1187" s="34"/>
      <c r="O1187" s="34"/>
      <c r="P1187" s="34"/>
      <c r="Q1187" s="34"/>
      <c r="R1187" s="34"/>
      <c r="S1187" s="34"/>
      <c r="T1187" s="3" t="s">
        <v>983</v>
      </c>
    </row>
    <row r="1188" spans="1:21" s="95" customFormat="1" x14ac:dyDescent="0.35">
      <c r="A1188" s="18" t="s">
        <v>2041</v>
      </c>
      <c r="B1188" s="18"/>
      <c r="C1188" s="18"/>
      <c r="D1188" s="18"/>
      <c r="E1188" s="94"/>
      <c r="F1188" s="23"/>
      <c r="G1188" s="23"/>
      <c r="H1188" s="23"/>
      <c r="I1188" s="23"/>
      <c r="J1188" s="23"/>
      <c r="K1188" s="36"/>
      <c r="L1188" s="18"/>
      <c r="M1188" s="23">
        <f t="shared" ref="M1188:N1188" si="173">SUM(M1182:M1187)</f>
        <v>842000</v>
      </c>
      <c r="N1188" s="23">
        <f t="shared" si="173"/>
        <v>738800</v>
      </c>
      <c r="O1188" s="23">
        <f>SUM(O1182:O1187)</f>
        <v>1580800</v>
      </c>
      <c r="P1188" s="23">
        <f>+I1181-M1188</f>
        <v>-842000</v>
      </c>
      <c r="Q1188" s="23">
        <f>+J1181-N1188</f>
        <v>842010</v>
      </c>
      <c r="R1188" s="23">
        <f>+P1188+Q1188</f>
        <v>10</v>
      </c>
      <c r="S1188" s="23">
        <f>+O1188</f>
        <v>1580800</v>
      </c>
      <c r="T1188" s="18"/>
      <c r="U1188" s="95" t="s">
        <v>2302</v>
      </c>
    </row>
    <row r="1189" spans="1:21" x14ac:dyDescent="0.35">
      <c r="A1189" s="3" t="s">
        <v>2042</v>
      </c>
      <c r="B1189" s="3" t="s">
        <v>437</v>
      </c>
      <c r="C1189" s="3"/>
      <c r="D1189" s="3">
        <v>119.44</v>
      </c>
      <c r="E1189" s="91">
        <v>11000</v>
      </c>
      <c r="F1189" s="34">
        <f>+D1189*0.8364</f>
        <v>99.899616000000009</v>
      </c>
      <c r="G1189" s="34"/>
      <c r="H1189" s="34">
        <f>+D1189*E1189</f>
        <v>1313840</v>
      </c>
      <c r="I1189" s="34">
        <f>+CEILING(F1189*G1189,1000)</f>
        <v>0</v>
      </c>
      <c r="J1189" s="34">
        <f>(H1189-I1189)</f>
        <v>1313840</v>
      </c>
      <c r="K1189" s="98">
        <v>44852</v>
      </c>
      <c r="L1189" s="3" t="s">
        <v>2109</v>
      </c>
      <c r="M1189" s="34"/>
      <c r="N1189" s="34"/>
      <c r="O1189" s="34"/>
      <c r="P1189" s="34"/>
      <c r="Q1189" s="34"/>
      <c r="R1189" s="34"/>
      <c r="S1189" s="34"/>
      <c r="T1189" s="3" t="s">
        <v>2130</v>
      </c>
      <c r="U1189" s="1" t="s">
        <v>2303</v>
      </c>
    </row>
    <row r="1190" spans="1:21" x14ac:dyDescent="0.35">
      <c r="A1190" s="3" t="s">
        <v>2042</v>
      </c>
      <c r="B1190" s="3"/>
      <c r="C1190" s="3"/>
      <c r="D1190" s="3"/>
      <c r="E1190" s="91"/>
      <c r="F1190" s="34"/>
      <c r="G1190" s="34"/>
      <c r="H1190" s="34"/>
      <c r="I1190" s="34"/>
      <c r="J1190" s="34"/>
      <c r="K1190" s="98">
        <v>44852</v>
      </c>
      <c r="L1190" s="3" t="s">
        <v>316</v>
      </c>
      <c r="M1190" s="34">
        <v>5000</v>
      </c>
      <c r="N1190" s="34"/>
      <c r="O1190" s="34">
        <f t="shared" ref="O1190:O1196" si="174">+SUM(M1190:N1190)</f>
        <v>5000</v>
      </c>
      <c r="P1190" s="34"/>
      <c r="Q1190" s="34"/>
      <c r="R1190" s="34"/>
      <c r="S1190" s="34"/>
      <c r="T1190" s="3" t="s">
        <v>2149</v>
      </c>
    </row>
    <row r="1191" spans="1:21" x14ac:dyDescent="0.35">
      <c r="A1191" s="3" t="s">
        <v>2042</v>
      </c>
      <c r="B1191" s="3"/>
      <c r="C1191" s="3" t="s">
        <v>2043</v>
      </c>
      <c r="D1191" s="3"/>
      <c r="E1191" s="91"/>
      <c r="F1191" s="34">
        <f>+D1191*0.8364</f>
        <v>0</v>
      </c>
      <c r="G1191" s="34"/>
      <c r="H1191" s="34"/>
      <c r="I1191" s="34"/>
      <c r="J1191" s="34"/>
      <c r="K1191" s="98">
        <v>44949</v>
      </c>
      <c r="L1191" s="3" t="s">
        <v>9</v>
      </c>
      <c r="M1191" s="34"/>
      <c r="N1191" s="34">
        <v>100000</v>
      </c>
      <c r="O1191" s="34">
        <f t="shared" si="174"/>
        <v>100000</v>
      </c>
      <c r="P1191" s="34"/>
      <c r="Q1191" s="34"/>
      <c r="R1191" s="34"/>
      <c r="S1191" s="34"/>
      <c r="T1191" s="3" t="s">
        <v>2130</v>
      </c>
    </row>
    <row r="1192" spans="1:21" x14ac:dyDescent="0.35">
      <c r="A1192" s="3" t="s">
        <v>2042</v>
      </c>
      <c r="B1192" s="3"/>
      <c r="C1192" s="3"/>
      <c r="D1192" s="3"/>
      <c r="E1192" s="91"/>
      <c r="F1192" s="34"/>
      <c r="G1192" s="34"/>
      <c r="H1192" s="34"/>
      <c r="I1192" s="34"/>
      <c r="J1192" s="34"/>
      <c r="K1192" s="98">
        <v>44975</v>
      </c>
      <c r="L1192" s="3" t="s">
        <v>9</v>
      </c>
      <c r="M1192" s="34"/>
      <c r="N1192" s="34">
        <v>100000</v>
      </c>
      <c r="O1192" s="34">
        <f t="shared" si="174"/>
        <v>100000</v>
      </c>
      <c r="P1192" s="34"/>
      <c r="Q1192" s="34"/>
      <c r="R1192" s="34"/>
      <c r="S1192" s="34"/>
      <c r="T1192" s="3" t="s">
        <v>2130</v>
      </c>
    </row>
    <row r="1193" spans="1:21" x14ac:dyDescent="0.35">
      <c r="A1193" s="3" t="s">
        <v>2042</v>
      </c>
      <c r="B1193" s="3"/>
      <c r="C1193" s="3"/>
      <c r="D1193" s="3"/>
      <c r="E1193" s="91"/>
      <c r="F1193" s="34"/>
      <c r="G1193" s="34"/>
      <c r="H1193" s="34"/>
      <c r="I1193" s="34"/>
      <c r="J1193" s="34"/>
      <c r="K1193" s="98">
        <v>45018</v>
      </c>
      <c r="L1193" s="3" t="s">
        <v>9</v>
      </c>
      <c r="M1193" s="34"/>
      <c r="N1193" s="34">
        <v>-5000</v>
      </c>
      <c r="O1193" s="34">
        <f t="shared" si="174"/>
        <v>-5000</v>
      </c>
      <c r="P1193" s="34"/>
      <c r="Q1193" s="34"/>
      <c r="R1193" s="34"/>
      <c r="S1193" s="34"/>
      <c r="T1193" s="3" t="s">
        <v>2149</v>
      </c>
    </row>
    <row r="1194" spans="1:21" x14ac:dyDescent="0.35">
      <c r="A1194" s="3" t="s">
        <v>2042</v>
      </c>
      <c r="B1194" s="3"/>
      <c r="C1194" s="3" t="s">
        <v>2043</v>
      </c>
      <c r="D1194" s="3"/>
      <c r="E1194" s="91"/>
      <c r="F1194" s="34"/>
      <c r="G1194" s="34"/>
      <c r="H1194" s="34"/>
      <c r="I1194" s="34"/>
      <c r="J1194" s="34"/>
      <c r="K1194" s="98">
        <v>45027</v>
      </c>
      <c r="L1194" s="3" t="s">
        <v>9</v>
      </c>
      <c r="M1194" s="34"/>
      <c r="N1194" s="34">
        <v>413840</v>
      </c>
      <c r="O1194" s="34">
        <f t="shared" si="174"/>
        <v>413840</v>
      </c>
      <c r="P1194" s="34"/>
      <c r="Q1194" s="34"/>
      <c r="R1194" s="34"/>
      <c r="S1194" s="34"/>
      <c r="T1194" s="3" t="s">
        <v>2130</v>
      </c>
    </row>
    <row r="1195" spans="1:21" x14ac:dyDescent="0.35">
      <c r="A1195" s="3" t="s">
        <v>2042</v>
      </c>
      <c r="B1195" s="3"/>
      <c r="C1195" s="3"/>
      <c r="D1195" s="3"/>
      <c r="E1195" s="91"/>
      <c r="F1195" s="34"/>
      <c r="G1195" s="34"/>
      <c r="H1195" s="34"/>
      <c r="I1195" s="34"/>
      <c r="J1195" s="34"/>
      <c r="K1195" s="98">
        <v>45029</v>
      </c>
      <c r="L1195" s="3" t="s">
        <v>316</v>
      </c>
      <c r="M1195" s="34">
        <v>400000</v>
      </c>
      <c r="N1195" s="34"/>
      <c r="O1195" s="34">
        <f t="shared" si="174"/>
        <v>400000</v>
      </c>
      <c r="P1195" s="34"/>
      <c r="Q1195" s="34"/>
      <c r="R1195" s="34"/>
      <c r="S1195" s="34"/>
      <c r="T1195" s="3" t="s">
        <v>2130</v>
      </c>
    </row>
    <row r="1196" spans="1:21" x14ac:dyDescent="0.35">
      <c r="A1196" s="3" t="s">
        <v>2042</v>
      </c>
      <c r="B1196" s="3"/>
      <c r="C1196" s="3"/>
      <c r="D1196" s="3"/>
      <c r="E1196" s="91"/>
      <c r="F1196" s="34"/>
      <c r="G1196" s="34"/>
      <c r="H1196" s="34"/>
      <c r="I1196" s="34"/>
      <c r="J1196" s="34"/>
      <c r="K1196" s="98">
        <v>45029</v>
      </c>
      <c r="L1196" s="3" t="s">
        <v>316</v>
      </c>
      <c r="M1196" s="34">
        <v>300000</v>
      </c>
      <c r="N1196" s="34"/>
      <c r="O1196" s="34">
        <f t="shared" si="174"/>
        <v>300000</v>
      </c>
      <c r="P1196" s="34"/>
      <c r="Q1196" s="34"/>
      <c r="R1196" s="34"/>
      <c r="S1196" s="34"/>
      <c r="T1196" s="3" t="s">
        <v>2130</v>
      </c>
    </row>
    <row r="1197" spans="1:21" x14ac:dyDescent="0.35">
      <c r="A1197" s="3" t="s">
        <v>2042</v>
      </c>
      <c r="B1197" s="3"/>
      <c r="C1197" s="3"/>
      <c r="D1197" s="3"/>
      <c r="E1197" s="91"/>
      <c r="F1197" s="34"/>
      <c r="G1197" s="34"/>
      <c r="H1197" s="34"/>
      <c r="I1197" s="34"/>
      <c r="J1197" s="34"/>
      <c r="K1197" s="21"/>
      <c r="L1197" s="3"/>
      <c r="M1197" s="34"/>
      <c r="N1197" s="34"/>
      <c r="O1197" s="34"/>
      <c r="P1197" s="34"/>
      <c r="Q1197" s="34"/>
      <c r="R1197" s="34"/>
      <c r="S1197" s="34"/>
      <c r="T1197" s="3" t="s">
        <v>2130</v>
      </c>
    </row>
    <row r="1198" spans="1:21" s="95" customFormat="1" x14ac:dyDescent="0.35">
      <c r="A1198" s="18" t="s">
        <v>2042</v>
      </c>
      <c r="B1198" s="18"/>
      <c r="C1198" s="18"/>
      <c r="D1198" s="18"/>
      <c r="E1198" s="94"/>
      <c r="F1198" s="23"/>
      <c r="G1198" s="23"/>
      <c r="H1198" s="23"/>
      <c r="I1198" s="23"/>
      <c r="J1198" s="23"/>
      <c r="K1198" s="36"/>
      <c r="L1198" s="18"/>
      <c r="M1198" s="23">
        <f t="shared" ref="M1198:N1198" si="175">SUM(M1190:M1197)</f>
        <v>705000</v>
      </c>
      <c r="N1198" s="23">
        <f t="shared" si="175"/>
        <v>608840</v>
      </c>
      <c r="O1198" s="23">
        <f>SUM(O1190:O1197)</f>
        <v>1313840</v>
      </c>
      <c r="P1198" s="23">
        <f>+I1189-M1198</f>
        <v>-705000</v>
      </c>
      <c r="Q1198" s="23">
        <f>+J1189-N1198</f>
        <v>705000</v>
      </c>
      <c r="R1198" s="23">
        <f>+P1198+Q1198</f>
        <v>0</v>
      </c>
      <c r="S1198" s="23">
        <f>+O1198</f>
        <v>1313840</v>
      </c>
      <c r="T1198" s="18"/>
      <c r="U1198" s="95" t="s">
        <v>2302</v>
      </c>
    </row>
    <row r="1199" spans="1:21" x14ac:dyDescent="0.35">
      <c r="A1199" s="3" t="s">
        <v>2044</v>
      </c>
      <c r="B1199" s="3" t="s">
        <v>437</v>
      </c>
      <c r="C1199" s="3"/>
      <c r="D1199" s="3">
        <v>119.44</v>
      </c>
      <c r="E1199" s="91">
        <v>11000</v>
      </c>
      <c r="F1199" s="34">
        <f>+D1199*0.8364</f>
        <v>99.899616000000009</v>
      </c>
      <c r="G1199" s="34"/>
      <c r="H1199" s="34">
        <f>+D1199*E1199</f>
        <v>1313840</v>
      </c>
      <c r="I1199" s="34">
        <f>+CEILING(F1199*G1199,1000)</f>
        <v>0</v>
      </c>
      <c r="J1199" s="34">
        <f>(H1199-I1199)</f>
        <v>1313840</v>
      </c>
      <c r="K1199" s="21"/>
      <c r="L1199" s="3"/>
      <c r="M1199" s="34"/>
      <c r="N1199" s="34"/>
      <c r="O1199" s="34"/>
      <c r="P1199" s="34"/>
      <c r="Q1199" s="34"/>
      <c r="R1199" s="34"/>
      <c r="S1199" s="34"/>
      <c r="T1199" s="3" t="s">
        <v>2139</v>
      </c>
      <c r="U1199" s="1" t="s">
        <v>2303</v>
      </c>
    </row>
    <row r="1200" spans="1:21" x14ac:dyDescent="0.35">
      <c r="A1200" s="3" t="s">
        <v>2044</v>
      </c>
      <c r="B1200" s="3"/>
      <c r="C1200" s="3"/>
      <c r="D1200" s="3"/>
      <c r="E1200" s="91"/>
      <c r="F1200" s="34"/>
      <c r="G1200" s="34"/>
      <c r="H1200" s="34"/>
      <c r="I1200" s="34"/>
      <c r="J1200" s="34"/>
      <c r="K1200" s="98">
        <v>44791</v>
      </c>
      <c r="L1200" s="3" t="s">
        <v>316</v>
      </c>
      <c r="M1200" s="34">
        <v>50000</v>
      </c>
      <c r="N1200" s="34"/>
      <c r="O1200" s="34">
        <f t="shared" ref="O1200:O1204" si="176">+SUM(M1200:N1200)</f>
        <v>50000</v>
      </c>
      <c r="P1200" s="34"/>
      <c r="Q1200" s="34"/>
      <c r="R1200" s="34"/>
      <c r="S1200" s="34"/>
      <c r="T1200" s="3" t="s">
        <v>2139</v>
      </c>
    </row>
    <row r="1201" spans="1:21" x14ac:dyDescent="0.35">
      <c r="A1201" s="3" t="s">
        <v>2044</v>
      </c>
      <c r="B1201" s="3"/>
      <c r="C1201" s="3"/>
      <c r="D1201" s="3"/>
      <c r="E1201" s="91"/>
      <c r="F1201" s="34"/>
      <c r="G1201" s="34"/>
      <c r="H1201" s="34"/>
      <c r="I1201" s="34"/>
      <c r="J1201" s="34"/>
      <c r="K1201" s="98">
        <v>44874</v>
      </c>
      <c r="L1201" s="3" t="s">
        <v>9</v>
      </c>
      <c r="M1201" s="34"/>
      <c r="N1201" s="34">
        <v>300000</v>
      </c>
      <c r="O1201" s="34">
        <f t="shared" si="176"/>
        <v>300000</v>
      </c>
      <c r="P1201" s="34"/>
      <c r="Q1201" s="34"/>
      <c r="R1201" s="34"/>
      <c r="S1201" s="34"/>
      <c r="T1201" s="3" t="s">
        <v>2139</v>
      </c>
    </row>
    <row r="1202" spans="1:21" x14ac:dyDescent="0.35">
      <c r="A1202" s="3" t="s">
        <v>2044</v>
      </c>
      <c r="B1202" s="3"/>
      <c r="C1202" s="3"/>
      <c r="D1202" s="3"/>
      <c r="E1202" s="91"/>
      <c r="F1202" s="34"/>
      <c r="G1202" s="34"/>
      <c r="H1202" s="34"/>
      <c r="I1202" s="34"/>
      <c r="J1202" s="34"/>
      <c r="K1202" s="98">
        <v>44920</v>
      </c>
      <c r="L1202" s="3" t="s">
        <v>9</v>
      </c>
      <c r="M1202" s="34"/>
      <c r="N1202" s="34">
        <v>392000</v>
      </c>
      <c r="O1202" s="34">
        <f t="shared" si="176"/>
        <v>392000</v>
      </c>
      <c r="P1202" s="34"/>
      <c r="Q1202" s="34"/>
      <c r="R1202" s="34"/>
      <c r="S1202" s="34"/>
      <c r="T1202" s="3" t="s">
        <v>2139</v>
      </c>
    </row>
    <row r="1203" spans="1:21" x14ac:dyDescent="0.35">
      <c r="A1203" s="3" t="s">
        <v>2044</v>
      </c>
      <c r="B1203" s="3"/>
      <c r="C1203" s="3"/>
      <c r="D1203" s="3"/>
      <c r="E1203" s="91"/>
      <c r="F1203" s="34"/>
      <c r="G1203" s="34"/>
      <c r="H1203" s="34"/>
      <c r="I1203" s="34"/>
      <c r="J1203" s="34"/>
      <c r="K1203" s="98">
        <v>44920</v>
      </c>
      <c r="L1203" s="3" t="s">
        <v>9</v>
      </c>
      <c r="M1203" s="34"/>
      <c r="N1203" s="34">
        <v>85000</v>
      </c>
      <c r="O1203" s="34">
        <f t="shared" si="176"/>
        <v>85000</v>
      </c>
      <c r="P1203" s="34"/>
      <c r="Q1203" s="34"/>
      <c r="R1203" s="34"/>
      <c r="S1203" s="34"/>
      <c r="T1203" s="3" t="s">
        <v>2139</v>
      </c>
    </row>
    <row r="1204" spans="1:21" x14ac:dyDescent="0.35">
      <c r="A1204" s="3" t="s">
        <v>2044</v>
      </c>
      <c r="B1204" s="3"/>
      <c r="C1204" s="3"/>
      <c r="D1204" s="3"/>
      <c r="E1204" s="91"/>
      <c r="F1204" s="34"/>
      <c r="G1204" s="34"/>
      <c r="H1204" s="34"/>
      <c r="I1204" s="34"/>
      <c r="J1204" s="34"/>
      <c r="K1204" s="3"/>
      <c r="L1204" s="100" t="s">
        <v>2245</v>
      </c>
      <c r="M1204" s="100">
        <v>486160</v>
      </c>
      <c r="N1204" s="34"/>
      <c r="O1204" s="34">
        <f t="shared" si="176"/>
        <v>486160</v>
      </c>
      <c r="P1204" s="34"/>
      <c r="Q1204" s="34"/>
      <c r="R1204" s="34"/>
      <c r="S1204" s="34"/>
      <c r="T1204" s="3" t="s">
        <v>2139</v>
      </c>
    </row>
    <row r="1205" spans="1:21" x14ac:dyDescent="0.35">
      <c r="A1205" s="3" t="s">
        <v>2044</v>
      </c>
      <c r="B1205" s="3"/>
      <c r="C1205" s="3"/>
      <c r="D1205" s="3"/>
      <c r="E1205" s="91"/>
      <c r="F1205" s="34">
        <f>+D1205*0.8364</f>
        <v>0</v>
      </c>
      <c r="G1205" s="34"/>
      <c r="H1205" s="34"/>
      <c r="I1205" s="34"/>
      <c r="J1205" s="34"/>
      <c r="K1205" s="21"/>
      <c r="L1205" s="3"/>
      <c r="M1205" s="34"/>
      <c r="N1205" s="34"/>
      <c r="O1205" s="34"/>
      <c r="P1205" s="34"/>
      <c r="Q1205" s="34"/>
      <c r="R1205" s="34"/>
      <c r="S1205" s="34"/>
      <c r="T1205" s="3" t="s">
        <v>2139</v>
      </c>
    </row>
    <row r="1206" spans="1:21" s="95" customFormat="1" x14ac:dyDescent="0.35">
      <c r="A1206" s="18" t="s">
        <v>2044</v>
      </c>
      <c r="B1206" s="18"/>
      <c r="C1206" s="18"/>
      <c r="D1206" s="18"/>
      <c r="E1206" s="94"/>
      <c r="F1206" s="23"/>
      <c r="G1206" s="23"/>
      <c r="H1206" s="23"/>
      <c r="I1206" s="23"/>
      <c r="J1206" s="23"/>
      <c r="K1206" s="36"/>
      <c r="L1206" s="18"/>
      <c r="M1206" s="23">
        <f t="shared" ref="M1206:N1206" si="177">SUM(M1200:M1205)</f>
        <v>536160</v>
      </c>
      <c r="N1206" s="23">
        <f t="shared" si="177"/>
        <v>777000</v>
      </c>
      <c r="O1206" s="23">
        <f>SUM(O1200:O1205)</f>
        <v>1313160</v>
      </c>
      <c r="P1206" s="23">
        <f>+I1199-M1206</f>
        <v>-536160</v>
      </c>
      <c r="Q1206" s="23">
        <f>+J1199-N1206</f>
        <v>536840</v>
      </c>
      <c r="R1206" s="23">
        <f>+P1206+Q1206</f>
        <v>680</v>
      </c>
      <c r="S1206" s="23">
        <f>+O1206</f>
        <v>1313160</v>
      </c>
      <c r="T1206" s="18"/>
      <c r="U1206" s="95" t="s">
        <v>2302</v>
      </c>
    </row>
    <row r="1207" spans="1:21" x14ac:dyDescent="0.35">
      <c r="A1207" s="3" t="s">
        <v>2045</v>
      </c>
      <c r="B1207" s="3" t="s">
        <v>437</v>
      </c>
      <c r="C1207" s="3"/>
      <c r="D1207" s="3">
        <v>119.44</v>
      </c>
      <c r="E1207" s="91">
        <v>11000</v>
      </c>
      <c r="F1207" s="34">
        <f>+D1207*0.8364</f>
        <v>99.899616000000009</v>
      </c>
      <c r="G1207" s="34"/>
      <c r="H1207" s="34">
        <f>+D1207*E1207</f>
        <v>1313840</v>
      </c>
      <c r="I1207" s="34">
        <f>+CEILING(F1207*G1207,1000)</f>
        <v>0</v>
      </c>
      <c r="J1207" s="34">
        <f>(H1207-I1207)</f>
        <v>1313840</v>
      </c>
      <c r="K1207" s="21"/>
      <c r="L1207" s="3"/>
      <c r="M1207" s="34"/>
      <c r="N1207" s="34"/>
      <c r="O1207" s="34"/>
      <c r="P1207" s="34"/>
      <c r="Q1207" s="34"/>
      <c r="R1207" s="34"/>
      <c r="S1207" s="34"/>
      <c r="T1207" s="3" t="s">
        <v>2139</v>
      </c>
      <c r="U1207" s="1" t="s">
        <v>2303</v>
      </c>
    </row>
    <row r="1208" spans="1:21" x14ac:dyDescent="0.35">
      <c r="A1208" s="3" t="s">
        <v>2045</v>
      </c>
      <c r="B1208" s="3"/>
      <c r="C1208" s="3"/>
      <c r="D1208" s="3"/>
      <c r="E1208" s="91"/>
      <c r="F1208" s="34"/>
      <c r="G1208" s="34"/>
      <c r="H1208" s="34"/>
      <c r="I1208" s="34"/>
      <c r="J1208" s="34"/>
      <c r="K1208" s="21">
        <v>44874</v>
      </c>
      <c r="L1208" s="3" t="s">
        <v>9</v>
      </c>
      <c r="M1208" s="34"/>
      <c r="N1208" s="34">
        <v>350000</v>
      </c>
      <c r="O1208" s="34">
        <f t="shared" ref="O1208:O1218" si="178">+SUM(M1208:N1208)</f>
        <v>350000</v>
      </c>
      <c r="P1208" s="34"/>
      <c r="Q1208" s="34"/>
      <c r="R1208" s="34"/>
      <c r="S1208" s="34"/>
      <c r="T1208" s="3" t="s">
        <v>2139</v>
      </c>
    </row>
    <row r="1209" spans="1:21" x14ac:dyDescent="0.35">
      <c r="A1209" s="3" t="s">
        <v>2045</v>
      </c>
      <c r="B1209" s="3"/>
      <c r="C1209" s="3"/>
      <c r="D1209" s="3"/>
      <c r="E1209" s="91"/>
      <c r="F1209" s="34"/>
      <c r="G1209" s="34"/>
      <c r="H1209" s="34"/>
      <c r="I1209" s="34"/>
      <c r="J1209" s="34"/>
      <c r="K1209" s="21">
        <v>44923</v>
      </c>
      <c r="L1209" s="3" t="s">
        <v>316</v>
      </c>
      <c r="M1209" s="34">
        <v>1450000</v>
      </c>
      <c r="N1209" s="34"/>
      <c r="O1209" s="34">
        <f t="shared" si="178"/>
        <v>1450000</v>
      </c>
      <c r="P1209" s="34"/>
      <c r="Q1209" s="34"/>
      <c r="R1209" s="34"/>
      <c r="S1209" s="34"/>
      <c r="T1209" s="3" t="s">
        <v>2139</v>
      </c>
    </row>
    <row r="1210" spans="1:21" x14ac:dyDescent="0.35">
      <c r="A1210" s="3" t="s">
        <v>2045</v>
      </c>
      <c r="B1210" s="3"/>
      <c r="C1210" s="3"/>
      <c r="D1210" s="3"/>
      <c r="E1210" s="91"/>
      <c r="F1210" s="34"/>
      <c r="G1210" s="34"/>
      <c r="H1210" s="34"/>
      <c r="I1210" s="34"/>
      <c r="J1210" s="34"/>
      <c r="K1210" s="21"/>
      <c r="L1210" s="100" t="s">
        <v>2246</v>
      </c>
      <c r="M1210" s="100">
        <v>-486160</v>
      </c>
      <c r="N1210" s="34"/>
      <c r="O1210" s="34">
        <f t="shared" si="178"/>
        <v>-486160</v>
      </c>
      <c r="P1210" s="34"/>
      <c r="Q1210" s="34"/>
      <c r="R1210" s="34"/>
      <c r="S1210" s="34"/>
      <c r="T1210" s="3" t="s">
        <v>2139</v>
      </c>
    </row>
    <row r="1211" spans="1:21" x14ac:dyDescent="0.35">
      <c r="A1211" s="3" t="s">
        <v>2045</v>
      </c>
      <c r="B1211" s="3"/>
      <c r="C1211" s="3"/>
      <c r="D1211" s="3"/>
      <c r="E1211" s="91"/>
      <c r="F1211" s="34"/>
      <c r="G1211" s="34"/>
      <c r="H1211" s="34"/>
      <c r="I1211" s="34"/>
      <c r="J1211" s="34"/>
      <c r="K1211" s="21"/>
      <c r="L1211" s="3"/>
      <c r="M1211" s="34"/>
      <c r="N1211" s="34"/>
      <c r="O1211" s="34"/>
      <c r="P1211" s="34"/>
      <c r="Q1211" s="34"/>
      <c r="R1211" s="34"/>
      <c r="S1211" s="34"/>
      <c r="T1211" s="3" t="s">
        <v>2139</v>
      </c>
    </row>
    <row r="1212" spans="1:21" s="95" customFormat="1" x14ac:dyDescent="0.35">
      <c r="A1212" s="18" t="s">
        <v>2045</v>
      </c>
      <c r="B1212" s="18"/>
      <c r="C1212" s="18"/>
      <c r="D1212" s="18"/>
      <c r="E1212" s="94"/>
      <c r="F1212" s="23"/>
      <c r="G1212" s="23"/>
      <c r="H1212" s="23"/>
      <c r="I1212" s="23"/>
      <c r="J1212" s="23"/>
      <c r="K1212" s="36"/>
      <c r="L1212" s="18"/>
      <c r="M1212" s="23">
        <f t="shared" ref="M1212:N1212" si="179">SUM(M1208:M1211)</f>
        <v>963840</v>
      </c>
      <c r="N1212" s="23">
        <f t="shared" si="179"/>
        <v>350000</v>
      </c>
      <c r="O1212" s="23">
        <f>SUM(O1208:O1211)</f>
        <v>1313840</v>
      </c>
      <c r="P1212" s="23">
        <f>+I1207-M1212</f>
        <v>-963840</v>
      </c>
      <c r="Q1212" s="23">
        <f>+J1207-N1212</f>
        <v>963840</v>
      </c>
      <c r="R1212" s="23">
        <f>+P1212+Q1212</f>
        <v>0</v>
      </c>
      <c r="S1212" s="23">
        <f>+O1212</f>
        <v>1313840</v>
      </c>
      <c r="T1212" s="18"/>
      <c r="U1212" s="95" t="s">
        <v>2302</v>
      </c>
    </row>
    <row r="1213" spans="1:21" x14ac:dyDescent="0.35">
      <c r="A1213" s="3" t="s">
        <v>2046</v>
      </c>
      <c r="B1213" s="3" t="s">
        <v>437</v>
      </c>
      <c r="C1213" s="3"/>
      <c r="D1213" s="3">
        <v>119.44</v>
      </c>
      <c r="E1213" s="91">
        <v>11000</v>
      </c>
      <c r="F1213" s="34">
        <f>+D1213*0.8364</f>
        <v>99.899616000000009</v>
      </c>
      <c r="G1213" s="34"/>
      <c r="H1213" s="34">
        <f>+D1213*E1213</f>
        <v>1313840</v>
      </c>
      <c r="I1213" s="34">
        <f>+CEILING(F1213*G1213,1000)</f>
        <v>0</v>
      </c>
      <c r="J1213" s="34">
        <f>(H1213-I1213)</f>
        <v>1313840</v>
      </c>
      <c r="K1213" s="98">
        <v>44763</v>
      </c>
      <c r="L1213" s="3" t="s">
        <v>2109</v>
      </c>
      <c r="M1213" s="34"/>
      <c r="N1213" s="34"/>
      <c r="O1213" s="34"/>
      <c r="P1213" s="34"/>
      <c r="Q1213" s="34"/>
      <c r="R1213" s="34"/>
      <c r="S1213" s="34"/>
      <c r="T1213" s="3" t="s">
        <v>376</v>
      </c>
      <c r="U1213" s="1" t="s">
        <v>2303</v>
      </c>
    </row>
    <row r="1214" spans="1:21" x14ac:dyDescent="0.35">
      <c r="A1214" s="3" t="s">
        <v>2046</v>
      </c>
      <c r="B1214" s="3"/>
      <c r="C1214" s="3"/>
      <c r="D1214" s="3"/>
      <c r="E1214" s="91"/>
      <c r="F1214" s="34"/>
      <c r="G1214" s="34"/>
      <c r="H1214" s="34"/>
      <c r="I1214" s="34"/>
      <c r="J1214" s="34"/>
      <c r="K1214" s="98">
        <v>44763</v>
      </c>
      <c r="L1214" s="3" t="s">
        <v>9</v>
      </c>
      <c r="M1214" s="34"/>
      <c r="N1214" s="34">
        <v>50000</v>
      </c>
      <c r="O1214" s="34">
        <f t="shared" si="178"/>
        <v>50000</v>
      </c>
      <c r="P1214" s="34"/>
      <c r="Q1214" s="34"/>
      <c r="R1214" s="34"/>
      <c r="S1214" s="34"/>
      <c r="T1214" s="3" t="s">
        <v>376</v>
      </c>
    </row>
    <row r="1215" spans="1:21" x14ac:dyDescent="0.35">
      <c r="A1215" s="3" t="s">
        <v>2046</v>
      </c>
      <c r="B1215" s="3"/>
      <c r="C1215" s="3"/>
      <c r="D1215" s="3"/>
      <c r="E1215" s="91"/>
      <c r="F1215" s="34"/>
      <c r="G1215" s="34"/>
      <c r="H1215" s="34"/>
      <c r="I1215" s="34"/>
      <c r="J1215" s="34"/>
      <c r="K1215" s="98">
        <v>44777</v>
      </c>
      <c r="L1215" s="3" t="s">
        <v>9</v>
      </c>
      <c r="M1215" s="34"/>
      <c r="N1215" s="34">
        <v>550000</v>
      </c>
      <c r="O1215" s="34">
        <f t="shared" si="178"/>
        <v>550000</v>
      </c>
      <c r="P1215" s="34"/>
      <c r="Q1215" s="34"/>
      <c r="R1215" s="34"/>
      <c r="S1215" s="34"/>
      <c r="T1215" s="3" t="s">
        <v>376</v>
      </c>
    </row>
    <row r="1216" spans="1:21" x14ac:dyDescent="0.35">
      <c r="A1216" s="3" t="s">
        <v>2046</v>
      </c>
      <c r="B1216" s="3"/>
      <c r="C1216" s="3"/>
      <c r="D1216" s="3"/>
      <c r="E1216" s="91"/>
      <c r="F1216" s="34"/>
      <c r="G1216" s="34"/>
      <c r="H1216" s="34"/>
      <c r="I1216" s="34"/>
      <c r="J1216" s="34"/>
      <c r="K1216" s="98">
        <v>45078</v>
      </c>
      <c r="L1216" s="3" t="s">
        <v>316</v>
      </c>
      <c r="M1216" s="34">
        <v>400000</v>
      </c>
      <c r="N1216" s="34"/>
      <c r="O1216" s="34">
        <f t="shared" si="178"/>
        <v>400000</v>
      </c>
      <c r="P1216" s="34"/>
      <c r="Q1216" s="34"/>
      <c r="R1216" s="34"/>
      <c r="S1216" s="34"/>
      <c r="T1216" s="3" t="s">
        <v>376</v>
      </c>
    </row>
    <row r="1217" spans="1:21" x14ac:dyDescent="0.35">
      <c r="A1217" s="3" t="s">
        <v>2046</v>
      </c>
      <c r="B1217" s="3"/>
      <c r="C1217" s="3"/>
      <c r="D1217" s="3"/>
      <c r="E1217" s="91"/>
      <c r="F1217" s="34"/>
      <c r="G1217" s="34"/>
      <c r="H1217" s="34"/>
      <c r="I1217" s="34"/>
      <c r="J1217" s="34"/>
      <c r="K1217" s="98">
        <v>45078</v>
      </c>
      <c r="L1217" s="3" t="s">
        <v>316</v>
      </c>
      <c r="M1217" s="34">
        <v>300000</v>
      </c>
      <c r="N1217" s="34"/>
      <c r="O1217" s="34">
        <f t="shared" si="178"/>
        <v>300000</v>
      </c>
      <c r="P1217" s="34"/>
      <c r="Q1217" s="34"/>
      <c r="R1217" s="34"/>
      <c r="S1217" s="34"/>
      <c r="T1217" s="3" t="s">
        <v>376</v>
      </c>
    </row>
    <row r="1218" spans="1:21" x14ac:dyDescent="0.35">
      <c r="A1218" s="3" t="s">
        <v>2046</v>
      </c>
      <c r="B1218" s="3"/>
      <c r="C1218" s="3"/>
      <c r="D1218" s="3"/>
      <c r="E1218" s="91"/>
      <c r="F1218" s="34">
        <f>+D1218*0.8364</f>
        <v>0</v>
      </c>
      <c r="G1218" s="34"/>
      <c r="H1218" s="34"/>
      <c r="I1218" s="34"/>
      <c r="J1218" s="34"/>
      <c r="K1218" s="98">
        <v>45189</v>
      </c>
      <c r="L1218" s="3" t="s">
        <v>9</v>
      </c>
      <c r="M1218" s="34"/>
      <c r="N1218" s="34">
        <v>13840</v>
      </c>
      <c r="O1218" s="34">
        <f t="shared" si="178"/>
        <v>13840</v>
      </c>
      <c r="P1218" s="34"/>
      <c r="Q1218" s="34"/>
      <c r="R1218" s="34"/>
      <c r="S1218" s="34"/>
      <c r="T1218" s="3" t="s">
        <v>376</v>
      </c>
    </row>
    <row r="1219" spans="1:21" x14ac:dyDescent="0.35">
      <c r="A1219" s="3" t="s">
        <v>2046</v>
      </c>
      <c r="B1219" s="3"/>
      <c r="C1219" s="3"/>
      <c r="D1219" s="3"/>
      <c r="E1219" s="91"/>
      <c r="F1219" s="34"/>
      <c r="G1219" s="34"/>
      <c r="H1219" s="34"/>
      <c r="I1219" s="34"/>
      <c r="J1219" s="34"/>
      <c r="K1219" s="21"/>
      <c r="L1219" s="3"/>
      <c r="M1219" s="34"/>
      <c r="N1219" s="34"/>
      <c r="O1219" s="34"/>
      <c r="P1219" s="34"/>
      <c r="Q1219" s="34"/>
      <c r="R1219" s="34"/>
      <c r="S1219" s="34"/>
      <c r="T1219" s="3" t="s">
        <v>376</v>
      </c>
    </row>
    <row r="1220" spans="1:21" s="95" customFormat="1" x14ac:dyDescent="0.35">
      <c r="A1220" s="18" t="s">
        <v>2046</v>
      </c>
      <c r="B1220" s="18"/>
      <c r="C1220" s="18"/>
      <c r="D1220" s="18"/>
      <c r="E1220" s="94"/>
      <c r="F1220" s="23"/>
      <c r="G1220" s="23"/>
      <c r="H1220" s="23"/>
      <c r="I1220" s="23"/>
      <c r="J1220" s="23"/>
      <c r="K1220" s="36"/>
      <c r="L1220" s="18"/>
      <c r="M1220" s="23">
        <f t="shared" ref="M1220:N1220" si="180">SUM(M1214:M1219)</f>
        <v>700000</v>
      </c>
      <c r="N1220" s="23">
        <f t="shared" si="180"/>
        <v>613840</v>
      </c>
      <c r="O1220" s="23">
        <f>SUM(O1214:O1219)</f>
        <v>1313840</v>
      </c>
      <c r="P1220" s="23">
        <f>+I1213-M1220</f>
        <v>-700000</v>
      </c>
      <c r="Q1220" s="23">
        <f>+J1213-N1220</f>
        <v>700000</v>
      </c>
      <c r="R1220" s="23">
        <f>+P1220+Q1220</f>
        <v>0</v>
      </c>
      <c r="S1220" s="23">
        <f>+O1220</f>
        <v>1313840</v>
      </c>
      <c r="T1220" s="18"/>
      <c r="U1220" s="95" t="s">
        <v>2302</v>
      </c>
    </row>
    <row r="1221" spans="1:21" x14ac:dyDescent="0.35">
      <c r="A1221" s="3" t="s">
        <v>2047</v>
      </c>
      <c r="B1221" s="3" t="s">
        <v>437</v>
      </c>
      <c r="C1221" s="3" t="s">
        <v>475</v>
      </c>
      <c r="D1221" s="3">
        <v>119.44</v>
      </c>
      <c r="E1221" s="91">
        <v>11000</v>
      </c>
      <c r="F1221" s="34">
        <f>+D1221*0.8364</f>
        <v>99.899616000000009</v>
      </c>
      <c r="G1221" s="34"/>
      <c r="H1221" s="34">
        <f>+D1221*E1221</f>
        <v>1313840</v>
      </c>
      <c r="I1221" s="34">
        <f>+CEILING(F1221*G1221,1000)</f>
        <v>0</v>
      </c>
      <c r="J1221" s="34">
        <f>(H1221-I1221)</f>
        <v>1313840</v>
      </c>
      <c r="K1221" s="21"/>
      <c r="L1221" s="3"/>
      <c r="M1221" s="34"/>
      <c r="N1221" s="34"/>
      <c r="O1221" s="34"/>
      <c r="P1221" s="34"/>
      <c r="Q1221" s="34"/>
      <c r="R1221" s="34"/>
      <c r="S1221" s="34"/>
      <c r="T1221" s="3" t="s">
        <v>2130</v>
      </c>
      <c r="U1221" s="1" t="s">
        <v>2303</v>
      </c>
    </row>
    <row r="1222" spans="1:21" x14ac:dyDescent="0.35">
      <c r="A1222" s="3" t="s">
        <v>2047</v>
      </c>
      <c r="B1222" s="3"/>
      <c r="C1222" s="3"/>
      <c r="D1222" s="3"/>
      <c r="E1222" s="91"/>
      <c r="F1222" s="34"/>
      <c r="G1222" s="34"/>
      <c r="H1222" s="34"/>
      <c r="I1222" s="34"/>
      <c r="J1222" s="34"/>
      <c r="K1222" s="21">
        <v>44692</v>
      </c>
      <c r="L1222" s="3" t="s">
        <v>9</v>
      </c>
      <c r="M1222" s="34"/>
      <c r="N1222" s="34">
        <v>5000</v>
      </c>
      <c r="O1222" s="34">
        <f t="shared" ref="O1222:O1229" si="181">+SUM(M1222:N1222)</f>
        <v>5000</v>
      </c>
      <c r="P1222" s="34"/>
      <c r="Q1222" s="34"/>
      <c r="R1222" s="34"/>
      <c r="S1222" s="34"/>
      <c r="T1222" s="3" t="s">
        <v>983</v>
      </c>
    </row>
    <row r="1223" spans="1:21" x14ac:dyDescent="0.35">
      <c r="A1223" s="3" t="s">
        <v>2047</v>
      </c>
      <c r="B1223" s="3"/>
      <c r="C1223" s="3"/>
      <c r="D1223" s="3"/>
      <c r="E1223" s="91"/>
      <c r="F1223" s="34"/>
      <c r="G1223" s="34"/>
      <c r="H1223" s="34"/>
      <c r="I1223" s="34"/>
      <c r="J1223" s="34"/>
      <c r="K1223" s="21">
        <v>44834</v>
      </c>
      <c r="L1223" s="3" t="s">
        <v>9</v>
      </c>
      <c r="M1223" s="34"/>
      <c r="N1223" s="34">
        <v>1100</v>
      </c>
      <c r="O1223" s="34">
        <f t="shared" si="181"/>
        <v>1100</v>
      </c>
      <c r="P1223" s="34"/>
      <c r="Q1223" s="34"/>
      <c r="R1223" s="34"/>
      <c r="S1223" s="34"/>
      <c r="T1223" s="3" t="s">
        <v>983</v>
      </c>
    </row>
    <row r="1224" spans="1:21" x14ac:dyDescent="0.35">
      <c r="A1224" s="3" t="s">
        <v>2047</v>
      </c>
      <c r="B1224" s="3"/>
      <c r="C1224" s="3"/>
      <c r="D1224" s="3"/>
      <c r="E1224" s="91"/>
      <c r="F1224" s="34"/>
      <c r="G1224" s="34"/>
      <c r="H1224" s="34"/>
      <c r="I1224" s="34"/>
      <c r="J1224" s="34"/>
      <c r="K1224" s="21">
        <v>44949</v>
      </c>
      <c r="L1224" s="3" t="s">
        <v>316</v>
      </c>
      <c r="M1224" s="34">
        <v>560000</v>
      </c>
      <c r="N1224" s="34"/>
      <c r="O1224" s="34">
        <f t="shared" si="181"/>
        <v>560000</v>
      </c>
      <c r="P1224" s="34"/>
      <c r="Q1224" s="34"/>
      <c r="R1224" s="34"/>
      <c r="S1224" s="34"/>
      <c r="T1224" s="3" t="s">
        <v>2130</v>
      </c>
    </row>
    <row r="1225" spans="1:21" x14ac:dyDescent="0.35">
      <c r="A1225" s="3" t="s">
        <v>2047</v>
      </c>
      <c r="B1225" s="3"/>
      <c r="C1225" s="3"/>
      <c r="D1225" s="3"/>
      <c r="E1225" s="91"/>
      <c r="F1225" s="34"/>
      <c r="G1225" s="34"/>
      <c r="H1225" s="34"/>
      <c r="I1225" s="34"/>
      <c r="J1225" s="34"/>
      <c r="K1225" s="21">
        <v>44971</v>
      </c>
      <c r="L1225" s="3" t="s">
        <v>9</v>
      </c>
      <c r="M1225" s="34"/>
      <c r="N1225" s="34">
        <v>400000</v>
      </c>
      <c r="O1225" s="34">
        <f t="shared" si="181"/>
        <v>400000</v>
      </c>
      <c r="P1225" s="34"/>
      <c r="Q1225" s="34"/>
      <c r="R1225" s="34"/>
      <c r="S1225" s="34"/>
      <c r="T1225" s="3" t="s">
        <v>2130</v>
      </c>
    </row>
    <row r="1226" spans="1:21" x14ac:dyDescent="0.35">
      <c r="A1226" s="3" t="s">
        <v>2047</v>
      </c>
      <c r="B1226" s="3"/>
      <c r="C1226" s="3"/>
      <c r="D1226" s="3"/>
      <c r="E1226" s="91"/>
      <c r="F1226" s="34"/>
      <c r="G1226" s="34"/>
      <c r="H1226" s="34"/>
      <c r="I1226" s="34"/>
      <c r="J1226" s="34"/>
      <c r="K1226" s="21">
        <v>45017</v>
      </c>
      <c r="L1226" s="3" t="s">
        <v>9</v>
      </c>
      <c r="M1226" s="34"/>
      <c r="N1226" s="34">
        <v>100000</v>
      </c>
      <c r="O1226" s="34">
        <f t="shared" si="181"/>
        <v>100000</v>
      </c>
      <c r="P1226" s="34"/>
      <c r="Q1226" s="34"/>
      <c r="R1226" s="34"/>
      <c r="S1226" s="34"/>
      <c r="T1226" s="3" t="s">
        <v>2130</v>
      </c>
    </row>
    <row r="1227" spans="1:21" x14ac:dyDescent="0.35">
      <c r="A1227" s="3" t="s">
        <v>2047</v>
      </c>
      <c r="B1227" s="3"/>
      <c r="C1227" s="3"/>
      <c r="D1227" s="3"/>
      <c r="E1227" s="91"/>
      <c r="F1227" s="34"/>
      <c r="G1227" s="34"/>
      <c r="H1227" s="34"/>
      <c r="I1227" s="34"/>
      <c r="J1227" s="34"/>
      <c r="K1227" s="21">
        <v>45029</v>
      </c>
      <c r="L1227" s="3" t="s">
        <v>9</v>
      </c>
      <c r="M1227" s="34"/>
      <c r="N1227" s="34">
        <v>253840</v>
      </c>
      <c r="O1227" s="34">
        <f t="shared" si="181"/>
        <v>253840</v>
      </c>
      <c r="P1227" s="34"/>
      <c r="Q1227" s="34"/>
      <c r="R1227" s="34"/>
      <c r="S1227" s="34"/>
      <c r="T1227" s="3" t="s">
        <v>2130</v>
      </c>
    </row>
    <row r="1228" spans="1:21" x14ac:dyDescent="0.35">
      <c r="A1228" s="3" t="s">
        <v>2047</v>
      </c>
      <c r="B1228" s="3"/>
      <c r="C1228" s="3"/>
      <c r="D1228" s="3"/>
      <c r="E1228" s="91"/>
      <c r="F1228" s="34"/>
      <c r="G1228" s="34"/>
      <c r="H1228" s="34"/>
      <c r="I1228" s="34"/>
      <c r="J1228" s="34"/>
      <c r="K1228" s="21">
        <v>45029</v>
      </c>
      <c r="L1228" s="3" t="s">
        <v>9</v>
      </c>
      <c r="M1228" s="34"/>
      <c r="N1228" s="34">
        <v>-5000</v>
      </c>
      <c r="O1228" s="34">
        <f t="shared" si="181"/>
        <v>-5000</v>
      </c>
      <c r="P1228" s="34"/>
      <c r="Q1228" s="34"/>
      <c r="R1228" s="34"/>
      <c r="S1228" s="34"/>
      <c r="T1228" s="3" t="s">
        <v>983</v>
      </c>
    </row>
    <row r="1229" spans="1:21" x14ac:dyDescent="0.35">
      <c r="A1229" s="3" t="s">
        <v>2047</v>
      </c>
      <c r="B1229" s="3"/>
      <c r="C1229" s="3"/>
      <c r="D1229" s="3"/>
      <c r="E1229" s="91"/>
      <c r="F1229" s="34"/>
      <c r="G1229" s="34"/>
      <c r="H1229" s="34"/>
      <c r="I1229" s="34"/>
      <c r="J1229" s="34"/>
      <c r="K1229" s="21">
        <v>45029</v>
      </c>
      <c r="L1229" s="100" t="s">
        <v>2247</v>
      </c>
      <c r="M1229" s="34"/>
      <c r="N1229" s="100">
        <v>-1100</v>
      </c>
      <c r="O1229" s="34">
        <f t="shared" si="181"/>
        <v>-1100</v>
      </c>
      <c r="P1229" s="34"/>
      <c r="Q1229" s="34"/>
      <c r="R1229" s="34"/>
      <c r="S1229" s="34"/>
      <c r="T1229" s="3" t="s">
        <v>983</v>
      </c>
    </row>
    <row r="1230" spans="1:21" x14ac:dyDescent="0.35">
      <c r="A1230" s="3" t="s">
        <v>2047</v>
      </c>
      <c r="B1230" s="3"/>
      <c r="C1230" s="3"/>
      <c r="D1230" s="3"/>
      <c r="E1230" s="91"/>
      <c r="F1230" s="34"/>
      <c r="G1230" s="34"/>
      <c r="H1230" s="34"/>
      <c r="I1230" s="34"/>
      <c r="J1230" s="34"/>
      <c r="K1230" s="3"/>
      <c r="L1230" s="3"/>
      <c r="M1230" s="34"/>
      <c r="N1230" s="34"/>
      <c r="O1230" s="34"/>
      <c r="P1230" s="34"/>
      <c r="Q1230" s="34"/>
      <c r="R1230" s="34"/>
      <c r="S1230" s="34"/>
      <c r="T1230" s="3" t="s">
        <v>2130</v>
      </c>
    </row>
    <row r="1231" spans="1:21" s="95" customFormat="1" x14ac:dyDescent="0.35">
      <c r="A1231" s="18" t="s">
        <v>2047</v>
      </c>
      <c r="B1231" s="18"/>
      <c r="C1231" s="18"/>
      <c r="D1231" s="18"/>
      <c r="E1231" s="94"/>
      <c r="F1231" s="23"/>
      <c r="G1231" s="23"/>
      <c r="H1231" s="23"/>
      <c r="I1231" s="23"/>
      <c r="J1231" s="23"/>
      <c r="K1231" s="18"/>
      <c r="L1231" s="18"/>
      <c r="M1231" s="23">
        <f t="shared" ref="M1231:N1231" si="182">SUM(M1222:M1230)</f>
        <v>560000</v>
      </c>
      <c r="N1231" s="23">
        <f t="shared" si="182"/>
        <v>753840</v>
      </c>
      <c r="O1231" s="23">
        <f>SUM(O1222:O1230)</f>
        <v>1313840</v>
      </c>
      <c r="P1231" s="23">
        <f>+I1221-M1231</f>
        <v>-560000</v>
      </c>
      <c r="Q1231" s="23">
        <f>+J1221-N1231</f>
        <v>560000</v>
      </c>
      <c r="R1231" s="23">
        <f>+P1231+Q1231</f>
        <v>0</v>
      </c>
      <c r="S1231" s="23">
        <f>+O1231</f>
        <v>1313840</v>
      </c>
      <c r="T1231" s="18"/>
      <c r="U1231" s="95" t="s">
        <v>2302</v>
      </c>
    </row>
    <row r="1232" spans="1:21" x14ac:dyDescent="0.35">
      <c r="A1232" s="3" t="s">
        <v>2048</v>
      </c>
      <c r="B1232" s="3" t="s">
        <v>437</v>
      </c>
      <c r="C1232" s="3" t="s">
        <v>2049</v>
      </c>
      <c r="D1232" s="3">
        <v>119.44</v>
      </c>
      <c r="E1232" s="91">
        <v>11000</v>
      </c>
      <c r="F1232" s="34">
        <f>+D1232*0.8364</f>
        <v>99.899616000000009</v>
      </c>
      <c r="G1232" s="34"/>
      <c r="H1232" s="34">
        <f>+D1232*E1232</f>
        <v>1313840</v>
      </c>
      <c r="I1232" s="34">
        <f>+CEILING(F1232*G1232,1000)</f>
        <v>0</v>
      </c>
      <c r="J1232" s="34">
        <f>(H1232-I1232)</f>
        <v>1313840</v>
      </c>
      <c r="K1232" s="3"/>
      <c r="L1232" s="3"/>
      <c r="M1232" s="34"/>
      <c r="N1232" s="34" t="s">
        <v>244</v>
      </c>
      <c r="O1232" s="34"/>
      <c r="P1232" s="34"/>
      <c r="Q1232" s="34"/>
      <c r="R1232" s="34"/>
      <c r="S1232" s="34"/>
      <c r="T1232" s="3" t="s">
        <v>983</v>
      </c>
      <c r="U1232" s="1" t="s">
        <v>2303</v>
      </c>
    </row>
    <row r="1233" spans="1:21" x14ac:dyDescent="0.35">
      <c r="A1233" s="3" t="s">
        <v>2048</v>
      </c>
      <c r="B1233" s="3"/>
      <c r="C1233" s="3"/>
      <c r="D1233" s="3"/>
      <c r="E1233" s="91"/>
      <c r="F1233" s="34">
        <f>+D1233*0.8364</f>
        <v>0</v>
      </c>
      <c r="G1233" s="34"/>
      <c r="H1233" s="34"/>
      <c r="I1233" s="34"/>
      <c r="J1233" s="34"/>
      <c r="K1233" s="21">
        <v>44692</v>
      </c>
      <c r="L1233" s="3" t="s">
        <v>9</v>
      </c>
      <c r="M1233" s="34"/>
      <c r="N1233" s="34">
        <v>5000</v>
      </c>
      <c r="O1233" s="34">
        <f t="shared" ref="O1233:O1244" si="183">+SUM(M1233:N1233)</f>
        <v>5000</v>
      </c>
      <c r="P1233" s="34"/>
      <c r="Q1233" s="34"/>
      <c r="R1233" s="34"/>
      <c r="S1233" s="34"/>
      <c r="T1233" s="3" t="s">
        <v>983</v>
      </c>
    </row>
    <row r="1234" spans="1:21" x14ac:dyDescent="0.35">
      <c r="A1234" s="3" t="s">
        <v>2048</v>
      </c>
      <c r="B1234" s="3"/>
      <c r="C1234" s="3"/>
      <c r="D1234" s="3"/>
      <c r="E1234" s="91"/>
      <c r="F1234" s="34"/>
      <c r="G1234" s="34"/>
      <c r="H1234" s="34"/>
      <c r="I1234" s="34"/>
      <c r="J1234" s="34"/>
      <c r="K1234" s="21">
        <v>45015</v>
      </c>
      <c r="L1234" s="3" t="s">
        <v>316</v>
      </c>
      <c r="M1234" s="34">
        <v>560000</v>
      </c>
      <c r="N1234" s="34"/>
      <c r="O1234" s="34">
        <f t="shared" si="183"/>
        <v>560000</v>
      </c>
      <c r="P1234" s="34"/>
      <c r="Q1234" s="34"/>
      <c r="R1234" s="34"/>
      <c r="S1234" s="34"/>
      <c r="T1234" s="3" t="s">
        <v>983</v>
      </c>
    </row>
    <row r="1235" spans="1:21" x14ac:dyDescent="0.35">
      <c r="A1235" s="3" t="s">
        <v>2048</v>
      </c>
      <c r="B1235" s="3"/>
      <c r="C1235" s="3"/>
      <c r="D1235" s="3"/>
      <c r="E1235" s="91"/>
      <c r="F1235" s="34"/>
      <c r="G1235" s="34"/>
      <c r="H1235" s="34"/>
      <c r="I1235" s="34"/>
      <c r="J1235" s="34"/>
      <c r="K1235" s="21">
        <v>45029</v>
      </c>
      <c r="L1235" s="100" t="s">
        <v>2248</v>
      </c>
      <c r="M1235" s="34"/>
      <c r="N1235" s="100">
        <v>1100</v>
      </c>
      <c r="O1235" s="34">
        <f t="shared" si="183"/>
        <v>1100</v>
      </c>
      <c r="P1235" s="34"/>
      <c r="Q1235" s="34"/>
      <c r="R1235" s="34"/>
      <c r="S1235" s="34"/>
      <c r="T1235" s="3" t="s">
        <v>983</v>
      </c>
    </row>
    <row r="1236" spans="1:21" x14ac:dyDescent="0.35">
      <c r="A1236" s="3" t="s">
        <v>2048</v>
      </c>
      <c r="B1236" s="3"/>
      <c r="C1236" s="3"/>
      <c r="D1236" s="3"/>
      <c r="E1236" s="91"/>
      <c r="F1236" s="34"/>
      <c r="G1236" s="34"/>
      <c r="H1236" s="34"/>
      <c r="I1236" s="34"/>
      <c r="J1236" s="34"/>
      <c r="K1236" s="21">
        <v>45105</v>
      </c>
      <c r="L1236" s="3" t="s">
        <v>9</v>
      </c>
      <c r="M1236" s="34"/>
      <c r="N1236" s="34">
        <v>747700</v>
      </c>
      <c r="O1236" s="34">
        <f t="shared" si="183"/>
        <v>747700</v>
      </c>
      <c r="P1236" s="34"/>
      <c r="Q1236" s="34"/>
      <c r="R1236" s="34"/>
      <c r="S1236" s="34"/>
      <c r="T1236" s="3" t="s">
        <v>983</v>
      </c>
    </row>
    <row r="1237" spans="1:21" x14ac:dyDescent="0.35">
      <c r="A1237" s="3" t="s">
        <v>2048</v>
      </c>
      <c r="B1237" s="3"/>
      <c r="C1237" s="3"/>
      <c r="D1237" s="3"/>
      <c r="E1237" s="91"/>
      <c r="F1237" s="34"/>
      <c r="G1237" s="34"/>
      <c r="H1237" s="34"/>
      <c r="I1237" s="34"/>
      <c r="J1237" s="34"/>
      <c r="K1237" s="21"/>
      <c r="L1237" s="3"/>
      <c r="M1237" s="34"/>
      <c r="N1237" s="34"/>
      <c r="O1237" s="34"/>
      <c r="P1237" s="34"/>
      <c r="Q1237" s="34"/>
      <c r="R1237" s="34"/>
      <c r="S1237" s="34"/>
      <c r="T1237" s="3" t="s">
        <v>983</v>
      </c>
    </row>
    <row r="1238" spans="1:21" s="95" customFormat="1" x14ac:dyDescent="0.35">
      <c r="A1238" s="18" t="s">
        <v>2048</v>
      </c>
      <c r="B1238" s="18"/>
      <c r="C1238" s="18"/>
      <c r="D1238" s="18"/>
      <c r="E1238" s="94"/>
      <c r="F1238" s="23"/>
      <c r="G1238" s="23"/>
      <c r="H1238" s="23"/>
      <c r="I1238" s="23"/>
      <c r="J1238" s="23"/>
      <c r="K1238" s="36"/>
      <c r="L1238" s="18"/>
      <c r="M1238" s="23">
        <f t="shared" ref="M1238:N1238" si="184">SUM(M1233:M1237)</f>
        <v>560000</v>
      </c>
      <c r="N1238" s="23">
        <f t="shared" si="184"/>
        <v>753800</v>
      </c>
      <c r="O1238" s="23">
        <f>SUM(O1233:O1237)</f>
        <v>1313800</v>
      </c>
      <c r="P1238" s="23">
        <f>+I1232-M1238</f>
        <v>-560000</v>
      </c>
      <c r="Q1238" s="23">
        <f>+J1232-N1238</f>
        <v>560040</v>
      </c>
      <c r="R1238" s="23">
        <f>+P1238+Q1238</f>
        <v>40</v>
      </c>
      <c r="S1238" s="23">
        <f>+O1238</f>
        <v>1313800</v>
      </c>
      <c r="T1238" s="18"/>
      <c r="U1238" s="95" t="s">
        <v>2302</v>
      </c>
    </row>
    <row r="1239" spans="1:21" x14ac:dyDescent="0.35">
      <c r="A1239" s="3" t="s">
        <v>2050</v>
      </c>
      <c r="B1239" s="3" t="s">
        <v>437</v>
      </c>
      <c r="C1239" s="3"/>
      <c r="D1239" s="3">
        <v>119.44</v>
      </c>
      <c r="E1239" s="91">
        <v>11000</v>
      </c>
      <c r="F1239" s="34">
        <f>+D1239*0.8364</f>
        <v>99.899616000000009</v>
      </c>
      <c r="G1239" s="34"/>
      <c r="H1239" s="34">
        <f>+D1239*E1239</f>
        <v>1313840</v>
      </c>
      <c r="I1239" s="34">
        <f>+CEILING(F1239*G1239,1000)</f>
        <v>0</v>
      </c>
      <c r="J1239" s="34">
        <f>(H1239-I1239)</f>
        <v>1313840</v>
      </c>
      <c r="K1239" s="98">
        <v>44606</v>
      </c>
      <c r="L1239" s="3" t="s">
        <v>2109</v>
      </c>
      <c r="M1239" s="34"/>
      <c r="N1239" s="34"/>
      <c r="O1239" s="34"/>
      <c r="P1239" s="34"/>
      <c r="Q1239" s="34"/>
      <c r="R1239" s="34"/>
      <c r="S1239" s="34"/>
      <c r="T1239" s="3" t="s">
        <v>2150</v>
      </c>
      <c r="U1239" s="1" t="s">
        <v>2303</v>
      </c>
    </row>
    <row r="1240" spans="1:21" x14ac:dyDescent="0.35">
      <c r="A1240" s="3" t="s">
        <v>2050</v>
      </c>
      <c r="B1240" s="3"/>
      <c r="C1240" s="3"/>
      <c r="D1240" s="3"/>
      <c r="E1240" s="91"/>
      <c r="F1240" s="34"/>
      <c r="G1240" s="34"/>
      <c r="H1240" s="34"/>
      <c r="I1240" s="34"/>
      <c r="J1240" s="34"/>
      <c r="K1240" s="98">
        <v>44606</v>
      </c>
      <c r="L1240" s="3" t="s">
        <v>9</v>
      </c>
      <c r="M1240" s="34"/>
      <c r="N1240" s="34">
        <v>1100</v>
      </c>
      <c r="O1240" s="34">
        <f t="shared" si="183"/>
        <v>1100</v>
      </c>
      <c r="P1240" s="34"/>
      <c r="Q1240" s="34"/>
      <c r="R1240" s="34"/>
      <c r="S1240" s="34"/>
      <c r="T1240" s="3" t="s">
        <v>2150</v>
      </c>
    </row>
    <row r="1241" spans="1:21" x14ac:dyDescent="0.35">
      <c r="A1241" s="3" t="s">
        <v>2050</v>
      </c>
      <c r="B1241" s="3"/>
      <c r="C1241" s="3"/>
      <c r="D1241" s="3"/>
      <c r="E1241" s="91"/>
      <c r="F1241" s="34"/>
      <c r="G1241" s="34"/>
      <c r="H1241" s="34"/>
      <c r="I1241" s="34"/>
      <c r="J1241" s="34"/>
      <c r="K1241" s="98">
        <v>44739</v>
      </c>
      <c r="L1241" s="3" t="s">
        <v>9</v>
      </c>
      <c r="M1241" s="34"/>
      <c r="N1241" s="34">
        <v>1100</v>
      </c>
      <c r="O1241" s="34">
        <f t="shared" si="183"/>
        <v>1100</v>
      </c>
      <c r="P1241" s="34"/>
      <c r="Q1241" s="34"/>
      <c r="R1241" s="34"/>
      <c r="S1241" s="34"/>
      <c r="T1241" s="3" t="s">
        <v>2150</v>
      </c>
    </row>
    <row r="1242" spans="1:21" x14ac:dyDescent="0.35">
      <c r="A1242" s="3" t="s">
        <v>2050</v>
      </c>
      <c r="B1242" s="3"/>
      <c r="C1242" s="3"/>
      <c r="D1242" s="3"/>
      <c r="E1242" s="91"/>
      <c r="F1242" s="34"/>
      <c r="G1242" s="34"/>
      <c r="H1242" s="34"/>
      <c r="I1242" s="34"/>
      <c r="J1242" s="34"/>
      <c r="K1242" s="98">
        <v>44742</v>
      </c>
      <c r="L1242" s="3" t="s">
        <v>9</v>
      </c>
      <c r="M1242" s="34"/>
      <c r="N1242" s="34">
        <v>500000</v>
      </c>
      <c r="O1242" s="34">
        <f t="shared" si="183"/>
        <v>500000</v>
      </c>
      <c r="P1242" s="34"/>
      <c r="Q1242" s="34"/>
      <c r="R1242" s="34"/>
      <c r="S1242" s="34"/>
      <c r="T1242" s="3" t="s">
        <v>2150</v>
      </c>
    </row>
    <row r="1243" spans="1:21" x14ac:dyDescent="0.35">
      <c r="A1243" s="3" t="s">
        <v>2050</v>
      </c>
      <c r="B1243" s="3"/>
      <c r="C1243" s="3"/>
      <c r="D1243" s="3"/>
      <c r="E1243" s="91"/>
      <c r="F1243" s="34"/>
      <c r="G1243" s="34"/>
      <c r="H1243" s="34"/>
      <c r="I1243" s="34"/>
      <c r="J1243" s="34"/>
      <c r="K1243" s="98">
        <v>44731</v>
      </c>
      <c r="L1243" s="3" t="s">
        <v>9</v>
      </c>
      <c r="M1243" s="34"/>
      <c r="N1243" s="34">
        <v>252740</v>
      </c>
      <c r="O1243" s="34">
        <f t="shared" si="183"/>
        <v>252740</v>
      </c>
      <c r="P1243" s="34"/>
      <c r="Q1243" s="34"/>
      <c r="R1243" s="34"/>
      <c r="S1243" s="34"/>
      <c r="T1243" s="3" t="s">
        <v>2150</v>
      </c>
    </row>
    <row r="1244" spans="1:21" x14ac:dyDescent="0.35">
      <c r="A1244" s="3" t="s">
        <v>2050</v>
      </c>
      <c r="B1244" s="3"/>
      <c r="C1244" s="3"/>
      <c r="D1244" s="3"/>
      <c r="E1244" s="91"/>
      <c r="F1244" s="34"/>
      <c r="G1244" s="34"/>
      <c r="H1244" s="34"/>
      <c r="I1244" s="34"/>
      <c r="J1244" s="34"/>
      <c r="K1244" s="98">
        <v>44876</v>
      </c>
      <c r="L1244" s="3" t="s">
        <v>316</v>
      </c>
      <c r="M1244" s="34">
        <v>560000</v>
      </c>
      <c r="N1244" s="34"/>
      <c r="O1244" s="34">
        <f t="shared" si="183"/>
        <v>560000</v>
      </c>
      <c r="P1244" s="34"/>
      <c r="Q1244" s="34"/>
      <c r="R1244" s="34"/>
      <c r="S1244" s="34"/>
      <c r="T1244" s="3" t="s">
        <v>2150</v>
      </c>
    </row>
    <row r="1245" spans="1:21" x14ac:dyDescent="0.35">
      <c r="A1245" s="3" t="s">
        <v>2050</v>
      </c>
      <c r="B1245" s="3"/>
      <c r="C1245" s="3"/>
      <c r="D1245" s="3"/>
      <c r="E1245" s="91"/>
      <c r="F1245" s="34"/>
      <c r="G1245" s="34"/>
      <c r="H1245" s="34"/>
      <c r="I1245" s="34"/>
      <c r="J1245" s="34"/>
      <c r="K1245" s="3"/>
      <c r="L1245" s="3"/>
      <c r="M1245" s="34"/>
      <c r="N1245" s="34"/>
      <c r="O1245" s="34"/>
      <c r="P1245" s="34"/>
      <c r="Q1245" s="34"/>
      <c r="R1245" s="34"/>
      <c r="S1245" s="34"/>
      <c r="T1245" s="3" t="s">
        <v>2150</v>
      </c>
    </row>
    <row r="1246" spans="1:21" s="95" customFormat="1" x14ac:dyDescent="0.35">
      <c r="A1246" s="18" t="s">
        <v>2050</v>
      </c>
      <c r="B1246" s="18"/>
      <c r="C1246" s="18"/>
      <c r="D1246" s="18"/>
      <c r="E1246" s="94"/>
      <c r="F1246" s="23"/>
      <c r="G1246" s="23"/>
      <c r="H1246" s="23"/>
      <c r="I1246" s="23"/>
      <c r="J1246" s="23"/>
      <c r="K1246" s="18"/>
      <c r="L1246" s="18"/>
      <c r="M1246" s="23">
        <f t="shared" ref="M1246:N1246" si="185">SUM(M1240:M1245)</f>
        <v>560000</v>
      </c>
      <c r="N1246" s="23">
        <f t="shared" si="185"/>
        <v>754940</v>
      </c>
      <c r="O1246" s="23">
        <f>SUM(O1240:O1245)</f>
        <v>1314940</v>
      </c>
      <c r="P1246" s="23">
        <f>+I1239-M1246</f>
        <v>-560000</v>
      </c>
      <c r="Q1246" s="23">
        <f>+J1239-N1246</f>
        <v>558900</v>
      </c>
      <c r="R1246" s="23">
        <f>+P1246+Q1246</f>
        <v>-1100</v>
      </c>
      <c r="S1246" s="23">
        <f>+O1246</f>
        <v>1314940</v>
      </c>
      <c r="T1246" s="18"/>
      <c r="U1246" s="95" t="s">
        <v>2302</v>
      </c>
    </row>
    <row r="1247" spans="1:21" x14ac:dyDescent="0.35">
      <c r="A1247" s="3" t="s">
        <v>2051</v>
      </c>
      <c r="B1247" s="3" t="s">
        <v>437</v>
      </c>
      <c r="C1247" s="3"/>
      <c r="D1247" s="3">
        <v>119.44</v>
      </c>
      <c r="E1247" s="91">
        <v>11000</v>
      </c>
      <c r="F1247" s="34">
        <f>+D1247*0.8364</f>
        <v>99.899616000000009</v>
      </c>
      <c r="G1247" s="34"/>
      <c r="H1247" s="34">
        <f>+D1247*E1247</f>
        <v>1313840</v>
      </c>
      <c r="I1247" s="34">
        <f>+CEILING(F1247*G1247,1000)</f>
        <v>0</v>
      </c>
      <c r="J1247" s="34">
        <f>(H1247-I1247)</f>
        <v>1313840</v>
      </c>
      <c r="K1247" s="98">
        <v>44596</v>
      </c>
      <c r="L1247" s="3" t="s">
        <v>2109</v>
      </c>
      <c r="M1247" s="34"/>
      <c r="N1247" s="34"/>
      <c r="O1247" s="34"/>
      <c r="P1247" s="34"/>
      <c r="Q1247" s="34"/>
      <c r="R1247" s="34"/>
      <c r="S1247" s="34"/>
      <c r="T1247" s="3" t="s">
        <v>2150</v>
      </c>
      <c r="U1247" s="1" t="s">
        <v>2303</v>
      </c>
    </row>
    <row r="1248" spans="1:21" x14ac:dyDescent="0.35">
      <c r="A1248" s="3" t="s">
        <v>2051</v>
      </c>
      <c r="B1248" s="3"/>
      <c r="C1248" s="3"/>
      <c r="D1248" s="3"/>
      <c r="E1248" s="91"/>
      <c r="F1248" s="34"/>
      <c r="G1248" s="34"/>
      <c r="H1248" s="34"/>
      <c r="I1248" s="34"/>
      <c r="J1248" s="34"/>
      <c r="K1248" s="98">
        <v>44455</v>
      </c>
      <c r="L1248" s="3" t="s">
        <v>9</v>
      </c>
      <c r="M1248" s="34"/>
      <c r="N1248" s="34">
        <v>10000</v>
      </c>
      <c r="O1248" s="34">
        <f t="shared" ref="O1248:O1259" si="186">+SUM(M1248:N1248)</f>
        <v>10000</v>
      </c>
      <c r="P1248" s="34"/>
      <c r="Q1248" s="34"/>
      <c r="R1248" s="34"/>
      <c r="S1248" s="34"/>
      <c r="T1248" s="3" t="s">
        <v>2150</v>
      </c>
    </row>
    <row r="1249" spans="1:21" x14ac:dyDescent="0.35">
      <c r="A1249" s="3" t="s">
        <v>2051</v>
      </c>
      <c r="B1249" s="3"/>
      <c r="C1249" s="3"/>
      <c r="D1249" s="3"/>
      <c r="E1249" s="91"/>
      <c r="F1249" s="34"/>
      <c r="G1249" s="34"/>
      <c r="H1249" s="34"/>
      <c r="I1249" s="34"/>
      <c r="J1249" s="34"/>
      <c r="K1249" s="98">
        <v>44466</v>
      </c>
      <c r="L1249" s="100" t="s">
        <v>2249</v>
      </c>
      <c r="M1249" s="34"/>
      <c r="N1249" s="100">
        <v>290000</v>
      </c>
      <c r="O1249" s="34">
        <f t="shared" si="186"/>
        <v>290000</v>
      </c>
      <c r="P1249" s="34"/>
      <c r="Q1249" s="34"/>
      <c r="R1249" s="34"/>
      <c r="S1249" s="34"/>
      <c r="T1249" s="3" t="s">
        <v>2150</v>
      </c>
    </row>
    <row r="1250" spans="1:21" x14ac:dyDescent="0.35">
      <c r="A1250" s="3" t="s">
        <v>2051</v>
      </c>
      <c r="B1250" s="3"/>
      <c r="C1250" s="3"/>
      <c r="D1250" s="3"/>
      <c r="E1250" s="91"/>
      <c r="F1250" s="34"/>
      <c r="G1250" s="34"/>
      <c r="H1250" s="34"/>
      <c r="I1250" s="34"/>
      <c r="J1250" s="34"/>
      <c r="K1250" s="98">
        <v>44841</v>
      </c>
      <c r="L1250" s="3" t="s">
        <v>9</v>
      </c>
      <c r="M1250" s="34"/>
      <c r="N1250" s="34">
        <v>-150000</v>
      </c>
      <c r="O1250" s="34">
        <f t="shared" si="186"/>
        <v>-150000</v>
      </c>
      <c r="P1250" s="34"/>
      <c r="Q1250" s="34"/>
      <c r="R1250" s="34"/>
      <c r="S1250" s="34"/>
      <c r="T1250" s="3" t="s">
        <v>2150</v>
      </c>
    </row>
    <row r="1251" spans="1:21" x14ac:dyDescent="0.35">
      <c r="A1251" s="3" t="s">
        <v>2051</v>
      </c>
      <c r="B1251" s="3"/>
      <c r="C1251" s="3"/>
      <c r="D1251" s="3"/>
      <c r="E1251" s="91"/>
      <c r="F1251" s="34"/>
      <c r="G1251" s="34"/>
      <c r="H1251" s="34"/>
      <c r="I1251" s="34"/>
      <c r="J1251" s="34"/>
      <c r="K1251" s="98">
        <v>44855</v>
      </c>
      <c r="L1251" s="3" t="s">
        <v>1182</v>
      </c>
      <c r="M1251" s="34"/>
      <c r="N1251" s="34">
        <v>-100000</v>
      </c>
      <c r="O1251" s="34">
        <f t="shared" si="186"/>
        <v>-100000</v>
      </c>
      <c r="P1251" s="34"/>
      <c r="Q1251" s="34"/>
      <c r="R1251" s="34"/>
      <c r="S1251" s="34"/>
      <c r="T1251" s="3" t="s">
        <v>2150</v>
      </c>
    </row>
    <row r="1252" spans="1:21" x14ac:dyDescent="0.35">
      <c r="A1252" s="3" t="s">
        <v>2051</v>
      </c>
      <c r="B1252" s="3"/>
      <c r="C1252" s="3"/>
      <c r="D1252" s="3"/>
      <c r="E1252" s="91"/>
      <c r="F1252" s="34"/>
      <c r="G1252" s="34"/>
      <c r="H1252" s="34"/>
      <c r="I1252" s="34"/>
      <c r="J1252" s="34"/>
      <c r="K1252" s="98">
        <v>44525</v>
      </c>
      <c r="L1252" s="3" t="s">
        <v>1182</v>
      </c>
      <c r="M1252" s="34"/>
      <c r="N1252" s="34">
        <v>-50000</v>
      </c>
      <c r="O1252" s="34">
        <f t="shared" si="186"/>
        <v>-50000</v>
      </c>
      <c r="P1252" s="34"/>
      <c r="Q1252" s="34"/>
      <c r="R1252" s="34"/>
      <c r="S1252" s="34"/>
      <c r="T1252" s="3" t="s">
        <v>2150</v>
      </c>
    </row>
    <row r="1253" spans="1:21" x14ac:dyDescent="0.35">
      <c r="A1253" s="3" t="s">
        <v>2051</v>
      </c>
      <c r="B1253" s="3"/>
      <c r="C1253" s="3"/>
      <c r="D1253" s="3"/>
      <c r="E1253" s="91"/>
      <c r="F1253" s="34"/>
      <c r="G1253" s="34"/>
      <c r="H1253" s="34"/>
      <c r="I1253" s="34"/>
      <c r="J1253" s="34"/>
      <c r="K1253" s="98">
        <v>44596</v>
      </c>
      <c r="L1253" s="3" t="s">
        <v>1182</v>
      </c>
      <c r="M1253" s="34"/>
      <c r="N1253" s="34">
        <v>11000</v>
      </c>
      <c r="O1253" s="34">
        <f t="shared" si="186"/>
        <v>11000</v>
      </c>
      <c r="P1253" s="34"/>
      <c r="Q1253" s="34"/>
      <c r="R1253" s="34"/>
      <c r="S1253" s="34"/>
      <c r="T1253" s="3" t="s">
        <v>2150</v>
      </c>
    </row>
    <row r="1254" spans="1:21" x14ac:dyDescent="0.35">
      <c r="A1254" s="3" t="s">
        <v>2051</v>
      </c>
      <c r="B1254" s="3"/>
      <c r="C1254" s="3"/>
      <c r="D1254" s="3"/>
      <c r="E1254" s="91"/>
      <c r="F1254" s="34"/>
      <c r="G1254" s="34"/>
      <c r="H1254" s="34"/>
      <c r="I1254" s="34"/>
      <c r="J1254" s="34"/>
      <c r="K1254" s="98">
        <v>44631</v>
      </c>
      <c r="L1254" s="3" t="s">
        <v>9</v>
      </c>
      <c r="M1254" s="34"/>
      <c r="N1254" s="34">
        <v>200000</v>
      </c>
      <c r="O1254" s="34">
        <f t="shared" si="186"/>
        <v>200000</v>
      </c>
      <c r="P1254" s="34"/>
      <c r="Q1254" s="34"/>
      <c r="R1254" s="34"/>
      <c r="S1254" s="34"/>
      <c r="T1254" s="3" t="s">
        <v>2150</v>
      </c>
    </row>
    <row r="1255" spans="1:21" x14ac:dyDescent="0.35">
      <c r="A1255" s="3" t="s">
        <v>2051</v>
      </c>
      <c r="B1255" s="3"/>
      <c r="C1255" s="3"/>
      <c r="D1255" s="3"/>
      <c r="E1255" s="91"/>
      <c r="F1255" s="34"/>
      <c r="G1255" s="34"/>
      <c r="H1255" s="34"/>
      <c r="I1255" s="34"/>
      <c r="J1255" s="34"/>
      <c r="K1255" s="98">
        <v>44672</v>
      </c>
      <c r="L1255" s="3" t="s">
        <v>9</v>
      </c>
      <c r="M1255" s="34"/>
      <c r="N1255" s="34">
        <v>150000</v>
      </c>
      <c r="O1255" s="34">
        <f t="shared" si="186"/>
        <v>150000</v>
      </c>
      <c r="P1255" s="34"/>
      <c r="Q1255" s="34"/>
      <c r="R1255" s="34"/>
      <c r="S1255" s="34"/>
      <c r="T1255" s="3" t="s">
        <v>2150</v>
      </c>
    </row>
    <row r="1256" spans="1:21" x14ac:dyDescent="0.35">
      <c r="A1256" s="3" t="s">
        <v>2051</v>
      </c>
      <c r="B1256" s="3"/>
      <c r="C1256" s="3"/>
      <c r="D1256" s="3"/>
      <c r="E1256" s="91"/>
      <c r="F1256" s="34"/>
      <c r="G1256" s="34"/>
      <c r="H1256" s="34"/>
      <c r="I1256" s="34"/>
      <c r="J1256" s="34"/>
      <c r="K1256" s="98">
        <v>44720</v>
      </c>
      <c r="L1256" s="3" t="s">
        <v>9</v>
      </c>
      <c r="M1256" s="34"/>
      <c r="N1256" s="34">
        <v>200000</v>
      </c>
      <c r="O1256" s="34">
        <f t="shared" si="186"/>
        <v>200000</v>
      </c>
      <c r="P1256" s="34"/>
      <c r="Q1256" s="34"/>
      <c r="R1256" s="34"/>
      <c r="S1256" s="34"/>
      <c r="T1256" s="3" t="s">
        <v>2150</v>
      </c>
    </row>
    <row r="1257" spans="1:21" x14ac:dyDescent="0.35">
      <c r="A1257" s="3" t="s">
        <v>2051</v>
      </c>
      <c r="B1257" s="3"/>
      <c r="C1257" s="3"/>
      <c r="D1257" s="3"/>
      <c r="E1257" s="91"/>
      <c r="F1257" s="34"/>
      <c r="G1257" s="34"/>
      <c r="H1257" s="34"/>
      <c r="I1257" s="34"/>
      <c r="J1257" s="34"/>
      <c r="K1257" s="98">
        <v>45238</v>
      </c>
      <c r="L1257" s="3" t="s">
        <v>9</v>
      </c>
      <c r="M1257" s="34"/>
      <c r="N1257" s="34">
        <v>52840</v>
      </c>
      <c r="O1257" s="34">
        <f t="shared" si="186"/>
        <v>52840</v>
      </c>
      <c r="P1257" s="34"/>
      <c r="Q1257" s="34"/>
      <c r="R1257" s="34"/>
      <c r="S1257" s="34"/>
      <c r="T1257" s="3" t="s">
        <v>2150</v>
      </c>
    </row>
    <row r="1258" spans="1:21" x14ac:dyDescent="0.35">
      <c r="A1258" s="3" t="s">
        <v>2051</v>
      </c>
      <c r="B1258" s="3"/>
      <c r="C1258" s="3"/>
      <c r="D1258" s="3"/>
      <c r="E1258" s="91"/>
      <c r="F1258" s="34">
        <f>+D1258*0.8364</f>
        <v>0</v>
      </c>
      <c r="G1258" s="34"/>
      <c r="H1258" s="34"/>
      <c r="I1258" s="34"/>
      <c r="J1258" s="34"/>
      <c r="K1258" s="98">
        <v>45239</v>
      </c>
      <c r="L1258" s="3" t="s">
        <v>316</v>
      </c>
      <c r="M1258" s="34">
        <v>350000</v>
      </c>
      <c r="N1258" s="34"/>
      <c r="O1258" s="34">
        <f t="shared" si="186"/>
        <v>350000</v>
      </c>
      <c r="P1258" s="34"/>
      <c r="Q1258" s="34"/>
      <c r="R1258" s="34"/>
      <c r="S1258" s="34"/>
      <c r="T1258" s="3" t="s">
        <v>2150</v>
      </c>
    </row>
    <row r="1259" spans="1:21" x14ac:dyDescent="0.35">
      <c r="A1259" s="3" t="s">
        <v>2051</v>
      </c>
      <c r="B1259" s="3"/>
      <c r="C1259" s="3"/>
      <c r="D1259" s="3"/>
      <c r="E1259" s="91"/>
      <c r="F1259" s="34"/>
      <c r="G1259" s="34"/>
      <c r="H1259" s="34"/>
      <c r="I1259" s="34"/>
      <c r="J1259" s="34"/>
      <c r="K1259" s="98">
        <v>45239</v>
      </c>
      <c r="L1259" s="3" t="s">
        <v>316</v>
      </c>
      <c r="M1259" s="34">
        <v>350000</v>
      </c>
      <c r="N1259" s="34"/>
      <c r="O1259" s="34">
        <f t="shared" si="186"/>
        <v>350000</v>
      </c>
      <c r="P1259" s="34"/>
      <c r="Q1259" s="34"/>
      <c r="R1259" s="34"/>
      <c r="S1259" s="34"/>
      <c r="T1259" s="3" t="s">
        <v>2150</v>
      </c>
    </row>
    <row r="1260" spans="1:21" x14ac:dyDescent="0.35">
      <c r="A1260" s="3" t="s">
        <v>2051</v>
      </c>
      <c r="B1260" s="3"/>
      <c r="C1260" s="3"/>
      <c r="D1260" s="3"/>
      <c r="E1260" s="91"/>
      <c r="F1260" s="34"/>
      <c r="G1260" s="34"/>
      <c r="H1260" s="34"/>
      <c r="I1260" s="34"/>
      <c r="J1260" s="34"/>
      <c r="K1260" s="21" t="s">
        <v>244</v>
      </c>
      <c r="L1260" s="3"/>
      <c r="M1260" s="34"/>
      <c r="N1260" s="34"/>
      <c r="O1260" s="34"/>
      <c r="P1260" s="34"/>
      <c r="Q1260" s="34"/>
      <c r="R1260" s="34"/>
      <c r="S1260" s="34"/>
      <c r="T1260" s="3" t="s">
        <v>2150</v>
      </c>
    </row>
    <row r="1261" spans="1:21" s="95" customFormat="1" x14ac:dyDescent="0.35">
      <c r="A1261" s="18" t="s">
        <v>2051</v>
      </c>
      <c r="B1261" s="18"/>
      <c r="C1261" s="18"/>
      <c r="D1261" s="18"/>
      <c r="E1261" s="94"/>
      <c r="F1261" s="23"/>
      <c r="G1261" s="23"/>
      <c r="H1261" s="23"/>
      <c r="I1261" s="23"/>
      <c r="J1261" s="23"/>
      <c r="K1261" s="36"/>
      <c r="L1261" s="18"/>
      <c r="M1261" s="23">
        <f t="shared" ref="M1261:N1261" si="187">SUM(M1248:M1260)</f>
        <v>700000</v>
      </c>
      <c r="N1261" s="23">
        <f t="shared" si="187"/>
        <v>613840</v>
      </c>
      <c r="O1261" s="23">
        <f>SUM(O1248:O1260)</f>
        <v>1313840</v>
      </c>
      <c r="P1261" s="23">
        <f>+I1247-M1261</f>
        <v>-700000</v>
      </c>
      <c r="Q1261" s="23">
        <f>+J1247-N1261</f>
        <v>700000</v>
      </c>
      <c r="R1261" s="23">
        <f>+P1261+Q1261</f>
        <v>0</v>
      </c>
      <c r="S1261" s="23">
        <f>+O1261</f>
        <v>1313840</v>
      </c>
      <c r="T1261" s="18"/>
      <c r="U1261" s="95" t="s">
        <v>2302</v>
      </c>
    </row>
    <row r="1262" spans="1:21" x14ac:dyDescent="0.35">
      <c r="A1262" s="3" t="s">
        <v>2052</v>
      </c>
      <c r="B1262" s="3" t="s">
        <v>437</v>
      </c>
      <c r="C1262" s="3"/>
      <c r="D1262" s="3">
        <v>139.34</v>
      </c>
      <c r="E1262" s="91">
        <v>11000</v>
      </c>
      <c r="F1262" s="34">
        <f>+D1262*0.8364</f>
        <v>116.543976</v>
      </c>
      <c r="G1262" s="34"/>
      <c r="H1262" s="34">
        <f>+D1262*E1262</f>
        <v>1532740</v>
      </c>
      <c r="I1262" s="34">
        <f>+CEILING(F1262*G1262,1000)</f>
        <v>0</v>
      </c>
      <c r="J1262" s="34">
        <f>(H1262-I1262)</f>
        <v>1532740</v>
      </c>
      <c r="K1262" s="21">
        <v>44393</v>
      </c>
      <c r="L1262" s="3" t="s">
        <v>2109</v>
      </c>
      <c r="M1262" s="34"/>
      <c r="N1262" s="34"/>
      <c r="O1262" s="34"/>
      <c r="P1262" s="34"/>
      <c r="Q1262" s="34"/>
      <c r="R1262" s="34"/>
      <c r="S1262" s="34"/>
      <c r="T1262" s="3" t="s">
        <v>2149</v>
      </c>
      <c r="U1262" s="1" t="s">
        <v>2303</v>
      </c>
    </row>
    <row r="1263" spans="1:21" x14ac:dyDescent="0.35">
      <c r="A1263" s="3" t="s">
        <v>2052</v>
      </c>
      <c r="B1263" s="3"/>
      <c r="C1263" s="3"/>
      <c r="D1263" s="3"/>
      <c r="E1263" s="91"/>
      <c r="F1263" s="34"/>
      <c r="G1263" s="34"/>
      <c r="H1263" s="34"/>
      <c r="I1263" s="34"/>
      <c r="J1263" s="34"/>
      <c r="K1263" s="3">
        <v>44393</v>
      </c>
      <c r="L1263" s="3" t="s">
        <v>316</v>
      </c>
      <c r="M1263" s="34">
        <v>350000</v>
      </c>
      <c r="N1263" s="34"/>
      <c r="O1263" s="34">
        <f t="shared" ref="O1263:O1272" si="188">+SUM(M1263:N1263)</f>
        <v>350000</v>
      </c>
      <c r="P1263" s="34"/>
      <c r="Q1263" s="34"/>
      <c r="R1263" s="34"/>
      <c r="S1263" s="34"/>
      <c r="T1263" s="3" t="s">
        <v>2149</v>
      </c>
    </row>
    <row r="1264" spans="1:21" x14ac:dyDescent="0.35">
      <c r="A1264" s="3" t="s">
        <v>2052</v>
      </c>
      <c r="B1264" s="3"/>
      <c r="C1264" s="3"/>
      <c r="D1264" s="3"/>
      <c r="E1264" s="91"/>
      <c r="F1264" s="34"/>
      <c r="G1264" s="34"/>
      <c r="H1264" s="34"/>
      <c r="I1264" s="34"/>
      <c r="J1264" s="34"/>
      <c r="K1264" s="3">
        <v>44477</v>
      </c>
      <c r="L1264" s="3" t="s">
        <v>1182</v>
      </c>
      <c r="M1264" s="34"/>
      <c r="N1264" s="34">
        <v>50000</v>
      </c>
      <c r="O1264" s="34">
        <f t="shared" si="188"/>
        <v>50000</v>
      </c>
      <c r="P1264" s="34"/>
      <c r="Q1264" s="34"/>
      <c r="R1264" s="34"/>
      <c r="S1264" s="34"/>
      <c r="T1264" s="3" t="s">
        <v>2149</v>
      </c>
    </row>
    <row r="1265" spans="1:21" x14ac:dyDescent="0.35">
      <c r="A1265" s="3" t="s">
        <v>2052</v>
      </c>
      <c r="B1265" s="3"/>
      <c r="C1265" s="3"/>
      <c r="D1265" s="3"/>
      <c r="E1265" s="91"/>
      <c r="F1265" s="34">
        <f>+D1265*0.8364</f>
        <v>0</v>
      </c>
      <c r="G1265" s="34"/>
      <c r="H1265" s="34"/>
      <c r="I1265" s="34"/>
      <c r="J1265" s="34"/>
      <c r="K1265" s="21">
        <v>44325</v>
      </c>
      <c r="L1265" s="100" t="s">
        <v>2238</v>
      </c>
      <c r="M1265" s="100">
        <v>-18000</v>
      </c>
      <c r="N1265" s="34"/>
      <c r="O1265" s="34">
        <f t="shared" si="188"/>
        <v>-18000</v>
      </c>
      <c r="P1265" s="34"/>
      <c r="Q1265" s="34"/>
      <c r="R1265" s="34"/>
      <c r="S1265" s="34"/>
      <c r="T1265" s="3" t="s">
        <v>2149</v>
      </c>
    </row>
    <row r="1266" spans="1:21" x14ac:dyDescent="0.35">
      <c r="A1266" s="3" t="s">
        <v>2052</v>
      </c>
      <c r="B1266" s="3"/>
      <c r="C1266" s="3"/>
      <c r="D1266" s="3"/>
      <c r="E1266" s="91"/>
      <c r="F1266" s="34"/>
      <c r="G1266" s="34"/>
      <c r="H1266" s="34"/>
      <c r="I1266" s="34"/>
      <c r="J1266" s="34"/>
      <c r="K1266" s="21"/>
      <c r="L1266" s="100" t="s">
        <v>2239</v>
      </c>
      <c r="M1266" s="100">
        <v>318000</v>
      </c>
      <c r="N1266" s="34"/>
      <c r="O1266" s="34">
        <f t="shared" si="188"/>
        <v>318000</v>
      </c>
      <c r="P1266" s="34"/>
      <c r="Q1266" s="34"/>
      <c r="R1266" s="34"/>
      <c r="S1266" s="34"/>
      <c r="T1266" s="3" t="s">
        <v>2149</v>
      </c>
    </row>
    <row r="1267" spans="1:21" x14ac:dyDescent="0.35">
      <c r="A1267" s="3" t="s">
        <v>2052</v>
      </c>
      <c r="B1267" s="3"/>
      <c r="C1267" s="3"/>
      <c r="D1267" s="3"/>
      <c r="E1267" s="91"/>
      <c r="F1267" s="34"/>
      <c r="G1267" s="34"/>
      <c r="H1267" s="34"/>
      <c r="I1267" s="34"/>
      <c r="J1267" s="34"/>
      <c r="K1267" s="21">
        <v>44657</v>
      </c>
      <c r="L1267" s="3" t="s">
        <v>1182</v>
      </c>
      <c r="M1267" s="34"/>
      <c r="N1267" s="34">
        <v>16370</v>
      </c>
      <c r="O1267" s="34">
        <f t="shared" si="188"/>
        <v>16370</v>
      </c>
      <c r="P1267" s="34"/>
      <c r="Q1267" s="34"/>
      <c r="R1267" s="34"/>
      <c r="S1267" s="34"/>
      <c r="T1267" s="3" t="s">
        <v>2149</v>
      </c>
    </row>
    <row r="1268" spans="1:21" x14ac:dyDescent="0.35">
      <c r="A1268" s="3" t="s">
        <v>2052</v>
      </c>
      <c r="B1268" s="3"/>
      <c r="C1268" s="3"/>
      <c r="D1268" s="3"/>
      <c r="E1268" s="91"/>
      <c r="F1268" s="34"/>
      <c r="G1268" s="34"/>
      <c r="H1268" s="34"/>
      <c r="I1268" s="34"/>
      <c r="J1268" s="34"/>
      <c r="K1268" s="21"/>
      <c r="L1268" s="100" t="s">
        <v>2250</v>
      </c>
      <c r="M1268" s="100">
        <v>50000</v>
      </c>
      <c r="N1268" s="34"/>
      <c r="O1268" s="34">
        <f t="shared" si="188"/>
        <v>50000</v>
      </c>
      <c r="P1268" s="34"/>
      <c r="Q1268" s="34"/>
      <c r="R1268" s="34"/>
      <c r="S1268" s="34"/>
      <c r="T1268" s="3" t="s">
        <v>2149</v>
      </c>
    </row>
    <row r="1269" spans="1:21" x14ac:dyDescent="0.35">
      <c r="A1269" s="3" t="s">
        <v>2052</v>
      </c>
      <c r="B1269" s="3"/>
      <c r="C1269" s="3"/>
      <c r="D1269" s="3"/>
      <c r="E1269" s="91"/>
      <c r="F1269" s="34"/>
      <c r="G1269" s="34"/>
      <c r="H1269" s="34"/>
      <c r="I1269" s="34"/>
      <c r="J1269" s="34"/>
      <c r="K1269" s="21">
        <v>44790</v>
      </c>
      <c r="L1269" s="3" t="s">
        <v>316</v>
      </c>
      <c r="M1269" s="34">
        <v>653000</v>
      </c>
      <c r="N1269" s="34"/>
      <c r="O1269" s="34">
        <f t="shared" si="188"/>
        <v>653000</v>
      </c>
      <c r="P1269" s="34"/>
      <c r="Q1269" s="34"/>
      <c r="R1269" s="34"/>
      <c r="S1269" s="34"/>
      <c r="T1269" s="3" t="s">
        <v>2149</v>
      </c>
    </row>
    <row r="1270" spans="1:21" x14ac:dyDescent="0.35">
      <c r="A1270" s="3" t="s">
        <v>2052</v>
      </c>
      <c r="B1270" s="3"/>
      <c r="C1270" s="3"/>
      <c r="D1270" s="3"/>
      <c r="E1270" s="91"/>
      <c r="F1270" s="34"/>
      <c r="G1270" s="34"/>
      <c r="H1270" s="34"/>
      <c r="I1270" s="34"/>
      <c r="J1270" s="34"/>
      <c r="K1270" s="21">
        <v>44800</v>
      </c>
      <c r="L1270" s="3" t="s">
        <v>9</v>
      </c>
      <c r="M1270" s="34"/>
      <c r="N1270" s="34">
        <v>113370</v>
      </c>
      <c r="O1270" s="34">
        <f t="shared" si="188"/>
        <v>113370</v>
      </c>
      <c r="P1270" s="34"/>
      <c r="Q1270" s="34"/>
      <c r="R1270" s="34"/>
      <c r="S1270" s="34"/>
      <c r="T1270" s="3" t="s">
        <v>2149</v>
      </c>
    </row>
    <row r="1271" spans="1:21" x14ac:dyDescent="0.35">
      <c r="A1271" s="3" t="s">
        <v>2052</v>
      </c>
      <c r="B1271" s="3"/>
      <c r="C1271" s="3"/>
      <c r="D1271" s="3"/>
      <c r="E1271" s="91"/>
      <c r="F1271" s="34"/>
      <c r="G1271" s="34"/>
      <c r="H1271" s="34"/>
      <c r="I1271" s="34"/>
      <c r="J1271" s="34"/>
      <c r="K1271" s="21">
        <v>44915</v>
      </c>
      <c r="L1271" s="3" t="s">
        <v>316</v>
      </c>
      <c r="M1271" s="34">
        <v>-350000</v>
      </c>
      <c r="N1271" s="34"/>
      <c r="O1271" s="34">
        <f t="shared" si="188"/>
        <v>-350000</v>
      </c>
      <c r="P1271" s="34"/>
      <c r="Q1271" s="34"/>
      <c r="R1271" s="34"/>
      <c r="S1271" s="34"/>
      <c r="T1271" s="3" t="s">
        <v>2149</v>
      </c>
    </row>
    <row r="1272" spans="1:21" x14ac:dyDescent="0.35">
      <c r="A1272" s="3" t="s">
        <v>2052</v>
      </c>
      <c r="B1272" s="3"/>
      <c r="C1272" s="3"/>
      <c r="D1272" s="3"/>
      <c r="E1272" s="91"/>
      <c r="F1272" s="34"/>
      <c r="G1272" s="34"/>
      <c r="H1272" s="34"/>
      <c r="I1272" s="34"/>
      <c r="J1272" s="34"/>
      <c r="K1272" s="21">
        <v>44929</v>
      </c>
      <c r="L1272" s="3" t="s">
        <v>9</v>
      </c>
      <c r="M1272" s="34"/>
      <c r="N1272" s="34">
        <v>350000</v>
      </c>
      <c r="O1272" s="34">
        <f t="shared" si="188"/>
        <v>350000</v>
      </c>
      <c r="P1272" s="34"/>
      <c r="Q1272" s="34"/>
      <c r="R1272" s="34"/>
      <c r="S1272" s="34"/>
      <c r="T1272" s="3" t="s">
        <v>2149</v>
      </c>
    </row>
    <row r="1273" spans="1:21" x14ac:dyDescent="0.35">
      <c r="A1273" s="3" t="s">
        <v>2052</v>
      </c>
      <c r="B1273" s="3"/>
      <c r="C1273" s="3"/>
      <c r="D1273" s="3"/>
      <c r="E1273" s="91"/>
      <c r="F1273" s="34"/>
      <c r="G1273" s="34"/>
      <c r="H1273" s="34"/>
      <c r="I1273" s="34"/>
      <c r="J1273" s="34"/>
      <c r="K1273" s="21"/>
      <c r="L1273" s="3"/>
      <c r="M1273" s="34"/>
      <c r="N1273" s="34"/>
      <c r="O1273" s="34"/>
      <c r="P1273" s="34"/>
      <c r="Q1273" s="34"/>
      <c r="R1273" s="34"/>
      <c r="S1273" s="34"/>
      <c r="T1273" s="3" t="s">
        <v>2149</v>
      </c>
    </row>
    <row r="1274" spans="1:21" s="95" customFormat="1" x14ac:dyDescent="0.35">
      <c r="A1274" s="18" t="s">
        <v>2052</v>
      </c>
      <c r="B1274" s="18"/>
      <c r="C1274" s="18"/>
      <c r="D1274" s="18"/>
      <c r="E1274" s="94"/>
      <c r="F1274" s="23"/>
      <c r="G1274" s="23"/>
      <c r="H1274" s="23"/>
      <c r="I1274" s="23"/>
      <c r="J1274" s="23"/>
      <c r="K1274" s="36"/>
      <c r="L1274" s="18"/>
      <c r="M1274" s="23">
        <f t="shared" ref="M1274:N1274" si="189">SUM(M1263:M1273)</f>
        <v>1003000</v>
      </c>
      <c r="N1274" s="23">
        <f t="shared" si="189"/>
        <v>529740</v>
      </c>
      <c r="O1274" s="23">
        <f>SUM(O1263:O1273)</f>
        <v>1532740</v>
      </c>
      <c r="P1274" s="23">
        <f>+I1262-M1274</f>
        <v>-1003000</v>
      </c>
      <c r="Q1274" s="23">
        <f>+J1262-N1274</f>
        <v>1003000</v>
      </c>
      <c r="R1274" s="23">
        <f>+P1274+Q1274</f>
        <v>0</v>
      </c>
      <c r="S1274" s="23">
        <f>+O1274</f>
        <v>1532740</v>
      </c>
      <c r="T1274" s="18"/>
      <c r="U1274" s="95" t="s">
        <v>2302</v>
      </c>
    </row>
    <row r="1275" spans="1:21" x14ac:dyDescent="0.35">
      <c r="A1275" s="3" t="s">
        <v>2053</v>
      </c>
      <c r="B1275" s="3" t="s">
        <v>437</v>
      </c>
      <c r="C1275" s="3"/>
      <c r="D1275" s="3">
        <v>139.34</v>
      </c>
      <c r="E1275" s="91">
        <v>11500</v>
      </c>
      <c r="F1275" s="34">
        <f>+D1275*0.8364</f>
        <v>116.543976</v>
      </c>
      <c r="G1275" s="34"/>
      <c r="H1275" s="34">
        <f>+D1275*E1275</f>
        <v>1602410</v>
      </c>
      <c r="I1275" s="34">
        <f>+CEILING(F1275*G1275,1000)</f>
        <v>0</v>
      </c>
      <c r="J1275" s="34">
        <f>(H1275-I1275)</f>
        <v>1602410</v>
      </c>
      <c r="K1275" s="99" t="s">
        <v>2120</v>
      </c>
      <c r="L1275" s="3" t="s">
        <v>2109</v>
      </c>
      <c r="M1275" s="34"/>
      <c r="N1275" s="34"/>
      <c r="O1275" s="34"/>
      <c r="P1275" s="34"/>
      <c r="Q1275" s="34"/>
      <c r="R1275" s="34"/>
      <c r="S1275" s="34"/>
      <c r="T1275" s="3" t="s">
        <v>2149</v>
      </c>
      <c r="U1275" s="1" t="s">
        <v>2303</v>
      </c>
    </row>
    <row r="1276" spans="1:21" x14ac:dyDescent="0.35">
      <c r="A1276" s="3" t="s">
        <v>2053</v>
      </c>
      <c r="B1276" s="3"/>
      <c r="C1276" s="3"/>
      <c r="D1276" s="3"/>
      <c r="E1276" s="91"/>
      <c r="F1276" s="34"/>
      <c r="G1276" s="34"/>
      <c r="H1276" s="34"/>
      <c r="I1276" s="34"/>
      <c r="J1276" s="34"/>
      <c r="K1276" s="98">
        <v>44325</v>
      </c>
      <c r="L1276" s="100" t="s">
        <v>2251</v>
      </c>
      <c r="M1276" s="100">
        <v>350000</v>
      </c>
      <c r="N1276" s="34"/>
      <c r="O1276" s="34">
        <f t="shared" ref="O1276:O1291" si="190">+SUM(M1276:N1276)</f>
        <v>350000</v>
      </c>
      <c r="P1276" s="34"/>
      <c r="Q1276" s="34"/>
      <c r="R1276" s="34"/>
      <c r="S1276" s="34"/>
      <c r="T1276" s="3" t="s">
        <v>2149</v>
      </c>
    </row>
    <row r="1277" spans="1:21" x14ac:dyDescent="0.35">
      <c r="A1277" s="3" t="s">
        <v>2053</v>
      </c>
      <c r="B1277" s="3"/>
      <c r="C1277" s="3"/>
      <c r="D1277" s="3"/>
      <c r="E1277" s="91"/>
      <c r="F1277" s="34"/>
      <c r="G1277" s="34"/>
      <c r="H1277" s="34"/>
      <c r="I1277" s="34"/>
      <c r="J1277" s="34"/>
      <c r="K1277" s="98">
        <v>44325</v>
      </c>
      <c r="L1277" s="100" t="s">
        <v>2252</v>
      </c>
      <c r="M1277" s="100">
        <v>18000</v>
      </c>
      <c r="N1277" s="34"/>
      <c r="O1277" s="34">
        <f t="shared" si="190"/>
        <v>18000</v>
      </c>
      <c r="P1277" s="34"/>
      <c r="Q1277" s="34"/>
      <c r="R1277" s="34"/>
      <c r="S1277" s="34"/>
      <c r="T1277" s="3" t="s">
        <v>2149</v>
      </c>
    </row>
    <row r="1278" spans="1:21" x14ac:dyDescent="0.35">
      <c r="A1278" s="3" t="s">
        <v>2053</v>
      </c>
      <c r="B1278" s="3"/>
      <c r="C1278" s="3"/>
      <c r="D1278" s="3"/>
      <c r="E1278" s="91"/>
      <c r="F1278" s="34"/>
      <c r="G1278" s="34"/>
      <c r="H1278" s="34"/>
      <c r="I1278" s="34"/>
      <c r="J1278" s="34"/>
      <c r="K1278" s="98">
        <v>44325</v>
      </c>
      <c r="L1278" s="100" t="s">
        <v>2253</v>
      </c>
      <c r="M1278" s="100">
        <v>18000</v>
      </c>
      <c r="N1278" s="34"/>
      <c r="O1278" s="34">
        <f t="shared" si="190"/>
        <v>18000</v>
      </c>
      <c r="P1278" s="34"/>
      <c r="Q1278" s="34"/>
      <c r="R1278" s="34"/>
      <c r="S1278" s="34"/>
      <c r="T1278" s="3" t="s">
        <v>2149</v>
      </c>
    </row>
    <row r="1279" spans="1:21" x14ac:dyDescent="0.35">
      <c r="A1279" s="3" t="s">
        <v>2053</v>
      </c>
      <c r="B1279" s="3"/>
      <c r="C1279" s="3"/>
      <c r="D1279" s="3"/>
      <c r="E1279" s="91"/>
      <c r="F1279" s="34"/>
      <c r="G1279" s="34"/>
      <c r="H1279" s="34"/>
      <c r="I1279" s="34"/>
      <c r="J1279" s="34"/>
      <c r="K1279" s="98">
        <v>44489</v>
      </c>
      <c r="L1279" s="3" t="s">
        <v>316</v>
      </c>
      <c r="M1279" s="34">
        <v>150000</v>
      </c>
      <c r="N1279" s="34"/>
      <c r="O1279" s="34">
        <f t="shared" si="190"/>
        <v>150000</v>
      </c>
      <c r="P1279" s="34"/>
      <c r="Q1279" s="34"/>
      <c r="R1279" s="34"/>
      <c r="S1279" s="34"/>
      <c r="T1279" s="3" t="s">
        <v>2149</v>
      </c>
    </row>
    <row r="1280" spans="1:21" x14ac:dyDescent="0.35">
      <c r="A1280" s="3" t="s">
        <v>2053</v>
      </c>
      <c r="B1280" s="3"/>
      <c r="C1280" s="3"/>
      <c r="D1280" s="3"/>
      <c r="E1280" s="91"/>
      <c r="F1280" s="34"/>
      <c r="G1280" s="34"/>
      <c r="H1280" s="34"/>
      <c r="I1280" s="34"/>
      <c r="J1280" s="34"/>
      <c r="K1280" s="98">
        <v>44490</v>
      </c>
      <c r="L1280" s="3" t="s">
        <v>316</v>
      </c>
      <c r="M1280" s="34">
        <v>150000</v>
      </c>
      <c r="N1280" s="34"/>
      <c r="O1280" s="34">
        <f t="shared" si="190"/>
        <v>150000</v>
      </c>
      <c r="P1280" s="34"/>
      <c r="Q1280" s="34"/>
      <c r="R1280" s="34"/>
      <c r="S1280" s="34"/>
      <c r="T1280" s="3" t="s">
        <v>2149</v>
      </c>
    </row>
    <row r="1281" spans="1:21" x14ac:dyDescent="0.35">
      <c r="A1281" s="3" t="s">
        <v>2053</v>
      </c>
      <c r="B1281" s="3"/>
      <c r="C1281" s="3"/>
      <c r="D1281" s="3"/>
      <c r="E1281" s="91"/>
      <c r="F1281" s="34"/>
      <c r="G1281" s="34"/>
      <c r="H1281" s="34"/>
      <c r="I1281" s="34"/>
      <c r="J1281" s="34"/>
      <c r="K1281" s="98">
        <v>44572</v>
      </c>
      <c r="L1281" s="3" t="s">
        <v>1182</v>
      </c>
      <c r="M1281" s="34"/>
      <c r="N1281" s="34">
        <v>100000</v>
      </c>
      <c r="O1281" s="34">
        <f t="shared" si="190"/>
        <v>100000</v>
      </c>
      <c r="P1281" s="34"/>
      <c r="Q1281" s="34"/>
      <c r="R1281" s="34"/>
      <c r="S1281" s="34"/>
      <c r="T1281" s="3" t="s">
        <v>2149</v>
      </c>
    </row>
    <row r="1282" spans="1:21" x14ac:dyDescent="0.35">
      <c r="A1282" s="3" t="s">
        <v>2053</v>
      </c>
      <c r="B1282" s="3"/>
      <c r="C1282" s="3"/>
      <c r="D1282" s="3"/>
      <c r="E1282" s="91"/>
      <c r="F1282" s="34"/>
      <c r="G1282" s="34"/>
      <c r="H1282" s="34"/>
      <c r="I1282" s="34"/>
      <c r="J1282" s="34"/>
      <c r="K1282" s="98">
        <v>44581</v>
      </c>
      <c r="L1282" s="3" t="s">
        <v>316</v>
      </c>
      <c r="M1282" s="34">
        <v>350000</v>
      </c>
      <c r="N1282" s="34"/>
      <c r="O1282" s="34">
        <f t="shared" si="190"/>
        <v>350000</v>
      </c>
      <c r="P1282" s="34"/>
      <c r="Q1282" s="34"/>
      <c r="R1282" s="34"/>
      <c r="S1282" s="34"/>
      <c r="T1282" s="3" t="s">
        <v>2149</v>
      </c>
    </row>
    <row r="1283" spans="1:21" x14ac:dyDescent="0.35">
      <c r="A1283" s="3" t="s">
        <v>2053</v>
      </c>
      <c r="B1283" s="3"/>
      <c r="C1283" s="3"/>
      <c r="D1283" s="3"/>
      <c r="E1283" s="91"/>
      <c r="F1283" s="34"/>
      <c r="G1283" s="34"/>
      <c r="H1283" s="34"/>
      <c r="I1283" s="34"/>
      <c r="J1283" s="34"/>
      <c r="K1283" s="98">
        <v>44653</v>
      </c>
      <c r="L1283" s="3" t="s">
        <v>316</v>
      </c>
      <c r="M1283" s="34">
        <v>150000</v>
      </c>
      <c r="N1283" s="34"/>
      <c r="O1283" s="34">
        <f t="shared" si="190"/>
        <v>150000</v>
      </c>
      <c r="P1283" s="34"/>
      <c r="Q1283" s="34"/>
      <c r="R1283" s="34"/>
      <c r="S1283" s="34"/>
      <c r="T1283" s="3" t="s">
        <v>2149</v>
      </c>
    </row>
    <row r="1284" spans="1:21" x14ac:dyDescent="0.35">
      <c r="A1284" s="3" t="s">
        <v>2053</v>
      </c>
      <c r="B1284" s="3"/>
      <c r="C1284" s="3"/>
      <c r="D1284" s="3"/>
      <c r="E1284" s="91"/>
      <c r="F1284" s="34"/>
      <c r="G1284" s="34"/>
      <c r="H1284" s="34"/>
      <c r="I1284" s="34"/>
      <c r="J1284" s="34"/>
      <c r="K1284" s="98">
        <v>44653</v>
      </c>
      <c r="L1284" s="3" t="s">
        <v>316</v>
      </c>
      <c r="M1284" s="34">
        <v>350000</v>
      </c>
      <c r="N1284" s="34"/>
      <c r="O1284" s="34">
        <f t="shared" si="190"/>
        <v>350000</v>
      </c>
      <c r="P1284" s="34"/>
      <c r="Q1284" s="34"/>
      <c r="R1284" s="34"/>
      <c r="S1284" s="34"/>
      <c r="T1284" s="3" t="s">
        <v>2149</v>
      </c>
    </row>
    <row r="1285" spans="1:21" x14ac:dyDescent="0.35">
      <c r="A1285" s="3" t="s">
        <v>2053</v>
      </c>
      <c r="B1285" s="3"/>
      <c r="C1285" s="3"/>
      <c r="D1285" s="3"/>
      <c r="E1285" s="91"/>
      <c r="F1285" s="34"/>
      <c r="G1285" s="34"/>
      <c r="H1285" s="34"/>
      <c r="I1285" s="34"/>
      <c r="J1285" s="34"/>
      <c r="K1285" s="98">
        <v>44655</v>
      </c>
      <c r="L1285" s="3" t="s">
        <v>9</v>
      </c>
      <c r="M1285" s="34"/>
      <c r="N1285" s="34">
        <v>552410</v>
      </c>
      <c r="O1285" s="34">
        <f t="shared" si="190"/>
        <v>552410</v>
      </c>
      <c r="P1285" s="34"/>
      <c r="Q1285" s="34"/>
      <c r="R1285" s="34"/>
      <c r="S1285" s="34"/>
      <c r="T1285" s="3" t="s">
        <v>2149</v>
      </c>
    </row>
    <row r="1286" spans="1:21" x14ac:dyDescent="0.35">
      <c r="A1286" s="3" t="s">
        <v>2053</v>
      </c>
      <c r="B1286" s="3"/>
      <c r="C1286" s="3"/>
      <c r="D1286" s="3"/>
      <c r="E1286" s="91"/>
      <c r="F1286" s="34"/>
      <c r="G1286" s="34"/>
      <c r="H1286" s="34"/>
      <c r="I1286" s="34"/>
      <c r="J1286" s="34"/>
      <c r="K1286" s="98"/>
      <c r="L1286" s="100" t="s">
        <v>2254</v>
      </c>
      <c r="M1286" s="34"/>
      <c r="N1286" s="100">
        <v>-268000</v>
      </c>
      <c r="O1286" s="34">
        <f t="shared" si="190"/>
        <v>-268000</v>
      </c>
      <c r="P1286" s="34"/>
      <c r="Q1286" s="34"/>
      <c r="R1286" s="34"/>
      <c r="S1286" s="34"/>
      <c r="T1286" s="3" t="s">
        <v>2149</v>
      </c>
    </row>
    <row r="1287" spans="1:21" x14ac:dyDescent="0.35">
      <c r="A1287" s="3" t="s">
        <v>2053</v>
      </c>
      <c r="B1287" s="3"/>
      <c r="C1287" s="3"/>
      <c r="D1287" s="3"/>
      <c r="E1287" s="91"/>
      <c r="F1287" s="34">
        <f>+D1287*0.8364</f>
        <v>0</v>
      </c>
      <c r="G1287" s="34"/>
      <c r="H1287" s="34"/>
      <c r="I1287" s="34"/>
      <c r="J1287" s="34"/>
      <c r="K1287" s="98"/>
      <c r="L1287" s="100" t="s">
        <v>2255</v>
      </c>
      <c r="M1287" s="34"/>
      <c r="N1287" s="100">
        <v>-318000</v>
      </c>
      <c r="O1287" s="34">
        <f t="shared" si="190"/>
        <v>-318000</v>
      </c>
      <c r="P1287" s="34"/>
      <c r="Q1287" s="34"/>
      <c r="R1287" s="34"/>
      <c r="S1287" s="34"/>
      <c r="T1287" s="3" t="s">
        <v>2149</v>
      </c>
    </row>
    <row r="1288" spans="1:21" x14ac:dyDescent="0.35">
      <c r="A1288" s="3" t="s">
        <v>2053</v>
      </c>
      <c r="B1288" s="3"/>
      <c r="C1288" s="3"/>
      <c r="D1288" s="3"/>
      <c r="E1288" s="91"/>
      <c r="F1288" s="34"/>
      <c r="G1288" s="34"/>
      <c r="H1288" s="34"/>
      <c r="I1288" s="34"/>
      <c r="J1288" s="34"/>
      <c r="K1288" s="98">
        <v>44915</v>
      </c>
      <c r="L1288" s="3" t="s">
        <v>316</v>
      </c>
      <c r="M1288" s="34">
        <v>-150000</v>
      </c>
      <c r="N1288" s="34"/>
      <c r="O1288" s="34">
        <f t="shared" si="190"/>
        <v>-150000</v>
      </c>
      <c r="P1288" s="34"/>
      <c r="Q1288" s="34"/>
      <c r="R1288" s="34"/>
      <c r="S1288" s="34"/>
      <c r="T1288" s="3" t="s">
        <v>2149</v>
      </c>
    </row>
    <row r="1289" spans="1:21" x14ac:dyDescent="0.35">
      <c r="A1289" s="3" t="s">
        <v>2053</v>
      </c>
      <c r="B1289" s="3"/>
      <c r="C1289" s="3"/>
      <c r="D1289" s="3"/>
      <c r="E1289" s="91"/>
      <c r="F1289" s="34"/>
      <c r="G1289" s="34"/>
      <c r="H1289" s="34"/>
      <c r="I1289" s="34"/>
      <c r="J1289" s="34"/>
      <c r="K1289" s="98">
        <v>44918</v>
      </c>
      <c r="L1289" s="3" t="s">
        <v>9</v>
      </c>
      <c r="M1289" s="34"/>
      <c r="N1289" s="34">
        <v>50000</v>
      </c>
      <c r="O1289" s="34">
        <f t="shared" si="190"/>
        <v>50000</v>
      </c>
      <c r="P1289" s="34"/>
      <c r="Q1289" s="34"/>
      <c r="R1289" s="34"/>
      <c r="S1289" s="34"/>
      <c r="T1289" s="3" t="s">
        <v>2149</v>
      </c>
    </row>
    <row r="1290" spans="1:21" x14ac:dyDescent="0.35">
      <c r="A1290" s="3" t="s">
        <v>2053</v>
      </c>
      <c r="B1290" s="3"/>
      <c r="C1290" s="3"/>
      <c r="D1290" s="3"/>
      <c r="E1290" s="91"/>
      <c r="F1290" s="34"/>
      <c r="G1290" s="34"/>
      <c r="H1290" s="34"/>
      <c r="I1290" s="34"/>
      <c r="J1290" s="34"/>
      <c r="K1290" s="98">
        <v>44915</v>
      </c>
      <c r="L1290" s="3" t="s">
        <v>316</v>
      </c>
      <c r="M1290" s="34">
        <v>-150000</v>
      </c>
      <c r="N1290" s="34"/>
      <c r="O1290" s="34">
        <f t="shared" si="190"/>
        <v>-150000</v>
      </c>
      <c r="P1290" s="34"/>
      <c r="Q1290" s="34"/>
      <c r="R1290" s="34"/>
      <c r="S1290" s="34"/>
      <c r="T1290" s="3" t="s">
        <v>2149</v>
      </c>
    </row>
    <row r="1291" spans="1:21" x14ac:dyDescent="0.35">
      <c r="A1291" s="3" t="s">
        <v>2053</v>
      </c>
      <c r="B1291" s="3"/>
      <c r="C1291" s="3"/>
      <c r="D1291" s="3"/>
      <c r="E1291" s="91"/>
      <c r="F1291" s="34"/>
      <c r="G1291" s="34"/>
      <c r="H1291" s="34"/>
      <c r="I1291" s="34"/>
      <c r="J1291" s="34"/>
      <c r="K1291" s="98">
        <v>44929</v>
      </c>
      <c r="L1291" s="3" t="s">
        <v>9</v>
      </c>
      <c r="M1291" s="34"/>
      <c r="N1291" s="34">
        <v>250000</v>
      </c>
      <c r="O1291" s="34">
        <f t="shared" si="190"/>
        <v>250000</v>
      </c>
      <c r="P1291" s="34"/>
      <c r="Q1291" s="34"/>
      <c r="R1291" s="34"/>
      <c r="S1291" s="34"/>
      <c r="T1291" s="3" t="s">
        <v>2149</v>
      </c>
    </row>
    <row r="1292" spans="1:21" x14ac:dyDescent="0.35">
      <c r="A1292" s="3" t="s">
        <v>2053</v>
      </c>
      <c r="B1292" s="3"/>
      <c r="C1292" s="3"/>
      <c r="D1292" s="3"/>
      <c r="E1292" s="91"/>
      <c r="F1292" s="34"/>
      <c r="G1292" s="34"/>
      <c r="H1292" s="34"/>
      <c r="I1292" s="34"/>
      <c r="J1292" s="34"/>
      <c r="K1292" s="21"/>
      <c r="L1292" s="3"/>
      <c r="M1292" s="34"/>
      <c r="N1292" s="34"/>
      <c r="O1292" s="34"/>
      <c r="P1292" s="34"/>
      <c r="Q1292" s="34"/>
      <c r="R1292" s="34"/>
      <c r="S1292" s="34"/>
      <c r="T1292" s="3" t="s">
        <v>2149</v>
      </c>
    </row>
    <row r="1293" spans="1:21" s="95" customFormat="1" x14ac:dyDescent="0.35">
      <c r="A1293" s="18" t="s">
        <v>2053</v>
      </c>
      <c r="B1293" s="18"/>
      <c r="C1293" s="18"/>
      <c r="D1293" s="18"/>
      <c r="E1293" s="94"/>
      <c r="F1293" s="23"/>
      <c r="G1293" s="23"/>
      <c r="H1293" s="23"/>
      <c r="I1293" s="23"/>
      <c r="J1293" s="23"/>
      <c r="K1293" s="36"/>
      <c r="L1293" s="18"/>
      <c r="M1293" s="23">
        <f t="shared" ref="M1293:N1293" si="191">SUM(M1276:M1292)</f>
        <v>1236000</v>
      </c>
      <c r="N1293" s="23">
        <f t="shared" si="191"/>
        <v>366410</v>
      </c>
      <c r="O1293" s="23">
        <f>SUM(O1276:O1292)</f>
        <v>1602410</v>
      </c>
      <c r="P1293" s="23">
        <f>+I1275-M1293</f>
        <v>-1236000</v>
      </c>
      <c r="Q1293" s="23">
        <f>+J1275-N1293</f>
        <v>1236000</v>
      </c>
      <c r="R1293" s="23">
        <f>+P1293+Q1293</f>
        <v>0</v>
      </c>
      <c r="S1293" s="23">
        <f>+O1293</f>
        <v>1602410</v>
      </c>
      <c r="T1293" s="18"/>
      <c r="U1293" s="95" t="s">
        <v>2302</v>
      </c>
    </row>
    <row r="1294" spans="1:21" s="28" customFormat="1" x14ac:dyDescent="0.35">
      <c r="A1294" s="26" t="s">
        <v>2054</v>
      </c>
      <c r="B1294" s="26" t="s">
        <v>437</v>
      </c>
      <c r="C1294" s="26"/>
      <c r="D1294" s="26">
        <v>138.88999999999999</v>
      </c>
      <c r="E1294" s="96"/>
      <c r="F1294" s="27">
        <f t="shared" ref="F1294:F1295" si="192">+D1294*0.8364</f>
        <v>116.16759599999999</v>
      </c>
      <c r="G1294" s="27"/>
      <c r="H1294" s="27">
        <f t="shared" ref="H1294:H1295" si="193">+D1294*E1294</f>
        <v>0</v>
      </c>
      <c r="I1294" s="27">
        <f t="shared" ref="I1294:I1295" si="194">+CEILING(F1294*G1294,1000)</f>
        <v>0</v>
      </c>
      <c r="J1294" s="27">
        <f t="shared" ref="J1294:J1295" si="195">(H1294-I1294)</f>
        <v>0</v>
      </c>
      <c r="K1294" s="97"/>
      <c r="L1294" s="26"/>
      <c r="M1294" s="27"/>
      <c r="N1294" s="27"/>
      <c r="O1294" s="27"/>
      <c r="P1294" s="27">
        <f>+I1294</f>
        <v>0</v>
      </c>
      <c r="Q1294" s="27">
        <f>+J1294</f>
        <v>0</v>
      </c>
      <c r="R1294" s="27">
        <f>+P1294+Q1294</f>
        <v>0</v>
      </c>
      <c r="S1294" s="27">
        <f>+O1294</f>
        <v>0</v>
      </c>
      <c r="T1294" s="26" t="s">
        <v>2151</v>
      </c>
      <c r="U1294" s="28" t="s">
        <v>2303</v>
      </c>
    </row>
    <row r="1295" spans="1:21" x14ac:dyDescent="0.35">
      <c r="A1295" s="3" t="s">
        <v>2055</v>
      </c>
      <c r="B1295" s="3" t="s">
        <v>437</v>
      </c>
      <c r="C1295" s="3"/>
      <c r="D1295" s="3">
        <v>138.88999999999999</v>
      </c>
      <c r="E1295" s="91"/>
      <c r="F1295" s="34">
        <f t="shared" si="192"/>
        <v>116.16759599999999</v>
      </c>
      <c r="G1295" s="34"/>
      <c r="H1295" s="34">
        <f t="shared" si="193"/>
        <v>0</v>
      </c>
      <c r="I1295" s="34">
        <f t="shared" si="194"/>
        <v>0</v>
      </c>
      <c r="J1295" s="34">
        <f t="shared" si="195"/>
        <v>0</v>
      </c>
      <c r="K1295" s="21"/>
      <c r="L1295" s="3"/>
      <c r="M1295" s="34"/>
      <c r="N1295" s="34"/>
      <c r="O1295" s="34"/>
      <c r="P1295" s="34"/>
      <c r="Q1295" s="34"/>
      <c r="R1295" s="34"/>
      <c r="S1295" s="34"/>
      <c r="T1295" s="3" t="s">
        <v>2151</v>
      </c>
      <c r="U1295" s="1" t="s">
        <v>2303</v>
      </c>
    </row>
    <row r="1296" spans="1:21" x14ac:dyDescent="0.35">
      <c r="A1296" s="3" t="s">
        <v>2055</v>
      </c>
      <c r="B1296" s="3"/>
      <c r="C1296" s="3"/>
      <c r="D1296" s="3"/>
      <c r="E1296" s="91"/>
      <c r="F1296" s="34"/>
      <c r="G1296" s="34"/>
      <c r="H1296" s="34"/>
      <c r="I1296" s="34"/>
      <c r="J1296" s="34"/>
      <c r="K1296" s="98">
        <v>44393</v>
      </c>
      <c r="L1296" s="3" t="s">
        <v>2118</v>
      </c>
      <c r="M1296" s="34"/>
      <c r="N1296" s="34">
        <v>50000</v>
      </c>
      <c r="O1296" s="34">
        <f t="shared" ref="O1296:O1299" si="196">+SUM(M1296:N1296)</f>
        <v>50000</v>
      </c>
      <c r="P1296" s="34"/>
      <c r="Q1296" s="34"/>
      <c r="R1296" s="34"/>
      <c r="S1296" s="34"/>
      <c r="T1296" s="3" t="s">
        <v>2151</v>
      </c>
    </row>
    <row r="1297" spans="1:21" x14ac:dyDescent="0.35">
      <c r="A1297" s="3" t="s">
        <v>2055</v>
      </c>
      <c r="B1297" s="3"/>
      <c r="C1297" s="3"/>
      <c r="D1297" s="3"/>
      <c r="E1297" s="91"/>
      <c r="F1297" s="34"/>
      <c r="G1297" s="34"/>
      <c r="H1297" s="34"/>
      <c r="I1297" s="34"/>
      <c r="J1297" s="34"/>
      <c r="K1297" s="98">
        <v>44406</v>
      </c>
      <c r="L1297" s="3" t="s">
        <v>1204</v>
      </c>
      <c r="M1297" s="100">
        <v>250000</v>
      </c>
      <c r="N1297" s="34"/>
      <c r="O1297" s="34">
        <f t="shared" si="196"/>
        <v>250000</v>
      </c>
      <c r="P1297" s="34"/>
      <c r="Q1297" s="34"/>
      <c r="R1297" s="34"/>
      <c r="S1297" s="34"/>
      <c r="T1297" s="3" t="s">
        <v>2151</v>
      </c>
    </row>
    <row r="1298" spans="1:21" x14ac:dyDescent="0.35">
      <c r="A1298" s="3" t="s">
        <v>2055</v>
      </c>
      <c r="B1298" s="3"/>
      <c r="C1298" s="3"/>
      <c r="D1298" s="3"/>
      <c r="E1298" s="91"/>
      <c r="F1298" s="34"/>
      <c r="G1298" s="34"/>
      <c r="H1298" s="34"/>
      <c r="I1298" s="34"/>
      <c r="J1298" s="34"/>
      <c r="K1298" s="98">
        <v>44477</v>
      </c>
      <c r="L1298" s="3" t="s">
        <v>1182</v>
      </c>
      <c r="M1298" s="34"/>
      <c r="N1298" s="34">
        <v>50000</v>
      </c>
      <c r="O1298" s="34">
        <f t="shared" si="196"/>
        <v>50000</v>
      </c>
      <c r="P1298" s="34"/>
      <c r="Q1298" s="34"/>
      <c r="R1298" s="34"/>
      <c r="S1298" s="34"/>
      <c r="T1298" s="3" t="s">
        <v>2151</v>
      </c>
    </row>
    <row r="1299" spans="1:21" x14ac:dyDescent="0.35">
      <c r="A1299" s="3" t="s">
        <v>2055</v>
      </c>
      <c r="B1299" s="3"/>
      <c r="C1299" s="3"/>
      <c r="D1299" s="3"/>
      <c r="E1299" s="91"/>
      <c r="F1299" s="34"/>
      <c r="G1299" s="34"/>
      <c r="H1299" s="34"/>
      <c r="I1299" s="34"/>
      <c r="J1299" s="34"/>
      <c r="K1299" s="98">
        <v>44325</v>
      </c>
      <c r="L1299" s="3" t="s">
        <v>1204</v>
      </c>
      <c r="M1299" s="100">
        <v>-350000</v>
      </c>
      <c r="N1299" s="34"/>
      <c r="O1299" s="34">
        <f t="shared" si="196"/>
        <v>-350000</v>
      </c>
      <c r="P1299" s="34"/>
      <c r="Q1299" s="34"/>
      <c r="R1299" s="34"/>
      <c r="S1299" s="34"/>
      <c r="T1299" s="3" t="s">
        <v>2151</v>
      </c>
    </row>
    <row r="1300" spans="1:21" x14ac:dyDescent="0.35">
      <c r="A1300" s="3" t="s">
        <v>2055</v>
      </c>
      <c r="B1300" s="3"/>
      <c r="C1300" s="3"/>
      <c r="D1300" s="3"/>
      <c r="E1300" s="91"/>
      <c r="F1300" s="34">
        <f>+D1300*0.8364</f>
        <v>0</v>
      </c>
      <c r="G1300" s="34"/>
      <c r="H1300" s="34"/>
      <c r="I1300" s="34"/>
      <c r="J1300" s="34"/>
      <c r="K1300" s="21"/>
      <c r="L1300" s="3"/>
      <c r="M1300" s="34"/>
      <c r="N1300" s="34"/>
      <c r="O1300" s="34"/>
      <c r="P1300" s="34"/>
      <c r="Q1300" s="34"/>
      <c r="R1300" s="34"/>
      <c r="S1300" s="34"/>
      <c r="T1300" s="3" t="s">
        <v>2151</v>
      </c>
    </row>
    <row r="1301" spans="1:21" s="95" customFormat="1" x14ac:dyDescent="0.35">
      <c r="A1301" s="18"/>
      <c r="B1301" s="18"/>
      <c r="C1301" s="18"/>
      <c r="D1301" s="18"/>
      <c r="E1301" s="94"/>
      <c r="F1301" s="23"/>
      <c r="G1301" s="23"/>
      <c r="H1301" s="23"/>
      <c r="I1301" s="23"/>
      <c r="J1301" s="23"/>
      <c r="K1301" s="36"/>
      <c r="L1301" s="18"/>
      <c r="M1301" s="23">
        <f t="shared" ref="M1301:N1301" si="197">SUM(M1296:M1300)</f>
        <v>-100000</v>
      </c>
      <c r="N1301" s="23">
        <f t="shared" si="197"/>
        <v>100000</v>
      </c>
      <c r="O1301" s="23">
        <f>SUM(O1296:O1300)</f>
        <v>0</v>
      </c>
      <c r="P1301" s="23">
        <f>+I1295-M1301</f>
        <v>100000</v>
      </c>
      <c r="Q1301" s="23">
        <f>+J1295-N1301</f>
        <v>-100000</v>
      </c>
      <c r="R1301" s="23">
        <f>+P1301+Q1301</f>
        <v>0</v>
      </c>
      <c r="S1301" s="23">
        <f>+O1301</f>
        <v>0</v>
      </c>
      <c r="T1301" s="18"/>
      <c r="U1301" s="95" t="s">
        <v>2302</v>
      </c>
    </row>
    <row r="1302" spans="1:21" s="28" customFormat="1" x14ac:dyDescent="0.35">
      <c r="A1302" s="26" t="s">
        <v>2056</v>
      </c>
      <c r="B1302" s="26" t="s">
        <v>437</v>
      </c>
      <c r="C1302" s="26"/>
      <c r="D1302" s="26">
        <v>105.9</v>
      </c>
      <c r="E1302" s="96"/>
      <c r="F1302" s="27">
        <f t="shared" ref="F1302:F1304" si="198">+D1302*0.8364</f>
        <v>88.574760000000012</v>
      </c>
      <c r="G1302" s="27"/>
      <c r="H1302" s="27">
        <f t="shared" ref="H1302:H1304" si="199">+D1302*E1302</f>
        <v>0</v>
      </c>
      <c r="I1302" s="27">
        <f t="shared" ref="I1302:I1304" si="200">+CEILING(F1302*G1302,1000)</f>
        <v>0</v>
      </c>
      <c r="J1302" s="27">
        <f t="shared" ref="J1302:J1304" si="201">(H1302-I1302)</f>
        <v>0</v>
      </c>
      <c r="K1302" s="97"/>
      <c r="L1302" s="26"/>
      <c r="M1302" s="27"/>
      <c r="N1302" s="27"/>
      <c r="O1302" s="27"/>
      <c r="P1302" s="27">
        <f>+I1302</f>
        <v>0</v>
      </c>
      <c r="Q1302" s="27">
        <f>+J1302</f>
        <v>0</v>
      </c>
      <c r="R1302" s="27">
        <f>+P1302+Q1302</f>
        <v>0</v>
      </c>
      <c r="S1302" s="27">
        <f>+O1302</f>
        <v>0</v>
      </c>
      <c r="T1302" s="26" t="s">
        <v>2151</v>
      </c>
      <c r="U1302" s="28" t="s">
        <v>2303</v>
      </c>
    </row>
    <row r="1303" spans="1:21" s="28" customFormat="1" x14ac:dyDescent="0.35">
      <c r="A1303" s="26" t="s">
        <v>2057</v>
      </c>
      <c r="B1303" s="26" t="s">
        <v>437</v>
      </c>
      <c r="C1303" s="26"/>
      <c r="D1303" s="26">
        <v>162.44</v>
      </c>
      <c r="E1303" s="96"/>
      <c r="F1303" s="27">
        <f t="shared" si="198"/>
        <v>135.86481599999999</v>
      </c>
      <c r="G1303" s="27"/>
      <c r="H1303" s="27">
        <f t="shared" si="199"/>
        <v>0</v>
      </c>
      <c r="I1303" s="27">
        <f t="shared" si="200"/>
        <v>0</v>
      </c>
      <c r="J1303" s="27">
        <f t="shared" si="201"/>
        <v>0</v>
      </c>
      <c r="K1303" s="97"/>
      <c r="L1303" s="26"/>
      <c r="M1303" s="27"/>
      <c r="N1303" s="27"/>
      <c r="O1303" s="27">
        <f t="shared" ref="O1303:O1314" si="202">+SUM(M1303:N1303)</f>
        <v>0</v>
      </c>
      <c r="P1303" s="27">
        <f>+I1303</f>
        <v>0</v>
      </c>
      <c r="Q1303" s="27">
        <f>+J1303</f>
        <v>0</v>
      </c>
      <c r="R1303" s="27">
        <f>+P1303+Q1303</f>
        <v>0</v>
      </c>
      <c r="S1303" s="27">
        <f>+O1303</f>
        <v>0</v>
      </c>
      <c r="T1303" s="26" t="s">
        <v>2151</v>
      </c>
      <c r="U1303" s="28" t="s">
        <v>2303</v>
      </c>
    </row>
    <row r="1304" spans="1:21" x14ac:dyDescent="0.35">
      <c r="A1304" s="3" t="s">
        <v>2058</v>
      </c>
      <c r="B1304" s="3" t="s">
        <v>437</v>
      </c>
      <c r="C1304" s="3"/>
      <c r="D1304" s="3">
        <v>190.77</v>
      </c>
      <c r="E1304" s="91">
        <v>13000</v>
      </c>
      <c r="F1304" s="34">
        <f t="shared" si="198"/>
        <v>159.56002800000002</v>
      </c>
      <c r="G1304" s="34"/>
      <c r="H1304" s="34">
        <f t="shared" si="199"/>
        <v>2480010</v>
      </c>
      <c r="I1304" s="34">
        <f t="shared" si="200"/>
        <v>0</v>
      </c>
      <c r="J1304" s="34">
        <f t="shared" si="201"/>
        <v>2480010</v>
      </c>
      <c r="K1304" s="98">
        <v>45253</v>
      </c>
      <c r="L1304" s="3" t="s">
        <v>308</v>
      </c>
      <c r="M1304" s="34"/>
      <c r="N1304" s="34"/>
      <c r="O1304" s="34">
        <f t="shared" si="202"/>
        <v>0</v>
      </c>
      <c r="P1304" s="34"/>
      <c r="Q1304" s="34"/>
      <c r="R1304" s="34"/>
      <c r="S1304" s="34"/>
      <c r="T1304" s="3" t="s">
        <v>1624</v>
      </c>
      <c r="U1304" s="1" t="s">
        <v>2303</v>
      </c>
    </row>
    <row r="1305" spans="1:21" x14ac:dyDescent="0.35">
      <c r="A1305" s="3" t="s">
        <v>2058</v>
      </c>
      <c r="B1305" s="3"/>
      <c r="C1305" s="3"/>
      <c r="D1305" s="3"/>
      <c r="E1305" s="91"/>
      <c r="F1305" s="34"/>
      <c r="G1305" s="34"/>
      <c r="H1305" s="34"/>
      <c r="I1305" s="34"/>
      <c r="J1305" s="34"/>
      <c r="K1305" s="98">
        <v>45253</v>
      </c>
      <c r="L1305" s="3" t="s">
        <v>9</v>
      </c>
      <c r="M1305" s="34"/>
      <c r="N1305" s="34">
        <v>5000</v>
      </c>
      <c r="O1305" s="34">
        <f t="shared" si="202"/>
        <v>5000</v>
      </c>
      <c r="P1305" s="34"/>
      <c r="Q1305" s="34"/>
      <c r="R1305" s="34"/>
      <c r="S1305" s="34"/>
      <c r="T1305" s="3" t="s">
        <v>1624</v>
      </c>
    </row>
    <row r="1306" spans="1:21" x14ac:dyDescent="0.35">
      <c r="A1306" s="3" t="s">
        <v>2058</v>
      </c>
      <c r="B1306" s="3"/>
      <c r="C1306" s="3"/>
      <c r="D1306" s="3"/>
      <c r="E1306" s="91"/>
      <c r="F1306" s="34"/>
      <c r="G1306" s="34"/>
      <c r="H1306" s="34"/>
      <c r="I1306" s="34"/>
      <c r="J1306" s="34"/>
      <c r="K1306" s="98">
        <v>45263</v>
      </c>
      <c r="L1306" s="3" t="s">
        <v>1182</v>
      </c>
      <c r="M1306" s="34"/>
      <c r="N1306" s="34">
        <v>500000</v>
      </c>
      <c r="O1306" s="34">
        <f t="shared" si="202"/>
        <v>500000</v>
      </c>
      <c r="P1306" s="34"/>
      <c r="Q1306" s="34"/>
      <c r="R1306" s="34"/>
      <c r="S1306" s="34"/>
      <c r="T1306" s="3" t="s">
        <v>1624</v>
      </c>
    </row>
    <row r="1307" spans="1:21" x14ac:dyDescent="0.35">
      <c r="A1307" s="3" t="s">
        <v>2058</v>
      </c>
      <c r="B1307" s="3"/>
      <c r="C1307" s="3" t="s">
        <v>2059</v>
      </c>
      <c r="D1307" s="3"/>
      <c r="E1307" s="91"/>
      <c r="F1307" s="34"/>
      <c r="G1307" s="34"/>
      <c r="H1307" s="34"/>
      <c r="I1307" s="34"/>
      <c r="J1307" s="34"/>
      <c r="K1307" s="98">
        <v>45330</v>
      </c>
      <c r="L1307" s="3" t="s">
        <v>316</v>
      </c>
      <c r="M1307" s="34">
        <v>50000</v>
      </c>
      <c r="N1307" s="34"/>
      <c r="O1307" s="34">
        <f t="shared" si="202"/>
        <v>50000</v>
      </c>
      <c r="P1307" s="34"/>
      <c r="Q1307" s="34"/>
      <c r="R1307" s="34"/>
      <c r="S1307" s="34"/>
      <c r="T1307" s="3" t="s">
        <v>1624</v>
      </c>
    </row>
    <row r="1308" spans="1:21" x14ac:dyDescent="0.35">
      <c r="A1308" s="3" t="s">
        <v>2058</v>
      </c>
      <c r="B1308" s="3"/>
      <c r="C1308" s="3" t="s">
        <v>2060</v>
      </c>
      <c r="D1308" s="3"/>
      <c r="E1308" s="91"/>
      <c r="F1308" s="34"/>
      <c r="G1308" s="34"/>
      <c r="H1308" s="34"/>
      <c r="I1308" s="34"/>
      <c r="J1308" s="34"/>
      <c r="K1308" s="98">
        <v>45330</v>
      </c>
      <c r="L1308" s="3" t="s">
        <v>316</v>
      </c>
      <c r="M1308" s="34">
        <v>60000</v>
      </c>
      <c r="N1308" s="34"/>
      <c r="O1308" s="34">
        <f t="shared" si="202"/>
        <v>60000</v>
      </c>
      <c r="P1308" s="34"/>
      <c r="Q1308" s="34"/>
      <c r="R1308" s="34"/>
      <c r="S1308" s="34"/>
      <c r="T1308" s="3" t="s">
        <v>1624</v>
      </c>
    </row>
    <row r="1309" spans="1:21" x14ac:dyDescent="0.35">
      <c r="A1309" s="3" t="s">
        <v>2058</v>
      </c>
      <c r="B1309" s="3"/>
      <c r="C1309" s="3" t="s">
        <v>2059</v>
      </c>
      <c r="D1309" s="3"/>
      <c r="E1309" s="91"/>
      <c r="F1309" s="34">
        <f>+D1309*0.8364</f>
        <v>0</v>
      </c>
      <c r="G1309" s="34"/>
      <c r="H1309" s="34"/>
      <c r="I1309" s="34"/>
      <c r="J1309" s="34"/>
      <c r="K1309" s="98">
        <v>45331</v>
      </c>
      <c r="L1309" s="3" t="s">
        <v>316</v>
      </c>
      <c r="M1309" s="34">
        <v>508500</v>
      </c>
      <c r="N1309" s="34"/>
      <c r="O1309" s="34">
        <f t="shared" si="202"/>
        <v>508500</v>
      </c>
      <c r="P1309" s="34"/>
      <c r="Q1309" s="34"/>
      <c r="R1309" s="34"/>
      <c r="S1309" s="34"/>
      <c r="T1309" s="3" t="s">
        <v>1624</v>
      </c>
    </row>
    <row r="1310" spans="1:21" x14ac:dyDescent="0.35">
      <c r="A1310" s="3" t="s">
        <v>2058</v>
      </c>
      <c r="B1310" s="3"/>
      <c r="C1310" s="3" t="s">
        <v>2060</v>
      </c>
      <c r="D1310" s="3"/>
      <c r="E1310" s="91"/>
      <c r="F1310" s="34"/>
      <c r="G1310" s="34"/>
      <c r="H1310" s="34"/>
      <c r="I1310" s="34"/>
      <c r="J1310" s="34"/>
      <c r="K1310" s="98">
        <v>45331</v>
      </c>
      <c r="L1310" s="3" t="s">
        <v>316</v>
      </c>
      <c r="M1310" s="34">
        <v>440000</v>
      </c>
      <c r="N1310" s="34"/>
      <c r="O1310" s="34">
        <f t="shared" si="202"/>
        <v>440000</v>
      </c>
      <c r="P1310" s="34"/>
      <c r="Q1310" s="34"/>
      <c r="R1310" s="34"/>
      <c r="S1310" s="34"/>
      <c r="T1310" s="3" t="s">
        <v>1624</v>
      </c>
    </row>
    <row r="1311" spans="1:21" x14ac:dyDescent="0.35">
      <c r="A1311" s="3" t="s">
        <v>2058</v>
      </c>
      <c r="B1311" s="3"/>
      <c r="C1311" s="3"/>
      <c r="D1311" s="3"/>
      <c r="E1311" s="91"/>
      <c r="F1311" s="34"/>
      <c r="G1311" s="34"/>
      <c r="H1311" s="34"/>
      <c r="I1311" s="34"/>
      <c r="J1311" s="34"/>
      <c r="K1311" s="98">
        <v>45332</v>
      </c>
      <c r="L1311" s="3" t="s">
        <v>1182</v>
      </c>
      <c r="M1311" s="34"/>
      <c r="N1311" s="34">
        <v>800000</v>
      </c>
      <c r="O1311" s="34">
        <f t="shared" si="202"/>
        <v>800000</v>
      </c>
      <c r="P1311" s="34"/>
      <c r="Q1311" s="34"/>
      <c r="R1311" s="34"/>
      <c r="S1311" s="34"/>
      <c r="T1311" s="3" t="s">
        <v>1624</v>
      </c>
    </row>
    <row r="1312" spans="1:21" x14ac:dyDescent="0.35">
      <c r="A1312" s="3" t="s">
        <v>2058</v>
      </c>
      <c r="B1312" s="3"/>
      <c r="C1312" s="3" t="s">
        <v>2060</v>
      </c>
      <c r="D1312" s="3"/>
      <c r="E1312" s="91"/>
      <c r="F1312" s="34"/>
      <c r="G1312" s="34"/>
      <c r="H1312" s="34"/>
      <c r="I1312" s="34"/>
      <c r="J1312" s="34"/>
      <c r="K1312" s="98">
        <v>45334</v>
      </c>
      <c r="L1312" s="3" t="s">
        <v>316</v>
      </c>
      <c r="M1312" s="34">
        <v>58500</v>
      </c>
      <c r="N1312" s="34"/>
      <c r="O1312" s="34">
        <f t="shared" si="202"/>
        <v>58500</v>
      </c>
      <c r="P1312" s="34"/>
      <c r="Q1312" s="34"/>
      <c r="R1312" s="34"/>
      <c r="S1312" s="34"/>
      <c r="T1312" s="3" t="s">
        <v>1624</v>
      </c>
    </row>
    <row r="1313" spans="1:21" x14ac:dyDescent="0.35">
      <c r="A1313" s="3" t="s">
        <v>2058</v>
      </c>
      <c r="B1313" s="3"/>
      <c r="C1313" s="3"/>
      <c r="D1313" s="3"/>
      <c r="E1313" s="91"/>
      <c r="F1313" s="34"/>
      <c r="G1313" s="34"/>
      <c r="H1313" s="34"/>
      <c r="I1313" s="34"/>
      <c r="J1313" s="34"/>
      <c r="K1313" s="98">
        <v>45334</v>
      </c>
      <c r="L1313" s="3" t="s">
        <v>1182</v>
      </c>
      <c r="M1313" s="34"/>
      <c r="N1313" s="34">
        <v>19800</v>
      </c>
      <c r="O1313" s="34">
        <f t="shared" si="202"/>
        <v>19800</v>
      </c>
      <c r="P1313" s="34"/>
      <c r="Q1313" s="34"/>
      <c r="R1313" s="34"/>
      <c r="S1313" s="34"/>
      <c r="T1313" s="3" t="s">
        <v>1624</v>
      </c>
    </row>
    <row r="1314" spans="1:21" x14ac:dyDescent="0.35">
      <c r="A1314" s="3" t="s">
        <v>2058</v>
      </c>
      <c r="B1314" s="3"/>
      <c r="C1314" s="3"/>
      <c r="D1314" s="3"/>
      <c r="E1314" s="91"/>
      <c r="F1314" s="34"/>
      <c r="G1314" s="34"/>
      <c r="H1314" s="34"/>
      <c r="I1314" s="34"/>
      <c r="J1314" s="34"/>
      <c r="K1314" s="98">
        <v>45334</v>
      </c>
      <c r="L1314" s="3" t="s">
        <v>1182</v>
      </c>
      <c r="M1314" s="34"/>
      <c r="N1314" s="34">
        <v>38154</v>
      </c>
      <c r="O1314" s="34">
        <f t="shared" si="202"/>
        <v>38154</v>
      </c>
      <c r="P1314" s="34"/>
      <c r="Q1314" s="34"/>
      <c r="R1314" s="34"/>
      <c r="S1314" s="34"/>
      <c r="T1314" s="3" t="s">
        <v>1624</v>
      </c>
    </row>
    <row r="1315" spans="1:21" x14ac:dyDescent="0.35">
      <c r="A1315" s="3" t="s">
        <v>2058</v>
      </c>
      <c r="B1315" s="3"/>
      <c r="C1315" s="3"/>
      <c r="D1315" s="3"/>
      <c r="E1315" s="91"/>
      <c r="F1315" s="34"/>
      <c r="G1315" s="34"/>
      <c r="H1315" s="34"/>
      <c r="I1315" s="34"/>
      <c r="J1315" s="34"/>
      <c r="K1315" s="21"/>
      <c r="L1315" s="3"/>
      <c r="M1315" s="34"/>
      <c r="N1315" s="34"/>
      <c r="O1315" s="34"/>
      <c r="P1315" s="34"/>
      <c r="Q1315" s="34"/>
      <c r="R1315" s="34"/>
      <c r="S1315" s="34"/>
      <c r="T1315" s="3" t="s">
        <v>1624</v>
      </c>
    </row>
    <row r="1316" spans="1:21" s="95" customFormat="1" x14ac:dyDescent="0.35">
      <c r="A1316" s="18"/>
      <c r="B1316" s="18"/>
      <c r="C1316" s="18"/>
      <c r="D1316" s="18"/>
      <c r="E1316" s="94"/>
      <c r="F1316" s="23"/>
      <c r="G1316" s="23"/>
      <c r="H1316" s="23"/>
      <c r="I1316" s="23"/>
      <c r="J1316" s="23"/>
      <c r="K1316" s="36"/>
      <c r="L1316" s="18"/>
      <c r="M1316" s="23">
        <f t="shared" ref="M1316:N1316" si="203">SUM(M1303:M1315)</f>
        <v>1117000</v>
      </c>
      <c r="N1316" s="23">
        <f t="shared" si="203"/>
        <v>1362954</v>
      </c>
      <c r="O1316" s="23">
        <f>SUM(O1303:O1315)</f>
        <v>2479954</v>
      </c>
      <c r="P1316" s="23">
        <f>+I1304-M1316</f>
        <v>-1117000</v>
      </c>
      <c r="Q1316" s="23">
        <f>+J1304-N1316</f>
        <v>1117056</v>
      </c>
      <c r="R1316" s="23">
        <f>+P1316+Q1316</f>
        <v>56</v>
      </c>
      <c r="S1316" s="23">
        <f>+O1316</f>
        <v>2479954</v>
      </c>
      <c r="T1316" s="18"/>
      <c r="U1316" s="95" t="s">
        <v>2302</v>
      </c>
    </row>
    <row r="1317" spans="1:21" x14ac:dyDescent="0.35">
      <c r="A1317" s="3" t="s">
        <v>2061</v>
      </c>
      <c r="B1317" s="3" t="s">
        <v>437</v>
      </c>
      <c r="C1317" s="3"/>
      <c r="D1317" s="3">
        <v>187.96</v>
      </c>
      <c r="E1317" s="91">
        <v>14000</v>
      </c>
      <c r="F1317" s="34">
        <f>+D1317*0.8364</f>
        <v>157.209744</v>
      </c>
      <c r="G1317" s="34">
        <v>11000</v>
      </c>
      <c r="H1317" s="34">
        <f>+D1317*E1317</f>
        <v>2631440</v>
      </c>
      <c r="I1317" s="34">
        <f>+CEILING(F1317*G1317,1000)</f>
        <v>1730000</v>
      </c>
      <c r="J1317" s="34">
        <f>(H1317-I1317)</f>
        <v>901440</v>
      </c>
      <c r="K1317" s="98">
        <v>45378</v>
      </c>
      <c r="L1317" s="3" t="s">
        <v>308</v>
      </c>
      <c r="M1317" s="34"/>
      <c r="N1317" s="34"/>
      <c r="O1317" s="34"/>
      <c r="P1317" s="34"/>
      <c r="Q1317" s="34"/>
      <c r="R1317" s="34"/>
      <c r="S1317" s="34"/>
      <c r="T1317" s="3" t="s">
        <v>304</v>
      </c>
      <c r="U1317" s="1" t="s">
        <v>2303</v>
      </c>
    </row>
    <row r="1318" spans="1:21" x14ac:dyDescent="0.35">
      <c r="A1318" s="3" t="s">
        <v>2061</v>
      </c>
      <c r="B1318" s="3"/>
      <c r="C1318" s="3" t="s">
        <v>2062</v>
      </c>
      <c r="D1318" s="3"/>
      <c r="E1318" s="91"/>
      <c r="F1318" s="34"/>
      <c r="G1318" s="34"/>
      <c r="H1318" s="34"/>
      <c r="I1318" s="34"/>
      <c r="J1318" s="34"/>
      <c r="K1318" s="98">
        <v>45378</v>
      </c>
      <c r="L1318" s="3" t="s">
        <v>316</v>
      </c>
      <c r="M1318" s="34">
        <v>11000</v>
      </c>
      <c r="N1318" s="34"/>
      <c r="O1318" s="34">
        <f t="shared" ref="O1318:O1324" si="204">+SUM(M1318:N1318)</f>
        <v>11000</v>
      </c>
      <c r="P1318" s="34"/>
      <c r="Q1318" s="34"/>
      <c r="R1318" s="34"/>
      <c r="S1318" s="34"/>
      <c r="T1318" s="3" t="s">
        <v>2146</v>
      </c>
    </row>
    <row r="1319" spans="1:21" x14ac:dyDescent="0.35">
      <c r="A1319" s="3" t="s">
        <v>2061</v>
      </c>
      <c r="B1319" s="3"/>
      <c r="C1319" s="3" t="s">
        <v>2063</v>
      </c>
      <c r="D1319" s="3"/>
      <c r="E1319" s="91"/>
      <c r="F1319" s="34">
        <f>+D1319*0.8364</f>
        <v>0</v>
      </c>
      <c r="G1319" s="34"/>
      <c r="H1319" s="34"/>
      <c r="I1319" s="34"/>
      <c r="J1319" s="34"/>
      <c r="K1319" s="98">
        <v>45763</v>
      </c>
      <c r="L1319" s="3" t="s">
        <v>316</v>
      </c>
      <c r="M1319" s="34">
        <v>1000000</v>
      </c>
      <c r="N1319" s="34"/>
      <c r="O1319" s="34">
        <f t="shared" si="204"/>
        <v>1000000</v>
      </c>
      <c r="P1319" s="34"/>
      <c r="Q1319" s="34"/>
      <c r="R1319" s="34"/>
      <c r="S1319" s="34"/>
      <c r="T1319" s="3" t="s">
        <v>304</v>
      </c>
    </row>
    <row r="1320" spans="1:21" x14ac:dyDescent="0.35">
      <c r="A1320" s="3" t="s">
        <v>2061</v>
      </c>
      <c r="B1320" s="3"/>
      <c r="C1320" s="3"/>
      <c r="D1320" s="3"/>
      <c r="E1320" s="91"/>
      <c r="F1320" s="34"/>
      <c r="G1320" s="34"/>
      <c r="H1320" s="34"/>
      <c r="I1320" s="34"/>
      <c r="J1320" s="34"/>
      <c r="K1320" s="98">
        <v>45776</v>
      </c>
      <c r="L1320" s="3" t="s">
        <v>1182</v>
      </c>
      <c r="M1320" s="34"/>
      <c r="N1320" s="34">
        <v>200000</v>
      </c>
      <c r="O1320" s="34">
        <f t="shared" si="204"/>
        <v>200000</v>
      </c>
      <c r="P1320" s="34"/>
      <c r="Q1320" s="34"/>
      <c r="R1320" s="34"/>
      <c r="S1320" s="34"/>
      <c r="T1320" s="3" t="s">
        <v>304</v>
      </c>
    </row>
    <row r="1321" spans="1:21" x14ac:dyDescent="0.35">
      <c r="A1321" s="3" t="s">
        <v>2061</v>
      </c>
      <c r="B1321" s="3"/>
      <c r="C1321" s="3"/>
      <c r="D1321" s="3"/>
      <c r="E1321" s="91"/>
      <c r="F1321" s="34"/>
      <c r="G1321" s="34"/>
      <c r="H1321" s="34"/>
      <c r="I1321" s="34"/>
      <c r="J1321" s="34"/>
      <c r="K1321" s="98">
        <v>45929</v>
      </c>
      <c r="L1321" s="3" t="s">
        <v>383</v>
      </c>
      <c r="M1321" s="34">
        <v>730000</v>
      </c>
      <c r="N1321" s="34"/>
      <c r="O1321" s="34">
        <f t="shared" si="204"/>
        <v>730000</v>
      </c>
      <c r="P1321" s="34"/>
      <c r="Q1321" s="34"/>
      <c r="R1321" s="34"/>
      <c r="S1321" s="34"/>
      <c r="T1321" s="3" t="s">
        <v>304</v>
      </c>
    </row>
    <row r="1322" spans="1:21" x14ac:dyDescent="0.35">
      <c r="A1322" s="3" t="s">
        <v>2061</v>
      </c>
      <c r="B1322" s="3"/>
      <c r="C1322" s="3"/>
      <c r="D1322" s="3"/>
      <c r="E1322" s="91"/>
      <c r="F1322" s="34"/>
      <c r="G1322" s="34"/>
      <c r="H1322" s="34"/>
      <c r="I1322" s="34"/>
      <c r="J1322" s="34"/>
      <c r="K1322" s="98">
        <v>45929</v>
      </c>
      <c r="L1322" s="3" t="s">
        <v>9</v>
      </c>
      <c r="M1322" s="34"/>
      <c r="N1322" s="34">
        <v>607000</v>
      </c>
      <c r="O1322" s="34">
        <f t="shared" si="204"/>
        <v>607000</v>
      </c>
      <c r="P1322" s="34"/>
      <c r="Q1322" s="34"/>
      <c r="R1322" s="34"/>
      <c r="S1322" s="34"/>
      <c r="T1322" s="3" t="s">
        <v>304</v>
      </c>
    </row>
    <row r="1323" spans="1:21" x14ac:dyDescent="0.35">
      <c r="A1323" s="3" t="s">
        <v>2061</v>
      </c>
      <c r="B1323" s="3"/>
      <c r="C1323" s="3"/>
      <c r="D1323" s="3"/>
      <c r="E1323" s="91"/>
      <c r="F1323" s="34"/>
      <c r="G1323" s="34"/>
      <c r="H1323" s="34"/>
      <c r="I1323" s="34"/>
      <c r="J1323" s="34" t="s">
        <v>2299</v>
      </c>
      <c r="K1323" s="98">
        <v>45929</v>
      </c>
      <c r="L1323" s="3" t="s">
        <v>9</v>
      </c>
      <c r="M1323" s="34"/>
      <c r="N1323" s="34">
        <v>94000</v>
      </c>
      <c r="O1323" s="34">
        <f t="shared" si="204"/>
        <v>94000</v>
      </c>
      <c r="P1323" s="34"/>
      <c r="Q1323" s="34"/>
      <c r="R1323" s="34"/>
      <c r="S1323" s="34"/>
      <c r="T1323" s="3" t="s">
        <v>304</v>
      </c>
    </row>
    <row r="1324" spans="1:21" x14ac:dyDescent="0.35">
      <c r="A1324" s="3" t="s">
        <v>2061</v>
      </c>
      <c r="B1324" s="3"/>
      <c r="C1324" s="3"/>
      <c r="D1324" s="3"/>
      <c r="E1324" s="91"/>
      <c r="F1324" s="34"/>
      <c r="G1324" s="34"/>
      <c r="H1324" s="34"/>
      <c r="I1324" s="34"/>
      <c r="J1324" s="34"/>
      <c r="K1324" s="98">
        <v>45934</v>
      </c>
      <c r="L1324" s="3" t="s">
        <v>313</v>
      </c>
      <c r="M1324" s="34">
        <v>-11000</v>
      </c>
      <c r="N1324" s="34"/>
      <c r="O1324" s="34">
        <f t="shared" si="204"/>
        <v>-11000</v>
      </c>
      <c r="P1324" s="34"/>
      <c r="Q1324" s="34"/>
      <c r="R1324" s="34"/>
      <c r="S1324" s="34"/>
      <c r="T1324" s="3" t="s">
        <v>304</v>
      </c>
    </row>
    <row r="1325" spans="1:21" x14ac:dyDescent="0.35">
      <c r="A1325" s="3" t="s">
        <v>2061</v>
      </c>
      <c r="B1325" s="3"/>
      <c r="C1325" s="3"/>
      <c r="D1325" s="3"/>
      <c r="E1325" s="91"/>
      <c r="F1325" s="34"/>
      <c r="G1325" s="34"/>
      <c r="H1325" s="34"/>
      <c r="I1325" s="34"/>
      <c r="J1325" s="34"/>
      <c r="K1325" s="21"/>
      <c r="L1325" s="3"/>
      <c r="M1325" s="34"/>
      <c r="N1325" s="34"/>
      <c r="O1325" s="34"/>
      <c r="P1325" s="34"/>
      <c r="Q1325" s="34"/>
      <c r="R1325" s="34"/>
      <c r="S1325" s="34"/>
      <c r="T1325" s="3" t="s">
        <v>304</v>
      </c>
    </row>
    <row r="1326" spans="1:21" s="95" customFormat="1" x14ac:dyDescent="0.35">
      <c r="A1326" s="18"/>
      <c r="B1326" s="18"/>
      <c r="C1326" s="18"/>
      <c r="D1326" s="18"/>
      <c r="E1326" s="94"/>
      <c r="F1326" s="23"/>
      <c r="G1326" s="23"/>
      <c r="H1326" s="23"/>
      <c r="I1326" s="23"/>
      <c r="J1326" s="23"/>
      <c r="K1326" s="36"/>
      <c r="L1326" s="18"/>
      <c r="M1326" s="23">
        <f>SUM(M1318:M1325)</f>
        <v>1730000</v>
      </c>
      <c r="N1326" s="23">
        <f>SUM(N1318:N1325)</f>
        <v>901000</v>
      </c>
      <c r="O1326" s="23">
        <f>SUM(O1318:O1325)</f>
        <v>2631000</v>
      </c>
      <c r="P1326" s="23">
        <f>+I1317-M1326</f>
        <v>0</v>
      </c>
      <c r="Q1326" s="23">
        <f>+J1317-N1326</f>
        <v>440</v>
      </c>
      <c r="R1326" s="23">
        <f>+P1326+Q1326</f>
        <v>440</v>
      </c>
      <c r="S1326" s="23">
        <f>+O1326</f>
        <v>2631000</v>
      </c>
      <c r="T1326" s="18"/>
      <c r="U1326" s="95" t="s">
        <v>2302</v>
      </c>
    </row>
    <row r="1327" spans="1:21" x14ac:dyDescent="0.35">
      <c r="A1327" s="3" t="s">
        <v>2064</v>
      </c>
      <c r="B1327" s="3" t="s">
        <v>437</v>
      </c>
      <c r="C1327" s="3"/>
      <c r="D1327" s="3">
        <v>184.37</v>
      </c>
      <c r="E1327" s="91">
        <v>13000</v>
      </c>
      <c r="F1327" s="34">
        <f>+D1327*0.8364</f>
        <v>154.20706800000002</v>
      </c>
      <c r="G1327" s="34"/>
      <c r="H1327" s="34">
        <f>+D1327*E1327</f>
        <v>2396810</v>
      </c>
      <c r="I1327" s="34">
        <f>+CEILING(F1327*G1327,1000)</f>
        <v>0</v>
      </c>
      <c r="J1327" s="34">
        <f>(H1327-I1327)</f>
        <v>2396810</v>
      </c>
      <c r="K1327" s="21">
        <v>45298</v>
      </c>
      <c r="L1327" s="3" t="s">
        <v>308</v>
      </c>
      <c r="M1327" s="34"/>
      <c r="N1327" s="34"/>
      <c r="O1327" s="34"/>
      <c r="P1327" s="34"/>
      <c r="Q1327" s="34"/>
      <c r="R1327" s="34"/>
      <c r="S1327" s="34"/>
      <c r="T1327" s="3" t="s">
        <v>2152</v>
      </c>
      <c r="U1327" s="1" t="s">
        <v>2303</v>
      </c>
    </row>
    <row r="1328" spans="1:21" x14ac:dyDescent="0.35">
      <c r="A1328" s="3" t="s">
        <v>2064</v>
      </c>
      <c r="B1328" s="3"/>
      <c r="C1328" s="3"/>
      <c r="D1328" s="3"/>
      <c r="E1328" s="91"/>
      <c r="F1328" s="34"/>
      <c r="G1328" s="34"/>
      <c r="H1328" s="34"/>
      <c r="I1328" s="34"/>
      <c r="J1328" s="34"/>
      <c r="K1328" s="21">
        <v>45298</v>
      </c>
      <c r="L1328" s="3" t="s">
        <v>316</v>
      </c>
      <c r="M1328" s="34">
        <v>21000</v>
      </c>
      <c r="N1328" s="34"/>
      <c r="O1328" s="34">
        <f t="shared" ref="O1328:O1336" si="205">+SUM(M1328:N1328)</f>
        <v>21000</v>
      </c>
      <c r="P1328" s="34"/>
      <c r="Q1328" s="34"/>
      <c r="R1328" s="34"/>
      <c r="S1328" s="34"/>
      <c r="T1328" s="3" t="s">
        <v>2152</v>
      </c>
    </row>
    <row r="1329" spans="1:21" x14ac:dyDescent="0.35">
      <c r="A1329" s="3" t="s">
        <v>2064</v>
      </c>
      <c r="B1329" s="3"/>
      <c r="C1329" s="3"/>
      <c r="D1329" s="3"/>
      <c r="E1329" s="91"/>
      <c r="F1329" s="34"/>
      <c r="G1329" s="34"/>
      <c r="H1329" s="34"/>
      <c r="I1329" s="34"/>
      <c r="J1329" s="34"/>
      <c r="K1329" s="21">
        <v>45304</v>
      </c>
      <c r="L1329" s="3" t="s">
        <v>9</v>
      </c>
      <c r="M1329" s="34"/>
      <c r="N1329" s="34">
        <v>600000</v>
      </c>
      <c r="O1329" s="34">
        <f t="shared" si="205"/>
        <v>600000</v>
      </c>
      <c r="P1329" s="34"/>
      <c r="Q1329" s="34"/>
      <c r="R1329" s="34"/>
      <c r="S1329" s="34"/>
      <c r="T1329" s="3" t="s">
        <v>2152</v>
      </c>
    </row>
    <row r="1330" spans="1:21" x14ac:dyDescent="0.35">
      <c r="A1330" s="3" t="s">
        <v>2064</v>
      </c>
      <c r="B1330" s="3"/>
      <c r="C1330" s="3" t="s">
        <v>418</v>
      </c>
      <c r="D1330" s="3"/>
      <c r="E1330" s="91"/>
      <c r="F1330" s="34"/>
      <c r="G1330" s="34"/>
      <c r="H1330" s="34"/>
      <c r="I1330" s="34"/>
      <c r="J1330" s="34"/>
      <c r="K1330" s="21">
        <v>45339</v>
      </c>
      <c r="L1330" s="3" t="s">
        <v>316</v>
      </c>
      <c r="M1330" s="34">
        <v>1000</v>
      </c>
      <c r="N1330" s="34"/>
      <c r="O1330" s="34">
        <f t="shared" si="205"/>
        <v>1000</v>
      </c>
      <c r="P1330" s="34"/>
      <c r="Q1330" s="34"/>
      <c r="R1330" s="34"/>
      <c r="S1330" s="34"/>
      <c r="T1330" s="3" t="s">
        <v>2152</v>
      </c>
    </row>
    <row r="1331" spans="1:21" x14ac:dyDescent="0.35">
      <c r="A1331" s="3" t="s">
        <v>2064</v>
      </c>
      <c r="B1331" s="3"/>
      <c r="C1331" s="3" t="s">
        <v>418</v>
      </c>
      <c r="D1331" s="3"/>
      <c r="E1331" s="91"/>
      <c r="F1331" s="34"/>
      <c r="G1331" s="34"/>
      <c r="H1331" s="34"/>
      <c r="I1331" s="34"/>
      <c r="J1331" s="34"/>
      <c r="K1331" s="21">
        <v>45339</v>
      </c>
      <c r="L1331" s="3" t="s">
        <v>316</v>
      </c>
      <c r="M1331" s="34">
        <v>49000</v>
      </c>
      <c r="N1331" s="34"/>
      <c r="O1331" s="34">
        <f t="shared" si="205"/>
        <v>49000</v>
      </c>
      <c r="P1331" s="34"/>
      <c r="Q1331" s="34"/>
      <c r="R1331" s="34"/>
      <c r="S1331" s="34"/>
      <c r="T1331" s="3" t="s">
        <v>2152</v>
      </c>
    </row>
    <row r="1332" spans="1:21" x14ac:dyDescent="0.35">
      <c r="A1332" s="3" t="s">
        <v>2064</v>
      </c>
      <c r="B1332" s="3"/>
      <c r="C1332" s="3" t="s">
        <v>418</v>
      </c>
      <c r="D1332" s="3"/>
      <c r="E1332" s="91"/>
      <c r="F1332" s="34"/>
      <c r="G1332" s="34"/>
      <c r="H1332" s="34"/>
      <c r="I1332" s="34"/>
      <c r="J1332" s="34"/>
      <c r="K1332" s="21">
        <v>45341</v>
      </c>
      <c r="L1332" s="3" t="s">
        <v>316</v>
      </c>
      <c r="M1332" s="34">
        <v>50000</v>
      </c>
      <c r="N1332" s="34"/>
      <c r="O1332" s="34">
        <f t="shared" si="205"/>
        <v>50000</v>
      </c>
      <c r="P1332" s="34"/>
      <c r="Q1332" s="34"/>
      <c r="R1332" s="34"/>
      <c r="S1332" s="34"/>
      <c r="T1332" s="3" t="s">
        <v>2152</v>
      </c>
    </row>
    <row r="1333" spans="1:21" x14ac:dyDescent="0.35">
      <c r="A1333" s="3" t="s">
        <v>2064</v>
      </c>
      <c r="B1333" s="3"/>
      <c r="C1333" s="3" t="s">
        <v>418</v>
      </c>
      <c r="D1333" s="3"/>
      <c r="E1333" s="91"/>
      <c r="F1333" s="34"/>
      <c r="G1333" s="34"/>
      <c r="H1333" s="34"/>
      <c r="I1333" s="34"/>
      <c r="J1333" s="34"/>
      <c r="K1333" s="21">
        <v>45342</v>
      </c>
      <c r="L1333" s="3" t="s">
        <v>316</v>
      </c>
      <c r="M1333" s="34">
        <v>559000</v>
      </c>
      <c r="N1333" s="34"/>
      <c r="O1333" s="34">
        <f t="shared" si="205"/>
        <v>559000</v>
      </c>
      <c r="P1333" s="34"/>
      <c r="Q1333" s="34"/>
      <c r="R1333" s="34"/>
      <c r="S1333" s="34"/>
      <c r="T1333" s="3" t="s">
        <v>2152</v>
      </c>
    </row>
    <row r="1334" spans="1:21" x14ac:dyDescent="0.35">
      <c r="A1334" s="3" t="s">
        <v>2064</v>
      </c>
      <c r="B1334" s="3"/>
      <c r="C1334" s="3" t="s">
        <v>418</v>
      </c>
      <c r="D1334" s="3"/>
      <c r="E1334" s="91"/>
      <c r="F1334" s="34"/>
      <c r="G1334" s="34"/>
      <c r="H1334" s="34"/>
      <c r="I1334" s="34"/>
      <c r="J1334" s="34"/>
      <c r="K1334" s="21">
        <v>45342</v>
      </c>
      <c r="L1334" s="3" t="s">
        <v>316</v>
      </c>
      <c r="M1334" s="34">
        <v>350000</v>
      </c>
      <c r="N1334" s="34"/>
      <c r="O1334" s="34">
        <f t="shared" si="205"/>
        <v>350000</v>
      </c>
      <c r="P1334" s="34"/>
      <c r="Q1334" s="34"/>
      <c r="R1334" s="34"/>
      <c r="S1334" s="34"/>
      <c r="T1334" s="3" t="s">
        <v>2152</v>
      </c>
    </row>
    <row r="1335" spans="1:21" x14ac:dyDescent="0.35">
      <c r="A1335" s="3" t="s">
        <v>2064</v>
      </c>
      <c r="B1335" s="3"/>
      <c r="C1335" s="3" t="s">
        <v>418</v>
      </c>
      <c r="D1335" s="3"/>
      <c r="E1335" s="91"/>
      <c r="F1335" s="34"/>
      <c r="G1335" s="34"/>
      <c r="H1335" s="34"/>
      <c r="I1335" s="34"/>
      <c r="J1335" s="34"/>
      <c r="K1335" s="21">
        <v>45343</v>
      </c>
      <c r="L1335" s="3" t="s">
        <v>316</v>
      </c>
      <c r="M1335" s="34">
        <v>50000</v>
      </c>
      <c r="N1335" s="34"/>
      <c r="O1335" s="34">
        <f t="shared" si="205"/>
        <v>50000</v>
      </c>
      <c r="P1335" s="34"/>
      <c r="Q1335" s="34"/>
      <c r="R1335" s="34"/>
      <c r="S1335" s="34"/>
      <c r="T1335" s="3" t="s">
        <v>2152</v>
      </c>
    </row>
    <row r="1336" spans="1:21" x14ac:dyDescent="0.35">
      <c r="A1336" s="3" t="s">
        <v>2064</v>
      </c>
      <c r="B1336" s="3"/>
      <c r="C1336" s="3"/>
      <c r="D1336" s="3"/>
      <c r="E1336" s="91"/>
      <c r="F1336" s="34"/>
      <c r="G1336" s="34"/>
      <c r="H1336" s="34"/>
      <c r="I1336" s="34"/>
      <c r="J1336" s="34"/>
      <c r="K1336" s="3">
        <v>45345</v>
      </c>
      <c r="L1336" s="3" t="s">
        <v>9</v>
      </c>
      <c r="M1336" s="34"/>
      <c r="N1336" s="34">
        <v>716500</v>
      </c>
      <c r="O1336" s="34">
        <f t="shared" si="205"/>
        <v>716500</v>
      </c>
      <c r="P1336" s="34"/>
      <c r="Q1336" s="34"/>
      <c r="R1336" s="34"/>
      <c r="S1336" s="34"/>
      <c r="T1336" s="3" t="s">
        <v>2152</v>
      </c>
    </row>
    <row r="1337" spans="1:21" x14ac:dyDescent="0.35">
      <c r="A1337" s="3" t="s">
        <v>2064</v>
      </c>
      <c r="B1337" s="3"/>
      <c r="C1337" s="3"/>
      <c r="D1337" s="3"/>
      <c r="E1337" s="91"/>
      <c r="F1337" s="34"/>
      <c r="G1337" s="34"/>
      <c r="H1337" s="34"/>
      <c r="I1337" s="34"/>
      <c r="J1337" s="34"/>
      <c r="K1337" s="3"/>
      <c r="L1337" s="3"/>
      <c r="M1337" s="34"/>
      <c r="N1337" s="34"/>
      <c r="O1337" s="34"/>
      <c r="P1337" s="34"/>
      <c r="Q1337" s="34"/>
      <c r="R1337" s="34"/>
      <c r="S1337" s="34"/>
      <c r="T1337" s="3" t="s">
        <v>2152</v>
      </c>
    </row>
    <row r="1338" spans="1:21" s="95" customFormat="1" x14ac:dyDescent="0.35">
      <c r="A1338" s="18"/>
      <c r="B1338" s="18"/>
      <c r="C1338" s="18"/>
      <c r="D1338" s="18"/>
      <c r="E1338" s="94"/>
      <c r="F1338" s="23"/>
      <c r="G1338" s="23"/>
      <c r="H1338" s="23"/>
      <c r="I1338" s="23"/>
      <c r="J1338" s="23"/>
      <c r="K1338" s="18"/>
      <c r="L1338" s="18"/>
      <c r="M1338" s="23">
        <f t="shared" ref="M1338:N1338" si="206">SUM(M1328:M1337)</f>
        <v>1080000</v>
      </c>
      <c r="N1338" s="23">
        <f t="shared" si="206"/>
        <v>1316500</v>
      </c>
      <c r="O1338" s="23">
        <f>SUM(O1328:O1337)</f>
        <v>2396500</v>
      </c>
      <c r="P1338" s="23">
        <f>+I1327-M1338</f>
        <v>-1080000</v>
      </c>
      <c r="Q1338" s="23">
        <f>+J1327-N1338</f>
        <v>1080310</v>
      </c>
      <c r="R1338" s="23">
        <f>+P1338+Q1338</f>
        <v>310</v>
      </c>
      <c r="S1338" s="23">
        <f>+O1338</f>
        <v>2396500</v>
      </c>
      <c r="T1338" s="18"/>
      <c r="U1338" s="95" t="s">
        <v>2302</v>
      </c>
    </row>
    <row r="1339" spans="1:21" x14ac:dyDescent="0.35">
      <c r="A1339" s="3" t="s">
        <v>2065</v>
      </c>
      <c r="B1339" s="3" t="s">
        <v>437</v>
      </c>
      <c r="C1339" s="3"/>
      <c r="D1339" s="3">
        <v>182.75</v>
      </c>
      <c r="E1339" s="91">
        <v>17200</v>
      </c>
      <c r="F1339" s="34">
        <f t="shared" ref="F1339:F1360" si="207">+D1339*0.8364</f>
        <v>152.85210000000001</v>
      </c>
      <c r="G1339" s="34">
        <v>11000</v>
      </c>
      <c r="H1339" s="34">
        <f t="shared" ref="H1339:H1360" si="208">+D1339*E1339</f>
        <v>3143300</v>
      </c>
      <c r="I1339" s="34">
        <f t="shared" ref="I1339:I1360" si="209">+CEILING(F1339*G1339,1000)</f>
        <v>1682000</v>
      </c>
      <c r="J1339" s="34">
        <f t="shared" ref="J1339:J1360" si="210">(H1339-I1339)</f>
        <v>1461300</v>
      </c>
      <c r="K1339" s="21"/>
      <c r="L1339" s="3"/>
      <c r="M1339" s="34"/>
      <c r="N1339" s="34"/>
      <c r="O1339" s="34">
        <v>0</v>
      </c>
      <c r="P1339" s="34"/>
      <c r="Q1339" s="34"/>
      <c r="R1339" s="34"/>
      <c r="S1339" s="34"/>
      <c r="T1339" s="3" t="s">
        <v>490</v>
      </c>
      <c r="U1339" s="1" t="s">
        <v>2303</v>
      </c>
    </row>
    <row r="1340" spans="1:21" x14ac:dyDescent="0.35">
      <c r="A1340" s="3" t="s">
        <v>2065</v>
      </c>
      <c r="B1340" s="3"/>
      <c r="C1340" s="3"/>
      <c r="D1340" s="3"/>
      <c r="E1340" s="101" t="s">
        <v>2300</v>
      </c>
      <c r="F1340" s="34"/>
      <c r="G1340" s="34"/>
      <c r="H1340" s="34"/>
      <c r="I1340" s="34"/>
      <c r="J1340" s="34"/>
      <c r="K1340" s="21">
        <v>45948</v>
      </c>
      <c r="L1340" s="3" t="s">
        <v>9</v>
      </c>
      <c r="M1340" s="34"/>
      <c r="N1340" s="34">
        <v>51000</v>
      </c>
      <c r="O1340" s="34">
        <f t="shared" ref="O1340:O1346" si="211">+SUM(M1340:N1340)</f>
        <v>51000</v>
      </c>
      <c r="P1340" s="34"/>
      <c r="Q1340" s="34"/>
      <c r="R1340" s="34"/>
      <c r="S1340" s="34"/>
      <c r="T1340" s="3" t="s">
        <v>490</v>
      </c>
    </row>
    <row r="1341" spans="1:21" x14ac:dyDescent="0.35">
      <c r="A1341" s="3" t="s">
        <v>2065</v>
      </c>
      <c r="B1341" s="3"/>
      <c r="C1341" s="3"/>
      <c r="D1341" s="3"/>
      <c r="E1341" s="91"/>
      <c r="F1341" s="34"/>
      <c r="G1341" s="34"/>
      <c r="H1341" s="34"/>
      <c r="I1341" s="34"/>
      <c r="J1341" s="34"/>
      <c r="K1341" s="21">
        <v>45954</v>
      </c>
      <c r="L1341" s="3" t="s">
        <v>9</v>
      </c>
      <c r="M1341" s="34"/>
      <c r="N1341" s="34">
        <v>850000</v>
      </c>
      <c r="O1341" s="34">
        <f t="shared" si="211"/>
        <v>850000</v>
      </c>
      <c r="P1341" s="34"/>
      <c r="Q1341" s="34"/>
      <c r="R1341" s="34"/>
      <c r="S1341" s="34"/>
      <c r="T1341" s="3" t="s">
        <v>490</v>
      </c>
    </row>
    <row r="1342" spans="1:21" x14ac:dyDescent="0.35">
      <c r="A1342" s="3" t="s">
        <v>2065</v>
      </c>
      <c r="B1342" s="3"/>
      <c r="C1342" s="3"/>
      <c r="D1342" s="3"/>
      <c r="E1342" s="91"/>
      <c r="F1342" s="34"/>
      <c r="G1342" s="34"/>
      <c r="H1342" s="34"/>
      <c r="I1342" s="34"/>
      <c r="J1342" s="34"/>
      <c r="K1342" s="21">
        <v>46007</v>
      </c>
      <c r="L1342" s="3" t="s">
        <v>321</v>
      </c>
      <c r="M1342" s="34">
        <v>147000</v>
      </c>
      <c r="N1342" s="34"/>
      <c r="O1342" s="34">
        <f t="shared" si="211"/>
        <v>147000</v>
      </c>
      <c r="P1342" s="34"/>
      <c r="Q1342" s="34"/>
      <c r="R1342" s="34"/>
      <c r="S1342" s="34"/>
      <c r="T1342" s="3" t="s">
        <v>490</v>
      </c>
    </row>
    <row r="1343" spans="1:21" x14ac:dyDescent="0.35">
      <c r="A1343" s="3" t="s">
        <v>2065</v>
      </c>
      <c r="B1343" s="3"/>
      <c r="C1343" s="3"/>
      <c r="D1343" s="3"/>
      <c r="E1343" s="91"/>
      <c r="F1343" s="34"/>
      <c r="G1343" s="34"/>
      <c r="H1343" s="34"/>
      <c r="I1343" s="34"/>
      <c r="J1343" s="34"/>
      <c r="K1343" s="21">
        <v>46008</v>
      </c>
      <c r="L1343" s="3" t="s">
        <v>9</v>
      </c>
      <c r="M1343" s="34"/>
      <c r="N1343" s="34">
        <v>592648</v>
      </c>
      <c r="O1343" s="34">
        <f t="shared" si="211"/>
        <v>592648</v>
      </c>
      <c r="P1343" s="34"/>
      <c r="Q1343" s="34"/>
      <c r="R1343" s="34"/>
      <c r="S1343" s="34"/>
      <c r="T1343" s="3" t="s">
        <v>490</v>
      </c>
    </row>
    <row r="1344" spans="1:21" x14ac:dyDescent="0.35">
      <c r="A1344" s="3" t="s">
        <v>2065</v>
      </c>
      <c r="B1344" s="3"/>
      <c r="C1344" s="3"/>
      <c r="D1344" s="3"/>
      <c r="E1344" s="91"/>
      <c r="F1344" s="34"/>
      <c r="G1344" s="34"/>
      <c r="H1344" s="34"/>
      <c r="I1344" s="34"/>
      <c r="J1344" s="34"/>
      <c r="K1344" s="21">
        <v>46009</v>
      </c>
      <c r="L1344" s="3" t="s">
        <v>2301</v>
      </c>
      <c r="M1344" s="34">
        <v>1530000</v>
      </c>
      <c r="N1344" s="34"/>
      <c r="O1344" s="34">
        <f t="shared" si="211"/>
        <v>1530000</v>
      </c>
      <c r="P1344" s="34"/>
      <c r="Q1344" s="34"/>
      <c r="R1344" s="34"/>
      <c r="S1344" s="34"/>
      <c r="T1344" s="3" t="s">
        <v>490</v>
      </c>
    </row>
    <row r="1345" spans="1:21" x14ac:dyDescent="0.35">
      <c r="A1345" s="3" t="s">
        <v>2065</v>
      </c>
      <c r="B1345" s="3"/>
      <c r="C1345" s="3"/>
      <c r="D1345" s="3"/>
      <c r="E1345" s="91"/>
      <c r="F1345" s="34"/>
      <c r="G1345" s="34"/>
      <c r="H1345" s="34"/>
      <c r="I1345" s="34"/>
      <c r="J1345" s="34"/>
      <c r="K1345" s="21">
        <v>46158</v>
      </c>
      <c r="L1345" s="3" t="s">
        <v>9</v>
      </c>
      <c r="M1345" s="34"/>
      <c r="N1345" s="34">
        <v>-27348</v>
      </c>
      <c r="O1345" s="34"/>
      <c r="P1345" s="34"/>
      <c r="Q1345" s="34"/>
      <c r="R1345" s="34"/>
      <c r="S1345" s="34"/>
      <c r="T1345" s="3" t="s">
        <v>490</v>
      </c>
    </row>
    <row r="1346" spans="1:21" x14ac:dyDescent="0.35">
      <c r="A1346" s="3"/>
      <c r="B1346" s="3"/>
      <c r="C1346" s="3"/>
      <c r="D1346" s="3"/>
      <c r="E1346" s="91"/>
      <c r="F1346" s="34"/>
      <c r="G1346" s="34"/>
      <c r="H1346" s="34"/>
      <c r="I1346" s="34"/>
      <c r="J1346" s="34"/>
      <c r="K1346" s="21"/>
      <c r="L1346" s="3"/>
      <c r="M1346" s="34"/>
      <c r="N1346" s="34"/>
      <c r="O1346" s="34">
        <f t="shared" si="211"/>
        <v>0</v>
      </c>
      <c r="P1346" s="34"/>
      <c r="Q1346" s="34"/>
      <c r="R1346" s="34"/>
      <c r="S1346" s="34"/>
      <c r="T1346" s="3" t="s">
        <v>490</v>
      </c>
    </row>
    <row r="1347" spans="1:21" s="95" customFormat="1" x14ac:dyDescent="0.35">
      <c r="A1347" s="18"/>
      <c r="B1347" s="18"/>
      <c r="C1347" s="18"/>
      <c r="D1347" s="18"/>
      <c r="E1347" s="94"/>
      <c r="F1347" s="23"/>
      <c r="G1347" s="23"/>
      <c r="H1347" s="23"/>
      <c r="I1347" s="23"/>
      <c r="J1347" s="23"/>
      <c r="K1347" s="36"/>
      <c r="L1347" s="18"/>
      <c r="M1347" s="23">
        <f>SUM(M1342:M1346)</f>
        <v>1677000</v>
      </c>
      <c r="N1347" s="23">
        <f>SUM(N1340:N1345)</f>
        <v>1466300</v>
      </c>
      <c r="O1347" s="23">
        <f>SUM(O1340:O1346)</f>
        <v>3170648</v>
      </c>
      <c r="P1347" s="23">
        <f>+I1339-M1347</f>
        <v>5000</v>
      </c>
      <c r="Q1347" s="23">
        <f>+J1339-N1347</f>
        <v>-5000</v>
      </c>
      <c r="R1347" s="23">
        <f>+P1347+Q1347</f>
        <v>0</v>
      </c>
      <c r="S1347" s="23">
        <f>+O1347</f>
        <v>3170648</v>
      </c>
      <c r="T1347" s="18"/>
      <c r="U1347" s="95" t="s">
        <v>2302</v>
      </c>
    </row>
    <row r="1348" spans="1:21" s="28" customFormat="1" x14ac:dyDescent="0.35">
      <c r="A1348" s="26" t="s">
        <v>2066</v>
      </c>
      <c r="B1348" s="26" t="s">
        <v>437</v>
      </c>
      <c r="C1348" s="26"/>
      <c r="D1348" s="26">
        <v>181.96</v>
      </c>
      <c r="E1348" s="96">
        <v>18000</v>
      </c>
      <c r="F1348" s="27">
        <f t="shared" si="207"/>
        <v>152.19134400000002</v>
      </c>
      <c r="G1348" s="27">
        <v>11000</v>
      </c>
      <c r="H1348" s="27">
        <f t="shared" si="208"/>
        <v>3275280</v>
      </c>
      <c r="I1348" s="27">
        <f t="shared" si="209"/>
        <v>1675000</v>
      </c>
      <c r="J1348" s="27">
        <f t="shared" si="210"/>
        <v>1600280</v>
      </c>
      <c r="K1348" s="97"/>
      <c r="L1348" s="26"/>
      <c r="M1348" s="27"/>
      <c r="N1348" s="27"/>
      <c r="O1348" s="27">
        <f t="shared" ref="O1348:O1364" si="212">+SUM(M1348:N1348)</f>
        <v>0</v>
      </c>
      <c r="P1348" s="27">
        <f t="shared" ref="P1348:Q1359" si="213">+I1348</f>
        <v>1675000</v>
      </c>
      <c r="Q1348" s="27">
        <f t="shared" si="213"/>
        <v>1600280</v>
      </c>
      <c r="R1348" s="27">
        <f t="shared" ref="R1348:R1359" si="214">+P1348+Q1348</f>
        <v>3275280</v>
      </c>
      <c r="S1348" s="27">
        <f t="shared" ref="S1348:S1359" si="215">+O1348</f>
        <v>0</v>
      </c>
      <c r="T1348" s="26" t="s">
        <v>295</v>
      </c>
      <c r="U1348" s="28" t="s">
        <v>2303</v>
      </c>
    </row>
    <row r="1349" spans="1:21" x14ac:dyDescent="0.35">
      <c r="A1349" s="3" t="s">
        <v>2067</v>
      </c>
      <c r="B1349" s="3" t="s">
        <v>437</v>
      </c>
      <c r="C1349" s="3"/>
      <c r="D1349" s="3">
        <v>179.77</v>
      </c>
      <c r="E1349" s="91">
        <v>16000</v>
      </c>
      <c r="F1349" s="34">
        <f t="shared" si="207"/>
        <v>150.35962800000001</v>
      </c>
      <c r="G1349" s="34">
        <v>11000</v>
      </c>
      <c r="H1349" s="34">
        <f t="shared" si="208"/>
        <v>2876320</v>
      </c>
      <c r="I1349" s="34">
        <f t="shared" si="209"/>
        <v>1654000</v>
      </c>
      <c r="J1349" s="34">
        <f t="shared" si="210"/>
        <v>1222320</v>
      </c>
      <c r="K1349" s="21">
        <v>46087</v>
      </c>
      <c r="L1349" s="3"/>
      <c r="M1349" s="34"/>
      <c r="N1349" s="34"/>
      <c r="O1349" s="34">
        <f t="shared" si="212"/>
        <v>0</v>
      </c>
      <c r="P1349" s="34"/>
      <c r="Q1349" s="34"/>
      <c r="R1349" s="34"/>
      <c r="S1349" s="34"/>
      <c r="T1349" s="3" t="s">
        <v>304</v>
      </c>
      <c r="U1349" s="1" t="s">
        <v>2302</v>
      </c>
    </row>
    <row r="1350" spans="1:21" x14ac:dyDescent="0.35">
      <c r="A1350" s="3" t="s">
        <v>2067</v>
      </c>
      <c r="B1350" s="3"/>
      <c r="C1350" s="3"/>
      <c r="D1350" s="3"/>
      <c r="E1350" s="91"/>
      <c r="F1350" s="34"/>
      <c r="G1350" s="34"/>
      <c r="H1350" s="34"/>
      <c r="I1350" s="34"/>
      <c r="J1350" s="34"/>
      <c r="K1350" s="21">
        <v>46087</v>
      </c>
      <c r="L1350" s="3" t="s">
        <v>312</v>
      </c>
      <c r="M1350" s="34">
        <v>10000</v>
      </c>
      <c r="N1350" s="34"/>
      <c r="O1350" s="34">
        <f t="shared" ref="O1350:O1355" si="216">+SUM(M1350:N1350)</f>
        <v>10000</v>
      </c>
      <c r="P1350" s="34"/>
      <c r="Q1350" s="34"/>
      <c r="R1350" s="34"/>
      <c r="S1350" s="34"/>
      <c r="T1350" s="3" t="s">
        <v>304</v>
      </c>
    </row>
    <row r="1351" spans="1:21" x14ac:dyDescent="0.35">
      <c r="A1351" s="3" t="s">
        <v>2067</v>
      </c>
      <c r="B1351" s="3"/>
      <c r="C1351" s="3"/>
      <c r="D1351" s="3"/>
      <c r="E1351" s="91"/>
      <c r="F1351" s="34"/>
      <c r="G1351" s="34"/>
      <c r="H1351" s="34"/>
      <c r="I1351" s="34"/>
      <c r="J1351" s="34"/>
      <c r="K1351" s="21">
        <v>46094</v>
      </c>
      <c r="L1351" s="3" t="s">
        <v>313</v>
      </c>
      <c r="M1351" s="34">
        <v>200000</v>
      </c>
      <c r="N1351" s="34"/>
      <c r="O1351" s="34">
        <f t="shared" si="216"/>
        <v>200000</v>
      </c>
      <c r="P1351" s="34"/>
      <c r="Q1351" s="34"/>
      <c r="R1351" s="34"/>
      <c r="S1351" s="34"/>
      <c r="T1351" s="3" t="s">
        <v>304</v>
      </c>
    </row>
    <row r="1352" spans="1:21" x14ac:dyDescent="0.35">
      <c r="A1352" s="3" t="s">
        <v>2067</v>
      </c>
      <c r="B1352" s="3"/>
      <c r="C1352" s="3"/>
      <c r="D1352" s="3"/>
      <c r="E1352" s="91"/>
      <c r="F1352" s="34"/>
      <c r="G1352" s="34"/>
      <c r="H1352" s="34"/>
      <c r="I1352" s="34"/>
      <c r="J1352" s="34"/>
      <c r="K1352" s="21">
        <v>46094</v>
      </c>
      <c r="L1352" s="3" t="s">
        <v>1020</v>
      </c>
      <c r="M1352" s="34">
        <v>490000</v>
      </c>
      <c r="N1352" s="34"/>
      <c r="O1352" s="34">
        <f t="shared" si="216"/>
        <v>490000</v>
      </c>
      <c r="P1352" s="34"/>
      <c r="Q1352" s="34"/>
      <c r="R1352" s="34"/>
      <c r="S1352" s="34"/>
      <c r="T1352" s="3" t="s">
        <v>304</v>
      </c>
    </row>
    <row r="1353" spans="1:21" x14ac:dyDescent="0.35">
      <c r="A1353" s="3" t="s">
        <v>2067</v>
      </c>
      <c r="B1353" s="3"/>
      <c r="C1353" s="3"/>
      <c r="D1353" s="3"/>
      <c r="E1353" s="91"/>
      <c r="F1353" s="34"/>
      <c r="G1353" s="34"/>
      <c r="H1353" s="34"/>
      <c r="I1353" s="34"/>
      <c r="J1353" s="34"/>
      <c r="K1353" s="21">
        <v>46181</v>
      </c>
      <c r="L1353" s="3" t="s">
        <v>9</v>
      </c>
      <c r="M1353" s="34"/>
      <c r="N1353" s="34">
        <v>1222300</v>
      </c>
      <c r="O1353" s="34">
        <f t="shared" si="216"/>
        <v>1222300</v>
      </c>
      <c r="P1353" s="34"/>
      <c r="Q1353" s="34"/>
      <c r="R1353" s="34"/>
      <c r="S1353" s="34"/>
      <c r="T1353" s="3" t="s">
        <v>304</v>
      </c>
    </row>
    <row r="1354" spans="1:21" x14ac:dyDescent="0.35">
      <c r="A1354" s="3" t="s">
        <v>2067</v>
      </c>
      <c r="B1354" s="3"/>
      <c r="C1354" s="3"/>
      <c r="D1354" s="3"/>
      <c r="E1354" s="91"/>
      <c r="F1354" s="34"/>
      <c r="G1354" s="34"/>
      <c r="H1354" s="34"/>
      <c r="I1354" s="34"/>
      <c r="J1354" s="34"/>
      <c r="K1354" s="21">
        <v>46181</v>
      </c>
      <c r="L1354" s="3" t="s">
        <v>314</v>
      </c>
      <c r="M1354" s="34">
        <v>500000</v>
      </c>
      <c r="N1354" s="34"/>
      <c r="O1354" s="34">
        <f t="shared" si="216"/>
        <v>500000</v>
      </c>
      <c r="P1354" s="34"/>
      <c r="Q1354" s="34"/>
      <c r="R1354" s="34"/>
      <c r="S1354" s="34"/>
      <c r="T1354" s="3" t="s">
        <v>304</v>
      </c>
    </row>
    <row r="1355" spans="1:21" x14ac:dyDescent="0.35">
      <c r="A1355" s="3" t="s">
        <v>2067</v>
      </c>
      <c r="B1355" s="3"/>
      <c r="C1355" s="3"/>
      <c r="D1355" s="3"/>
      <c r="E1355" s="91"/>
      <c r="F1355" s="34"/>
      <c r="G1355" s="34"/>
      <c r="H1355" s="34"/>
      <c r="I1355" s="34"/>
      <c r="J1355" s="34"/>
      <c r="K1355" s="21">
        <v>46181</v>
      </c>
      <c r="L1355" s="3" t="s">
        <v>314</v>
      </c>
      <c r="M1355" s="34">
        <v>454000</v>
      </c>
      <c r="N1355" s="34"/>
      <c r="O1355" s="34">
        <f t="shared" si="216"/>
        <v>454000</v>
      </c>
      <c r="P1355" s="34"/>
      <c r="Q1355" s="34"/>
      <c r="R1355" s="34"/>
      <c r="S1355" s="34"/>
      <c r="T1355" s="3"/>
    </row>
    <row r="1356" spans="1:21" x14ac:dyDescent="0.35">
      <c r="A1356" s="3" t="s">
        <v>2067</v>
      </c>
      <c r="B1356" s="3"/>
      <c r="C1356" s="3"/>
      <c r="D1356" s="3"/>
      <c r="E1356" s="91"/>
      <c r="F1356" s="34"/>
      <c r="G1356" s="34"/>
      <c r="H1356" s="34"/>
      <c r="I1356" s="34"/>
      <c r="J1356" s="34"/>
      <c r="K1356" s="21"/>
      <c r="L1356" s="3"/>
      <c r="M1356" s="34"/>
      <c r="N1356" s="34"/>
      <c r="O1356" s="34"/>
      <c r="P1356" s="34"/>
      <c r="Q1356" s="34"/>
      <c r="R1356" s="34"/>
      <c r="S1356" s="34"/>
      <c r="T1356" s="3" t="s">
        <v>304</v>
      </c>
    </row>
    <row r="1357" spans="1:21" s="95" customFormat="1" x14ac:dyDescent="0.35">
      <c r="A1357" s="18"/>
      <c r="B1357" s="18"/>
      <c r="C1357" s="18"/>
      <c r="D1357" s="18"/>
      <c r="E1357" s="94"/>
      <c r="F1357" s="23"/>
      <c r="G1357" s="23"/>
      <c r="H1357" s="23"/>
      <c r="I1357" s="23"/>
      <c r="J1357" s="23"/>
      <c r="K1357" s="36"/>
      <c r="L1357" s="18"/>
      <c r="M1357" s="23">
        <f>SUM(M1350:M1356)</f>
        <v>1654000</v>
      </c>
      <c r="N1357" s="23">
        <f>SUM(N1350:N1355)</f>
        <v>1222300</v>
      </c>
      <c r="O1357" s="23">
        <f>SUM(O1350:O1355)</f>
        <v>2876300</v>
      </c>
      <c r="P1357" s="23">
        <f>+I1349-M1357</f>
        <v>0</v>
      </c>
      <c r="Q1357" s="23">
        <f>+J1349-N1357</f>
        <v>20</v>
      </c>
      <c r="R1357" s="23">
        <f>+P1357+Q1357</f>
        <v>20</v>
      </c>
      <c r="S1357" s="23">
        <f>+O1357</f>
        <v>2876300</v>
      </c>
      <c r="T1357" s="18"/>
      <c r="U1357" s="95" t="s">
        <v>2302</v>
      </c>
    </row>
    <row r="1358" spans="1:21" s="28" customFormat="1" x14ac:dyDescent="0.35">
      <c r="A1358" s="26" t="s">
        <v>2068</v>
      </c>
      <c r="B1358" s="26" t="s">
        <v>437</v>
      </c>
      <c r="C1358" s="26"/>
      <c r="D1358" s="26"/>
      <c r="E1358" s="96"/>
      <c r="F1358" s="27">
        <f t="shared" si="207"/>
        <v>0</v>
      </c>
      <c r="G1358" s="27"/>
      <c r="H1358" s="27"/>
      <c r="I1358" s="27"/>
      <c r="J1358" s="27"/>
      <c r="K1358" s="97"/>
      <c r="L1358" s="26"/>
      <c r="M1358" s="27"/>
      <c r="N1358" s="27"/>
      <c r="O1358" s="27">
        <f t="shared" si="212"/>
        <v>0</v>
      </c>
      <c r="P1358" s="27">
        <f t="shared" si="213"/>
        <v>0</v>
      </c>
      <c r="Q1358" s="27">
        <f t="shared" si="213"/>
        <v>0</v>
      </c>
      <c r="R1358" s="27">
        <f t="shared" si="214"/>
        <v>0</v>
      </c>
      <c r="S1358" s="27">
        <f t="shared" si="215"/>
        <v>0</v>
      </c>
      <c r="T1358" s="26" t="s">
        <v>295</v>
      </c>
      <c r="U1358" s="28" t="s">
        <v>2303</v>
      </c>
    </row>
    <row r="1359" spans="1:21" s="28" customFormat="1" x14ac:dyDescent="0.35">
      <c r="A1359" s="26" t="s">
        <v>2069</v>
      </c>
      <c r="B1359" s="26" t="s">
        <v>437</v>
      </c>
      <c r="C1359" s="26"/>
      <c r="D1359" s="26">
        <v>194.46</v>
      </c>
      <c r="E1359" s="96">
        <v>18000</v>
      </c>
      <c r="F1359" s="27">
        <f t="shared" si="207"/>
        <v>162.646344</v>
      </c>
      <c r="G1359" s="27">
        <v>11000</v>
      </c>
      <c r="H1359" s="27">
        <f t="shared" si="208"/>
        <v>3500280</v>
      </c>
      <c r="I1359" s="27">
        <f t="shared" si="209"/>
        <v>1790000</v>
      </c>
      <c r="J1359" s="27">
        <f t="shared" si="210"/>
        <v>1710280</v>
      </c>
      <c r="K1359" s="97"/>
      <c r="L1359" s="26"/>
      <c r="M1359" s="27"/>
      <c r="N1359" s="27"/>
      <c r="O1359" s="27">
        <f t="shared" si="212"/>
        <v>0</v>
      </c>
      <c r="P1359" s="27">
        <f t="shared" si="213"/>
        <v>1790000</v>
      </c>
      <c r="Q1359" s="27">
        <f t="shared" si="213"/>
        <v>1710280</v>
      </c>
      <c r="R1359" s="27">
        <f t="shared" si="214"/>
        <v>3500280</v>
      </c>
      <c r="S1359" s="27">
        <f t="shared" si="215"/>
        <v>0</v>
      </c>
      <c r="T1359" s="26" t="s">
        <v>295</v>
      </c>
      <c r="U1359" s="28" t="s">
        <v>2303</v>
      </c>
    </row>
    <row r="1360" spans="1:21" x14ac:dyDescent="0.35">
      <c r="A1360" s="3" t="s">
        <v>2070</v>
      </c>
      <c r="B1360" s="3" t="s">
        <v>437</v>
      </c>
      <c r="C1360" s="3" t="s">
        <v>2071</v>
      </c>
      <c r="D1360" s="3">
        <v>205.03</v>
      </c>
      <c r="E1360" s="91">
        <v>13500</v>
      </c>
      <c r="F1360" s="34">
        <f t="shared" si="207"/>
        <v>171.48709200000002</v>
      </c>
      <c r="G1360" s="34"/>
      <c r="H1360" s="34">
        <f t="shared" si="208"/>
        <v>2767905</v>
      </c>
      <c r="I1360" s="34">
        <f t="shared" si="209"/>
        <v>0</v>
      </c>
      <c r="J1360" s="34">
        <f t="shared" si="210"/>
        <v>2767905</v>
      </c>
      <c r="K1360" s="21">
        <v>45242</v>
      </c>
      <c r="L1360" s="3" t="s">
        <v>308</v>
      </c>
      <c r="M1360" s="34"/>
      <c r="N1360" s="34"/>
      <c r="O1360" s="34"/>
      <c r="P1360" s="34"/>
      <c r="Q1360" s="34"/>
      <c r="R1360" s="34"/>
      <c r="S1360" s="34"/>
      <c r="T1360" s="3" t="s">
        <v>2137</v>
      </c>
      <c r="U1360" s="1" t="s">
        <v>2303</v>
      </c>
    </row>
    <row r="1361" spans="1:21" x14ac:dyDescent="0.35">
      <c r="A1361" s="3" t="s">
        <v>2070</v>
      </c>
      <c r="B1361" s="3"/>
      <c r="C1361" s="3"/>
      <c r="D1361" s="3"/>
      <c r="E1361" s="91"/>
      <c r="F1361" s="34"/>
      <c r="G1361" s="34"/>
      <c r="H1361" s="34"/>
      <c r="I1361" s="34"/>
      <c r="J1361" s="34"/>
      <c r="K1361" s="21">
        <v>45246</v>
      </c>
      <c r="L1361" s="3" t="s">
        <v>9</v>
      </c>
      <c r="M1361" s="34"/>
      <c r="N1361" s="34">
        <v>10000</v>
      </c>
      <c r="O1361" s="34">
        <f t="shared" si="212"/>
        <v>10000</v>
      </c>
      <c r="P1361" s="34"/>
      <c r="Q1361" s="34"/>
      <c r="R1361" s="34"/>
      <c r="S1361" s="34"/>
      <c r="T1361" s="3" t="s">
        <v>2137</v>
      </c>
    </row>
    <row r="1362" spans="1:21" x14ac:dyDescent="0.35">
      <c r="A1362" s="3" t="s">
        <v>2070</v>
      </c>
      <c r="B1362" s="3"/>
      <c r="C1362" s="3"/>
      <c r="D1362" s="3"/>
      <c r="E1362" s="91"/>
      <c r="F1362" s="34"/>
      <c r="G1362" s="34"/>
      <c r="H1362" s="34"/>
      <c r="I1362" s="34"/>
      <c r="J1362" s="34"/>
      <c r="K1362" s="21">
        <v>45247</v>
      </c>
      <c r="L1362" s="3" t="s">
        <v>316</v>
      </c>
      <c r="M1362" s="34">
        <v>700000</v>
      </c>
      <c r="N1362" s="34"/>
      <c r="O1362" s="34">
        <f t="shared" si="212"/>
        <v>700000</v>
      </c>
      <c r="P1362" s="34"/>
      <c r="Q1362" s="34"/>
      <c r="R1362" s="34"/>
      <c r="S1362" s="34"/>
      <c r="T1362" s="3" t="s">
        <v>2137</v>
      </c>
    </row>
    <row r="1363" spans="1:21" x14ac:dyDescent="0.35">
      <c r="A1363" s="3" t="s">
        <v>2070</v>
      </c>
      <c r="B1363" s="3"/>
      <c r="C1363" s="3"/>
      <c r="D1363" s="3"/>
      <c r="E1363" s="91"/>
      <c r="F1363" s="34"/>
      <c r="G1363" s="34"/>
      <c r="H1363" s="34"/>
      <c r="I1363" s="34"/>
      <c r="J1363" s="34"/>
      <c r="K1363" s="21">
        <v>45298</v>
      </c>
      <c r="L1363" s="3" t="s">
        <v>9</v>
      </c>
      <c r="M1363" s="34"/>
      <c r="N1363" s="34">
        <v>637000</v>
      </c>
      <c r="O1363" s="34">
        <f t="shared" si="212"/>
        <v>637000</v>
      </c>
      <c r="P1363" s="34"/>
      <c r="Q1363" s="34"/>
      <c r="R1363" s="34"/>
      <c r="S1363" s="34"/>
      <c r="T1363" s="3" t="s">
        <v>2137</v>
      </c>
    </row>
    <row r="1364" spans="1:21" x14ac:dyDescent="0.35">
      <c r="A1364" s="3" t="s">
        <v>2070</v>
      </c>
      <c r="B1364" s="3"/>
      <c r="C1364" s="3"/>
      <c r="D1364" s="3"/>
      <c r="E1364" s="91"/>
      <c r="F1364" s="34"/>
      <c r="G1364" s="34"/>
      <c r="H1364" s="34"/>
      <c r="I1364" s="34"/>
      <c r="J1364" s="34"/>
      <c r="K1364" s="21">
        <v>45301</v>
      </c>
      <c r="L1364" s="3" t="s">
        <v>9</v>
      </c>
      <c r="M1364" s="34"/>
      <c r="N1364" s="34">
        <v>1420800</v>
      </c>
      <c r="O1364" s="34">
        <f t="shared" si="212"/>
        <v>1420800</v>
      </c>
      <c r="P1364" s="34"/>
      <c r="Q1364" s="34"/>
      <c r="R1364" s="34"/>
      <c r="S1364" s="34"/>
      <c r="T1364" s="3" t="s">
        <v>2137</v>
      </c>
    </row>
    <row r="1365" spans="1:21" x14ac:dyDescent="0.35">
      <c r="A1365" s="3" t="s">
        <v>2070</v>
      </c>
      <c r="B1365" s="3"/>
      <c r="C1365" s="3"/>
      <c r="D1365" s="3"/>
      <c r="E1365" s="91"/>
      <c r="F1365" s="34"/>
      <c r="G1365" s="34"/>
      <c r="H1365" s="34"/>
      <c r="I1365" s="34"/>
      <c r="J1365" s="34"/>
      <c r="K1365" s="21"/>
      <c r="L1365" s="3"/>
      <c r="M1365" s="34"/>
      <c r="N1365" s="34"/>
      <c r="O1365" s="34"/>
      <c r="P1365" s="34"/>
      <c r="Q1365" s="34"/>
      <c r="R1365" s="34"/>
      <c r="S1365" s="34"/>
      <c r="T1365" s="3" t="s">
        <v>2137</v>
      </c>
    </row>
    <row r="1366" spans="1:21" s="95" customFormat="1" x14ac:dyDescent="0.35">
      <c r="A1366" s="18"/>
      <c r="B1366" s="18"/>
      <c r="C1366" s="18"/>
      <c r="D1366" s="18"/>
      <c r="E1366" s="94"/>
      <c r="F1366" s="23"/>
      <c r="G1366" s="23"/>
      <c r="H1366" s="23"/>
      <c r="I1366" s="23"/>
      <c r="J1366" s="23"/>
      <c r="K1366" s="36"/>
      <c r="L1366" s="18"/>
      <c r="M1366" s="23">
        <f t="shared" ref="M1366:N1366" si="217">SUM(M1361:M1365)</f>
        <v>700000</v>
      </c>
      <c r="N1366" s="23">
        <f t="shared" si="217"/>
        <v>2067800</v>
      </c>
      <c r="O1366" s="23">
        <f>SUM(O1361:O1365)</f>
        <v>2767800</v>
      </c>
      <c r="P1366" s="23">
        <f>+I1360-M1366</f>
        <v>-700000</v>
      </c>
      <c r="Q1366" s="23">
        <f>+J1360-N1366</f>
        <v>700105</v>
      </c>
      <c r="R1366" s="23">
        <f>+P1366+Q1366</f>
        <v>105</v>
      </c>
      <c r="S1366" s="23">
        <f>+O1366</f>
        <v>2767800</v>
      </c>
      <c r="T1366" s="18"/>
      <c r="U1366" s="95" t="s">
        <v>2302</v>
      </c>
    </row>
    <row r="1367" spans="1:21" x14ac:dyDescent="0.35">
      <c r="A1367" s="3" t="s">
        <v>2072</v>
      </c>
      <c r="B1367" s="3" t="s">
        <v>437</v>
      </c>
      <c r="C1367" s="3"/>
      <c r="D1367" s="3">
        <v>169.69</v>
      </c>
      <c r="E1367" s="91">
        <v>13000</v>
      </c>
      <c r="F1367" s="34">
        <f t="shared" ref="F1367" si="218">+D1367*0.8364</f>
        <v>141.92871600000001</v>
      </c>
      <c r="G1367" s="34"/>
      <c r="H1367" s="34">
        <v>2054715</v>
      </c>
      <c r="I1367" s="34">
        <f t="shared" ref="I1367" si="219">+CEILING(F1367*G1367,1000)</f>
        <v>0</v>
      </c>
      <c r="J1367" s="34">
        <f t="shared" ref="J1367" si="220">(H1367-I1367)</f>
        <v>2054715</v>
      </c>
      <c r="K1367" s="98">
        <v>45343</v>
      </c>
      <c r="L1367" s="3" t="s">
        <v>308</v>
      </c>
      <c r="M1367" s="34"/>
      <c r="N1367" s="34"/>
      <c r="O1367" s="34"/>
      <c r="P1367" s="34"/>
      <c r="Q1367" s="34"/>
      <c r="R1367" s="34"/>
      <c r="S1367" s="34"/>
      <c r="T1367" s="3" t="s">
        <v>304</v>
      </c>
      <c r="U1367" s="1" t="s">
        <v>2303</v>
      </c>
    </row>
    <row r="1368" spans="1:21" x14ac:dyDescent="0.35">
      <c r="A1368" s="3" t="s">
        <v>2072</v>
      </c>
      <c r="B1368" s="3"/>
      <c r="C1368" s="3" t="s">
        <v>764</v>
      </c>
      <c r="D1368" s="3"/>
      <c r="E1368" s="91"/>
      <c r="F1368" s="34"/>
      <c r="G1368" s="34"/>
      <c r="H1368" s="34"/>
      <c r="I1368" s="34"/>
      <c r="J1368" s="34"/>
      <c r="K1368" s="98">
        <v>45343</v>
      </c>
      <c r="L1368" s="3" t="s">
        <v>316</v>
      </c>
      <c r="M1368" s="34">
        <v>10000</v>
      </c>
      <c r="N1368" s="34"/>
      <c r="O1368" s="34">
        <f t="shared" ref="O1368:O1376" si="221">+SUM(M1368:N1368)</f>
        <v>10000</v>
      </c>
      <c r="P1368" s="34"/>
      <c r="Q1368" s="34"/>
      <c r="R1368" s="34"/>
      <c r="S1368" s="34"/>
      <c r="T1368" s="3" t="s">
        <v>304</v>
      </c>
    </row>
    <row r="1369" spans="1:21" x14ac:dyDescent="0.35">
      <c r="A1369" s="3" t="s">
        <v>2072</v>
      </c>
      <c r="B1369" s="3"/>
      <c r="C1369" s="3"/>
      <c r="D1369" s="3"/>
      <c r="E1369" s="91"/>
      <c r="F1369" s="34"/>
      <c r="G1369" s="34"/>
      <c r="H1369" s="34"/>
      <c r="I1369" s="34"/>
      <c r="J1369" s="34"/>
      <c r="K1369" s="98">
        <v>45353</v>
      </c>
      <c r="L1369" s="3" t="s">
        <v>316</v>
      </c>
      <c r="M1369" s="34">
        <v>425023.6</v>
      </c>
      <c r="N1369" s="34"/>
      <c r="O1369" s="34">
        <f t="shared" si="221"/>
        <v>425023.6</v>
      </c>
      <c r="P1369" s="34"/>
      <c r="Q1369" s="34"/>
      <c r="R1369" s="34"/>
      <c r="S1369" s="34"/>
      <c r="T1369" s="3" t="s">
        <v>304</v>
      </c>
    </row>
    <row r="1370" spans="1:21" x14ac:dyDescent="0.35">
      <c r="A1370" s="3" t="s">
        <v>2072</v>
      </c>
      <c r="B1370" s="3"/>
      <c r="C1370" s="3"/>
      <c r="D1370" s="3"/>
      <c r="E1370" s="91"/>
      <c r="F1370" s="34"/>
      <c r="G1370" s="34"/>
      <c r="H1370" s="34"/>
      <c r="I1370" s="34"/>
      <c r="J1370" s="34"/>
      <c r="K1370" s="98">
        <v>45440</v>
      </c>
      <c r="L1370" s="3" t="s">
        <v>9</v>
      </c>
      <c r="M1370" s="34"/>
      <c r="N1370" s="34">
        <v>1000000</v>
      </c>
      <c r="O1370" s="34">
        <f t="shared" si="221"/>
        <v>1000000</v>
      </c>
      <c r="P1370" s="34"/>
      <c r="Q1370" s="34"/>
      <c r="R1370" s="34"/>
      <c r="S1370" s="34"/>
      <c r="T1370" s="3" t="s">
        <v>304</v>
      </c>
    </row>
    <row r="1371" spans="1:21" x14ac:dyDescent="0.35">
      <c r="A1371" s="3" t="s">
        <v>2072</v>
      </c>
      <c r="B1371" s="3"/>
      <c r="C1371" s="3"/>
      <c r="D1371" s="3"/>
      <c r="E1371" s="91"/>
      <c r="F1371" s="34"/>
      <c r="G1371" s="34"/>
      <c r="H1371" s="34"/>
      <c r="I1371" s="34"/>
      <c r="J1371" s="34"/>
      <c r="K1371" s="98">
        <v>45447</v>
      </c>
      <c r="L1371" s="3" t="s">
        <v>316</v>
      </c>
      <c r="M1371" s="34">
        <v>60000</v>
      </c>
      <c r="N1371" s="34"/>
      <c r="O1371" s="34">
        <f t="shared" si="221"/>
        <v>60000</v>
      </c>
      <c r="P1371" s="34"/>
      <c r="Q1371" s="34"/>
      <c r="R1371" s="34"/>
      <c r="S1371" s="34"/>
      <c r="T1371" s="3" t="s">
        <v>304</v>
      </c>
    </row>
    <row r="1372" spans="1:21" x14ac:dyDescent="0.35">
      <c r="A1372" s="3" t="s">
        <v>2072</v>
      </c>
      <c r="B1372" s="3"/>
      <c r="C1372" s="3"/>
      <c r="D1372" s="3"/>
      <c r="E1372" s="91"/>
      <c r="F1372" s="34"/>
      <c r="G1372" s="34"/>
      <c r="H1372" s="34"/>
      <c r="I1372" s="34"/>
      <c r="J1372" s="34"/>
      <c r="K1372" s="98">
        <v>45519</v>
      </c>
      <c r="L1372" s="3" t="s">
        <v>316</v>
      </c>
      <c r="M1372" s="34">
        <v>200000</v>
      </c>
      <c r="N1372" s="34"/>
      <c r="O1372" s="34">
        <f t="shared" si="221"/>
        <v>200000</v>
      </c>
      <c r="P1372" s="34"/>
      <c r="Q1372" s="34"/>
      <c r="R1372" s="34"/>
      <c r="S1372" s="34"/>
      <c r="T1372" s="3" t="s">
        <v>304</v>
      </c>
    </row>
    <row r="1373" spans="1:21" x14ac:dyDescent="0.35">
      <c r="A1373" s="3" t="s">
        <v>2072</v>
      </c>
      <c r="B1373" s="3"/>
      <c r="C1373" s="3"/>
      <c r="D1373" s="3"/>
      <c r="E1373" s="91" t="s">
        <v>599</v>
      </c>
      <c r="F1373" s="34"/>
      <c r="G1373" s="34"/>
      <c r="H1373" s="34"/>
      <c r="I1373" s="34"/>
      <c r="J1373" s="34"/>
      <c r="K1373" s="98">
        <v>45519</v>
      </c>
      <c r="L1373" s="3" t="s">
        <v>316</v>
      </c>
      <c r="M1373" s="34">
        <v>157000</v>
      </c>
      <c r="N1373" s="34"/>
      <c r="O1373" s="34">
        <f t="shared" si="221"/>
        <v>157000</v>
      </c>
      <c r="P1373" s="34"/>
      <c r="Q1373" s="34"/>
      <c r="R1373" s="34"/>
      <c r="S1373" s="34"/>
      <c r="T1373" s="3" t="s">
        <v>304</v>
      </c>
    </row>
    <row r="1374" spans="1:21" x14ac:dyDescent="0.35">
      <c r="A1374" s="3" t="s">
        <v>2072</v>
      </c>
      <c r="B1374" s="3"/>
      <c r="C1374" s="3"/>
      <c r="D1374" s="3"/>
      <c r="E1374" s="91"/>
      <c r="F1374" s="34"/>
      <c r="G1374" s="34"/>
      <c r="H1374" s="34"/>
      <c r="I1374" s="34"/>
      <c r="J1374" s="34"/>
      <c r="K1374" s="98">
        <v>45447</v>
      </c>
      <c r="L1374" s="3" t="s">
        <v>9</v>
      </c>
      <c r="M1374" s="34"/>
      <c r="N1374" s="34">
        <v>202690</v>
      </c>
      <c r="O1374" s="34">
        <f t="shared" si="221"/>
        <v>202690</v>
      </c>
      <c r="P1374" s="34"/>
      <c r="Q1374" s="34"/>
      <c r="R1374" s="34"/>
      <c r="S1374" s="34"/>
      <c r="T1374" s="3" t="s">
        <v>304</v>
      </c>
    </row>
    <row r="1375" spans="1:21" x14ac:dyDescent="0.35">
      <c r="A1375" s="3" t="s">
        <v>2072</v>
      </c>
      <c r="B1375" s="3"/>
      <c r="C1375" s="3"/>
      <c r="D1375" s="3"/>
      <c r="E1375" s="91"/>
      <c r="F1375" s="34"/>
      <c r="G1375" s="34"/>
      <c r="H1375" s="34"/>
      <c r="I1375" s="34"/>
      <c r="J1375" s="34"/>
      <c r="K1375" s="98">
        <v>45526</v>
      </c>
      <c r="L1375" s="3" t="s">
        <v>316</v>
      </c>
      <c r="M1375" s="34">
        <v>-200000</v>
      </c>
      <c r="N1375" s="34"/>
      <c r="O1375" s="34">
        <f t="shared" si="221"/>
        <v>-200000</v>
      </c>
      <c r="P1375" s="34"/>
      <c r="Q1375" s="34"/>
      <c r="R1375" s="34"/>
      <c r="S1375" s="34"/>
      <c r="T1375" s="3" t="s">
        <v>304</v>
      </c>
    </row>
    <row r="1376" spans="1:21" x14ac:dyDescent="0.35">
      <c r="A1376" s="3" t="s">
        <v>2072</v>
      </c>
      <c r="B1376" s="3"/>
      <c r="C1376" s="3"/>
      <c r="D1376" s="3"/>
      <c r="E1376" s="91"/>
      <c r="F1376" s="34">
        <f>+D1376*0.8364</f>
        <v>0</v>
      </c>
      <c r="G1376" s="34"/>
      <c r="H1376" s="34"/>
      <c r="I1376" s="34"/>
      <c r="J1376" s="34"/>
      <c r="K1376" s="98">
        <v>45566</v>
      </c>
      <c r="L1376" s="3" t="s">
        <v>316</v>
      </c>
      <c r="M1376" s="34">
        <v>200000</v>
      </c>
      <c r="N1376" s="34"/>
      <c r="O1376" s="34">
        <f t="shared" si="221"/>
        <v>200000</v>
      </c>
      <c r="P1376" s="34"/>
      <c r="Q1376" s="34"/>
      <c r="R1376" s="34"/>
      <c r="S1376" s="34"/>
      <c r="T1376" s="3" t="s">
        <v>304</v>
      </c>
    </row>
    <row r="1377" spans="1:21" x14ac:dyDescent="0.35">
      <c r="A1377" s="3" t="s">
        <v>2072</v>
      </c>
      <c r="B1377" s="3"/>
      <c r="C1377" s="3"/>
      <c r="D1377" s="3"/>
      <c r="E1377" s="91"/>
      <c r="F1377" s="34"/>
      <c r="G1377" s="34"/>
      <c r="H1377" s="34"/>
      <c r="I1377" s="34"/>
      <c r="J1377" s="34"/>
      <c r="K1377" s="21"/>
      <c r="L1377" s="3"/>
      <c r="M1377" s="34"/>
      <c r="N1377" s="34"/>
      <c r="O1377" s="34"/>
      <c r="P1377" s="34"/>
      <c r="Q1377" s="34"/>
      <c r="R1377" s="34"/>
      <c r="S1377" s="34"/>
      <c r="T1377" s="3" t="s">
        <v>304</v>
      </c>
    </row>
    <row r="1378" spans="1:21" s="95" customFormat="1" x14ac:dyDescent="0.35">
      <c r="A1378" s="18"/>
      <c r="B1378" s="18"/>
      <c r="C1378" s="18"/>
      <c r="D1378" s="18"/>
      <c r="E1378" s="94"/>
      <c r="F1378" s="23"/>
      <c r="G1378" s="23"/>
      <c r="H1378" s="23"/>
      <c r="I1378" s="23"/>
      <c r="J1378" s="23"/>
      <c r="K1378" s="36"/>
      <c r="L1378" s="18"/>
      <c r="M1378" s="23">
        <f t="shared" ref="M1378:N1378" si="222">SUM(M1368:M1377)</f>
        <v>852023.6</v>
      </c>
      <c r="N1378" s="23">
        <f t="shared" si="222"/>
        <v>1202690</v>
      </c>
      <c r="O1378" s="23">
        <f>SUM(O1368:O1377)</f>
        <v>2054713.6</v>
      </c>
      <c r="P1378" s="23">
        <f>+I1367-M1378</f>
        <v>-852023.6</v>
      </c>
      <c r="Q1378" s="23">
        <f>+J1367-N1378</f>
        <v>852025</v>
      </c>
      <c r="R1378" s="23">
        <f>+P1378+Q1378</f>
        <v>1.4000000000232831</v>
      </c>
      <c r="S1378" s="23">
        <f>+O1378</f>
        <v>2054713.6</v>
      </c>
      <c r="T1378" s="18"/>
      <c r="U1378" s="95" t="s">
        <v>2302</v>
      </c>
    </row>
    <row r="1379" spans="1:21" x14ac:dyDescent="0.35">
      <c r="A1379" s="3" t="s">
        <v>2073</v>
      </c>
      <c r="B1379" s="3" t="s">
        <v>437</v>
      </c>
      <c r="C1379" s="3"/>
      <c r="D1379" s="3">
        <v>117.02</v>
      </c>
      <c r="E1379" s="91">
        <v>11500</v>
      </c>
      <c r="F1379" s="34">
        <f>+D1379*0.8364</f>
        <v>97.875528000000003</v>
      </c>
      <c r="G1379" s="34"/>
      <c r="H1379" s="34">
        <f>+D1379*E1379</f>
        <v>1345730</v>
      </c>
      <c r="I1379" s="34">
        <f>+CEILING(F1379*G1379,1000)</f>
        <v>0</v>
      </c>
      <c r="J1379" s="34">
        <f>(H1379-I1379)</f>
        <v>1345730</v>
      </c>
      <c r="K1379" s="21">
        <v>45184</v>
      </c>
      <c r="L1379" s="3" t="s">
        <v>2109</v>
      </c>
      <c r="M1379" s="34"/>
      <c r="N1379" s="34"/>
      <c r="O1379" s="34"/>
      <c r="P1379" s="34"/>
      <c r="Q1379" s="34"/>
      <c r="R1379" s="34"/>
      <c r="S1379" s="34"/>
      <c r="T1379" s="3" t="s">
        <v>293</v>
      </c>
      <c r="U1379" s="1" t="s">
        <v>2303</v>
      </c>
    </row>
    <row r="1380" spans="1:21" x14ac:dyDescent="0.35">
      <c r="A1380" s="3" t="s">
        <v>2073</v>
      </c>
      <c r="B1380" s="3"/>
      <c r="C1380" s="3"/>
      <c r="D1380" s="3"/>
      <c r="E1380" s="91"/>
      <c r="F1380" s="34"/>
      <c r="G1380" s="34"/>
      <c r="H1380" s="34"/>
      <c r="I1380" s="34"/>
      <c r="J1380" s="34"/>
      <c r="K1380" s="21">
        <v>45144</v>
      </c>
      <c r="L1380" s="3" t="s">
        <v>9</v>
      </c>
      <c r="M1380" s="34"/>
      <c r="N1380" s="34">
        <v>5000</v>
      </c>
      <c r="O1380" s="34">
        <f t="shared" ref="O1380:O1394" si="223">+SUM(M1380:N1380)</f>
        <v>5000</v>
      </c>
      <c r="P1380" s="34"/>
      <c r="Q1380" s="34"/>
      <c r="R1380" s="34"/>
      <c r="S1380" s="34"/>
      <c r="T1380" s="3" t="s">
        <v>2149</v>
      </c>
    </row>
    <row r="1381" spans="1:21" x14ac:dyDescent="0.35">
      <c r="A1381" s="3" t="s">
        <v>2073</v>
      </c>
      <c r="B1381" s="3"/>
      <c r="C1381" s="3"/>
      <c r="D1381" s="3"/>
      <c r="E1381" s="91"/>
      <c r="F1381" s="34"/>
      <c r="G1381" s="34"/>
      <c r="H1381" s="34"/>
      <c r="I1381" s="34"/>
      <c r="J1381" s="34"/>
      <c r="K1381" s="21">
        <v>45144</v>
      </c>
      <c r="L1381" s="3" t="s">
        <v>9</v>
      </c>
      <c r="M1381" s="34"/>
      <c r="N1381" s="34">
        <v>-5000</v>
      </c>
      <c r="O1381" s="34">
        <f t="shared" si="223"/>
        <v>-5000</v>
      </c>
      <c r="P1381" s="34"/>
      <c r="Q1381" s="34"/>
      <c r="R1381" s="34"/>
      <c r="S1381" s="34"/>
      <c r="T1381" s="3" t="s">
        <v>2149</v>
      </c>
    </row>
    <row r="1382" spans="1:21" x14ac:dyDescent="0.35">
      <c r="A1382" s="3" t="s">
        <v>2073</v>
      </c>
      <c r="B1382" s="3"/>
      <c r="C1382" s="3"/>
      <c r="D1382" s="3"/>
      <c r="E1382" s="91"/>
      <c r="F1382" s="34"/>
      <c r="G1382" s="34"/>
      <c r="H1382" s="34"/>
      <c r="I1382" s="34"/>
      <c r="J1382" s="34"/>
      <c r="K1382" s="21">
        <v>45184</v>
      </c>
      <c r="L1382" s="3" t="s">
        <v>9</v>
      </c>
      <c r="M1382" s="34"/>
      <c r="N1382" s="34">
        <v>5000</v>
      </c>
      <c r="O1382" s="34">
        <f t="shared" si="223"/>
        <v>5000</v>
      </c>
      <c r="P1382" s="34"/>
      <c r="Q1382" s="34"/>
      <c r="R1382" s="34"/>
      <c r="S1382" s="34"/>
      <c r="T1382" s="3" t="s">
        <v>293</v>
      </c>
    </row>
    <row r="1383" spans="1:21" x14ac:dyDescent="0.35">
      <c r="A1383" s="3" t="s">
        <v>2073</v>
      </c>
      <c r="B1383" s="3"/>
      <c r="C1383" s="3"/>
      <c r="D1383" s="3"/>
      <c r="E1383" s="91"/>
      <c r="F1383" s="34"/>
      <c r="G1383" s="34"/>
      <c r="H1383" s="34"/>
      <c r="I1383" s="34"/>
      <c r="J1383" s="34"/>
      <c r="K1383" s="21">
        <v>45218</v>
      </c>
      <c r="L1383" s="3" t="s">
        <v>316</v>
      </c>
      <c r="M1383" s="34">
        <v>646000</v>
      </c>
      <c r="N1383" s="34"/>
      <c r="O1383" s="34">
        <f t="shared" si="223"/>
        <v>646000</v>
      </c>
      <c r="P1383" s="34"/>
      <c r="Q1383" s="34"/>
      <c r="R1383" s="34"/>
      <c r="S1383" s="34"/>
      <c r="T1383" s="3" t="s">
        <v>293</v>
      </c>
    </row>
    <row r="1384" spans="1:21" x14ac:dyDescent="0.35">
      <c r="A1384" s="3" t="s">
        <v>2073</v>
      </c>
      <c r="B1384" s="3"/>
      <c r="C1384" s="3"/>
      <c r="D1384" s="3"/>
      <c r="E1384" s="91"/>
      <c r="F1384" s="34"/>
      <c r="G1384" s="34"/>
      <c r="H1384" s="34"/>
      <c r="I1384" s="34"/>
      <c r="J1384" s="34"/>
      <c r="K1384" s="21">
        <v>45218</v>
      </c>
      <c r="L1384" s="3" t="s">
        <v>9</v>
      </c>
      <c r="M1384" s="34"/>
      <c r="N1384" s="34">
        <v>600000</v>
      </c>
      <c r="O1384" s="34">
        <f t="shared" si="223"/>
        <v>600000</v>
      </c>
      <c r="P1384" s="34"/>
      <c r="Q1384" s="34"/>
      <c r="R1384" s="34"/>
      <c r="S1384" s="34"/>
      <c r="T1384" s="3" t="s">
        <v>293</v>
      </c>
    </row>
    <row r="1385" spans="1:21" x14ac:dyDescent="0.35">
      <c r="A1385" s="3" t="s">
        <v>2073</v>
      </c>
      <c r="B1385" s="3"/>
      <c r="C1385" s="3"/>
      <c r="D1385" s="3"/>
      <c r="E1385" s="91"/>
      <c r="F1385" s="34"/>
      <c r="G1385" s="34"/>
      <c r="H1385" s="34"/>
      <c r="I1385" s="34"/>
      <c r="J1385" s="34"/>
      <c r="K1385" s="21">
        <v>45218</v>
      </c>
      <c r="L1385" s="3" t="s">
        <v>9</v>
      </c>
      <c r="M1385" s="34"/>
      <c r="N1385" s="34">
        <v>94615</v>
      </c>
      <c r="O1385" s="34">
        <f t="shared" si="223"/>
        <v>94615</v>
      </c>
      <c r="P1385" s="34"/>
      <c r="Q1385" s="34"/>
      <c r="R1385" s="34"/>
      <c r="S1385" s="34"/>
      <c r="T1385" s="3" t="s">
        <v>293</v>
      </c>
    </row>
    <row r="1386" spans="1:21" x14ac:dyDescent="0.35">
      <c r="A1386" s="3" t="s">
        <v>2073</v>
      </c>
      <c r="B1386" s="3"/>
      <c r="C1386" s="3"/>
      <c r="D1386" s="3"/>
      <c r="E1386" s="91"/>
      <c r="F1386" s="34"/>
      <c r="G1386" s="34"/>
      <c r="H1386" s="34"/>
      <c r="I1386" s="34"/>
      <c r="J1386" s="34"/>
      <c r="K1386" s="21"/>
      <c r="L1386" s="3"/>
      <c r="M1386" s="34"/>
      <c r="N1386" s="34"/>
      <c r="O1386" s="34"/>
      <c r="P1386" s="34"/>
      <c r="Q1386" s="34"/>
      <c r="R1386" s="34"/>
      <c r="S1386" s="34"/>
      <c r="T1386" s="3" t="s">
        <v>293</v>
      </c>
    </row>
    <row r="1387" spans="1:21" s="95" customFormat="1" x14ac:dyDescent="0.35">
      <c r="A1387" s="18"/>
      <c r="B1387" s="18"/>
      <c r="C1387" s="18"/>
      <c r="D1387" s="18"/>
      <c r="E1387" s="94"/>
      <c r="F1387" s="23"/>
      <c r="G1387" s="23"/>
      <c r="H1387" s="23"/>
      <c r="I1387" s="23"/>
      <c r="J1387" s="23"/>
      <c r="K1387" s="36"/>
      <c r="L1387" s="18"/>
      <c r="M1387" s="23">
        <f t="shared" ref="M1387:N1387" si="224">SUM(M1380:M1386)</f>
        <v>646000</v>
      </c>
      <c r="N1387" s="23">
        <f t="shared" si="224"/>
        <v>699615</v>
      </c>
      <c r="O1387" s="23">
        <f>SUM(O1380:O1386)</f>
        <v>1345615</v>
      </c>
      <c r="P1387" s="23">
        <f>+I1379-M1387</f>
        <v>-646000</v>
      </c>
      <c r="Q1387" s="23">
        <f>+J1379-N1387</f>
        <v>646115</v>
      </c>
      <c r="R1387" s="23">
        <f>+P1387+Q1387</f>
        <v>115</v>
      </c>
      <c r="S1387" s="23">
        <f>+O1387</f>
        <v>1345615</v>
      </c>
      <c r="T1387" s="18"/>
      <c r="U1387" s="95" t="s">
        <v>2302</v>
      </c>
    </row>
    <row r="1388" spans="1:21" x14ac:dyDescent="0.35">
      <c r="A1388" s="3" t="s">
        <v>2074</v>
      </c>
      <c r="B1388" s="3" t="s">
        <v>437</v>
      </c>
      <c r="C1388" s="3"/>
      <c r="D1388" s="3">
        <v>117.32</v>
      </c>
      <c r="E1388" s="91">
        <v>11300</v>
      </c>
      <c r="F1388" s="34">
        <f>+D1388*0.8364</f>
        <v>98.126447999999996</v>
      </c>
      <c r="G1388" s="34"/>
      <c r="H1388" s="34">
        <f>+D1388*E1388</f>
        <v>1325716</v>
      </c>
      <c r="I1388" s="34">
        <f>+CEILING(F1388*G1388,1000)</f>
        <v>0</v>
      </c>
      <c r="J1388" s="34">
        <f>(H1388-I1388)</f>
        <v>1325716</v>
      </c>
      <c r="K1388" s="3">
        <v>44661</v>
      </c>
      <c r="L1388" s="3" t="s">
        <v>2109</v>
      </c>
      <c r="M1388" s="34"/>
      <c r="N1388" s="34"/>
      <c r="O1388" s="34"/>
      <c r="P1388" s="34"/>
      <c r="Q1388" s="34"/>
      <c r="R1388" s="34"/>
      <c r="S1388" s="34"/>
      <c r="T1388" s="3" t="s">
        <v>2137</v>
      </c>
      <c r="U1388" s="1" t="s">
        <v>2303</v>
      </c>
    </row>
    <row r="1389" spans="1:21" x14ac:dyDescent="0.35">
      <c r="A1389" s="3" t="s">
        <v>2074</v>
      </c>
      <c r="B1389" s="3"/>
      <c r="C1389" s="3"/>
      <c r="D1389" s="3"/>
      <c r="E1389" s="91"/>
      <c r="F1389" s="34"/>
      <c r="G1389" s="34"/>
      <c r="H1389" s="34"/>
      <c r="I1389" s="34"/>
      <c r="J1389" s="34"/>
      <c r="K1389" s="3">
        <v>44661</v>
      </c>
      <c r="L1389" s="3" t="s">
        <v>9</v>
      </c>
      <c r="M1389" s="34"/>
      <c r="N1389" s="34">
        <v>11000</v>
      </c>
      <c r="O1389" s="34">
        <f t="shared" si="223"/>
        <v>11000</v>
      </c>
      <c r="P1389" s="34"/>
      <c r="Q1389" s="34"/>
      <c r="R1389" s="34"/>
      <c r="S1389" s="34"/>
      <c r="T1389" s="3" t="s">
        <v>2137</v>
      </c>
    </row>
    <row r="1390" spans="1:21" x14ac:dyDescent="0.35">
      <c r="A1390" s="3" t="s">
        <v>2074</v>
      </c>
      <c r="B1390" s="3"/>
      <c r="C1390" s="3"/>
      <c r="D1390" s="3"/>
      <c r="E1390" s="91"/>
      <c r="F1390" s="34">
        <f>+D1390*0.8364</f>
        <v>0</v>
      </c>
      <c r="G1390" s="34"/>
      <c r="H1390" s="34"/>
      <c r="I1390" s="34"/>
      <c r="J1390" s="34"/>
      <c r="K1390" s="21">
        <v>44667</v>
      </c>
      <c r="L1390" s="3" t="s">
        <v>1182</v>
      </c>
      <c r="M1390" s="34"/>
      <c r="N1390" s="34">
        <v>340000</v>
      </c>
      <c r="O1390" s="34">
        <f t="shared" si="223"/>
        <v>340000</v>
      </c>
      <c r="P1390" s="34"/>
      <c r="Q1390" s="34"/>
      <c r="R1390" s="34"/>
      <c r="S1390" s="34"/>
      <c r="T1390" s="3" t="s">
        <v>2137</v>
      </c>
    </row>
    <row r="1391" spans="1:21" x14ac:dyDescent="0.35">
      <c r="A1391" s="3" t="s">
        <v>2074</v>
      </c>
      <c r="B1391" s="3"/>
      <c r="C1391" s="3"/>
      <c r="D1391" s="3"/>
      <c r="E1391" s="91"/>
      <c r="F1391" s="34"/>
      <c r="G1391" s="34"/>
      <c r="H1391" s="34"/>
      <c r="I1391" s="34"/>
      <c r="J1391" s="34"/>
      <c r="K1391" s="21">
        <v>44851</v>
      </c>
      <c r="L1391" s="3" t="s">
        <v>316</v>
      </c>
      <c r="M1391" s="34"/>
      <c r="N1391" s="34">
        <v>583000</v>
      </c>
      <c r="O1391" s="34">
        <f t="shared" si="223"/>
        <v>583000</v>
      </c>
      <c r="P1391" s="34"/>
      <c r="Q1391" s="34"/>
      <c r="R1391" s="34"/>
      <c r="S1391" s="34"/>
      <c r="T1391" s="3" t="s">
        <v>2137</v>
      </c>
    </row>
    <row r="1392" spans="1:21" x14ac:dyDescent="0.35">
      <c r="A1392" s="3" t="s">
        <v>2074</v>
      </c>
      <c r="B1392" s="3"/>
      <c r="C1392" s="3"/>
      <c r="D1392" s="3"/>
      <c r="E1392" s="91"/>
      <c r="F1392" s="34"/>
      <c r="G1392" s="34"/>
      <c r="H1392" s="34"/>
      <c r="I1392" s="34"/>
      <c r="J1392" s="34"/>
      <c r="K1392" s="21">
        <v>44851</v>
      </c>
      <c r="L1392" s="3" t="s">
        <v>9</v>
      </c>
      <c r="M1392" s="34"/>
      <c r="N1392" s="34">
        <v>300000</v>
      </c>
      <c r="O1392" s="34">
        <f t="shared" si="223"/>
        <v>300000</v>
      </c>
      <c r="P1392" s="34"/>
      <c r="Q1392" s="34"/>
      <c r="R1392" s="34"/>
      <c r="S1392" s="34"/>
      <c r="T1392" s="3" t="s">
        <v>2137</v>
      </c>
    </row>
    <row r="1393" spans="1:21" x14ac:dyDescent="0.35">
      <c r="A1393" s="3" t="s">
        <v>2074</v>
      </c>
      <c r="B1393" s="3"/>
      <c r="C1393" s="3"/>
      <c r="D1393" s="3"/>
      <c r="E1393" s="91"/>
      <c r="F1393" s="34"/>
      <c r="G1393" s="34"/>
      <c r="H1393" s="34"/>
      <c r="I1393" s="34"/>
      <c r="J1393" s="34"/>
      <c r="K1393" s="21">
        <v>44869</v>
      </c>
      <c r="L1393" s="3" t="s">
        <v>9</v>
      </c>
      <c r="M1393" s="34"/>
      <c r="N1393" s="34">
        <v>100000</v>
      </c>
      <c r="O1393" s="34">
        <f t="shared" si="223"/>
        <v>100000</v>
      </c>
      <c r="P1393" s="34"/>
      <c r="Q1393" s="34"/>
      <c r="R1393" s="34"/>
      <c r="S1393" s="34"/>
      <c r="T1393" s="3" t="s">
        <v>2137</v>
      </c>
    </row>
    <row r="1394" spans="1:21" x14ac:dyDescent="0.35">
      <c r="A1394" s="3" t="s">
        <v>2074</v>
      </c>
      <c r="B1394" s="3"/>
      <c r="C1394" s="3"/>
      <c r="D1394" s="3"/>
      <c r="E1394" s="91"/>
      <c r="F1394" s="34"/>
      <c r="G1394" s="34"/>
      <c r="H1394" s="34"/>
      <c r="I1394" s="34"/>
      <c r="J1394" s="34"/>
      <c r="K1394" s="21">
        <v>44872</v>
      </c>
      <c r="L1394" s="3" t="s">
        <v>9</v>
      </c>
      <c r="M1394" s="34"/>
      <c r="N1394" s="34">
        <v>-8284</v>
      </c>
      <c r="O1394" s="34">
        <f t="shared" si="223"/>
        <v>-8284</v>
      </c>
      <c r="P1394" s="34"/>
      <c r="Q1394" s="34"/>
      <c r="R1394" s="34"/>
      <c r="S1394" s="34"/>
      <c r="T1394" s="3" t="s">
        <v>2137</v>
      </c>
    </row>
    <row r="1395" spans="1:21" x14ac:dyDescent="0.35">
      <c r="A1395" s="3" t="s">
        <v>2074</v>
      </c>
      <c r="B1395" s="3"/>
      <c r="C1395" s="3"/>
      <c r="D1395" s="3"/>
      <c r="E1395" s="91"/>
      <c r="F1395" s="34"/>
      <c r="G1395" s="34"/>
      <c r="H1395" s="34"/>
      <c r="I1395" s="34"/>
      <c r="J1395" s="34"/>
      <c r="K1395" s="3"/>
      <c r="L1395" s="3"/>
      <c r="M1395" s="34"/>
      <c r="N1395" s="34"/>
      <c r="O1395" s="34"/>
      <c r="P1395" s="34"/>
      <c r="Q1395" s="34"/>
      <c r="R1395" s="34"/>
      <c r="S1395" s="34"/>
      <c r="T1395" s="3" t="s">
        <v>2137</v>
      </c>
    </row>
    <row r="1396" spans="1:21" s="95" customFormat="1" x14ac:dyDescent="0.35">
      <c r="A1396" s="18"/>
      <c r="B1396" s="18"/>
      <c r="C1396" s="18"/>
      <c r="D1396" s="18"/>
      <c r="E1396" s="94"/>
      <c r="F1396" s="23"/>
      <c r="G1396" s="23"/>
      <c r="H1396" s="23"/>
      <c r="I1396" s="23"/>
      <c r="J1396" s="23"/>
      <c r="K1396" s="18"/>
      <c r="L1396" s="18"/>
      <c r="M1396" s="23">
        <f t="shared" ref="M1396:N1396" si="225">SUM(M1389:M1395)</f>
        <v>0</v>
      </c>
      <c r="N1396" s="23">
        <f t="shared" si="225"/>
        <v>1325716</v>
      </c>
      <c r="O1396" s="23">
        <f>SUM(O1389:O1395)</f>
        <v>1325716</v>
      </c>
      <c r="P1396" s="23">
        <f>+I1388-M1396</f>
        <v>0</v>
      </c>
      <c r="Q1396" s="23">
        <f>+J1388-N1396</f>
        <v>0</v>
      </c>
      <c r="R1396" s="23">
        <f>+P1396+Q1396</f>
        <v>0</v>
      </c>
      <c r="S1396" s="23">
        <f>+O1396</f>
        <v>1325716</v>
      </c>
      <c r="T1396" s="18"/>
      <c r="U1396" s="95" t="s">
        <v>2302</v>
      </c>
    </row>
    <row r="1397" spans="1:21" s="28" customFormat="1" x14ac:dyDescent="0.35">
      <c r="A1397" s="26" t="s">
        <v>2075</v>
      </c>
      <c r="B1397" s="26" t="s">
        <v>437</v>
      </c>
      <c r="C1397" s="26"/>
      <c r="D1397" s="26">
        <v>141.19999999999999</v>
      </c>
      <c r="E1397" s="96">
        <v>12500</v>
      </c>
      <c r="F1397" s="27">
        <f t="shared" ref="F1397:F1398" si="226">+D1397*0.8364</f>
        <v>118.09967999999999</v>
      </c>
      <c r="G1397" s="27"/>
      <c r="H1397" s="27">
        <f t="shared" ref="H1397:H1398" si="227">+D1397*E1397</f>
        <v>1764999.9999999998</v>
      </c>
      <c r="I1397" s="27">
        <f t="shared" ref="I1397:I1398" si="228">+CEILING(F1397*G1397,1000)</f>
        <v>0</v>
      </c>
      <c r="J1397" s="27">
        <f t="shared" ref="J1397:J1398" si="229">(H1397-I1397)</f>
        <v>1764999.9999999998</v>
      </c>
      <c r="K1397" s="26"/>
      <c r="L1397" s="26"/>
      <c r="M1397" s="27"/>
      <c r="N1397" s="27"/>
      <c r="O1397" s="27">
        <v>0</v>
      </c>
      <c r="P1397" s="27">
        <f>+I1397</f>
        <v>0</v>
      </c>
      <c r="Q1397" s="27">
        <f>+J1397</f>
        <v>1764999.9999999998</v>
      </c>
      <c r="R1397" s="27">
        <f>+P1397+Q1397</f>
        <v>1764999.9999999998</v>
      </c>
      <c r="S1397" s="27">
        <f>+O1397</f>
        <v>0</v>
      </c>
      <c r="T1397" s="26" t="s">
        <v>2151</v>
      </c>
      <c r="U1397" s="28" t="s">
        <v>2303</v>
      </c>
    </row>
    <row r="1398" spans="1:21" x14ac:dyDescent="0.35">
      <c r="A1398" s="3" t="s">
        <v>2076</v>
      </c>
      <c r="B1398" s="3" t="s">
        <v>437</v>
      </c>
      <c r="C1398" s="3"/>
      <c r="D1398" s="3">
        <v>118.02</v>
      </c>
      <c r="E1398" s="91">
        <v>11500</v>
      </c>
      <c r="F1398" s="34">
        <f t="shared" si="226"/>
        <v>98.711928</v>
      </c>
      <c r="G1398" s="34"/>
      <c r="H1398" s="34">
        <f t="shared" si="227"/>
        <v>1357230</v>
      </c>
      <c r="I1398" s="34">
        <f t="shared" si="228"/>
        <v>0</v>
      </c>
      <c r="J1398" s="34">
        <f t="shared" si="229"/>
        <v>1357230</v>
      </c>
      <c r="K1398" s="98">
        <v>44671</v>
      </c>
      <c r="L1398" s="3" t="s">
        <v>2109</v>
      </c>
      <c r="M1398" s="34"/>
      <c r="N1398" s="34"/>
      <c r="O1398" s="34"/>
      <c r="P1398" s="34"/>
      <c r="Q1398" s="34"/>
      <c r="R1398" s="34"/>
      <c r="S1398" s="34"/>
      <c r="T1398" s="3" t="s">
        <v>2135</v>
      </c>
      <c r="U1398" s="1" t="s">
        <v>2303</v>
      </c>
    </row>
    <row r="1399" spans="1:21" x14ac:dyDescent="0.35">
      <c r="A1399" s="3" t="s">
        <v>2076</v>
      </c>
      <c r="B1399" s="3"/>
      <c r="C1399" s="3"/>
      <c r="D1399" s="3"/>
      <c r="E1399" s="91"/>
      <c r="F1399" s="34"/>
      <c r="G1399" s="34"/>
      <c r="H1399" s="34"/>
      <c r="I1399" s="34"/>
      <c r="J1399" s="34"/>
      <c r="K1399" s="98">
        <v>44642</v>
      </c>
      <c r="L1399" s="3" t="s">
        <v>9</v>
      </c>
      <c r="M1399" s="34"/>
      <c r="N1399" s="34">
        <v>5000</v>
      </c>
      <c r="O1399" s="34">
        <f t="shared" ref="O1399:O1407" si="230">+SUM(M1399:N1399)</f>
        <v>5000</v>
      </c>
      <c r="P1399" s="34"/>
      <c r="Q1399" s="34"/>
      <c r="R1399" s="34"/>
      <c r="S1399" s="34"/>
      <c r="T1399" s="3" t="s">
        <v>2135</v>
      </c>
    </row>
    <row r="1400" spans="1:21" x14ac:dyDescent="0.35">
      <c r="A1400" s="3" t="s">
        <v>2076</v>
      </c>
      <c r="B1400" s="3"/>
      <c r="C1400" s="3"/>
      <c r="D1400" s="3"/>
      <c r="E1400" s="91"/>
      <c r="F1400" s="34"/>
      <c r="G1400" s="34"/>
      <c r="H1400" s="34"/>
      <c r="I1400" s="34"/>
      <c r="J1400" s="34"/>
      <c r="K1400" s="98">
        <v>44660</v>
      </c>
      <c r="L1400" s="3" t="s">
        <v>1182</v>
      </c>
      <c r="M1400" s="34"/>
      <c r="N1400" s="34">
        <v>-5000</v>
      </c>
      <c r="O1400" s="34">
        <f t="shared" si="230"/>
        <v>-5000</v>
      </c>
      <c r="P1400" s="34"/>
      <c r="Q1400" s="34"/>
      <c r="R1400" s="34"/>
      <c r="S1400" s="34"/>
      <c r="T1400" s="3" t="s">
        <v>2135</v>
      </c>
    </row>
    <row r="1401" spans="1:21" x14ac:dyDescent="0.35">
      <c r="A1401" s="3" t="s">
        <v>2076</v>
      </c>
      <c r="B1401" s="3"/>
      <c r="C1401" s="3"/>
      <c r="D1401" s="3"/>
      <c r="E1401" s="91"/>
      <c r="F1401" s="34"/>
      <c r="G1401" s="34"/>
      <c r="H1401" s="34"/>
      <c r="I1401" s="34"/>
      <c r="J1401" s="34"/>
      <c r="K1401" s="98">
        <v>44676</v>
      </c>
      <c r="L1401" s="3" t="s">
        <v>316</v>
      </c>
      <c r="M1401" s="34"/>
      <c r="N1401" s="34">
        <v>100000</v>
      </c>
      <c r="O1401" s="34">
        <f t="shared" si="230"/>
        <v>100000</v>
      </c>
      <c r="P1401" s="34"/>
      <c r="Q1401" s="34"/>
      <c r="R1401" s="34"/>
      <c r="S1401" s="34"/>
      <c r="T1401" s="3" t="s">
        <v>1618</v>
      </c>
    </row>
    <row r="1402" spans="1:21" x14ac:dyDescent="0.35">
      <c r="A1402" s="3" t="s">
        <v>2076</v>
      </c>
      <c r="B1402" s="3"/>
      <c r="C1402" s="3"/>
      <c r="D1402" s="3"/>
      <c r="E1402" s="91"/>
      <c r="F1402" s="34"/>
      <c r="G1402" s="34"/>
      <c r="H1402" s="34"/>
      <c r="I1402" s="34"/>
      <c r="J1402" s="34"/>
      <c r="K1402" s="98">
        <v>45041</v>
      </c>
      <c r="L1402" s="3" t="s">
        <v>316</v>
      </c>
      <c r="M1402" s="34"/>
      <c r="N1402" s="34">
        <v>307000</v>
      </c>
      <c r="O1402" s="34">
        <f t="shared" si="230"/>
        <v>307000</v>
      </c>
      <c r="P1402" s="34"/>
      <c r="Q1402" s="34"/>
      <c r="R1402" s="34"/>
      <c r="S1402" s="34"/>
      <c r="T1402" s="3" t="s">
        <v>1618</v>
      </c>
    </row>
    <row r="1403" spans="1:21" x14ac:dyDescent="0.35">
      <c r="A1403" s="3" t="s">
        <v>2076</v>
      </c>
      <c r="B1403" s="3"/>
      <c r="C1403" s="3"/>
      <c r="D1403" s="3"/>
      <c r="E1403" s="91"/>
      <c r="F1403" s="34"/>
      <c r="G1403" s="34"/>
      <c r="H1403" s="34"/>
      <c r="I1403" s="34"/>
      <c r="J1403" s="34"/>
      <c r="K1403" s="98">
        <v>45037</v>
      </c>
      <c r="L1403" s="3" t="s">
        <v>9</v>
      </c>
      <c r="M1403" s="34"/>
      <c r="N1403" s="34">
        <v>200000</v>
      </c>
      <c r="O1403" s="34">
        <f t="shared" si="230"/>
        <v>200000</v>
      </c>
      <c r="P1403" s="34"/>
      <c r="Q1403" s="34"/>
      <c r="R1403" s="34"/>
      <c r="S1403" s="34"/>
      <c r="T1403" s="3" t="s">
        <v>1618</v>
      </c>
    </row>
    <row r="1404" spans="1:21" x14ac:dyDescent="0.35">
      <c r="A1404" s="3" t="s">
        <v>2076</v>
      </c>
      <c r="B1404" s="3"/>
      <c r="C1404" s="3"/>
      <c r="D1404" s="3"/>
      <c r="E1404" s="91"/>
      <c r="F1404" s="34">
        <f>+D1404*0.8364</f>
        <v>0</v>
      </c>
      <c r="G1404" s="34"/>
      <c r="H1404" s="34"/>
      <c r="I1404" s="34"/>
      <c r="J1404" s="34"/>
      <c r="K1404" s="98">
        <v>44700</v>
      </c>
      <c r="L1404" s="3" t="s">
        <v>316</v>
      </c>
      <c r="M1404" s="34"/>
      <c r="N1404" s="34">
        <v>245000</v>
      </c>
      <c r="O1404" s="34">
        <f t="shared" si="230"/>
        <v>245000</v>
      </c>
      <c r="P1404" s="34"/>
      <c r="Q1404" s="34"/>
      <c r="R1404" s="34"/>
      <c r="S1404" s="34"/>
      <c r="T1404" s="3" t="s">
        <v>1618</v>
      </c>
    </row>
    <row r="1405" spans="1:21" x14ac:dyDescent="0.35">
      <c r="A1405" s="3" t="s">
        <v>2076</v>
      </c>
      <c r="B1405" s="3"/>
      <c r="C1405" s="3"/>
      <c r="D1405" s="3"/>
      <c r="E1405" s="91"/>
      <c r="F1405" s="34"/>
      <c r="G1405" s="34"/>
      <c r="H1405" s="34"/>
      <c r="I1405" s="34"/>
      <c r="J1405" s="34"/>
      <c r="K1405" s="98">
        <v>45057</v>
      </c>
      <c r="L1405" s="3" t="s">
        <v>9</v>
      </c>
      <c r="M1405" s="34"/>
      <c r="N1405" s="34">
        <v>240000</v>
      </c>
      <c r="O1405" s="34">
        <f t="shared" si="230"/>
        <v>240000</v>
      </c>
      <c r="P1405" s="34"/>
      <c r="Q1405" s="34"/>
      <c r="R1405" s="34"/>
      <c r="S1405" s="34"/>
      <c r="T1405" s="3" t="s">
        <v>1618</v>
      </c>
    </row>
    <row r="1406" spans="1:21" x14ac:dyDescent="0.35">
      <c r="A1406" s="3" t="s">
        <v>2076</v>
      </c>
      <c r="B1406" s="3"/>
      <c r="C1406" s="3"/>
      <c r="D1406" s="3"/>
      <c r="E1406" s="91"/>
      <c r="F1406" s="34"/>
      <c r="G1406" s="34"/>
      <c r="H1406" s="34"/>
      <c r="I1406" s="34"/>
      <c r="J1406" s="34"/>
      <c r="K1406" s="98">
        <v>45059</v>
      </c>
      <c r="L1406" s="3" t="s">
        <v>9</v>
      </c>
      <c r="M1406" s="34"/>
      <c r="N1406" s="34">
        <v>15230</v>
      </c>
      <c r="O1406" s="34">
        <f t="shared" si="230"/>
        <v>15230</v>
      </c>
      <c r="P1406" s="34"/>
      <c r="Q1406" s="34"/>
      <c r="R1406" s="34"/>
      <c r="S1406" s="34"/>
      <c r="T1406" s="3" t="s">
        <v>1618</v>
      </c>
    </row>
    <row r="1407" spans="1:21" x14ac:dyDescent="0.35">
      <c r="A1407" s="3" t="s">
        <v>2076</v>
      </c>
      <c r="B1407" s="3"/>
      <c r="C1407" s="3"/>
      <c r="D1407" s="3"/>
      <c r="E1407" s="91"/>
      <c r="F1407" s="34"/>
      <c r="G1407" s="34"/>
      <c r="H1407" s="34"/>
      <c r="I1407" s="34"/>
      <c r="J1407" s="34"/>
      <c r="K1407" s="98">
        <v>45057</v>
      </c>
      <c r="L1407" s="3" t="s">
        <v>9</v>
      </c>
      <c r="M1407" s="34"/>
      <c r="N1407" s="34">
        <v>250000</v>
      </c>
      <c r="O1407" s="34">
        <f t="shared" si="230"/>
        <v>250000</v>
      </c>
      <c r="P1407" s="34"/>
      <c r="Q1407" s="34"/>
      <c r="R1407" s="34"/>
      <c r="S1407" s="34"/>
      <c r="T1407" s="3" t="s">
        <v>1618</v>
      </c>
    </row>
    <row r="1408" spans="1:21" x14ac:dyDescent="0.35">
      <c r="A1408" s="3" t="s">
        <v>2076</v>
      </c>
      <c r="B1408" s="3"/>
      <c r="C1408" s="3"/>
      <c r="D1408" s="3"/>
      <c r="E1408" s="91"/>
      <c r="F1408" s="34"/>
      <c r="G1408" s="34"/>
      <c r="H1408" s="34"/>
      <c r="I1408" s="34"/>
      <c r="J1408" s="34"/>
      <c r="K1408" s="21"/>
      <c r="L1408" s="3"/>
      <c r="M1408" s="34"/>
      <c r="N1408" s="34"/>
      <c r="O1408" s="34"/>
      <c r="P1408" s="34"/>
      <c r="Q1408" s="34"/>
      <c r="R1408" s="34"/>
      <c r="S1408" s="34"/>
      <c r="T1408" s="3" t="s">
        <v>1618</v>
      </c>
    </row>
    <row r="1409" spans="1:21" s="95" customFormat="1" x14ac:dyDescent="0.35">
      <c r="A1409" s="18"/>
      <c r="B1409" s="18"/>
      <c r="C1409" s="18"/>
      <c r="D1409" s="18"/>
      <c r="E1409" s="94"/>
      <c r="F1409" s="23"/>
      <c r="G1409" s="23"/>
      <c r="H1409" s="23"/>
      <c r="I1409" s="23"/>
      <c r="J1409" s="23"/>
      <c r="K1409" s="36"/>
      <c r="L1409" s="18"/>
      <c r="M1409" s="23">
        <f t="shared" ref="M1409:N1409" si="231">SUM(M1399:M1408)</f>
        <v>0</v>
      </c>
      <c r="N1409" s="23">
        <f t="shared" si="231"/>
        <v>1357230</v>
      </c>
      <c r="O1409" s="23">
        <f>SUM(O1399:O1408)</f>
        <v>1357230</v>
      </c>
      <c r="P1409" s="23">
        <f>+I1398-M1409</f>
        <v>0</v>
      </c>
      <c r="Q1409" s="23">
        <f>+J1398-N1409</f>
        <v>0</v>
      </c>
      <c r="R1409" s="23">
        <f>+P1409+Q1409</f>
        <v>0</v>
      </c>
      <c r="S1409" s="23">
        <f>+O1409</f>
        <v>1357230</v>
      </c>
      <c r="T1409" s="18"/>
      <c r="U1409" s="95" t="s">
        <v>2302</v>
      </c>
    </row>
    <row r="1410" spans="1:21" x14ac:dyDescent="0.35">
      <c r="A1410" s="3" t="s">
        <v>2077</v>
      </c>
      <c r="B1410" s="3" t="s">
        <v>437</v>
      </c>
      <c r="C1410" s="3"/>
      <c r="D1410" s="3">
        <v>118.33</v>
      </c>
      <c r="E1410" s="91">
        <v>11500</v>
      </c>
      <c r="F1410" s="34">
        <f>+D1410*0.8364</f>
        <v>98.971212000000008</v>
      </c>
      <c r="G1410" s="34"/>
      <c r="H1410" s="34">
        <f>+D1410*E1410</f>
        <v>1360795</v>
      </c>
      <c r="I1410" s="34">
        <f>+CEILING(F1410*G1410,1000)</f>
        <v>0</v>
      </c>
      <c r="J1410" s="34">
        <f>(H1410-I1410)</f>
        <v>1360795</v>
      </c>
      <c r="K1410" s="21">
        <v>44611</v>
      </c>
      <c r="L1410" s="3" t="s">
        <v>2109</v>
      </c>
      <c r="M1410" s="34"/>
      <c r="N1410" s="34"/>
      <c r="O1410" s="34"/>
      <c r="P1410" s="34"/>
      <c r="Q1410" s="34"/>
      <c r="R1410" s="34"/>
      <c r="S1410" s="34"/>
      <c r="T1410" s="3" t="s">
        <v>2150</v>
      </c>
      <c r="U1410" s="1" t="s">
        <v>2303</v>
      </c>
    </row>
    <row r="1411" spans="1:21" x14ac:dyDescent="0.35">
      <c r="A1411" s="3" t="s">
        <v>2077</v>
      </c>
      <c r="B1411" s="3"/>
      <c r="C1411" s="3"/>
      <c r="D1411" s="3"/>
      <c r="E1411" s="91"/>
      <c r="F1411" s="34"/>
      <c r="G1411" s="34"/>
      <c r="H1411" s="34"/>
      <c r="I1411" s="34"/>
      <c r="J1411" s="34"/>
      <c r="K1411" s="21">
        <v>44612</v>
      </c>
      <c r="L1411" s="3" t="s">
        <v>9</v>
      </c>
      <c r="M1411" s="34"/>
      <c r="N1411" s="34">
        <v>772795</v>
      </c>
      <c r="O1411" s="34">
        <f t="shared" ref="O1411:O1416" si="232">+SUM(M1411:N1411)</f>
        <v>772795</v>
      </c>
      <c r="P1411" s="34"/>
      <c r="Q1411" s="34"/>
      <c r="R1411" s="34"/>
      <c r="S1411" s="34"/>
      <c r="T1411" s="3" t="s">
        <v>2150</v>
      </c>
    </row>
    <row r="1412" spans="1:21" x14ac:dyDescent="0.35">
      <c r="A1412" s="3" t="s">
        <v>2077</v>
      </c>
      <c r="B1412" s="3"/>
      <c r="C1412" s="3"/>
      <c r="D1412" s="3"/>
      <c r="E1412" s="91"/>
      <c r="F1412" s="34"/>
      <c r="G1412" s="34"/>
      <c r="H1412" s="34"/>
      <c r="I1412" s="34"/>
      <c r="J1412" s="34"/>
      <c r="K1412" s="21">
        <v>44623</v>
      </c>
      <c r="L1412" s="3" t="s">
        <v>316</v>
      </c>
      <c r="M1412" s="34">
        <v>289000</v>
      </c>
      <c r="N1412" s="34"/>
      <c r="O1412" s="34">
        <f t="shared" si="232"/>
        <v>289000</v>
      </c>
      <c r="P1412" s="34"/>
      <c r="Q1412" s="34"/>
      <c r="R1412" s="34"/>
      <c r="S1412" s="34"/>
      <c r="T1412" s="3" t="s">
        <v>2150</v>
      </c>
    </row>
    <row r="1413" spans="1:21" x14ac:dyDescent="0.35">
      <c r="A1413" s="3" t="s">
        <v>2077</v>
      </c>
      <c r="B1413" s="3"/>
      <c r="C1413" s="3"/>
      <c r="D1413" s="3"/>
      <c r="E1413" s="91"/>
      <c r="F1413" s="34"/>
      <c r="G1413" s="34"/>
      <c r="H1413" s="34"/>
      <c r="I1413" s="34"/>
      <c r="J1413" s="34"/>
      <c r="K1413" s="21">
        <v>44623</v>
      </c>
      <c r="L1413" s="3" t="s">
        <v>316</v>
      </c>
      <c r="M1413" s="34">
        <v>299000</v>
      </c>
      <c r="N1413" s="34"/>
      <c r="O1413" s="34">
        <f t="shared" si="232"/>
        <v>299000</v>
      </c>
      <c r="P1413" s="34"/>
      <c r="Q1413" s="34"/>
      <c r="R1413" s="34"/>
      <c r="S1413" s="34"/>
      <c r="T1413" s="3" t="s">
        <v>2150</v>
      </c>
    </row>
    <row r="1414" spans="1:21" x14ac:dyDescent="0.35">
      <c r="A1414" s="3" t="s">
        <v>2077</v>
      </c>
      <c r="B1414" s="3"/>
      <c r="C1414" s="3"/>
      <c r="D1414" s="3"/>
      <c r="E1414" s="91"/>
      <c r="F1414" s="34"/>
      <c r="G1414" s="34"/>
      <c r="H1414" s="34"/>
      <c r="I1414" s="34"/>
      <c r="J1414" s="34"/>
      <c r="K1414" s="21">
        <v>45180</v>
      </c>
      <c r="L1414" s="3" t="s">
        <v>316</v>
      </c>
      <c r="M1414" s="34">
        <v>654000</v>
      </c>
      <c r="N1414" s="34"/>
      <c r="O1414" s="34">
        <f t="shared" si="232"/>
        <v>654000</v>
      </c>
      <c r="P1414" s="34"/>
      <c r="Q1414" s="34"/>
      <c r="R1414" s="34"/>
      <c r="S1414" s="34"/>
      <c r="T1414" s="3" t="s">
        <v>2150</v>
      </c>
    </row>
    <row r="1415" spans="1:21" x14ac:dyDescent="0.35">
      <c r="A1415" s="3" t="s">
        <v>2077</v>
      </c>
      <c r="B1415" s="3"/>
      <c r="C1415" s="3"/>
      <c r="D1415" s="3"/>
      <c r="E1415" s="91"/>
      <c r="F1415" s="34"/>
      <c r="G1415" s="34"/>
      <c r="H1415" s="34"/>
      <c r="I1415" s="34"/>
      <c r="J1415" s="34"/>
      <c r="K1415" s="21">
        <v>45185</v>
      </c>
      <c r="L1415" s="3" t="s">
        <v>316</v>
      </c>
      <c r="M1415" s="34">
        <v>-299000</v>
      </c>
      <c r="N1415" s="34"/>
      <c r="O1415" s="34">
        <f t="shared" si="232"/>
        <v>-299000</v>
      </c>
      <c r="P1415" s="34"/>
      <c r="Q1415" s="34"/>
      <c r="R1415" s="34"/>
      <c r="S1415" s="34"/>
      <c r="T1415" s="3" t="s">
        <v>2150</v>
      </c>
    </row>
    <row r="1416" spans="1:21" x14ac:dyDescent="0.35">
      <c r="A1416" s="3" t="s">
        <v>2077</v>
      </c>
      <c r="B1416" s="3"/>
      <c r="C1416" s="3"/>
      <c r="D1416" s="3"/>
      <c r="E1416" s="91"/>
      <c r="F1416" s="34"/>
      <c r="G1416" s="34"/>
      <c r="H1416" s="34"/>
      <c r="I1416" s="34"/>
      <c r="J1416" s="34"/>
      <c r="K1416" s="21">
        <v>45188</v>
      </c>
      <c r="L1416" s="3" t="s">
        <v>9</v>
      </c>
      <c r="M1416" s="34"/>
      <c r="N1416" s="34">
        <v>-355000</v>
      </c>
      <c r="O1416" s="34">
        <f t="shared" si="232"/>
        <v>-355000</v>
      </c>
      <c r="P1416" s="34"/>
      <c r="Q1416" s="34"/>
      <c r="R1416" s="34"/>
      <c r="S1416" s="34"/>
      <c r="T1416" s="3" t="s">
        <v>2150</v>
      </c>
    </row>
    <row r="1417" spans="1:21" x14ac:dyDescent="0.35">
      <c r="A1417" s="3" t="s">
        <v>2077</v>
      </c>
      <c r="B1417" s="3"/>
      <c r="C1417" s="3"/>
      <c r="D1417" s="3"/>
      <c r="E1417" s="91"/>
      <c r="F1417" s="34"/>
      <c r="G1417" s="34"/>
      <c r="H1417" s="34"/>
      <c r="I1417" s="34"/>
      <c r="J1417" s="34"/>
      <c r="K1417" s="21"/>
      <c r="L1417" s="3"/>
      <c r="M1417" s="34"/>
      <c r="N1417" s="34"/>
      <c r="O1417" s="34"/>
      <c r="P1417" s="34"/>
      <c r="Q1417" s="34"/>
      <c r="R1417" s="34"/>
      <c r="S1417" s="34"/>
      <c r="T1417" s="3" t="s">
        <v>2150</v>
      </c>
    </row>
    <row r="1418" spans="1:21" s="95" customFormat="1" x14ac:dyDescent="0.35">
      <c r="A1418" s="18"/>
      <c r="B1418" s="18"/>
      <c r="C1418" s="18"/>
      <c r="D1418" s="18"/>
      <c r="E1418" s="94"/>
      <c r="F1418" s="23"/>
      <c r="G1418" s="23"/>
      <c r="H1418" s="23"/>
      <c r="I1418" s="23"/>
      <c r="J1418" s="23"/>
      <c r="K1418" s="36"/>
      <c r="L1418" s="18"/>
      <c r="M1418" s="23">
        <f t="shared" ref="M1418:N1418" si="233">SUM(M1411:M1417)</f>
        <v>943000</v>
      </c>
      <c r="N1418" s="23">
        <f t="shared" si="233"/>
        <v>417795</v>
      </c>
      <c r="O1418" s="23">
        <f>SUM(O1411:O1417)</f>
        <v>1360795</v>
      </c>
      <c r="P1418" s="23">
        <f>+I1410-M1418</f>
        <v>-943000</v>
      </c>
      <c r="Q1418" s="23">
        <f>+J1410-N1418</f>
        <v>943000</v>
      </c>
      <c r="R1418" s="23">
        <f>+P1418+Q1418</f>
        <v>0</v>
      </c>
      <c r="S1418" s="23">
        <f>+O1418</f>
        <v>1360795</v>
      </c>
      <c r="T1418" s="18"/>
      <c r="U1418" s="95" t="s">
        <v>2302</v>
      </c>
    </row>
    <row r="1419" spans="1:21" x14ac:dyDescent="0.35">
      <c r="A1419" s="3" t="s">
        <v>2078</v>
      </c>
      <c r="B1419" s="3" t="s">
        <v>437</v>
      </c>
      <c r="C1419" s="3"/>
      <c r="D1419" s="3">
        <v>118.64</v>
      </c>
      <c r="E1419" s="91">
        <v>11500</v>
      </c>
      <c r="F1419" s="34">
        <f>+D1419*0.8364</f>
        <v>99.230496000000002</v>
      </c>
      <c r="G1419" s="34"/>
      <c r="H1419" s="34">
        <f>+D1419*E1419</f>
        <v>1364360</v>
      </c>
      <c r="I1419" s="34">
        <f>+CEILING(F1419*G1419,1000)</f>
        <v>0</v>
      </c>
      <c r="J1419" s="34">
        <f>(H1419-I1419)</f>
        <v>1364360</v>
      </c>
      <c r="K1419" s="21">
        <v>44597</v>
      </c>
      <c r="L1419" s="3" t="s">
        <v>2109</v>
      </c>
      <c r="M1419" s="34"/>
      <c r="N1419" s="34"/>
      <c r="O1419" s="34"/>
      <c r="P1419" s="34"/>
      <c r="Q1419" s="34"/>
      <c r="R1419" s="34"/>
      <c r="S1419" s="34"/>
      <c r="T1419" s="3" t="s">
        <v>2139</v>
      </c>
      <c r="U1419" s="1" t="s">
        <v>2303</v>
      </c>
    </row>
    <row r="1420" spans="1:21" x14ac:dyDescent="0.35">
      <c r="A1420" s="3" t="s">
        <v>2078</v>
      </c>
      <c r="B1420" s="3"/>
      <c r="C1420" s="3"/>
      <c r="D1420" s="3"/>
      <c r="E1420" s="91"/>
      <c r="F1420" s="34"/>
      <c r="G1420" s="34"/>
      <c r="H1420" s="34"/>
      <c r="I1420" s="34"/>
      <c r="J1420" s="34"/>
      <c r="K1420" s="3">
        <v>44597</v>
      </c>
      <c r="L1420" s="3" t="s">
        <v>316</v>
      </c>
      <c r="M1420" s="34">
        <v>10000</v>
      </c>
      <c r="N1420" s="34"/>
      <c r="O1420" s="34">
        <f t="shared" ref="O1420:O1427" si="234">+SUM(M1420:N1420)</f>
        <v>10000</v>
      </c>
      <c r="P1420" s="34"/>
      <c r="Q1420" s="34"/>
      <c r="R1420" s="34"/>
      <c r="S1420" s="34"/>
      <c r="T1420" s="3" t="s">
        <v>2153</v>
      </c>
    </row>
    <row r="1421" spans="1:21" x14ac:dyDescent="0.35">
      <c r="A1421" s="3" t="s">
        <v>2078</v>
      </c>
      <c r="B1421" s="3"/>
      <c r="C1421" s="3"/>
      <c r="D1421" s="3"/>
      <c r="E1421" s="91"/>
      <c r="F1421" s="34"/>
      <c r="G1421" s="34"/>
      <c r="H1421" s="34"/>
      <c r="I1421" s="34"/>
      <c r="J1421" s="34"/>
      <c r="K1421" s="3">
        <v>44635</v>
      </c>
      <c r="L1421" s="3" t="s">
        <v>316</v>
      </c>
      <c r="M1421" s="34">
        <v>40000</v>
      </c>
      <c r="N1421" s="34"/>
      <c r="O1421" s="34">
        <f t="shared" si="234"/>
        <v>40000</v>
      </c>
      <c r="P1421" s="34"/>
      <c r="Q1421" s="34"/>
      <c r="R1421" s="34"/>
      <c r="S1421" s="34"/>
      <c r="T1421" s="3" t="s">
        <v>2153</v>
      </c>
    </row>
    <row r="1422" spans="1:21" x14ac:dyDescent="0.35">
      <c r="A1422" s="3" t="s">
        <v>2078</v>
      </c>
      <c r="B1422" s="3"/>
      <c r="C1422" s="3"/>
      <c r="D1422" s="3"/>
      <c r="E1422" s="91"/>
      <c r="F1422" s="34">
        <f>+D1422*0.8364</f>
        <v>0</v>
      </c>
      <c r="G1422" s="34"/>
      <c r="H1422" s="34"/>
      <c r="I1422" s="34"/>
      <c r="J1422" s="34"/>
      <c r="K1422" s="21">
        <v>44883</v>
      </c>
      <c r="L1422" s="3" t="s">
        <v>316</v>
      </c>
      <c r="M1422" s="34">
        <v>-50000</v>
      </c>
      <c r="N1422" s="34"/>
      <c r="O1422" s="34">
        <f t="shared" si="234"/>
        <v>-50000</v>
      </c>
      <c r="P1422" s="34"/>
      <c r="Q1422" s="34"/>
      <c r="R1422" s="34"/>
      <c r="S1422" s="34"/>
      <c r="T1422" s="3" t="s">
        <v>2153</v>
      </c>
    </row>
    <row r="1423" spans="1:21" x14ac:dyDescent="0.35">
      <c r="A1423" s="3" t="s">
        <v>2078</v>
      </c>
      <c r="B1423" s="3"/>
      <c r="C1423" s="3" t="s">
        <v>2079</v>
      </c>
      <c r="D1423" s="3"/>
      <c r="E1423" s="91"/>
      <c r="F1423" s="34"/>
      <c r="G1423" s="34"/>
      <c r="H1423" s="34"/>
      <c r="I1423" s="34"/>
      <c r="J1423" s="34"/>
      <c r="K1423" s="21">
        <v>44956</v>
      </c>
      <c r="L1423" s="3" t="s">
        <v>316</v>
      </c>
      <c r="M1423" s="34">
        <v>11000</v>
      </c>
      <c r="N1423" s="34"/>
      <c r="O1423" s="34">
        <f t="shared" si="234"/>
        <v>11000</v>
      </c>
      <c r="P1423" s="34"/>
      <c r="Q1423" s="34"/>
      <c r="R1423" s="34"/>
      <c r="S1423" s="34"/>
      <c r="T1423" s="3" t="s">
        <v>2139</v>
      </c>
    </row>
    <row r="1424" spans="1:21" x14ac:dyDescent="0.35">
      <c r="A1424" s="3" t="s">
        <v>2078</v>
      </c>
      <c r="B1424" s="3"/>
      <c r="C1424" s="3"/>
      <c r="D1424" s="3"/>
      <c r="E1424" s="91"/>
      <c r="F1424" s="34"/>
      <c r="G1424" s="34"/>
      <c r="H1424" s="34"/>
      <c r="I1424" s="34"/>
      <c r="J1424" s="34"/>
      <c r="K1424" s="21">
        <v>44969</v>
      </c>
      <c r="L1424" s="3" t="s">
        <v>9</v>
      </c>
      <c r="M1424" s="34"/>
      <c r="N1424" s="34">
        <v>10000</v>
      </c>
      <c r="O1424" s="34">
        <f t="shared" si="234"/>
        <v>10000</v>
      </c>
      <c r="P1424" s="34"/>
      <c r="Q1424" s="34"/>
      <c r="R1424" s="34"/>
      <c r="S1424" s="34"/>
      <c r="T1424" s="3" t="s">
        <v>2139</v>
      </c>
    </row>
    <row r="1425" spans="1:21" x14ac:dyDescent="0.35">
      <c r="A1425" s="3" t="s">
        <v>2078</v>
      </c>
      <c r="B1425" s="3"/>
      <c r="C1425" s="3"/>
      <c r="D1425" s="3"/>
      <c r="E1425" s="91"/>
      <c r="F1425" s="34"/>
      <c r="G1425" s="34"/>
      <c r="H1425" s="34"/>
      <c r="I1425" s="34"/>
      <c r="J1425" s="34"/>
      <c r="K1425" s="21">
        <v>44986</v>
      </c>
      <c r="L1425" s="3" t="s">
        <v>9</v>
      </c>
      <c r="M1425" s="34"/>
      <c r="N1425" s="34">
        <v>-10000</v>
      </c>
      <c r="O1425" s="34">
        <f t="shared" si="234"/>
        <v>-10000</v>
      </c>
      <c r="P1425" s="34"/>
      <c r="Q1425" s="34"/>
      <c r="R1425" s="34"/>
      <c r="S1425" s="34"/>
      <c r="T1425" s="3" t="s">
        <v>2139</v>
      </c>
    </row>
    <row r="1426" spans="1:21" x14ac:dyDescent="0.35">
      <c r="A1426" s="3" t="s">
        <v>2078</v>
      </c>
      <c r="B1426" s="3"/>
      <c r="C1426" s="3"/>
      <c r="D1426" s="3"/>
      <c r="E1426" s="91"/>
      <c r="F1426" s="34"/>
      <c r="G1426" s="34"/>
      <c r="H1426" s="34"/>
      <c r="I1426" s="34"/>
      <c r="J1426" s="34"/>
      <c r="K1426" s="21">
        <v>45167</v>
      </c>
      <c r="L1426" s="3" t="s">
        <v>316</v>
      </c>
      <c r="M1426" s="34">
        <v>655000</v>
      </c>
      <c r="N1426" s="34"/>
      <c r="O1426" s="34">
        <f t="shared" si="234"/>
        <v>655000</v>
      </c>
      <c r="P1426" s="34"/>
      <c r="Q1426" s="34"/>
      <c r="R1426" s="34"/>
      <c r="S1426" s="34"/>
      <c r="T1426" s="3" t="s">
        <v>2139</v>
      </c>
    </row>
    <row r="1427" spans="1:21" x14ac:dyDescent="0.35">
      <c r="A1427" s="3" t="s">
        <v>2078</v>
      </c>
      <c r="B1427" s="3"/>
      <c r="C1427" s="3"/>
      <c r="D1427" s="3"/>
      <c r="E1427" s="91"/>
      <c r="F1427" s="34"/>
      <c r="G1427" s="34"/>
      <c r="H1427" s="34"/>
      <c r="I1427" s="34"/>
      <c r="J1427" s="34"/>
      <c r="K1427" s="21">
        <v>45167</v>
      </c>
      <c r="L1427" s="3" t="s">
        <v>9</v>
      </c>
      <c r="M1427" s="34"/>
      <c r="N1427" s="34">
        <v>698360</v>
      </c>
      <c r="O1427" s="34">
        <f t="shared" si="234"/>
        <v>698360</v>
      </c>
      <c r="P1427" s="34"/>
      <c r="Q1427" s="34"/>
      <c r="R1427" s="34"/>
      <c r="S1427" s="34"/>
      <c r="T1427" s="3" t="s">
        <v>2139</v>
      </c>
    </row>
    <row r="1428" spans="1:21" x14ac:dyDescent="0.35">
      <c r="A1428" s="3" t="s">
        <v>2078</v>
      </c>
      <c r="B1428" s="3"/>
      <c r="C1428" s="3"/>
      <c r="D1428" s="3"/>
      <c r="E1428" s="91"/>
      <c r="F1428" s="34"/>
      <c r="G1428" s="34"/>
      <c r="H1428" s="34"/>
      <c r="I1428" s="34"/>
      <c r="J1428" s="34"/>
      <c r="K1428" s="3"/>
      <c r="L1428" s="3"/>
      <c r="M1428" s="34"/>
      <c r="N1428" s="34"/>
      <c r="O1428" s="34"/>
      <c r="P1428" s="34"/>
      <c r="Q1428" s="34"/>
      <c r="R1428" s="34"/>
      <c r="S1428" s="34"/>
      <c r="T1428" s="3" t="s">
        <v>2139</v>
      </c>
    </row>
    <row r="1429" spans="1:21" s="95" customFormat="1" x14ac:dyDescent="0.35">
      <c r="A1429" s="18"/>
      <c r="B1429" s="18"/>
      <c r="C1429" s="18"/>
      <c r="D1429" s="18"/>
      <c r="E1429" s="94"/>
      <c r="F1429" s="23"/>
      <c r="G1429" s="23"/>
      <c r="H1429" s="23"/>
      <c r="I1429" s="23"/>
      <c r="J1429" s="23"/>
      <c r="K1429" s="18"/>
      <c r="L1429" s="18"/>
      <c r="M1429" s="23">
        <f t="shared" ref="M1429:N1429" si="235">SUM(M1420:M1428)</f>
        <v>666000</v>
      </c>
      <c r="N1429" s="23">
        <f t="shared" si="235"/>
        <v>698360</v>
      </c>
      <c r="O1429" s="23">
        <f>SUM(O1420:O1428)</f>
        <v>1364360</v>
      </c>
      <c r="P1429" s="23">
        <f>+I1419-M1429</f>
        <v>-666000</v>
      </c>
      <c r="Q1429" s="23">
        <f>+J1419-N1429</f>
        <v>666000</v>
      </c>
      <c r="R1429" s="23">
        <f>+P1429+Q1429</f>
        <v>0</v>
      </c>
      <c r="S1429" s="23">
        <f>+O1429</f>
        <v>1364360</v>
      </c>
      <c r="T1429" s="18"/>
      <c r="U1429" s="95" t="s">
        <v>2302</v>
      </c>
    </row>
    <row r="1430" spans="1:21" x14ac:dyDescent="0.35">
      <c r="A1430" s="3" t="s">
        <v>2080</v>
      </c>
      <c r="B1430" s="3" t="s">
        <v>437</v>
      </c>
      <c r="C1430" s="3"/>
      <c r="D1430" s="3">
        <v>118.96</v>
      </c>
      <c r="E1430" s="91">
        <v>11500</v>
      </c>
      <c r="F1430" s="34">
        <f>+D1430*0.8364</f>
        <v>99.498143999999996</v>
      </c>
      <c r="G1430" s="34"/>
      <c r="H1430" s="34">
        <f>+D1430*E1430</f>
        <v>1368040</v>
      </c>
      <c r="I1430" s="34">
        <f>+CEILING(F1430*G1430,1000)</f>
        <v>0</v>
      </c>
      <c r="J1430" s="34">
        <f>(H1430-I1430)</f>
        <v>1368040</v>
      </c>
      <c r="K1430" s="3">
        <v>44594</v>
      </c>
      <c r="L1430" s="3" t="s">
        <v>2109</v>
      </c>
      <c r="M1430" s="34"/>
      <c r="N1430" s="34" t="s">
        <v>244</v>
      </c>
      <c r="O1430" s="34"/>
      <c r="P1430" s="34"/>
      <c r="Q1430" s="34"/>
      <c r="R1430" s="34"/>
      <c r="S1430" s="34"/>
      <c r="T1430" s="3" t="s">
        <v>2146</v>
      </c>
      <c r="U1430" s="1" t="s">
        <v>2303</v>
      </c>
    </row>
    <row r="1431" spans="1:21" x14ac:dyDescent="0.35">
      <c r="A1431" s="3" t="s">
        <v>2080</v>
      </c>
      <c r="B1431" s="3"/>
      <c r="C1431" s="3"/>
      <c r="D1431" s="3"/>
      <c r="E1431" s="91"/>
      <c r="F1431" s="34">
        <f>+D1431*0.8364</f>
        <v>0</v>
      </c>
      <c r="G1431" s="34"/>
      <c r="H1431" s="34"/>
      <c r="I1431" s="34"/>
      <c r="J1431" s="34"/>
      <c r="K1431" s="21">
        <v>44594</v>
      </c>
      <c r="L1431" s="3" t="s">
        <v>9</v>
      </c>
      <c r="M1431" s="34"/>
      <c r="N1431" s="34">
        <v>5000</v>
      </c>
      <c r="O1431" s="34">
        <f t="shared" ref="O1431:O1453" si="236">+SUM(M1431:N1431)</f>
        <v>5000</v>
      </c>
      <c r="P1431" s="34"/>
      <c r="Q1431" s="34"/>
      <c r="R1431" s="34"/>
      <c r="S1431" s="34"/>
      <c r="T1431" s="3" t="s">
        <v>2146</v>
      </c>
    </row>
    <row r="1432" spans="1:21" x14ac:dyDescent="0.35">
      <c r="A1432" s="3" t="s">
        <v>2080</v>
      </c>
      <c r="B1432" s="3"/>
      <c r="C1432" s="3"/>
      <c r="D1432" s="3"/>
      <c r="E1432" s="91"/>
      <c r="F1432" s="34"/>
      <c r="G1432" s="34"/>
      <c r="H1432" s="34"/>
      <c r="I1432" s="34"/>
      <c r="J1432" s="34"/>
      <c r="K1432" s="21">
        <v>44617</v>
      </c>
      <c r="L1432" s="3" t="s">
        <v>316</v>
      </c>
      <c r="M1432" s="34">
        <v>5100</v>
      </c>
      <c r="N1432" s="34"/>
      <c r="O1432" s="34">
        <f t="shared" si="236"/>
        <v>5100</v>
      </c>
      <c r="P1432" s="34"/>
      <c r="Q1432" s="34"/>
      <c r="R1432" s="34"/>
      <c r="S1432" s="34"/>
      <c r="T1432" s="3" t="s">
        <v>2146</v>
      </c>
    </row>
    <row r="1433" spans="1:21" x14ac:dyDescent="0.35">
      <c r="A1433" s="3" t="s">
        <v>2080</v>
      </c>
      <c r="B1433" s="3"/>
      <c r="C1433" s="3"/>
      <c r="D1433" s="3"/>
      <c r="E1433" s="91"/>
      <c r="F1433" s="34"/>
      <c r="G1433" s="34"/>
      <c r="H1433" s="34"/>
      <c r="I1433" s="34"/>
      <c r="J1433" s="34"/>
      <c r="K1433" s="21">
        <v>44653</v>
      </c>
      <c r="L1433" s="3" t="s">
        <v>316</v>
      </c>
      <c r="M1433" s="34">
        <v>330000</v>
      </c>
      <c r="N1433" s="34"/>
      <c r="O1433" s="34">
        <f t="shared" si="236"/>
        <v>330000</v>
      </c>
      <c r="P1433" s="34"/>
      <c r="Q1433" s="34"/>
      <c r="R1433" s="34"/>
      <c r="S1433" s="34"/>
      <c r="T1433" s="3" t="s">
        <v>2146</v>
      </c>
    </row>
    <row r="1434" spans="1:21" x14ac:dyDescent="0.35">
      <c r="A1434" s="3" t="s">
        <v>2080</v>
      </c>
      <c r="B1434" s="3"/>
      <c r="C1434" s="3"/>
      <c r="D1434" s="3"/>
      <c r="E1434" s="91"/>
      <c r="F1434" s="34"/>
      <c r="G1434" s="34"/>
      <c r="H1434" s="34"/>
      <c r="I1434" s="34"/>
      <c r="J1434" s="34"/>
      <c r="K1434" s="21">
        <v>44735</v>
      </c>
      <c r="L1434" s="3" t="s">
        <v>316</v>
      </c>
      <c r="M1434" s="34">
        <v>262000</v>
      </c>
      <c r="N1434" s="34"/>
      <c r="O1434" s="34">
        <f t="shared" si="236"/>
        <v>262000</v>
      </c>
      <c r="P1434" s="34"/>
      <c r="Q1434" s="34"/>
      <c r="R1434" s="34"/>
      <c r="S1434" s="34"/>
      <c r="T1434" s="3" t="s">
        <v>2146</v>
      </c>
    </row>
    <row r="1435" spans="1:21" x14ac:dyDescent="0.35">
      <c r="A1435" s="3" t="s">
        <v>2080</v>
      </c>
      <c r="B1435" s="3"/>
      <c r="C1435" s="3"/>
      <c r="D1435" s="3"/>
      <c r="E1435" s="91"/>
      <c r="F1435" s="34"/>
      <c r="G1435" s="34"/>
      <c r="H1435" s="34"/>
      <c r="I1435" s="34"/>
      <c r="J1435" s="34"/>
      <c r="K1435" s="21">
        <v>44735</v>
      </c>
      <c r="L1435" s="3" t="s">
        <v>9</v>
      </c>
      <c r="M1435" s="34"/>
      <c r="N1435" s="34">
        <v>475000</v>
      </c>
      <c r="O1435" s="34">
        <f t="shared" si="236"/>
        <v>475000</v>
      </c>
      <c r="P1435" s="34"/>
      <c r="Q1435" s="34"/>
      <c r="R1435" s="34"/>
      <c r="S1435" s="34"/>
      <c r="T1435" s="3" t="s">
        <v>2146</v>
      </c>
    </row>
    <row r="1436" spans="1:21" x14ac:dyDescent="0.35">
      <c r="A1436" s="3" t="s">
        <v>2080</v>
      </c>
      <c r="B1436" s="3"/>
      <c r="C1436" s="3"/>
      <c r="D1436" s="3"/>
      <c r="E1436" s="91"/>
      <c r="F1436" s="34"/>
      <c r="G1436" s="34"/>
      <c r="H1436" s="34"/>
      <c r="I1436" s="34"/>
      <c r="J1436" s="34"/>
      <c r="K1436" s="21">
        <v>44737</v>
      </c>
      <c r="L1436" s="3" t="s">
        <v>9</v>
      </c>
      <c r="M1436" s="34"/>
      <c r="N1436" s="34">
        <v>296400</v>
      </c>
      <c r="O1436" s="34">
        <f t="shared" si="236"/>
        <v>296400</v>
      </c>
      <c r="P1436" s="34"/>
      <c r="Q1436" s="34"/>
      <c r="R1436" s="34"/>
      <c r="S1436" s="34"/>
      <c r="T1436" s="3" t="s">
        <v>2146</v>
      </c>
    </row>
    <row r="1437" spans="1:21" x14ac:dyDescent="0.35">
      <c r="A1437" s="3" t="s">
        <v>2080</v>
      </c>
      <c r="B1437" s="3"/>
      <c r="C1437" s="3"/>
      <c r="D1437" s="3"/>
      <c r="E1437" s="91"/>
      <c r="F1437" s="34"/>
      <c r="G1437" s="34"/>
      <c r="H1437" s="34"/>
      <c r="I1437" s="34"/>
      <c r="J1437" s="34"/>
      <c r="K1437" s="21"/>
      <c r="L1437" s="3"/>
      <c r="M1437" s="34"/>
      <c r="N1437" s="34"/>
      <c r="O1437" s="34"/>
      <c r="P1437" s="34"/>
      <c r="Q1437" s="34"/>
      <c r="R1437" s="34"/>
      <c r="S1437" s="34"/>
      <c r="T1437" s="3" t="s">
        <v>2146</v>
      </c>
    </row>
    <row r="1438" spans="1:21" s="95" customFormat="1" x14ac:dyDescent="0.35">
      <c r="A1438" s="18"/>
      <c r="B1438" s="18"/>
      <c r="C1438" s="18"/>
      <c r="D1438" s="18"/>
      <c r="E1438" s="94"/>
      <c r="F1438" s="23"/>
      <c r="G1438" s="23"/>
      <c r="H1438" s="23"/>
      <c r="I1438" s="23"/>
      <c r="J1438" s="23"/>
      <c r="K1438" s="36"/>
      <c r="L1438" s="18"/>
      <c r="M1438" s="23">
        <f t="shared" ref="M1438:N1438" si="237">SUM(M1431:M1436)</f>
        <v>597100</v>
      </c>
      <c r="N1438" s="23">
        <f t="shared" si="237"/>
        <v>776400</v>
      </c>
      <c r="O1438" s="23">
        <f>SUM(O1431:O1436)</f>
        <v>1373500</v>
      </c>
      <c r="P1438" s="23">
        <f>+I1430-M1438</f>
        <v>-597100</v>
      </c>
      <c r="Q1438" s="23">
        <f>+J1430-N1438</f>
        <v>591640</v>
      </c>
      <c r="R1438" s="23">
        <f>+P1438+Q1438</f>
        <v>-5460</v>
      </c>
      <c r="S1438" s="23">
        <f>+O1438</f>
        <v>1373500</v>
      </c>
      <c r="T1438" s="18"/>
      <c r="U1438" s="95" t="s">
        <v>2302</v>
      </c>
    </row>
    <row r="1439" spans="1:21" s="28" customFormat="1" x14ac:dyDescent="0.35">
      <c r="A1439" s="26" t="s">
        <v>2081</v>
      </c>
      <c r="B1439" s="26" t="s">
        <v>437</v>
      </c>
      <c r="C1439" s="26"/>
      <c r="D1439" s="26">
        <v>143.16999999999999</v>
      </c>
      <c r="E1439" s="96">
        <v>12500</v>
      </c>
      <c r="F1439" s="27">
        <f t="shared" ref="F1439:F1440" si="238">+D1439*0.8364</f>
        <v>119.747388</v>
      </c>
      <c r="G1439" s="27"/>
      <c r="H1439" s="27">
        <f t="shared" ref="H1439:H1440" si="239">+D1439*E1439</f>
        <v>1789624.9999999998</v>
      </c>
      <c r="I1439" s="27">
        <f t="shared" ref="I1439:I1440" si="240">+CEILING(F1439*G1439,1000)</f>
        <v>0</v>
      </c>
      <c r="J1439" s="27">
        <f t="shared" ref="J1439:J1440" si="241">(H1439-I1439)</f>
        <v>1789624.9999999998</v>
      </c>
      <c r="K1439" s="97"/>
      <c r="L1439" s="26"/>
      <c r="M1439" s="27"/>
      <c r="N1439" s="27"/>
      <c r="O1439" s="27">
        <f t="shared" si="236"/>
        <v>0</v>
      </c>
      <c r="P1439" s="27">
        <f>+I1439</f>
        <v>0</v>
      </c>
      <c r="Q1439" s="27">
        <f>+J1439</f>
        <v>1789624.9999999998</v>
      </c>
      <c r="R1439" s="27">
        <f>+P1439+Q1439</f>
        <v>1789624.9999999998</v>
      </c>
      <c r="S1439" s="27">
        <f>+O1439</f>
        <v>0</v>
      </c>
      <c r="T1439" s="26" t="s">
        <v>2151</v>
      </c>
      <c r="U1439" s="28" t="s">
        <v>2303</v>
      </c>
    </row>
    <row r="1440" spans="1:21" x14ac:dyDescent="0.35">
      <c r="A1440" s="3" t="s">
        <v>2082</v>
      </c>
      <c r="B1440" s="3" t="s">
        <v>437</v>
      </c>
      <c r="C1440" s="3"/>
      <c r="D1440" s="3">
        <v>119.65</v>
      </c>
      <c r="E1440" s="91">
        <v>11500</v>
      </c>
      <c r="F1440" s="34">
        <f t="shared" si="238"/>
        <v>100.07526000000001</v>
      </c>
      <c r="G1440" s="34"/>
      <c r="H1440" s="34">
        <f t="shared" si="239"/>
        <v>1375975</v>
      </c>
      <c r="I1440" s="34">
        <f t="shared" si="240"/>
        <v>0</v>
      </c>
      <c r="J1440" s="34">
        <f t="shared" si="241"/>
        <v>1375975</v>
      </c>
      <c r="K1440" s="21">
        <v>44216</v>
      </c>
      <c r="L1440" s="3" t="s">
        <v>2109</v>
      </c>
      <c r="M1440" s="34"/>
      <c r="N1440" s="34"/>
      <c r="O1440" s="34"/>
      <c r="P1440" s="34"/>
      <c r="Q1440" s="34"/>
      <c r="R1440" s="34"/>
      <c r="S1440" s="34"/>
      <c r="T1440" s="3" t="s">
        <v>983</v>
      </c>
      <c r="U1440" s="1" t="s">
        <v>2303</v>
      </c>
    </row>
    <row r="1441" spans="1:21" x14ac:dyDescent="0.35">
      <c r="A1441" s="3" t="s">
        <v>2082</v>
      </c>
      <c r="B1441" s="3"/>
      <c r="C1441" s="3"/>
      <c r="D1441" s="3"/>
      <c r="E1441" s="91"/>
      <c r="F1441" s="34"/>
      <c r="G1441" s="34"/>
      <c r="H1441" s="34"/>
      <c r="I1441" s="34"/>
      <c r="J1441" s="34"/>
      <c r="K1441" s="21">
        <v>44216</v>
      </c>
      <c r="L1441" s="3" t="s">
        <v>1182</v>
      </c>
      <c r="M1441" s="34"/>
      <c r="N1441" s="34">
        <v>10000</v>
      </c>
      <c r="O1441" s="34">
        <f t="shared" si="236"/>
        <v>10000</v>
      </c>
      <c r="P1441" s="34"/>
      <c r="Q1441" s="34"/>
      <c r="R1441" s="34"/>
      <c r="S1441" s="34"/>
      <c r="T1441" s="3" t="s">
        <v>983</v>
      </c>
    </row>
    <row r="1442" spans="1:21" x14ac:dyDescent="0.35">
      <c r="A1442" s="3" t="s">
        <v>2082</v>
      </c>
      <c r="B1442" s="3"/>
      <c r="C1442" s="3"/>
      <c r="D1442" s="3"/>
      <c r="E1442" s="91"/>
      <c r="F1442" s="34"/>
      <c r="G1442" s="34"/>
      <c r="H1442" s="34"/>
      <c r="I1442" s="34"/>
      <c r="J1442" s="34"/>
      <c r="K1442" s="21">
        <v>44609</v>
      </c>
      <c r="L1442" s="3" t="s">
        <v>316</v>
      </c>
      <c r="M1442" s="34">
        <v>345000</v>
      </c>
      <c r="N1442" s="34"/>
      <c r="O1442" s="34">
        <f t="shared" si="236"/>
        <v>345000</v>
      </c>
      <c r="P1442" s="34"/>
      <c r="Q1442" s="34"/>
      <c r="R1442" s="34"/>
      <c r="S1442" s="34"/>
      <c r="T1442" s="3" t="s">
        <v>983</v>
      </c>
    </row>
    <row r="1443" spans="1:21" x14ac:dyDescent="0.35">
      <c r="A1443" s="3" t="s">
        <v>2082</v>
      </c>
      <c r="B1443" s="3"/>
      <c r="C1443" s="3"/>
      <c r="D1443" s="3"/>
      <c r="E1443" s="91"/>
      <c r="F1443" s="34"/>
      <c r="G1443" s="34"/>
      <c r="H1443" s="34"/>
      <c r="I1443" s="34"/>
      <c r="J1443" s="34"/>
      <c r="K1443" s="21">
        <v>44596</v>
      </c>
      <c r="L1443" s="3" t="s">
        <v>316</v>
      </c>
      <c r="M1443" s="34">
        <v>595000</v>
      </c>
      <c r="N1443" s="34"/>
      <c r="O1443" s="34">
        <f t="shared" si="236"/>
        <v>595000</v>
      </c>
      <c r="P1443" s="34"/>
      <c r="Q1443" s="34"/>
      <c r="R1443" s="34"/>
      <c r="S1443" s="34"/>
      <c r="T1443" s="3" t="s">
        <v>983</v>
      </c>
    </row>
    <row r="1444" spans="1:21" x14ac:dyDescent="0.35">
      <c r="A1444" s="3" t="s">
        <v>2082</v>
      </c>
      <c r="B1444" s="3"/>
      <c r="C1444" s="3"/>
      <c r="D1444" s="3"/>
      <c r="E1444" s="91"/>
      <c r="F1444" s="34"/>
      <c r="G1444" s="34"/>
      <c r="H1444" s="34"/>
      <c r="I1444" s="34"/>
      <c r="J1444" s="34"/>
      <c r="K1444" s="21">
        <v>44596</v>
      </c>
      <c r="L1444" s="3" t="s">
        <v>1182</v>
      </c>
      <c r="M1444" s="34"/>
      <c r="N1444" s="34">
        <v>425975</v>
      </c>
      <c r="O1444" s="34">
        <f t="shared" si="236"/>
        <v>425975</v>
      </c>
      <c r="P1444" s="34"/>
      <c r="Q1444" s="34"/>
      <c r="R1444" s="34"/>
      <c r="S1444" s="34"/>
      <c r="T1444" s="3" t="s">
        <v>983</v>
      </c>
    </row>
    <row r="1445" spans="1:21" x14ac:dyDescent="0.35">
      <c r="A1445" s="3" t="s">
        <v>2082</v>
      </c>
      <c r="B1445" s="3"/>
      <c r="C1445" s="3"/>
      <c r="D1445" s="3"/>
      <c r="E1445" s="91"/>
      <c r="F1445" s="34"/>
      <c r="G1445" s="34"/>
      <c r="H1445" s="34"/>
      <c r="I1445" s="34"/>
      <c r="J1445" s="34"/>
      <c r="K1445" s="21"/>
      <c r="L1445" s="3"/>
      <c r="M1445" s="34"/>
      <c r="N1445" s="34"/>
      <c r="O1445" s="34"/>
      <c r="P1445" s="34"/>
      <c r="Q1445" s="34"/>
      <c r="R1445" s="34"/>
      <c r="S1445" s="34"/>
      <c r="T1445" s="3" t="s">
        <v>983</v>
      </c>
    </row>
    <row r="1446" spans="1:21" s="95" customFormat="1" x14ac:dyDescent="0.35">
      <c r="A1446" s="18"/>
      <c r="B1446" s="18"/>
      <c r="C1446" s="18"/>
      <c r="D1446" s="18"/>
      <c r="E1446" s="94"/>
      <c r="F1446" s="23"/>
      <c r="G1446" s="23"/>
      <c r="H1446" s="23"/>
      <c r="I1446" s="23"/>
      <c r="J1446" s="23"/>
      <c r="K1446" s="36"/>
      <c r="L1446" s="18"/>
      <c r="M1446" s="23">
        <f t="shared" ref="M1446:N1446" si="242">SUM(M1441:M1445)</f>
        <v>940000</v>
      </c>
      <c r="N1446" s="23">
        <f t="shared" si="242"/>
        <v>435975</v>
      </c>
      <c r="O1446" s="23">
        <f>SUM(O1441:O1445)</f>
        <v>1375975</v>
      </c>
      <c r="P1446" s="23">
        <f>+I1440-M1446</f>
        <v>-940000</v>
      </c>
      <c r="Q1446" s="23">
        <f>+J1440-N1446</f>
        <v>940000</v>
      </c>
      <c r="R1446" s="23">
        <f>+P1446+Q1446</f>
        <v>0</v>
      </c>
      <c r="S1446" s="23">
        <f>+O1446</f>
        <v>1375975</v>
      </c>
      <c r="T1446" s="18"/>
      <c r="U1446" s="95" t="s">
        <v>2302</v>
      </c>
    </row>
    <row r="1447" spans="1:21" x14ac:dyDescent="0.35">
      <c r="A1447" s="3" t="s">
        <v>2083</v>
      </c>
      <c r="B1447" s="3" t="s">
        <v>437</v>
      </c>
      <c r="C1447" s="3"/>
      <c r="D1447" s="3">
        <v>119.96</v>
      </c>
      <c r="E1447" s="91">
        <v>11500</v>
      </c>
      <c r="F1447" s="34">
        <f>+D1447*0.8364</f>
        <v>100.33454399999999</v>
      </c>
      <c r="G1447" s="34"/>
      <c r="H1447" s="34">
        <f>+D1447*E1447</f>
        <v>1379540</v>
      </c>
      <c r="I1447" s="34">
        <f>+CEILING(F1447*G1447,1000)</f>
        <v>0</v>
      </c>
      <c r="J1447" s="34">
        <f>(H1447-I1447)</f>
        <v>1379540</v>
      </c>
      <c r="K1447" s="98">
        <v>44585</v>
      </c>
      <c r="L1447" s="3" t="s">
        <v>2109</v>
      </c>
      <c r="M1447" s="34"/>
      <c r="N1447" s="34"/>
      <c r="O1447" s="34"/>
      <c r="P1447" s="34"/>
      <c r="Q1447" s="34"/>
      <c r="R1447" s="34"/>
      <c r="S1447" s="34"/>
      <c r="T1447" s="3" t="s">
        <v>2154</v>
      </c>
      <c r="U1447" s="1" t="s">
        <v>2303</v>
      </c>
    </row>
    <row r="1448" spans="1:21" x14ac:dyDescent="0.35">
      <c r="A1448" s="3" t="s">
        <v>2083</v>
      </c>
      <c r="B1448" s="3"/>
      <c r="C1448" s="3"/>
      <c r="D1448" s="3"/>
      <c r="E1448" s="91"/>
      <c r="F1448" s="34"/>
      <c r="G1448" s="34"/>
      <c r="H1448" s="34"/>
      <c r="I1448" s="34"/>
      <c r="J1448" s="34"/>
      <c r="K1448" s="98">
        <v>44585</v>
      </c>
      <c r="L1448" s="3" t="s">
        <v>316</v>
      </c>
      <c r="M1448" s="34">
        <v>10000</v>
      </c>
      <c r="N1448" s="34"/>
      <c r="O1448" s="34">
        <f t="shared" si="236"/>
        <v>10000</v>
      </c>
      <c r="P1448" s="34"/>
      <c r="Q1448" s="34"/>
      <c r="R1448" s="34"/>
      <c r="S1448" s="34"/>
      <c r="T1448" s="3" t="s">
        <v>2154</v>
      </c>
    </row>
    <row r="1449" spans="1:21" x14ac:dyDescent="0.35">
      <c r="A1449" s="3" t="s">
        <v>2083</v>
      </c>
      <c r="B1449" s="3"/>
      <c r="C1449" s="3"/>
      <c r="D1449" s="3"/>
      <c r="E1449" s="91"/>
      <c r="F1449" s="34">
        <f>+D1449*0.8364</f>
        <v>0</v>
      </c>
      <c r="G1449" s="34"/>
      <c r="H1449" s="34"/>
      <c r="I1449" s="34"/>
      <c r="J1449" s="34"/>
      <c r="K1449" s="98">
        <v>44622</v>
      </c>
      <c r="L1449" s="3" t="s">
        <v>316</v>
      </c>
      <c r="M1449" s="34">
        <v>300000</v>
      </c>
      <c r="N1449" s="34"/>
      <c r="O1449" s="34">
        <f t="shared" si="236"/>
        <v>300000</v>
      </c>
      <c r="P1449" s="34"/>
      <c r="Q1449" s="34"/>
      <c r="R1449" s="34"/>
      <c r="S1449" s="34"/>
      <c r="T1449" s="3" t="s">
        <v>2154</v>
      </c>
    </row>
    <row r="1450" spans="1:21" x14ac:dyDescent="0.35">
      <c r="A1450" s="3" t="s">
        <v>2083</v>
      </c>
      <c r="B1450" s="3"/>
      <c r="C1450" s="3"/>
      <c r="D1450" s="3"/>
      <c r="E1450" s="91"/>
      <c r="F1450" s="34"/>
      <c r="G1450" s="34"/>
      <c r="H1450" s="34"/>
      <c r="I1450" s="34"/>
      <c r="J1450" s="34"/>
      <c r="K1450" s="98">
        <v>44622</v>
      </c>
      <c r="L1450" s="3" t="s">
        <v>316</v>
      </c>
      <c r="M1450" s="34">
        <v>296000</v>
      </c>
      <c r="N1450" s="34"/>
      <c r="O1450" s="34">
        <f t="shared" si="236"/>
        <v>296000</v>
      </c>
      <c r="P1450" s="34"/>
      <c r="Q1450" s="34"/>
      <c r="R1450" s="34"/>
      <c r="S1450" s="34"/>
      <c r="T1450" s="3" t="s">
        <v>2154</v>
      </c>
    </row>
    <row r="1451" spans="1:21" x14ac:dyDescent="0.35">
      <c r="A1451" s="3" t="s">
        <v>2083</v>
      </c>
      <c r="B1451" s="3"/>
      <c r="C1451" s="3"/>
      <c r="D1451" s="3"/>
      <c r="E1451" s="91"/>
      <c r="F1451" s="34"/>
      <c r="G1451" s="34"/>
      <c r="H1451" s="34"/>
      <c r="I1451" s="34"/>
      <c r="J1451" s="34"/>
      <c r="K1451" s="98">
        <v>44622</v>
      </c>
      <c r="L1451" s="3" t="s">
        <v>1182</v>
      </c>
      <c r="M1451" s="34"/>
      <c r="N1451" s="34">
        <v>773540</v>
      </c>
      <c r="O1451" s="34">
        <f t="shared" si="236"/>
        <v>773540</v>
      </c>
      <c r="P1451" s="34"/>
      <c r="Q1451" s="34"/>
      <c r="R1451" s="34"/>
      <c r="S1451" s="34"/>
      <c r="T1451" s="3" t="s">
        <v>2154</v>
      </c>
    </row>
    <row r="1452" spans="1:21" x14ac:dyDescent="0.35">
      <c r="A1452" s="3" t="s">
        <v>2083</v>
      </c>
      <c r="B1452" s="3"/>
      <c r="C1452" s="3"/>
      <c r="D1452" s="3"/>
      <c r="E1452" s="91"/>
      <c r="F1452" s="34"/>
      <c r="G1452" s="34"/>
      <c r="H1452" s="34"/>
      <c r="I1452" s="34"/>
      <c r="J1452" s="34"/>
      <c r="K1452" s="98">
        <v>44628</v>
      </c>
      <c r="L1452" s="3" t="s">
        <v>316</v>
      </c>
      <c r="M1452" s="34">
        <v>-300000</v>
      </c>
      <c r="N1452" s="34"/>
      <c r="O1452" s="34">
        <f t="shared" si="236"/>
        <v>-300000</v>
      </c>
      <c r="P1452" s="34"/>
      <c r="Q1452" s="34"/>
      <c r="R1452" s="34"/>
      <c r="S1452" s="34"/>
      <c r="T1452" s="3" t="s">
        <v>2154</v>
      </c>
    </row>
    <row r="1453" spans="1:21" x14ac:dyDescent="0.35">
      <c r="A1453" s="3" t="s">
        <v>2083</v>
      </c>
      <c r="B1453" s="3"/>
      <c r="C1453" s="3"/>
      <c r="D1453" s="3"/>
      <c r="E1453" s="91"/>
      <c r="F1453" s="34"/>
      <c r="G1453" s="34"/>
      <c r="H1453" s="34"/>
      <c r="I1453" s="34"/>
      <c r="J1453" s="34"/>
      <c r="K1453" s="98">
        <v>44635</v>
      </c>
      <c r="L1453" s="3" t="s">
        <v>316</v>
      </c>
      <c r="M1453" s="34">
        <v>300000</v>
      </c>
      <c r="N1453" s="34"/>
      <c r="O1453" s="34">
        <f t="shared" si="236"/>
        <v>300000</v>
      </c>
      <c r="P1453" s="34"/>
      <c r="Q1453" s="34"/>
      <c r="R1453" s="34"/>
      <c r="S1453" s="34"/>
      <c r="T1453" s="3" t="s">
        <v>2154</v>
      </c>
    </row>
    <row r="1454" spans="1:21" x14ac:dyDescent="0.35">
      <c r="A1454" s="3" t="s">
        <v>2083</v>
      </c>
      <c r="B1454" s="3"/>
      <c r="C1454" s="3"/>
      <c r="D1454" s="3"/>
      <c r="E1454" s="91"/>
      <c r="F1454" s="34"/>
      <c r="G1454" s="34"/>
      <c r="H1454" s="34"/>
      <c r="I1454" s="34"/>
      <c r="J1454" s="34"/>
      <c r="K1454" s="21"/>
      <c r="L1454" s="3"/>
      <c r="M1454" s="34"/>
      <c r="N1454" s="34"/>
      <c r="O1454" s="34"/>
      <c r="P1454" s="34"/>
      <c r="Q1454" s="34"/>
      <c r="R1454" s="34"/>
      <c r="S1454" s="34"/>
      <c r="T1454" s="3" t="s">
        <v>2154</v>
      </c>
    </row>
    <row r="1455" spans="1:21" s="95" customFormat="1" x14ac:dyDescent="0.35">
      <c r="A1455" s="18"/>
      <c r="B1455" s="18"/>
      <c r="C1455" s="18"/>
      <c r="D1455" s="18"/>
      <c r="E1455" s="94"/>
      <c r="F1455" s="23"/>
      <c r="G1455" s="23"/>
      <c r="H1455" s="23"/>
      <c r="I1455" s="23"/>
      <c r="J1455" s="23"/>
      <c r="K1455" s="36"/>
      <c r="L1455" s="18"/>
      <c r="M1455" s="23">
        <f t="shared" ref="M1455:N1455" si="243">SUM(M1447:M1454)</f>
        <v>606000</v>
      </c>
      <c r="N1455" s="23">
        <f t="shared" si="243"/>
        <v>773540</v>
      </c>
      <c r="O1455" s="23">
        <f>SUM(O1447:O1454)</f>
        <v>1379540</v>
      </c>
      <c r="P1455" s="23">
        <f>+I1447-M1455</f>
        <v>-606000</v>
      </c>
      <c r="Q1455" s="23">
        <f>+J1447-N1455</f>
        <v>606000</v>
      </c>
      <c r="R1455" s="23">
        <f>+P1455+Q1455</f>
        <v>0</v>
      </c>
      <c r="S1455" s="23">
        <f>+O1455</f>
        <v>1379540</v>
      </c>
      <c r="T1455" s="18"/>
      <c r="U1455" s="95" t="s">
        <v>2302</v>
      </c>
    </row>
    <row r="1456" spans="1:21" x14ac:dyDescent="0.35">
      <c r="A1456" s="3" t="s">
        <v>2084</v>
      </c>
      <c r="B1456" s="3" t="s">
        <v>437</v>
      </c>
      <c r="C1456" s="3"/>
      <c r="D1456" s="3">
        <v>120.28</v>
      </c>
      <c r="E1456" s="91">
        <v>11500</v>
      </c>
      <c r="F1456" s="34">
        <f>+D1456*0.8364</f>
        <v>100.602192</v>
      </c>
      <c r="G1456" s="34"/>
      <c r="H1456" s="34">
        <f>+D1456*E1456</f>
        <v>1383220</v>
      </c>
      <c r="I1456" s="34">
        <f>+CEILING(F1456*G1456,1000)</f>
        <v>0</v>
      </c>
      <c r="J1456" s="34">
        <f>(H1456-I1456)</f>
        <v>1383220</v>
      </c>
      <c r="K1456" s="98">
        <v>44878</v>
      </c>
      <c r="L1456" s="3" t="s">
        <v>2109</v>
      </c>
      <c r="M1456" s="34"/>
      <c r="N1456" s="34"/>
      <c r="O1456" s="34"/>
      <c r="P1456" s="34"/>
      <c r="Q1456" s="34"/>
      <c r="R1456" s="34"/>
      <c r="S1456" s="34"/>
      <c r="T1456" s="3" t="s">
        <v>2130</v>
      </c>
      <c r="U1456" s="1" t="s">
        <v>2303</v>
      </c>
    </row>
    <row r="1457" spans="1:21" x14ac:dyDescent="0.35">
      <c r="A1457" s="3" t="s">
        <v>2084</v>
      </c>
      <c r="B1457" s="3"/>
      <c r="C1457" s="3"/>
      <c r="D1457" s="3"/>
      <c r="E1457" s="91"/>
      <c r="F1457" s="34"/>
      <c r="G1457" s="34"/>
      <c r="H1457" s="34"/>
      <c r="I1457" s="34"/>
      <c r="J1457" s="34"/>
      <c r="K1457" s="98">
        <v>44585</v>
      </c>
      <c r="L1457" s="3" t="s">
        <v>9</v>
      </c>
      <c r="M1457" s="34"/>
      <c r="N1457" s="34">
        <v>5000</v>
      </c>
      <c r="O1457" s="34">
        <f t="shared" ref="O1457:O1464" si="244">+SUM(M1457:N1457)</f>
        <v>5000</v>
      </c>
      <c r="P1457" s="34"/>
      <c r="Q1457" s="34"/>
      <c r="R1457" s="34"/>
      <c r="S1457" s="34"/>
      <c r="T1457" s="3" t="s">
        <v>2151</v>
      </c>
    </row>
    <row r="1458" spans="1:21" x14ac:dyDescent="0.35">
      <c r="A1458" s="3" t="s">
        <v>2084</v>
      </c>
      <c r="B1458" s="3"/>
      <c r="C1458" s="3"/>
      <c r="D1458" s="3"/>
      <c r="E1458" s="91"/>
      <c r="F1458" s="34"/>
      <c r="G1458" s="34"/>
      <c r="H1458" s="34"/>
      <c r="I1458" s="34"/>
      <c r="J1458" s="34"/>
      <c r="K1458" s="98">
        <v>44957</v>
      </c>
      <c r="L1458" s="3" t="s">
        <v>9</v>
      </c>
      <c r="M1458" s="34"/>
      <c r="N1458" s="34">
        <v>-5000</v>
      </c>
      <c r="O1458" s="34">
        <f t="shared" si="244"/>
        <v>-5000</v>
      </c>
      <c r="P1458" s="34"/>
      <c r="Q1458" s="34"/>
      <c r="R1458" s="34"/>
      <c r="S1458" s="34"/>
      <c r="T1458" s="3" t="s">
        <v>2151</v>
      </c>
    </row>
    <row r="1459" spans="1:21" x14ac:dyDescent="0.35">
      <c r="A1459" s="3" t="s">
        <v>2084</v>
      </c>
      <c r="B1459" s="3"/>
      <c r="C1459" s="3"/>
      <c r="D1459" s="3"/>
      <c r="E1459" s="91"/>
      <c r="F1459" s="34">
        <f>+D1459*0.8364</f>
        <v>0</v>
      </c>
      <c r="G1459" s="34"/>
      <c r="H1459" s="34"/>
      <c r="I1459" s="34"/>
      <c r="J1459" s="34"/>
      <c r="K1459" s="98">
        <v>44879</v>
      </c>
      <c r="L1459" s="100" t="s">
        <v>2256</v>
      </c>
      <c r="M1459" s="100">
        <v>345800</v>
      </c>
      <c r="N1459" s="34"/>
      <c r="O1459" s="34">
        <f t="shared" si="244"/>
        <v>345800</v>
      </c>
      <c r="P1459" s="34"/>
      <c r="Q1459" s="34"/>
      <c r="R1459" s="34"/>
      <c r="S1459" s="34"/>
      <c r="T1459" s="3" t="s">
        <v>979</v>
      </c>
    </row>
    <row r="1460" spans="1:21" x14ac:dyDescent="0.35">
      <c r="A1460" s="3" t="s">
        <v>2084</v>
      </c>
      <c r="B1460" s="3"/>
      <c r="C1460" s="3"/>
      <c r="D1460" s="3"/>
      <c r="E1460" s="91"/>
      <c r="F1460" s="34"/>
      <c r="G1460" s="34"/>
      <c r="H1460" s="34"/>
      <c r="I1460" s="34"/>
      <c r="J1460" s="34"/>
      <c r="K1460" s="98">
        <v>45024</v>
      </c>
      <c r="L1460" s="100" t="s">
        <v>2257</v>
      </c>
      <c r="M1460" s="100">
        <v>-170800</v>
      </c>
      <c r="N1460" s="34"/>
      <c r="O1460" s="34">
        <f t="shared" si="244"/>
        <v>-170800</v>
      </c>
      <c r="P1460" s="34"/>
      <c r="Q1460" s="34"/>
      <c r="R1460" s="34"/>
      <c r="S1460" s="34"/>
      <c r="T1460" s="3" t="s">
        <v>979</v>
      </c>
    </row>
    <row r="1461" spans="1:21" x14ac:dyDescent="0.35">
      <c r="A1461" s="3" t="s">
        <v>2084</v>
      </c>
      <c r="B1461" s="3"/>
      <c r="C1461" s="3"/>
      <c r="D1461" s="3"/>
      <c r="E1461" s="91"/>
      <c r="F1461" s="34"/>
      <c r="G1461" s="34"/>
      <c r="H1461" s="34"/>
      <c r="I1461" s="34"/>
      <c r="J1461" s="34"/>
      <c r="K1461" s="98">
        <v>45024</v>
      </c>
      <c r="L1461" s="100" t="s">
        <v>2258</v>
      </c>
      <c r="M1461" s="100">
        <v>-175000</v>
      </c>
      <c r="N1461" s="34"/>
      <c r="O1461" s="34">
        <f t="shared" si="244"/>
        <v>-175000</v>
      </c>
      <c r="P1461" s="34"/>
      <c r="Q1461" s="34"/>
      <c r="R1461" s="34"/>
      <c r="S1461" s="34"/>
      <c r="T1461" s="3" t="s">
        <v>979</v>
      </c>
    </row>
    <row r="1462" spans="1:21" x14ac:dyDescent="0.35">
      <c r="A1462" s="3" t="s">
        <v>2084</v>
      </c>
      <c r="B1462" s="3"/>
      <c r="C1462" s="3" t="s">
        <v>2085</v>
      </c>
      <c r="D1462" s="3"/>
      <c r="E1462" s="91"/>
      <c r="F1462" s="34"/>
      <c r="G1462" s="34"/>
      <c r="H1462" s="34"/>
      <c r="I1462" s="34"/>
      <c r="J1462" s="34"/>
      <c r="K1462" s="98">
        <v>45027</v>
      </c>
      <c r="L1462" s="3" t="s">
        <v>9</v>
      </c>
      <c r="M1462" s="34"/>
      <c r="N1462" s="34">
        <v>21000</v>
      </c>
      <c r="O1462" s="34">
        <f t="shared" si="244"/>
        <v>21000</v>
      </c>
      <c r="P1462" s="34"/>
      <c r="Q1462" s="34"/>
      <c r="R1462" s="34"/>
      <c r="S1462" s="34"/>
      <c r="T1462" s="3" t="s">
        <v>2130</v>
      </c>
    </row>
    <row r="1463" spans="1:21" x14ac:dyDescent="0.35">
      <c r="A1463" s="3" t="s">
        <v>2084</v>
      </c>
      <c r="B1463" s="3"/>
      <c r="C1463" s="3" t="s">
        <v>2085</v>
      </c>
      <c r="D1463" s="3"/>
      <c r="E1463" s="91"/>
      <c r="F1463" s="34"/>
      <c r="G1463" s="34"/>
      <c r="H1463" s="34"/>
      <c r="I1463" s="34"/>
      <c r="J1463" s="34"/>
      <c r="K1463" s="98">
        <v>45036</v>
      </c>
      <c r="L1463" s="3" t="s">
        <v>9</v>
      </c>
      <c r="M1463" s="34"/>
      <c r="N1463" s="34">
        <v>698200</v>
      </c>
      <c r="O1463" s="34">
        <f t="shared" si="244"/>
        <v>698200</v>
      </c>
      <c r="P1463" s="34"/>
      <c r="Q1463" s="34"/>
      <c r="R1463" s="34"/>
      <c r="S1463" s="34"/>
      <c r="T1463" s="3" t="s">
        <v>2130</v>
      </c>
    </row>
    <row r="1464" spans="1:21" x14ac:dyDescent="0.35">
      <c r="A1464" s="3" t="s">
        <v>2084</v>
      </c>
      <c r="B1464" s="3"/>
      <c r="C1464" s="3"/>
      <c r="D1464" s="3"/>
      <c r="E1464" s="91"/>
      <c r="F1464" s="34"/>
      <c r="G1464" s="34"/>
      <c r="H1464" s="34"/>
      <c r="I1464" s="34"/>
      <c r="J1464" s="34"/>
      <c r="K1464" s="98">
        <v>45036</v>
      </c>
      <c r="L1464" s="3" t="s">
        <v>316</v>
      </c>
      <c r="M1464" s="34">
        <v>664000</v>
      </c>
      <c r="N1464" s="34">
        <v>0</v>
      </c>
      <c r="O1464" s="34">
        <f t="shared" si="244"/>
        <v>664000</v>
      </c>
      <c r="P1464" s="34"/>
      <c r="Q1464" s="34"/>
      <c r="R1464" s="34"/>
      <c r="S1464" s="34"/>
      <c r="T1464" s="3" t="s">
        <v>2130</v>
      </c>
    </row>
    <row r="1465" spans="1:21" x14ac:dyDescent="0.35">
      <c r="A1465" s="3" t="s">
        <v>2084</v>
      </c>
      <c r="B1465" s="3"/>
      <c r="C1465" s="3"/>
      <c r="D1465" s="3"/>
      <c r="E1465" s="91"/>
      <c r="F1465" s="34"/>
      <c r="G1465" s="34"/>
      <c r="H1465" s="34"/>
      <c r="I1465" s="34"/>
      <c r="J1465" s="34"/>
      <c r="K1465" s="3"/>
      <c r="L1465" s="3"/>
      <c r="M1465" s="34"/>
      <c r="N1465" s="34"/>
      <c r="O1465" s="34"/>
      <c r="P1465" s="34"/>
      <c r="Q1465" s="34"/>
      <c r="R1465" s="34"/>
      <c r="S1465" s="34"/>
      <c r="T1465" s="3" t="s">
        <v>2130</v>
      </c>
    </row>
    <row r="1466" spans="1:21" s="95" customFormat="1" x14ac:dyDescent="0.35">
      <c r="A1466" s="18"/>
      <c r="B1466" s="18"/>
      <c r="C1466" s="18"/>
      <c r="D1466" s="18"/>
      <c r="E1466" s="94"/>
      <c r="F1466" s="23"/>
      <c r="G1466" s="23"/>
      <c r="H1466" s="23"/>
      <c r="I1466" s="23"/>
      <c r="J1466" s="23"/>
      <c r="K1466" s="18"/>
      <c r="L1466" s="18"/>
      <c r="M1466" s="23">
        <f t="shared" ref="M1466:N1466" si="245">SUM(M1457:M1465)</f>
        <v>664000</v>
      </c>
      <c r="N1466" s="23">
        <f t="shared" si="245"/>
        <v>719200</v>
      </c>
      <c r="O1466" s="23">
        <f>SUM(O1457:O1465)</f>
        <v>1383200</v>
      </c>
      <c r="P1466" s="23">
        <f>+I1456-M1466</f>
        <v>-664000</v>
      </c>
      <c r="Q1466" s="23">
        <f>+J1456-N1466</f>
        <v>664020</v>
      </c>
      <c r="R1466" s="23">
        <f>+P1466+Q1466</f>
        <v>20</v>
      </c>
      <c r="S1466" s="23">
        <f>+O1466</f>
        <v>1383200</v>
      </c>
      <c r="T1466" s="18"/>
      <c r="U1466" s="95" t="s">
        <v>2302</v>
      </c>
    </row>
    <row r="1467" spans="1:21" x14ac:dyDescent="0.35">
      <c r="A1467" s="3" t="s">
        <v>2086</v>
      </c>
      <c r="B1467" s="3" t="s">
        <v>437</v>
      </c>
      <c r="C1467" s="3"/>
      <c r="D1467" s="3">
        <v>120.59</v>
      </c>
      <c r="E1467" s="91">
        <v>11500</v>
      </c>
      <c r="F1467" s="34">
        <f>+D1467*0.8364</f>
        <v>100.86147600000001</v>
      </c>
      <c r="G1467" s="34"/>
      <c r="H1467" s="34">
        <f>+D1467*E1467</f>
        <v>1386785</v>
      </c>
      <c r="I1467" s="34">
        <f>+CEILING(F1467*G1467,1000)</f>
        <v>0</v>
      </c>
      <c r="J1467" s="34">
        <f>(H1467-I1467)</f>
        <v>1386785</v>
      </c>
      <c r="K1467" s="98">
        <v>44570</v>
      </c>
      <c r="L1467" s="3" t="s">
        <v>2109</v>
      </c>
      <c r="M1467" s="34"/>
      <c r="N1467" s="34"/>
      <c r="O1467" s="34"/>
      <c r="P1467" s="34"/>
      <c r="Q1467" s="34"/>
      <c r="R1467" s="34"/>
      <c r="S1467" s="34"/>
      <c r="T1467" s="3" t="s">
        <v>2149</v>
      </c>
      <c r="U1467" s="1" t="s">
        <v>2303</v>
      </c>
    </row>
    <row r="1468" spans="1:21" x14ac:dyDescent="0.35">
      <c r="A1468" s="3" t="s">
        <v>2086</v>
      </c>
      <c r="B1468" s="3"/>
      <c r="C1468" s="3"/>
      <c r="D1468" s="3"/>
      <c r="E1468" s="91"/>
      <c r="F1468" s="34">
        <f>+D1468*0.8364</f>
        <v>0</v>
      </c>
      <c r="G1468" s="34"/>
      <c r="H1468" s="34"/>
      <c r="I1468" s="34"/>
      <c r="J1468" s="34"/>
      <c r="K1468" s="21">
        <v>44570</v>
      </c>
      <c r="L1468" s="3" t="s">
        <v>9</v>
      </c>
      <c r="M1468" s="34"/>
      <c r="N1468" s="34">
        <v>5000</v>
      </c>
      <c r="O1468" s="34">
        <f t="shared" ref="O1468:O1476" si="246">+SUM(M1468:N1468)</f>
        <v>5000</v>
      </c>
      <c r="P1468" s="34"/>
      <c r="Q1468" s="34"/>
      <c r="R1468" s="34"/>
      <c r="S1468" s="34"/>
      <c r="T1468" s="3" t="s">
        <v>2149</v>
      </c>
    </row>
    <row r="1469" spans="1:21" x14ac:dyDescent="0.35">
      <c r="A1469" s="3" t="s">
        <v>2086</v>
      </c>
      <c r="B1469" s="3"/>
      <c r="C1469" s="3"/>
      <c r="D1469" s="3"/>
      <c r="E1469" s="91"/>
      <c r="F1469" s="34"/>
      <c r="G1469" s="34"/>
      <c r="H1469" s="34"/>
      <c r="I1469" s="34"/>
      <c r="J1469" s="34"/>
      <c r="K1469" s="21">
        <v>44592</v>
      </c>
      <c r="L1469" s="3" t="s">
        <v>9</v>
      </c>
      <c r="M1469" s="34"/>
      <c r="N1469" s="34">
        <v>195000</v>
      </c>
      <c r="O1469" s="34">
        <f t="shared" si="246"/>
        <v>195000</v>
      </c>
      <c r="P1469" s="34"/>
      <c r="Q1469" s="34"/>
      <c r="R1469" s="34"/>
      <c r="S1469" s="34"/>
      <c r="T1469" s="3" t="s">
        <v>2149</v>
      </c>
    </row>
    <row r="1470" spans="1:21" x14ac:dyDescent="0.35">
      <c r="A1470" s="3" t="s">
        <v>2086</v>
      </c>
      <c r="B1470" s="3"/>
      <c r="C1470" s="3"/>
      <c r="D1470" s="3"/>
      <c r="E1470" s="91"/>
      <c r="F1470" s="34"/>
      <c r="G1470" s="34"/>
      <c r="H1470" s="34"/>
      <c r="I1470" s="34"/>
      <c r="J1470" s="34"/>
      <c r="K1470" s="21">
        <v>44600</v>
      </c>
      <c r="L1470" s="3" t="s">
        <v>9</v>
      </c>
      <c r="M1470" s="34"/>
      <c r="N1470" s="34">
        <v>200000</v>
      </c>
      <c r="O1470" s="34">
        <f t="shared" si="246"/>
        <v>200000</v>
      </c>
      <c r="P1470" s="34"/>
      <c r="Q1470" s="34"/>
      <c r="R1470" s="34"/>
      <c r="S1470" s="34"/>
      <c r="T1470" s="3" t="s">
        <v>2149</v>
      </c>
    </row>
    <row r="1471" spans="1:21" x14ac:dyDescent="0.35">
      <c r="A1471" s="3" t="s">
        <v>2086</v>
      </c>
      <c r="B1471" s="3"/>
      <c r="C1471" s="3"/>
      <c r="D1471" s="3"/>
      <c r="E1471" s="91"/>
      <c r="F1471" s="34"/>
      <c r="G1471" s="34"/>
      <c r="H1471" s="34"/>
      <c r="I1471" s="34"/>
      <c r="J1471" s="34"/>
      <c r="K1471" s="21">
        <v>44603</v>
      </c>
      <c r="L1471" s="3" t="s">
        <v>9</v>
      </c>
      <c r="M1471" s="34"/>
      <c r="N1471" s="34">
        <v>200000</v>
      </c>
      <c r="O1471" s="34">
        <f t="shared" si="246"/>
        <v>200000</v>
      </c>
      <c r="P1471" s="34"/>
      <c r="Q1471" s="34"/>
      <c r="R1471" s="34"/>
      <c r="S1471" s="34"/>
      <c r="T1471" s="3" t="s">
        <v>2149</v>
      </c>
    </row>
    <row r="1472" spans="1:21" x14ac:dyDescent="0.35">
      <c r="A1472" s="3" t="s">
        <v>2086</v>
      </c>
      <c r="B1472" s="3"/>
      <c r="C1472" s="3"/>
      <c r="D1472" s="3"/>
      <c r="E1472" s="91"/>
      <c r="F1472" s="34"/>
      <c r="G1472" s="34"/>
      <c r="H1472" s="34"/>
      <c r="I1472" s="34"/>
      <c r="J1472" s="34"/>
      <c r="K1472" s="21">
        <v>44627</v>
      </c>
      <c r="L1472" s="3" t="s">
        <v>316</v>
      </c>
      <c r="M1472" s="34"/>
      <c r="N1472" s="34">
        <v>600000</v>
      </c>
      <c r="O1472" s="34">
        <f t="shared" si="246"/>
        <v>600000</v>
      </c>
      <c r="P1472" s="34"/>
      <c r="Q1472" s="34"/>
      <c r="R1472" s="34"/>
      <c r="S1472" s="34"/>
      <c r="T1472" s="3" t="s">
        <v>2149</v>
      </c>
    </row>
    <row r="1473" spans="1:21" x14ac:dyDescent="0.35">
      <c r="A1473" s="3" t="s">
        <v>2086</v>
      </c>
      <c r="B1473" s="3"/>
      <c r="C1473" s="3"/>
      <c r="D1473" s="3"/>
      <c r="E1473" s="91"/>
      <c r="F1473" s="34"/>
      <c r="G1473" s="34"/>
      <c r="H1473" s="34"/>
      <c r="I1473" s="34"/>
      <c r="J1473" s="34"/>
      <c r="K1473" s="21">
        <v>44628</v>
      </c>
      <c r="L1473" s="3" t="s">
        <v>9</v>
      </c>
      <c r="M1473" s="34"/>
      <c r="N1473" s="34">
        <v>188280</v>
      </c>
      <c r="O1473" s="34">
        <f t="shared" si="246"/>
        <v>188280</v>
      </c>
      <c r="P1473" s="34"/>
      <c r="Q1473" s="34"/>
      <c r="R1473" s="34"/>
      <c r="S1473" s="34"/>
      <c r="T1473" s="3" t="s">
        <v>2149</v>
      </c>
    </row>
    <row r="1474" spans="1:21" x14ac:dyDescent="0.35">
      <c r="A1474" s="3" t="s">
        <v>2086</v>
      </c>
      <c r="B1474" s="3"/>
      <c r="C1474" s="3"/>
      <c r="D1474" s="3"/>
      <c r="E1474" s="91"/>
      <c r="F1474" s="34"/>
      <c r="G1474" s="34"/>
      <c r="H1474" s="34"/>
      <c r="I1474" s="34"/>
      <c r="J1474" s="34"/>
      <c r="K1474" s="21"/>
      <c r="L1474" s="3"/>
      <c r="M1474" s="34"/>
      <c r="N1474" s="34"/>
      <c r="O1474" s="34"/>
      <c r="P1474" s="34"/>
      <c r="Q1474" s="34"/>
      <c r="R1474" s="34"/>
      <c r="S1474" s="34"/>
      <c r="T1474" s="3" t="s">
        <v>2149</v>
      </c>
    </row>
    <row r="1475" spans="1:21" s="95" customFormat="1" x14ac:dyDescent="0.35">
      <c r="A1475" s="18"/>
      <c r="B1475" s="18"/>
      <c r="C1475" s="18"/>
      <c r="D1475" s="18"/>
      <c r="E1475" s="94"/>
      <c r="F1475" s="23"/>
      <c r="G1475" s="23"/>
      <c r="H1475" s="23"/>
      <c r="I1475" s="23"/>
      <c r="J1475" s="23"/>
      <c r="K1475" s="36"/>
      <c r="L1475" s="18"/>
      <c r="M1475" s="23">
        <f t="shared" ref="M1475:N1475" si="247">SUM(M1468:M1474)</f>
        <v>0</v>
      </c>
      <c r="N1475" s="23">
        <f t="shared" si="247"/>
        <v>1388280</v>
      </c>
      <c r="O1475" s="23">
        <f>SUM(O1468:O1474)</f>
        <v>1388280</v>
      </c>
      <c r="P1475" s="23">
        <f>+I1467-M1475</f>
        <v>0</v>
      </c>
      <c r="Q1475" s="23">
        <f>+J1467-N1475</f>
        <v>-1495</v>
      </c>
      <c r="R1475" s="23">
        <f>+P1475+Q1475</f>
        <v>-1495</v>
      </c>
      <c r="S1475" s="23">
        <f>+O1475</f>
        <v>1388280</v>
      </c>
      <c r="T1475" s="18"/>
      <c r="U1475" s="95" t="s">
        <v>2302</v>
      </c>
    </row>
    <row r="1476" spans="1:21" s="28" customFormat="1" x14ac:dyDescent="0.35">
      <c r="A1476" s="26" t="s">
        <v>2087</v>
      </c>
      <c r="B1476" s="26" t="s">
        <v>437</v>
      </c>
      <c r="C1476" s="26"/>
      <c r="D1476" s="26">
        <v>145.13</v>
      </c>
      <c r="E1476" s="96">
        <v>12500</v>
      </c>
      <c r="F1476" s="27">
        <f t="shared" ref="F1476:F1477" si="248">+D1476*0.8364</f>
        <v>121.38673199999999</v>
      </c>
      <c r="G1476" s="27"/>
      <c r="H1476" s="27">
        <f t="shared" ref="H1476:H1477" si="249">+D1476*E1476</f>
        <v>1814125</v>
      </c>
      <c r="I1476" s="27">
        <f t="shared" ref="I1476:I1477" si="250">+CEILING(F1476*G1476,1000)</f>
        <v>0</v>
      </c>
      <c r="J1476" s="27">
        <f t="shared" ref="J1476:J1477" si="251">(H1476-I1476)</f>
        <v>1814125</v>
      </c>
      <c r="K1476" s="97"/>
      <c r="L1476" s="26"/>
      <c r="M1476" s="27"/>
      <c r="N1476" s="27"/>
      <c r="O1476" s="27">
        <f t="shared" si="246"/>
        <v>0</v>
      </c>
      <c r="P1476" s="27">
        <f>+I1476</f>
        <v>0</v>
      </c>
      <c r="Q1476" s="27">
        <f>+J1476</f>
        <v>1814125</v>
      </c>
      <c r="R1476" s="27">
        <f>+P1476+Q1476</f>
        <v>1814125</v>
      </c>
      <c r="S1476" s="27">
        <f>+O1476</f>
        <v>0</v>
      </c>
      <c r="T1476" s="26" t="s">
        <v>2151</v>
      </c>
      <c r="U1476" s="28" t="s">
        <v>2303</v>
      </c>
    </row>
    <row r="1477" spans="1:21" x14ac:dyDescent="0.35">
      <c r="A1477" s="3" t="s">
        <v>2088</v>
      </c>
      <c r="B1477" s="3" t="s">
        <v>437</v>
      </c>
      <c r="C1477" s="3"/>
      <c r="D1477" s="3">
        <v>121.31</v>
      </c>
      <c r="E1477" s="91">
        <v>10500</v>
      </c>
      <c r="F1477" s="34">
        <f t="shared" si="248"/>
        <v>101.463684</v>
      </c>
      <c r="G1477" s="34"/>
      <c r="H1477" s="34">
        <f t="shared" si="249"/>
        <v>1273755</v>
      </c>
      <c r="I1477" s="34">
        <f t="shared" si="250"/>
        <v>0</v>
      </c>
      <c r="J1477" s="34">
        <f t="shared" si="251"/>
        <v>1273755</v>
      </c>
      <c r="K1477" s="98">
        <v>44448</v>
      </c>
      <c r="L1477" s="3" t="s">
        <v>2109</v>
      </c>
      <c r="M1477" s="34"/>
      <c r="N1477" s="34"/>
      <c r="O1477" s="34"/>
      <c r="P1477" s="34"/>
      <c r="Q1477" s="34"/>
      <c r="R1477" s="34"/>
      <c r="S1477" s="34"/>
      <c r="T1477" s="3" t="s">
        <v>2153</v>
      </c>
      <c r="U1477" s="1" t="s">
        <v>2303</v>
      </c>
    </row>
    <row r="1478" spans="1:21" x14ac:dyDescent="0.35">
      <c r="A1478" s="3" t="s">
        <v>2088</v>
      </c>
      <c r="B1478" s="3"/>
      <c r="C1478" s="3"/>
      <c r="D1478" s="3"/>
      <c r="E1478" s="91"/>
      <c r="F1478" s="34"/>
      <c r="G1478" s="34"/>
      <c r="H1478" s="34"/>
      <c r="I1478" s="34"/>
      <c r="J1478" s="34"/>
      <c r="K1478" s="98">
        <v>44579</v>
      </c>
      <c r="L1478" s="3" t="s">
        <v>9</v>
      </c>
      <c r="M1478" s="34"/>
      <c r="N1478" s="34">
        <v>100000</v>
      </c>
      <c r="O1478" s="34">
        <f t="shared" ref="O1478:O1490" si="252">+SUM(M1478:N1478)</f>
        <v>100000</v>
      </c>
      <c r="P1478" s="34"/>
      <c r="Q1478" s="34"/>
      <c r="R1478" s="34"/>
      <c r="S1478" s="34"/>
      <c r="T1478" s="3" t="s">
        <v>2153</v>
      </c>
    </row>
    <row r="1479" spans="1:21" x14ac:dyDescent="0.35">
      <c r="A1479" s="3" t="s">
        <v>2088</v>
      </c>
      <c r="B1479" s="3"/>
      <c r="C1479" s="3"/>
      <c r="D1479" s="3"/>
      <c r="E1479" s="91"/>
      <c r="F1479" s="34">
        <f>+D1479*0.8364</f>
        <v>0</v>
      </c>
      <c r="G1479" s="34"/>
      <c r="H1479" s="34"/>
      <c r="I1479" s="34"/>
      <c r="J1479" s="34"/>
      <c r="K1479" s="21">
        <v>44215</v>
      </c>
      <c r="L1479" s="3" t="s">
        <v>9</v>
      </c>
      <c r="M1479" s="34"/>
      <c r="N1479" s="34">
        <v>250000</v>
      </c>
      <c r="O1479" s="34">
        <f t="shared" si="252"/>
        <v>250000</v>
      </c>
      <c r="P1479" s="34"/>
      <c r="Q1479" s="34"/>
      <c r="R1479" s="34"/>
      <c r="S1479" s="34"/>
      <c r="T1479" s="3" t="s">
        <v>2153</v>
      </c>
    </row>
    <row r="1480" spans="1:21" x14ac:dyDescent="0.35">
      <c r="A1480" s="3" t="s">
        <v>2088</v>
      </c>
      <c r="B1480" s="3"/>
      <c r="C1480" s="3"/>
      <c r="D1480" s="3"/>
      <c r="E1480" s="91"/>
      <c r="F1480" s="34"/>
      <c r="G1480" s="34"/>
      <c r="H1480" s="34"/>
      <c r="I1480" s="34"/>
      <c r="J1480" s="34"/>
      <c r="K1480" s="21">
        <v>44599</v>
      </c>
      <c r="L1480" s="3" t="s">
        <v>9</v>
      </c>
      <c r="M1480" s="34"/>
      <c r="N1480" s="34">
        <v>250000</v>
      </c>
      <c r="O1480" s="34">
        <f t="shared" si="252"/>
        <v>250000</v>
      </c>
      <c r="P1480" s="34"/>
      <c r="Q1480" s="34"/>
      <c r="R1480" s="34"/>
      <c r="S1480" s="34"/>
      <c r="T1480" s="3" t="s">
        <v>2153</v>
      </c>
    </row>
    <row r="1481" spans="1:21" x14ac:dyDescent="0.35">
      <c r="A1481" s="3" t="s">
        <v>2088</v>
      </c>
      <c r="B1481" s="3"/>
      <c r="C1481" s="3"/>
      <c r="D1481" s="3"/>
      <c r="E1481" s="91"/>
      <c r="F1481" s="34"/>
      <c r="G1481" s="34"/>
      <c r="H1481" s="34"/>
      <c r="I1481" s="34"/>
      <c r="J1481" s="34"/>
      <c r="K1481" s="21">
        <v>44609</v>
      </c>
      <c r="L1481" s="3" t="s">
        <v>9</v>
      </c>
      <c r="M1481" s="34"/>
      <c r="N1481" s="34">
        <v>75310</v>
      </c>
      <c r="O1481" s="34">
        <f t="shared" si="252"/>
        <v>75310</v>
      </c>
      <c r="P1481" s="34"/>
      <c r="Q1481" s="34"/>
      <c r="R1481" s="34"/>
      <c r="S1481" s="34"/>
      <c r="T1481" s="3" t="s">
        <v>2153</v>
      </c>
    </row>
    <row r="1482" spans="1:21" x14ac:dyDescent="0.35">
      <c r="A1482" s="3" t="s">
        <v>2088</v>
      </c>
      <c r="B1482" s="3"/>
      <c r="C1482" s="3"/>
      <c r="D1482" s="3"/>
      <c r="E1482" s="91"/>
      <c r="F1482" s="34"/>
      <c r="G1482" s="34"/>
      <c r="H1482" s="34"/>
      <c r="I1482" s="34"/>
      <c r="J1482" s="34"/>
      <c r="K1482" s="21">
        <v>44615</v>
      </c>
      <c r="L1482" s="3" t="s">
        <v>316</v>
      </c>
      <c r="M1482" s="34">
        <v>300000</v>
      </c>
      <c r="N1482" s="34"/>
      <c r="O1482" s="34">
        <f t="shared" si="252"/>
        <v>300000</v>
      </c>
      <c r="P1482" s="34"/>
      <c r="Q1482" s="34"/>
      <c r="R1482" s="34"/>
      <c r="S1482" s="34"/>
      <c r="T1482" s="3" t="s">
        <v>2153</v>
      </c>
    </row>
    <row r="1483" spans="1:21" x14ac:dyDescent="0.35">
      <c r="A1483" s="3" t="s">
        <v>2088</v>
      </c>
      <c r="B1483" s="3"/>
      <c r="C1483" s="3"/>
      <c r="D1483" s="3"/>
      <c r="E1483" s="91"/>
      <c r="F1483" s="34"/>
      <c r="G1483" s="34"/>
      <c r="H1483" s="34"/>
      <c r="I1483" s="34"/>
      <c r="J1483" s="34"/>
      <c r="K1483" s="21">
        <v>44615</v>
      </c>
      <c r="L1483" s="3" t="s">
        <v>316</v>
      </c>
      <c r="M1483" s="34">
        <v>308000</v>
      </c>
      <c r="N1483" s="34"/>
      <c r="O1483" s="34">
        <f t="shared" si="252"/>
        <v>308000</v>
      </c>
      <c r="P1483" s="34"/>
      <c r="Q1483" s="34"/>
      <c r="R1483" s="34"/>
      <c r="S1483" s="34"/>
      <c r="T1483" s="3" t="s">
        <v>2153</v>
      </c>
    </row>
    <row r="1484" spans="1:21" x14ac:dyDescent="0.35">
      <c r="A1484" s="3" t="s">
        <v>2088</v>
      </c>
      <c r="B1484" s="3"/>
      <c r="C1484" s="3"/>
      <c r="D1484" s="3"/>
      <c r="E1484" s="91"/>
      <c r="F1484" s="34"/>
      <c r="G1484" s="34"/>
      <c r="H1484" s="34"/>
      <c r="I1484" s="34"/>
      <c r="J1484" s="34"/>
      <c r="K1484" s="21"/>
      <c r="L1484" s="3"/>
      <c r="M1484" s="34"/>
      <c r="N1484" s="34"/>
      <c r="O1484" s="34"/>
      <c r="P1484" s="34"/>
      <c r="Q1484" s="34"/>
      <c r="R1484" s="34"/>
      <c r="S1484" s="34"/>
      <c r="T1484" s="3" t="s">
        <v>2153</v>
      </c>
    </row>
    <row r="1485" spans="1:21" s="95" customFormat="1" x14ac:dyDescent="0.35">
      <c r="A1485" s="18"/>
      <c r="B1485" s="18"/>
      <c r="C1485" s="18"/>
      <c r="D1485" s="18"/>
      <c r="E1485" s="94"/>
      <c r="F1485" s="23"/>
      <c r="G1485" s="23"/>
      <c r="H1485" s="23"/>
      <c r="I1485" s="23"/>
      <c r="J1485" s="23"/>
      <c r="K1485" s="36"/>
      <c r="L1485" s="18"/>
      <c r="M1485" s="23">
        <f t="shared" ref="M1485:N1485" si="253">SUM(M1478:M1484)</f>
        <v>608000</v>
      </c>
      <c r="N1485" s="23">
        <f t="shared" si="253"/>
        <v>675310</v>
      </c>
      <c r="O1485" s="23">
        <f>SUM(O1478:O1484)</f>
        <v>1283310</v>
      </c>
      <c r="P1485" s="23">
        <f>+I1477-M1485</f>
        <v>-608000</v>
      </c>
      <c r="Q1485" s="23">
        <f>+J1477-N1485</f>
        <v>598445</v>
      </c>
      <c r="R1485" s="23">
        <f>+P1485+Q1485</f>
        <v>-9555</v>
      </c>
      <c r="S1485" s="23">
        <f>+O1485</f>
        <v>1283310</v>
      </c>
      <c r="T1485" s="18"/>
      <c r="U1485" s="95" t="s">
        <v>2302</v>
      </c>
    </row>
    <row r="1486" spans="1:21" x14ac:dyDescent="0.35">
      <c r="A1486" s="3" t="s">
        <v>2089</v>
      </c>
      <c r="B1486" s="3" t="s">
        <v>437</v>
      </c>
      <c r="C1486" s="3"/>
      <c r="D1486" s="3">
        <v>121.67</v>
      </c>
      <c r="E1486" s="91">
        <v>11500</v>
      </c>
      <c r="F1486" s="34">
        <f>+D1486*0.8364</f>
        <v>101.76478800000001</v>
      </c>
      <c r="G1486" s="34"/>
      <c r="H1486" s="34">
        <f>+D1486*E1486</f>
        <v>1399205</v>
      </c>
      <c r="I1486" s="34">
        <f>+CEILING(F1486*G1486,1000)</f>
        <v>0</v>
      </c>
      <c r="J1486" s="34">
        <f>(H1486-I1486)</f>
        <v>1399205</v>
      </c>
      <c r="K1486" s="21">
        <v>44581</v>
      </c>
      <c r="L1486" s="3" t="s">
        <v>2109</v>
      </c>
      <c r="M1486" s="34"/>
      <c r="N1486" s="34"/>
      <c r="O1486" s="34"/>
      <c r="P1486" s="34"/>
      <c r="Q1486" s="34"/>
      <c r="R1486" s="34"/>
      <c r="S1486" s="34"/>
      <c r="T1486" s="3" t="s">
        <v>2135</v>
      </c>
      <c r="U1486" s="1" t="s">
        <v>2303</v>
      </c>
    </row>
    <row r="1487" spans="1:21" x14ac:dyDescent="0.35">
      <c r="A1487" s="3" t="s">
        <v>2089</v>
      </c>
      <c r="B1487" s="3"/>
      <c r="C1487" s="3"/>
      <c r="D1487" s="3"/>
      <c r="E1487" s="91"/>
      <c r="F1487" s="34"/>
      <c r="G1487" s="34"/>
      <c r="H1487" s="34"/>
      <c r="I1487" s="34"/>
      <c r="J1487" s="34"/>
      <c r="K1487" s="21">
        <v>44581</v>
      </c>
      <c r="L1487" s="3" t="s">
        <v>9</v>
      </c>
      <c r="M1487" s="34"/>
      <c r="N1487" s="34">
        <v>10000</v>
      </c>
      <c r="O1487" s="34">
        <f t="shared" si="252"/>
        <v>10000</v>
      </c>
      <c r="P1487" s="34"/>
      <c r="Q1487" s="34"/>
      <c r="R1487" s="34"/>
      <c r="S1487" s="34"/>
      <c r="T1487" s="3" t="s">
        <v>2135</v>
      </c>
    </row>
    <row r="1488" spans="1:21" x14ac:dyDescent="0.35">
      <c r="A1488" s="3" t="s">
        <v>2089</v>
      </c>
      <c r="B1488" s="3"/>
      <c r="C1488" s="3"/>
      <c r="D1488" s="3"/>
      <c r="E1488" s="91"/>
      <c r="F1488" s="34"/>
      <c r="G1488" s="34"/>
      <c r="H1488" s="34"/>
      <c r="I1488" s="34"/>
      <c r="J1488" s="34"/>
      <c r="K1488" s="21">
        <v>44585</v>
      </c>
      <c r="L1488" s="3" t="s">
        <v>9</v>
      </c>
      <c r="M1488" s="34"/>
      <c r="N1488" s="34">
        <v>200000</v>
      </c>
      <c r="O1488" s="34">
        <f t="shared" si="252"/>
        <v>200000</v>
      </c>
      <c r="P1488" s="34"/>
      <c r="Q1488" s="34"/>
      <c r="R1488" s="34"/>
      <c r="S1488" s="34"/>
      <c r="T1488" s="3" t="s">
        <v>2135</v>
      </c>
    </row>
    <row r="1489" spans="1:21" x14ac:dyDescent="0.35">
      <c r="A1489" s="3" t="s">
        <v>2089</v>
      </c>
      <c r="B1489" s="3"/>
      <c r="C1489" s="3"/>
      <c r="D1489" s="3"/>
      <c r="E1489" s="91"/>
      <c r="F1489" s="34"/>
      <c r="G1489" s="34"/>
      <c r="H1489" s="34"/>
      <c r="I1489" s="34"/>
      <c r="J1489" s="34"/>
      <c r="K1489" s="3">
        <v>44588</v>
      </c>
      <c r="L1489" s="3" t="s">
        <v>9</v>
      </c>
      <c r="M1489" s="34"/>
      <c r="N1489" s="34">
        <v>584200</v>
      </c>
      <c r="O1489" s="34">
        <f t="shared" si="252"/>
        <v>584200</v>
      </c>
      <c r="P1489" s="34"/>
      <c r="Q1489" s="34"/>
      <c r="R1489" s="34"/>
      <c r="S1489" s="34"/>
      <c r="T1489" s="3" t="s">
        <v>2135</v>
      </c>
    </row>
    <row r="1490" spans="1:21" x14ac:dyDescent="0.35">
      <c r="A1490" s="3" t="s">
        <v>2089</v>
      </c>
      <c r="B1490" s="3"/>
      <c r="C1490" s="3"/>
      <c r="D1490" s="3"/>
      <c r="E1490" s="91"/>
      <c r="F1490" s="34"/>
      <c r="G1490" s="34"/>
      <c r="H1490" s="34"/>
      <c r="I1490" s="34"/>
      <c r="J1490" s="34"/>
      <c r="K1490" s="3">
        <v>44588</v>
      </c>
      <c r="L1490" s="3" t="s">
        <v>316</v>
      </c>
      <c r="M1490" s="34">
        <v>605000</v>
      </c>
      <c r="N1490" s="34"/>
      <c r="O1490" s="34">
        <f t="shared" si="252"/>
        <v>605000</v>
      </c>
      <c r="P1490" s="34"/>
      <c r="Q1490" s="34"/>
      <c r="R1490" s="34"/>
      <c r="S1490" s="34"/>
      <c r="T1490" s="3" t="s">
        <v>2135</v>
      </c>
    </row>
    <row r="1491" spans="1:21" x14ac:dyDescent="0.35">
      <c r="A1491" s="3" t="s">
        <v>2089</v>
      </c>
      <c r="B1491" s="3"/>
      <c r="C1491" s="3"/>
      <c r="D1491" s="3"/>
      <c r="E1491" s="91"/>
      <c r="F1491" s="34">
        <f>+D1491*0.8364</f>
        <v>0</v>
      </c>
      <c r="G1491" s="34"/>
      <c r="H1491" s="34"/>
      <c r="I1491" s="34"/>
      <c r="J1491" s="34"/>
      <c r="K1491" s="21"/>
      <c r="L1491" s="3"/>
      <c r="M1491" s="34"/>
      <c r="N1491" s="34"/>
      <c r="O1491" s="34"/>
      <c r="P1491" s="34"/>
      <c r="Q1491" s="34"/>
      <c r="R1491" s="34"/>
      <c r="S1491" s="34"/>
      <c r="T1491" s="3" t="s">
        <v>2135</v>
      </c>
    </row>
    <row r="1492" spans="1:21" s="95" customFormat="1" x14ac:dyDescent="0.35">
      <c r="A1492" s="18"/>
      <c r="B1492" s="18"/>
      <c r="C1492" s="18"/>
      <c r="D1492" s="18"/>
      <c r="E1492" s="94"/>
      <c r="F1492" s="23"/>
      <c r="G1492" s="23"/>
      <c r="H1492" s="23"/>
      <c r="I1492" s="23"/>
      <c r="J1492" s="23"/>
      <c r="K1492" s="36"/>
      <c r="L1492" s="18"/>
      <c r="M1492" s="23">
        <f t="shared" ref="M1492:N1492" si="254">SUM(M1487:M1490)</f>
        <v>605000</v>
      </c>
      <c r="N1492" s="23">
        <f t="shared" si="254"/>
        <v>794200</v>
      </c>
      <c r="O1492" s="23">
        <f>SUM(O1487:O1490)</f>
        <v>1399200</v>
      </c>
      <c r="P1492" s="23">
        <f>+I1486-M1492</f>
        <v>-605000</v>
      </c>
      <c r="Q1492" s="23">
        <f>+J1486-N1492</f>
        <v>605005</v>
      </c>
      <c r="R1492" s="23">
        <f>+P1492+Q1492</f>
        <v>5</v>
      </c>
      <c r="S1492" s="23">
        <f>+O1492</f>
        <v>1399200</v>
      </c>
      <c r="T1492" s="18"/>
      <c r="U1492" s="95" t="s">
        <v>2302</v>
      </c>
    </row>
    <row r="1493" spans="1:21" x14ac:dyDescent="0.35">
      <c r="A1493" s="3" t="s">
        <v>2090</v>
      </c>
      <c r="B1493" s="3" t="s">
        <v>437</v>
      </c>
      <c r="C1493" s="3"/>
      <c r="D1493" s="3">
        <v>122.03</v>
      </c>
      <c r="E1493" s="91">
        <v>11500</v>
      </c>
      <c r="F1493" s="34">
        <f>+D1493*0.8364</f>
        <v>102.06589200000001</v>
      </c>
      <c r="G1493" s="34"/>
      <c r="H1493" s="34">
        <f>+D1493*E1493</f>
        <v>1403345</v>
      </c>
      <c r="I1493" s="34">
        <f>+CEILING(F1493*G1493,1000)</f>
        <v>0</v>
      </c>
      <c r="J1493" s="34">
        <f>(H1493-I1493)</f>
        <v>1403345</v>
      </c>
      <c r="K1493" s="21">
        <v>44570</v>
      </c>
      <c r="L1493" s="3" t="s">
        <v>2109</v>
      </c>
      <c r="M1493" s="34"/>
      <c r="N1493" s="34"/>
      <c r="O1493" s="34"/>
      <c r="P1493" s="34"/>
      <c r="Q1493" s="34"/>
      <c r="R1493" s="34"/>
      <c r="S1493" s="34"/>
      <c r="T1493" s="3" t="s">
        <v>2135</v>
      </c>
      <c r="U1493" s="1" t="s">
        <v>2303</v>
      </c>
    </row>
    <row r="1494" spans="1:21" x14ac:dyDescent="0.35">
      <c r="A1494" s="3" t="s">
        <v>2090</v>
      </c>
      <c r="B1494" s="3"/>
      <c r="C1494" s="3"/>
      <c r="D1494" s="3"/>
      <c r="E1494" s="91"/>
      <c r="F1494" s="34"/>
      <c r="G1494" s="34"/>
      <c r="H1494" s="34"/>
      <c r="I1494" s="34"/>
      <c r="J1494" s="34"/>
      <c r="K1494" s="21">
        <v>44570</v>
      </c>
      <c r="L1494" s="3" t="s">
        <v>1182</v>
      </c>
      <c r="M1494" s="34"/>
      <c r="N1494" s="34">
        <v>2500</v>
      </c>
      <c r="O1494" s="34">
        <f t="shared" ref="O1494:O1502" si="255">+SUM(M1494:N1494)</f>
        <v>2500</v>
      </c>
      <c r="P1494" s="34"/>
      <c r="Q1494" s="34"/>
      <c r="R1494" s="34"/>
      <c r="S1494" s="34"/>
      <c r="T1494" s="3" t="s">
        <v>2135</v>
      </c>
    </row>
    <row r="1495" spans="1:21" x14ac:dyDescent="0.35">
      <c r="A1495" s="3" t="s">
        <v>2090</v>
      </c>
      <c r="B1495" s="3"/>
      <c r="C1495" s="3"/>
      <c r="D1495" s="3"/>
      <c r="E1495" s="91"/>
      <c r="F1495" s="34"/>
      <c r="G1495" s="34"/>
      <c r="H1495" s="34"/>
      <c r="I1495" s="34"/>
      <c r="J1495" s="34"/>
      <c r="K1495" s="21">
        <v>44609</v>
      </c>
      <c r="L1495" s="3" t="s">
        <v>316</v>
      </c>
      <c r="M1495" s="34">
        <v>5000</v>
      </c>
      <c r="N1495" s="34"/>
      <c r="O1495" s="34">
        <f t="shared" si="255"/>
        <v>5000</v>
      </c>
      <c r="P1495" s="34"/>
      <c r="Q1495" s="34"/>
      <c r="R1495" s="34"/>
      <c r="S1495" s="34"/>
      <c r="T1495" s="3" t="s">
        <v>2135</v>
      </c>
    </row>
    <row r="1496" spans="1:21" x14ac:dyDescent="0.35">
      <c r="A1496" s="3" t="s">
        <v>2090</v>
      </c>
      <c r="B1496" s="3"/>
      <c r="C1496" s="3"/>
      <c r="D1496" s="3"/>
      <c r="E1496" s="91"/>
      <c r="F1496" s="34"/>
      <c r="G1496" s="34"/>
      <c r="H1496" s="34"/>
      <c r="I1496" s="34"/>
      <c r="J1496" s="34"/>
      <c r="K1496" s="21">
        <v>44628</v>
      </c>
      <c r="L1496" s="3" t="s">
        <v>316</v>
      </c>
      <c r="M1496" s="34">
        <v>11000</v>
      </c>
      <c r="N1496" s="34"/>
      <c r="O1496" s="34">
        <f t="shared" si="255"/>
        <v>11000</v>
      </c>
      <c r="P1496" s="34"/>
      <c r="Q1496" s="34"/>
      <c r="R1496" s="34"/>
      <c r="S1496" s="34"/>
      <c r="T1496" s="3" t="s">
        <v>2135</v>
      </c>
    </row>
    <row r="1497" spans="1:21" x14ac:dyDescent="0.35">
      <c r="A1497" s="3" t="s">
        <v>2090</v>
      </c>
      <c r="B1497" s="3"/>
      <c r="C1497" s="3"/>
      <c r="D1497" s="3"/>
      <c r="E1497" s="91"/>
      <c r="F1497" s="34"/>
      <c r="G1497" s="34"/>
      <c r="H1497" s="34"/>
      <c r="I1497" s="34"/>
      <c r="J1497" s="34"/>
      <c r="K1497" s="21">
        <v>44636</v>
      </c>
      <c r="L1497" s="3" t="s">
        <v>9</v>
      </c>
      <c r="M1497" s="34"/>
      <c r="N1497" s="34">
        <v>339000</v>
      </c>
      <c r="O1497" s="34">
        <f t="shared" si="255"/>
        <v>339000</v>
      </c>
      <c r="P1497" s="34"/>
      <c r="Q1497" s="34"/>
      <c r="R1497" s="34"/>
      <c r="S1497" s="34"/>
      <c r="T1497" s="3" t="s">
        <v>2135</v>
      </c>
    </row>
    <row r="1498" spans="1:21" x14ac:dyDescent="0.35">
      <c r="A1498" s="3" t="s">
        <v>2090</v>
      </c>
      <c r="B1498" s="3"/>
      <c r="C1498" s="3"/>
      <c r="D1498" s="3"/>
      <c r="E1498" s="91"/>
      <c r="F1498" s="34"/>
      <c r="G1498" s="34"/>
      <c r="H1498" s="34"/>
      <c r="I1498" s="34"/>
      <c r="J1498" s="34"/>
      <c r="K1498" s="21">
        <v>44715</v>
      </c>
      <c r="L1498" s="3" t="s">
        <v>1182</v>
      </c>
      <c r="M1498" s="34"/>
      <c r="N1498" s="34">
        <v>256000</v>
      </c>
      <c r="O1498" s="34">
        <f t="shared" si="255"/>
        <v>256000</v>
      </c>
      <c r="P1498" s="34"/>
      <c r="Q1498" s="34"/>
      <c r="R1498" s="34"/>
      <c r="S1498" s="34"/>
      <c r="T1498" s="3" t="s">
        <v>2135</v>
      </c>
    </row>
    <row r="1499" spans="1:21" x14ac:dyDescent="0.35">
      <c r="A1499" s="3" t="s">
        <v>2090</v>
      </c>
      <c r="B1499" s="3"/>
      <c r="C1499" s="3"/>
      <c r="D1499" s="3"/>
      <c r="E1499" s="91"/>
      <c r="F1499" s="34"/>
      <c r="G1499" s="34"/>
      <c r="H1499" s="34"/>
      <c r="I1499" s="34"/>
      <c r="J1499" s="34"/>
      <c r="K1499" s="21">
        <v>44680</v>
      </c>
      <c r="L1499" s="3" t="s">
        <v>1182</v>
      </c>
      <c r="M1499" s="34"/>
      <c r="N1499" s="34">
        <v>5000</v>
      </c>
      <c r="O1499" s="34">
        <f t="shared" si="255"/>
        <v>5000</v>
      </c>
      <c r="P1499" s="34"/>
      <c r="Q1499" s="34"/>
      <c r="R1499" s="34"/>
      <c r="S1499" s="34"/>
      <c r="T1499" s="3" t="s">
        <v>2135</v>
      </c>
    </row>
    <row r="1500" spans="1:21" x14ac:dyDescent="0.35">
      <c r="A1500" s="3" t="s">
        <v>2090</v>
      </c>
      <c r="B1500" s="3"/>
      <c r="C1500" s="3"/>
      <c r="D1500" s="3"/>
      <c r="E1500" s="91"/>
      <c r="F1500" s="34"/>
      <c r="G1500" s="34"/>
      <c r="H1500" s="34"/>
      <c r="I1500" s="34"/>
      <c r="J1500" s="34"/>
      <c r="K1500" s="21">
        <v>44894</v>
      </c>
      <c r="L1500" s="3" t="s">
        <v>1182</v>
      </c>
      <c r="M1500" s="34"/>
      <c r="N1500" s="34">
        <v>-11000</v>
      </c>
      <c r="O1500" s="34">
        <f t="shared" si="255"/>
        <v>-11000</v>
      </c>
      <c r="P1500" s="34"/>
      <c r="Q1500" s="34"/>
      <c r="R1500" s="34"/>
      <c r="S1500" s="34"/>
      <c r="T1500" s="3" t="s">
        <v>2135</v>
      </c>
    </row>
    <row r="1501" spans="1:21" x14ac:dyDescent="0.35">
      <c r="A1501" s="3" t="s">
        <v>2090</v>
      </c>
      <c r="B1501" s="3"/>
      <c r="C1501" s="3"/>
      <c r="D1501" s="3"/>
      <c r="E1501" s="91"/>
      <c r="F1501" s="34"/>
      <c r="G1501" s="34"/>
      <c r="H1501" s="34"/>
      <c r="I1501" s="34"/>
      <c r="J1501" s="34"/>
      <c r="K1501" s="21">
        <v>44897</v>
      </c>
      <c r="L1501" s="3" t="s">
        <v>316</v>
      </c>
      <c r="M1501" s="34">
        <v>674000</v>
      </c>
      <c r="N1501" s="34"/>
      <c r="O1501" s="34">
        <f t="shared" si="255"/>
        <v>674000</v>
      </c>
      <c r="P1501" s="34"/>
      <c r="Q1501" s="34"/>
      <c r="R1501" s="34"/>
      <c r="S1501" s="34"/>
      <c r="T1501" s="3" t="s">
        <v>1618</v>
      </c>
    </row>
    <row r="1502" spans="1:21" x14ac:dyDescent="0.35">
      <c r="A1502" s="3" t="s">
        <v>2090</v>
      </c>
      <c r="B1502" s="3"/>
      <c r="C1502" s="3"/>
      <c r="D1502" s="3"/>
      <c r="E1502" s="91"/>
      <c r="F1502" s="34"/>
      <c r="G1502" s="34"/>
      <c r="H1502" s="34"/>
      <c r="I1502" s="34"/>
      <c r="J1502" s="34"/>
      <c r="K1502" s="21">
        <v>44894</v>
      </c>
      <c r="L1502" s="3" t="s">
        <v>9</v>
      </c>
      <c r="M1502" s="34"/>
      <c r="N1502" s="34">
        <v>121500</v>
      </c>
      <c r="O1502" s="34">
        <f t="shared" si="255"/>
        <v>121500</v>
      </c>
      <c r="P1502" s="34"/>
      <c r="Q1502" s="34"/>
      <c r="R1502" s="34"/>
      <c r="S1502" s="34"/>
      <c r="T1502" s="3" t="s">
        <v>2135</v>
      </c>
    </row>
    <row r="1503" spans="1:21" x14ac:dyDescent="0.35">
      <c r="A1503" s="3" t="s">
        <v>2090</v>
      </c>
      <c r="B1503" s="3"/>
      <c r="C1503" s="3"/>
      <c r="D1503" s="3"/>
      <c r="E1503" s="91"/>
      <c r="F1503" s="34"/>
      <c r="G1503" s="34"/>
      <c r="H1503" s="34"/>
      <c r="I1503" s="34"/>
      <c r="J1503" s="34"/>
      <c r="K1503" s="3"/>
      <c r="L1503" s="3"/>
      <c r="M1503" s="34"/>
      <c r="N1503" s="34"/>
      <c r="O1503" s="34"/>
      <c r="P1503" s="34"/>
      <c r="Q1503" s="34"/>
      <c r="R1503" s="34"/>
      <c r="S1503" s="34"/>
      <c r="T1503" s="3" t="s">
        <v>2135</v>
      </c>
    </row>
    <row r="1504" spans="1:21" s="95" customFormat="1" x14ac:dyDescent="0.35">
      <c r="A1504" s="18"/>
      <c r="B1504" s="18"/>
      <c r="C1504" s="18"/>
      <c r="D1504" s="18"/>
      <c r="E1504" s="94"/>
      <c r="F1504" s="23"/>
      <c r="G1504" s="23"/>
      <c r="H1504" s="23"/>
      <c r="I1504" s="23"/>
      <c r="J1504" s="23"/>
      <c r="K1504" s="18"/>
      <c r="L1504" s="18"/>
      <c r="M1504" s="23">
        <f t="shared" ref="M1504:N1504" si="256">SUM(M1494:M1503)</f>
        <v>690000</v>
      </c>
      <c r="N1504" s="23">
        <f t="shared" si="256"/>
        <v>713000</v>
      </c>
      <c r="O1504" s="23">
        <f>SUM(O1494:O1503)</f>
        <v>1403000</v>
      </c>
      <c r="P1504" s="23">
        <f>+I1493-M1504</f>
        <v>-690000</v>
      </c>
      <c r="Q1504" s="23">
        <f>+J1493-N1504</f>
        <v>690345</v>
      </c>
      <c r="R1504" s="23">
        <f>+P1504+Q1504</f>
        <v>345</v>
      </c>
      <c r="S1504" s="23">
        <f>+O1504</f>
        <v>1403000</v>
      </c>
      <c r="T1504" s="18"/>
      <c r="U1504" s="95" t="s">
        <v>2302</v>
      </c>
    </row>
    <row r="1505" spans="1:21" x14ac:dyDescent="0.35">
      <c r="A1505" s="3" t="s">
        <v>2091</v>
      </c>
      <c r="B1505" s="3" t="s">
        <v>437</v>
      </c>
      <c r="C1505" s="3"/>
      <c r="D1505" s="3">
        <v>122.39</v>
      </c>
      <c r="E1505" s="91">
        <v>10500</v>
      </c>
      <c r="F1505" s="34">
        <f>+D1505*0.8364</f>
        <v>102.366996</v>
      </c>
      <c r="G1505" s="34"/>
      <c r="H1505" s="34">
        <f>+D1505*E1505</f>
        <v>1285095</v>
      </c>
      <c r="I1505" s="34">
        <f>+CEILING(F1505*G1505,1000)</f>
        <v>0</v>
      </c>
      <c r="J1505" s="34">
        <f>(H1505-I1505)</f>
        <v>1285095</v>
      </c>
      <c r="K1505" s="98">
        <v>44448</v>
      </c>
      <c r="L1505" s="3" t="s">
        <v>2109</v>
      </c>
      <c r="M1505" s="34"/>
      <c r="N1505" s="34"/>
      <c r="O1505" s="34"/>
      <c r="P1505" s="34"/>
      <c r="Q1505" s="34"/>
      <c r="R1505" s="34"/>
      <c r="S1505" s="34"/>
      <c r="T1505" s="3" t="s">
        <v>2132</v>
      </c>
      <c r="U1505" s="1" t="s">
        <v>2303</v>
      </c>
    </row>
    <row r="1506" spans="1:21" x14ac:dyDescent="0.35">
      <c r="A1506" s="3" t="s">
        <v>2091</v>
      </c>
      <c r="B1506" s="3"/>
      <c r="C1506" s="3" t="s">
        <v>1527</v>
      </c>
      <c r="D1506" s="3"/>
      <c r="E1506" s="91"/>
      <c r="F1506" s="34">
        <f>+D1506*0.8364</f>
        <v>0</v>
      </c>
      <c r="G1506" s="34"/>
      <c r="H1506" s="34"/>
      <c r="I1506" s="34"/>
      <c r="J1506" s="34"/>
      <c r="K1506" s="98">
        <v>44448</v>
      </c>
      <c r="L1506" s="3" t="s">
        <v>316</v>
      </c>
      <c r="M1506" s="34">
        <v>5000</v>
      </c>
      <c r="N1506" s="34"/>
      <c r="O1506" s="34">
        <f t="shared" ref="O1506:O1514" si="257">+SUM(M1506:N1506)</f>
        <v>5000</v>
      </c>
      <c r="P1506" s="34"/>
      <c r="Q1506" s="34"/>
      <c r="R1506" s="34"/>
      <c r="S1506" s="34"/>
      <c r="T1506" s="3" t="s">
        <v>2132</v>
      </c>
    </row>
    <row r="1507" spans="1:21" x14ac:dyDescent="0.35">
      <c r="A1507" s="3" t="s">
        <v>2091</v>
      </c>
      <c r="B1507" s="3"/>
      <c r="C1507" s="3" t="s">
        <v>1527</v>
      </c>
      <c r="D1507" s="3"/>
      <c r="E1507" s="91"/>
      <c r="F1507" s="34"/>
      <c r="G1507" s="34"/>
      <c r="H1507" s="34"/>
      <c r="I1507" s="34"/>
      <c r="J1507" s="34"/>
      <c r="K1507" s="98">
        <v>44455</v>
      </c>
      <c r="L1507" s="3" t="s">
        <v>316</v>
      </c>
      <c r="M1507" s="34">
        <v>331000</v>
      </c>
      <c r="N1507" s="34"/>
      <c r="O1507" s="34">
        <f t="shared" si="257"/>
        <v>331000</v>
      </c>
      <c r="P1507" s="34"/>
      <c r="Q1507" s="34"/>
      <c r="R1507" s="34"/>
      <c r="S1507" s="34"/>
      <c r="T1507" s="3" t="s">
        <v>2132</v>
      </c>
    </row>
    <row r="1508" spans="1:21" x14ac:dyDescent="0.35">
      <c r="A1508" s="3" t="s">
        <v>2091</v>
      </c>
      <c r="B1508" s="3"/>
      <c r="C1508" s="3"/>
      <c r="D1508" s="3"/>
      <c r="E1508" s="91"/>
      <c r="F1508" s="34"/>
      <c r="G1508" s="34"/>
      <c r="H1508" s="34"/>
      <c r="I1508" s="34"/>
      <c r="J1508" s="34"/>
      <c r="K1508" s="98">
        <v>44516</v>
      </c>
      <c r="L1508" s="3" t="s">
        <v>316</v>
      </c>
      <c r="M1508" s="34">
        <v>625000</v>
      </c>
      <c r="N1508" s="34"/>
      <c r="O1508" s="34">
        <f t="shared" si="257"/>
        <v>625000</v>
      </c>
      <c r="P1508" s="34"/>
      <c r="Q1508" s="34"/>
      <c r="R1508" s="34"/>
      <c r="S1508" s="34"/>
      <c r="T1508" s="3" t="s">
        <v>2132</v>
      </c>
    </row>
    <row r="1509" spans="1:21" x14ac:dyDescent="0.35">
      <c r="A1509" s="3" t="s">
        <v>2091</v>
      </c>
      <c r="B1509" s="3"/>
      <c r="C1509" s="3" t="s">
        <v>774</v>
      </c>
      <c r="D1509" s="3"/>
      <c r="E1509" s="91"/>
      <c r="F1509" s="34"/>
      <c r="G1509" s="34"/>
      <c r="H1509" s="34"/>
      <c r="I1509" s="34"/>
      <c r="J1509" s="34"/>
      <c r="K1509" s="98">
        <v>44754</v>
      </c>
      <c r="L1509" s="3" t="s">
        <v>316</v>
      </c>
      <c r="M1509" s="34">
        <v>1</v>
      </c>
      <c r="N1509" s="34"/>
      <c r="O1509" s="34">
        <f t="shared" si="257"/>
        <v>1</v>
      </c>
      <c r="P1509" s="34"/>
      <c r="Q1509" s="34"/>
      <c r="R1509" s="34"/>
      <c r="S1509" s="34"/>
      <c r="T1509" s="3" t="s">
        <v>2132</v>
      </c>
    </row>
    <row r="1510" spans="1:21" x14ac:dyDescent="0.35">
      <c r="A1510" s="3" t="s">
        <v>2091</v>
      </c>
      <c r="B1510" s="3"/>
      <c r="C1510" s="3" t="s">
        <v>774</v>
      </c>
      <c r="D1510" s="3"/>
      <c r="E1510" s="91"/>
      <c r="F1510" s="34"/>
      <c r="G1510" s="34"/>
      <c r="H1510" s="34"/>
      <c r="I1510" s="34"/>
      <c r="J1510" s="34"/>
      <c r="K1510" s="98">
        <v>44754</v>
      </c>
      <c r="L1510" s="3" t="s">
        <v>316</v>
      </c>
      <c r="M1510" s="34">
        <v>450000</v>
      </c>
      <c r="N1510" s="34"/>
      <c r="O1510" s="34">
        <f t="shared" si="257"/>
        <v>450000</v>
      </c>
      <c r="P1510" s="34"/>
      <c r="Q1510" s="34"/>
      <c r="R1510" s="34"/>
      <c r="S1510" s="34"/>
      <c r="T1510" s="3" t="s">
        <v>2132</v>
      </c>
    </row>
    <row r="1511" spans="1:21" x14ac:dyDescent="0.35">
      <c r="A1511" s="3" t="s">
        <v>2091</v>
      </c>
      <c r="B1511" s="3"/>
      <c r="C1511" s="3"/>
      <c r="D1511" s="3"/>
      <c r="E1511" s="91"/>
      <c r="F1511" s="34"/>
      <c r="G1511" s="34"/>
      <c r="H1511" s="34"/>
      <c r="I1511" s="34"/>
      <c r="J1511" s="34"/>
      <c r="K1511" s="98">
        <v>44754</v>
      </c>
      <c r="L1511" s="100" t="s">
        <v>2259</v>
      </c>
      <c r="M1511" s="100">
        <v>-125906</v>
      </c>
      <c r="N1511" s="34"/>
      <c r="O1511" s="34">
        <f t="shared" si="257"/>
        <v>-125906</v>
      </c>
      <c r="P1511" s="34"/>
      <c r="Q1511" s="34"/>
      <c r="R1511" s="34"/>
      <c r="S1511" s="34"/>
      <c r="T1511" s="3" t="s">
        <v>2132</v>
      </c>
    </row>
    <row r="1512" spans="1:21" x14ac:dyDescent="0.35">
      <c r="A1512" s="3" t="s">
        <v>2091</v>
      </c>
      <c r="B1512" s="3"/>
      <c r="C1512" s="3"/>
      <c r="D1512" s="3"/>
      <c r="E1512" s="91"/>
      <c r="F1512" s="34">
        <f t="shared" ref="F1512:F1519" si="258">+D1512*0.8364</f>
        <v>0</v>
      </c>
      <c r="G1512" s="34"/>
      <c r="H1512" s="34"/>
      <c r="I1512" s="34"/>
      <c r="J1512" s="34"/>
      <c r="K1512" s="98">
        <v>45019</v>
      </c>
      <c r="L1512" s="3" t="s">
        <v>316</v>
      </c>
      <c r="M1512" s="34">
        <v>-450001</v>
      </c>
      <c r="N1512" s="34"/>
      <c r="O1512" s="34">
        <f t="shared" si="257"/>
        <v>-450001</v>
      </c>
      <c r="P1512" s="34"/>
      <c r="Q1512" s="34"/>
      <c r="R1512" s="34"/>
      <c r="S1512" s="34"/>
      <c r="T1512" s="3" t="s">
        <v>2132</v>
      </c>
    </row>
    <row r="1513" spans="1:21" x14ac:dyDescent="0.35">
      <c r="A1513" s="3" t="s">
        <v>2091</v>
      </c>
      <c r="B1513" s="3"/>
      <c r="C1513" s="3"/>
      <c r="D1513" s="3"/>
      <c r="E1513" s="91"/>
      <c r="F1513" s="34">
        <f t="shared" si="258"/>
        <v>0</v>
      </c>
      <c r="G1513" s="34"/>
      <c r="H1513" s="34"/>
      <c r="I1513" s="34"/>
      <c r="J1513" s="34"/>
      <c r="K1513" s="98">
        <v>45019</v>
      </c>
      <c r="L1513" s="3" t="s">
        <v>316</v>
      </c>
      <c r="M1513" s="34">
        <v>51000</v>
      </c>
      <c r="N1513" s="34"/>
      <c r="O1513" s="34">
        <f t="shared" si="257"/>
        <v>51000</v>
      </c>
      <c r="P1513" s="34"/>
      <c r="Q1513" s="34"/>
      <c r="R1513" s="34"/>
      <c r="S1513" s="34"/>
      <c r="T1513" s="3" t="s">
        <v>2132</v>
      </c>
    </row>
    <row r="1514" spans="1:21" x14ac:dyDescent="0.35">
      <c r="A1514" s="3" t="s">
        <v>2091</v>
      </c>
      <c r="B1514" s="3"/>
      <c r="C1514" s="3"/>
      <c r="D1514" s="3"/>
      <c r="E1514" s="91"/>
      <c r="F1514" s="34">
        <f t="shared" si="258"/>
        <v>0</v>
      </c>
      <c r="G1514" s="34"/>
      <c r="H1514" s="34"/>
      <c r="I1514" s="34"/>
      <c r="J1514" s="34"/>
      <c r="K1514" s="98">
        <v>45022</v>
      </c>
      <c r="L1514" s="3" t="s">
        <v>9</v>
      </c>
      <c r="M1514" s="34"/>
      <c r="N1514" s="34">
        <v>399002</v>
      </c>
      <c r="O1514" s="34">
        <f t="shared" si="257"/>
        <v>399002</v>
      </c>
      <c r="P1514" s="34"/>
      <c r="Q1514" s="34"/>
      <c r="R1514" s="34"/>
      <c r="S1514" s="34"/>
      <c r="T1514" s="3" t="s">
        <v>2132</v>
      </c>
    </row>
    <row r="1515" spans="1:21" x14ac:dyDescent="0.35">
      <c r="A1515" s="3" t="s">
        <v>2091</v>
      </c>
      <c r="B1515" s="3"/>
      <c r="C1515" s="3"/>
      <c r="D1515" s="3"/>
      <c r="E1515" s="91"/>
      <c r="F1515" s="34">
        <f t="shared" si="258"/>
        <v>0</v>
      </c>
      <c r="G1515" s="34"/>
      <c r="H1515" s="34"/>
      <c r="I1515" s="34"/>
      <c r="J1515" s="34"/>
      <c r="K1515" s="3"/>
      <c r="L1515" s="3"/>
      <c r="M1515" s="34"/>
      <c r="N1515" s="34"/>
      <c r="O1515" s="34"/>
      <c r="P1515" s="34"/>
      <c r="Q1515" s="34"/>
      <c r="R1515" s="34"/>
      <c r="S1515" s="34"/>
      <c r="T1515" s="3" t="s">
        <v>2132</v>
      </c>
    </row>
    <row r="1516" spans="1:21" s="95" customFormat="1" x14ac:dyDescent="0.35">
      <c r="A1516" s="18"/>
      <c r="B1516" s="18"/>
      <c r="C1516" s="18"/>
      <c r="D1516" s="18"/>
      <c r="E1516" s="94"/>
      <c r="F1516" s="23"/>
      <c r="G1516" s="23"/>
      <c r="H1516" s="23"/>
      <c r="I1516" s="23"/>
      <c r="J1516" s="23"/>
      <c r="K1516" s="18"/>
      <c r="L1516" s="18"/>
      <c r="M1516" s="23">
        <f t="shared" ref="M1516:N1516" si="259">SUM(M1506:M1515)</f>
        <v>886094</v>
      </c>
      <c r="N1516" s="23">
        <f t="shared" si="259"/>
        <v>399002</v>
      </c>
      <c r="O1516" s="23">
        <f>SUM(O1506:O1515)</f>
        <v>1285096</v>
      </c>
      <c r="P1516" s="23">
        <f>+I1505-M1516</f>
        <v>-886094</v>
      </c>
      <c r="Q1516" s="23">
        <f>+J1505-N1516</f>
        <v>886093</v>
      </c>
      <c r="R1516" s="23">
        <f>+P1516+Q1516</f>
        <v>-1</v>
      </c>
      <c r="S1516" s="23">
        <f>+O1516</f>
        <v>1285096</v>
      </c>
      <c r="T1516" s="18"/>
      <c r="U1516" s="95" t="s">
        <v>2302</v>
      </c>
    </row>
    <row r="1517" spans="1:21" s="28" customFormat="1" x14ac:dyDescent="0.35">
      <c r="A1517" s="26" t="s">
        <v>2092</v>
      </c>
      <c r="B1517" s="26" t="s">
        <v>437</v>
      </c>
      <c r="C1517" s="26"/>
      <c r="D1517" s="26">
        <v>147.34</v>
      </c>
      <c r="E1517" s="96">
        <v>12500</v>
      </c>
      <c r="F1517" s="27">
        <f t="shared" si="258"/>
        <v>123.23517600000001</v>
      </c>
      <c r="G1517" s="27"/>
      <c r="H1517" s="27">
        <f t="shared" ref="H1517:H1518" si="260">+D1517*E1517</f>
        <v>1841750</v>
      </c>
      <c r="I1517" s="27">
        <f t="shared" ref="I1517:I1518" si="261">+CEILING(F1517*G1517,1000)</f>
        <v>0</v>
      </c>
      <c r="J1517" s="27">
        <f t="shared" ref="J1517:J1518" si="262">(H1517-I1517)</f>
        <v>1841750</v>
      </c>
      <c r="K1517" s="26"/>
      <c r="L1517" s="26"/>
      <c r="M1517" s="27"/>
      <c r="N1517" s="27"/>
      <c r="O1517" s="27"/>
      <c r="P1517" s="27">
        <f>+I1517</f>
        <v>0</v>
      </c>
      <c r="Q1517" s="27">
        <f>+J1517</f>
        <v>1841750</v>
      </c>
      <c r="R1517" s="27">
        <f>+P1517+Q1517</f>
        <v>1841750</v>
      </c>
      <c r="S1517" s="27">
        <f>+O1517</f>
        <v>0</v>
      </c>
      <c r="T1517" s="26" t="s">
        <v>2151</v>
      </c>
      <c r="U1517" s="28" t="s">
        <v>2303</v>
      </c>
    </row>
    <row r="1518" spans="1:21" x14ac:dyDescent="0.35">
      <c r="A1518" s="3" t="s">
        <v>2093</v>
      </c>
      <c r="B1518" s="3" t="s">
        <v>437</v>
      </c>
      <c r="C1518" s="3"/>
      <c r="D1518" s="3">
        <v>122.74</v>
      </c>
      <c r="E1518" s="91">
        <v>10500</v>
      </c>
      <c r="F1518" s="34">
        <f t="shared" si="258"/>
        <v>102.659736</v>
      </c>
      <c r="G1518" s="34"/>
      <c r="H1518" s="34">
        <f t="shared" si="260"/>
        <v>1288770</v>
      </c>
      <c r="I1518" s="34">
        <f t="shared" si="261"/>
        <v>0</v>
      </c>
      <c r="J1518" s="34">
        <f t="shared" si="262"/>
        <v>1288770</v>
      </c>
      <c r="K1518" s="98">
        <v>44436</v>
      </c>
      <c r="L1518" s="3" t="s">
        <v>2109</v>
      </c>
      <c r="M1518" s="34"/>
      <c r="N1518" s="34"/>
      <c r="O1518" s="34"/>
      <c r="P1518" s="34"/>
      <c r="Q1518" s="34"/>
      <c r="R1518" s="34"/>
      <c r="S1518" s="34"/>
      <c r="T1518" s="3" t="s">
        <v>2132</v>
      </c>
      <c r="U1518" s="1" t="s">
        <v>2303</v>
      </c>
    </row>
    <row r="1519" spans="1:21" x14ac:dyDescent="0.35">
      <c r="A1519" s="3" t="s">
        <v>2093</v>
      </c>
      <c r="B1519" s="3"/>
      <c r="C1519" s="3" t="s">
        <v>2094</v>
      </c>
      <c r="D1519" s="3"/>
      <c r="E1519" s="91"/>
      <c r="F1519" s="34">
        <f t="shared" si="258"/>
        <v>0</v>
      </c>
      <c r="G1519" s="34"/>
      <c r="H1519" s="34"/>
      <c r="I1519" s="34"/>
      <c r="J1519" s="34"/>
      <c r="K1519" s="98">
        <v>44436</v>
      </c>
      <c r="L1519" s="3" t="s">
        <v>316</v>
      </c>
      <c r="M1519" s="34">
        <v>5000</v>
      </c>
      <c r="N1519" s="34"/>
      <c r="O1519" s="34">
        <f t="shared" ref="O1519:O1529" si="263">+SUM(M1519:N1519)</f>
        <v>5000</v>
      </c>
      <c r="P1519" s="34"/>
      <c r="Q1519" s="34"/>
      <c r="R1519" s="34"/>
      <c r="S1519" s="34"/>
      <c r="T1519" s="3" t="s">
        <v>2132</v>
      </c>
    </row>
    <row r="1520" spans="1:21" x14ac:dyDescent="0.35">
      <c r="A1520" s="3" t="s">
        <v>2093</v>
      </c>
      <c r="B1520" s="3"/>
      <c r="C1520" s="3" t="s">
        <v>2095</v>
      </c>
      <c r="D1520" s="3"/>
      <c r="E1520" s="91"/>
      <c r="F1520" s="34"/>
      <c r="G1520" s="34"/>
      <c r="H1520" s="34"/>
      <c r="I1520" s="34"/>
      <c r="J1520" s="34"/>
      <c r="K1520" s="98">
        <v>44446</v>
      </c>
      <c r="L1520" s="3" t="s">
        <v>316</v>
      </c>
      <c r="M1520" s="34">
        <v>334976</v>
      </c>
      <c r="N1520" s="34"/>
      <c r="O1520" s="34">
        <f t="shared" si="263"/>
        <v>334976</v>
      </c>
      <c r="P1520" s="34"/>
      <c r="Q1520" s="34"/>
      <c r="R1520" s="34"/>
      <c r="S1520" s="34"/>
      <c r="T1520" s="3" t="s">
        <v>2132</v>
      </c>
    </row>
    <row r="1521" spans="1:21" x14ac:dyDescent="0.35">
      <c r="A1521" s="3" t="s">
        <v>2093</v>
      </c>
      <c r="B1521" s="3"/>
      <c r="C1521" s="3" t="s">
        <v>1527</v>
      </c>
      <c r="D1521" s="3"/>
      <c r="E1521" s="91"/>
      <c r="F1521" s="34"/>
      <c r="G1521" s="34"/>
      <c r="H1521" s="34"/>
      <c r="I1521" s="34"/>
      <c r="J1521" s="34"/>
      <c r="K1521" s="98">
        <v>44517</v>
      </c>
      <c r="L1521" s="3" t="s">
        <v>316</v>
      </c>
      <c r="M1521" s="34">
        <v>75000</v>
      </c>
      <c r="N1521" s="34"/>
      <c r="O1521" s="34">
        <f t="shared" si="263"/>
        <v>75000</v>
      </c>
      <c r="P1521" s="34"/>
      <c r="Q1521" s="34"/>
      <c r="R1521" s="34"/>
      <c r="S1521" s="34"/>
      <c r="T1521" s="3" t="s">
        <v>2132</v>
      </c>
    </row>
    <row r="1522" spans="1:21" x14ac:dyDescent="0.35">
      <c r="A1522" s="3" t="s">
        <v>2093</v>
      </c>
      <c r="B1522" s="3"/>
      <c r="C1522" s="3" t="s">
        <v>2096</v>
      </c>
      <c r="D1522" s="3"/>
      <c r="E1522" s="91"/>
      <c r="F1522" s="34"/>
      <c r="G1522" s="34"/>
      <c r="H1522" s="34"/>
      <c r="I1522" s="34"/>
      <c r="J1522" s="34"/>
      <c r="K1522" s="98">
        <v>44630</v>
      </c>
      <c r="L1522" s="3" t="s">
        <v>316</v>
      </c>
      <c r="M1522" s="34">
        <v>300000</v>
      </c>
      <c r="N1522" s="34"/>
      <c r="O1522" s="34">
        <f t="shared" si="263"/>
        <v>300000</v>
      </c>
      <c r="P1522" s="34"/>
      <c r="Q1522" s="34"/>
      <c r="R1522" s="34"/>
      <c r="S1522" s="34"/>
      <c r="T1522" s="3" t="s">
        <v>2132</v>
      </c>
    </row>
    <row r="1523" spans="1:21" x14ac:dyDescent="0.35">
      <c r="A1523" s="3" t="s">
        <v>2093</v>
      </c>
      <c r="B1523" s="3"/>
      <c r="C1523" s="3" t="s">
        <v>1527</v>
      </c>
      <c r="D1523" s="3"/>
      <c r="E1523" s="91"/>
      <c r="F1523" s="34"/>
      <c r="G1523" s="34"/>
      <c r="H1523" s="34"/>
      <c r="I1523" s="34"/>
      <c r="J1523" s="34"/>
      <c r="K1523" s="98">
        <v>44662</v>
      </c>
      <c r="L1523" s="3" t="s">
        <v>316</v>
      </c>
      <c r="M1523" s="34">
        <v>300000</v>
      </c>
      <c r="N1523" s="34"/>
      <c r="O1523" s="34">
        <f t="shared" si="263"/>
        <v>300000</v>
      </c>
      <c r="P1523" s="34"/>
      <c r="Q1523" s="34"/>
      <c r="R1523" s="34"/>
      <c r="S1523" s="34"/>
      <c r="T1523" s="3" t="s">
        <v>2132</v>
      </c>
    </row>
    <row r="1524" spans="1:21" x14ac:dyDescent="0.35">
      <c r="A1524" s="3" t="s">
        <v>2093</v>
      </c>
      <c r="B1524" s="3"/>
      <c r="C1524" s="3" t="s">
        <v>1527</v>
      </c>
      <c r="D1524" s="3"/>
      <c r="E1524" s="91"/>
      <c r="F1524" s="34"/>
      <c r="G1524" s="34"/>
      <c r="H1524" s="34"/>
      <c r="I1524" s="34"/>
      <c r="J1524" s="34"/>
      <c r="K1524" s="98">
        <v>44756</v>
      </c>
      <c r="L1524" s="3" t="s">
        <v>316</v>
      </c>
      <c r="M1524" s="34">
        <v>67889</v>
      </c>
      <c r="N1524" s="34"/>
      <c r="O1524" s="34">
        <f t="shared" si="263"/>
        <v>67889</v>
      </c>
      <c r="P1524" s="34"/>
      <c r="Q1524" s="34"/>
      <c r="R1524" s="34"/>
      <c r="S1524" s="34"/>
      <c r="T1524" s="3" t="s">
        <v>2132</v>
      </c>
    </row>
    <row r="1525" spans="1:21" x14ac:dyDescent="0.35">
      <c r="A1525" s="3" t="s">
        <v>2093</v>
      </c>
      <c r="B1525" s="3"/>
      <c r="C1525" s="3"/>
      <c r="D1525" s="3"/>
      <c r="E1525" s="91"/>
      <c r="F1525" s="34">
        <f>+D1525*0.8364</f>
        <v>0</v>
      </c>
      <c r="G1525" s="34"/>
      <c r="H1525" s="34"/>
      <c r="I1525" s="34"/>
      <c r="J1525" s="34"/>
      <c r="K1525" s="98">
        <v>44754</v>
      </c>
      <c r="L1525" s="100" t="s">
        <v>2260</v>
      </c>
      <c r="M1525" s="100">
        <v>125906</v>
      </c>
      <c r="N1525" s="34"/>
      <c r="O1525" s="34">
        <f t="shared" si="263"/>
        <v>125906</v>
      </c>
      <c r="P1525" s="34"/>
      <c r="Q1525" s="34"/>
      <c r="R1525" s="34"/>
      <c r="S1525" s="34"/>
      <c r="T1525" s="3" t="s">
        <v>2132</v>
      </c>
    </row>
    <row r="1526" spans="1:21" x14ac:dyDescent="0.35">
      <c r="A1526" s="3" t="s">
        <v>2093</v>
      </c>
      <c r="B1526" s="3"/>
      <c r="C1526" s="3"/>
      <c r="D1526" s="3"/>
      <c r="E1526" s="91"/>
      <c r="F1526" s="34"/>
      <c r="G1526" s="34"/>
      <c r="H1526" s="34"/>
      <c r="I1526" s="34"/>
      <c r="J1526" s="34"/>
      <c r="K1526" s="98">
        <v>44756</v>
      </c>
      <c r="L1526" s="3" t="s">
        <v>9</v>
      </c>
      <c r="M1526" s="34"/>
      <c r="N1526" s="34">
        <v>80000</v>
      </c>
      <c r="O1526" s="34">
        <f t="shared" si="263"/>
        <v>80000</v>
      </c>
      <c r="P1526" s="34"/>
      <c r="Q1526" s="34"/>
      <c r="R1526" s="34"/>
      <c r="S1526" s="34"/>
      <c r="T1526" s="3" t="s">
        <v>2132</v>
      </c>
    </row>
    <row r="1527" spans="1:21" x14ac:dyDescent="0.35">
      <c r="A1527" s="3" t="s">
        <v>2093</v>
      </c>
      <c r="B1527" s="3"/>
      <c r="C1527" s="3"/>
      <c r="D1527" s="3"/>
      <c r="E1527" s="91"/>
      <c r="F1527" s="34"/>
      <c r="G1527" s="34"/>
      <c r="H1527" s="34"/>
      <c r="I1527" s="34"/>
      <c r="J1527" s="34"/>
      <c r="K1527" s="98">
        <v>45019</v>
      </c>
      <c r="L1527" s="3" t="s">
        <v>316</v>
      </c>
      <c r="M1527" s="34">
        <v>-778889</v>
      </c>
      <c r="N1527" s="34"/>
      <c r="O1527" s="34">
        <f t="shared" si="263"/>
        <v>-778889</v>
      </c>
      <c r="P1527" s="34"/>
      <c r="Q1527" s="34"/>
      <c r="R1527" s="34"/>
      <c r="S1527" s="34"/>
      <c r="T1527" s="3" t="s">
        <v>2132</v>
      </c>
    </row>
    <row r="1528" spans="1:21" x14ac:dyDescent="0.35">
      <c r="A1528" s="3" t="s">
        <v>2093</v>
      </c>
      <c r="B1528" s="3"/>
      <c r="C1528" s="3"/>
      <c r="D1528" s="3"/>
      <c r="E1528" s="91"/>
      <c r="F1528" s="34"/>
      <c r="G1528" s="34"/>
      <c r="H1528" s="34"/>
      <c r="I1528" s="34"/>
      <c r="J1528" s="34"/>
      <c r="K1528" s="98">
        <v>45019</v>
      </c>
      <c r="L1528" s="3" t="s">
        <v>316</v>
      </c>
      <c r="M1528" s="34">
        <v>678000</v>
      </c>
      <c r="N1528" s="34"/>
      <c r="O1528" s="34">
        <f t="shared" si="263"/>
        <v>678000</v>
      </c>
      <c r="P1528" s="34"/>
      <c r="Q1528" s="34"/>
      <c r="R1528" s="34"/>
      <c r="S1528" s="34"/>
      <c r="T1528" s="3" t="s">
        <v>2132</v>
      </c>
    </row>
    <row r="1529" spans="1:21" x14ac:dyDescent="0.35">
      <c r="A1529" s="3" t="s">
        <v>2093</v>
      </c>
      <c r="B1529" s="3"/>
      <c r="C1529" s="3"/>
      <c r="D1529" s="3"/>
      <c r="E1529" s="91"/>
      <c r="F1529" s="34"/>
      <c r="G1529" s="34"/>
      <c r="H1529" s="34"/>
      <c r="I1529" s="34"/>
      <c r="J1529" s="34"/>
      <c r="K1529" s="98">
        <v>45022</v>
      </c>
      <c r="L1529" s="3" t="s">
        <v>9</v>
      </c>
      <c r="M1529" s="34"/>
      <c r="N1529" s="34">
        <v>100888</v>
      </c>
      <c r="O1529" s="34">
        <f t="shared" si="263"/>
        <v>100888</v>
      </c>
      <c r="P1529" s="34"/>
      <c r="Q1529" s="34"/>
      <c r="R1529" s="34"/>
      <c r="S1529" s="34"/>
      <c r="T1529" s="3" t="s">
        <v>2132</v>
      </c>
    </row>
    <row r="1530" spans="1:21" x14ac:dyDescent="0.35">
      <c r="A1530" s="3" t="s">
        <v>2093</v>
      </c>
      <c r="B1530" s="3"/>
      <c r="C1530" s="3"/>
      <c r="D1530" s="3"/>
      <c r="E1530" s="91"/>
      <c r="F1530" s="34"/>
      <c r="G1530" s="34"/>
      <c r="H1530" s="34"/>
      <c r="I1530" s="34"/>
      <c r="J1530" s="34"/>
      <c r="K1530" s="21"/>
      <c r="L1530" s="3"/>
      <c r="M1530" s="34"/>
      <c r="N1530" s="34"/>
      <c r="O1530" s="34"/>
      <c r="P1530" s="34"/>
      <c r="Q1530" s="34"/>
      <c r="R1530" s="34"/>
      <c r="S1530" s="34"/>
      <c r="T1530" s="3" t="s">
        <v>2132</v>
      </c>
    </row>
    <row r="1531" spans="1:21" s="95" customFormat="1" x14ac:dyDescent="0.35">
      <c r="A1531" s="18"/>
      <c r="B1531" s="18"/>
      <c r="C1531" s="18"/>
      <c r="D1531" s="18"/>
      <c r="E1531" s="94"/>
      <c r="F1531" s="23"/>
      <c r="G1531" s="23"/>
      <c r="H1531" s="23"/>
      <c r="I1531" s="23"/>
      <c r="J1531" s="23"/>
      <c r="K1531" s="36"/>
      <c r="L1531" s="18"/>
      <c r="M1531" s="23">
        <f t="shared" ref="M1531:N1531" si="264">SUM(M1519:M1530)</f>
        <v>1107882</v>
      </c>
      <c r="N1531" s="23">
        <f t="shared" si="264"/>
        <v>180888</v>
      </c>
      <c r="O1531" s="23">
        <f>SUM(O1519:O1530)</f>
        <v>1288770</v>
      </c>
      <c r="P1531" s="23">
        <f>+I1518-M1531</f>
        <v>-1107882</v>
      </c>
      <c r="Q1531" s="23">
        <f>+J1518-N1531</f>
        <v>1107882</v>
      </c>
      <c r="R1531" s="23">
        <f>+P1531+Q1531</f>
        <v>0</v>
      </c>
      <c r="S1531" s="23">
        <f>+O1531</f>
        <v>1288770</v>
      </c>
      <c r="T1531" s="18"/>
      <c r="U1531" s="95" t="s">
        <v>2302</v>
      </c>
    </row>
    <row r="1532" spans="1:21" x14ac:dyDescent="0.35">
      <c r="A1532" s="3" t="s">
        <v>2097</v>
      </c>
      <c r="B1532" s="3" t="s">
        <v>437</v>
      </c>
      <c r="C1532" s="3"/>
      <c r="D1532" s="3">
        <v>122.71</v>
      </c>
      <c r="E1532" s="91">
        <v>11500</v>
      </c>
      <c r="F1532" s="34">
        <f>+D1532*0.8364</f>
        <v>102.63464399999999</v>
      </c>
      <c r="G1532" s="34"/>
      <c r="H1532" s="34">
        <f>+D1532*E1532</f>
        <v>1411165</v>
      </c>
      <c r="I1532" s="34">
        <f>+CEILING(F1532*G1532,1000)</f>
        <v>0</v>
      </c>
      <c r="J1532" s="34">
        <f>(H1532-I1532)</f>
        <v>1411165</v>
      </c>
      <c r="K1532" s="98">
        <v>44462</v>
      </c>
      <c r="L1532" s="3" t="s">
        <v>2109</v>
      </c>
      <c r="M1532" s="34"/>
      <c r="N1532" s="34"/>
      <c r="O1532" s="34"/>
      <c r="P1532" s="34"/>
      <c r="Q1532" s="34"/>
      <c r="R1532" s="34"/>
      <c r="S1532" s="34"/>
      <c r="T1532" s="3" t="s">
        <v>2132</v>
      </c>
      <c r="U1532" s="1" t="s">
        <v>2303</v>
      </c>
    </row>
    <row r="1533" spans="1:21" x14ac:dyDescent="0.35">
      <c r="A1533" s="3" t="s">
        <v>2097</v>
      </c>
      <c r="B1533" s="3"/>
      <c r="C1533" s="3"/>
      <c r="D1533" s="3"/>
      <c r="E1533" s="91"/>
      <c r="F1533" s="34"/>
      <c r="G1533" s="34"/>
      <c r="H1533" s="34"/>
      <c r="I1533" s="34"/>
      <c r="J1533" s="34"/>
      <c r="K1533" s="98">
        <v>44462</v>
      </c>
      <c r="L1533" s="3" t="s">
        <v>316</v>
      </c>
      <c r="M1533" s="34">
        <v>5000</v>
      </c>
      <c r="N1533" s="34"/>
      <c r="O1533" s="34">
        <f t="shared" ref="O1533:O1540" si="265">+SUM(M1533:N1533)</f>
        <v>5000</v>
      </c>
      <c r="P1533" s="34"/>
      <c r="Q1533" s="34"/>
      <c r="R1533" s="34"/>
      <c r="S1533" s="34"/>
      <c r="T1533" s="3" t="s">
        <v>2132</v>
      </c>
    </row>
    <row r="1534" spans="1:21" x14ac:dyDescent="0.35">
      <c r="A1534" s="3" t="s">
        <v>2097</v>
      </c>
      <c r="B1534" s="3"/>
      <c r="C1534" s="3"/>
      <c r="D1534" s="3"/>
      <c r="E1534" s="91"/>
      <c r="F1534" s="34"/>
      <c r="G1534" s="34"/>
      <c r="H1534" s="34"/>
      <c r="I1534" s="34"/>
      <c r="J1534" s="34"/>
      <c r="K1534" s="98">
        <v>44472</v>
      </c>
      <c r="L1534" s="3" t="s">
        <v>316</v>
      </c>
      <c r="M1534" s="34">
        <v>374354</v>
      </c>
      <c r="N1534" s="34"/>
      <c r="O1534" s="34">
        <f t="shared" si="265"/>
        <v>374354</v>
      </c>
      <c r="P1534" s="34"/>
      <c r="Q1534" s="34"/>
      <c r="R1534" s="34"/>
      <c r="S1534" s="34"/>
      <c r="T1534" s="3" t="s">
        <v>2132</v>
      </c>
    </row>
    <row r="1535" spans="1:21" x14ac:dyDescent="0.35">
      <c r="A1535" s="3" t="s">
        <v>2097</v>
      </c>
      <c r="B1535" s="3"/>
      <c r="C1535" s="3"/>
      <c r="D1535" s="3"/>
      <c r="E1535" s="91"/>
      <c r="F1535" s="34"/>
      <c r="G1535" s="34"/>
      <c r="H1535" s="34"/>
      <c r="I1535" s="34"/>
      <c r="J1535" s="34"/>
      <c r="K1535" s="98">
        <v>44514</v>
      </c>
      <c r="L1535" s="3" t="s">
        <v>316</v>
      </c>
      <c r="M1535" s="34">
        <v>100000</v>
      </c>
      <c r="N1535" s="34"/>
      <c r="O1535" s="34">
        <f t="shared" si="265"/>
        <v>100000</v>
      </c>
      <c r="P1535" s="34"/>
      <c r="Q1535" s="34"/>
      <c r="R1535" s="34"/>
      <c r="S1535" s="34"/>
      <c r="T1535" s="3" t="s">
        <v>2132</v>
      </c>
    </row>
    <row r="1536" spans="1:21" x14ac:dyDescent="0.35">
      <c r="A1536" s="3" t="s">
        <v>2097</v>
      </c>
      <c r="B1536" s="3"/>
      <c r="C1536" s="3"/>
      <c r="D1536" s="3"/>
      <c r="E1536" s="91"/>
      <c r="F1536" s="34"/>
      <c r="G1536" s="34"/>
      <c r="H1536" s="34"/>
      <c r="I1536" s="34"/>
      <c r="J1536" s="34"/>
      <c r="K1536" s="98">
        <v>44516</v>
      </c>
      <c r="L1536" s="3" t="s">
        <v>316</v>
      </c>
      <c r="M1536" s="34">
        <v>100000</v>
      </c>
      <c r="N1536" s="34"/>
      <c r="O1536" s="34">
        <f t="shared" si="265"/>
        <v>100000</v>
      </c>
      <c r="P1536" s="34"/>
      <c r="Q1536" s="34"/>
      <c r="R1536" s="34"/>
      <c r="S1536" s="34"/>
      <c r="T1536" s="3" t="s">
        <v>2132</v>
      </c>
    </row>
    <row r="1537" spans="1:21" x14ac:dyDescent="0.35">
      <c r="A1537" s="3" t="s">
        <v>2097</v>
      </c>
      <c r="B1537" s="3"/>
      <c r="C1537" s="3"/>
      <c r="D1537" s="3"/>
      <c r="E1537" s="91"/>
      <c r="F1537" s="34">
        <f>+D1537*0.8364</f>
        <v>0</v>
      </c>
      <c r="G1537" s="34"/>
      <c r="H1537" s="34"/>
      <c r="I1537" s="34"/>
      <c r="J1537" s="34"/>
      <c r="K1537" s="98">
        <v>44517</v>
      </c>
      <c r="L1537" s="3" t="s">
        <v>316</v>
      </c>
      <c r="M1537" s="34">
        <v>100000</v>
      </c>
      <c r="N1537" s="34"/>
      <c r="O1537" s="34">
        <f t="shared" si="265"/>
        <v>100000</v>
      </c>
      <c r="P1537" s="34"/>
      <c r="Q1537" s="34"/>
      <c r="R1537" s="34"/>
      <c r="S1537" s="34"/>
      <c r="T1537" s="3" t="s">
        <v>2132</v>
      </c>
    </row>
    <row r="1538" spans="1:21" x14ac:dyDescent="0.35">
      <c r="A1538" s="3" t="s">
        <v>2097</v>
      </c>
      <c r="B1538" s="3"/>
      <c r="C1538" s="3"/>
      <c r="D1538" s="3"/>
      <c r="E1538" s="91"/>
      <c r="F1538" s="34"/>
      <c r="G1538" s="34"/>
      <c r="H1538" s="34"/>
      <c r="I1538" s="34"/>
      <c r="J1538" s="34"/>
      <c r="K1538" s="98">
        <v>44777</v>
      </c>
      <c r="L1538" s="3" t="s">
        <v>9</v>
      </c>
      <c r="M1538" s="34"/>
      <c r="N1538" s="34">
        <v>400000</v>
      </c>
      <c r="O1538" s="34">
        <f t="shared" si="265"/>
        <v>400000</v>
      </c>
      <c r="P1538" s="34"/>
      <c r="Q1538" s="34"/>
      <c r="R1538" s="34"/>
      <c r="S1538" s="34"/>
      <c r="T1538" s="3" t="s">
        <v>2132</v>
      </c>
    </row>
    <row r="1539" spans="1:21" x14ac:dyDescent="0.35">
      <c r="A1539" s="3" t="s">
        <v>2097</v>
      </c>
      <c r="B1539" s="3"/>
      <c r="C1539" s="3"/>
      <c r="D1539" s="3"/>
      <c r="E1539" s="91"/>
      <c r="F1539" s="34"/>
      <c r="G1539" s="34"/>
      <c r="H1539" s="34"/>
      <c r="I1539" s="34"/>
      <c r="J1539" s="34"/>
      <c r="K1539" s="98">
        <v>44777</v>
      </c>
      <c r="L1539" s="3" t="s">
        <v>9</v>
      </c>
      <c r="M1539" s="34"/>
      <c r="N1539" s="34">
        <v>200000</v>
      </c>
      <c r="O1539" s="34">
        <f t="shared" si="265"/>
        <v>200000</v>
      </c>
      <c r="P1539" s="34"/>
      <c r="Q1539" s="34"/>
      <c r="R1539" s="34"/>
      <c r="S1539" s="34"/>
      <c r="T1539" s="3" t="s">
        <v>2132</v>
      </c>
    </row>
    <row r="1540" spans="1:21" x14ac:dyDescent="0.35">
      <c r="A1540" s="3" t="s">
        <v>2097</v>
      </c>
      <c r="B1540" s="3"/>
      <c r="C1540" s="3"/>
      <c r="D1540" s="3"/>
      <c r="E1540" s="91"/>
      <c r="F1540" s="34"/>
      <c r="G1540" s="34"/>
      <c r="H1540" s="34"/>
      <c r="I1540" s="34"/>
      <c r="J1540" s="34"/>
      <c r="K1540" s="98">
        <v>44780</v>
      </c>
      <c r="L1540" s="3" t="s">
        <v>9</v>
      </c>
      <c r="M1540" s="34"/>
      <c r="N1540" s="34">
        <v>136871</v>
      </c>
      <c r="O1540" s="34">
        <f t="shared" si="265"/>
        <v>136871</v>
      </c>
      <c r="P1540" s="34"/>
      <c r="Q1540" s="34"/>
      <c r="R1540" s="34"/>
      <c r="S1540" s="34"/>
      <c r="T1540" s="3" t="s">
        <v>2132</v>
      </c>
    </row>
    <row r="1541" spans="1:21" x14ac:dyDescent="0.35">
      <c r="A1541" s="3" t="s">
        <v>2097</v>
      </c>
      <c r="B1541" s="3"/>
      <c r="C1541" s="3"/>
      <c r="D1541" s="3"/>
      <c r="E1541" s="91"/>
      <c r="F1541" s="34"/>
      <c r="G1541" s="34"/>
      <c r="H1541" s="34"/>
      <c r="I1541" s="34"/>
      <c r="J1541" s="34"/>
      <c r="K1541" s="21"/>
      <c r="L1541" s="3"/>
      <c r="M1541" s="34"/>
      <c r="N1541" s="34"/>
      <c r="O1541" s="34"/>
      <c r="P1541" s="34"/>
      <c r="Q1541" s="34"/>
      <c r="R1541" s="34"/>
      <c r="S1541" s="34"/>
      <c r="T1541" s="3" t="s">
        <v>2132</v>
      </c>
    </row>
    <row r="1542" spans="1:21" s="95" customFormat="1" x14ac:dyDescent="0.35">
      <c r="A1542" s="18"/>
      <c r="B1542" s="18"/>
      <c r="C1542" s="18"/>
      <c r="D1542" s="18"/>
      <c r="E1542" s="94"/>
      <c r="F1542" s="23"/>
      <c r="G1542" s="23"/>
      <c r="H1542" s="23"/>
      <c r="I1542" s="23"/>
      <c r="J1542" s="23"/>
      <c r="K1542" s="36"/>
      <c r="L1542" s="18"/>
      <c r="M1542" s="23">
        <f t="shared" ref="M1542:N1542" si="266">SUM(M1533:M1541)</f>
        <v>679354</v>
      </c>
      <c r="N1542" s="23">
        <f t="shared" si="266"/>
        <v>736871</v>
      </c>
      <c r="O1542" s="23">
        <f>SUM(O1533:O1541)</f>
        <v>1416225</v>
      </c>
      <c r="P1542" s="23">
        <f>+I1532-M1542</f>
        <v>-679354</v>
      </c>
      <c r="Q1542" s="23">
        <f>+J1532-N1542</f>
        <v>674294</v>
      </c>
      <c r="R1542" s="23">
        <f>+P1542+Q1542</f>
        <v>-5060</v>
      </c>
      <c r="S1542" s="23">
        <f>+O1542</f>
        <v>1416225</v>
      </c>
      <c r="T1542" s="18"/>
      <c r="U1542" s="95" t="s">
        <v>2302</v>
      </c>
    </row>
    <row r="1543" spans="1:21" x14ac:dyDescent="0.35">
      <c r="A1543" s="3" t="s">
        <v>2098</v>
      </c>
      <c r="B1543" s="3" t="s">
        <v>437</v>
      </c>
      <c r="C1543" s="3"/>
      <c r="D1543" s="3">
        <v>123.11</v>
      </c>
      <c r="E1543" s="91">
        <v>10500</v>
      </c>
      <c r="F1543" s="34">
        <f>+D1543*0.8364</f>
        <v>102.969204</v>
      </c>
      <c r="G1543" s="34"/>
      <c r="H1543" s="34">
        <f>+D1543*E1543</f>
        <v>1292655</v>
      </c>
      <c r="I1543" s="34">
        <f>+CEILING(F1543*G1543,1000)</f>
        <v>0</v>
      </c>
      <c r="J1543" s="34">
        <f>(H1543-I1543)</f>
        <v>1292655</v>
      </c>
      <c r="K1543" s="98">
        <v>44478</v>
      </c>
      <c r="L1543" s="3" t="s">
        <v>2109</v>
      </c>
      <c r="M1543" s="34"/>
      <c r="N1543" s="34"/>
      <c r="O1543" s="34"/>
      <c r="P1543" s="34"/>
      <c r="Q1543" s="34"/>
      <c r="R1543" s="34"/>
      <c r="S1543" s="34"/>
      <c r="T1543" s="3" t="s">
        <v>2153</v>
      </c>
      <c r="U1543" s="1" t="s">
        <v>2303</v>
      </c>
    </row>
    <row r="1544" spans="1:21" x14ac:dyDescent="0.35">
      <c r="A1544" s="3" t="s">
        <v>2098</v>
      </c>
      <c r="B1544" s="3"/>
      <c r="C1544" s="3"/>
      <c r="D1544" s="3"/>
      <c r="E1544" s="91"/>
      <c r="F1544" s="34"/>
      <c r="G1544" s="34"/>
      <c r="H1544" s="34"/>
      <c r="I1544" s="34"/>
      <c r="J1544" s="34"/>
      <c r="K1544" s="98">
        <v>44464</v>
      </c>
      <c r="L1544" s="100" t="s">
        <v>2263</v>
      </c>
      <c r="M1544" s="100">
        <v>175000</v>
      </c>
      <c r="N1544" s="34"/>
      <c r="O1544" s="34">
        <f t="shared" ref="O1544:O1551" si="267">+SUM(M1544:N1544)</f>
        <v>175000</v>
      </c>
      <c r="P1544" s="34"/>
      <c r="Q1544" s="34"/>
      <c r="R1544" s="34"/>
      <c r="S1544" s="34"/>
      <c r="T1544" s="3" t="s">
        <v>2153</v>
      </c>
    </row>
    <row r="1545" spans="1:21" x14ac:dyDescent="0.35">
      <c r="A1545" s="3" t="s">
        <v>2098</v>
      </c>
      <c r="B1545" s="3"/>
      <c r="C1545" s="3"/>
      <c r="D1545" s="3"/>
      <c r="E1545" s="91"/>
      <c r="F1545" s="34"/>
      <c r="G1545" s="34"/>
      <c r="H1545" s="34"/>
      <c r="I1545" s="34"/>
      <c r="J1545" s="34"/>
      <c r="K1545" s="98">
        <v>44982</v>
      </c>
      <c r="L1545" s="100" t="s">
        <v>2261</v>
      </c>
      <c r="M1545" s="100">
        <v>142000</v>
      </c>
      <c r="N1545" s="34"/>
      <c r="O1545" s="34">
        <f t="shared" si="267"/>
        <v>142000</v>
      </c>
      <c r="P1545" s="34"/>
      <c r="Q1545" s="34"/>
      <c r="R1545" s="34"/>
      <c r="S1545" s="34"/>
      <c r="T1545" s="3" t="s">
        <v>2153</v>
      </c>
    </row>
    <row r="1546" spans="1:21" x14ac:dyDescent="0.35">
      <c r="A1546" s="3" t="s">
        <v>2098</v>
      </c>
      <c r="B1546" s="3"/>
      <c r="C1546" s="3"/>
      <c r="D1546" s="3"/>
      <c r="E1546" s="91"/>
      <c r="F1546" s="34"/>
      <c r="G1546" s="34"/>
      <c r="H1546" s="34"/>
      <c r="I1546" s="34"/>
      <c r="J1546" s="34"/>
      <c r="K1546" s="98">
        <v>45116</v>
      </c>
      <c r="L1546" s="3" t="s">
        <v>9</v>
      </c>
      <c r="M1546" s="34"/>
      <c r="N1546" s="34">
        <v>317000</v>
      </c>
      <c r="O1546" s="34">
        <f t="shared" si="267"/>
        <v>317000</v>
      </c>
      <c r="P1546" s="34"/>
      <c r="Q1546" s="34"/>
      <c r="R1546" s="34"/>
      <c r="S1546" s="34"/>
      <c r="T1546" s="3" t="s">
        <v>2153</v>
      </c>
    </row>
    <row r="1547" spans="1:21" x14ac:dyDescent="0.35">
      <c r="A1547" s="3" t="s">
        <v>2098</v>
      </c>
      <c r="B1547" s="3"/>
      <c r="C1547" s="3"/>
      <c r="D1547" s="3"/>
      <c r="E1547" s="91"/>
      <c r="F1547" s="34">
        <f>+D1547*0.8364</f>
        <v>0</v>
      </c>
      <c r="G1547" s="34"/>
      <c r="H1547" s="34"/>
      <c r="I1547" s="34"/>
      <c r="J1547" s="34"/>
      <c r="K1547" s="98">
        <v>45116</v>
      </c>
      <c r="L1547" s="3" t="s">
        <v>9</v>
      </c>
      <c r="M1547" s="34"/>
      <c r="N1547" s="34">
        <v>-317000</v>
      </c>
      <c r="O1547" s="34">
        <f t="shared" si="267"/>
        <v>-317000</v>
      </c>
      <c r="P1547" s="34"/>
      <c r="Q1547" s="34"/>
      <c r="R1547" s="34"/>
      <c r="S1547" s="34"/>
      <c r="T1547" s="3" t="s">
        <v>2153</v>
      </c>
    </row>
    <row r="1548" spans="1:21" x14ac:dyDescent="0.35">
      <c r="A1548" s="3" t="s">
        <v>2098</v>
      </c>
      <c r="B1548" s="3"/>
      <c r="C1548" s="3"/>
      <c r="D1548" s="3"/>
      <c r="E1548" s="91"/>
      <c r="F1548" s="34"/>
      <c r="G1548" s="34"/>
      <c r="H1548" s="34"/>
      <c r="I1548" s="34"/>
      <c r="J1548" s="34"/>
      <c r="K1548" s="98">
        <v>45098</v>
      </c>
      <c r="L1548" s="100" t="s">
        <v>2262</v>
      </c>
      <c r="M1548" s="100">
        <v>600000</v>
      </c>
      <c r="N1548" s="34"/>
      <c r="O1548" s="34">
        <f t="shared" si="267"/>
        <v>600000</v>
      </c>
      <c r="P1548" s="34"/>
      <c r="Q1548" s="34"/>
      <c r="R1548" s="34"/>
      <c r="S1548" s="34"/>
      <c r="T1548" s="3" t="s">
        <v>2153</v>
      </c>
    </row>
    <row r="1549" spans="1:21" x14ac:dyDescent="0.35">
      <c r="A1549" s="3" t="s">
        <v>2098</v>
      </c>
      <c r="B1549" s="3"/>
      <c r="C1549" s="3"/>
      <c r="D1549" s="3"/>
      <c r="E1549" s="91"/>
      <c r="F1549" s="34"/>
      <c r="G1549" s="34"/>
      <c r="H1549" s="34"/>
      <c r="I1549" s="34"/>
      <c r="J1549" s="34"/>
      <c r="K1549" s="98">
        <v>45182</v>
      </c>
      <c r="L1549" s="3" t="s">
        <v>316</v>
      </c>
      <c r="M1549" s="34">
        <v>680000</v>
      </c>
      <c r="N1549" s="34"/>
      <c r="O1549" s="34">
        <f t="shared" si="267"/>
        <v>680000</v>
      </c>
      <c r="P1549" s="34"/>
      <c r="Q1549" s="34"/>
      <c r="R1549" s="34"/>
      <c r="S1549" s="34"/>
      <c r="T1549" s="3" t="s">
        <v>2153</v>
      </c>
    </row>
    <row r="1550" spans="1:21" x14ac:dyDescent="0.35">
      <c r="A1550" s="3" t="s">
        <v>2098</v>
      </c>
      <c r="B1550" s="3"/>
      <c r="C1550" s="3"/>
      <c r="D1550" s="3"/>
      <c r="E1550" s="91"/>
      <c r="F1550" s="34"/>
      <c r="G1550" s="34"/>
      <c r="H1550" s="34"/>
      <c r="I1550" s="34"/>
      <c r="J1550" s="34"/>
      <c r="K1550" s="98">
        <v>45183</v>
      </c>
      <c r="L1550" s="3" t="s">
        <v>9</v>
      </c>
      <c r="M1550" s="34"/>
      <c r="N1550" s="34">
        <v>295650</v>
      </c>
      <c r="O1550" s="34">
        <f t="shared" si="267"/>
        <v>295650</v>
      </c>
      <c r="P1550" s="34"/>
      <c r="Q1550" s="34"/>
      <c r="R1550" s="34"/>
      <c r="S1550" s="34"/>
      <c r="T1550" s="3" t="s">
        <v>2153</v>
      </c>
    </row>
    <row r="1551" spans="1:21" x14ac:dyDescent="0.35">
      <c r="A1551" s="3" t="s">
        <v>2098</v>
      </c>
      <c r="B1551" s="3"/>
      <c r="C1551" s="3"/>
      <c r="D1551" s="3"/>
      <c r="E1551" s="91"/>
      <c r="F1551" s="34"/>
      <c r="G1551" s="34"/>
      <c r="H1551" s="34"/>
      <c r="I1551" s="34"/>
      <c r="J1551" s="34"/>
      <c r="K1551" s="98">
        <v>45185</v>
      </c>
      <c r="L1551" s="3" t="s">
        <v>316</v>
      </c>
      <c r="M1551" s="34">
        <v>-600000</v>
      </c>
      <c r="N1551" s="34"/>
      <c r="O1551" s="34">
        <f t="shared" si="267"/>
        <v>-600000</v>
      </c>
      <c r="P1551" s="34"/>
      <c r="Q1551" s="34"/>
      <c r="R1551" s="34"/>
      <c r="S1551" s="34"/>
      <c r="T1551" s="3" t="s">
        <v>2153</v>
      </c>
    </row>
    <row r="1552" spans="1:21" x14ac:dyDescent="0.35">
      <c r="A1552" s="3" t="s">
        <v>2098</v>
      </c>
      <c r="B1552" s="3"/>
      <c r="C1552" s="3"/>
      <c r="D1552" s="3"/>
      <c r="E1552" s="91"/>
      <c r="F1552" s="34"/>
      <c r="G1552" s="34"/>
      <c r="H1552" s="34"/>
      <c r="I1552" s="34"/>
      <c r="J1552" s="34"/>
      <c r="K1552" s="21"/>
      <c r="L1552" s="3"/>
      <c r="M1552" s="34"/>
      <c r="N1552" s="34"/>
      <c r="O1552" s="34"/>
      <c r="P1552" s="34"/>
      <c r="Q1552" s="34"/>
      <c r="R1552" s="34"/>
      <c r="S1552" s="34"/>
      <c r="T1552" s="3" t="s">
        <v>2153</v>
      </c>
    </row>
    <row r="1553" spans="1:21" s="95" customFormat="1" x14ac:dyDescent="0.35">
      <c r="A1553" s="18"/>
      <c r="B1553" s="18"/>
      <c r="C1553" s="18"/>
      <c r="D1553" s="18"/>
      <c r="E1553" s="94"/>
      <c r="F1553" s="23"/>
      <c r="G1553" s="23"/>
      <c r="H1553" s="23"/>
      <c r="I1553" s="23"/>
      <c r="J1553" s="23"/>
      <c r="K1553" s="36"/>
      <c r="L1553" s="18"/>
      <c r="M1553" s="23">
        <f t="shared" ref="M1553:N1553" si="268">SUM(M1544:M1552)</f>
        <v>997000</v>
      </c>
      <c r="N1553" s="23">
        <f t="shared" si="268"/>
        <v>295650</v>
      </c>
      <c r="O1553" s="23">
        <f>SUM(O1544:O1552)</f>
        <v>1292650</v>
      </c>
      <c r="P1553" s="23">
        <f>+I1543-M1553</f>
        <v>-997000</v>
      </c>
      <c r="Q1553" s="23">
        <f>+J1543-N1553</f>
        <v>997005</v>
      </c>
      <c r="R1553" s="23">
        <f>+P1553+Q1553</f>
        <v>5</v>
      </c>
      <c r="S1553" s="23">
        <f>+O1553</f>
        <v>1292650</v>
      </c>
      <c r="T1553" s="18"/>
      <c r="U1553" s="95" t="s">
        <v>2302</v>
      </c>
    </row>
    <row r="1554" spans="1:21" x14ac:dyDescent="0.35">
      <c r="A1554" s="3" t="s">
        <v>2099</v>
      </c>
      <c r="B1554" s="3" t="s">
        <v>437</v>
      </c>
      <c r="C1554" s="3"/>
      <c r="D1554" s="3">
        <v>123.73</v>
      </c>
      <c r="E1554" s="91">
        <v>11500</v>
      </c>
      <c r="F1554" s="34">
        <f>+D1554*0.8364</f>
        <v>103.48777200000001</v>
      </c>
      <c r="G1554" s="34"/>
      <c r="H1554" s="34">
        <f>+D1554*E1554</f>
        <v>1422895</v>
      </c>
      <c r="I1554" s="34">
        <f>+CEILING(F1554*G1554,1000)</f>
        <v>0</v>
      </c>
      <c r="J1554" s="34">
        <f>(H1554-I1554)</f>
        <v>1422895</v>
      </c>
      <c r="K1554" s="98">
        <v>44402</v>
      </c>
      <c r="L1554" s="3" t="s">
        <v>2109</v>
      </c>
      <c r="M1554" s="34"/>
      <c r="N1554" s="34"/>
      <c r="O1554" s="34"/>
      <c r="P1554" s="34"/>
      <c r="Q1554" s="34"/>
      <c r="R1554" s="34"/>
      <c r="S1554" s="34"/>
      <c r="T1554" s="3" t="s">
        <v>2149</v>
      </c>
      <c r="U1554" s="1" t="s">
        <v>2303</v>
      </c>
    </row>
    <row r="1555" spans="1:21" x14ac:dyDescent="0.35">
      <c r="A1555" s="3" t="s">
        <v>2099</v>
      </c>
      <c r="B1555" s="3"/>
      <c r="C1555" s="3"/>
      <c r="D1555" s="3"/>
      <c r="E1555" s="91"/>
      <c r="F1555" s="34"/>
      <c r="G1555" s="34"/>
      <c r="H1555" s="34"/>
      <c r="I1555" s="34"/>
      <c r="J1555" s="34"/>
      <c r="K1555" s="98">
        <v>44402</v>
      </c>
      <c r="L1555" s="3" t="s">
        <v>9</v>
      </c>
      <c r="M1555" s="34"/>
      <c r="N1555" s="34">
        <v>140000</v>
      </c>
      <c r="O1555" s="34">
        <f t="shared" ref="O1555:O1570" si="269">+SUM(M1555:N1555)</f>
        <v>140000</v>
      </c>
      <c r="P1555" s="34"/>
      <c r="Q1555" s="34"/>
      <c r="R1555" s="34"/>
      <c r="S1555" s="34"/>
      <c r="T1555" s="3" t="s">
        <v>2149</v>
      </c>
    </row>
    <row r="1556" spans="1:21" x14ac:dyDescent="0.35">
      <c r="A1556" s="3" t="s">
        <v>2099</v>
      </c>
      <c r="B1556" s="3"/>
      <c r="C1556" s="3"/>
      <c r="D1556" s="3"/>
      <c r="E1556" s="91"/>
      <c r="F1556" s="34"/>
      <c r="G1556" s="34"/>
      <c r="H1556" s="34"/>
      <c r="I1556" s="34"/>
      <c r="J1556" s="34"/>
      <c r="K1556" s="98">
        <v>44403</v>
      </c>
      <c r="L1556" s="3" t="s">
        <v>316</v>
      </c>
      <c r="M1556" s="34">
        <v>50000</v>
      </c>
      <c r="N1556" s="34"/>
      <c r="O1556" s="34">
        <f t="shared" si="269"/>
        <v>50000</v>
      </c>
      <c r="P1556" s="34"/>
      <c r="Q1556" s="34"/>
      <c r="R1556" s="34"/>
      <c r="S1556" s="34"/>
      <c r="T1556" s="3" t="s">
        <v>2149</v>
      </c>
    </row>
    <row r="1557" spans="1:21" x14ac:dyDescent="0.35">
      <c r="A1557" s="3" t="s">
        <v>2099</v>
      </c>
      <c r="B1557" s="3"/>
      <c r="C1557" s="3"/>
      <c r="D1557" s="3"/>
      <c r="E1557" s="91"/>
      <c r="F1557" s="34"/>
      <c r="G1557" s="34"/>
      <c r="H1557" s="34"/>
      <c r="I1557" s="34"/>
      <c r="J1557" s="34"/>
      <c r="K1557" s="98">
        <v>44406</v>
      </c>
      <c r="L1557" s="100" t="s">
        <v>2264</v>
      </c>
      <c r="M1557" s="100">
        <v>100000</v>
      </c>
      <c r="N1557" s="34"/>
      <c r="O1557" s="34">
        <f t="shared" si="269"/>
        <v>100000</v>
      </c>
      <c r="P1557" s="34"/>
      <c r="Q1557" s="34"/>
      <c r="R1557" s="34"/>
      <c r="S1557" s="34"/>
      <c r="T1557" s="3" t="s">
        <v>2149</v>
      </c>
    </row>
    <row r="1558" spans="1:21" x14ac:dyDescent="0.35">
      <c r="A1558" s="3" t="s">
        <v>2099</v>
      </c>
      <c r="B1558" s="3"/>
      <c r="C1558" s="3"/>
      <c r="D1558" s="3"/>
      <c r="E1558" s="91"/>
      <c r="F1558" s="34"/>
      <c r="G1558" s="34"/>
      <c r="H1558" s="34"/>
      <c r="I1558" s="34"/>
      <c r="J1558" s="34"/>
      <c r="K1558" s="98">
        <v>44477</v>
      </c>
      <c r="L1558" s="3" t="s">
        <v>1182</v>
      </c>
      <c r="M1558" s="34"/>
      <c r="N1558" s="34">
        <v>50000</v>
      </c>
      <c r="O1558" s="34">
        <f t="shared" si="269"/>
        <v>50000</v>
      </c>
      <c r="P1558" s="34"/>
      <c r="Q1558" s="34"/>
      <c r="R1558" s="34"/>
      <c r="S1558" s="34"/>
      <c r="T1558" s="3" t="s">
        <v>2149</v>
      </c>
    </row>
    <row r="1559" spans="1:21" x14ac:dyDescent="0.35">
      <c r="A1559" s="3" t="s">
        <v>2099</v>
      </c>
      <c r="B1559" s="3"/>
      <c r="C1559" s="3"/>
      <c r="D1559" s="3"/>
      <c r="E1559" s="91"/>
      <c r="F1559" s="34"/>
      <c r="G1559" s="34"/>
      <c r="H1559" s="34"/>
      <c r="I1559" s="34"/>
      <c r="J1559" s="34"/>
      <c r="K1559" s="98">
        <v>44561</v>
      </c>
      <c r="L1559" s="3" t="s">
        <v>9</v>
      </c>
      <c r="M1559" s="34"/>
      <c r="N1559" s="34">
        <v>190000</v>
      </c>
      <c r="O1559" s="34">
        <f t="shared" si="269"/>
        <v>190000</v>
      </c>
      <c r="P1559" s="34"/>
      <c r="Q1559" s="34"/>
      <c r="R1559" s="34"/>
      <c r="S1559" s="34"/>
      <c r="T1559" s="3" t="s">
        <v>2149</v>
      </c>
    </row>
    <row r="1560" spans="1:21" x14ac:dyDescent="0.35">
      <c r="A1560" s="3" t="s">
        <v>2099</v>
      </c>
      <c r="B1560" s="3"/>
      <c r="C1560" s="3"/>
      <c r="D1560" s="3"/>
      <c r="E1560" s="91"/>
      <c r="F1560" s="34"/>
      <c r="G1560" s="34"/>
      <c r="H1560" s="34"/>
      <c r="I1560" s="34"/>
      <c r="J1560" s="34"/>
      <c r="K1560" s="98">
        <v>44589</v>
      </c>
      <c r="L1560" s="3" t="s">
        <v>9</v>
      </c>
      <c r="M1560" s="34"/>
      <c r="N1560" s="34">
        <v>210000</v>
      </c>
      <c r="O1560" s="34">
        <f t="shared" si="269"/>
        <v>210000</v>
      </c>
      <c r="P1560" s="34"/>
      <c r="Q1560" s="34"/>
      <c r="R1560" s="34"/>
      <c r="S1560" s="34"/>
      <c r="T1560" s="3" t="s">
        <v>2149</v>
      </c>
    </row>
    <row r="1561" spans="1:21" x14ac:dyDescent="0.35">
      <c r="A1561" s="3" t="s">
        <v>2099</v>
      </c>
      <c r="B1561" s="3"/>
      <c r="C1561" s="3"/>
      <c r="D1561" s="3"/>
      <c r="E1561" s="91"/>
      <c r="F1561" s="34">
        <f>+D1561*0.8364</f>
        <v>0</v>
      </c>
      <c r="G1561" s="34"/>
      <c r="H1561" s="34"/>
      <c r="I1561" s="34"/>
      <c r="J1561" s="34"/>
      <c r="K1561" s="98">
        <v>44613</v>
      </c>
      <c r="L1561" s="3" t="s">
        <v>1182</v>
      </c>
      <c r="M1561" s="34"/>
      <c r="N1561" s="34">
        <v>300000</v>
      </c>
      <c r="O1561" s="34">
        <f t="shared" si="269"/>
        <v>300000</v>
      </c>
      <c r="P1561" s="34"/>
      <c r="Q1561" s="34"/>
      <c r="R1561" s="34"/>
      <c r="S1561" s="34"/>
      <c r="T1561" s="3" t="s">
        <v>2149</v>
      </c>
    </row>
    <row r="1562" spans="1:21" x14ac:dyDescent="0.35">
      <c r="A1562" s="3" t="s">
        <v>2099</v>
      </c>
      <c r="B1562" s="3"/>
      <c r="C1562" s="3"/>
      <c r="D1562" s="3"/>
      <c r="E1562" s="91"/>
      <c r="F1562" s="34"/>
      <c r="G1562" s="34"/>
      <c r="H1562" s="34"/>
      <c r="I1562" s="34"/>
      <c r="J1562" s="34"/>
      <c r="K1562" s="98">
        <v>44613</v>
      </c>
      <c r="L1562" s="3" t="s">
        <v>1182</v>
      </c>
      <c r="M1562" s="34"/>
      <c r="N1562" s="34">
        <v>-50000</v>
      </c>
      <c r="O1562" s="34">
        <f t="shared" si="269"/>
        <v>-50000</v>
      </c>
      <c r="P1562" s="34"/>
      <c r="Q1562" s="34"/>
      <c r="R1562" s="34"/>
      <c r="S1562" s="34"/>
      <c r="T1562" s="3" t="s">
        <v>2149</v>
      </c>
    </row>
    <row r="1563" spans="1:21" x14ac:dyDescent="0.35">
      <c r="A1563" s="3" t="s">
        <v>2099</v>
      </c>
      <c r="B1563" s="3"/>
      <c r="C1563" s="3"/>
      <c r="D1563" s="3"/>
      <c r="E1563" s="91"/>
      <c r="F1563" s="34"/>
      <c r="G1563" s="34"/>
      <c r="H1563" s="34"/>
      <c r="I1563" s="34"/>
      <c r="J1563" s="34"/>
      <c r="K1563" s="98">
        <v>44655</v>
      </c>
      <c r="L1563" s="3" t="s">
        <v>316</v>
      </c>
      <c r="M1563" s="34">
        <v>379000</v>
      </c>
      <c r="N1563" s="34"/>
      <c r="O1563" s="34">
        <f t="shared" si="269"/>
        <v>379000</v>
      </c>
      <c r="P1563" s="34"/>
      <c r="Q1563" s="34"/>
      <c r="R1563" s="34"/>
      <c r="S1563" s="34"/>
      <c r="T1563" s="3" t="s">
        <v>2149</v>
      </c>
    </row>
    <row r="1564" spans="1:21" x14ac:dyDescent="0.35">
      <c r="A1564" s="3" t="s">
        <v>2099</v>
      </c>
      <c r="B1564" s="3"/>
      <c r="C1564" s="3"/>
      <c r="D1564" s="3"/>
      <c r="E1564" s="91"/>
      <c r="F1564" s="34"/>
      <c r="G1564" s="34"/>
      <c r="H1564" s="34"/>
      <c r="I1564" s="34"/>
      <c r="J1564" s="34"/>
      <c r="K1564" s="98">
        <v>44655</v>
      </c>
      <c r="L1564" s="3" t="s">
        <v>316</v>
      </c>
      <c r="M1564" s="34">
        <v>266000</v>
      </c>
      <c r="N1564" s="34"/>
      <c r="O1564" s="34">
        <f t="shared" si="269"/>
        <v>266000</v>
      </c>
      <c r="P1564" s="34"/>
      <c r="Q1564" s="34"/>
      <c r="R1564" s="34"/>
      <c r="S1564" s="34"/>
      <c r="T1564" s="3" t="s">
        <v>2149</v>
      </c>
    </row>
    <row r="1565" spans="1:21" x14ac:dyDescent="0.35">
      <c r="A1565" s="3" t="s">
        <v>2099</v>
      </c>
      <c r="B1565" s="3"/>
      <c r="C1565" s="3"/>
      <c r="D1565" s="3"/>
      <c r="E1565" s="91"/>
      <c r="F1565" s="34"/>
      <c r="G1565" s="34"/>
      <c r="H1565" s="34"/>
      <c r="I1565" s="34"/>
      <c r="J1565" s="34"/>
      <c r="K1565" s="98">
        <v>44655</v>
      </c>
      <c r="L1565" s="3" t="s">
        <v>9</v>
      </c>
      <c r="M1565" s="34"/>
      <c r="N1565" s="34">
        <v>68000</v>
      </c>
      <c r="O1565" s="34">
        <f t="shared" si="269"/>
        <v>68000</v>
      </c>
      <c r="P1565" s="34"/>
      <c r="Q1565" s="34"/>
      <c r="R1565" s="34"/>
      <c r="S1565" s="34"/>
      <c r="T1565" s="3" t="s">
        <v>2149</v>
      </c>
    </row>
    <row r="1566" spans="1:21" x14ac:dyDescent="0.35">
      <c r="A1566" s="3" t="s">
        <v>2099</v>
      </c>
      <c r="B1566" s="3"/>
      <c r="C1566" s="3"/>
      <c r="D1566" s="3"/>
      <c r="E1566" s="91"/>
      <c r="F1566" s="34"/>
      <c r="G1566" s="34"/>
      <c r="H1566" s="34"/>
      <c r="I1566" s="34"/>
      <c r="J1566" s="34"/>
      <c r="K1566" s="98"/>
      <c r="L1566" s="100" t="s">
        <v>2254</v>
      </c>
      <c r="M1566" s="34"/>
      <c r="N1566" s="100">
        <v>-100000</v>
      </c>
      <c r="O1566" s="34">
        <f t="shared" si="269"/>
        <v>-100000</v>
      </c>
      <c r="P1566" s="34"/>
      <c r="Q1566" s="34"/>
      <c r="R1566" s="34"/>
      <c r="S1566" s="34"/>
      <c r="T1566" s="3" t="s">
        <v>2149</v>
      </c>
    </row>
    <row r="1567" spans="1:21" x14ac:dyDescent="0.35">
      <c r="A1567" s="3" t="s">
        <v>2099</v>
      </c>
      <c r="B1567" s="3"/>
      <c r="C1567" s="3"/>
      <c r="D1567" s="3"/>
      <c r="E1567" s="91"/>
      <c r="F1567" s="34"/>
      <c r="G1567" s="34"/>
      <c r="H1567" s="34"/>
      <c r="I1567" s="34"/>
      <c r="J1567" s="34"/>
      <c r="K1567" s="98"/>
      <c r="L1567" s="100" t="s">
        <v>2255</v>
      </c>
      <c r="M1567" s="34"/>
      <c r="N1567" s="100">
        <v>-50000</v>
      </c>
      <c r="O1567" s="34">
        <f t="shared" si="269"/>
        <v>-50000</v>
      </c>
      <c r="P1567" s="34"/>
      <c r="Q1567" s="34"/>
      <c r="R1567" s="34"/>
      <c r="S1567" s="34"/>
      <c r="T1567" s="3" t="s">
        <v>2149</v>
      </c>
    </row>
    <row r="1568" spans="1:21" x14ac:dyDescent="0.35">
      <c r="A1568" s="3" t="s">
        <v>2099</v>
      </c>
      <c r="B1568" s="3"/>
      <c r="C1568" s="3"/>
      <c r="D1568" s="3"/>
      <c r="E1568" s="91"/>
      <c r="F1568" s="34"/>
      <c r="G1568" s="34"/>
      <c r="H1568" s="34"/>
      <c r="I1568" s="34"/>
      <c r="J1568" s="34"/>
      <c r="K1568" s="98"/>
      <c r="L1568" s="100" t="s">
        <v>2265</v>
      </c>
      <c r="M1568" s="34"/>
      <c r="N1568" s="100">
        <v>-130100</v>
      </c>
      <c r="O1568" s="34">
        <f t="shared" si="269"/>
        <v>-130100</v>
      </c>
      <c r="P1568" s="34"/>
      <c r="Q1568" s="34"/>
      <c r="R1568" s="34"/>
      <c r="S1568" s="34"/>
      <c r="T1568" s="3" t="s">
        <v>2149</v>
      </c>
    </row>
    <row r="1569" spans="1:21" x14ac:dyDescent="0.35">
      <c r="A1569" s="3" t="s">
        <v>2099</v>
      </c>
      <c r="B1569" s="3"/>
      <c r="C1569" s="3"/>
      <c r="D1569" s="3"/>
      <c r="E1569" s="91"/>
      <c r="F1569" s="34"/>
      <c r="G1569" s="34"/>
      <c r="H1569" s="34"/>
      <c r="I1569" s="34"/>
      <c r="J1569" s="34"/>
      <c r="K1569" s="98">
        <v>44915</v>
      </c>
      <c r="L1569" s="3" t="s">
        <v>316</v>
      </c>
      <c r="M1569" s="34">
        <v>-50000</v>
      </c>
      <c r="N1569" s="34"/>
      <c r="O1569" s="34">
        <f t="shared" si="269"/>
        <v>-50000</v>
      </c>
      <c r="P1569" s="34"/>
      <c r="Q1569" s="34"/>
      <c r="R1569" s="34"/>
      <c r="S1569" s="34"/>
      <c r="T1569" s="3" t="s">
        <v>2149</v>
      </c>
    </row>
    <row r="1570" spans="1:21" x14ac:dyDescent="0.35">
      <c r="A1570" s="3" t="s">
        <v>2099</v>
      </c>
      <c r="B1570" s="3"/>
      <c r="C1570" s="3"/>
      <c r="D1570" s="3"/>
      <c r="E1570" s="91"/>
      <c r="F1570" s="34"/>
      <c r="G1570" s="34"/>
      <c r="H1570" s="34"/>
      <c r="I1570" s="34"/>
      <c r="J1570" s="34"/>
      <c r="K1570" s="98">
        <v>44929</v>
      </c>
      <c r="L1570" s="3" t="s">
        <v>9</v>
      </c>
      <c r="M1570" s="34"/>
      <c r="N1570" s="34">
        <v>50000</v>
      </c>
      <c r="O1570" s="34">
        <f t="shared" si="269"/>
        <v>50000</v>
      </c>
      <c r="P1570" s="34"/>
      <c r="Q1570" s="34"/>
      <c r="R1570" s="34"/>
      <c r="S1570" s="34"/>
      <c r="T1570" s="3" t="s">
        <v>2149</v>
      </c>
    </row>
    <row r="1571" spans="1:21" x14ac:dyDescent="0.35">
      <c r="A1571" s="3" t="s">
        <v>2099</v>
      </c>
      <c r="B1571" s="3"/>
      <c r="C1571" s="3"/>
      <c r="D1571" s="3"/>
      <c r="E1571" s="91"/>
      <c r="F1571" s="34"/>
      <c r="G1571" s="34"/>
      <c r="H1571" s="34"/>
      <c r="I1571" s="34"/>
      <c r="J1571" s="34"/>
      <c r="K1571" s="21"/>
      <c r="L1571" s="3"/>
      <c r="M1571" s="34"/>
      <c r="N1571" s="34"/>
      <c r="O1571" s="34"/>
      <c r="P1571" s="34"/>
      <c r="Q1571" s="34"/>
      <c r="R1571" s="34"/>
      <c r="S1571" s="34"/>
      <c r="T1571" s="3" t="s">
        <v>2149</v>
      </c>
    </row>
    <row r="1572" spans="1:21" s="95" customFormat="1" x14ac:dyDescent="0.35">
      <c r="A1572" s="18"/>
      <c r="B1572" s="18"/>
      <c r="C1572" s="18"/>
      <c r="D1572" s="18"/>
      <c r="E1572" s="94"/>
      <c r="F1572" s="23"/>
      <c r="G1572" s="23"/>
      <c r="H1572" s="23"/>
      <c r="I1572" s="23"/>
      <c r="J1572" s="23"/>
      <c r="K1572" s="36"/>
      <c r="L1572" s="18"/>
      <c r="M1572" s="23">
        <f t="shared" ref="M1572:N1572" si="270">SUM(M1555:M1571)</f>
        <v>745000</v>
      </c>
      <c r="N1572" s="23">
        <f t="shared" si="270"/>
        <v>677900</v>
      </c>
      <c r="O1572" s="23">
        <f>SUM(O1555:O1571)</f>
        <v>1422900</v>
      </c>
      <c r="P1572" s="23">
        <f>+I1554-M1572</f>
        <v>-745000</v>
      </c>
      <c r="Q1572" s="23">
        <f>+J1554-N1572</f>
        <v>744995</v>
      </c>
      <c r="R1572" s="23">
        <f>+P1572+Q1572</f>
        <v>-5</v>
      </c>
      <c r="S1572" s="23">
        <f>+O1572</f>
        <v>1422900</v>
      </c>
      <c r="T1572" s="18"/>
      <c r="U1572" s="95" t="s">
        <v>2302</v>
      </c>
    </row>
    <row r="1573" spans="1:21" s="28" customFormat="1" x14ac:dyDescent="0.35">
      <c r="A1573" s="26" t="s">
        <v>87</v>
      </c>
      <c r="B1573" s="26" t="s">
        <v>326</v>
      </c>
      <c r="C1573" s="26"/>
      <c r="D1573" s="26"/>
      <c r="E1573" s="96"/>
      <c r="F1573" s="27">
        <f t="shared" ref="F1573:F1574" si="271">+D1573*0.8364</f>
        <v>0</v>
      </c>
      <c r="G1573" s="27"/>
      <c r="H1573" s="27"/>
      <c r="I1573" s="27"/>
      <c r="J1573" s="27"/>
      <c r="K1573" s="26"/>
      <c r="L1573" s="26"/>
      <c r="M1573" s="27"/>
      <c r="N1573" s="27"/>
      <c r="O1573" s="27"/>
      <c r="P1573" s="27"/>
      <c r="Q1573" s="27"/>
      <c r="R1573" s="27"/>
      <c r="S1573" s="27"/>
      <c r="T1573" s="26"/>
      <c r="U1573" s="28" t="s">
        <v>2303</v>
      </c>
    </row>
    <row r="1574" spans="1:21" x14ac:dyDescent="0.35">
      <c r="A1574" s="3" t="s">
        <v>88</v>
      </c>
      <c r="B1574" s="3" t="s">
        <v>326</v>
      </c>
      <c r="C1574" s="3"/>
      <c r="D1574" s="3">
        <v>164.69</v>
      </c>
      <c r="E1574" s="91">
        <v>11500</v>
      </c>
      <c r="F1574" s="34">
        <f t="shared" si="271"/>
        <v>137.74671599999999</v>
      </c>
      <c r="G1574" s="34"/>
      <c r="H1574" s="34">
        <f t="shared" ref="H1574" si="272">+D1574*E1574</f>
        <v>1893935</v>
      </c>
      <c r="I1574" s="34">
        <f t="shared" ref="I1574" si="273">+CEILING(F1574*G1574,1000)</f>
        <v>0</v>
      </c>
      <c r="J1574" s="34">
        <f t="shared" ref="J1574" si="274">(H1574-I1574)</f>
        <v>1893935</v>
      </c>
      <c r="K1574" s="98">
        <v>44402</v>
      </c>
      <c r="L1574" s="3" t="s">
        <v>2109</v>
      </c>
      <c r="M1574" s="34"/>
      <c r="N1574" s="34"/>
      <c r="O1574" s="34"/>
      <c r="P1574" s="34"/>
      <c r="Q1574" s="34"/>
      <c r="R1574" s="34"/>
      <c r="S1574" s="34"/>
      <c r="T1574" s="3" t="s">
        <v>2144</v>
      </c>
      <c r="U1574" s="1" t="s">
        <v>2303</v>
      </c>
    </row>
    <row r="1575" spans="1:21" x14ac:dyDescent="0.35">
      <c r="A1575" s="3" t="s">
        <v>88</v>
      </c>
      <c r="B1575" s="3"/>
      <c r="C1575" s="3"/>
      <c r="D1575" s="3"/>
      <c r="E1575" s="91"/>
      <c r="F1575" s="34">
        <f>+D1575*0.8364</f>
        <v>0</v>
      </c>
      <c r="G1575" s="34"/>
      <c r="H1575" s="34"/>
      <c r="I1575" s="34"/>
      <c r="J1575" s="34"/>
      <c r="K1575" s="98">
        <v>44402</v>
      </c>
      <c r="L1575" s="3" t="s">
        <v>9</v>
      </c>
      <c r="M1575" s="34"/>
      <c r="N1575" s="34">
        <v>100000</v>
      </c>
      <c r="O1575" s="34">
        <f t="shared" ref="O1575:O1589" si="275">+SUM(M1575:N1575)</f>
        <v>100000</v>
      </c>
      <c r="P1575" s="34"/>
      <c r="Q1575" s="34"/>
      <c r="R1575" s="34"/>
      <c r="S1575" s="34"/>
      <c r="T1575" s="3" t="s">
        <v>2144</v>
      </c>
    </row>
    <row r="1576" spans="1:21" x14ac:dyDescent="0.35">
      <c r="A1576" s="3" t="s">
        <v>88</v>
      </c>
      <c r="B1576" s="3"/>
      <c r="C1576" s="3"/>
      <c r="D1576" s="3"/>
      <c r="E1576" s="91"/>
      <c r="F1576" s="34"/>
      <c r="G1576" s="34"/>
      <c r="H1576" s="34"/>
      <c r="I1576" s="34"/>
      <c r="J1576" s="34"/>
      <c r="K1576" s="98">
        <v>44508</v>
      </c>
      <c r="L1576" s="3" t="s">
        <v>1182</v>
      </c>
      <c r="M1576" s="34"/>
      <c r="N1576" s="34">
        <v>100000</v>
      </c>
      <c r="O1576" s="34">
        <f t="shared" si="275"/>
        <v>100000</v>
      </c>
      <c r="P1576" s="34"/>
      <c r="Q1576" s="34"/>
      <c r="R1576" s="34"/>
      <c r="S1576" s="34"/>
      <c r="T1576" s="3" t="s">
        <v>2144</v>
      </c>
    </row>
    <row r="1577" spans="1:21" x14ac:dyDescent="0.35">
      <c r="A1577" s="3" t="s">
        <v>88</v>
      </c>
      <c r="B1577" s="3"/>
      <c r="C1577" s="3"/>
      <c r="D1577" s="3"/>
      <c r="E1577" s="91"/>
      <c r="F1577" s="34"/>
      <c r="G1577" s="34"/>
      <c r="H1577" s="34"/>
      <c r="I1577" s="34"/>
      <c r="J1577" s="34"/>
      <c r="K1577" s="98">
        <v>44509</v>
      </c>
      <c r="L1577" s="3" t="s">
        <v>1182</v>
      </c>
      <c r="M1577" s="34"/>
      <c r="N1577" s="34">
        <v>263000</v>
      </c>
      <c r="O1577" s="34">
        <f t="shared" si="275"/>
        <v>263000</v>
      </c>
      <c r="P1577" s="34"/>
      <c r="Q1577" s="34"/>
      <c r="R1577" s="34"/>
      <c r="S1577" s="34"/>
      <c r="T1577" s="3" t="s">
        <v>2144</v>
      </c>
    </row>
    <row r="1578" spans="1:21" x14ac:dyDescent="0.35">
      <c r="A1578" s="3" t="s">
        <v>88</v>
      </c>
      <c r="B1578" s="3"/>
      <c r="C1578" s="3"/>
      <c r="D1578" s="3"/>
      <c r="E1578" s="91"/>
      <c r="F1578" s="34"/>
      <c r="G1578" s="34"/>
      <c r="H1578" s="34"/>
      <c r="I1578" s="34"/>
      <c r="J1578" s="34"/>
      <c r="K1578" s="98">
        <v>44509</v>
      </c>
      <c r="L1578" s="100" t="s">
        <v>2266</v>
      </c>
      <c r="M1578" s="100">
        <v>69000</v>
      </c>
      <c r="N1578" s="34"/>
      <c r="O1578" s="34">
        <f t="shared" si="275"/>
        <v>69000</v>
      </c>
      <c r="P1578" s="34"/>
      <c r="Q1578" s="34"/>
      <c r="R1578" s="34"/>
      <c r="S1578" s="34"/>
      <c r="T1578" s="3" t="s">
        <v>2144</v>
      </c>
    </row>
    <row r="1579" spans="1:21" x14ac:dyDescent="0.35">
      <c r="A1579" s="3" t="s">
        <v>88</v>
      </c>
      <c r="B1579" s="3"/>
      <c r="C1579" s="3"/>
      <c r="D1579" s="3"/>
      <c r="E1579" s="91"/>
      <c r="F1579" s="34"/>
      <c r="G1579" s="34"/>
      <c r="H1579" s="34"/>
      <c r="I1579" s="34"/>
      <c r="J1579" s="34"/>
      <c r="K1579" s="98">
        <v>44596</v>
      </c>
      <c r="L1579" s="3" t="s">
        <v>316</v>
      </c>
      <c r="M1579" s="34">
        <v>128000</v>
      </c>
      <c r="N1579" s="34"/>
      <c r="O1579" s="34">
        <f t="shared" si="275"/>
        <v>128000</v>
      </c>
      <c r="P1579" s="34"/>
      <c r="Q1579" s="34"/>
      <c r="R1579" s="34"/>
      <c r="S1579" s="34"/>
      <c r="T1579" s="3" t="s">
        <v>2144</v>
      </c>
    </row>
    <row r="1580" spans="1:21" x14ac:dyDescent="0.35">
      <c r="A1580" s="3" t="s">
        <v>88</v>
      </c>
      <c r="B1580" s="3"/>
      <c r="C1580" s="3"/>
      <c r="D1580" s="3"/>
      <c r="E1580" s="91"/>
      <c r="F1580" s="34"/>
      <c r="G1580" s="34"/>
      <c r="H1580" s="34"/>
      <c r="I1580" s="34"/>
      <c r="J1580" s="34"/>
      <c r="K1580" s="98">
        <v>44627</v>
      </c>
      <c r="L1580" s="100" t="s">
        <v>2256</v>
      </c>
      <c r="M1580" s="34"/>
      <c r="N1580" s="100">
        <v>788000</v>
      </c>
      <c r="O1580" s="34">
        <f t="shared" si="275"/>
        <v>788000</v>
      </c>
      <c r="P1580" s="34"/>
      <c r="Q1580" s="34"/>
      <c r="R1580" s="34"/>
      <c r="S1580" s="34"/>
      <c r="T1580" s="3" t="s">
        <v>2144</v>
      </c>
    </row>
    <row r="1581" spans="1:21" x14ac:dyDescent="0.35">
      <c r="A1581" s="3" t="s">
        <v>88</v>
      </c>
      <c r="B1581" s="3"/>
      <c r="C1581" s="3"/>
      <c r="D1581" s="3"/>
      <c r="E1581" s="91"/>
      <c r="F1581" s="34"/>
      <c r="G1581" s="34"/>
      <c r="H1581" s="34"/>
      <c r="I1581" s="34"/>
      <c r="J1581" s="34"/>
      <c r="K1581" s="98">
        <v>44701</v>
      </c>
      <c r="L1581" s="3" t="s">
        <v>9</v>
      </c>
      <c r="M1581" s="34"/>
      <c r="N1581" s="34">
        <v>540000</v>
      </c>
      <c r="O1581" s="34">
        <f t="shared" si="275"/>
        <v>540000</v>
      </c>
      <c r="P1581" s="34"/>
      <c r="Q1581" s="34"/>
      <c r="R1581" s="34"/>
      <c r="S1581" s="34"/>
      <c r="T1581" s="3" t="s">
        <v>2144</v>
      </c>
    </row>
    <row r="1582" spans="1:21" x14ac:dyDescent="0.35">
      <c r="A1582" s="3" t="s">
        <v>88</v>
      </c>
      <c r="B1582" s="3"/>
      <c r="C1582" s="3"/>
      <c r="D1582" s="3"/>
      <c r="E1582" s="91"/>
      <c r="F1582" s="34"/>
      <c r="G1582" s="34"/>
      <c r="H1582" s="34"/>
      <c r="I1582" s="34"/>
      <c r="J1582" s="34"/>
      <c r="K1582" s="98">
        <v>44701</v>
      </c>
      <c r="L1582" s="3" t="s">
        <v>9</v>
      </c>
      <c r="M1582" s="34"/>
      <c r="N1582" s="34">
        <v>60000</v>
      </c>
      <c r="O1582" s="34">
        <f t="shared" si="275"/>
        <v>60000</v>
      </c>
      <c r="P1582" s="34"/>
      <c r="Q1582" s="34"/>
      <c r="R1582" s="34"/>
      <c r="S1582" s="34"/>
      <c r="T1582" s="3" t="s">
        <v>2144</v>
      </c>
    </row>
    <row r="1583" spans="1:21" x14ac:dyDescent="0.35">
      <c r="A1583" s="3" t="s">
        <v>88</v>
      </c>
      <c r="B1583" s="3"/>
      <c r="C1583" s="3"/>
      <c r="D1583" s="3"/>
      <c r="E1583" s="91"/>
      <c r="F1583" s="34">
        <f>+D1583*0.8364</f>
        <v>0</v>
      </c>
      <c r="G1583" s="34"/>
      <c r="H1583" s="34"/>
      <c r="I1583" s="34"/>
      <c r="J1583" s="34"/>
      <c r="K1583" s="98">
        <v>44702</v>
      </c>
      <c r="L1583" s="3" t="s">
        <v>9</v>
      </c>
      <c r="M1583" s="34"/>
      <c r="N1583" s="34">
        <v>52000</v>
      </c>
      <c r="O1583" s="34">
        <f t="shared" si="275"/>
        <v>52000</v>
      </c>
      <c r="P1583" s="34"/>
      <c r="Q1583" s="34"/>
      <c r="R1583" s="34"/>
      <c r="S1583" s="34"/>
      <c r="T1583" s="3" t="s">
        <v>2144</v>
      </c>
    </row>
    <row r="1584" spans="1:21" x14ac:dyDescent="0.35">
      <c r="A1584" s="3" t="s">
        <v>88</v>
      </c>
      <c r="B1584" s="3"/>
      <c r="C1584" s="3"/>
      <c r="D1584" s="3"/>
      <c r="E1584" s="91"/>
      <c r="F1584" s="34"/>
      <c r="G1584" s="34"/>
      <c r="H1584" s="34"/>
      <c r="I1584" s="34"/>
      <c r="J1584" s="34"/>
      <c r="K1584" s="98"/>
      <c r="L1584" s="100" t="s">
        <v>2267</v>
      </c>
      <c r="M1584" s="34"/>
      <c r="N1584" s="100">
        <v>175000</v>
      </c>
      <c r="O1584" s="34">
        <f t="shared" si="275"/>
        <v>175000</v>
      </c>
      <c r="P1584" s="34"/>
      <c r="Q1584" s="34"/>
      <c r="R1584" s="34"/>
      <c r="S1584" s="34"/>
      <c r="T1584" s="3" t="s">
        <v>2144</v>
      </c>
    </row>
    <row r="1585" spans="1:21" x14ac:dyDescent="0.35">
      <c r="A1585" s="3" t="s">
        <v>88</v>
      </c>
      <c r="B1585" s="3"/>
      <c r="C1585" s="3"/>
      <c r="D1585" s="3"/>
      <c r="E1585" s="91"/>
      <c r="F1585" s="34"/>
      <c r="G1585" s="34"/>
      <c r="H1585" s="34"/>
      <c r="I1585" s="34"/>
      <c r="J1585" s="34"/>
      <c r="K1585" s="98">
        <v>44712</v>
      </c>
      <c r="L1585" s="3" t="s">
        <v>9</v>
      </c>
      <c r="M1585" s="34"/>
      <c r="N1585" s="34">
        <v>100000</v>
      </c>
      <c r="O1585" s="34">
        <f t="shared" si="275"/>
        <v>100000</v>
      </c>
      <c r="P1585" s="34"/>
      <c r="Q1585" s="34"/>
      <c r="R1585" s="34"/>
      <c r="S1585" s="34"/>
      <c r="T1585" s="3" t="s">
        <v>2144</v>
      </c>
    </row>
    <row r="1586" spans="1:21" x14ac:dyDescent="0.35">
      <c r="A1586" s="3" t="s">
        <v>88</v>
      </c>
      <c r="B1586" s="3"/>
      <c r="C1586" s="3"/>
      <c r="D1586" s="3"/>
      <c r="E1586" s="91"/>
      <c r="F1586" s="34"/>
      <c r="G1586" s="34"/>
      <c r="H1586" s="34"/>
      <c r="I1586" s="34"/>
      <c r="J1586" s="34"/>
      <c r="K1586" s="98">
        <v>44711</v>
      </c>
      <c r="L1586" s="100" t="s">
        <v>2268</v>
      </c>
      <c r="M1586" s="100">
        <v>-532000</v>
      </c>
      <c r="N1586" s="34"/>
      <c r="O1586" s="34">
        <f t="shared" si="275"/>
        <v>-532000</v>
      </c>
      <c r="P1586" s="34"/>
      <c r="Q1586" s="34"/>
      <c r="R1586" s="34"/>
      <c r="S1586" s="34"/>
      <c r="T1586" s="3" t="s">
        <v>2144</v>
      </c>
    </row>
    <row r="1587" spans="1:21" x14ac:dyDescent="0.35">
      <c r="A1587" s="3" t="s">
        <v>88</v>
      </c>
      <c r="B1587" s="3"/>
      <c r="C1587" s="3"/>
      <c r="D1587" s="3"/>
      <c r="E1587" s="91"/>
      <c r="F1587" s="34"/>
      <c r="G1587" s="34"/>
      <c r="H1587" s="34"/>
      <c r="I1587" s="34"/>
      <c r="J1587" s="34"/>
      <c r="K1587" s="98">
        <v>44715</v>
      </c>
      <c r="L1587" s="3" t="s">
        <v>9</v>
      </c>
      <c r="M1587" s="34"/>
      <c r="N1587" s="34">
        <v>51000</v>
      </c>
      <c r="O1587" s="34">
        <f t="shared" si="275"/>
        <v>51000</v>
      </c>
      <c r="P1587" s="34"/>
      <c r="Q1587" s="34"/>
      <c r="R1587" s="34"/>
      <c r="S1587" s="34"/>
      <c r="T1587" s="3" t="s">
        <v>2144</v>
      </c>
    </row>
    <row r="1588" spans="1:21" x14ac:dyDescent="0.35">
      <c r="A1588" s="3" t="s">
        <v>88</v>
      </c>
      <c r="B1588" s="3"/>
      <c r="C1588" s="3"/>
      <c r="D1588" s="3"/>
      <c r="E1588" s="91"/>
      <c r="F1588" s="34"/>
      <c r="G1588" s="34"/>
      <c r="H1588" s="34"/>
      <c r="I1588" s="34"/>
      <c r="J1588" s="34"/>
      <c r="K1588" s="98">
        <v>45117</v>
      </c>
      <c r="L1588" s="3" t="s">
        <v>316</v>
      </c>
      <c r="M1588" s="34">
        <v>-133000</v>
      </c>
      <c r="N1588" s="34"/>
      <c r="O1588" s="34">
        <f t="shared" si="275"/>
        <v>-133000</v>
      </c>
      <c r="P1588" s="34"/>
      <c r="Q1588" s="34"/>
      <c r="R1588" s="34"/>
      <c r="S1588" s="34"/>
      <c r="T1588" s="3" t="s">
        <v>2144</v>
      </c>
    </row>
    <row r="1589" spans="1:21" x14ac:dyDescent="0.35">
      <c r="A1589" s="3" t="s">
        <v>88</v>
      </c>
      <c r="B1589" s="3"/>
      <c r="C1589" s="3"/>
      <c r="D1589" s="3"/>
      <c r="E1589" s="91"/>
      <c r="F1589" s="34"/>
      <c r="G1589" s="34"/>
      <c r="H1589" s="34"/>
      <c r="I1589" s="34"/>
      <c r="J1589" s="34"/>
      <c r="K1589" s="98">
        <v>45117</v>
      </c>
      <c r="L1589" s="3" t="s">
        <v>9</v>
      </c>
      <c r="M1589" s="34"/>
      <c r="N1589" s="34">
        <v>133000</v>
      </c>
      <c r="O1589" s="34">
        <f t="shared" si="275"/>
        <v>133000</v>
      </c>
      <c r="P1589" s="34"/>
      <c r="Q1589" s="34"/>
      <c r="R1589" s="34"/>
      <c r="S1589" s="34"/>
      <c r="T1589" s="3" t="s">
        <v>2144</v>
      </c>
    </row>
    <row r="1590" spans="1:21" x14ac:dyDescent="0.35">
      <c r="A1590" s="3" t="s">
        <v>88</v>
      </c>
      <c r="B1590" s="3"/>
      <c r="C1590" s="3"/>
      <c r="D1590" s="3"/>
      <c r="E1590" s="91"/>
      <c r="F1590" s="34"/>
      <c r="G1590" s="34"/>
      <c r="H1590" s="34"/>
      <c r="I1590" s="34"/>
      <c r="J1590" s="34"/>
      <c r="K1590" s="21"/>
      <c r="L1590" s="3"/>
      <c r="M1590" s="34"/>
      <c r="N1590" s="34"/>
      <c r="O1590" s="34"/>
      <c r="P1590" s="34"/>
      <c r="Q1590" s="34"/>
      <c r="R1590" s="34"/>
      <c r="S1590" s="34"/>
      <c r="T1590" s="3" t="s">
        <v>2144</v>
      </c>
    </row>
    <row r="1591" spans="1:21" s="95" customFormat="1" x14ac:dyDescent="0.35">
      <c r="A1591" s="18"/>
      <c r="B1591" s="18"/>
      <c r="C1591" s="18"/>
      <c r="D1591" s="18"/>
      <c r="E1591" s="94"/>
      <c r="F1591" s="23"/>
      <c r="G1591" s="23"/>
      <c r="H1591" s="23"/>
      <c r="I1591" s="23"/>
      <c r="J1591" s="23"/>
      <c r="K1591" s="36"/>
      <c r="L1591" s="18"/>
      <c r="M1591" s="23">
        <f t="shared" ref="M1591:N1591" si="276">SUM(M1575:M1590)</f>
        <v>-468000</v>
      </c>
      <c r="N1591" s="23">
        <f t="shared" si="276"/>
        <v>2362000</v>
      </c>
      <c r="O1591" s="23">
        <f>SUM(O1575:O1590)</f>
        <v>1894000</v>
      </c>
      <c r="P1591" s="23">
        <f>+I1574-M1591</f>
        <v>468000</v>
      </c>
      <c r="Q1591" s="23">
        <f>+J1574-N1591</f>
        <v>-468065</v>
      </c>
      <c r="R1591" s="23">
        <f>+P1591+Q1591</f>
        <v>-65</v>
      </c>
      <c r="S1591" s="23">
        <f>+O1591</f>
        <v>1894000</v>
      </c>
      <c r="T1591" s="18"/>
      <c r="U1591" s="95" t="s">
        <v>2302</v>
      </c>
    </row>
    <row r="1592" spans="1:21" x14ac:dyDescent="0.35">
      <c r="A1592" s="3" t="s">
        <v>89</v>
      </c>
      <c r="B1592" s="3" t="s">
        <v>326</v>
      </c>
      <c r="C1592" s="3"/>
      <c r="D1592" s="3">
        <v>72.73</v>
      </c>
      <c r="E1592" s="91">
        <v>10000</v>
      </c>
      <c r="F1592" s="34">
        <f>+D1592*0.8364</f>
        <v>60.831372000000009</v>
      </c>
      <c r="G1592" s="34"/>
      <c r="H1592" s="34">
        <f>+D1592*E1592</f>
        <v>727300</v>
      </c>
      <c r="I1592" s="34">
        <f>+CEILING(F1592*G1592,1000)</f>
        <v>0</v>
      </c>
      <c r="J1592" s="34">
        <f>(H1592-I1592)</f>
        <v>727300</v>
      </c>
      <c r="K1592" s="98">
        <v>44421</v>
      </c>
      <c r="L1592" s="3" t="s">
        <v>2109</v>
      </c>
      <c r="M1592" s="34"/>
      <c r="N1592" s="34"/>
      <c r="O1592" s="34"/>
      <c r="P1592" s="34"/>
      <c r="Q1592" s="34"/>
      <c r="R1592" s="34"/>
      <c r="S1592" s="34"/>
      <c r="T1592" s="3" t="s">
        <v>2150</v>
      </c>
      <c r="U1592" s="1" t="s">
        <v>2303</v>
      </c>
    </row>
    <row r="1593" spans="1:21" x14ac:dyDescent="0.35">
      <c r="A1593" s="3" t="s">
        <v>89</v>
      </c>
      <c r="B1593" s="3"/>
      <c r="C1593" s="3"/>
      <c r="D1593" s="3"/>
      <c r="E1593" s="91"/>
      <c r="F1593" s="34"/>
      <c r="G1593" s="34"/>
      <c r="H1593" s="34"/>
      <c r="I1593" s="34"/>
      <c r="J1593" s="34"/>
      <c r="K1593" s="98">
        <v>44421</v>
      </c>
      <c r="L1593" s="3" t="s">
        <v>1182</v>
      </c>
      <c r="M1593" s="34"/>
      <c r="N1593" s="34">
        <v>11000</v>
      </c>
      <c r="O1593" s="34">
        <f t="shared" ref="O1593:O1597" si="277">+SUM(M1593:N1593)</f>
        <v>11000</v>
      </c>
      <c r="P1593" s="34"/>
      <c r="Q1593" s="34"/>
      <c r="R1593" s="34"/>
      <c r="S1593" s="34"/>
      <c r="T1593" s="3" t="s">
        <v>2150</v>
      </c>
    </row>
    <row r="1594" spans="1:21" x14ac:dyDescent="0.35">
      <c r="A1594" s="3" t="s">
        <v>89</v>
      </c>
      <c r="B1594" s="3"/>
      <c r="C1594" s="3"/>
      <c r="D1594" s="3"/>
      <c r="E1594" s="91"/>
      <c r="F1594" s="34">
        <f>+D1594*0.8364</f>
        <v>0</v>
      </c>
      <c r="G1594" s="34"/>
      <c r="H1594" s="34"/>
      <c r="I1594" s="34"/>
      <c r="J1594" s="34"/>
      <c r="K1594" s="98">
        <v>44425</v>
      </c>
      <c r="L1594" s="3" t="s">
        <v>316</v>
      </c>
      <c r="M1594" s="34">
        <v>164000</v>
      </c>
      <c r="N1594" s="34"/>
      <c r="O1594" s="34">
        <f t="shared" si="277"/>
        <v>164000</v>
      </c>
      <c r="P1594" s="34"/>
      <c r="Q1594" s="34"/>
      <c r="R1594" s="34"/>
      <c r="S1594" s="34"/>
      <c r="T1594" s="3" t="s">
        <v>2150</v>
      </c>
    </row>
    <row r="1595" spans="1:21" x14ac:dyDescent="0.35">
      <c r="A1595" s="3" t="s">
        <v>89</v>
      </c>
      <c r="B1595" s="3"/>
      <c r="C1595" s="3"/>
      <c r="D1595" s="3"/>
      <c r="E1595" s="91"/>
      <c r="F1595" s="34"/>
      <c r="G1595" s="34"/>
      <c r="H1595" s="34"/>
      <c r="I1595" s="34"/>
      <c r="J1595" s="34"/>
      <c r="K1595" s="98">
        <v>44509</v>
      </c>
      <c r="L1595" s="3" t="s">
        <v>316</v>
      </c>
      <c r="M1595" s="34">
        <v>329000</v>
      </c>
      <c r="N1595" s="34"/>
      <c r="O1595" s="34">
        <f t="shared" si="277"/>
        <v>329000</v>
      </c>
      <c r="P1595" s="34"/>
      <c r="Q1595" s="34"/>
      <c r="R1595" s="34"/>
      <c r="S1595" s="34"/>
      <c r="T1595" s="3" t="s">
        <v>2150</v>
      </c>
    </row>
    <row r="1596" spans="1:21" x14ac:dyDescent="0.35">
      <c r="A1596" s="3" t="s">
        <v>89</v>
      </c>
      <c r="B1596" s="3"/>
      <c r="C1596" s="3"/>
      <c r="D1596" s="3"/>
      <c r="E1596" s="91"/>
      <c r="F1596" s="34"/>
      <c r="G1596" s="34"/>
      <c r="H1596" s="34"/>
      <c r="I1596" s="34"/>
      <c r="J1596" s="34"/>
      <c r="K1596" s="98">
        <v>44509</v>
      </c>
      <c r="L1596" s="3" t="s">
        <v>1182</v>
      </c>
      <c r="M1596" s="34"/>
      <c r="N1596" s="34">
        <v>387300</v>
      </c>
      <c r="O1596" s="34">
        <f t="shared" si="277"/>
        <v>387300</v>
      </c>
      <c r="P1596" s="34"/>
      <c r="Q1596" s="34"/>
      <c r="R1596" s="34"/>
      <c r="S1596" s="34"/>
      <c r="T1596" s="3" t="s">
        <v>2150</v>
      </c>
    </row>
    <row r="1597" spans="1:21" x14ac:dyDescent="0.35">
      <c r="A1597" s="3" t="s">
        <v>89</v>
      </c>
      <c r="B1597" s="3"/>
      <c r="C1597" s="3"/>
      <c r="D1597" s="3"/>
      <c r="E1597" s="91"/>
      <c r="F1597" s="34"/>
      <c r="G1597" s="34"/>
      <c r="H1597" s="34"/>
      <c r="I1597" s="34"/>
      <c r="J1597" s="34"/>
      <c r="K1597" s="98">
        <v>44518</v>
      </c>
      <c r="L1597" s="3" t="s">
        <v>316</v>
      </c>
      <c r="M1597" s="34">
        <v>-164000</v>
      </c>
      <c r="N1597" s="34"/>
      <c r="O1597" s="34">
        <f t="shared" si="277"/>
        <v>-164000</v>
      </c>
      <c r="P1597" s="34"/>
      <c r="Q1597" s="34"/>
      <c r="R1597" s="34"/>
      <c r="S1597" s="34"/>
      <c r="T1597" s="3" t="s">
        <v>2150</v>
      </c>
    </row>
    <row r="1598" spans="1:21" x14ac:dyDescent="0.35">
      <c r="A1598" s="3" t="s">
        <v>89</v>
      </c>
      <c r="B1598" s="3"/>
      <c r="C1598" s="3"/>
      <c r="D1598" s="3"/>
      <c r="E1598" s="91"/>
      <c r="F1598" s="34"/>
      <c r="G1598" s="34"/>
      <c r="H1598" s="34"/>
      <c r="I1598" s="34"/>
      <c r="J1598" s="34"/>
      <c r="K1598" s="3"/>
      <c r="L1598" s="3"/>
      <c r="M1598" s="34"/>
      <c r="N1598" s="34"/>
      <c r="O1598" s="34"/>
      <c r="P1598" s="34"/>
      <c r="Q1598" s="34"/>
      <c r="R1598" s="34"/>
      <c r="S1598" s="34"/>
      <c r="T1598" s="3" t="s">
        <v>2150</v>
      </c>
    </row>
    <row r="1599" spans="1:21" s="95" customFormat="1" x14ac:dyDescent="0.35">
      <c r="A1599" s="18"/>
      <c r="B1599" s="18"/>
      <c r="C1599" s="18"/>
      <c r="D1599" s="18"/>
      <c r="E1599" s="94"/>
      <c r="F1599" s="23"/>
      <c r="G1599" s="23"/>
      <c r="H1599" s="23"/>
      <c r="I1599" s="23"/>
      <c r="J1599" s="23"/>
      <c r="K1599" s="18"/>
      <c r="L1599" s="18"/>
      <c r="M1599" s="23">
        <f t="shared" ref="M1599:N1599" si="278">SUM(M1593:M1598)</f>
        <v>329000</v>
      </c>
      <c r="N1599" s="23">
        <f t="shared" si="278"/>
        <v>398300</v>
      </c>
      <c r="O1599" s="23">
        <f>SUM(O1593:O1598)</f>
        <v>727300</v>
      </c>
      <c r="P1599" s="23">
        <f>+I1592-M1599</f>
        <v>-329000</v>
      </c>
      <c r="Q1599" s="23">
        <f>+J1592-N1599</f>
        <v>329000</v>
      </c>
      <c r="R1599" s="23">
        <f>+P1599+Q1599</f>
        <v>0</v>
      </c>
      <c r="S1599" s="23">
        <f>+O1599</f>
        <v>727300</v>
      </c>
      <c r="T1599" s="18"/>
      <c r="U1599" s="95" t="s">
        <v>2302</v>
      </c>
    </row>
    <row r="1600" spans="1:21" x14ac:dyDescent="0.35">
      <c r="A1600" s="3" t="s">
        <v>90</v>
      </c>
      <c r="B1600" s="3" t="s">
        <v>326</v>
      </c>
      <c r="C1600" s="3"/>
      <c r="D1600" s="3">
        <v>72.77</v>
      </c>
      <c r="E1600" s="91">
        <v>10000</v>
      </c>
      <c r="F1600" s="34">
        <f>+D1600*0.8364</f>
        <v>60.864827999999996</v>
      </c>
      <c r="G1600" s="34"/>
      <c r="H1600" s="34">
        <f>+D1600*E1600</f>
        <v>727700</v>
      </c>
      <c r="I1600" s="34">
        <f>+CEILING(F1600*G1600,1000)</f>
        <v>0</v>
      </c>
      <c r="J1600" s="34">
        <f>(H1600-I1600)</f>
        <v>727700</v>
      </c>
      <c r="K1600" s="98">
        <v>44427</v>
      </c>
      <c r="L1600" s="3" t="s">
        <v>2109</v>
      </c>
      <c r="M1600" s="34"/>
      <c r="N1600" s="34"/>
      <c r="O1600" s="34"/>
      <c r="P1600" s="34"/>
      <c r="Q1600" s="34"/>
      <c r="R1600" s="34"/>
      <c r="S1600" s="34"/>
      <c r="T1600" s="3" t="s">
        <v>2132</v>
      </c>
      <c r="U1600" s="1" t="s">
        <v>2303</v>
      </c>
    </row>
    <row r="1601" spans="1:21" x14ac:dyDescent="0.35">
      <c r="A1601" s="3" t="s">
        <v>90</v>
      </c>
      <c r="B1601" s="3"/>
      <c r="C1601" s="3"/>
      <c r="D1601" s="3"/>
      <c r="E1601" s="91"/>
      <c r="F1601" s="34">
        <f>+D1601*0.8364</f>
        <v>0</v>
      </c>
      <c r="G1601" s="34"/>
      <c r="H1601" s="34"/>
      <c r="I1601" s="34"/>
      <c r="J1601" s="34"/>
      <c r="K1601" s="98">
        <v>44427</v>
      </c>
      <c r="L1601" s="3" t="s">
        <v>316</v>
      </c>
      <c r="M1601" s="34">
        <v>20000</v>
      </c>
      <c r="N1601" s="34"/>
      <c r="O1601" s="34">
        <f t="shared" ref="O1601:O1612" si="279">+SUM(M1601:N1601)</f>
        <v>20000</v>
      </c>
      <c r="P1601" s="34"/>
      <c r="Q1601" s="34"/>
      <c r="R1601" s="34"/>
      <c r="S1601" s="34"/>
      <c r="T1601" s="3" t="s">
        <v>2132</v>
      </c>
    </row>
    <row r="1602" spans="1:21" x14ac:dyDescent="0.35">
      <c r="A1602" s="3" t="s">
        <v>90</v>
      </c>
      <c r="B1602" s="3"/>
      <c r="C1602" s="3"/>
      <c r="D1602" s="3"/>
      <c r="E1602" s="91"/>
      <c r="F1602" s="34"/>
      <c r="G1602" s="34"/>
      <c r="H1602" s="34"/>
      <c r="I1602" s="34"/>
      <c r="J1602" s="34"/>
      <c r="K1602" s="98">
        <v>44432</v>
      </c>
      <c r="L1602" s="3" t="s">
        <v>316</v>
      </c>
      <c r="M1602" s="34">
        <v>130000</v>
      </c>
      <c r="N1602" s="34"/>
      <c r="O1602" s="34">
        <f t="shared" si="279"/>
        <v>130000</v>
      </c>
      <c r="P1602" s="34"/>
      <c r="Q1602" s="34"/>
      <c r="R1602" s="34"/>
      <c r="S1602" s="34"/>
      <c r="T1602" s="3" t="s">
        <v>2132</v>
      </c>
    </row>
    <row r="1603" spans="1:21" x14ac:dyDescent="0.35">
      <c r="A1603" s="3" t="s">
        <v>90</v>
      </c>
      <c r="B1603" s="3"/>
      <c r="C1603" s="3"/>
      <c r="D1603" s="3"/>
      <c r="E1603" s="91"/>
      <c r="F1603" s="34"/>
      <c r="G1603" s="34"/>
      <c r="H1603" s="34"/>
      <c r="I1603" s="34"/>
      <c r="J1603" s="34"/>
      <c r="K1603" s="98">
        <v>44434</v>
      </c>
      <c r="L1603" s="3" t="s">
        <v>316</v>
      </c>
      <c r="M1603" s="34">
        <v>-130000</v>
      </c>
      <c r="N1603" s="34"/>
      <c r="O1603" s="34">
        <f t="shared" si="279"/>
        <v>-130000</v>
      </c>
      <c r="P1603" s="34"/>
      <c r="Q1603" s="34"/>
      <c r="R1603" s="34"/>
      <c r="S1603" s="34"/>
      <c r="T1603" s="3" t="s">
        <v>2132</v>
      </c>
    </row>
    <row r="1604" spans="1:21" x14ac:dyDescent="0.35">
      <c r="A1604" s="3" t="s">
        <v>90</v>
      </c>
      <c r="B1604" s="3"/>
      <c r="C1604" s="3"/>
      <c r="D1604" s="3"/>
      <c r="E1604" s="91"/>
      <c r="F1604" s="34"/>
      <c r="G1604" s="34"/>
      <c r="H1604" s="34"/>
      <c r="I1604" s="34"/>
      <c r="J1604" s="34"/>
      <c r="K1604" s="98">
        <v>44439</v>
      </c>
      <c r="L1604" s="3" t="s">
        <v>316</v>
      </c>
      <c r="M1604" s="34">
        <v>130000</v>
      </c>
      <c r="N1604" s="34"/>
      <c r="O1604" s="34">
        <f t="shared" si="279"/>
        <v>130000</v>
      </c>
      <c r="P1604" s="34"/>
      <c r="Q1604" s="34"/>
      <c r="R1604" s="34"/>
      <c r="S1604" s="34"/>
      <c r="T1604" s="3" t="s">
        <v>2132</v>
      </c>
    </row>
    <row r="1605" spans="1:21" x14ac:dyDescent="0.35">
      <c r="A1605" s="3" t="s">
        <v>90</v>
      </c>
      <c r="B1605" s="3"/>
      <c r="C1605" s="3"/>
      <c r="D1605" s="3"/>
      <c r="E1605" s="91"/>
      <c r="F1605" s="34"/>
      <c r="G1605" s="34"/>
      <c r="H1605" s="34"/>
      <c r="I1605" s="34"/>
      <c r="J1605" s="34"/>
      <c r="K1605" s="98">
        <v>44463</v>
      </c>
      <c r="L1605" s="3" t="s">
        <v>1182</v>
      </c>
      <c r="M1605" s="34"/>
      <c r="N1605" s="34">
        <v>10000</v>
      </c>
      <c r="O1605" s="34">
        <f t="shared" si="279"/>
        <v>10000</v>
      </c>
      <c r="P1605" s="34"/>
      <c r="Q1605" s="34"/>
      <c r="R1605" s="34"/>
      <c r="S1605" s="34"/>
      <c r="T1605" s="3" t="s">
        <v>2132</v>
      </c>
    </row>
    <row r="1606" spans="1:21" x14ac:dyDescent="0.35">
      <c r="A1606" s="3" t="s">
        <v>90</v>
      </c>
      <c r="B1606" s="3"/>
      <c r="C1606" s="3"/>
      <c r="D1606" s="3"/>
      <c r="E1606" s="91"/>
      <c r="F1606" s="34"/>
      <c r="G1606" s="34"/>
      <c r="H1606" s="34"/>
      <c r="I1606" s="34"/>
      <c r="J1606" s="34"/>
      <c r="K1606" s="98">
        <v>44467</v>
      </c>
      <c r="L1606" s="3" t="s">
        <v>1182</v>
      </c>
      <c r="M1606" s="34"/>
      <c r="N1606" s="34">
        <v>33000</v>
      </c>
      <c r="O1606" s="34">
        <f t="shared" si="279"/>
        <v>33000</v>
      </c>
      <c r="P1606" s="34"/>
      <c r="Q1606" s="34"/>
      <c r="R1606" s="34"/>
      <c r="S1606" s="34"/>
      <c r="T1606" s="3" t="s">
        <v>2132</v>
      </c>
    </row>
    <row r="1607" spans="1:21" x14ac:dyDescent="0.35">
      <c r="A1607" s="3" t="s">
        <v>90</v>
      </c>
      <c r="B1607" s="3"/>
      <c r="C1607" s="3"/>
      <c r="D1607" s="3"/>
      <c r="E1607" s="91"/>
      <c r="F1607" s="34"/>
      <c r="G1607" s="34"/>
      <c r="H1607" s="34"/>
      <c r="I1607" s="34"/>
      <c r="J1607" s="34"/>
      <c r="K1607" s="98">
        <v>44468</v>
      </c>
      <c r="L1607" s="3" t="s">
        <v>316</v>
      </c>
      <c r="M1607" s="34">
        <v>160000</v>
      </c>
      <c r="N1607" s="34"/>
      <c r="O1607" s="34">
        <f t="shared" si="279"/>
        <v>160000</v>
      </c>
      <c r="P1607" s="34"/>
      <c r="Q1607" s="34"/>
      <c r="R1607" s="34"/>
      <c r="S1607" s="34"/>
      <c r="T1607" s="3" t="s">
        <v>2132</v>
      </c>
    </row>
    <row r="1608" spans="1:21" x14ac:dyDescent="0.35">
      <c r="A1608" s="3" t="s">
        <v>90</v>
      </c>
      <c r="B1608" s="3"/>
      <c r="C1608" s="3"/>
      <c r="D1608" s="3"/>
      <c r="E1608" s="91"/>
      <c r="F1608" s="34"/>
      <c r="G1608" s="34"/>
      <c r="H1608" s="34"/>
      <c r="I1608" s="34"/>
      <c r="J1608" s="34"/>
      <c r="K1608" s="98">
        <v>44490</v>
      </c>
      <c r="L1608" s="100" t="s">
        <v>2269</v>
      </c>
      <c r="M1608" s="34"/>
      <c r="N1608" s="100">
        <v>-150000</v>
      </c>
      <c r="O1608" s="34">
        <f t="shared" si="279"/>
        <v>-150000</v>
      </c>
      <c r="P1608" s="34"/>
      <c r="Q1608" s="34"/>
      <c r="R1608" s="34"/>
      <c r="S1608" s="34"/>
      <c r="T1608" s="3" t="s">
        <v>2132</v>
      </c>
    </row>
    <row r="1609" spans="1:21" x14ac:dyDescent="0.35">
      <c r="A1609" s="3" t="s">
        <v>90</v>
      </c>
      <c r="B1609" s="3"/>
      <c r="C1609" s="3"/>
      <c r="D1609" s="3"/>
      <c r="E1609" s="91"/>
      <c r="F1609" s="34"/>
      <c r="G1609" s="34"/>
      <c r="H1609" s="34"/>
      <c r="I1609" s="34"/>
      <c r="J1609" s="34"/>
      <c r="K1609" s="98">
        <v>44515</v>
      </c>
      <c r="L1609" s="3" t="s">
        <v>316</v>
      </c>
      <c r="M1609" s="34">
        <v>203000</v>
      </c>
      <c r="N1609" s="34"/>
      <c r="O1609" s="34">
        <f t="shared" si="279"/>
        <v>203000</v>
      </c>
      <c r="P1609" s="34"/>
      <c r="Q1609" s="34"/>
      <c r="R1609" s="34"/>
      <c r="S1609" s="34"/>
      <c r="T1609" s="3" t="s">
        <v>2132</v>
      </c>
    </row>
    <row r="1610" spans="1:21" x14ac:dyDescent="0.35">
      <c r="A1610" s="3" t="s">
        <v>90</v>
      </c>
      <c r="B1610" s="3"/>
      <c r="C1610" s="3"/>
      <c r="D1610" s="3"/>
      <c r="E1610" s="91"/>
      <c r="F1610" s="34">
        <f>+D1610*0.8364</f>
        <v>0</v>
      </c>
      <c r="G1610" s="34"/>
      <c r="H1610" s="34"/>
      <c r="I1610" s="34"/>
      <c r="J1610" s="34"/>
      <c r="K1610" s="98">
        <v>44613</v>
      </c>
      <c r="L1610" s="3" t="s">
        <v>1182</v>
      </c>
      <c r="M1610" s="34"/>
      <c r="N1610" s="34">
        <v>321700</v>
      </c>
      <c r="O1610" s="34">
        <f t="shared" si="279"/>
        <v>321700</v>
      </c>
      <c r="P1610" s="34"/>
      <c r="Q1610" s="34"/>
      <c r="R1610" s="34"/>
      <c r="S1610" s="34"/>
      <c r="T1610" s="3" t="s">
        <v>2132</v>
      </c>
    </row>
    <row r="1611" spans="1:21" x14ac:dyDescent="0.35">
      <c r="A1611" s="3" t="s">
        <v>90</v>
      </c>
      <c r="B1611" s="3"/>
      <c r="C1611" s="3"/>
      <c r="D1611" s="3"/>
      <c r="E1611" s="91"/>
      <c r="F1611" s="34"/>
      <c r="G1611" s="34"/>
      <c r="H1611" s="34"/>
      <c r="I1611" s="34"/>
      <c r="J1611" s="34"/>
      <c r="K1611" s="98">
        <v>44987</v>
      </c>
      <c r="L1611" s="3" t="s">
        <v>316</v>
      </c>
      <c r="M1611" s="34">
        <v>-130000</v>
      </c>
      <c r="N1611" s="34"/>
      <c r="O1611" s="34">
        <f t="shared" si="279"/>
        <v>-130000</v>
      </c>
      <c r="P1611" s="34"/>
      <c r="Q1611" s="34"/>
      <c r="R1611" s="34"/>
      <c r="S1611" s="34"/>
      <c r="T1611" s="3" t="s">
        <v>2132</v>
      </c>
    </row>
    <row r="1612" spans="1:21" x14ac:dyDescent="0.35">
      <c r="A1612" s="3" t="s">
        <v>90</v>
      </c>
      <c r="B1612" s="3"/>
      <c r="C1612" s="3"/>
      <c r="D1612" s="3"/>
      <c r="E1612" s="91"/>
      <c r="F1612" s="34"/>
      <c r="G1612" s="34"/>
      <c r="H1612" s="34"/>
      <c r="I1612" s="34"/>
      <c r="J1612" s="34"/>
      <c r="K1612" s="98">
        <v>44987</v>
      </c>
      <c r="L1612" s="3" t="s">
        <v>9</v>
      </c>
      <c r="M1612" s="34"/>
      <c r="N1612" s="34">
        <v>130000</v>
      </c>
      <c r="O1612" s="34">
        <f t="shared" si="279"/>
        <v>130000</v>
      </c>
      <c r="P1612" s="34"/>
      <c r="Q1612" s="34"/>
      <c r="R1612" s="34"/>
      <c r="S1612" s="34"/>
      <c r="T1612" s="3" t="s">
        <v>2132</v>
      </c>
    </row>
    <row r="1613" spans="1:21" x14ac:dyDescent="0.35">
      <c r="A1613" s="3" t="s">
        <v>90</v>
      </c>
      <c r="B1613" s="3"/>
      <c r="C1613" s="3"/>
      <c r="D1613" s="3"/>
      <c r="E1613" s="91"/>
      <c r="F1613" s="34"/>
      <c r="G1613" s="34"/>
      <c r="H1613" s="34"/>
      <c r="I1613" s="34"/>
      <c r="J1613" s="34"/>
      <c r="K1613" s="21"/>
      <c r="L1613" s="3"/>
      <c r="M1613" s="34"/>
      <c r="N1613" s="34"/>
      <c r="O1613" s="34"/>
      <c r="P1613" s="34"/>
      <c r="Q1613" s="34"/>
      <c r="R1613" s="34"/>
      <c r="S1613" s="34"/>
      <c r="T1613" s="3" t="s">
        <v>2132</v>
      </c>
    </row>
    <row r="1614" spans="1:21" s="95" customFormat="1" x14ac:dyDescent="0.35">
      <c r="A1614" s="18"/>
      <c r="B1614" s="18"/>
      <c r="C1614" s="18"/>
      <c r="D1614" s="18"/>
      <c r="E1614" s="94"/>
      <c r="F1614" s="23"/>
      <c r="G1614" s="23"/>
      <c r="H1614" s="23"/>
      <c r="I1614" s="23"/>
      <c r="J1614" s="23"/>
      <c r="K1614" s="36"/>
      <c r="L1614" s="18"/>
      <c r="M1614" s="23">
        <f t="shared" ref="M1614:N1614" si="280">SUM(M1601:M1613)</f>
        <v>383000</v>
      </c>
      <c r="N1614" s="23">
        <f t="shared" si="280"/>
        <v>344700</v>
      </c>
      <c r="O1614" s="23">
        <f>SUM(O1601:O1613)</f>
        <v>727700</v>
      </c>
      <c r="P1614" s="23">
        <f>+I1600-M1614</f>
        <v>-383000</v>
      </c>
      <c r="Q1614" s="23">
        <f>+J1600-N1614</f>
        <v>383000</v>
      </c>
      <c r="R1614" s="23">
        <f>+P1614+Q1614</f>
        <v>0</v>
      </c>
      <c r="S1614" s="23">
        <f>+O1614</f>
        <v>727700</v>
      </c>
      <c r="T1614" s="18"/>
      <c r="U1614" s="95" t="s">
        <v>2302</v>
      </c>
    </row>
    <row r="1615" spans="1:21" x14ac:dyDescent="0.35">
      <c r="A1615" s="3" t="s">
        <v>91</v>
      </c>
      <c r="B1615" s="3" t="s">
        <v>326</v>
      </c>
      <c r="C1615" s="3"/>
      <c r="D1615" s="3">
        <v>72.5</v>
      </c>
      <c r="E1615" s="91">
        <v>10000</v>
      </c>
      <c r="F1615" s="34">
        <f>+D1615*0.8364</f>
        <v>60.639000000000003</v>
      </c>
      <c r="G1615" s="34"/>
      <c r="H1615" s="34">
        <f>+D1615*E1615</f>
        <v>725000</v>
      </c>
      <c r="I1615" s="34">
        <f>+CEILING(F1615*G1615,1000)</f>
        <v>0</v>
      </c>
      <c r="J1615" s="34">
        <f>(H1615-I1615)</f>
        <v>725000</v>
      </c>
      <c r="K1615" s="98">
        <v>44427</v>
      </c>
      <c r="L1615" s="3" t="s">
        <v>2109</v>
      </c>
      <c r="M1615" s="34"/>
      <c r="N1615" s="34"/>
      <c r="O1615" s="34"/>
      <c r="P1615" s="34"/>
      <c r="Q1615" s="34"/>
      <c r="R1615" s="34"/>
      <c r="S1615" s="34"/>
      <c r="T1615" s="3" t="s">
        <v>2132</v>
      </c>
      <c r="U1615" s="1" t="s">
        <v>2303</v>
      </c>
    </row>
    <row r="1616" spans="1:21" x14ac:dyDescent="0.35">
      <c r="A1616" s="3" t="s">
        <v>91</v>
      </c>
      <c r="B1616" s="3"/>
      <c r="C1616" s="3"/>
      <c r="D1616" s="3"/>
      <c r="E1616" s="91"/>
      <c r="F1616" s="34"/>
      <c r="G1616" s="34"/>
      <c r="H1616" s="34"/>
      <c r="I1616" s="34"/>
      <c r="J1616" s="34"/>
      <c r="K1616" s="98">
        <v>44427</v>
      </c>
      <c r="L1616" s="3" t="s">
        <v>316</v>
      </c>
      <c r="M1616" s="34">
        <v>30000</v>
      </c>
      <c r="N1616" s="34"/>
      <c r="O1616" s="34">
        <f t="shared" ref="O1616:O1627" si="281">+SUM(M1616:N1616)</f>
        <v>30000</v>
      </c>
      <c r="P1616" s="34"/>
      <c r="Q1616" s="34"/>
      <c r="R1616" s="34"/>
      <c r="S1616" s="34"/>
      <c r="T1616" s="3" t="s">
        <v>2132</v>
      </c>
    </row>
    <row r="1617" spans="1:21" x14ac:dyDescent="0.35">
      <c r="A1617" s="3" t="s">
        <v>91</v>
      </c>
      <c r="B1617" s="3"/>
      <c r="C1617" s="3"/>
      <c r="D1617" s="3"/>
      <c r="E1617" s="91"/>
      <c r="F1617" s="34"/>
      <c r="G1617" s="34"/>
      <c r="H1617" s="34"/>
      <c r="I1617" s="34"/>
      <c r="J1617" s="34"/>
      <c r="K1617" s="98">
        <v>44432</v>
      </c>
      <c r="L1617" s="3" t="s">
        <v>316</v>
      </c>
      <c r="M1617" s="34">
        <v>120000</v>
      </c>
      <c r="N1617" s="34"/>
      <c r="O1617" s="34">
        <f t="shared" si="281"/>
        <v>120000</v>
      </c>
      <c r="P1617" s="34"/>
      <c r="Q1617" s="34"/>
      <c r="R1617" s="34"/>
      <c r="S1617" s="34"/>
      <c r="T1617" s="3" t="s">
        <v>2132</v>
      </c>
    </row>
    <row r="1618" spans="1:21" x14ac:dyDescent="0.35">
      <c r="A1618" s="3" t="s">
        <v>91</v>
      </c>
      <c r="B1618" s="3"/>
      <c r="C1618" s="3"/>
      <c r="D1618" s="3"/>
      <c r="E1618" s="91"/>
      <c r="F1618" s="34"/>
      <c r="G1618" s="34"/>
      <c r="H1618" s="34"/>
      <c r="I1618" s="34"/>
      <c r="J1618" s="34"/>
      <c r="K1618" s="98">
        <v>44434</v>
      </c>
      <c r="L1618" s="3" t="s">
        <v>316</v>
      </c>
      <c r="M1618" s="34">
        <v>-120000</v>
      </c>
      <c r="N1618" s="34"/>
      <c r="O1618" s="34">
        <f t="shared" si="281"/>
        <v>-120000</v>
      </c>
      <c r="P1618" s="34"/>
      <c r="Q1618" s="34"/>
      <c r="R1618" s="34"/>
      <c r="S1618" s="34"/>
      <c r="T1618" s="3" t="s">
        <v>2132</v>
      </c>
    </row>
    <row r="1619" spans="1:21" x14ac:dyDescent="0.35">
      <c r="A1619" s="3" t="s">
        <v>91</v>
      </c>
      <c r="B1619" s="3"/>
      <c r="C1619" s="3"/>
      <c r="D1619" s="3"/>
      <c r="E1619" s="91"/>
      <c r="F1619" s="34"/>
      <c r="G1619" s="34"/>
      <c r="H1619" s="34"/>
      <c r="I1619" s="34"/>
      <c r="J1619" s="34"/>
      <c r="K1619" s="98">
        <v>44439</v>
      </c>
      <c r="L1619" s="3" t="s">
        <v>316</v>
      </c>
      <c r="M1619" s="34">
        <v>120000</v>
      </c>
      <c r="N1619" s="34"/>
      <c r="O1619" s="34">
        <f t="shared" si="281"/>
        <v>120000</v>
      </c>
      <c r="P1619" s="34"/>
      <c r="Q1619" s="34"/>
      <c r="R1619" s="34"/>
      <c r="S1619" s="34"/>
      <c r="T1619" s="3" t="s">
        <v>2132</v>
      </c>
    </row>
    <row r="1620" spans="1:21" x14ac:dyDescent="0.35">
      <c r="A1620" s="3" t="s">
        <v>91</v>
      </c>
      <c r="B1620" s="3"/>
      <c r="C1620" s="3"/>
      <c r="D1620" s="3"/>
      <c r="E1620" s="91"/>
      <c r="F1620" s="34">
        <f>+D1620*0.8364</f>
        <v>0</v>
      </c>
      <c r="G1620" s="34"/>
      <c r="H1620" s="34"/>
      <c r="I1620" s="34"/>
      <c r="J1620" s="34"/>
      <c r="K1620" s="98">
        <v>44617</v>
      </c>
      <c r="L1620" s="3" t="s">
        <v>9</v>
      </c>
      <c r="M1620" s="34"/>
      <c r="N1620" s="34">
        <v>11000</v>
      </c>
      <c r="O1620" s="34">
        <f t="shared" si="281"/>
        <v>11000</v>
      </c>
      <c r="P1620" s="34"/>
      <c r="Q1620" s="34"/>
      <c r="R1620" s="34"/>
      <c r="S1620" s="34"/>
      <c r="T1620" s="3" t="s">
        <v>2132</v>
      </c>
    </row>
    <row r="1621" spans="1:21" x14ac:dyDescent="0.35">
      <c r="A1621" s="3" t="s">
        <v>91</v>
      </c>
      <c r="B1621" s="3"/>
      <c r="C1621" s="3"/>
      <c r="D1621" s="3"/>
      <c r="E1621" s="91"/>
      <c r="F1621" s="34"/>
      <c r="G1621" s="34"/>
      <c r="H1621" s="34"/>
      <c r="I1621" s="34"/>
      <c r="J1621" s="34"/>
      <c r="K1621" s="98">
        <v>44640</v>
      </c>
      <c r="L1621" s="100" t="s">
        <v>2270</v>
      </c>
      <c r="M1621" s="100">
        <v>150000</v>
      </c>
      <c r="N1621" s="34"/>
      <c r="O1621" s="34">
        <f t="shared" si="281"/>
        <v>150000</v>
      </c>
      <c r="P1621" s="34"/>
      <c r="Q1621" s="34"/>
      <c r="R1621" s="34"/>
      <c r="S1621" s="34"/>
      <c r="T1621" s="3" t="s">
        <v>2132</v>
      </c>
    </row>
    <row r="1622" spans="1:21" x14ac:dyDescent="0.35">
      <c r="A1622" s="3" t="s">
        <v>91</v>
      </c>
      <c r="B1622" s="3"/>
      <c r="C1622" s="3"/>
      <c r="D1622" s="3"/>
      <c r="E1622" s="91"/>
      <c r="F1622" s="34"/>
      <c r="G1622" s="34"/>
      <c r="H1622" s="34"/>
      <c r="I1622" s="34"/>
      <c r="J1622" s="34"/>
      <c r="K1622" s="98">
        <v>44693</v>
      </c>
      <c r="L1622" s="3" t="s">
        <v>9</v>
      </c>
      <c r="M1622" s="34"/>
      <c r="N1622" s="34">
        <v>150000</v>
      </c>
      <c r="O1622" s="34">
        <f t="shared" si="281"/>
        <v>150000</v>
      </c>
      <c r="P1622" s="34"/>
      <c r="Q1622" s="34"/>
      <c r="R1622" s="34"/>
      <c r="S1622" s="34"/>
      <c r="T1622" s="3" t="s">
        <v>2132</v>
      </c>
    </row>
    <row r="1623" spans="1:21" x14ac:dyDescent="0.35">
      <c r="A1623" s="3" t="s">
        <v>91</v>
      </c>
      <c r="B1623" s="3"/>
      <c r="C1623" s="3"/>
      <c r="D1623" s="3"/>
      <c r="E1623" s="91"/>
      <c r="F1623" s="34"/>
      <c r="G1623" s="34"/>
      <c r="H1623" s="34"/>
      <c r="I1623" s="34"/>
      <c r="J1623" s="34"/>
      <c r="K1623" s="98">
        <v>44701</v>
      </c>
      <c r="L1623" s="3" t="s">
        <v>316</v>
      </c>
      <c r="M1623" s="34">
        <v>328000</v>
      </c>
      <c r="N1623" s="34"/>
      <c r="O1623" s="34">
        <f t="shared" si="281"/>
        <v>328000</v>
      </c>
      <c r="P1623" s="34"/>
      <c r="Q1623" s="34"/>
      <c r="R1623" s="34"/>
      <c r="S1623" s="34"/>
      <c r="T1623" s="3" t="s">
        <v>2132</v>
      </c>
    </row>
    <row r="1624" spans="1:21" x14ac:dyDescent="0.35">
      <c r="A1624" s="3" t="s">
        <v>91</v>
      </c>
      <c r="B1624" s="3"/>
      <c r="C1624" s="3"/>
      <c r="D1624" s="3"/>
      <c r="E1624" s="91"/>
      <c r="F1624" s="34"/>
      <c r="G1624" s="34"/>
      <c r="H1624" s="34"/>
      <c r="I1624" s="34"/>
      <c r="J1624" s="34"/>
      <c r="K1624" s="98"/>
      <c r="L1624" s="100" t="s">
        <v>2271</v>
      </c>
      <c r="M1624" s="100">
        <v>-150000</v>
      </c>
      <c r="N1624" s="34"/>
      <c r="O1624" s="34">
        <f t="shared" si="281"/>
        <v>-150000</v>
      </c>
      <c r="P1624" s="34"/>
      <c r="Q1624" s="34"/>
      <c r="R1624" s="34"/>
      <c r="S1624" s="34"/>
      <c r="T1624" s="3" t="s">
        <v>2132</v>
      </c>
    </row>
    <row r="1625" spans="1:21" x14ac:dyDescent="0.35">
      <c r="A1625" s="3" t="s">
        <v>91</v>
      </c>
      <c r="B1625" s="3"/>
      <c r="C1625" s="3"/>
      <c r="D1625" s="3"/>
      <c r="E1625" s="91"/>
      <c r="F1625" s="34"/>
      <c r="G1625" s="34"/>
      <c r="H1625" s="34"/>
      <c r="I1625" s="34"/>
      <c r="J1625" s="34"/>
      <c r="K1625" s="98">
        <v>44701</v>
      </c>
      <c r="L1625" s="3" t="s">
        <v>1182</v>
      </c>
      <c r="M1625" s="34"/>
      <c r="N1625" s="34">
        <v>86000</v>
      </c>
      <c r="O1625" s="34">
        <f t="shared" si="281"/>
        <v>86000</v>
      </c>
      <c r="P1625" s="34"/>
      <c r="Q1625" s="34"/>
      <c r="R1625" s="34"/>
      <c r="S1625" s="34"/>
      <c r="T1625" s="3" t="s">
        <v>2132</v>
      </c>
    </row>
    <row r="1626" spans="1:21" x14ac:dyDescent="0.35">
      <c r="A1626" s="3" t="s">
        <v>91</v>
      </c>
      <c r="B1626" s="3"/>
      <c r="C1626" s="3"/>
      <c r="D1626" s="3"/>
      <c r="E1626" s="91"/>
      <c r="F1626" s="34"/>
      <c r="G1626" s="34"/>
      <c r="H1626" s="34"/>
      <c r="I1626" s="34"/>
      <c r="J1626" s="34"/>
      <c r="K1626" s="98">
        <v>44987</v>
      </c>
      <c r="L1626" s="3" t="s">
        <v>316</v>
      </c>
      <c r="M1626" s="34">
        <v>-120000</v>
      </c>
      <c r="N1626" s="34"/>
      <c r="O1626" s="34">
        <f t="shared" si="281"/>
        <v>-120000</v>
      </c>
      <c r="P1626" s="34"/>
      <c r="Q1626" s="34"/>
      <c r="R1626" s="34"/>
      <c r="S1626" s="34"/>
      <c r="T1626" s="3" t="s">
        <v>2132</v>
      </c>
    </row>
    <row r="1627" spans="1:21" x14ac:dyDescent="0.35">
      <c r="A1627" s="3" t="s">
        <v>91</v>
      </c>
      <c r="B1627" s="3"/>
      <c r="C1627" s="3"/>
      <c r="D1627" s="3"/>
      <c r="E1627" s="91"/>
      <c r="F1627" s="34"/>
      <c r="G1627" s="34"/>
      <c r="H1627" s="34"/>
      <c r="I1627" s="34"/>
      <c r="J1627" s="34"/>
      <c r="K1627" s="98">
        <v>44987</v>
      </c>
      <c r="L1627" s="3" t="s">
        <v>9</v>
      </c>
      <c r="M1627" s="34"/>
      <c r="N1627" s="34">
        <v>120000</v>
      </c>
      <c r="O1627" s="34">
        <f t="shared" si="281"/>
        <v>120000</v>
      </c>
      <c r="P1627" s="34"/>
      <c r="Q1627" s="34"/>
      <c r="R1627" s="34"/>
      <c r="S1627" s="34"/>
      <c r="T1627" s="3" t="s">
        <v>2132</v>
      </c>
    </row>
    <row r="1628" spans="1:21" x14ac:dyDescent="0.35">
      <c r="A1628" s="3" t="s">
        <v>91</v>
      </c>
      <c r="B1628" s="3"/>
      <c r="C1628" s="3"/>
      <c r="D1628" s="3"/>
      <c r="E1628" s="91"/>
      <c r="F1628" s="34"/>
      <c r="G1628" s="34"/>
      <c r="H1628" s="34"/>
      <c r="I1628" s="34"/>
      <c r="J1628" s="34"/>
      <c r="K1628" s="21"/>
      <c r="L1628" s="3"/>
      <c r="M1628" s="34"/>
      <c r="N1628" s="34"/>
      <c r="O1628" s="34"/>
      <c r="P1628" s="34"/>
      <c r="Q1628" s="34"/>
      <c r="R1628" s="34"/>
      <c r="S1628" s="34"/>
      <c r="T1628" s="3" t="s">
        <v>2132</v>
      </c>
    </row>
    <row r="1629" spans="1:21" s="95" customFormat="1" x14ac:dyDescent="0.35">
      <c r="A1629" s="18"/>
      <c r="B1629" s="18"/>
      <c r="C1629" s="18"/>
      <c r="D1629" s="18"/>
      <c r="E1629" s="94"/>
      <c r="F1629" s="23"/>
      <c r="G1629" s="23"/>
      <c r="H1629" s="23"/>
      <c r="I1629" s="23"/>
      <c r="J1629" s="23"/>
      <c r="K1629" s="36"/>
      <c r="L1629" s="18"/>
      <c r="M1629" s="23">
        <f t="shared" ref="M1629:N1629" si="282">SUM(M1616:M1628)</f>
        <v>358000</v>
      </c>
      <c r="N1629" s="23">
        <f t="shared" si="282"/>
        <v>367000</v>
      </c>
      <c r="O1629" s="23">
        <f>SUM(O1616:O1628)</f>
        <v>725000</v>
      </c>
      <c r="P1629" s="23">
        <f>+I1615-M1629</f>
        <v>-358000</v>
      </c>
      <c r="Q1629" s="23">
        <f>+J1615-N1629</f>
        <v>358000</v>
      </c>
      <c r="R1629" s="23">
        <f>+P1629+Q1629</f>
        <v>0</v>
      </c>
      <c r="S1629" s="23">
        <f>+O1629</f>
        <v>725000</v>
      </c>
      <c r="T1629" s="18"/>
      <c r="U1629" s="95" t="s">
        <v>2302</v>
      </c>
    </row>
    <row r="1630" spans="1:21" x14ac:dyDescent="0.35">
      <c r="A1630" s="3" t="s">
        <v>92</v>
      </c>
      <c r="B1630" s="3" t="s">
        <v>326</v>
      </c>
      <c r="C1630" s="3"/>
      <c r="D1630" s="3">
        <v>72.87</v>
      </c>
      <c r="E1630" s="91">
        <v>10000</v>
      </c>
      <c r="F1630" s="34">
        <f>+D1630*0.8364</f>
        <v>60.948468000000005</v>
      </c>
      <c r="G1630" s="34"/>
      <c r="H1630" s="34">
        <f>+D1630*E1630</f>
        <v>728700</v>
      </c>
      <c r="I1630" s="34">
        <f>+CEILING(F1630*G1630,1000)</f>
        <v>0</v>
      </c>
      <c r="J1630" s="34">
        <f>(H1630-I1630)</f>
        <v>728700</v>
      </c>
      <c r="K1630" s="3">
        <v>44431</v>
      </c>
      <c r="L1630" s="3" t="s">
        <v>2109</v>
      </c>
      <c r="M1630" s="34"/>
      <c r="N1630" s="34"/>
      <c r="O1630" s="34"/>
      <c r="P1630" s="34"/>
      <c r="Q1630" s="34"/>
      <c r="R1630" s="34"/>
      <c r="S1630" s="34"/>
      <c r="T1630" s="3" t="s">
        <v>2141</v>
      </c>
      <c r="U1630" s="1" t="s">
        <v>2303</v>
      </c>
    </row>
    <row r="1631" spans="1:21" x14ac:dyDescent="0.35">
      <c r="A1631" s="3" t="s">
        <v>92</v>
      </c>
      <c r="B1631" s="3"/>
      <c r="C1631" s="3"/>
      <c r="D1631" s="3"/>
      <c r="E1631" s="91"/>
      <c r="F1631" s="34"/>
      <c r="G1631" s="34"/>
      <c r="H1631" s="34"/>
      <c r="I1631" s="34"/>
      <c r="J1631" s="34"/>
      <c r="K1631" s="3">
        <v>44431</v>
      </c>
      <c r="L1631" s="3" t="s">
        <v>316</v>
      </c>
      <c r="M1631" s="34">
        <v>25000</v>
      </c>
      <c r="N1631" s="34"/>
      <c r="O1631" s="34">
        <f t="shared" ref="O1631:O1649" si="283">+SUM(M1631:N1631)</f>
        <v>25000</v>
      </c>
      <c r="P1631" s="34"/>
      <c r="Q1631" s="34"/>
      <c r="R1631" s="34"/>
      <c r="S1631" s="34"/>
      <c r="T1631" s="3" t="s">
        <v>2141</v>
      </c>
    </row>
    <row r="1632" spans="1:21" x14ac:dyDescent="0.35">
      <c r="A1632" s="3" t="s">
        <v>92</v>
      </c>
      <c r="B1632" s="3"/>
      <c r="C1632" s="3"/>
      <c r="D1632" s="3"/>
      <c r="E1632" s="91"/>
      <c r="F1632" s="34">
        <f>+D1632*0.8364</f>
        <v>0</v>
      </c>
      <c r="G1632" s="34"/>
      <c r="H1632" s="34"/>
      <c r="I1632" s="34"/>
      <c r="J1632" s="34"/>
      <c r="K1632" s="21">
        <v>44438</v>
      </c>
      <c r="L1632" s="3" t="s">
        <v>316</v>
      </c>
      <c r="M1632" s="34">
        <v>150000</v>
      </c>
      <c r="N1632" s="34"/>
      <c r="O1632" s="34">
        <f t="shared" si="283"/>
        <v>150000</v>
      </c>
      <c r="P1632" s="34"/>
      <c r="Q1632" s="34"/>
      <c r="R1632" s="34"/>
      <c r="S1632" s="34"/>
      <c r="T1632" s="3" t="s">
        <v>2141</v>
      </c>
    </row>
    <row r="1633" spans="1:21" x14ac:dyDescent="0.35">
      <c r="A1633" s="3" t="s">
        <v>92</v>
      </c>
      <c r="B1633" s="3"/>
      <c r="C1633" s="3"/>
      <c r="D1633" s="3"/>
      <c r="E1633" s="91"/>
      <c r="F1633" s="34"/>
      <c r="G1633" s="34"/>
      <c r="H1633" s="34"/>
      <c r="I1633" s="34"/>
      <c r="J1633" s="34"/>
      <c r="K1633" s="21">
        <v>44556</v>
      </c>
      <c r="L1633" s="3" t="s">
        <v>316</v>
      </c>
      <c r="M1633" s="34">
        <v>25000</v>
      </c>
      <c r="N1633" s="34"/>
      <c r="O1633" s="34">
        <f t="shared" si="283"/>
        <v>25000</v>
      </c>
      <c r="P1633" s="34"/>
      <c r="Q1633" s="34"/>
      <c r="R1633" s="34"/>
      <c r="S1633" s="34"/>
      <c r="T1633" s="3" t="s">
        <v>2141</v>
      </c>
    </row>
    <row r="1634" spans="1:21" x14ac:dyDescent="0.35">
      <c r="A1634" s="3" t="s">
        <v>92</v>
      </c>
      <c r="B1634" s="3"/>
      <c r="C1634" s="3"/>
      <c r="D1634" s="3"/>
      <c r="E1634" s="91"/>
      <c r="F1634" s="34"/>
      <c r="G1634" s="34"/>
      <c r="H1634" s="34"/>
      <c r="I1634" s="34"/>
      <c r="J1634" s="34"/>
      <c r="K1634" s="21">
        <v>44556</v>
      </c>
      <c r="L1634" s="3" t="s">
        <v>9</v>
      </c>
      <c r="M1634" s="34"/>
      <c r="N1634" s="34">
        <v>150000</v>
      </c>
      <c r="O1634" s="34">
        <f t="shared" si="283"/>
        <v>150000</v>
      </c>
      <c r="P1634" s="34"/>
      <c r="Q1634" s="34"/>
      <c r="R1634" s="34"/>
      <c r="S1634" s="34"/>
      <c r="T1634" s="3" t="s">
        <v>2141</v>
      </c>
    </row>
    <row r="1635" spans="1:21" x14ac:dyDescent="0.35">
      <c r="A1635" s="3" t="s">
        <v>92</v>
      </c>
      <c r="B1635" s="3"/>
      <c r="C1635" s="3"/>
      <c r="D1635" s="3"/>
      <c r="E1635" s="91"/>
      <c r="F1635" s="34"/>
      <c r="G1635" s="34"/>
      <c r="H1635" s="34"/>
      <c r="I1635" s="34"/>
      <c r="J1635" s="34"/>
      <c r="K1635" s="21">
        <v>44659</v>
      </c>
      <c r="L1635" s="3" t="s">
        <v>316</v>
      </c>
      <c r="M1635" s="34">
        <v>175000</v>
      </c>
      <c r="N1635" s="34"/>
      <c r="O1635" s="34">
        <f t="shared" si="283"/>
        <v>175000</v>
      </c>
      <c r="P1635" s="34"/>
      <c r="Q1635" s="34"/>
      <c r="R1635" s="34"/>
      <c r="S1635" s="34"/>
      <c r="T1635" s="3" t="s">
        <v>2141</v>
      </c>
    </row>
    <row r="1636" spans="1:21" x14ac:dyDescent="0.35">
      <c r="A1636" s="3" t="s">
        <v>92</v>
      </c>
      <c r="B1636" s="3"/>
      <c r="C1636" s="3"/>
      <c r="D1636" s="3"/>
      <c r="E1636" s="91"/>
      <c r="F1636" s="34"/>
      <c r="G1636" s="34"/>
      <c r="H1636" s="34"/>
      <c r="I1636" s="34"/>
      <c r="J1636" s="34"/>
      <c r="K1636" s="21">
        <v>44840</v>
      </c>
      <c r="L1636" s="3" t="s">
        <v>9</v>
      </c>
      <c r="M1636" s="34"/>
      <c r="N1636" s="34">
        <v>23700</v>
      </c>
      <c r="O1636" s="34">
        <f t="shared" si="283"/>
        <v>23700</v>
      </c>
      <c r="P1636" s="34"/>
      <c r="Q1636" s="34"/>
      <c r="R1636" s="34"/>
      <c r="S1636" s="34"/>
      <c r="T1636" s="3" t="s">
        <v>2141</v>
      </c>
    </row>
    <row r="1637" spans="1:21" x14ac:dyDescent="0.35">
      <c r="A1637" s="3" t="s">
        <v>92</v>
      </c>
      <c r="B1637" s="3"/>
      <c r="C1637" s="3"/>
      <c r="D1637" s="3"/>
      <c r="E1637" s="91"/>
      <c r="F1637" s="34"/>
      <c r="G1637" s="34"/>
      <c r="H1637" s="34"/>
      <c r="I1637" s="34"/>
      <c r="J1637" s="34"/>
      <c r="K1637" s="21">
        <v>44840</v>
      </c>
      <c r="L1637" s="3" t="s">
        <v>316</v>
      </c>
      <c r="M1637" s="34">
        <v>180000</v>
      </c>
      <c r="N1637" s="34"/>
      <c r="O1637" s="34">
        <f t="shared" si="283"/>
        <v>180000</v>
      </c>
      <c r="P1637" s="34"/>
      <c r="Q1637" s="34"/>
      <c r="R1637" s="34"/>
      <c r="S1637" s="34"/>
      <c r="T1637" s="3" t="s">
        <v>2141</v>
      </c>
    </row>
    <row r="1638" spans="1:21" x14ac:dyDescent="0.35">
      <c r="A1638" s="3" t="s">
        <v>92</v>
      </c>
      <c r="B1638" s="3"/>
      <c r="C1638" s="3"/>
      <c r="D1638" s="3"/>
      <c r="E1638" s="91"/>
      <c r="F1638" s="34"/>
      <c r="G1638" s="34"/>
      <c r="H1638" s="34"/>
      <c r="I1638" s="34"/>
      <c r="J1638" s="34"/>
      <c r="K1638" s="21"/>
      <c r="L1638" s="3"/>
      <c r="M1638" s="34"/>
      <c r="N1638" s="34"/>
      <c r="O1638" s="34"/>
      <c r="P1638" s="34"/>
      <c r="Q1638" s="34"/>
      <c r="R1638" s="34"/>
      <c r="S1638" s="34"/>
      <c r="T1638" s="3" t="s">
        <v>2141</v>
      </c>
    </row>
    <row r="1639" spans="1:21" s="95" customFormat="1" x14ac:dyDescent="0.35">
      <c r="A1639" s="18"/>
      <c r="B1639" s="18"/>
      <c r="C1639" s="18"/>
      <c r="D1639" s="18"/>
      <c r="E1639" s="94"/>
      <c r="F1639" s="23"/>
      <c r="G1639" s="23"/>
      <c r="H1639" s="23"/>
      <c r="I1639" s="23"/>
      <c r="J1639" s="23"/>
      <c r="K1639" s="36"/>
      <c r="L1639" s="18"/>
      <c r="M1639" s="23">
        <f t="shared" ref="M1639:N1639" si="284">SUM(M1631:M1638)</f>
        <v>555000</v>
      </c>
      <c r="N1639" s="23">
        <f t="shared" si="284"/>
        <v>173700</v>
      </c>
      <c r="O1639" s="23">
        <f>SUM(O1631:O1638)</f>
        <v>728700</v>
      </c>
      <c r="P1639" s="23">
        <f>+I1630-M1639</f>
        <v>-555000</v>
      </c>
      <c r="Q1639" s="23">
        <f>+J1630-N1639</f>
        <v>555000</v>
      </c>
      <c r="R1639" s="23">
        <f>+P1639+Q1639</f>
        <v>0</v>
      </c>
      <c r="S1639" s="23">
        <f>+O1639</f>
        <v>728700</v>
      </c>
      <c r="T1639" s="18"/>
      <c r="U1639" s="95" t="s">
        <v>2302</v>
      </c>
    </row>
    <row r="1640" spans="1:21" x14ac:dyDescent="0.35">
      <c r="A1640" s="3" t="s">
        <v>93</v>
      </c>
      <c r="B1640" s="3" t="s">
        <v>326</v>
      </c>
      <c r="C1640" s="3"/>
      <c r="D1640" s="3">
        <v>73.5</v>
      </c>
      <c r="E1640" s="91">
        <v>10000</v>
      </c>
      <c r="F1640" s="34">
        <f>+D1640*0.8364</f>
        <v>61.4754</v>
      </c>
      <c r="G1640" s="34"/>
      <c r="H1640" s="34">
        <f>+D1640*E1640</f>
        <v>735000</v>
      </c>
      <c r="I1640" s="34">
        <f>+CEILING(F1640*G1640,1000)</f>
        <v>0</v>
      </c>
      <c r="J1640" s="34">
        <f>(H1640-I1640)</f>
        <v>735000</v>
      </c>
      <c r="K1640" s="21">
        <v>44432</v>
      </c>
      <c r="L1640" s="3" t="s">
        <v>2109</v>
      </c>
      <c r="M1640" s="34"/>
      <c r="N1640" s="34"/>
      <c r="O1640" s="34"/>
      <c r="P1640" s="34"/>
      <c r="Q1640" s="34"/>
      <c r="R1640" s="34"/>
      <c r="S1640" s="34"/>
      <c r="T1640" s="3" t="s">
        <v>2132</v>
      </c>
      <c r="U1640" s="1" t="s">
        <v>2303</v>
      </c>
    </row>
    <row r="1641" spans="1:21" x14ac:dyDescent="0.35">
      <c r="A1641" s="3" t="s">
        <v>93</v>
      </c>
      <c r="B1641" s="3"/>
      <c r="C1641" s="3"/>
      <c r="D1641" s="3"/>
      <c r="E1641" s="91"/>
      <c r="F1641" s="34"/>
      <c r="G1641" s="34"/>
      <c r="H1641" s="34"/>
      <c r="I1641" s="34"/>
      <c r="J1641" s="34"/>
      <c r="K1641" s="21">
        <v>44432</v>
      </c>
      <c r="L1641" s="3" t="s">
        <v>316</v>
      </c>
      <c r="M1641" s="34">
        <v>50000</v>
      </c>
      <c r="N1641" s="34"/>
      <c r="O1641" s="34">
        <f t="shared" si="283"/>
        <v>50000</v>
      </c>
      <c r="P1641" s="34"/>
      <c r="Q1641" s="34"/>
      <c r="R1641" s="34"/>
      <c r="S1641" s="34"/>
      <c r="T1641" s="3" t="s">
        <v>2132</v>
      </c>
    </row>
    <row r="1642" spans="1:21" x14ac:dyDescent="0.35">
      <c r="A1642" s="3" t="s">
        <v>93</v>
      </c>
      <c r="B1642" s="3"/>
      <c r="C1642" s="3"/>
      <c r="D1642" s="3"/>
      <c r="E1642" s="91"/>
      <c r="F1642" s="34"/>
      <c r="G1642" s="34"/>
      <c r="H1642" s="34"/>
      <c r="I1642" s="34"/>
      <c r="J1642" s="34"/>
      <c r="K1642" s="3">
        <v>44539</v>
      </c>
      <c r="L1642" s="3" t="s">
        <v>1182</v>
      </c>
      <c r="M1642" s="34"/>
      <c r="N1642" s="34">
        <v>100000</v>
      </c>
      <c r="O1642" s="34">
        <f t="shared" si="283"/>
        <v>100000</v>
      </c>
      <c r="P1642" s="34"/>
      <c r="Q1642" s="34"/>
      <c r="R1642" s="34"/>
      <c r="S1642" s="34"/>
      <c r="T1642" s="3" t="s">
        <v>2132</v>
      </c>
    </row>
    <row r="1643" spans="1:21" x14ac:dyDescent="0.35">
      <c r="A1643" s="3" t="s">
        <v>93</v>
      </c>
      <c r="B1643" s="3"/>
      <c r="C1643" s="3"/>
      <c r="D1643" s="3"/>
      <c r="E1643" s="91"/>
      <c r="F1643" s="34"/>
      <c r="G1643" s="34"/>
      <c r="H1643" s="34"/>
      <c r="I1643" s="34"/>
      <c r="J1643" s="34"/>
      <c r="K1643" s="3">
        <v>44460</v>
      </c>
      <c r="L1643" s="3" t="s">
        <v>1182</v>
      </c>
      <c r="M1643" s="34"/>
      <c r="N1643" s="34">
        <v>5000</v>
      </c>
      <c r="O1643" s="34">
        <f t="shared" si="283"/>
        <v>5000</v>
      </c>
      <c r="P1643" s="34"/>
      <c r="Q1643" s="34"/>
      <c r="R1643" s="34"/>
      <c r="S1643" s="34"/>
      <c r="T1643" s="3" t="s">
        <v>2132</v>
      </c>
    </row>
    <row r="1644" spans="1:21" x14ac:dyDescent="0.35">
      <c r="A1644" s="3" t="s">
        <v>93</v>
      </c>
      <c r="B1644" s="3"/>
      <c r="C1644" s="3"/>
      <c r="D1644" s="3"/>
      <c r="E1644" s="91"/>
      <c r="F1644" s="34">
        <f>+D1644*0.8364</f>
        <v>0</v>
      </c>
      <c r="G1644" s="34"/>
      <c r="H1644" s="34"/>
      <c r="I1644" s="34"/>
      <c r="J1644" s="34"/>
      <c r="K1644" s="21">
        <v>44498</v>
      </c>
      <c r="L1644" s="3" t="s">
        <v>1182</v>
      </c>
      <c r="M1644" s="34"/>
      <c r="N1644" s="34">
        <v>350000</v>
      </c>
      <c r="O1644" s="34">
        <f t="shared" si="283"/>
        <v>350000</v>
      </c>
      <c r="P1644" s="34"/>
      <c r="Q1644" s="34"/>
      <c r="R1644" s="34"/>
      <c r="S1644" s="34"/>
      <c r="T1644" s="3" t="s">
        <v>2132</v>
      </c>
    </row>
    <row r="1645" spans="1:21" x14ac:dyDescent="0.35">
      <c r="A1645" s="3" t="s">
        <v>93</v>
      </c>
      <c r="B1645" s="3"/>
      <c r="C1645" s="3"/>
      <c r="D1645" s="3"/>
      <c r="E1645" s="91"/>
      <c r="F1645" s="34"/>
      <c r="G1645" s="34"/>
      <c r="H1645" s="34"/>
      <c r="I1645" s="34"/>
      <c r="J1645" s="34"/>
      <c r="K1645" s="21">
        <v>44498</v>
      </c>
      <c r="L1645" s="3" t="s">
        <v>316</v>
      </c>
      <c r="M1645" s="34">
        <v>332000</v>
      </c>
      <c r="N1645" s="34"/>
      <c r="O1645" s="34">
        <f t="shared" si="283"/>
        <v>332000</v>
      </c>
      <c r="P1645" s="34"/>
      <c r="Q1645" s="34"/>
      <c r="R1645" s="34"/>
      <c r="S1645" s="34"/>
      <c r="T1645" s="3" t="s">
        <v>2132</v>
      </c>
    </row>
    <row r="1646" spans="1:21" x14ac:dyDescent="0.35">
      <c r="A1646" s="3" t="s">
        <v>93</v>
      </c>
      <c r="B1646" s="3"/>
      <c r="C1646" s="3"/>
      <c r="D1646" s="3"/>
      <c r="E1646" s="91"/>
      <c r="F1646" s="34"/>
      <c r="G1646" s="34"/>
      <c r="H1646" s="34"/>
      <c r="I1646" s="34"/>
      <c r="J1646" s="34"/>
      <c r="K1646" s="21">
        <v>44498</v>
      </c>
      <c r="L1646" s="3" t="s">
        <v>1182</v>
      </c>
      <c r="M1646" s="34"/>
      <c r="N1646" s="34">
        <v>48000</v>
      </c>
      <c r="O1646" s="34">
        <f t="shared" si="283"/>
        <v>48000</v>
      </c>
      <c r="P1646" s="34"/>
      <c r="Q1646" s="34"/>
      <c r="R1646" s="34"/>
      <c r="S1646" s="34"/>
      <c r="T1646" s="3" t="s">
        <v>2132</v>
      </c>
    </row>
    <row r="1647" spans="1:21" x14ac:dyDescent="0.35">
      <c r="A1647" s="3" t="s">
        <v>93</v>
      </c>
      <c r="B1647" s="3"/>
      <c r="C1647" s="3"/>
      <c r="D1647" s="3"/>
      <c r="E1647" s="91"/>
      <c r="F1647" s="34"/>
      <c r="G1647" s="34"/>
      <c r="H1647" s="34"/>
      <c r="I1647" s="34"/>
      <c r="J1647" s="34"/>
      <c r="K1647" s="21">
        <v>44724</v>
      </c>
      <c r="L1647" s="100" t="s">
        <v>2191</v>
      </c>
      <c r="M1647" s="34"/>
      <c r="N1647" s="100">
        <v>-150000</v>
      </c>
      <c r="O1647" s="34">
        <f t="shared" si="283"/>
        <v>-150000</v>
      </c>
      <c r="P1647" s="34"/>
      <c r="Q1647" s="34"/>
      <c r="R1647" s="34"/>
      <c r="S1647" s="34"/>
      <c r="T1647" s="3" t="s">
        <v>2132</v>
      </c>
    </row>
    <row r="1648" spans="1:21" x14ac:dyDescent="0.35">
      <c r="A1648" s="3" t="s">
        <v>93</v>
      </c>
      <c r="B1648" s="3"/>
      <c r="C1648" s="3"/>
      <c r="D1648" s="3"/>
      <c r="E1648" s="91"/>
      <c r="F1648" s="34"/>
      <c r="G1648" s="34"/>
      <c r="H1648" s="34"/>
      <c r="I1648" s="34"/>
      <c r="J1648" s="34"/>
      <c r="K1648" s="21">
        <v>44987</v>
      </c>
      <c r="L1648" s="3" t="s">
        <v>316</v>
      </c>
      <c r="M1648" s="34">
        <v>-50000</v>
      </c>
      <c r="N1648" s="34"/>
      <c r="O1648" s="34">
        <f t="shared" si="283"/>
        <v>-50000</v>
      </c>
      <c r="P1648" s="34"/>
      <c r="Q1648" s="34"/>
      <c r="R1648" s="34"/>
      <c r="S1648" s="34"/>
      <c r="T1648" s="3" t="s">
        <v>2132</v>
      </c>
    </row>
    <row r="1649" spans="1:21" x14ac:dyDescent="0.35">
      <c r="A1649" s="3" t="s">
        <v>93</v>
      </c>
      <c r="B1649" s="3"/>
      <c r="C1649" s="3"/>
      <c r="D1649" s="3"/>
      <c r="E1649" s="91"/>
      <c r="F1649" s="34"/>
      <c r="G1649" s="34"/>
      <c r="H1649" s="34"/>
      <c r="I1649" s="34"/>
      <c r="J1649" s="34"/>
      <c r="K1649" s="21">
        <v>44987</v>
      </c>
      <c r="L1649" s="3" t="s">
        <v>9</v>
      </c>
      <c r="M1649" s="34"/>
      <c r="N1649" s="34">
        <v>50000</v>
      </c>
      <c r="O1649" s="34">
        <f t="shared" si="283"/>
        <v>50000</v>
      </c>
      <c r="P1649" s="34"/>
      <c r="Q1649" s="34"/>
      <c r="R1649" s="34"/>
      <c r="S1649" s="34"/>
      <c r="T1649" s="3" t="s">
        <v>2132</v>
      </c>
    </row>
    <row r="1650" spans="1:21" x14ac:dyDescent="0.35">
      <c r="A1650" s="3" t="s">
        <v>93</v>
      </c>
      <c r="B1650" s="3"/>
      <c r="C1650" s="3"/>
      <c r="D1650" s="3"/>
      <c r="E1650" s="91"/>
      <c r="F1650" s="34"/>
      <c r="G1650" s="34"/>
      <c r="H1650" s="34"/>
      <c r="I1650" s="34"/>
      <c r="J1650" s="34"/>
      <c r="K1650" s="3"/>
      <c r="L1650" s="3"/>
      <c r="M1650" s="34"/>
      <c r="N1650" s="34"/>
      <c r="O1650" s="34"/>
      <c r="P1650" s="34"/>
      <c r="Q1650" s="34"/>
      <c r="R1650" s="34"/>
      <c r="S1650" s="34"/>
      <c r="T1650" s="3" t="s">
        <v>2132</v>
      </c>
    </row>
    <row r="1651" spans="1:21" s="95" customFormat="1" x14ac:dyDescent="0.35">
      <c r="A1651" s="18"/>
      <c r="B1651" s="18"/>
      <c r="C1651" s="18"/>
      <c r="D1651" s="18"/>
      <c r="E1651" s="94"/>
      <c r="F1651" s="23"/>
      <c r="G1651" s="23"/>
      <c r="H1651" s="23"/>
      <c r="I1651" s="23"/>
      <c r="J1651" s="23"/>
      <c r="K1651" s="18"/>
      <c r="L1651" s="18"/>
      <c r="M1651" s="23">
        <f t="shared" ref="M1651:N1651" si="285">SUM(M1641:M1650)</f>
        <v>332000</v>
      </c>
      <c r="N1651" s="23">
        <f t="shared" si="285"/>
        <v>403000</v>
      </c>
      <c r="O1651" s="23">
        <f>SUM(O1641:O1650)</f>
        <v>735000</v>
      </c>
      <c r="P1651" s="23">
        <f>+I1640-M1651</f>
        <v>-332000</v>
      </c>
      <c r="Q1651" s="23">
        <f>+J1640-N1651</f>
        <v>332000</v>
      </c>
      <c r="R1651" s="23">
        <f>+P1651+Q1651</f>
        <v>0</v>
      </c>
      <c r="S1651" s="23">
        <f>+O1651</f>
        <v>735000</v>
      </c>
      <c r="T1651" s="18"/>
      <c r="U1651" s="95" t="s">
        <v>2302</v>
      </c>
    </row>
    <row r="1652" spans="1:21" x14ac:dyDescent="0.35">
      <c r="A1652" s="3" t="s">
        <v>94</v>
      </c>
      <c r="B1652" s="3" t="s">
        <v>326</v>
      </c>
      <c r="C1652" s="3"/>
      <c r="D1652" s="3">
        <v>75.459999999999994</v>
      </c>
      <c r="E1652" s="91">
        <v>11500</v>
      </c>
      <c r="F1652" s="34">
        <f>+D1652*0.8364</f>
        <v>63.114743999999995</v>
      </c>
      <c r="G1652" s="34"/>
      <c r="H1652" s="34">
        <f>+D1652*E1652</f>
        <v>867789.99999999988</v>
      </c>
      <c r="I1652" s="34">
        <f>+CEILING(F1652*G1652,1000)</f>
        <v>0</v>
      </c>
      <c r="J1652" s="34">
        <f>(H1652-I1652)</f>
        <v>867789.99999999988</v>
      </c>
      <c r="K1652" s="98">
        <v>44578</v>
      </c>
      <c r="L1652" s="3" t="s">
        <v>2109</v>
      </c>
      <c r="M1652" s="34"/>
      <c r="N1652" s="34"/>
      <c r="O1652" s="34"/>
      <c r="P1652" s="34"/>
      <c r="Q1652" s="34"/>
      <c r="R1652" s="34"/>
      <c r="S1652" s="34"/>
      <c r="T1652" s="3" t="s">
        <v>2132</v>
      </c>
      <c r="U1652" s="1" t="s">
        <v>2303</v>
      </c>
    </row>
    <row r="1653" spans="1:21" x14ac:dyDescent="0.35">
      <c r="A1653" s="3" t="s">
        <v>94</v>
      </c>
      <c r="B1653" s="3"/>
      <c r="C1653" s="3"/>
      <c r="D1653" s="3"/>
      <c r="E1653" s="91"/>
      <c r="F1653" s="34"/>
      <c r="G1653" s="34"/>
      <c r="H1653" s="34"/>
      <c r="I1653" s="34"/>
      <c r="J1653" s="34"/>
      <c r="K1653" s="98">
        <v>44578</v>
      </c>
      <c r="L1653" s="3" t="s">
        <v>9</v>
      </c>
      <c r="M1653" s="34"/>
      <c r="N1653" s="34">
        <v>5000</v>
      </c>
      <c r="O1653" s="34">
        <f t="shared" ref="O1653:O1657" si="286">+SUM(M1653:N1653)</f>
        <v>5000</v>
      </c>
      <c r="P1653" s="34"/>
      <c r="Q1653" s="34"/>
      <c r="R1653" s="34"/>
      <c r="S1653" s="34"/>
      <c r="T1653" s="3" t="s">
        <v>2132</v>
      </c>
    </row>
    <row r="1654" spans="1:21" x14ac:dyDescent="0.35">
      <c r="A1654" s="3" t="s">
        <v>94</v>
      </c>
      <c r="B1654" s="3"/>
      <c r="C1654" s="3"/>
      <c r="D1654" s="3"/>
      <c r="E1654" s="91"/>
      <c r="F1654" s="34">
        <f>+D1654*0.8364</f>
        <v>0</v>
      </c>
      <c r="G1654" s="34"/>
      <c r="H1654" s="34"/>
      <c r="I1654" s="34"/>
      <c r="J1654" s="34"/>
      <c r="K1654" s="98">
        <v>44587</v>
      </c>
      <c r="L1654" s="3" t="s">
        <v>9</v>
      </c>
      <c r="M1654" s="34"/>
      <c r="N1654" s="34">
        <v>300000</v>
      </c>
      <c r="O1654" s="34">
        <f t="shared" si="286"/>
        <v>300000</v>
      </c>
      <c r="P1654" s="34"/>
      <c r="Q1654" s="34"/>
      <c r="R1654" s="34"/>
      <c r="S1654" s="34"/>
      <c r="T1654" s="3" t="s">
        <v>2132</v>
      </c>
    </row>
    <row r="1655" spans="1:21" x14ac:dyDescent="0.35">
      <c r="A1655" s="3" t="s">
        <v>94</v>
      </c>
      <c r="B1655" s="3"/>
      <c r="C1655" s="3"/>
      <c r="D1655" s="3"/>
      <c r="E1655" s="91"/>
      <c r="F1655" s="34"/>
      <c r="G1655" s="34"/>
      <c r="H1655" s="34"/>
      <c r="I1655" s="34"/>
      <c r="J1655" s="34"/>
      <c r="K1655" s="98">
        <v>44588</v>
      </c>
      <c r="L1655" s="3" t="s">
        <v>9</v>
      </c>
      <c r="M1655" s="34"/>
      <c r="N1655" s="34">
        <v>60000</v>
      </c>
      <c r="O1655" s="34">
        <f t="shared" si="286"/>
        <v>60000</v>
      </c>
      <c r="P1655" s="34"/>
      <c r="Q1655" s="34"/>
      <c r="R1655" s="34"/>
      <c r="S1655" s="34"/>
      <c r="T1655" s="3" t="s">
        <v>2132</v>
      </c>
    </row>
    <row r="1656" spans="1:21" x14ac:dyDescent="0.35">
      <c r="A1656" s="3" t="s">
        <v>94</v>
      </c>
      <c r="B1656" s="3"/>
      <c r="C1656" s="3"/>
      <c r="D1656" s="3"/>
      <c r="E1656" s="91"/>
      <c r="F1656" s="34"/>
      <c r="G1656" s="34"/>
      <c r="H1656" s="34"/>
      <c r="I1656" s="34"/>
      <c r="J1656" s="34"/>
      <c r="K1656" s="98">
        <v>44588</v>
      </c>
      <c r="L1656" s="3" t="s">
        <v>9</v>
      </c>
      <c r="M1656" s="34"/>
      <c r="N1656" s="34">
        <v>46790</v>
      </c>
      <c r="O1656" s="34">
        <f t="shared" si="286"/>
        <v>46790</v>
      </c>
      <c r="P1656" s="34"/>
      <c r="Q1656" s="34"/>
      <c r="R1656" s="34"/>
      <c r="S1656" s="34"/>
      <c r="T1656" s="3" t="s">
        <v>2132</v>
      </c>
    </row>
    <row r="1657" spans="1:21" x14ac:dyDescent="0.35">
      <c r="A1657" s="3" t="s">
        <v>94</v>
      </c>
      <c r="B1657" s="3"/>
      <c r="C1657" s="3"/>
      <c r="D1657" s="3"/>
      <c r="E1657" s="91"/>
      <c r="F1657" s="34"/>
      <c r="G1657" s="34"/>
      <c r="H1657" s="34"/>
      <c r="I1657" s="34"/>
      <c r="J1657" s="34"/>
      <c r="K1657" s="98">
        <v>44582</v>
      </c>
      <c r="L1657" s="3" t="s">
        <v>316</v>
      </c>
      <c r="M1657" s="34">
        <v>456000</v>
      </c>
      <c r="N1657" s="34"/>
      <c r="O1657" s="34">
        <f t="shared" si="286"/>
        <v>456000</v>
      </c>
      <c r="P1657" s="34"/>
      <c r="Q1657" s="34"/>
      <c r="R1657" s="34"/>
      <c r="S1657" s="34"/>
      <c r="T1657" s="3" t="s">
        <v>2132</v>
      </c>
    </row>
    <row r="1658" spans="1:21" x14ac:dyDescent="0.35">
      <c r="A1658" s="3" t="s">
        <v>94</v>
      </c>
      <c r="B1658" s="3"/>
      <c r="C1658" s="3"/>
      <c r="D1658" s="3"/>
      <c r="E1658" s="91"/>
      <c r="F1658" s="34"/>
      <c r="G1658" s="34"/>
      <c r="H1658" s="34"/>
      <c r="I1658" s="34"/>
      <c r="J1658" s="34"/>
      <c r="K1658" s="3"/>
      <c r="L1658" s="3"/>
      <c r="M1658" s="34"/>
      <c r="N1658" s="34"/>
      <c r="O1658" s="34"/>
      <c r="P1658" s="34"/>
      <c r="Q1658" s="34"/>
      <c r="R1658" s="34"/>
      <c r="S1658" s="34"/>
      <c r="T1658" s="3" t="s">
        <v>2132</v>
      </c>
    </row>
    <row r="1659" spans="1:21" s="95" customFormat="1" x14ac:dyDescent="0.35">
      <c r="A1659" s="18"/>
      <c r="B1659" s="18"/>
      <c r="C1659" s="18"/>
      <c r="D1659" s="18"/>
      <c r="E1659" s="94"/>
      <c r="F1659" s="23"/>
      <c r="G1659" s="23"/>
      <c r="H1659" s="23"/>
      <c r="I1659" s="23"/>
      <c r="J1659" s="23"/>
      <c r="K1659" s="18"/>
      <c r="L1659" s="18"/>
      <c r="M1659" s="23">
        <f t="shared" ref="M1659:N1659" si="287">SUM(M1653:M1658)</f>
        <v>456000</v>
      </c>
      <c r="N1659" s="23">
        <f t="shared" si="287"/>
        <v>411790</v>
      </c>
      <c r="O1659" s="23">
        <f>SUM(O1653:O1658)</f>
        <v>867790</v>
      </c>
      <c r="P1659" s="23">
        <f>+I1652-M1659</f>
        <v>-456000</v>
      </c>
      <c r="Q1659" s="23">
        <f>+J1652-N1659</f>
        <v>455999.99999999988</v>
      </c>
      <c r="R1659" s="23">
        <f>+P1659+Q1659</f>
        <v>0</v>
      </c>
      <c r="S1659" s="23">
        <f>+O1659</f>
        <v>867790</v>
      </c>
      <c r="T1659" s="18"/>
      <c r="U1659" s="95" t="s">
        <v>2302</v>
      </c>
    </row>
    <row r="1660" spans="1:21" x14ac:dyDescent="0.35">
      <c r="A1660" s="3" t="s">
        <v>95</v>
      </c>
      <c r="B1660" s="3" t="s">
        <v>326</v>
      </c>
      <c r="C1660" s="3"/>
      <c r="D1660" s="3">
        <v>56.84</v>
      </c>
      <c r="E1660" s="91">
        <v>11500</v>
      </c>
      <c r="F1660" s="34">
        <f>+D1660*0.8364</f>
        <v>47.540976000000008</v>
      </c>
      <c r="G1660" s="34"/>
      <c r="H1660" s="34">
        <f>+D1660*E1660</f>
        <v>653660</v>
      </c>
      <c r="I1660" s="34">
        <f>+CEILING(F1660*G1660,1000)</f>
        <v>0</v>
      </c>
      <c r="J1660" s="34">
        <f>(H1660-I1660)</f>
        <v>653660</v>
      </c>
      <c r="K1660" s="21"/>
      <c r="L1660" s="3"/>
      <c r="M1660" s="34"/>
      <c r="N1660" s="34"/>
      <c r="O1660" s="34"/>
      <c r="P1660" s="34"/>
      <c r="Q1660" s="34"/>
      <c r="R1660" s="34"/>
      <c r="S1660" s="34"/>
      <c r="T1660" s="3" t="s">
        <v>2155</v>
      </c>
      <c r="U1660" s="1" t="s">
        <v>2303</v>
      </c>
    </row>
    <row r="1661" spans="1:21" x14ac:dyDescent="0.35">
      <c r="A1661" s="3" t="s">
        <v>95</v>
      </c>
      <c r="B1661" s="3"/>
      <c r="C1661" s="3"/>
      <c r="D1661" s="3"/>
      <c r="E1661" s="91"/>
      <c r="F1661" s="34"/>
      <c r="G1661" s="34"/>
      <c r="H1661" s="34"/>
      <c r="I1661" s="34"/>
      <c r="J1661" s="34"/>
      <c r="K1661" s="98">
        <v>44427</v>
      </c>
      <c r="L1661" s="3" t="s">
        <v>316</v>
      </c>
      <c r="M1661" s="83">
        <v>10000</v>
      </c>
      <c r="N1661" s="83"/>
      <c r="O1661" s="34">
        <f t="shared" ref="O1661:O1669" si="288">+SUM(M1661:N1661)</f>
        <v>10000</v>
      </c>
      <c r="P1661" s="34"/>
      <c r="Q1661" s="34"/>
      <c r="R1661" s="34"/>
      <c r="S1661" s="34"/>
      <c r="T1661" s="3" t="s">
        <v>2155</v>
      </c>
    </row>
    <row r="1662" spans="1:21" x14ac:dyDescent="0.35">
      <c r="A1662" s="3" t="s">
        <v>95</v>
      </c>
      <c r="B1662" s="3"/>
      <c r="C1662" s="3"/>
      <c r="D1662" s="3"/>
      <c r="E1662" s="91"/>
      <c r="F1662" s="34"/>
      <c r="G1662" s="34"/>
      <c r="H1662" s="34"/>
      <c r="I1662" s="34"/>
      <c r="J1662" s="34"/>
      <c r="K1662" s="98">
        <v>44264</v>
      </c>
      <c r="L1662" s="3" t="s">
        <v>316</v>
      </c>
      <c r="M1662" s="34">
        <v>-10000</v>
      </c>
      <c r="N1662" s="34"/>
      <c r="O1662" s="34">
        <f t="shared" si="288"/>
        <v>-10000</v>
      </c>
      <c r="P1662" s="34"/>
      <c r="Q1662" s="34"/>
      <c r="R1662" s="34"/>
      <c r="S1662" s="34"/>
      <c r="T1662" s="3" t="s">
        <v>2155</v>
      </c>
    </row>
    <row r="1663" spans="1:21" x14ac:dyDescent="0.35">
      <c r="A1663" s="3" t="s">
        <v>95</v>
      </c>
      <c r="B1663" s="3"/>
      <c r="C1663" s="3" t="s">
        <v>889</v>
      </c>
      <c r="D1663" s="3"/>
      <c r="E1663" s="91"/>
      <c r="F1663" s="34"/>
      <c r="G1663" s="34"/>
      <c r="H1663" s="34"/>
      <c r="I1663" s="34"/>
      <c r="J1663" s="34"/>
      <c r="K1663" s="98">
        <v>44978</v>
      </c>
      <c r="L1663" s="3" t="s">
        <v>316</v>
      </c>
      <c r="M1663" s="83">
        <v>400000</v>
      </c>
      <c r="N1663" s="83"/>
      <c r="O1663" s="34">
        <f t="shared" si="288"/>
        <v>400000</v>
      </c>
      <c r="P1663" s="34"/>
      <c r="Q1663" s="34"/>
      <c r="R1663" s="34"/>
      <c r="S1663" s="34"/>
      <c r="T1663" s="3" t="s">
        <v>2155</v>
      </c>
    </row>
    <row r="1664" spans="1:21" x14ac:dyDescent="0.35">
      <c r="A1664" s="3" t="s">
        <v>95</v>
      </c>
      <c r="B1664" s="3"/>
      <c r="C1664" s="3"/>
      <c r="D1664" s="3"/>
      <c r="E1664" s="91"/>
      <c r="F1664" s="34"/>
      <c r="G1664" s="34"/>
      <c r="H1664" s="34"/>
      <c r="I1664" s="34"/>
      <c r="J1664" s="34"/>
      <c r="K1664" s="98">
        <v>44964</v>
      </c>
      <c r="L1664" s="3" t="s">
        <v>9</v>
      </c>
      <c r="M1664" s="34"/>
      <c r="N1664" s="83">
        <v>5000</v>
      </c>
      <c r="O1664" s="34">
        <f t="shared" si="288"/>
        <v>5000</v>
      </c>
      <c r="P1664" s="34"/>
      <c r="Q1664" s="34"/>
      <c r="R1664" s="34"/>
      <c r="S1664" s="34"/>
      <c r="T1664" s="3" t="s">
        <v>2155</v>
      </c>
    </row>
    <row r="1665" spans="1:21" x14ac:dyDescent="0.35">
      <c r="A1665" s="3" t="s">
        <v>95</v>
      </c>
      <c r="B1665" s="3"/>
      <c r="C1665" s="3"/>
      <c r="D1665" s="3"/>
      <c r="E1665" s="91"/>
      <c r="F1665" s="34"/>
      <c r="G1665" s="34"/>
      <c r="H1665" s="34"/>
      <c r="I1665" s="34"/>
      <c r="J1665" s="34"/>
      <c r="K1665" s="98">
        <v>45079</v>
      </c>
      <c r="L1665" s="3" t="s">
        <v>9</v>
      </c>
      <c r="M1665" s="34"/>
      <c r="N1665" s="83">
        <v>500000</v>
      </c>
      <c r="O1665" s="34">
        <f t="shared" si="288"/>
        <v>500000</v>
      </c>
      <c r="P1665" s="34"/>
      <c r="Q1665" s="34"/>
      <c r="R1665" s="34"/>
      <c r="S1665" s="34"/>
      <c r="T1665" s="3" t="s">
        <v>2155</v>
      </c>
    </row>
    <row r="1666" spans="1:21" x14ac:dyDescent="0.35">
      <c r="A1666" s="3" t="s">
        <v>95</v>
      </c>
      <c r="B1666" s="3"/>
      <c r="C1666" s="3"/>
      <c r="D1666" s="3"/>
      <c r="E1666" s="91"/>
      <c r="F1666" s="34"/>
      <c r="G1666" s="34"/>
      <c r="H1666" s="34"/>
      <c r="I1666" s="34"/>
      <c r="J1666" s="34"/>
      <c r="K1666" s="98">
        <v>45079</v>
      </c>
      <c r="L1666" s="3" t="s">
        <v>316</v>
      </c>
      <c r="M1666" s="34">
        <v>305000</v>
      </c>
      <c r="N1666" s="34"/>
      <c r="O1666" s="34">
        <f t="shared" si="288"/>
        <v>305000</v>
      </c>
      <c r="P1666" s="34"/>
      <c r="Q1666" s="34"/>
      <c r="R1666" s="34"/>
      <c r="S1666" s="34"/>
      <c r="T1666" s="3" t="s">
        <v>2155</v>
      </c>
    </row>
    <row r="1667" spans="1:21" x14ac:dyDescent="0.35">
      <c r="A1667" s="3" t="s">
        <v>95</v>
      </c>
      <c r="B1667" s="3"/>
      <c r="C1667" s="3"/>
      <c r="D1667" s="3"/>
      <c r="E1667" s="91"/>
      <c r="F1667" s="34"/>
      <c r="G1667" s="34"/>
      <c r="H1667" s="34"/>
      <c r="I1667" s="34"/>
      <c r="J1667" s="34"/>
      <c r="K1667" s="98">
        <v>45079</v>
      </c>
      <c r="L1667" s="3" t="s">
        <v>9</v>
      </c>
      <c r="M1667" s="34"/>
      <c r="N1667" s="34">
        <v>50000</v>
      </c>
      <c r="O1667" s="34">
        <f t="shared" si="288"/>
        <v>50000</v>
      </c>
      <c r="P1667" s="34"/>
      <c r="Q1667" s="34"/>
      <c r="R1667" s="34"/>
      <c r="S1667" s="34"/>
      <c r="T1667" s="3" t="s">
        <v>2155</v>
      </c>
    </row>
    <row r="1668" spans="1:21" x14ac:dyDescent="0.35">
      <c r="A1668" s="3" t="s">
        <v>95</v>
      </c>
      <c r="B1668" s="3"/>
      <c r="C1668" s="3"/>
      <c r="D1668" s="3"/>
      <c r="E1668" s="91"/>
      <c r="F1668" s="34"/>
      <c r="G1668" s="34"/>
      <c r="H1668" s="34"/>
      <c r="I1668" s="34"/>
      <c r="J1668" s="34"/>
      <c r="K1668" s="98">
        <v>45079</v>
      </c>
      <c r="L1668" s="3" t="s">
        <v>9</v>
      </c>
      <c r="M1668" s="34"/>
      <c r="N1668" s="34">
        <v>40400</v>
      </c>
      <c r="O1668" s="34">
        <f t="shared" si="288"/>
        <v>40400</v>
      </c>
      <c r="P1668" s="34"/>
      <c r="Q1668" s="34"/>
      <c r="R1668" s="34"/>
      <c r="S1668" s="34"/>
      <c r="T1668" s="3" t="s">
        <v>2155</v>
      </c>
    </row>
    <row r="1669" spans="1:21" x14ac:dyDescent="0.35">
      <c r="A1669" s="3" t="s">
        <v>95</v>
      </c>
      <c r="B1669" s="3"/>
      <c r="C1669" s="3"/>
      <c r="D1669" s="3"/>
      <c r="E1669" s="91"/>
      <c r="F1669" s="34">
        <f>+D1669*0.8364</f>
        <v>0</v>
      </c>
      <c r="G1669" s="34"/>
      <c r="H1669" s="34"/>
      <c r="I1669" s="34"/>
      <c r="J1669" s="34"/>
      <c r="K1669" s="98">
        <v>45096</v>
      </c>
      <c r="L1669" s="100" t="s">
        <v>2272</v>
      </c>
      <c r="M1669" s="100">
        <v>-770000</v>
      </c>
      <c r="N1669" s="34"/>
      <c r="O1669" s="34">
        <f t="shared" si="288"/>
        <v>-770000</v>
      </c>
      <c r="P1669" s="34"/>
      <c r="Q1669" s="34"/>
      <c r="R1669" s="34"/>
      <c r="S1669" s="34"/>
      <c r="T1669" s="3" t="s">
        <v>2155</v>
      </c>
    </row>
    <row r="1670" spans="1:21" x14ac:dyDescent="0.35">
      <c r="A1670" s="3" t="s">
        <v>95</v>
      </c>
      <c r="B1670" s="3"/>
      <c r="C1670" s="3"/>
      <c r="D1670" s="3"/>
      <c r="E1670" s="91"/>
      <c r="F1670" s="34"/>
      <c r="G1670" s="34"/>
      <c r="H1670" s="34"/>
      <c r="I1670" s="34"/>
      <c r="J1670" s="34"/>
      <c r="K1670" s="21"/>
      <c r="L1670" s="3"/>
      <c r="M1670" s="34"/>
      <c r="N1670" s="34"/>
      <c r="O1670" s="34"/>
      <c r="P1670" s="34"/>
      <c r="Q1670" s="34"/>
      <c r="R1670" s="34"/>
      <c r="S1670" s="34"/>
      <c r="T1670" s="3" t="s">
        <v>2155</v>
      </c>
    </row>
    <row r="1671" spans="1:21" s="95" customFormat="1" x14ac:dyDescent="0.35">
      <c r="A1671" s="18"/>
      <c r="B1671" s="18"/>
      <c r="C1671" s="18"/>
      <c r="D1671" s="18"/>
      <c r="E1671" s="94"/>
      <c r="F1671" s="23"/>
      <c r="G1671" s="23"/>
      <c r="H1671" s="23"/>
      <c r="I1671" s="23"/>
      <c r="J1671" s="23"/>
      <c r="K1671" s="36"/>
      <c r="L1671" s="18"/>
      <c r="M1671" s="23">
        <f t="shared" ref="M1671:N1671" si="289">SUM(M1661:M1670)</f>
        <v>-65000</v>
      </c>
      <c r="N1671" s="23">
        <f t="shared" si="289"/>
        <v>595400</v>
      </c>
      <c r="O1671" s="23">
        <f>SUM(O1661:O1670)</f>
        <v>530400</v>
      </c>
      <c r="P1671" s="23">
        <f>+I1660-M1671</f>
        <v>65000</v>
      </c>
      <c r="Q1671" s="23">
        <f>+J1660-N1671</f>
        <v>58260</v>
      </c>
      <c r="R1671" s="23">
        <f>+P1671+Q1671</f>
        <v>123260</v>
      </c>
      <c r="S1671" s="23">
        <f>+O1671</f>
        <v>530400</v>
      </c>
      <c r="T1671" s="18"/>
      <c r="U1671" s="95" t="s">
        <v>2302</v>
      </c>
    </row>
    <row r="1672" spans="1:21" x14ac:dyDescent="0.35">
      <c r="A1672" s="3" t="s">
        <v>96</v>
      </c>
      <c r="B1672" s="3" t="s">
        <v>326</v>
      </c>
      <c r="C1672" s="3"/>
      <c r="D1672" s="3">
        <v>70</v>
      </c>
      <c r="E1672" s="91">
        <v>11000</v>
      </c>
      <c r="F1672" s="34">
        <f>+D1672*0.8364</f>
        <v>58.548000000000002</v>
      </c>
      <c r="G1672" s="34"/>
      <c r="H1672" s="34">
        <f>+D1672*E1672</f>
        <v>770000</v>
      </c>
      <c r="I1672" s="34">
        <f>+CEILING(F1672*G1672,1000)</f>
        <v>0</v>
      </c>
      <c r="J1672" s="34">
        <f>(H1672-I1672)</f>
        <v>770000</v>
      </c>
      <c r="K1672" s="98">
        <v>44609</v>
      </c>
      <c r="L1672" s="3" t="s">
        <v>2109</v>
      </c>
      <c r="M1672" s="34"/>
      <c r="N1672" s="34"/>
      <c r="O1672" s="34"/>
      <c r="P1672" s="34"/>
      <c r="Q1672" s="34"/>
      <c r="R1672" s="34"/>
      <c r="S1672" s="34"/>
      <c r="T1672" s="3" t="s">
        <v>2155</v>
      </c>
      <c r="U1672" s="1" t="s">
        <v>2303</v>
      </c>
    </row>
    <row r="1673" spans="1:21" x14ac:dyDescent="0.35">
      <c r="A1673" s="3" t="s">
        <v>96</v>
      </c>
      <c r="B1673" s="3"/>
      <c r="C1673" s="3"/>
      <c r="D1673" s="3"/>
      <c r="E1673" s="91"/>
      <c r="F1673" s="34"/>
      <c r="G1673" s="34"/>
      <c r="H1673" s="34"/>
      <c r="I1673" s="34"/>
      <c r="J1673" s="34"/>
      <c r="K1673" s="98">
        <v>44609</v>
      </c>
      <c r="L1673" s="3" t="s">
        <v>316</v>
      </c>
      <c r="M1673" s="34">
        <v>10000</v>
      </c>
      <c r="N1673" s="34"/>
      <c r="O1673" s="34">
        <f t="shared" ref="O1673:O1677" si="290">+SUM(M1673:N1673)</f>
        <v>10000</v>
      </c>
      <c r="P1673" s="34"/>
      <c r="Q1673" s="34"/>
      <c r="R1673" s="34"/>
      <c r="S1673" s="34"/>
      <c r="T1673" s="3" t="s">
        <v>2155</v>
      </c>
    </row>
    <row r="1674" spans="1:21" x14ac:dyDescent="0.35">
      <c r="A1674" s="3" t="s">
        <v>96</v>
      </c>
      <c r="B1674" s="3"/>
      <c r="C1674" s="3"/>
      <c r="D1674" s="3"/>
      <c r="E1674" s="91"/>
      <c r="F1674" s="34"/>
      <c r="G1674" s="34"/>
      <c r="H1674" s="34"/>
      <c r="I1674" s="34"/>
      <c r="J1674" s="34"/>
      <c r="K1674" s="98">
        <v>44620</v>
      </c>
      <c r="L1674" s="3" t="s">
        <v>9</v>
      </c>
      <c r="M1674" s="34"/>
      <c r="N1674" s="34">
        <v>290000</v>
      </c>
      <c r="O1674" s="34">
        <f t="shared" si="290"/>
        <v>290000</v>
      </c>
      <c r="P1674" s="34"/>
      <c r="Q1674" s="34"/>
      <c r="R1674" s="34"/>
      <c r="S1674" s="34"/>
      <c r="T1674" s="3" t="s">
        <v>2155</v>
      </c>
    </row>
    <row r="1675" spans="1:21" x14ac:dyDescent="0.35">
      <c r="A1675" s="3" t="s">
        <v>96</v>
      </c>
      <c r="B1675" s="3"/>
      <c r="C1675" s="3"/>
      <c r="D1675" s="3"/>
      <c r="E1675" s="91"/>
      <c r="F1675" s="34"/>
      <c r="G1675" s="34"/>
      <c r="H1675" s="34"/>
      <c r="I1675" s="34"/>
      <c r="J1675" s="34"/>
      <c r="K1675" s="98">
        <v>44714</v>
      </c>
      <c r="L1675" s="3" t="s">
        <v>1182</v>
      </c>
      <c r="M1675" s="34"/>
      <c r="N1675" s="34">
        <v>-290000</v>
      </c>
      <c r="O1675" s="34">
        <f t="shared" si="290"/>
        <v>-290000</v>
      </c>
      <c r="P1675" s="34"/>
      <c r="Q1675" s="34"/>
      <c r="R1675" s="34"/>
      <c r="S1675" s="34"/>
      <c r="T1675" s="3" t="s">
        <v>2139</v>
      </c>
    </row>
    <row r="1676" spans="1:21" x14ac:dyDescent="0.35">
      <c r="A1676" s="3" t="s">
        <v>96</v>
      </c>
      <c r="B1676" s="3"/>
      <c r="C1676" s="3"/>
      <c r="D1676" s="3"/>
      <c r="E1676" s="91"/>
      <c r="F1676" s="34"/>
      <c r="G1676" s="34"/>
      <c r="H1676" s="34"/>
      <c r="I1676" s="34"/>
      <c r="J1676" s="34"/>
      <c r="K1676" s="98">
        <v>44721</v>
      </c>
      <c r="L1676" s="3" t="s">
        <v>316</v>
      </c>
      <c r="M1676" s="34">
        <v>-10000</v>
      </c>
      <c r="N1676" s="34"/>
      <c r="O1676" s="34">
        <f t="shared" si="290"/>
        <v>-10000</v>
      </c>
      <c r="P1676" s="34"/>
      <c r="Q1676" s="34"/>
      <c r="R1676" s="34"/>
      <c r="S1676" s="34"/>
      <c r="T1676" s="3" t="s">
        <v>2155</v>
      </c>
    </row>
    <row r="1677" spans="1:21" x14ac:dyDescent="0.35">
      <c r="A1677" s="3" t="s">
        <v>96</v>
      </c>
      <c r="B1677" s="3"/>
      <c r="C1677" s="3"/>
      <c r="D1677" s="3"/>
      <c r="E1677" s="91"/>
      <c r="F1677" s="34"/>
      <c r="G1677" s="34"/>
      <c r="H1677" s="34"/>
      <c r="I1677" s="34"/>
      <c r="J1677" s="34"/>
      <c r="K1677" s="98">
        <v>45096</v>
      </c>
      <c r="L1677" s="100" t="s">
        <v>2273</v>
      </c>
      <c r="M1677" s="34"/>
      <c r="N1677" s="100">
        <v>770000</v>
      </c>
      <c r="O1677" s="34">
        <f t="shared" si="290"/>
        <v>770000</v>
      </c>
      <c r="P1677" s="34"/>
      <c r="Q1677" s="34"/>
      <c r="R1677" s="34"/>
      <c r="S1677" s="34"/>
      <c r="T1677" s="3" t="s">
        <v>2155</v>
      </c>
    </row>
    <row r="1678" spans="1:21" x14ac:dyDescent="0.35">
      <c r="A1678" s="3" t="s">
        <v>96</v>
      </c>
      <c r="B1678" s="3"/>
      <c r="C1678" s="3"/>
      <c r="D1678" s="3"/>
      <c r="E1678" s="91"/>
      <c r="F1678" s="34"/>
      <c r="G1678" s="34"/>
      <c r="H1678" s="34"/>
      <c r="I1678" s="34"/>
      <c r="J1678" s="34"/>
      <c r="K1678" s="3"/>
      <c r="L1678" s="3"/>
      <c r="M1678" s="34"/>
      <c r="N1678" s="34"/>
      <c r="O1678" s="34"/>
      <c r="P1678" s="34"/>
      <c r="Q1678" s="34"/>
      <c r="R1678" s="34"/>
      <c r="S1678" s="34"/>
      <c r="T1678" s="3" t="s">
        <v>2155</v>
      </c>
    </row>
    <row r="1679" spans="1:21" s="95" customFormat="1" x14ac:dyDescent="0.35">
      <c r="A1679" s="18"/>
      <c r="B1679" s="18"/>
      <c r="C1679" s="18"/>
      <c r="D1679" s="18"/>
      <c r="E1679" s="94"/>
      <c r="F1679" s="23"/>
      <c r="G1679" s="23"/>
      <c r="H1679" s="23"/>
      <c r="I1679" s="23"/>
      <c r="J1679" s="23"/>
      <c r="K1679" s="18"/>
      <c r="L1679" s="18"/>
      <c r="M1679" s="23">
        <f t="shared" ref="M1679:N1679" si="291">SUM(M1673:M1678)</f>
        <v>0</v>
      </c>
      <c r="N1679" s="23">
        <f t="shared" si="291"/>
        <v>770000</v>
      </c>
      <c r="O1679" s="23">
        <f>SUM(O1673:O1678)</f>
        <v>770000</v>
      </c>
      <c r="P1679" s="23">
        <f>+I1672-M1679</f>
        <v>0</v>
      </c>
      <c r="Q1679" s="23">
        <f>+J1672-N1679</f>
        <v>0</v>
      </c>
      <c r="R1679" s="23">
        <f>+P1679+Q1679</f>
        <v>0</v>
      </c>
      <c r="S1679" s="23">
        <f>+O1679</f>
        <v>770000</v>
      </c>
      <c r="T1679" s="18"/>
      <c r="U1679" s="95" t="s">
        <v>2302</v>
      </c>
    </row>
    <row r="1680" spans="1:21" x14ac:dyDescent="0.35">
      <c r="A1680" s="3" t="s">
        <v>97</v>
      </c>
      <c r="B1680" s="3" t="s">
        <v>326</v>
      </c>
      <c r="C1680" s="3"/>
      <c r="D1680" s="3">
        <v>70</v>
      </c>
      <c r="E1680" s="91">
        <v>10000</v>
      </c>
      <c r="F1680" s="34">
        <f>+D1680*0.8364</f>
        <v>58.548000000000002</v>
      </c>
      <c r="G1680" s="34"/>
      <c r="H1680" s="34">
        <f>+D1680*E1680</f>
        <v>700000</v>
      </c>
      <c r="I1680" s="34">
        <f>+CEILING(F1680*G1680,1000)</f>
        <v>0</v>
      </c>
      <c r="J1680" s="34">
        <f>(H1680-I1680)</f>
        <v>700000</v>
      </c>
      <c r="K1680" s="21">
        <v>44405</v>
      </c>
      <c r="L1680" s="3" t="s">
        <v>2109</v>
      </c>
      <c r="M1680" s="34"/>
      <c r="N1680" s="34"/>
      <c r="O1680" s="34"/>
      <c r="P1680" s="34"/>
      <c r="Q1680" s="34"/>
      <c r="R1680" s="34"/>
      <c r="S1680" s="34"/>
      <c r="T1680" s="3" t="s">
        <v>2141</v>
      </c>
      <c r="U1680" s="1" t="s">
        <v>2303</v>
      </c>
    </row>
    <row r="1681" spans="1:21" x14ac:dyDescent="0.35">
      <c r="A1681" s="3" t="s">
        <v>97</v>
      </c>
      <c r="B1681" s="3"/>
      <c r="C1681" s="3"/>
      <c r="D1681" s="3"/>
      <c r="E1681" s="91"/>
      <c r="F1681" s="34"/>
      <c r="G1681" s="34"/>
      <c r="H1681" s="34"/>
      <c r="I1681" s="34"/>
      <c r="J1681" s="34"/>
      <c r="K1681" s="21">
        <v>44443</v>
      </c>
      <c r="L1681" s="3" t="s">
        <v>9</v>
      </c>
      <c r="M1681" s="34"/>
      <c r="N1681" s="34">
        <v>175000</v>
      </c>
      <c r="O1681" s="34">
        <f t="shared" ref="O1681:O1699" si="292">+SUM(M1681:N1681)</f>
        <v>175000</v>
      </c>
      <c r="P1681" s="34"/>
      <c r="Q1681" s="34"/>
      <c r="R1681" s="34"/>
      <c r="S1681" s="34"/>
      <c r="T1681" s="3" t="s">
        <v>2141</v>
      </c>
    </row>
    <row r="1682" spans="1:21" x14ac:dyDescent="0.35">
      <c r="A1682" s="3" t="s">
        <v>97</v>
      </c>
      <c r="B1682" s="3"/>
      <c r="C1682" s="3"/>
      <c r="D1682" s="3"/>
      <c r="E1682" s="91"/>
      <c r="F1682" s="34"/>
      <c r="G1682" s="34"/>
      <c r="H1682" s="34"/>
      <c r="I1682" s="34"/>
      <c r="J1682" s="34"/>
      <c r="K1682" s="21">
        <v>44634</v>
      </c>
      <c r="L1682" s="3" t="s">
        <v>9</v>
      </c>
      <c r="M1682" s="34"/>
      <c r="N1682" s="34">
        <v>5000</v>
      </c>
      <c r="O1682" s="34">
        <f t="shared" si="292"/>
        <v>5000</v>
      </c>
      <c r="P1682" s="34"/>
      <c r="Q1682" s="34"/>
      <c r="R1682" s="34"/>
      <c r="S1682" s="34"/>
      <c r="T1682" s="3" t="s">
        <v>2141</v>
      </c>
    </row>
    <row r="1683" spans="1:21" x14ac:dyDescent="0.35">
      <c r="A1683" s="3" t="s">
        <v>97</v>
      </c>
      <c r="B1683" s="3"/>
      <c r="C1683" s="3"/>
      <c r="D1683" s="3"/>
      <c r="E1683" s="91"/>
      <c r="F1683" s="34"/>
      <c r="G1683" s="34"/>
      <c r="H1683" s="34"/>
      <c r="I1683" s="34"/>
      <c r="J1683" s="34"/>
      <c r="K1683" s="21">
        <v>44655</v>
      </c>
      <c r="L1683" s="3" t="s">
        <v>316</v>
      </c>
      <c r="M1683" s="34">
        <v>158500</v>
      </c>
      <c r="N1683" s="34"/>
      <c r="O1683" s="34">
        <f t="shared" si="292"/>
        <v>158500</v>
      </c>
      <c r="P1683" s="34"/>
      <c r="Q1683" s="34"/>
      <c r="R1683" s="34"/>
      <c r="S1683" s="34"/>
      <c r="T1683" s="3" t="s">
        <v>2141</v>
      </c>
    </row>
    <row r="1684" spans="1:21" x14ac:dyDescent="0.35">
      <c r="A1684" s="3" t="s">
        <v>97</v>
      </c>
      <c r="B1684" s="3"/>
      <c r="C1684" s="3"/>
      <c r="D1684" s="3"/>
      <c r="E1684" s="91"/>
      <c r="F1684" s="34"/>
      <c r="G1684" s="34"/>
      <c r="H1684" s="34"/>
      <c r="I1684" s="34"/>
      <c r="J1684" s="34"/>
      <c r="K1684" s="21">
        <v>44655</v>
      </c>
      <c r="L1684" s="3" t="s">
        <v>316</v>
      </c>
      <c r="M1684" s="34">
        <v>158500</v>
      </c>
      <c r="N1684" s="34"/>
      <c r="O1684" s="34">
        <f t="shared" si="292"/>
        <v>158500</v>
      </c>
      <c r="P1684" s="34"/>
      <c r="Q1684" s="34"/>
      <c r="R1684" s="34"/>
      <c r="S1684" s="34"/>
      <c r="T1684" s="3" t="s">
        <v>2141</v>
      </c>
    </row>
    <row r="1685" spans="1:21" x14ac:dyDescent="0.35">
      <c r="A1685" s="3" t="s">
        <v>97</v>
      </c>
      <c r="B1685" s="3"/>
      <c r="C1685" s="3"/>
      <c r="D1685" s="3"/>
      <c r="E1685" s="91"/>
      <c r="F1685" s="34"/>
      <c r="G1685" s="34"/>
      <c r="H1685" s="34"/>
      <c r="I1685" s="34"/>
      <c r="J1685" s="34"/>
      <c r="K1685" s="21">
        <v>44655</v>
      </c>
      <c r="L1685" s="3" t="s">
        <v>9</v>
      </c>
      <c r="M1685" s="34"/>
      <c r="N1685" s="34">
        <v>203000</v>
      </c>
      <c r="O1685" s="34">
        <f t="shared" si="292"/>
        <v>203000</v>
      </c>
      <c r="P1685" s="34"/>
      <c r="Q1685" s="34"/>
      <c r="R1685" s="34"/>
      <c r="S1685" s="34"/>
      <c r="T1685" s="3" t="s">
        <v>2141</v>
      </c>
    </row>
    <row r="1686" spans="1:21" x14ac:dyDescent="0.35">
      <c r="A1686" s="3" t="s">
        <v>97</v>
      </c>
      <c r="B1686" s="3"/>
      <c r="C1686" s="3"/>
      <c r="D1686" s="3"/>
      <c r="E1686" s="91"/>
      <c r="F1686" s="34"/>
      <c r="G1686" s="34"/>
      <c r="H1686" s="34"/>
      <c r="I1686" s="34"/>
      <c r="J1686" s="34"/>
      <c r="K1686" s="21"/>
      <c r="L1686" s="3"/>
      <c r="M1686" s="34"/>
      <c r="N1686" s="34"/>
      <c r="O1686" s="34"/>
      <c r="P1686" s="34"/>
      <c r="Q1686" s="34"/>
      <c r="R1686" s="34"/>
      <c r="S1686" s="34"/>
      <c r="T1686" s="3" t="s">
        <v>2141</v>
      </c>
    </row>
    <row r="1687" spans="1:21" s="95" customFormat="1" x14ac:dyDescent="0.35">
      <c r="A1687" s="18"/>
      <c r="B1687" s="18"/>
      <c r="C1687" s="18"/>
      <c r="D1687" s="18"/>
      <c r="E1687" s="94"/>
      <c r="F1687" s="23"/>
      <c r="G1687" s="23"/>
      <c r="H1687" s="23"/>
      <c r="I1687" s="23"/>
      <c r="J1687" s="23"/>
      <c r="K1687" s="36"/>
      <c r="L1687" s="18"/>
      <c r="M1687" s="23">
        <f t="shared" ref="M1687:N1687" si="293">SUM(M1681:M1686)</f>
        <v>317000</v>
      </c>
      <c r="N1687" s="23">
        <f t="shared" si="293"/>
        <v>383000</v>
      </c>
      <c r="O1687" s="23">
        <f>SUM(O1681:O1686)</f>
        <v>700000</v>
      </c>
      <c r="P1687" s="23">
        <f>+I1680-M1687</f>
        <v>-317000</v>
      </c>
      <c r="Q1687" s="23">
        <f>+J1680-N1687</f>
        <v>317000</v>
      </c>
      <c r="R1687" s="23">
        <f>+P1687+Q1687</f>
        <v>0</v>
      </c>
      <c r="S1687" s="23">
        <f>+O1687</f>
        <v>700000</v>
      </c>
      <c r="T1687" s="18"/>
      <c r="U1687" s="95" t="s">
        <v>2302</v>
      </c>
    </row>
    <row r="1688" spans="1:21" x14ac:dyDescent="0.35">
      <c r="A1688" s="3" t="s">
        <v>98</v>
      </c>
      <c r="B1688" s="3" t="s">
        <v>326</v>
      </c>
      <c r="C1688" s="3"/>
      <c r="D1688" s="3">
        <v>70</v>
      </c>
      <c r="E1688" s="91">
        <v>10000</v>
      </c>
      <c r="F1688" s="34">
        <f>+D1688*0.8364</f>
        <v>58.548000000000002</v>
      </c>
      <c r="G1688" s="34"/>
      <c r="H1688" s="34">
        <f>+D1688*E1688</f>
        <v>700000</v>
      </c>
      <c r="I1688" s="34">
        <f>+CEILING(F1688*G1688,1000)</f>
        <v>0</v>
      </c>
      <c r="J1688" s="34">
        <f>(H1688-I1688)</f>
        <v>700000</v>
      </c>
      <c r="K1688" s="98">
        <v>44402</v>
      </c>
      <c r="L1688" s="3" t="s">
        <v>2109</v>
      </c>
      <c r="M1688" s="34"/>
      <c r="N1688" s="34"/>
      <c r="O1688" s="34"/>
      <c r="P1688" s="34"/>
      <c r="Q1688" s="34"/>
      <c r="R1688" s="34"/>
      <c r="S1688" s="34"/>
      <c r="T1688" s="3" t="s">
        <v>2142</v>
      </c>
      <c r="U1688" s="1" t="s">
        <v>2303</v>
      </c>
    </row>
    <row r="1689" spans="1:21" x14ac:dyDescent="0.35">
      <c r="A1689" s="3" t="s">
        <v>98</v>
      </c>
      <c r="B1689" s="3"/>
      <c r="C1689" s="3"/>
      <c r="D1689" s="3"/>
      <c r="E1689" s="91"/>
      <c r="F1689" s="34"/>
      <c r="G1689" s="34"/>
      <c r="H1689" s="34"/>
      <c r="I1689" s="34"/>
      <c r="J1689" s="34"/>
      <c r="K1689" s="98">
        <v>44402</v>
      </c>
      <c r="L1689" s="3" t="s">
        <v>316</v>
      </c>
      <c r="M1689" s="34">
        <v>50000</v>
      </c>
      <c r="N1689" s="34"/>
      <c r="O1689" s="34">
        <f t="shared" si="292"/>
        <v>50000</v>
      </c>
      <c r="P1689" s="34"/>
      <c r="Q1689" s="34"/>
      <c r="R1689" s="34"/>
      <c r="S1689" s="34"/>
      <c r="T1689" s="3" t="s">
        <v>2142</v>
      </c>
    </row>
    <row r="1690" spans="1:21" x14ac:dyDescent="0.35">
      <c r="A1690" s="3" t="s">
        <v>98</v>
      </c>
      <c r="B1690" s="3"/>
      <c r="C1690" s="3"/>
      <c r="D1690" s="3"/>
      <c r="E1690" s="91"/>
      <c r="F1690" s="34"/>
      <c r="G1690" s="34"/>
      <c r="H1690" s="34"/>
      <c r="I1690" s="34"/>
      <c r="J1690" s="34"/>
      <c r="K1690" s="98">
        <v>44404</v>
      </c>
      <c r="L1690" s="3" t="s">
        <v>316</v>
      </c>
      <c r="M1690" s="34">
        <v>50000</v>
      </c>
      <c r="N1690" s="34"/>
      <c r="O1690" s="34">
        <f t="shared" si="292"/>
        <v>50000</v>
      </c>
      <c r="P1690" s="34"/>
      <c r="Q1690" s="34"/>
      <c r="R1690" s="34"/>
      <c r="S1690" s="34"/>
      <c r="T1690" s="3" t="s">
        <v>2142</v>
      </c>
    </row>
    <row r="1691" spans="1:21" x14ac:dyDescent="0.35">
      <c r="A1691" s="3" t="s">
        <v>98</v>
      </c>
      <c r="B1691" s="3"/>
      <c r="C1691" s="3"/>
      <c r="D1691" s="3"/>
      <c r="E1691" s="91"/>
      <c r="F1691" s="34"/>
      <c r="G1691" s="34"/>
      <c r="H1691" s="34"/>
      <c r="I1691" s="34"/>
      <c r="J1691" s="34"/>
      <c r="K1691" s="98">
        <v>44453</v>
      </c>
      <c r="L1691" s="3" t="s">
        <v>316</v>
      </c>
      <c r="M1691" s="34">
        <v>75000</v>
      </c>
      <c r="N1691" s="34"/>
      <c r="O1691" s="34">
        <f t="shared" si="292"/>
        <v>75000</v>
      </c>
      <c r="P1691" s="34"/>
      <c r="Q1691" s="34"/>
      <c r="R1691" s="34"/>
      <c r="S1691" s="34"/>
      <c r="T1691" s="3" t="s">
        <v>2142</v>
      </c>
    </row>
    <row r="1692" spans="1:21" x14ac:dyDescent="0.35">
      <c r="A1692" s="3" t="s">
        <v>98</v>
      </c>
      <c r="B1692" s="3"/>
      <c r="C1692" s="3" t="s">
        <v>2100</v>
      </c>
      <c r="D1692" s="3"/>
      <c r="E1692" s="91"/>
      <c r="F1692" s="34"/>
      <c r="G1692" s="34"/>
      <c r="H1692" s="34"/>
      <c r="I1692" s="34"/>
      <c r="J1692" s="34"/>
      <c r="K1692" s="98">
        <v>44467</v>
      </c>
      <c r="L1692" s="3" t="s">
        <v>316</v>
      </c>
      <c r="M1692" s="34">
        <v>-100000</v>
      </c>
      <c r="N1692" s="34"/>
      <c r="O1692" s="34">
        <f t="shared" si="292"/>
        <v>-100000</v>
      </c>
      <c r="P1692" s="34"/>
      <c r="Q1692" s="34"/>
      <c r="R1692" s="34"/>
      <c r="S1692" s="34"/>
      <c r="T1692" s="3" t="s">
        <v>2142</v>
      </c>
    </row>
    <row r="1693" spans="1:21" x14ac:dyDescent="0.35">
      <c r="A1693" s="3" t="s">
        <v>98</v>
      </c>
      <c r="B1693" s="3"/>
      <c r="C1693" s="3"/>
      <c r="D1693" s="3"/>
      <c r="E1693" s="91"/>
      <c r="F1693" s="34"/>
      <c r="G1693" s="34"/>
      <c r="H1693" s="34"/>
      <c r="I1693" s="34"/>
      <c r="J1693" s="34"/>
      <c r="K1693" s="98">
        <v>44387</v>
      </c>
      <c r="L1693" s="100" t="s">
        <v>2206</v>
      </c>
      <c r="M1693" s="100">
        <v>100000</v>
      </c>
      <c r="N1693" s="34"/>
      <c r="O1693" s="34">
        <f t="shared" si="292"/>
        <v>100000</v>
      </c>
      <c r="P1693" s="34"/>
      <c r="Q1693" s="34"/>
      <c r="R1693" s="34"/>
      <c r="S1693" s="34"/>
      <c r="T1693" s="3" t="s">
        <v>2142</v>
      </c>
    </row>
    <row r="1694" spans="1:21" x14ac:dyDescent="0.35">
      <c r="A1694" s="3" t="s">
        <v>98</v>
      </c>
      <c r="B1694" s="3"/>
      <c r="C1694" s="3"/>
      <c r="D1694" s="3"/>
      <c r="E1694" s="91"/>
      <c r="F1694" s="34"/>
      <c r="G1694" s="34"/>
      <c r="H1694" s="34"/>
      <c r="I1694" s="34"/>
      <c r="J1694" s="34"/>
      <c r="K1694" s="98">
        <v>44565</v>
      </c>
      <c r="L1694" s="3" t="s">
        <v>316</v>
      </c>
      <c r="M1694" s="34">
        <v>11000</v>
      </c>
      <c r="N1694" s="34"/>
      <c r="O1694" s="34">
        <f t="shared" si="292"/>
        <v>11000</v>
      </c>
      <c r="P1694" s="34"/>
      <c r="Q1694" s="34"/>
      <c r="R1694" s="34"/>
      <c r="S1694" s="34"/>
      <c r="T1694" s="3" t="s">
        <v>2142</v>
      </c>
    </row>
    <row r="1695" spans="1:21" x14ac:dyDescent="0.35">
      <c r="A1695" s="3" t="s">
        <v>98</v>
      </c>
      <c r="B1695" s="3"/>
      <c r="C1695" s="3"/>
      <c r="D1695" s="3"/>
      <c r="E1695" s="91"/>
      <c r="F1695" s="34"/>
      <c r="G1695" s="34"/>
      <c r="H1695" s="34"/>
      <c r="I1695" s="34"/>
      <c r="J1695" s="34"/>
      <c r="K1695" s="98">
        <v>44574</v>
      </c>
      <c r="L1695" s="3" t="s">
        <v>316</v>
      </c>
      <c r="M1695" s="34">
        <v>300000</v>
      </c>
      <c r="N1695" s="34"/>
      <c r="O1695" s="34">
        <f t="shared" si="292"/>
        <v>300000</v>
      </c>
      <c r="P1695" s="34"/>
      <c r="Q1695" s="34"/>
      <c r="R1695" s="34"/>
      <c r="S1695" s="34"/>
      <c r="T1695" s="3" t="s">
        <v>2142</v>
      </c>
    </row>
    <row r="1696" spans="1:21" x14ac:dyDescent="0.35">
      <c r="A1696" s="3" t="s">
        <v>98</v>
      </c>
      <c r="B1696" s="3"/>
      <c r="C1696" s="3"/>
      <c r="D1696" s="3"/>
      <c r="E1696" s="91"/>
      <c r="F1696" s="34"/>
      <c r="G1696" s="34"/>
      <c r="H1696" s="34"/>
      <c r="I1696" s="34"/>
      <c r="J1696" s="34"/>
      <c r="K1696" s="98">
        <v>44574</v>
      </c>
      <c r="L1696" s="3" t="s">
        <v>316</v>
      </c>
      <c r="M1696" s="34">
        <v>200000</v>
      </c>
      <c r="N1696" s="34"/>
      <c r="O1696" s="34">
        <f t="shared" si="292"/>
        <v>200000</v>
      </c>
      <c r="P1696" s="34"/>
      <c r="Q1696" s="34"/>
      <c r="R1696" s="34"/>
      <c r="S1696" s="34"/>
      <c r="T1696" s="3" t="s">
        <v>2142</v>
      </c>
    </row>
    <row r="1697" spans="1:21" x14ac:dyDescent="0.35">
      <c r="A1697" s="3" t="s">
        <v>98</v>
      </c>
      <c r="B1697" s="3"/>
      <c r="C1697" s="3"/>
      <c r="D1697" s="3"/>
      <c r="E1697" s="91"/>
      <c r="F1697" s="34">
        <f>+D1697*0.8364</f>
        <v>0</v>
      </c>
      <c r="G1697" s="34"/>
      <c r="H1697" s="34"/>
      <c r="I1697" s="34"/>
      <c r="J1697" s="34"/>
      <c r="K1697" s="98">
        <v>44574</v>
      </c>
      <c r="L1697" s="3" t="s">
        <v>316</v>
      </c>
      <c r="M1697" s="34">
        <v>106000</v>
      </c>
      <c r="N1697" s="34"/>
      <c r="O1697" s="34">
        <f t="shared" si="292"/>
        <v>106000</v>
      </c>
      <c r="P1697" s="34"/>
      <c r="Q1697" s="34"/>
      <c r="R1697" s="34"/>
      <c r="S1697" s="34"/>
      <c r="T1697" s="3" t="s">
        <v>2142</v>
      </c>
    </row>
    <row r="1698" spans="1:21" x14ac:dyDescent="0.35">
      <c r="A1698" s="3" t="s">
        <v>98</v>
      </c>
      <c r="B1698" s="3"/>
      <c r="C1698" s="3"/>
      <c r="D1698" s="3"/>
      <c r="E1698" s="91"/>
      <c r="F1698" s="34"/>
      <c r="G1698" s="34"/>
      <c r="H1698" s="34"/>
      <c r="I1698" s="34"/>
      <c r="J1698" s="34"/>
      <c r="K1698" s="98">
        <v>44574</v>
      </c>
      <c r="L1698" s="3" t="s">
        <v>1182</v>
      </c>
      <c r="M1698" s="34"/>
      <c r="N1698" s="34">
        <v>83000</v>
      </c>
      <c r="O1698" s="34">
        <f t="shared" si="292"/>
        <v>83000</v>
      </c>
      <c r="P1698" s="34"/>
      <c r="Q1698" s="34"/>
      <c r="R1698" s="34"/>
      <c r="S1698" s="34"/>
      <c r="T1698" s="3" t="s">
        <v>2142</v>
      </c>
    </row>
    <row r="1699" spans="1:21" x14ac:dyDescent="0.35">
      <c r="A1699" s="3" t="s">
        <v>98</v>
      </c>
      <c r="B1699" s="3"/>
      <c r="C1699" s="3"/>
      <c r="D1699" s="3"/>
      <c r="E1699" s="91"/>
      <c r="F1699" s="34"/>
      <c r="G1699" s="34"/>
      <c r="H1699" s="34"/>
      <c r="I1699" s="34"/>
      <c r="J1699" s="34"/>
      <c r="K1699" s="98"/>
      <c r="L1699" s="100" t="s">
        <v>2274</v>
      </c>
      <c r="M1699" s="34"/>
      <c r="N1699" s="100">
        <v>-175000</v>
      </c>
      <c r="O1699" s="34">
        <f t="shared" si="292"/>
        <v>-175000</v>
      </c>
      <c r="P1699" s="34"/>
      <c r="Q1699" s="34"/>
      <c r="R1699" s="34"/>
      <c r="S1699" s="34"/>
      <c r="T1699" s="3" t="s">
        <v>2142</v>
      </c>
    </row>
    <row r="1700" spans="1:21" x14ac:dyDescent="0.35">
      <c r="A1700" s="3" t="s">
        <v>98</v>
      </c>
      <c r="B1700" s="3"/>
      <c r="C1700" s="3"/>
      <c r="D1700" s="3"/>
      <c r="E1700" s="91"/>
      <c r="F1700" s="34"/>
      <c r="G1700" s="34"/>
      <c r="H1700" s="34"/>
      <c r="I1700" s="34"/>
      <c r="J1700" s="34"/>
      <c r="K1700" s="21"/>
      <c r="L1700" s="3"/>
      <c r="M1700" s="34"/>
      <c r="N1700" s="34"/>
      <c r="O1700" s="34"/>
      <c r="P1700" s="34"/>
      <c r="Q1700" s="34"/>
      <c r="R1700" s="34"/>
      <c r="S1700" s="34"/>
      <c r="T1700" s="3" t="s">
        <v>2142</v>
      </c>
    </row>
    <row r="1701" spans="1:21" s="95" customFormat="1" x14ac:dyDescent="0.35">
      <c r="A1701" s="18"/>
      <c r="B1701" s="18"/>
      <c r="C1701" s="18"/>
      <c r="D1701" s="18"/>
      <c r="E1701" s="94"/>
      <c r="F1701" s="23"/>
      <c r="G1701" s="23"/>
      <c r="H1701" s="23"/>
      <c r="I1701" s="23"/>
      <c r="J1701" s="23"/>
      <c r="K1701" s="36"/>
      <c r="L1701" s="18"/>
      <c r="M1701" s="23">
        <f t="shared" ref="M1701:N1701" si="294">SUM(M1689:M1700)</f>
        <v>792000</v>
      </c>
      <c r="N1701" s="23">
        <f t="shared" si="294"/>
        <v>-92000</v>
      </c>
      <c r="O1701" s="23">
        <f>SUM(O1689:O1700)</f>
        <v>700000</v>
      </c>
      <c r="P1701" s="23">
        <f>+I1688-M1701</f>
        <v>-792000</v>
      </c>
      <c r="Q1701" s="23">
        <f>+J1688-N1701</f>
        <v>792000</v>
      </c>
      <c r="R1701" s="23">
        <f>+P1701+Q1701</f>
        <v>0</v>
      </c>
      <c r="S1701" s="23">
        <f>+O1701</f>
        <v>700000</v>
      </c>
      <c r="T1701" s="18"/>
      <c r="U1701" s="95" t="s">
        <v>2302</v>
      </c>
    </row>
    <row r="1702" spans="1:21" x14ac:dyDescent="0.35">
      <c r="A1702" s="3" t="s">
        <v>99</v>
      </c>
      <c r="B1702" s="3" t="s">
        <v>326</v>
      </c>
      <c r="C1702" s="3"/>
      <c r="D1702" s="3">
        <v>70</v>
      </c>
      <c r="E1702" s="91">
        <v>10000</v>
      </c>
      <c r="F1702" s="34">
        <f>+D1702*0.8364</f>
        <v>58.548000000000002</v>
      </c>
      <c r="G1702" s="34"/>
      <c r="H1702" s="34">
        <f>+D1702*E1702</f>
        <v>700000</v>
      </c>
      <c r="I1702" s="34">
        <f>+CEILING(F1702*G1702,1000)</f>
        <v>0</v>
      </c>
      <c r="J1702" s="34">
        <f>(H1702-I1702)</f>
        <v>700000</v>
      </c>
      <c r="K1702" s="98">
        <v>44403</v>
      </c>
      <c r="L1702" s="3" t="s">
        <v>2109</v>
      </c>
      <c r="M1702" s="34"/>
      <c r="N1702" s="34"/>
      <c r="O1702" s="34"/>
      <c r="P1702" s="34"/>
      <c r="Q1702" s="34"/>
      <c r="R1702" s="34"/>
      <c r="S1702" s="34"/>
      <c r="T1702" s="3" t="s">
        <v>2155</v>
      </c>
      <c r="U1702" s="1" t="s">
        <v>2303</v>
      </c>
    </row>
    <row r="1703" spans="1:21" x14ac:dyDescent="0.35">
      <c r="A1703" s="3" t="s">
        <v>99</v>
      </c>
      <c r="B1703" s="3"/>
      <c r="C1703" s="3"/>
      <c r="D1703" s="3"/>
      <c r="E1703" s="91"/>
      <c r="F1703" s="34"/>
      <c r="G1703" s="34"/>
      <c r="H1703" s="34"/>
      <c r="I1703" s="34"/>
      <c r="J1703" s="34"/>
      <c r="K1703" s="98">
        <v>44403</v>
      </c>
      <c r="L1703" s="3" t="s">
        <v>9</v>
      </c>
      <c r="M1703" s="34"/>
      <c r="N1703" s="34">
        <v>10000</v>
      </c>
      <c r="O1703" s="34">
        <f t="shared" ref="O1703:O1709" si="295">+SUM(M1703:N1703)</f>
        <v>10000</v>
      </c>
      <c r="P1703" s="34"/>
      <c r="Q1703" s="34"/>
      <c r="R1703" s="34"/>
      <c r="S1703" s="34"/>
      <c r="T1703" s="3" t="s">
        <v>2155</v>
      </c>
    </row>
    <row r="1704" spans="1:21" x14ac:dyDescent="0.35">
      <c r="A1704" s="3" t="s">
        <v>99</v>
      </c>
      <c r="B1704" s="3"/>
      <c r="C1704" s="3"/>
      <c r="D1704" s="3"/>
      <c r="E1704" s="91"/>
      <c r="F1704" s="34"/>
      <c r="G1704" s="34"/>
      <c r="H1704" s="34"/>
      <c r="I1704" s="34"/>
      <c r="J1704" s="34"/>
      <c r="K1704" s="98">
        <v>44407</v>
      </c>
      <c r="L1704" s="3" t="s">
        <v>9</v>
      </c>
      <c r="M1704" s="34"/>
      <c r="N1704" s="34">
        <v>165000</v>
      </c>
      <c r="O1704" s="34">
        <f t="shared" si="295"/>
        <v>165000</v>
      </c>
      <c r="P1704" s="34"/>
      <c r="Q1704" s="34"/>
      <c r="R1704" s="34"/>
      <c r="S1704" s="34"/>
      <c r="T1704" s="3" t="s">
        <v>2155</v>
      </c>
    </row>
    <row r="1705" spans="1:21" x14ac:dyDescent="0.35">
      <c r="A1705" s="3" t="s">
        <v>99</v>
      </c>
      <c r="B1705" s="3"/>
      <c r="C1705" s="3"/>
      <c r="D1705" s="3"/>
      <c r="E1705" s="91"/>
      <c r="F1705" s="34">
        <f>+D1705*0.8364</f>
        <v>0</v>
      </c>
      <c r="G1705" s="34"/>
      <c r="H1705" s="34"/>
      <c r="I1705" s="34"/>
      <c r="J1705" s="34"/>
      <c r="K1705" s="98">
        <v>44502</v>
      </c>
      <c r="L1705" s="3" t="s">
        <v>9</v>
      </c>
      <c r="M1705" s="34"/>
      <c r="N1705" s="34">
        <v>75000</v>
      </c>
      <c r="O1705" s="34">
        <f t="shared" si="295"/>
        <v>75000</v>
      </c>
      <c r="P1705" s="34"/>
      <c r="Q1705" s="34"/>
      <c r="R1705" s="34"/>
      <c r="S1705" s="34"/>
      <c r="T1705" s="3" t="s">
        <v>2155</v>
      </c>
    </row>
    <row r="1706" spans="1:21" x14ac:dyDescent="0.35">
      <c r="A1706" s="3" t="s">
        <v>99</v>
      </c>
      <c r="B1706" s="3"/>
      <c r="C1706" s="3"/>
      <c r="D1706" s="3"/>
      <c r="E1706" s="91"/>
      <c r="F1706" s="34">
        <f>+D1706*0.8364</f>
        <v>0</v>
      </c>
      <c r="G1706" s="34"/>
      <c r="H1706" s="34"/>
      <c r="I1706" s="34"/>
      <c r="J1706" s="34"/>
      <c r="K1706" s="98">
        <v>44503</v>
      </c>
      <c r="L1706" s="3" t="s">
        <v>316</v>
      </c>
      <c r="M1706" s="34">
        <v>100000</v>
      </c>
      <c r="N1706" s="34"/>
      <c r="O1706" s="34">
        <f t="shared" si="295"/>
        <v>100000</v>
      </c>
      <c r="P1706" s="34"/>
      <c r="Q1706" s="34"/>
      <c r="R1706" s="34"/>
      <c r="S1706" s="34"/>
      <c r="T1706" s="3" t="s">
        <v>2155</v>
      </c>
    </row>
    <row r="1707" spans="1:21" x14ac:dyDescent="0.35">
      <c r="A1707" s="3" t="s">
        <v>99</v>
      </c>
      <c r="B1707" s="3"/>
      <c r="C1707" s="3"/>
      <c r="D1707" s="3"/>
      <c r="E1707" s="91"/>
      <c r="F1707" s="34">
        <f>+D1707*0.8364</f>
        <v>0</v>
      </c>
      <c r="G1707" s="34"/>
      <c r="H1707" s="34"/>
      <c r="I1707" s="34"/>
      <c r="J1707" s="34"/>
      <c r="K1707" s="98"/>
      <c r="L1707" s="3" t="s">
        <v>316</v>
      </c>
      <c r="M1707" s="34">
        <v>175000</v>
      </c>
      <c r="N1707" s="34"/>
      <c r="O1707" s="34">
        <f t="shared" si="295"/>
        <v>175000</v>
      </c>
      <c r="P1707" s="34"/>
      <c r="Q1707" s="34"/>
      <c r="R1707" s="34"/>
      <c r="S1707" s="34"/>
      <c r="T1707" s="3" t="s">
        <v>2155</v>
      </c>
    </row>
    <row r="1708" spans="1:21" x14ac:dyDescent="0.35">
      <c r="A1708" s="3" t="s">
        <v>99</v>
      </c>
      <c r="B1708" s="3"/>
      <c r="C1708" s="3"/>
      <c r="D1708" s="3"/>
      <c r="E1708" s="91"/>
      <c r="F1708" s="34"/>
      <c r="G1708" s="34"/>
      <c r="H1708" s="34"/>
      <c r="I1708" s="34"/>
      <c r="J1708" s="34"/>
      <c r="K1708" s="98">
        <v>44686</v>
      </c>
      <c r="L1708" s="3" t="s">
        <v>1182</v>
      </c>
      <c r="M1708" s="34"/>
      <c r="N1708" s="34">
        <v>133000</v>
      </c>
      <c r="O1708" s="34">
        <f t="shared" si="295"/>
        <v>133000</v>
      </c>
      <c r="P1708" s="34"/>
      <c r="Q1708" s="34"/>
      <c r="R1708" s="34"/>
      <c r="S1708" s="34"/>
      <c r="T1708" s="3" t="s">
        <v>2155</v>
      </c>
    </row>
    <row r="1709" spans="1:21" x14ac:dyDescent="0.35">
      <c r="A1709" s="3" t="s">
        <v>99</v>
      </c>
      <c r="B1709" s="3"/>
      <c r="C1709" s="3"/>
      <c r="D1709" s="3"/>
      <c r="E1709" s="91"/>
      <c r="F1709" s="34"/>
      <c r="G1709" s="34"/>
      <c r="H1709" s="34"/>
      <c r="I1709" s="34"/>
      <c r="J1709" s="34"/>
      <c r="K1709" s="98">
        <v>44686</v>
      </c>
      <c r="L1709" s="3" t="s">
        <v>316</v>
      </c>
      <c r="M1709" s="34">
        <v>42000</v>
      </c>
      <c r="N1709" s="34"/>
      <c r="O1709" s="34">
        <f t="shared" si="295"/>
        <v>42000</v>
      </c>
      <c r="P1709" s="34"/>
      <c r="Q1709" s="34"/>
      <c r="R1709" s="34"/>
      <c r="S1709" s="34"/>
      <c r="T1709" s="3" t="s">
        <v>2155</v>
      </c>
    </row>
    <row r="1710" spans="1:21" x14ac:dyDescent="0.35">
      <c r="A1710" s="3" t="s">
        <v>99</v>
      </c>
      <c r="B1710" s="3"/>
      <c r="C1710" s="3"/>
      <c r="D1710" s="3"/>
      <c r="E1710" s="91"/>
      <c r="F1710" s="34"/>
      <c r="G1710" s="34"/>
      <c r="H1710" s="34"/>
      <c r="I1710" s="34"/>
      <c r="J1710" s="34"/>
      <c r="K1710" s="21"/>
      <c r="L1710" s="3"/>
      <c r="M1710" s="34"/>
      <c r="N1710" s="34"/>
      <c r="O1710" s="34"/>
      <c r="P1710" s="34"/>
      <c r="Q1710" s="34"/>
      <c r="R1710" s="34"/>
      <c r="S1710" s="34"/>
      <c r="T1710" s="3" t="s">
        <v>2155</v>
      </c>
    </row>
    <row r="1711" spans="1:21" s="95" customFormat="1" x14ac:dyDescent="0.35">
      <c r="A1711" s="18"/>
      <c r="B1711" s="18"/>
      <c r="C1711" s="18"/>
      <c r="D1711" s="18"/>
      <c r="E1711" s="94"/>
      <c r="F1711" s="23"/>
      <c r="G1711" s="23"/>
      <c r="H1711" s="23"/>
      <c r="I1711" s="23"/>
      <c r="J1711" s="23"/>
      <c r="K1711" s="36"/>
      <c r="L1711" s="18"/>
      <c r="M1711" s="23">
        <f t="shared" ref="M1711:N1711" si="296">SUM(M1703:M1710)</f>
        <v>317000</v>
      </c>
      <c r="N1711" s="23">
        <f t="shared" si="296"/>
        <v>383000</v>
      </c>
      <c r="O1711" s="23">
        <f>SUM(O1703:O1710)</f>
        <v>700000</v>
      </c>
      <c r="P1711" s="23">
        <f>+I1702-M1711</f>
        <v>-317000</v>
      </c>
      <c r="Q1711" s="23">
        <f>+J1702-N1711</f>
        <v>317000</v>
      </c>
      <c r="R1711" s="23">
        <f>+P1711+Q1711</f>
        <v>0</v>
      </c>
      <c r="S1711" s="23">
        <f>+O1711</f>
        <v>700000</v>
      </c>
      <c r="T1711" s="18"/>
      <c r="U1711" s="95" t="s">
        <v>2302</v>
      </c>
    </row>
    <row r="1712" spans="1:21" x14ac:dyDescent="0.35">
      <c r="A1712" s="3" t="s">
        <v>100</v>
      </c>
      <c r="B1712" s="3" t="s">
        <v>326</v>
      </c>
      <c r="C1712" s="3"/>
      <c r="D1712" s="3">
        <v>136.58000000000001</v>
      </c>
      <c r="E1712" s="91">
        <v>11500</v>
      </c>
      <c r="F1712" s="34">
        <f>+D1712*0.8364</f>
        <v>114.23551200000001</v>
      </c>
      <c r="G1712" s="34"/>
      <c r="H1712" s="34">
        <f>+D1712*E1712</f>
        <v>1570670.0000000002</v>
      </c>
      <c r="I1712" s="34">
        <f>+CEILING(F1712*G1712,1000)</f>
        <v>0</v>
      </c>
      <c r="J1712" s="34">
        <f>(H1712-I1712)</f>
        <v>1570670.0000000002</v>
      </c>
      <c r="K1712" s="98">
        <v>44477</v>
      </c>
      <c r="L1712" s="3" t="s">
        <v>2109</v>
      </c>
      <c r="M1712" s="34"/>
      <c r="N1712" s="34"/>
      <c r="O1712" s="34"/>
      <c r="P1712" s="34"/>
      <c r="Q1712" s="34"/>
      <c r="R1712" s="34"/>
      <c r="S1712" s="34"/>
      <c r="T1712" s="3" t="s">
        <v>2135</v>
      </c>
      <c r="U1712" s="1" t="s">
        <v>2303</v>
      </c>
    </row>
    <row r="1713" spans="1:21" x14ac:dyDescent="0.35">
      <c r="A1713" s="3" t="s">
        <v>100</v>
      </c>
      <c r="B1713" s="3"/>
      <c r="C1713" s="3"/>
      <c r="D1713" s="3"/>
      <c r="E1713" s="91"/>
      <c r="F1713" s="34"/>
      <c r="G1713" s="34"/>
      <c r="H1713" s="34"/>
      <c r="I1713" s="34"/>
      <c r="J1713" s="34"/>
      <c r="K1713" s="98">
        <v>44477</v>
      </c>
      <c r="L1713" s="3" t="s">
        <v>316</v>
      </c>
      <c r="M1713" s="34">
        <v>2000</v>
      </c>
      <c r="N1713" s="34"/>
      <c r="O1713" s="34">
        <f t="shared" ref="O1713:O1726" si="297">+SUM(M1713:N1713)</f>
        <v>2000</v>
      </c>
      <c r="P1713" s="34"/>
      <c r="Q1713" s="34"/>
      <c r="R1713" s="34"/>
      <c r="S1713" s="34"/>
      <c r="T1713" s="3" t="s">
        <v>2135</v>
      </c>
    </row>
    <row r="1714" spans="1:21" x14ac:dyDescent="0.35">
      <c r="A1714" s="3" t="s">
        <v>100</v>
      </c>
      <c r="B1714" s="3"/>
      <c r="C1714" s="3"/>
      <c r="D1714" s="3"/>
      <c r="E1714" s="91"/>
      <c r="F1714" s="34"/>
      <c r="G1714" s="34"/>
      <c r="H1714" s="34"/>
      <c r="I1714" s="34"/>
      <c r="J1714" s="34"/>
      <c r="K1714" s="98">
        <v>44356</v>
      </c>
      <c r="L1714" s="3" t="s">
        <v>316</v>
      </c>
      <c r="M1714" s="34">
        <v>400000</v>
      </c>
      <c r="N1714" s="34"/>
      <c r="O1714" s="34">
        <f t="shared" si="297"/>
        <v>400000</v>
      </c>
      <c r="P1714" s="34"/>
      <c r="Q1714" s="34"/>
      <c r="R1714" s="34"/>
      <c r="S1714" s="34"/>
      <c r="T1714" s="3" t="s">
        <v>2135</v>
      </c>
    </row>
    <row r="1715" spans="1:21" x14ac:dyDescent="0.35">
      <c r="A1715" s="3" t="s">
        <v>100</v>
      </c>
      <c r="B1715" s="3"/>
      <c r="C1715" s="3"/>
      <c r="D1715" s="3"/>
      <c r="E1715" s="91"/>
      <c r="F1715" s="34"/>
      <c r="G1715" s="34"/>
      <c r="H1715" s="34"/>
      <c r="I1715" s="34"/>
      <c r="J1715" s="34"/>
      <c r="K1715" s="98">
        <v>44478</v>
      </c>
      <c r="L1715" s="3" t="s">
        <v>316</v>
      </c>
      <c r="M1715" s="34">
        <v>-400000</v>
      </c>
      <c r="N1715" s="34"/>
      <c r="O1715" s="34">
        <f t="shared" si="297"/>
        <v>-400000</v>
      </c>
      <c r="P1715" s="34"/>
      <c r="Q1715" s="34"/>
      <c r="R1715" s="34"/>
      <c r="S1715" s="34"/>
      <c r="T1715" s="3" t="s">
        <v>2135</v>
      </c>
    </row>
    <row r="1716" spans="1:21" x14ac:dyDescent="0.35">
      <c r="A1716" s="3" t="s">
        <v>100</v>
      </c>
      <c r="B1716" s="3"/>
      <c r="C1716" s="3"/>
      <c r="D1716" s="3"/>
      <c r="E1716" s="91"/>
      <c r="F1716" s="34"/>
      <c r="G1716" s="34"/>
      <c r="H1716" s="34"/>
      <c r="I1716" s="34"/>
      <c r="J1716" s="34"/>
      <c r="K1716" s="98">
        <v>44453</v>
      </c>
      <c r="L1716" s="3" t="s">
        <v>316</v>
      </c>
      <c r="M1716" s="34">
        <v>400000</v>
      </c>
      <c r="N1716" s="34"/>
      <c r="O1716" s="34">
        <f t="shared" si="297"/>
        <v>400000</v>
      </c>
      <c r="P1716" s="34"/>
      <c r="Q1716" s="34"/>
      <c r="R1716" s="34"/>
      <c r="S1716" s="34"/>
      <c r="T1716" s="3" t="s">
        <v>2135</v>
      </c>
    </row>
    <row r="1717" spans="1:21" x14ac:dyDescent="0.35">
      <c r="A1717" s="3" t="s">
        <v>100</v>
      </c>
      <c r="B1717" s="3"/>
      <c r="C1717" s="3"/>
      <c r="D1717" s="3"/>
      <c r="E1717" s="91"/>
      <c r="F1717" s="34"/>
      <c r="G1717" s="34"/>
      <c r="H1717" s="34"/>
      <c r="I1717" s="34"/>
      <c r="J1717" s="34"/>
      <c r="K1717" s="98">
        <v>44455</v>
      </c>
      <c r="L1717" s="3" t="s">
        <v>1182</v>
      </c>
      <c r="M1717" s="34"/>
      <c r="N1717" s="34">
        <v>100000</v>
      </c>
      <c r="O1717" s="34">
        <f t="shared" si="297"/>
        <v>100000</v>
      </c>
      <c r="P1717" s="34"/>
      <c r="Q1717" s="34"/>
      <c r="R1717" s="34"/>
      <c r="S1717" s="34"/>
      <c r="T1717" s="3" t="s">
        <v>2135</v>
      </c>
    </row>
    <row r="1718" spans="1:21" x14ac:dyDescent="0.35">
      <c r="A1718" s="3" t="s">
        <v>100</v>
      </c>
      <c r="B1718" s="3"/>
      <c r="C1718" s="3"/>
      <c r="D1718" s="3"/>
      <c r="E1718" s="91"/>
      <c r="F1718" s="34"/>
      <c r="G1718" s="34"/>
      <c r="H1718" s="34"/>
      <c r="I1718" s="34"/>
      <c r="J1718" s="34"/>
      <c r="K1718" s="98">
        <v>44455</v>
      </c>
      <c r="L1718" s="3" t="s">
        <v>1182</v>
      </c>
      <c r="M1718" s="34"/>
      <c r="N1718" s="34">
        <v>50000</v>
      </c>
      <c r="O1718" s="34">
        <f t="shared" si="297"/>
        <v>50000</v>
      </c>
      <c r="P1718" s="34"/>
      <c r="Q1718" s="34"/>
      <c r="R1718" s="34"/>
      <c r="S1718" s="34"/>
      <c r="T1718" s="3" t="s">
        <v>2135</v>
      </c>
    </row>
    <row r="1719" spans="1:21" x14ac:dyDescent="0.35">
      <c r="A1719" s="3" t="s">
        <v>100</v>
      </c>
      <c r="B1719" s="3"/>
      <c r="C1719" s="3"/>
      <c r="D1719" s="3"/>
      <c r="E1719" s="91"/>
      <c r="F1719" s="34"/>
      <c r="G1719" s="34"/>
      <c r="H1719" s="34"/>
      <c r="I1719" s="34"/>
      <c r="J1719" s="34"/>
      <c r="K1719" s="98">
        <v>44459</v>
      </c>
      <c r="L1719" s="3" t="s">
        <v>1182</v>
      </c>
      <c r="M1719" s="34"/>
      <c r="N1719" s="34">
        <v>300000</v>
      </c>
      <c r="O1719" s="34">
        <f t="shared" si="297"/>
        <v>300000</v>
      </c>
      <c r="P1719" s="34"/>
      <c r="Q1719" s="34"/>
      <c r="R1719" s="34"/>
      <c r="S1719" s="34"/>
      <c r="T1719" s="3" t="s">
        <v>2135</v>
      </c>
    </row>
    <row r="1720" spans="1:21" x14ac:dyDescent="0.35">
      <c r="A1720" s="3" t="s">
        <v>100</v>
      </c>
      <c r="B1720" s="3"/>
      <c r="C1720" s="3"/>
      <c r="D1720" s="3"/>
      <c r="E1720" s="91"/>
      <c r="F1720" s="34">
        <f>+D1720*0.8364</f>
        <v>0</v>
      </c>
      <c r="G1720" s="34"/>
      <c r="H1720" s="34"/>
      <c r="I1720" s="34"/>
      <c r="J1720" s="34"/>
      <c r="K1720" s="98">
        <v>44453</v>
      </c>
      <c r="L1720" s="3" t="s">
        <v>316</v>
      </c>
      <c r="M1720" s="34">
        <v>400000</v>
      </c>
      <c r="N1720" s="34"/>
      <c r="O1720" s="34">
        <f t="shared" si="297"/>
        <v>400000</v>
      </c>
      <c r="P1720" s="34"/>
      <c r="Q1720" s="34"/>
      <c r="R1720" s="34"/>
      <c r="S1720" s="34"/>
      <c r="T1720" s="3" t="s">
        <v>2135</v>
      </c>
    </row>
    <row r="1721" spans="1:21" x14ac:dyDescent="0.35">
      <c r="A1721" s="3" t="s">
        <v>100</v>
      </c>
      <c r="B1721" s="3"/>
      <c r="C1721" s="3"/>
      <c r="D1721" s="3"/>
      <c r="E1721" s="91"/>
      <c r="F1721" s="34"/>
      <c r="G1721" s="34"/>
      <c r="H1721" s="34"/>
      <c r="I1721" s="34"/>
      <c r="J1721" s="34"/>
      <c r="K1721" s="98">
        <v>44466</v>
      </c>
      <c r="L1721" s="100" t="s">
        <v>2275</v>
      </c>
      <c r="M1721" s="34"/>
      <c r="N1721" s="100">
        <v>-402000</v>
      </c>
      <c r="O1721" s="34">
        <f t="shared" si="297"/>
        <v>-402000</v>
      </c>
      <c r="P1721" s="34"/>
      <c r="Q1721" s="34"/>
      <c r="R1721" s="34"/>
      <c r="S1721" s="34"/>
      <c r="T1721" s="3" t="s">
        <v>2135</v>
      </c>
    </row>
    <row r="1722" spans="1:21" x14ac:dyDescent="0.35">
      <c r="A1722" s="3" t="s">
        <v>100</v>
      </c>
      <c r="B1722" s="3"/>
      <c r="C1722" s="3"/>
      <c r="D1722" s="3"/>
      <c r="E1722" s="91"/>
      <c r="F1722" s="34"/>
      <c r="G1722" s="34"/>
      <c r="H1722" s="34"/>
      <c r="I1722" s="34"/>
      <c r="J1722" s="34"/>
      <c r="K1722" s="98">
        <v>44499</v>
      </c>
      <c r="L1722" s="3" t="s">
        <v>316</v>
      </c>
      <c r="M1722" s="34">
        <v>10</v>
      </c>
      <c r="N1722" s="34"/>
      <c r="O1722" s="34">
        <f t="shared" si="297"/>
        <v>10</v>
      </c>
      <c r="P1722" s="34"/>
      <c r="Q1722" s="34"/>
      <c r="R1722" s="34"/>
      <c r="S1722" s="34"/>
      <c r="T1722" s="3" t="s">
        <v>2135</v>
      </c>
    </row>
    <row r="1723" spans="1:21" x14ac:dyDescent="0.35">
      <c r="A1723" s="3" t="s">
        <v>100</v>
      </c>
      <c r="B1723" s="3"/>
      <c r="C1723" s="3"/>
      <c r="D1723" s="3"/>
      <c r="E1723" s="91"/>
      <c r="F1723" s="34"/>
      <c r="G1723" s="34"/>
      <c r="H1723" s="34"/>
      <c r="I1723" s="34"/>
      <c r="J1723" s="34"/>
      <c r="K1723" s="98">
        <v>44499</v>
      </c>
      <c r="L1723" s="3" t="s">
        <v>316</v>
      </c>
      <c r="M1723" s="34">
        <v>300000</v>
      </c>
      <c r="N1723" s="34"/>
      <c r="O1723" s="34">
        <f t="shared" si="297"/>
        <v>300000</v>
      </c>
      <c r="P1723" s="34"/>
      <c r="Q1723" s="34"/>
      <c r="R1723" s="34"/>
      <c r="S1723" s="34"/>
      <c r="T1723" s="3" t="s">
        <v>2135</v>
      </c>
    </row>
    <row r="1724" spans="1:21" x14ac:dyDescent="0.35">
      <c r="A1724" s="3" t="s">
        <v>100</v>
      </c>
      <c r="B1724" s="3"/>
      <c r="C1724" s="3"/>
      <c r="D1724" s="3"/>
      <c r="E1724" s="91"/>
      <c r="F1724" s="34"/>
      <c r="G1724" s="34"/>
      <c r="H1724" s="34"/>
      <c r="I1724" s="34"/>
      <c r="J1724" s="34"/>
      <c r="K1724" s="98">
        <v>44499</v>
      </c>
      <c r="L1724" s="3" t="s">
        <v>1182</v>
      </c>
      <c r="M1724" s="34"/>
      <c r="N1724" s="34">
        <v>420650</v>
      </c>
      <c r="O1724" s="34">
        <f t="shared" si="297"/>
        <v>420650</v>
      </c>
      <c r="P1724" s="34"/>
      <c r="Q1724" s="34"/>
      <c r="R1724" s="34"/>
      <c r="S1724" s="34"/>
      <c r="T1724" s="3" t="s">
        <v>2135</v>
      </c>
    </row>
    <row r="1725" spans="1:21" x14ac:dyDescent="0.35">
      <c r="A1725" s="3" t="s">
        <v>100</v>
      </c>
      <c r="B1725" s="3"/>
      <c r="C1725" s="3"/>
      <c r="D1725" s="3"/>
      <c r="E1725" s="91"/>
      <c r="F1725" s="34">
        <f>+D1725*0.8364</f>
        <v>0</v>
      </c>
      <c r="G1725" s="34"/>
      <c r="H1725" s="34"/>
      <c r="I1725" s="34"/>
      <c r="J1725" s="34"/>
      <c r="K1725" s="98">
        <v>44987</v>
      </c>
      <c r="L1725" s="3" t="s">
        <v>316</v>
      </c>
      <c r="M1725" s="34">
        <v>-400000</v>
      </c>
      <c r="N1725" s="34"/>
      <c r="O1725" s="34">
        <f t="shared" si="297"/>
        <v>-400000</v>
      </c>
      <c r="P1725" s="34"/>
      <c r="Q1725" s="34"/>
      <c r="R1725" s="34"/>
      <c r="S1725" s="34"/>
      <c r="T1725" s="3" t="s">
        <v>2135</v>
      </c>
    </row>
    <row r="1726" spans="1:21" x14ac:dyDescent="0.35">
      <c r="A1726" s="3" t="s">
        <v>100</v>
      </c>
      <c r="B1726" s="3"/>
      <c r="C1726" s="3"/>
      <c r="D1726" s="3"/>
      <c r="E1726" s="91"/>
      <c r="F1726" s="34"/>
      <c r="G1726" s="34"/>
      <c r="H1726" s="34"/>
      <c r="I1726" s="34"/>
      <c r="J1726" s="34"/>
      <c r="K1726" s="98">
        <v>44987</v>
      </c>
      <c r="L1726" s="3" t="s">
        <v>9</v>
      </c>
      <c r="M1726" s="34"/>
      <c r="N1726" s="34">
        <v>400000</v>
      </c>
      <c r="O1726" s="34">
        <f t="shared" si="297"/>
        <v>400000</v>
      </c>
      <c r="P1726" s="34"/>
      <c r="Q1726" s="34"/>
      <c r="R1726" s="34"/>
      <c r="S1726" s="34"/>
      <c r="T1726" s="3" t="s">
        <v>2135</v>
      </c>
    </row>
    <row r="1727" spans="1:21" x14ac:dyDescent="0.35">
      <c r="A1727" s="3" t="s">
        <v>100</v>
      </c>
      <c r="B1727" s="3"/>
      <c r="C1727" s="3"/>
      <c r="D1727" s="3"/>
      <c r="E1727" s="91"/>
      <c r="F1727" s="34"/>
      <c r="G1727" s="34"/>
      <c r="H1727" s="34"/>
      <c r="I1727" s="34"/>
      <c r="J1727" s="34"/>
      <c r="K1727" s="21"/>
      <c r="L1727" s="3"/>
      <c r="M1727" s="34"/>
      <c r="N1727" s="34"/>
      <c r="O1727" s="34"/>
      <c r="P1727" s="34"/>
      <c r="Q1727" s="34"/>
      <c r="R1727" s="34"/>
      <c r="S1727" s="34"/>
      <c r="T1727" s="3" t="s">
        <v>2135</v>
      </c>
    </row>
    <row r="1728" spans="1:21" s="95" customFormat="1" x14ac:dyDescent="0.35">
      <c r="A1728" s="18"/>
      <c r="B1728" s="18"/>
      <c r="C1728" s="18"/>
      <c r="D1728" s="18"/>
      <c r="E1728" s="94"/>
      <c r="F1728" s="23"/>
      <c r="G1728" s="23"/>
      <c r="H1728" s="23"/>
      <c r="I1728" s="23"/>
      <c r="J1728" s="23"/>
      <c r="K1728" s="36"/>
      <c r="L1728" s="18"/>
      <c r="M1728" s="23">
        <f t="shared" ref="M1728:N1728" si="298">SUM(M1713:M1727)</f>
        <v>702010</v>
      </c>
      <c r="N1728" s="23">
        <f t="shared" si="298"/>
        <v>868650</v>
      </c>
      <c r="O1728" s="23">
        <f>SUM(O1713:O1727)</f>
        <v>1570660</v>
      </c>
      <c r="P1728" s="23">
        <f>+I1712-M1728</f>
        <v>-702010</v>
      </c>
      <c r="Q1728" s="23">
        <f>+J1712-N1728</f>
        <v>702020.00000000023</v>
      </c>
      <c r="R1728" s="23">
        <f>+P1728+Q1728</f>
        <v>10.000000000232831</v>
      </c>
      <c r="S1728" s="23">
        <f>+O1728</f>
        <v>1570660</v>
      </c>
      <c r="T1728" s="18"/>
      <c r="U1728" s="95" t="s">
        <v>2302</v>
      </c>
    </row>
    <row r="1729" spans="1:21" x14ac:dyDescent="0.35">
      <c r="A1729" s="3" t="s">
        <v>101</v>
      </c>
      <c r="B1729" s="3" t="s">
        <v>326</v>
      </c>
      <c r="C1729" s="3"/>
      <c r="D1729" s="3">
        <v>136.49</v>
      </c>
      <c r="E1729" s="91">
        <v>11500</v>
      </c>
      <c r="F1729" s="34">
        <f>+D1729*0.8364</f>
        <v>114.16023600000001</v>
      </c>
      <c r="G1729" s="34"/>
      <c r="H1729" s="34">
        <f>+D1729*E1729</f>
        <v>1569635</v>
      </c>
      <c r="I1729" s="34">
        <f>+CEILING(F1729*G1729,1000)</f>
        <v>0</v>
      </c>
      <c r="J1729" s="34">
        <f>(H1729-I1729)</f>
        <v>1569635</v>
      </c>
      <c r="K1729" s="98">
        <v>44434</v>
      </c>
      <c r="L1729" s="3" t="s">
        <v>2109</v>
      </c>
      <c r="M1729" s="34"/>
      <c r="N1729" s="34"/>
      <c r="O1729" s="34"/>
      <c r="P1729" s="34"/>
      <c r="Q1729" s="34"/>
      <c r="R1729" s="34"/>
      <c r="S1729" s="34"/>
      <c r="T1729" s="3" t="s">
        <v>2132</v>
      </c>
      <c r="U1729" s="1" t="s">
        <v>2303</v>
      </c>
    </row>
    <row r="1730" spans="1:21" x14ac:dyDescent="0.35">
      <c r="A1730" s="3" t="s">
        <v>101</v>
      </c>
      <c r="B1730" s="3"/>
      <c r="C1730" s="3"/>
      <c r="D1730" s="3"/>
      <c r="E1730" s="91"/>
      <c r="F1730" s="34"/>
      <c r="G1730" s="34"/>
      <c r="H1730" s="34"/>
      <c r="I1730" s="34"/>
      <c r="J1730" s="34"/>
      <c r="K1730" s="98">
        <v>44434</v>
      </c>
      <c r="L1730" s="3" t="s">
        <v>9</v>
      </c>
      <c r="M1730" s="34"/>
      <c r="N1730" s="34">
        <v>20000</v>
      </c>
      <c r="O1730" s="34">
        <f t="shared" ref="O1730:O1742" si="299">+SUM(M1730:N1730)</f>
        <v>20000</v>
      </c>
      <c r="P1730" s="34"/>
      <c r="Q1730" s="34"/>
      <c r="R1730" s="34"/>
      <c r="S1730" s="34"/>
      <c r="T1730" s="3" t="s">
        <v>2132</v>
      </c>
    </row>
    <row r="1731" spans="1:21" x14ac:dyDescent="0.35">
      <c r="A1731" s="3" t="s">
        <v>101</v>
      </c>
      <c r="B1731" s="3"/>
      <c r="C1731" s="3"/>
      <c r="D1731" s="3"/>
      <c r="E1731" s="91"/>
      <c r="F1731" s="34"/>
      <c r="G1731" s="34"/>
      <c r="H1731" s="34"/>
      <c r="I1731" s="34"/>
      <c r="J1731" s="34"/>
      <c r="K1731" s="98">
        <v>44539</v>
      </c>
      <c r="L1731" s="3" t="s">
        <v>316</v>
      </c>
      <c r="M1731" s="34">
        <v>300000</v>
      </c>
      <c r="N1731" s="34"/>
      <c r="O1731" s="34">
        <f t="shared" si="299"/>
        <v>300000</v>
      </c>
      <c r="P1731" s="34"/>
      <c r="Q1731" s="34"/>
      <c r="R1731" s="34"/>
      <c r="S1731" s="34"/>
      <c r="T1731" s="3" t="s">
        <v>2132</v>
      </c>
    </row>
    <row r="1732" spans="1:21" x14ac:dyDescent="0.35">
      <c r="A1732" s="3" t="s">
        <v>101</v>
      </c>
      <c r="B1732" s="3"/>
      <c r="C1732" s="3"/>
      <c r="D1732" s="3"/>
      <c r="E1732" s="91"/>
      <c r="F1732" s="34"/>
      <c r="G1732" s="34"/>
      <c r="H1732" s="34"/>
      <c r="I1732" s="34"/>
      <c r="J1732" s="34"/>
      <c r="K1732" s="98">
        <v>44509</v>
      </c>
      <c r="L1732" s="3" t="s">
        <v>316</v>
      </c>
      <c r="M1732" s="34">
        <v>275000</v>
      </c>
      <c r="N1732" s="34"/>
      <c r="O1732" s="34">
        <f t="shared" si="299"/>
        <v>275000</v>
      </c>
      <c r="P1732" s="34"/>
      <c r="Q1732" s="34"/>
      <c r="R1732" s="34"/>
      <c r="S1732" s="34"/>
      <c r="T1732" s="3" t="s">
        <v>2132</v>
      </c>
    </row>
    <row r="1733" spans="1:21" x14ac:dyDescent="0.35">
      <c r="A1733" s="3" t="s">
        <v>101</v>
      </c>
      <c r="B1733" s="3"/>
      <c r="C1733" s="3"/>
      <c r="D1733" s="3"/>
      <c r="E1733" s="91"/>
      <c r="F1733" s="34">
        <f>+D1733*0.8364</f>
        <v>0</v>
      </c>
      <c r="G1733" s="34"/>
      <c r="H1733" s="34"/>
      <c r="I1733" s="34"/>
      <c r="J1733" s="34"/>
      <c r="K1733" s="98">
        <v>44509</v>
      </c>
      <c r="L1733" s="3" t="s">
        <v>316</v>
      </c>
      <c r="M1733" s="34">
        <v>-275000</v>
      </c>
      <c r="N1733" s="34"/>
      <c r="O1733" s="34">
        <f t="shared" si="299"/>
        <v>-275000</v>
      </c>
      <c r="P1733" s="34"/>
      <c r="Q1733" s="34"/>
      <c r="R1733" s="34"/>
      <c r="S1733" s="34"/>
      <c r="T1733" s="3" t="s">
        <v>2132</v>
      </c>
    </row>
    <row r="1734" spans="1:21" x14ac:dyDescent="0.35">
      <c r="A1734" s="3" t="s">
        <v>101</v>
      </c>
      <c r="B1734" s="3"/>
      <c r="C1734" s="3"/>
      <c r="D1734" s="3"/>
      <c r="E1734" s="91"/>
      <c r="F1734" s="34"/>
      <c r="G1734" s="34"/>
      <c r="H1734" s="34"/>
      <c r="I1734" s="34"/>
      <c r="J1734" s="34"/>
      <c r="K1734" s="98">
        <v>44509</v>
      </c>
      <c r="L1734" s="3" t="s">
        <v>1182</v>
      </c>
      <c r="M1734" s="34"/>
      <c r="N1734" s="34">
        <v>500000</v>
      </c>
      <c r="O1734" s="34">
        <f t="shared" si="299"/>
        <v>500000</v>
      </c>
      <c r="P1734" s="34"/>
      <c r="Q1734" s="34"/>
      <c r="R1734" s="34"/>
      <c r="S1734" s="34"/>
      <c r="T1734" s="3" t="s">
        <v>2132</v>
      </c>
    </row>
    <row r="1735" spans="1:21" x14ac:dyDescent="0.35">
      <c r="A1735" s="3" t="s">
        <v>101</v>
      </c>
      <c r="B1735" s="3"/>
      <c r="C1735" s="3"/>
      <c r="D1735" s="3"/>
      <c r="E1735" s="91"/>
      <c r="F1735" s="34"/>
      <c r="G1735" s="34"/>
      <c r="H1735" s="34"/>
      <c r="I1735" s="34"/>
      <c r="J1735" s="34"/>
      <c r="K1735" s="98">
        <v>44551</v>
      </c>
      <c r="L1735" s="3" t="s">
        <v>316</v>
      </c>
      <c r="M1735" s="34">
        <v>275000</v>
      </c>
      <c r="N1735" s="34"/>
      <c r="O1735" s="34">
        <f t="shared" si="299"/>
        <v>275000</v>
      </c>
      <c r="P1735" s="34"/>
      <c r="Q1735" s="34"/>
      <c r="R1735" s="34"/>
      <c r="S1735" s="34"/>
      <c r="T1735" s="3" t="s">
        <v>2132</v>
      </c>
    </row>
    <row r="1736" spans="1:21" x14ac:dyDescent="0.35">
      <c r="A1736" s="3" t="s">
        <v>101</v>
      </c>
      <c r="B1736" s="3"/>
      <c r="C1736" s="3"/>
      <c r="D1736" s="3"/>
      <c r="E1736" s="91"/>
      <c r="F1736" s="34"/>
      <c r="G1736" s="34"/>
      <c r="H1736" s="34"/>
      <c r="I1736" s="34"/>
      <c r="J1736" s="34"/>
      <c r="K1736" s="98">
        <v>44605</v>
      </c>
      <c r="L1736" s="3" t="s">
        <v>316</v>
      </c>
      <c r="M1736" s="34">
        <v>300000</v>
      </c>
      <c r="N1736" s="34"/>
      <c r="O1736" s="34">
        <f t="shared" si="299"/>
        <v>300000</v>
      </c>
      <c r="P1736" s="34"/>
      <c r="Q1736" s="34"/>
      <c r="R1736" s="34"/>
      <c r="S1736" s="34"/>
      <c r="T1736" s="3" t="s">
        <v>2132</v>
      </c>
    </row>
    <row r="1737" spans="1:21" x14ac:dyDescent="0.35">
      <c r="A1737" s="3" t="s">
        <v>101</v>
      </c>
      <c r="B1737" s="3"/>
      <c r="C1737" s="3"/>
      <c r="D1737" s="3"/>
      <c r="E1737" s="91"/>
      <c r="F1737" s="34"/>
      <c r="G1737" s="34"/>
      <c r="H1737" s="34"/>
      <c r="I1737" s="34"/>
      <c r="J1737" s="34"/>
      <c r="K1737" s="98">
        <v>44689</v>
      </c>
      <c r="L1737" s="3" t="s">
        <v>316</v>
      </c>
      <c r="M1737" s="34">
        <v>200000</v>
      </c>
      <c r="N1737" s="34"/>
      <c r="O1737" s="34">
        <f t="shared" si="299"/>
        <v>200000</v>
      </c>
      <c r="P1737" s="34"/>
      <c r="Q1737" s="34"/>
      <c r="R1737" s="34"/>
      <c r="S1737" s="34"/>
      <c r="T1737" s="3" t="s">
        <v>2132</v>
      </c>
    </row>
    <row r="1738" spans="1:21" x14ac:dyDescent="0.35">
      <c r="A1738" s="3" t="s">
        <v>101</v>
      </c>
      <c r="B1738" s="3"/>
      <c r="C1738" s="3"/>
      <c r="D1738" s="3"/>
      <c r="E1738" s="91"/>
      <c r="F1738" s="34"/>
      <c r="G1738" s="34"/>
      <c r="H1738" s="34"/>
      <c r="I1738" s="34"/>
      <c r="J1738" s="34"/>
      <c r="K1738" s="98">
        <v>44722</v>
      </c>
      <c r="L1738" s="3" t="s">
        <v>1182</v>
      </c>
      <c r="M1738" s="34"/>
      <c r="N1738" s="34">
        <v>96635</v>
      </c>
      <c r="O1738" s="34">
        <f t="shared" si="299"/>
        <v>96635</v>
      </c>
      <c r="P1738" s="34"/>
      <c r="Q1738" s="34"/>
      <c r="R1738" s="34"/>
      <c r="S1738" s="34"/>
      <c r="T1738" s="3" t="s">
        <v>2132</v>
      </c>
    </row>
    <row r="1739" spans="1:21" x14ac:dyDescent="0.35">
      <c r="A1739" s="3" t="s">
        <v>101</v>
      </c>
      <c r="B1739" s="3"/>
      <c r="C1739" s="3"/>
      <c r="D1739" s="3"/>
      <c r="E1739" s="91"/>
      <c r="F1739" s="34"/>
      <c r="G1739" s="34"/>
      <c r="H1739" s="34"/>
      <c r="I1739" s="34"/>
      <c r="J1739" s="34"/>
      <c r="K1739" s="98">
        <v>44722</v>
      </c>
      <c r="L1739" s="3" t="s">
        <v>316</v>
      </c>
      <c r="M1739" s="34">
        <v>100000</v>
      </c>
      <c r="N1739" s="34"/>
      <c r="O1739" s="34">
        <f t="shared" si="299"/>
        <v>100000</v>
      </c>
      <c r="P1739" s="34"/>
      <c r="Q1739" s="34"/>
      <c r="R1739" s="34"/>
      <c r="S1739" s="34"/>
      <c r="T1739" s="3" t="s">
        <v>2132</v>
      </c>
    </row>
    <row r="1740" spans="1:21" x14ac:dyDescent="0.35">
      <c r="A1740" s="3" t="s">
        <v>101</v>
      </c>
      <c r="B1740" s="3"/>
      <c r="C1740" s="3"/>
      <c r="D1740" s="3"/>
      <c r="E1740" s="91"/>
      <c r="F1740" s="34"/>
      <c r="G1740" s="34"/>
      <c r="H1740" s="34"/>
      <c r="I1740" s="34"/>
      <c r="J1740" s="34"/>
      <c r="K1740" s="98"/>
      <c r="L1740" s="100" t="s">
        <v>2276</v>
      </c>
      <c r="M1740" s="100">
        <v>-575000</v>
      </c>
      <c r="N1740" s="34"/>
      <c r="O1740" s="34">
        <f t="shared" si="299"/>
        <v>-575000</v>
      </c>
      <c r="P1740" s="34"/>
      <c r="Q1740" s="34"/>
      <c r="R1740" s="34"/>
      <c r="S1740" s="34"/>
      <c r="T1740" s="3" t="s">
        <v>2132</v>
      </c>
    </row>
    <row r="1741" spans="1:21" x14ac:dyDescent="0.35">
      <c r="A1741" s="3" t="s">
        <v>101</v>
      </c>
      <c r="B1741" s="3"/>
      <c r="C1741" s="3"/>
      <c r="D1741" s="3"/>
      <c r="E1741" s="91"/>
      <c r="F1741" s="34"/>
      <c r="G1741" s="34"/>
      <c r="H1741" s="34"/>
      <c r="I1741" s="34"/>
      <c r="J1741" s="34"/>
      <c r="K1741" s="98"/>
      <c r="L1741" s="100" t="s">
        <v>2277</v>
      </c>
      <c r="M1741" s="100">
        <v>150000</v>
      </c>
      <c r="N1741" s="34"/>
      <c r="O1741" s="34">
        <f t="shared" si="299"/>
        <v>150000</v>
      </c>
      <c r="P1741" s="34"/>
      <c r="Q1741" s="34"/>
      <c r="R1741" s="34"/>
      <c r="S1741" s="34"/>
      <c r="T1741" s="3" t="s">
        <v>2132</v>
      </c>
    </row>
    <row r="1742" spans="1:21" x14ac:dyDescent="0.35">
      <c r="A1742" s="3" t="s">
        <v>101</v>
      </c>
      <c r="B1742" s="3"/>
      <c r="C1742" s="3"/>
      <c r="D1742" s="3"/>
      <c r="E1742" s="91"/>
      <c r="F1742" s="34"/>
      <c r="G1742" s="34"/>
      <c r="H1742" s="34"/>
      <c r="I1742" s="34"/>
      <c r="J1742" s="34"/>
      <c r="K1742" s="98">
        <v>44722</v>
      </c>
      <c r="L1742" s="3" t="s">
        <v>316</v>
      </c>
      <c r="M1742" s="34">
        <v>203000</v>
      </c>
      <c r="N1742" s="34"/>
      <c r="O1742" s="34">
        <f t="shared" si="299"/>
        <v>203000</v>
      </c>
      <c r="P1742" s="34"/>
      <c r="Q1742" s="34"/>
      <c r="R1742" s="34"/>
      <c r="S1742" s="34"/>
      <c r="T1742" s="3" t="s">
        <v>2132</v>
      </c>
    </row>
    <row r="1743" spans="1:21" x14ac:dyDescent="0.35">
      <c r="A1743" s="3" t="s">
        <v>101</v>
      </c>
      <c r="B1743" s="3"/>
      <c r="C1743" s="3"/>
      <c r="D1743" s="3"/>
      <c r="E1743" s="91"/>
      <c r="F1743" s="34"/>
      <c r="G1743" s="34"/>
      <c r="H1743" s="34"/>
      <c r="I1743" s="34"/>
      <c r="J1743" s="34"/>
      <c r="K1743" s="3"/>
      <c r="L1743" s="3"/>
      <c r="M1743" s="34"/>
      <c r="N1743" s="34"/>
      <c r="O1743" s="34"/>
      <c r="P1743" s="34"/>
      <c r="Q1743" s="34"/>
      <c r="R1743" s="34"/>
      <c r="S1743" s="34"/>
      <c r="T1743" s="3" t="s">
        <v>2132</v>
      </c>
    </row>
    <row r="1744" spans="1:21" s="95" customFormat="1" x14ac:dyDescent="0.35">
      <c r="A1744" s="18"/>
      <c r="B1744" s="18"/>
      <c r="C1744" s="18"/>
      <c r="D1744" s="18"/>
      <c r="E1744" s="94"/>
      <c r="F1744" s="23"/>
      <c r="G1744" s="23"/>
      <c r="H1744" s="23"/>
      <c r="I1744" s="23"/>
      <c r="J1744" s="23"/>
      <c r="K1744" s="18"/>
      <c r="L1744" s="18"/>
      <c r="M1744" s="23">
        <f t="shared" ref="M1744:N1744" si="300">SUM(M1730:M1743)</f>
        <v>953000</v>
      </c>
      <c r="N1744" s="23">
        <f t="shared" si="300"/>
        <v>616635</v>
      </c>
      <c r="O1744" s="23">
        <f>SUM(O1730:O1743)</f>
        <v>1569635</v>
      </c>
      <c r="P1744" s="23">
        <f>+I1729-M1744</f>
        <v>-953000</v>
      </c>
      <c r="Q1744" s="23">
        <f>+J1729-N1744</f>
        <v>953000</v>
      </c>
      <c r="R1744" s="23">
        <f>+P1744+Q1744</f>
        <v>0</v>
      </c>
      <c r="S1744" s="23">
        <f>+O1744</f>
        <v>1569635</v>
      </c>
      <c r="T1744" s="18"/>
      <c r="U1744" s="95" t="s">
        <v>2302</v>
      </c>
    </row>
    <row r="1745" spans="1:21" x14ac:dyDescent="0.35">
      <c r="A1745" s="3" t="s">
        <v>102</v>
      </c>
      <c r="B1745" s="3" t="s">
        <v>326</v>
      </c>
      <c r="C1745" s="3"/>
      <c r="D1745" s="3">
        <v>70.14</v>
      </c>
      <c r="E1745" s="91">
        <v>10000</v>
      </c>
      <c r="F1745" s="34">
        <f>+D1745*0.8364</f>
        <v>58.665096000000005</v>
      </c>
      <c r="G1745" s="34"/>
      <c r="H1745" s="34">
        <f>+D1745*E1745</f>
        <v>701400</v>
      </c>
      <c r="I1745" s="34">
        <f>+CEILING(F1745*G1745,1000)</f>
        <v>0</v>
      </c>
      <c r="J1745" s="34">
        <f>(H1745-I1745)</f>
        <v>701400</v>
      </c>
      <c r="K1745" s="3" t="s">
        <v>244</v>
      </c>
      <c r="L1745" s="3" t="s">
        <v>2109</v>
      </c>
      <c r="M1745" s="34"/>
      <c r="N1745" s="34"/>
      <c r="O1745" s="34"/>
      <c r="P1745" s="34"/>
      <c r="Q1745" s="34"/>
      <c r="R1745" s="34"/>
      <c r="S1745" s="34"/>
      <c r="T1745" s="3" t="s">
        <v>2132</v>
      </c>
      <c r="U1745" s="1" t="s">
        <v>2303</v>
      </c>
    </row>
    <row r="1746" spans="1:21" x14ac:dyDescent="0.35">
      <c r="A1746" s="3" t="s">
        <v>102</v>
      </c>
      <c r="B1746" s="3"/>
      <c r="C1746" s="3"/>
      <c r="D1746" s="3"/>
      <c r="E1746" s="91"/>
      <c r="F1746" s="34">
        <f>+D1746*0.8364</f>
        <v>0</v>
      </c>
      <c r="G1746" s="34"/>
      <c r="H1746" s="34"/>
      <c r="I1746" s="34"/>
      <c r="J1746" s="34"/>
      <c r="K1746" s="21">
        <v>44407</v>
      </c>
      <c r="L1746" s="3" t="s">
        <v>9</v>
      </c>
      <c r="M1746" s="34"/>
      <c r="N1746" s="34">
        <v>175000</v>
      </c>
      <c r="O1746" s="34">
        <f t="shared" ref="O1746:O1765" si="301">+SUM(M1746:N1746)</f>
        <v>175000</v>
      </c>
      <c r="P1746" s="34"/>
      <c r="Q1746" s="34"/>
      <c r="R1746" s="34"/>
      <c r="S1746" s="34"/>
      <c r="T1746" s="3" t="s">
        <v>2132</v>
      </c>
    </row>
    <row r="1747" spans="1:21" x14ac:dyDescent="0.35">
      <c r="A1747" s="3" t="s">
        <v>102</v>
      </c>
      <c r="B1747" s="3"/>
      <c r="C1747" s="3"/>
      <c r="D1747" s="3"/>
      <c r="E1747" s="91"/>
      <c r="F1747" s="34"/>
      <c r="G1747" s="34"/>
      <c r="H1747" s="34"/>
      <c r="I1747" s="34"/>
      <c r="J1747" s="34"/>
      <c r="K1747" s="21">
        <v>44525</v>
      </c>
      <c r="L1747" s="3" t="s">
        <v>9</v>
      </c>
      <c r="M1747" s="34"/>
      <c r="N1747" s="34">
        <v>125000</v>
      </c>
      <c r="O1747" s="34">
        <f t="shared" si="301"/>
        <v>125000</v>
      </c>
      <c r="P1747" s="34"/>
      <c r="Q1747" s="34"/>
      <c r="R1747" s="34"/>
      <c r="S1747" s="34"/>
      <c r="T1747" s="3" t="s">
        <v>2132</v>
      </c>
    </row>
    <row r="1748" spans="1:21" x14ac:dyDescent="0.35">
      <c r="A1748" s="3" t="s">
        <v>102</v>
      </c>
      <c r="B1748" s="3"/>
      <c r="C1748" s="3"/>
      <c r="D1748" s="3"/>
      <c r="E1748" s="91"/>
      <c r="F1748" s="34"/>
      <c r="G1748" s="34"/>
      <c r="H1748" s="34"/>
      <c r="I1748" s="34"/>
      <c r="J1748" s="34"/>
      <c r="K1748" s="21">
        <v>44627</v>
      </c>
      <c r="L1748" s="3" t="s">
        <v>316</v>
      </c>
      <c r="M1748" s="34">
        <v>170000</v>
      </c>
      <c r="N1748" s="34"/>
      <c r="O1748" s="34">
        <f t="shared" si="301"/>
        <v>170000</v>
      </c>
      <c r="P1748" s="34"/>
      <c r="Q1748" s="34"/>
      <c r="R1748" s="34"/>
      <c r="S1748" s="34"/>
      <c r="T1748" s="3" t="s">
        <v>2132</v>
      </c>
    </row>
    <row r="1749" spans="1:21" x14ac:dyDescent="0.35">
      <c r="A1749" s="3" t="s">
        <v>102</v>
      </c>
      <c r="B1749" s="3"/>
      <c r="C1749" s="3"/>
      <c r="D1749" s="3"/>
      <c r="E1749" s="91"/>
      <c r="F1749" s="34"/>
      <c r="G1749" s="34"/>
      <c r="H1749" s="34"/>
      <c r="I1749" s="34"/>
      <c r="J1749" s="34"/>
      <c r="K1749" s="21">
        <v>44672</v>
      </c>
      <c r="L1749" s="3" t="s">
        <v>316</v>
      </c>
      <c r="M1749" s="34">
        <v>-170000</v>
      </c>
      <c r="N1749" s="34"/>
      <c r="O1749" s="34">
        <f t="shared" si="301"/>
        <v>-170000</v>
      </c>
      <c r="P1749" s="34"/>
      <c r="Q1749" s="34"/>
      <c r="R1749" s="34"/>
      <c r="S1749" s="34"/>
      <c r="T1749" s="3" t="s">
        <v>2132</v>
      </c>
    </row>
    <row r="1750" spans="1:21" x14ac:dyDescent="0.35">
      <c r="A1750" s="3" t="s">
        <v>102</v>
      </c>
      <c r="B1750" s="3"/>
      <c r="C1750" s="3"/>
      <c r="D1750" s="3"/>
      <c r="E1750" s="91"/>
      <c r="F1750" s="34"/>
      <c r="G1750" s="34"/>
      <c r="H1750" s="34"/>
      <c r="I1750" s="34"/>
      <c r="J1750" s="34"/>
      <c r="K1750" s="21">
        <v>44696</v>
      </c>
      <c r="L1750" s="3" t="s">
        <v>316</v>
      </c>
      <c r="M1750" s="34">
        <v>170000</v>
      </c>
      <c r="N1750" s="34"/>
      <c r="O1750" s="34">
        <f t="shared" si="301"/>
        <v>170000</v>
      </c>
      <c r="P1750" s="34"/>
      <c r="Q1750" s="34"/>
      <c r="R1750" s="34"/>
      <c r="S1750" s="34"/>
      <c r="T1750" s="3" t="s">
        <v>2132</v>
      </c>
    </row>
    <row r="1751" spans="1:21" x14ac:dyDescent="0.35">
      <c r="A1751" s="3" t="s">
        <v>102</v>
      </c>
      <c r="B1751" s="3"/>
      <c r="C1751" s="3"/>
      <c r="D1751" s="3"/>
      <c r="E1751" s="91"/>
      <c r="F1751" s="34"/>
      <c r="G1751" s="34"/>
      <c r="H1751" s="34"/>
      <c r="I1751" s="34"/>
      <c r="J1751" s="34"/>
      <c r="K1751" s="21">
        <v>45024</v>
      </c>
      <c r="L1751" s="100" t="s">
        <v>2181</v>
      </c>
      <c r="M1751" s="100">
        <v>170800</v>
      </c>
      <c r="N1751" s="34"/>
      <c r="O1751" s="34">
        <f t="shared" si="301"/>
        <v>170800</v>
      </c>
      <c r="P1751" s="34"/>
      <c r="Q1751" s="34"/>
      <c r="R1751" s="34"/>
      <c r="S1751" s="34"/>
      <c r="T1751" s="3" t="s">
        <v>2132</v>
      </c>
    </row>
    <row r="1752" spans="1:21" x14ac:dyDescent="0.35">
      <c r="A1752" s="3" t="s">
        <v>102</v>
      </c>
      <c r="B1752" s="3"/>
      <c r="C1752" s="3"/>
      <c r="D1752" s="3"/>
      <c r="E1752" s="91"/>
      <c r="F1752" s="34"/>
      <c r="G1752" s="34"/>
      <c r="H1752" s="34"/>
      <c r="I1752" s="34"/>
      <c r="J1752" s="34"/>
      <c r="K1752" s="21">
        <v>45024</v>
      </c>
      <c r="L1752" s="3" t="s">
        <v>9</v>
      </c>
      <c r="M1752" s="34"/>
      <c r="N1752" s="34">
        <v>60600</v>
      </c>
      <c r="O1752" s="34">
        <f t="shared" si="301"/>
        <v>60600</v>
      </c>
      <c r="P1752" s="34"/>
      <c r="Q1752" s="34"/>
      <c r="R1752" s="34"/>
      <c r="S1752" s="34"/>
      <c r="T1752" s="3" t="s">
        <v>2132</v>
      </c>
    </row>
    <row r="1753" spans="1:21" x14ac:dyDescent="0.35">
      <c r="A1753" s="3" t="s">
        <v>102</v>
      </c>
      <c r="B1753" s="3"/>
      <c r="C1753" s="3"/>
      <c r="D1753" s="3"/>
      <c r="E1753" s="91"/>
      <c r="F1753" s="34"/>
      <c r="G1753" s="34"/>
      <c r="H1753" s="34"/>
      <c r="I1753" s="34"/>
      <c r="J1753" s="34"/>
      <c r="K1753" s="21"/>
      <c r="L1753" s="3"/>
      <c r="M1753" s="34"/>
      <c r="N1753" s="34"/>
      <c r="O1753" s="34"/>
      <c r="P1753" s="34"/>
      <c r="Q1753" s="34"/>
      <c r="R1753" s="34"/>
      <c r="S1753" s="34"/>
      <c r="T1753" s="3" t="s">
        <v>2132</v>
      </c>
    </row>
    <row r="1754" spans="1:21" s="95" customFormat="1" x14ac:dyDescent="0.35">
      <c r="A1754" s="18"/>
      <c r="B1754" s="18"/>
      <c r="C1754" s="18"/>
      <c r="D1754" s="18"/>
      <c r="E1754" s="94"/>
      <c r="F1754" s="23"/>
      <c r="G1754" s="23"/>
      <c r="H1754" s="23"/>
      <c r="I1754" s="23"/>
      <c r="J1754" s="23"/>
      <c r="K1754" s="36"/>
      <c r="L1754" s="18"/>
      <c r="M1754" s="23">
        <f t="shared" ref="M1754:N1754" si="302">SUM(M1746:M1753)</f>
        <v>340800</v>
      </c>
      <c r="N1754" s="23">
        <f t="shared" si="302"/>
        <v>360600</v>
      </c>
      <c r="O1754" s="23">
        <f>SUM(O1746:O1753)</f>
        <v>701400</v>
      </c>
      <c r="P1754" s="23">
        <f>+I1745-M1754</f>
        <v>-340800</v>
      </c>
      <c r="Q1754" s="23">
        <f>+J1745-N1754</f>
        <v>340800</v>
      </c>
      <c r="R1754" s="23">
        <f>+P1754+Q1754</f>
        <v>0</v>
      </c>
      <c r="S1754" s="23">
        <f>+O1754</f>
        <v>701400</v>
      </c>
      <c r="T1754" s="18"/>
      <c r="U1754" s="95" t="s">
        <v>2302</v>
      </c>
    </row>
    <row r="1755" spans="1:21" x14ac:dyDescent="0.35">
      <c r="A1755" s="3" t="s">
        <v>103</v>
      </c>
      <c r="B1755" s="3" t="s">
        <v>326</v>
      </c>
      <c r="C1755" s="3"/>
      <c r="D1755" s="3">
        <v>70.099999999999994</v>
      </c>
      <c r="E1755" s="91">
        <v>10000</v>
      </c>
      <c r="F1755" s="34">
        <f>+D1755*0.8364</f>
        <v>58.631639999999997</v>
      </c>
      <c r="G1755" s="34"/>
      <c r="H1755" s="34">
        <f>+D1755*E1755</f>
        <v>701000</v>
      </c>
      <c r="I1755" s="34">
        <f>+CEILING(F1755*G1755,1000)</f>
        <v>0</v>
      </c>
      <c r="J1755" s="34">
        <f>(H1755-I1755)</f>
        <v>701000</v>
      </c>
      <c r="K1755" s="99" t="s">
        <v>2122</v>
      </c>
      <c r="L1755" s="3" t="s">
        <v>2109</v>
      </c>
      <c r="M1755" s="34"/>
      <c r="N1755" s="34"/>
      <c r="O1755" s="34"/>
      <c r="P1755" s="34"/>
      <c r="Q1755" s="34"/>
      <c r="R1755" s="34"/>
      <c r="S1755" s="34"/>
      <c r="T1755" s="3" t="s">
        <v>2135</v>
      </c>
      <c r="U1755" s="1" t="s">
        <v>2303</v>
      </c>
    </row>
    <row r="1756" spans="1:21" x14ac:dyDescent="0.35">
      <c r="A1756" s="3" t="s">
        <v>103</v>
      </c>
      <c r="B1756" s="3"/>
      <c r="C1756" s="3"/>
      <c r="D1756" s="3"/>
      <c r="E1756" s="91"/>
      <c r="F1756" s="34"/>
      <c r="G1756" s="34"/>
      <c r="H1756" s="34"/>
      <c r="I1756" s="34"/>
      <c r="J1756" s="34"/>
      <c r="K1756" s="98">
        <v>44428</v>
      </c>
      <c r="L1756" s="3" t="s">
        <v>316</v>
      </c>
      <c r="M1756" s="34">
        <v>230000</v>
      </c>
      <c r="N1756" s="34"/>
      <c r="O1756" s="34">
        <f t="shared" si="301"/>
        <v>230000</v>
      </c>
      <c r="P1756" s="34"/>
      <c r="Q1756" s="34"/>
      <c r="R1756" s="34"/>
      <c r="S1756" s="34"/>
      <c r="T1756" s="3" t="s">
        <v>2135</v>
      </c>
    </row>
    <row r="1757" spans="1:21" x14ac:dyDescent="0.35">
      <c r="A1757" s="3" t="s">
        <v>103</v>
      </c>
      <c r="B1757" s="3"/>
      <c r="C1757" s="3"/>
      <c r="D1757" s="3"/>
      <c r="E1757" s="91"/>
      <c r="F1757" s="34"/>
      <c r="G1757" s="34"/>
      <c r="H1757" s="34"/>
      <c r="I1757" s="34"/>
      <c r="J1757" s="34"/>
      <c r="K1757" s="98">
        <v>44325</v>
      </c>
      <c r="L1757" s="3" t="s">
        <v>2121</v>
      </c>
      <c r="M1757" s="34"/>
      <c r="N1757" s="34">
        <v>-55000</v>
      </c>
      <c r="O1757" s="34">
        <f t="shared" si="301"/>
        <v>-55000</v>
      </c>
      <c r="P1757" s="34"/>
      <c r="Q1757" s="34"/>
      <c r="R1757" s="34"/>
      <c r="S1757" s="34"/>
      <c r="T1757" s="3" t="s">
        <v>2135</v>
      </c>
    </row>
    <row r="1758" spans="1:21" x14ac:dyDescent="0.35">
      <c r="A1758" s="3" t="s">
        <v>103</v>
      </c>
      <c r="B1758" s="3"/>
      <c r="C1758" s="3"/>
      <c r="D1758" s="3"/>
      <c r="E1758" s="91"/>
      <c r="F1758" s="34"/>
      <c r="G1758" s="34"/>
      <c r="H1758" s="34"/>
      <c r="I1758" s="34"/>
      <c r="J1758" s="34"/>
      <c r="K1758" s="98" t="s">
        <v>2123</v>
      </c>
      <c r="L1758" s="3" t="s">
        <v>1182</v>
      </c>
      <c r="M1758" s="34"/>
      <c r="N1758" s="34">
        <v>21000</v>
      </c>
      <c r="O1758" s="34">
        <f t="shared" si="301"/>
        <v>21000</v>
      </c>
      <c r="P1758" s="34"/>
      <c r="Q1758" s="34"/>
      <c r="R1758" s="34"/>
      <c r="S1758" s="34"/>
      <c r="T1758" s="3" t="s">
        <v>2135</v>
      </c>
    </row>
    <row r="1759" spans="1:21" x14ac:dyDescent="0.35">
      <c r="A1759" s="3" t="s">
        <v>103</v>
      </c>
      <c r="B1759" s="3"/>
      <c r="C1759" s="3"/>
      <c r="D1759" s="3"/>
      <c r="E1759" s="91"/>
      <c r="F1759" s="34"/>
      <c r="G1759" s="34"/>
      <c r="H1759" s="34"/>
      <c r="I1759" s="34"/>
      <c r="J1759" s="34"/>
      <c r="K1759" s="98">
        <v>44464</v>
      </c>
      <c r="L1759" s="3" t="s">
        <v>316</v>
      </c>
      <c r="M1759" s="34">
        <v>178500</v>
      </c>
      <c r="N1759" s="34"/>
      <c r="O1759" s="34">
        <f t="shared" si="301"/>
        <v>178500</v>
      </c>
      <c r="P1759" s="34"/>
      <c r="Q1759" s="34"/>
      <c r="R1759" s="34"/>
      <c r="S1759" s="34"/>
      <c r="T1759" s="3" t="s">
        <v>2135</v>
      </c>
    </row>
    <row r="1760" spans="1:21" x14ac:dyDescent="0.35">
      <c r="A1760" s="3" t="s">
        <v>103</v>
      </c>
      <c r="B1760" s="3"/>
      <c r="C1760" s="3"/>
      <c r="D1760" s="3"/>
      <c r="E1760" s="91"/>
      <c r="F1760" s="34"/>
      <c r="G1760" s="34"/>
      <c r="H1760" s="34"/>
      <c r="I1760" s="34"/>
      <c r="J1760" s="34"/>
      <c r="K1760" s="98">
        <v>44466</v>
      </c>
      <c r="L1760" s="3" t="s">
        <v>2121</v>
      </c>
      <c r="M1760" s="34"/>
      <c r="N1760" s="34">
        <v>55000</v>
      </c>
      <c r="O1760" s="34">
        <f t="shared" si="301"/>
        <v>55000</v>
      </c>
      <c r="P1760" s="34"/>
      <c r="Q1760" s="34"/>
      <c r="R1760" s="34"/>
      <c r="S1760" s="34"/>
      <c r="T1760" s="3" t="s">
        <v>2135</v>
      </c>
    </row>
    <row r="1761" spans="1:21" x14ac:dyDescent="0.35">
      <c r="A1761" s="3" t="s">
        <v>103</v>
      </c>
      <c r="B1761" s="3"/>
      <c r="C1761" s="3"/>
      <c r="D1761" s="3"/>
      <c r="E1761" s="91"/>
      <c r="F1761" s="34"/>
      <c r="G1761" s="34"/>
      <c r="H1761" s="34"/>
      <c r="I1761" s="34"/>
      <c r="J1761" s="34"/>
      <c r="K1761" s="98">
        <v>44466</v>
      </c>
      <c r="L1761" s="3" t="s">
        <v>2121</v>
      </c>
      <c r="M1761" s="34"/>
      <c r="N1761" s="34">
        <v>-230000</v>
      </c>
      <c r="O1761" s="34">
        <f t="shared" si="301"/>
        <v>-230000</v>
      </c>
      <c r="P1761" s="34"/>
      <c r="Q1761" s="34"/>
      <c r="R1761" s="34"/>
      <c r="S1761" s="34"/>
      <c r="T1761" s="3" t="s">
        <v>2135</v>
      </c>
    </row>
    <row r="1762" spans="1:21" x14ac:dyDescent="0.35">
      <c r="A1762" s="3" t="s">
        <v>103</v>
      </c>
      <c r="B1762" s="3"/>
      <c r="C1762" s="3"/>
      <c r="D1762" s="3"/>
      <c r="E1762" s="91"/>
      <c r="F1762" s="34"/>
      <c r="G1762" s="34"/>
      <c r="H1762" s="34"/>
      <c r="I1762" s="34"/>
      <c r="J1762" s="34"/>
      <c r="K1762" s="98">
        <v>44513</v>
      </c>
      <c r="L1762" s="3" t="s">
        <v>316</v>
      </c>
      <c r="M1762" s="34">
        <v>137500</v>
      </c>
      <c r="N1762" s="34"/>
      <c r="O1762" s="34">
        <f t="shared" si="301"/>
        <v>137500</v>
      </c>
      <c r="P1762" s="34"/>
      <c r="Q1762" s="34"/>
      <c r="R1762" s="34"/>
      <c r="S1762" s="34"/>
      <c r="T1762" s="3" t="s">
        <v>2135</v>
      </c>
    </row>
    <row r="1763" spans="1:21" x14ac:dyDescent="0.35">
      <c r="A1763" s="3" t="s">
        <v>103</v>
      </c>
      <c r="B1763" s="3"/>
      <c r="C1763" s="3"/>
      <c r="D1763" s="3"/>
      <c r="E1763" s="91"/>
      <c r="F1763" s="34"/>
      <c r="G1763" s="34"/>
      <c r="H1763" s="34"/>
      <c r="I1763" s="34"/>
      <c r="J1763" s="34"/>
      <c r="K1763" s="98">
        <v>44519</v>
      </c>
      <c r="L1763" s="3" t="s">
        <v>9</v>
      </c>
      <c r="M1763" s="34"/>
      <c r="N1763" s="34">
        <v>20000</v>
      </c>
      <c r="O1763" s="34">
        <f t="shared" si="301"/>
        <v>20000</v>
      </c>
      <c r="P1763" s="34"/>
      <c r="Q1763" s="34"/>
      <c r="R1763" s="34"/>
      <c r="S1763" s="34"/>
      <c r="T1763" s="3" t="s">
        <v>2135</v>
      </c>
    </row>
    <row r="1764" spans="1:21" x14ac:dyDescent="0.35">
      <c r="A1764" s="3" t="s">
        <v>103</v>
      </c>
      <c r="B1764" s="3"/>
      <c r="C1764" s="3"/>
      <c r="D1764" s="3"/>
      <c r="E1764" s="91"/>
      <c r="F1764" s="34"/>
      <c r="G1764" s="34"/>
      <c r="H1764" s="34"/>
      <c r="I1764" s="34"/>
      <c r="J1764" s="34"/>
      <c r="K1764" s="98">
        <v>44617</v>
      </c>
      <c r="L1764" s="3" t="s">
        <v>1182</v>
      </c>
      <c r="M1764" s="34"/>
      <c r="N1764" s="34">
        <v>199500</v>
      </c>
      <c r="O1764" s="34">
        <f t="shared" si="301"/>
        <v>199500</v>
      </c>
      <c r="P1764" s="34"/>
      <c r="Q1764" s="34"/>
      <c r="R1764" s="34"/>
      <c r="S1764" s="34"/>
      <c r="T1764" s="3" t="s">
        <v>2135</v>
      </c>
    </row>
    <row r="1765" spans="1:21" x14ac:dyDescent="0.35">
      <c r="A1765" s="3" t="s">
        <v>103</v>
      </c>
      <c r="B1765" s="3"/>
      <c r="C1765" s="3"/>
      <c r="D1765" s="3"/>
      <c r="E1765" s="91"/>
      <c r="F1765" s="34">
        <f>+D1765*0.8364</f>
        <v>0</v>
      </c>
      <c r="G1765" s="34"/>
      <c r="H1765" s="34"/>
      <c r="I1765" s="34"/>
      <c r="J1765" s="34"/>
      <c r="K1765" s="98">
        <v>44709</v>
      </c>
      <c r="L1765" s="3" t="s">
        <v>1182</v>
      </c>
      <c r="M1765" s="34"/>
      <c r="N1765" s="34">
        <v>143500</v>
      </c>
      <c r="O1765" s="34">
        <f t="shared" si="301"/>
        <v>143500</v>
      </c>
      <c r="P1765" s="34"/>
      <c r="Q1765" s="34"/>
      <c r="R1765" s="34"/>
      <c r="S1765" s="34"/>
      <c r="T1765" s="3" t="s">
        <v>2135</v>
      </c>
    </row>
    <row r="1766" spans="1:21" x14ac:dyDescent="0.35">
      <c r="A1766" s="3" t="s">
        <v>103</v>
      </c>
      <c r="B1766" s="3"/>
      <c r="C1766" s="3"/>
      <c r="D1766" s="3"/>
      <c r="E1766" s="91"/>
      <c r="F1766" s="34"/>
      <c r="G1766" s="34"/>
      <c r="H1766" s="34"/>
      <c r="I1766" s="34"/>
      <c r="J1766" s="34"/>
      <c r="K1766" s="21"/>
      <c r="L1766" s="3"/>
      <c r="M1766" s="34"/>
      <c r="N1766" s="34"/>
      <c r="O1766" s="34"/>
      <c r="P1766" s="34"/>
      <c r="Q1766" s="34"/>
      <c r="R1766" s="34"/>
      <c r="S1766" s="34"/>
      <c r="T1766" s="3" t="s">
        <v>2135</v>
      </c>
    </row>
    <row r="1767" spans="1:21" s="95" customFormat="1" x14ac:dyDescent="0.35">
      <c r="A1767" s="18"/>
      <c r="B1767" s="18"/>
      <c r="C1767" s="18"/>
      <c r="D1767" s="18"/>
      <c r="E1767" s="94"/>
      <c r="F1767" s="23"/>
      <c r="G1767" s="23"/>
      <c r="H1767" s="23"/>
      <c r="I1767" s="23"/>
      <c r="J1767" s="23"/>
      <c r="K1767" s="36"/>
      <c r="L1767" s="18"/>
      <c r="M1767" s="23">
        <f t="shared" ref="M1767:N1767" si="303">SUM(M1756:M1766)</f>
        <v>546000</v>
      </c>
      <c r="N1767" s="23">
        <f t="shared" si="303"/>
        <v>154000</v>
      </c>
      <c r="O1767" s="23">
        <f>SUM(O1756:O1766)</f>
        <v>700000</v>
      </c>
      <c r="P1767" s="23">
        <f>+I1755-M1767</f>
        <v>-546000</v>
      </c>
      <c r="Q1767" s="23">
        <f>+J1755-N1767</f>
        <v>547000</v>
      </c>
      <c r="R1767" s="23">
        <f>+P1767+Q1767</f>
        <v>1000</v>
      </c>
      <c r="S1767" s="23">
        <f>+O1767</f>
        <v>700000</v>
      </c>
      <c r="T1767" s="18"/>
      <c r="U1767" s="95" t="s">
        <v>2302</v>
      </c>
    </row>
    <row r="1768" spans="1:21" x14ac:dyDescent="0.35">
      <c r="A1768" s="3" t="s">
        <v>104</v>
      </c>
      <c r="B1768" s="3" t="s">
        <v>326</v>
      </c>
      <c r="C1768" s="3"/>
      <c r="D1768" s="3">
        <v>70</v>
      </c>
      <c r="E1768" s="91">
        <v>10000</v>
      </c>
      <c r="F1768" s="34">
        <f>+D1768*0.8364</f>
        <v>58.548000000000002</v>
      </c>
      <c r="G1768" s="34"/>
      <c r="H1768" s="34">
        <f>+D1768*E1768</f>
        <v>700000</v>
      </c>
      <c r="I1768" s="34">
        <f>+CEILING(F1768*G1768,1000)</f>
        <v>0</v>
      </c>
      <c r="J1768" s="34">
        <f>(H1768-I1768)</f>
        <v>700000</v>
      </c>
      <c r="K1768" s="99" t="s">
        <v>2122</v>
      </c>
      <c r="L1768" s="3" t="s">
        <v>2109</v>
      </c>
      <c r="M1768" s="34"/>
      <c r="N1768" s="34"/>
      <c r="O1768" s="34"/>
      <c r="P1768" s="34"/>
      <c r="Q1768" s="34"/>
      <c r="R1768" s="34"/>
      <c r="S1768" s="34"/>
      <c r="T1768" s="3" t="s">
        <v>2135</v>
      </c>
      <c r="U1768" s="1" t="s">
        <v>2303</v>
      </c>
    </row>
    <row r="1769" spans="1:21" x14ac:dyDescent="0.35">
      <c r="A1769" s="3" t="s">
        <v>104</v>
      </c>
      <c r="B1769" s="3"/>
      <c r="C1769" s="3"/>
      <c r="D1769" s="3"/>
      <c r="E1769" s="91"/>
      <c r="F1769" s="34"/>
      <c r="G1769" s="34"/>
      <c r="H1769" s="34"/>
      <c r="I1769" s="34"/>
      <c r="J1769" s="34"/>
      <c r="K1769" s="98">
        <v>44325</v>
      </c>
      <c r="L1769" s="100" t="s">
        <v>2280</v>
      </c>
      <c r="M1769" s="34"/>
      <c r="N1769" s="100">
        <v>-86000</v>
      </c>
      <c r="O1769" s="34">
        <f t="shared" ref="O1769:O1779" si="304">+SUM(M1769:N1769)</f>
        <v>-86000</v>
      </c>
      <c r="P1769" s="34"/>
      <c r="Q1769" s="34"/>
      <c r="R1769" s="34"/>
      <c r="S1769" s="34"/>
      <c r="T1769" s="3" t="s">
        <v>2135</v>
      </c>
    </row>
    <row r="1770" spans="1:21" x14ac:dyDescent="0.35">
      <c r="A1770" s="3" t="s">
        <v>104</v>
      </c>
      <c r="B1770" s="3"/>
      <c r="C1770" s="3"/>
      <c r="D1770" s="3"/>
      <c r="E1770" s="91"/>
      <c r="F1770" s="34"/>
      <c r="G1770" s="34"/>
      <c r="H1770" s="34"/>
      <c r="I1770" s="34"/>
      <c r="J1770" s="34"/>
      <c r="K1770" s="98">
        <v>44452</v>
      </c>
      <c r="L1770" s="3" t="s">
        <v>316</v>
      </c>
      <c r="M1770" s="34">
        <v>86000</v>
      </c>
      <c r="N1770" s="34"/>
      <c r="O1770" s="34">
        <f t="shared" si="304"/>
        <v>86000</v>
      </c>
      <c r="P1770" s="34"/>
      <c r="Q1770" s="34"/>
      <c r="R1770" s="34"/>
      <c r="S1770" s="34"/>
      <c r="T1770" s="3" t="s">
        <v>2135</v>
      </c>
    </row>
    <row r="1771" spans="1:21" x14ac:dyDescent="0.35">
      <c r="A1771" s="3" t="s">
        <v>104</v>
      </c>
      <c r="B1771" s="3"/>
      <c r="C1771" s="3"/>
      <c r="D1771" s="3"/>
      <c r="E1771" s="91"/>
      <c r="F1771" s="34"/>
      <c r="G1771" s="34"/>
      <c r="H1771" s="34"/>
      <c r="I1771" s="34"/>
      <c r="J1771" s="34"/>
      <c r="K1771" s="98">
        <v>44455</v>
      </c>
      <c r="L1771" s="3" t="s">
        <v>316</v>
      </c>
      <c r="M1771" s="34">
        <v>200000</v>
      </c>
      <c r="N1771" s="34"/>
      <c r="O1771" s="34">
        <f t="shared" si="304"/>
        <v>200000</v>
      </c>
      <c r="P1771" s="34"/>
      <c r="Q1771" s="34"/>
      <c r="R1771" s="34"/>
      <c r="S1771" s="34"/>
      <c r="T1771" s="3" t="s">
        <v>2135</v>
      </c>
    </row>
    <row r="1772" spans="1:21" x14ac:dyDescent="0.35">
      <c r="A1772" s="3" t="s">
        <v>104</v>
      </c>
      <c r="B1772" s="3"/>
      <c r="C1772" s="3"/>
      <c r="D1772" s="3"/>
      <c r="E1772" s="91"/>
      <c r="F1772" s="34">
        <f>+D1772*0.8364</f>
        <v>0</v>
      </c>
      <c r="G1772" s="34"/>
      <c r="H1772" s="34"/>
      <c r="I1772" s="34"/>
      <c r="J1772" s="34"/>
      <c r="K1772" s="98">
        <v>44466</v>
      </c>
      <c r="L1772" s="100" t="s">
        <v>2278</v>
      </c>
      <c r="M1772" s="100">
        <v>-55000</v>
      </c>
      <c r="N1772" s="34"/>
      <c r="O1772" s="34">
        <f t="shared" si="304"/>
        <v>-55000</v>
      </c>
      <c r="P1772" s="34"/>
      <c r="Q1772" s="34"/>
      <c r="R1772" s="34"/>
      <c r="S1772" s="34"/>
      <c r="T1772" s="3" t="s">
        <v>2135</v>
      </c>
    </row>
    <row r="1773" spans="1:21" x14ac:dyDescent="0.35">
      <c r="A1773" s="3" t="s">
        <v>104</v>
      </c>
      <c r="B1773" s="3"/>
      <c r="C1773" s="3"/>
      <c r="D1773" s="3"/>
      <c r="E1773" s="91"/>
      <c r="F1773" s="34"/>
      <c r="G1773" s="34"/>
      <c r="H1773" s="34"/>
      <c r="I1773" s="34"/>
      <c r="J1773" s="34"/>
      <c r="K1773" s="98">
        <v>44466</v>
      </c>
      <c r="L1773" s="100" t="s">
        <v>2279</v>
      </c>
      <c r="M1773" s="100">
        <v>55000</v>
      </c>
      <c r="N1773" s="34"/>
      <c r="O1773" s="34">
        <f t="shared" si="304"/>
        <v>55000</v>
      </c>
      <c r="P1773" s="34"/>
      <c r="Q1773" s="34"/>
      <c r="R1773" s="34"/>
      <c r="S1773" s="34"/>
      <c r="T1773" s="3" t="s">
        <v>2135</v>
      </c>
    </row>
    <row r="1774" spans="1:21" x14ac:dyDescent="0.35">
      <c r="A1774" s="3" t="s">
        <v>104</v>
      </c>
      <c r="B1774" s="3"/>
      <c r="C1774" s="3"/>
      <c r="D1774" s="3"/>
      <c r="E1774" s="91"/>
      <c r="F1774" s="34"/>
      <c r="G1774" s="34"/>
      <c r="H1774" s="34"/>
      <c r="I1774" s="34"/>
      <c r="J1774" s="34"/>
      <c r="K1774" s="98">
        <v>44531</v>
      </c>
      <c r="L1774" s="3" t="s">
        <v>1182</v>
      </c>
      <c r="M1774" s="34"/>
      <c r="N1774" s="34">
        <v>150000</v>
      </c>
      <c r="O1774" s="34">
        <f t="shared" si="304"/>
        <v>150000</v>
      </c>
      <c r="P1774" s="34"/>
      <c r="Q1774" s="34"/>
      <c r="R1774" s="34"/>
      <c r="S1774" s="34"/>
      <c r="T1774" s="3" t="s">
        <v>2135</v>
      </c>
    </row>
    <row r="1775" spans="1:21" x14ac:dyDescent="0.35">
      <c r="A1775" s="3" t="s">
        <v>104</v>
      </c>
      <c r="B1775" s="3"/>
      <c r="C1775" s="3"/>
      <c r="D1775" s="3"/>
      <c r="E1775" s="91"/>
      <c r="F1775" s="34"/>
      <c r="G1775" s="34"/>
      <c r="H1775" s="34"/>
      <c r="I1775" s="34"/>
      <c r="J1775" s="34"/>
      <c r="K1775" s="98">
        <v>44533</v>
      </c>
      <c r="L1775" s="3" t="s">
        <v>1182</v>
      </c>
      <c r="M1775" s="34"/>
      <c r="N1775" s="34">
        <v>50000</v>
      </c>
      <c r="O1775" s="34">
        <f t="shared" si="304"/>
        <v>50000</v>
      </c>
      <c r="P1775" s="34"/>
      <c r="Q1775" s="34"/>
      <c r="R1775" s="34"/>
      <c r="S1775" s="34"/>
      <c r="T1775" s="3" t="s">
        <v>2135</v>
      </c>
    </row>
    <row r="1776" spans="1:21" x14ac:dyDescent="0.35">
      <c r="A1776" s="3" t="s">
        <v>104</v>
      </c>
      <c r="B1776" s="3"/>
      <c r="C1776" s="3"/>
      <c r="D1776" s="3"/>
      <c r="E1776" s="91"/>
      <c r="F1776" s="34"/>
      <c r="G1776" s="34"/>
      <c r="H1776" s="34"/>
      <c r="I1776" s="34"/>
      <c r="J1776" s="34"/>
      <c r="K1776" s="98">
        <v>44636</v>
      </c>
      <c r="L1776" s="3" t="s">
        <v>1182</v>
      </c>
      <c r="M1776" s="34"/>
      <c r="N1776" s="34">
        <v>200000</v>
      </c>
      <c r="O1776" s="34">
        <f t="shared" si="304"/>
        <v>200000</v>
      </c>
      <c r="P1776" s="34"/>
      <c r="Q1776" s="34"/>
      <c r="R1776" s="34"/>
      <c r="S1776" s="34"/>
      <c r="T1776" s="3" t="s">
        <v>2135</v>
      </c>
    </row>
    <row r="1777" spans="1:21" x14ac:dyDescent="0.35">
      <c r="A1777" s="3" t="s">
        <v>104</v>
      </c>
      <c r="B1777" s="3"/>
      <c r="C1777" s="3"/>
      <c r="D1777" s="3"/>
      <c r="E1777" s="91"/>
      <c r="F1777" s="34"/>
      <c r="G1777" s="34"/>
      <c r="H1777" s="34"/>
      <c r="I1777" s="34"/>
      <c r="J1777" s="34"/>
      <c r="K1777" s="98">
        <v>45187</v>
      </c>
      <c r="L1777" s="3" t="s">
        <v>316</v>
      </c>
      <c r="M1777" s="34">
        <v>-200000</v>
      </c>
      <c r="N1777" s="34"/>
      <c r="O1777" s="34">
        <f t="shared" si="304"/>
        <v>-200000</v>
      </c>
      <c r="P1777" s="34"/>
      <c r="Q1777" s="34"/>
      <c r="R1777" s="34"/>
      <c r="S1777" s="34"/>
      <c r="T1777" s="3" t="s">
        <v>2135</v>
      </c>
    </row>
    <row r="1778" spans="1:21" x14ac:dyDescent="0.35">
      <c r="A1778" s="3" t="s">
        <v>104</v>
      </c>
      <c r="B1778" s="3"/>
      <c r="C1778" s="3"/>
      <c r="D1778" s="3"/>
      <c r="E1778" s="91"/>
      <c r="F1778" s="34"/>
      <c r="G1778" s="34"/>
      <c r="H1778" s="34"/>
      <c r="I1778" s="34"/>
      <c r="J1778" s="34"/>
      <c r="K1778" s="98">
        <v>45196</v>
      </c>
      <c r="L1778" s="3" t="s">
        <v>1182</v>
      </c>
      <c r="M1778" s="34"/>
      <c r="N1778" s="34">
        <v>-52000</v>
      </c>
      <c r="O1778" s="34">
        <f t="shared" si="304"/>
        <v>-52000</v>
      </c>
      <c r="P1778" s="34"/>
      <c r="Q1778" s="34"/>
      <c r="R1778" s="34"/>
      <c r="S1778" s="34"/>
      <c r="T1778" s="3" t="s">
        <v>2135</v>
      </c>
    </row>
    <row r="1779" spans="1:21" x14ac:dyDescent="0.35">
      <c r="A1779" s="3" t="s">
        <v>104</v>
      </c>
      <c r="B1779" s="3"/>
      <c r="C1779" s="3"/>
      <c r="D1779" s="3"/>
      <c r="E1779" s="91"/>
      <c r="F1779" s="34"/>
      <c r="G1779" s="34"/>
      <c r="H1779" s="34"/>
      <c r="I1779" s="34"/>
      <c r="J1779" s="34"/>
      <c r="K1779" s="98">
        <v>45196</v>
      </c>
      <c r="L1779" s="3" t="s">
        <v>316</v>
      </c>
      <c r="M1779" s="34">
        <v>352000</v>
      </c>
      <c r="N1779" s="34"/>
      <c r="O1779" s="34">
        <f t="shared" si="304"/>
        <v>352000</v>
      </c>
      <c r="P1779" s="34"/>
      <c r="Q1779" s="34"/>
      <c r="R1779" s="34"/>
      <c r="S1779" s="34"/>
      <c r="T1779" s="3" t="s">
        <v>2135</v>
      </c>
    </row>
    <row r="1780" spans="1:21" x14ac:dyDescent="0.35">
      <c r="A1780" s="3" t="s">
        <v>104</v>
      </c>
      <c r="B1780" s="3"/>
      <c r="C1780" s="3"/>
      <c r="D1780" s="3"/>
      <c r="E1780" s="91"/>
      <c r="F1780" s="34">
        <f>+D1780*0.8364</f>
        <v>0</v>
      </c>
      <c r="G1780" s="34"/>
      <c r="H1780" s="34"/>
      <c r="I1780" s="34"/>
      <c r="J1780" s="34"/>
      <c r="K1780" s="21"/>
      <c r="L1780" s="3"/>
      <c r="M1780" s="34"/>
      <c r="N1780" s="34"/>
      <c r="O1780" s="34"/>
      <c r="P1780" s="34"/>
      <c r="Q1780" s="34"/>
      <c r="R1780" s="34"/>
      <c r="S1780" s="34"/>
      <c r="T1780" s="3" t="s">
        <v>2135</v>
      </c>
    </row>
    <row r="1781" spans="1:21" s="95" customFormat="1" x14ac:dyDescent="0.35">
      <c r="A1781" s="18"/>
      <c r="B1781" s="18"/>
      <c r="C1781" s="18"/>
      <c r="D1781" s="18"/>
      <c r="E1781" s="94"/>
      <c r="F1781" s="23"/>
      <c r="G1781" s="23"/>
      <c r="H1781" s="23"/>
      <c r="I1781" s="23"/>
      <c r="J1781" s="23"/>
      <c r="K1781" s="36"/>
      <c r="L1781" s="18"/>
      <c r="M1781" s="23">
        <f t="shared" ref="M1781:N1781" si="305">SUM(M1769:M1780)</f>
        <v>438000</v>
      </c>
      <c r="N1781" s="23">
        <f t="shared" si="305"/>
        <v>262000</v>
      </c>
      <c r="O1781" s="23">
        <f>SUM(O1769:O1780)</f>
        <v>700000</v>
      </c>
      <c r="P1781" s="23">
        <f>+I1768-M1781</f>
        <v>-438000</v>
      </c>
      <c r="Q1781" s="23">
        <f>+J1768-N1781</f>
        <v>438000</v>
      </c>
      <c r="R1781" s="23">
        <f>+P1781+Q1781</f>
        <v>0</v>
      </c>
      <c r="S1781" s="23">
        <f>+O1781</f>
        <v>700000</v>
      </c>
      <c r="T1781" s="18"/>
      <c r="U1781" s="95" t="s">
        <v>2302</v>
      </c>
    </row>
    <row r="1782" spans="1:21" x14ac:dyDescent="0.35">
      <c r="A1782" s="3" t="s">
        <v>105</v>
      </c>
      <c r="B1782" s="3" t="s">
        <v>326</v>
      </c>
      <c r="C1782" s="3"/>
      <c r="D1782" s="3">
        <v>80.69</v>
      </c>
      <c r="E1782" s="91">
        <v>10500</v>
      </c>
      <c r="F1782" s="34">
        <f>+D1782*0.8364</f>
        <v>67.489115999999996</v>
      </c>
      <c r="G1782" s="34"/>
      <c r="H1782" s="34">
        <f>+D1782*E1782</f>
        <v>847245</v>
      </c>
      <c r="I1782" s="34">
        <f>+CEILING(F1782*G1782,1000)</f>
        <v>0</v>
      </c>
      <c r="J1782" s="34">
        <f>(H1782-I1782)</f>
        <v>847245</v>
      </c>
      <c r="K1782" s="21">
        <v>44417</v>
      </c>
      <c r="L1782" s="3" t="s">
        <v>2109</v>
      </c>
      <c r="M1782" s="34"/>
      <c r="N1782" s="34"/>
      <c r="O1782" s="34"/>
      <c r="P1782" s="34"/>
      <c r="Q1782" s="34"/>
      <c r="R1782" s="34"/>
      <c r="S1782" s="34"/>
      <c r="T1782" s="3" t="s">
        <v>2150</v>
      </c>
      <c r="U1782" s="1" t="s">
        <v>2303</v>
      </c>
    </row>
    <row r="1783" spans="1:21" x14ac:dyDescent="0.35">
      <c r="A1783" s="3" t="s">
        <v>105</v>
      </c>
      <c r="B1783" s="3"/>
      <c r="C1783" s="3"/>
      <c r="D1783" s="3"/>
      <c r="E1783" s="91"/>
      <c r="F1783" s="34"/>
      <c r="G1783" s="34"/>
      <c r="H1783" s="34"/>
      <c r="I1783" s="34"/>
      <c r="J1783" s="34"/>
      <c r="K1783" s="21">
        <v>44417</v>
      </c>
      <c r="L1783" s="3" t="s">
        <v>1182</v>
      </c>
      <c r="M1783" s="34"/>
      <c r="N1783" s="34">
        <v>11000</v>
      </c>
      <c r="O1783" s="34">
        <f t="shared" ref="O1783:O1795" si="306">+SUM(M1783:N1783)</f>
        <v>11000</v>
      </c>
      <c r="P1783" s="34"/>
      <c r="Q1783" s="34"/>
      <c r="R1783" s="34"/>
      <c r="S1783" s="34"/>
      <c r="T1783" s="3" t="s">
        <v>2150</v>
      </c>
    </row>
    <row r="1784" spans="1:21" x14ac:dyDescent="0.35">
      <c r="A1784" s="3" t="s">
        <v>105</v>
      </c>
      <c r="B1784" s="3"/>
      <c r="C1784" s="3"/>
      <c r="D1784" s="3"/>
      <c r="E1784" s="91"/>
      <c r="F1784" s="34"/>
      <c r="G1784" s="34"/>
      <c r="H1784" s="34"/>
      <c r="I1784" s="34"/>
      <c r="J1784" s="34"/>
      <c r="K1784" s="21">
        <v>44454</v>
      </c>
      <c r="L1784" s="3" t="s">
        <v>1182</v>
      </c>
      <c r="M1784" s="34"/>
      <c r="N1784" s="34">
        <v>170000</v>
      </c>
      <c r="O1784" s="34">
        <f t="shared" si="306"/>
        <v>170000</v>
      </c>
      <c r="P1784" s="34"/>
      <c r="Q1784" s="34"/>
      <c r="R1784" s="34"/>
      <c r="S1784" s="34"/>
      <c r="T1784" s="3" t="s">
        <v>2150</v>
      </c>
    </row>
    <row r="1785" spans="1:21" x14ac:dyDescent="0.35">
      <c r="A1785" s="3" t="s">
        <v>105</v>
      </c>
      <c r="B1785" s="3"/>
      <c r="C1785" s="3"/>
      <c r="D1785" s="3"/>
      <c r="E1785" s="91"/>
      <c r="F1785" s="34"/>
      <c r="G1785" s="34"/>
      <c r="H1785" s="34"/>
      <c r="I1785" s="34"/>
      <c r="J1785" s="34"/>
      <c r="K1785" s="21">
        <v>44539</v>
      </c>
      <c r="L1785" s="3" t="s">
        <v>1182</v>
      </c>
      <c r="M1785" s="34"/>
      <c r="N1785" s="34">
        <v>266000</v>
      </c>
      <c r="O1785" s="34">
        <f t="shared" si="306"/>
        <v>266000</v>
      </c>
      <c r="P1785" s="34"/>
      <c r="Q1785" s="34"/>
      <c r="R1785" s="34"/>
      <c r="S1785" s="34"/>
      <c r="T1785" s="3" t="s">
        <v>2150</v>
      </c>
    </row>
    <row r="1786" spans="1:21" x14ac:dyDescent="0.35">
      <c r="A1786" s="3" t="s">
        <v>105</v>
      </c>
      <c r="B1786" s="3"/>
      <c r="C1786" s="3"/>
      <c r="D1786" s="3"/>
      <c r="E1786" s="91"/>
      <c r="F1786" s="34"/>
      <c r="G1786" s="34"/>
      <c r="H1786" s="34"/>
      <c r="I1786" s="34"/>
      <c r="J1786" s="34"/>
      <c r="K1786" s="21">
        <v>44699</v>
      </c>
      <c r="L1786" s="3" t="s">
        <v>316</v>
      </c>
      <c r="M1786" s="34">
        <v>400000</v>
      </c>
      <c r="N1786" s="34"/>
      <c r="O1786" s="34">
        <f t="shared" si="306"/>
        <v>400000</v>
      </c>
      <c r="P1786" s="34"/>
      <c r="Q1786" s="34"/>
      <c r="R1786" s="34"/>
      <c r="S1786" s="34"/>
      <c r="T1786" s="3" t="s">
        <v>2150</v>
      </c>
    </row>
    <row r="1787" spans="1:21" x14ac:dyDescent="0.35">
      <c r="A1787" s="3" t="s">
        <v>105</v>
      </c>
      <c r="B1787" s="3"/>
      <c r="C1787" s="3"/>
      <c r="D1787" s="3"/>
      <c r="E1787" s="91"/>
      <c r="F1787" s="34"/>
      <c r="G1787" s="34"/>
      <c r="H1787" s="34"/>
      <c r="I1787" s="34"/>
      <c r="J1787" s="34"/>
      <c r="K1787" s="21"/>
      <c r="L1787" s="3"/>
      <c r="M1787" s="34"/>
      <c r="N1787" s="34"/>
      <c r="O1787" s="34"/>
      <c r="P1787" s="34"/>
      <c r="Q1787" s="34"/>
      <c r="R1787" s="34"/>
      <c r="S1787" s="34"/>
      <c r="T1787" s="3" t="s">
        <v>2150</v>
      </c>
    </row>
    <row r="1788" spans="1:21" s="95" customFormat="1" x14ac:dyDescent="0.35">
      <c r="A1788" s="18"/>
      <c r="B1788" s="18"/>
      <c r="C1788" s="18"/>
      <c r="D1788" s="18"/>
      <c r="E1788" s="94"/>
      <c r="F1788" s="23"/>
      <c r="G1788" s="23"/>
      <c r="H1788" s="23"/>
      <c r="I1788" s="23"/>
      <c r="J1788" s="23"/>
      <c r="K1788" s="36"/>
      <c r="L1788" s="18"/>
      <c r="M1788" s="23">
        <f t="shared" ref="M1788:N1788" si="307">SUM(M1783:M1787)</f>
        <v>400000</v>
      </c>
      <c r="N1788" s="23">
        <f t="shared" si="307"/>
        <v>447000</v>
      </c>
      <c r="O1788" s="23">
        <f>SUM(O1783:O1787)</f>
        <v>847000</v>
      </c>
      <c r="P1788" s="23">
        <f>+I1782-M1788</f>
        <v>-400000</v>
      </c>
      <c r="Q1788" s="23">
        <f>+J1782-N1788</f>
        <v>400245</v>
      </c>
      <c r="R1788" s="23">
        <f>+P1788+Q1788</f>
        <v>245</v>
      </c>
      <c r="S1788" s="23">
        <f>+O1788</f>
        <v>847000</v>
      </c>
      <c r="T1788" s="18"/>
      <c r="U1788" s="95" t="s">
        <v>2302</v>
      </c>
    </row>
    <row r="1789" spans="1:21" x14ac:dyDescent="0.35">
      <c r="A1789" s="3" t="s">
        <v>106</v>
      </c>
      <c r="B1789" s="3" t="s">
        <v>326</v>
      </c>
      <c r="C1789" s="3"/>
      <c r="D1789" s="3">
        <v>58.61</v>
      </c>
      <c r="E1789" s="91">
        <v>10500</v>
      </c>
      <c r="F1789" s="34">
        <f>+D1789*0.8364</f>
        <v>49.021404000000004</v>
      </c>
      <c r="G1789" s="34"/>
      <c r="H1789" s="34">
        <f>+D1789*E1789</f>
        <v>615405</v>
      </c>
      <c r="I1789" s="34">
        <f>+CEILING(F1789*G1789,1000)</f>
        <v>0</v>
      </c>
      <c r="J1789" s="34">
        <f>(H1789-I1789)</f>
        <v>615405</v>
      </c>
      <c r="K1789" s="98">
        <v>44325</v>
      </c>
      <c r="L1789" s="3" t="s">
        <v>2109</v>
      </c>
      <c r="M1789" s="34"/>
      <c r="N1789" s="34"/>
      <c r="O1789" s="34"/>
      <c r="P1789" s="34"/>
      <c r="Q1789" s="34"/>
      <c r="R1789" s="34"/>
      <c r="S1789" s="34"/>
      <c r="T1789" s="3" t="s">
        <v>2153</v>
      </c>
      <c r="U1789" s="1" t="s">
        <v>2303</v>
      </c>
    </row>
    <row r="1790" spans="1:21" x14ac:dyDescent="0.35">
      <c r="A1790" s="3" t="s">
        <v>106</v>
      </c>
      <c r="B1790" s="3"/>
      <c r="C1790" s="3"/>
      <c r="D1790" s="3"/>
      <c r="E1790" s="91"/>
      <c r="F1790" s="34"/>
      <c r="G1790" s="34"/>
      <c r="H1790" s="34"/>
      <c r="I1790" s="34"/>
      <c r="J1790" s="34"/>
      <c r="K1790" s="98">
        <v>44325</v>
      </c>
      <c r="L1790" s="3" t="s">
        <v>9</v>
      </c>
      <c r="M1790" s="34"/>
      <c r="N1790" s="34">
        <v>1100</v>
      </c>
      <c r="O1790" s="34">
        <f t="shared" si="306"/>
        <v>1100</v>
      </c>
      <c r="P1790" s="34"/>
      <c r="Q1790" s="34"/>
      <c r="R1790" s="34"/>
      <c r="S1790" s="34"/>
      <c r="T1790" s="3" t="s">
        <v>2153</v>
      </c>
    </row>
    <row r="1791" spans="1:21" x14ac:dyDescent="0.35">
      <c r="A1791" s="3" t="s">
        <v>106</v>
      </c>
      <c r="B1791" s="3"/>
      <c r="C1791" s="3"/>
      <c r="D1791" s="3"/>
      <c r="E1791" s="91"/>
      <c r="F1791" s="34"/>
      <c r="G1791" s="34"/>
      <c r="H1791" s="34"/>
      <c r="I1791" s="34"/>
      <c r="J1791" s="34"/>
      <c r="K1791" s="98">
        <v>44751</v>
      </c>
      <c r="L1791" s="3" t="s">
        <v>1182</v>
      </c>
      <c r="M1791" s="34"/>
      <c r="N1791" s="34">
        <v>-1100</v>
      </c>
      <c r="O1791" s="34">
        <f t="shared" si="306"/>
        <v>-1100</v>
      </c>
      <c r="P1791" s="34"/>
      <c r="Q1791" s="34"/>
      <c r="R1791" s="34"/>
      <c r="S1791" s="34"/>
      <c r="T1791" s="3" t="s">
        <v>2153</v>
      </c>
    </row>
    <row r="1792" spans="1:21" x14ac:dyDescent="0.35">
      <c r="A1792" s="3" t="s">
        <v>106</v>
      </c>
      <c r="B1792" s="3"/>
      <c r="C1792" s="3"/>
      <c r="D1792" s="3"/>
      <c r="E1792" s="91"/>
      <c r="F1792" s="34"/>
      <c r="G1792" s="34"/>
      <c r="H1792" s="34"/>
      <c r="I1792" s="34"/>
      <c r="J1792" s="34"/>
      <c r="K1792" s="98">
        <v>44456</v>
      </c>
      <c r="L1792" s="3" t="s">
        <v>9</v>
      </c>
      <c r="M1792" s="34"/>
      <c r="N1792" s="34">
        <v>75000</v>
      </c>
      <c r="O1792" s="34">
        <f t="shared" si="306"/>
        <v>75000</v>
      </c>
      <c r="P1792" s="34"/>
      <c r="Q1792" s="34"/>
      <c r="R1792" s="34"/>
      <c r="S1792" s="34"/>
      <c r="T1792" s="3" t="s">
        <v>2153</v>
      </c>
    </row>
    <row r="1793" spans="1:21" x14ac:dyDescent="0.35">
      <c r="A1793" s="3" t="s">
        <v>106</v>
      </c>
      <c r="B1793" s="3"/>
      <c r="C1793" s="3"/>
      <c r="D1793" s="3"/>
      <c r="E1793" s="91"/>
      <c r="F1793" s="34"/>
      <c r="G1793" s="34"/>
      <c r="H1793" s="34"/>
      <c r="I1793" s="34"/>
      <c r="J1793" s="34"/>
      <c r="K1793" s="98">
        <v>44571</v>
      </c>
      <c r="L1793" s="3" t="s">
        <v>316</v>
      </c>
      <c r="M1793" s="34">
        <v>10000</v>
      </c>
      <c r="N1793" s="34"/>
      <c r="O1793" s="34">
        <f t="shared" si="306"/>
        <v>10000</v>
      </c>
      <c r="P1793" s="34"/>
      <c r="Q1793" s="34"/>
      <c r="R1793" s="34"/>
      <c r="S1793" s="34"/>
      <c r="T1793" s="3" t="s">
        <v>2153</v>
      </c>
    </row>
    <row r="1794" spans="1:21" x14ac:dyDescent="0.35">
      <c r="A1794" s="3" t="s">
        <v>106</v>
      </c>
      <c r="B1794" s="3"/>
      <c r="C1794" s="3"/>
      <c r="D1794" s="3"/>
      <c r="E1794" s="91"/>
      <c r="F1794" s="34"/>
      <c r="G1794" s="34"/>
      <c r="H1794" s="34"/>
      <c r="I1794" s="34"/>
      <c r="J1794" s="34"/>
      <c r="K1794" s="98">
        <v>44582</v>
      </c>
      <c r="L1794" s="3" t="s">
        <v>316</v>
      </c>
      <c r="M1794" s="34">
        <v>537000</v>
      </c>
      <c r="N1794" s="34"/>
      <c r="O1794" s="34">
        <f t="shared" si="306"/>
        <v>537000</v>
      </c>
      <c r="P1794" s="34"/>
      <c r="Q1794" s="34"/>
      <c r="R1794" s="34"/>
      <c r="S1794" s="34"/>
      <c r="T1794" s="3" t="s">
        <v>2153</v>
      </c>
    </row>
    <row r="1795" spans="1:21" x14ac:dyDescent="0.35">
      <c r="A1795" s="3" t="s">
        <v>106</v>
      </c>
      <c r="B1795" s="3"/>
      <c r="C1795" s="3"/>
      <c r="D1795" s="3"/>
      <c r="E1795" s="91"/>
      <c r="F1795" s="34"/>
      <c r="G1795" s="34"/>
      <c r="H1795" s="34"/>
      <c r="I1795" s="34"/>
      <c r="J1795" s="34"/>
      <c r="K1795" s="98">
        <v>44585</v>
      </c>
      <c r="L1795" s="100" t="s">
        <v>2281</v>
      </c>
      <c r="M1795" s="34"/>
      <c r="N1795" s="100">
        <v>-6595</v>
      </c>
      <c r="O1795" s="34">
        <f t="shared" si="306"/>
        <v>-6595</v>
      </c>
      <c r="P1795" s="34"/>
      <c r="Q1795" s="34"/>
      <c r="R1795" s="34"/>
      <c r="S1795" s="34"/>
      <c r="T1795" s="3" t="s">
        <v>2153</v>
      </c>
    </row>
    <row r="1796" spans="1:21" x14ac:dyDescent="0.35">
      <c r="A1796" s="3" t="s">
        <v>106</v>
      </c>
      <c r="B1796" s="3"/>
      <c r="C1796" s="3"/>
      <c r="D1796" s="3"/>
      <c r="E1796" s="91"/>
      <c r="F1796" s="34">
        <f>+D1796*0.8364</f>
        <v>0</v>
      </c>
      <c r="G1796" s="34"/>
      <c r="H1796" s="34"/>
      <c r="I1796" s="34"/>
      <c r="J1796" s="34"/>
      <c r="K1796" s="21"/>
      <c r="L1796" s="3"/>
      <c r="M1796" s="34"/>
      <c r="N1796" s="34"/>
      <c r="O1796" s="34"/>
      <c r="P1796" s="34"/>
      <c r="Q1796" s="34"/>
      <c r="R1796" s="34"/>
      <c r="S1796" s="34"/>
      <c r="T1796" s="3" t="s">
        <v>2153</v>
      </c>
    </row>
    <row r="1797" spans="1:21" s="95" customFormat="1" x14ac:dyDescent="0.35">
      <c r="A1797" s="18"/>
      <c r="B1797" s="18"/>
      <c r="C1797" s="18"/>
      <c r="D1797" s="18"/>
      <c r="E1797" s="94"/>
      <c r="F1797" s="23"/>
      <c r="G1797" s="23"/>
      <c r="H1797" s="23"/>
      <c r="I1797" s="23"/>
      <c r="J1797" s="23"/>
      <c r="K1797" s="36"/>
      <c r="L1797" s="18"/>
      <c r="M1797" s="23">
        <f t="shared" ref="M1797:N1797" si="308">SUM(M1790:M1796)</f>
        <v>547000</v>
      </c>
      <c r="N1797" s="23">
        <f t="shared" si="308"/>
        <v>68405</v>
      </c>
      <c r="O1797" s="23">
        <f>SUM(O1790:O1796)</f>
        <v>615405</v>
      </c>
      <c r="P1797" s="23">
        <f>+I1789-M1797</f>
        <v>-547000</v>
      </c>
      <c r="Q1797" s="23">
        <f>+J1789-N1797</f>
        <v>547000</v>
      </c>
      <c r="R1797" s="23">
        <f>+P1797+Q1797</f>
        <v>0</v>
      </c>
      <c r="S1797" s="23">
        <f>+O1797</f>
        <v>615405</v>
      </c>
      <c r="T1797" s="18"/>
      <c r="U1797" s="95" t="s">
        <v>2302</v>
      </c>
    </row>
    <row r="1798" spans="1:21" x14ac:dyDescent="0.35">
      <c r="A1798" s="3" t="s">
        <v>107</v>
      </c>
      <c r="B1798" s="3" t="s">
        <v>326</v>
      </c>
      <c r="C1798" s="3"/>
      <c r="D1798" s="3">
        <v>46.66</v>
      </c>
      <c r="E1798" s="91">
        <v>10000</v>
      </c>
      <c r="F1798" s="34">
        <f>+D1798*0.8364</f>
        <v>39.026423999999999</v>
      </c>
      <c r="G1798" s="34"/>
      <c r="H1798" s="34">
        <f>+D1798*E1798</f>
        <v>466599.99999999994</v>
      </c>
      <c r="I1798" s="34">
        <f>+CEILING(F1798*G1798,1000)</f>
        <v>0</v>
      </c>
      <c r="J1798" s="34">
        <f>(H1798-I1798)</f>
        <v>466599.99999999994</v>
      </c>
      <c r="K1798" s="21">
        <v>44325</v>
      </c>
      <c r="L1798" s="3" t="s">
        <v>2109</v>
      </c>
      <c r="M1798" s="34"/>
      <c r="N1798" s="34"/>
      <c r="O1798" s="34"/>
      <c r="P1798" s="34"/>
      <c r="Q1798" s="34"/>
      <c r="R1798" s="34"/>
      <c r="S1798" s="34"/>
      <c r="T1798" s="3" t="s">
        <v>2153</v>
      </c>
      <c r="U1798" s="1" t="s">
        <v>2303</v>
      </c>
    </row>
    <row r="1799" spans="1:21" x14ac:dyDescent="0.35">
      <c r="A1799" s="3" t="s">
        <v>107</v>
      </c>
      <c r="B1799" s="3"/>
      <c r="C1799" s="3"/>
      <c r="D1799" s="3"/>
      <c r="E1799" s="91"/>
      <c r="F1799" s="34"/>
      <c r="G1799" s="34"/>
      <c r="H1799" s="34"/>
      <c r="I1799" s="34"/>
      <c r="J1799" s="34"/>
      <c r="K1799" s="21">
        <v>44585</v>
      </c>
      <c r="L1799" s="100" t="s">
        <v>2282</v>
      </c>
      <c r="M1799" s="34"/>
      <c r="N1799" s="100">
        <v>6595</v>
      </c>
      <c r="O1799" s="34">
        <f t="shared" ref="O1799:O1825" si="309">+SUM(M1799:N1799)</f>
        <v>6595</v>
      </c>
      <c r="P1799" s="34"/>
      <c r="Q1799" s="34"/>
      <c r="R1799" s="34"/>
      <c r="S1799" s="34"/>
      <c r="T1799" s="3" t="s">
        <v>2153</v>
      </c>
    </row>
    <row r="1800" spans="1:21" x14ac:dyDescent="0.35">
      <c r="A1800" s="3" t="s">
        <v>107</v>
      </c>
      <c r="B1800" s="3"/>
      <c r="C1800" s="3"/>
      <c r="D1800" s="3"/>
      <c r="E1800" s="91"/>
      <c r="F1800" s="34"/>
      <c r="G1800" s="34"/>
      <c r="H1800" s="34"/>
      <c r="I1800" s="34"/>
      <c r="J1800" s="34"/>
      <c r="K1800" s="21">
        <v>44582</v>
      </c>
      <c r="L1800" s="3" t="s">
        <v>1182</v>
      </c>
      <c r="M1800" s="34"/>
      <c r="N1800" s="34">
        <v>389000</v>
      </c>
      <c r="O1800" s="34">
        <f t="shared" si="309"/>
        <v>389000</v>
      </c>
      <c r="P1800" s="34"/>
      <c r="Q1800" s="34"/>
      <c r="R1800" s="34"/>
      <c r="S1800" s="34"/>
      <c r="T1800" s="3" t="s">
        <v>2153</v>
      </c>
    </row>
    <row r="1801" spans="1:21" x14ac:dyDescent="0.35">
      <c r="A1801" s="3" t="s">
        <v>107</v>
      </c>
      <c r="B1801" s="3"/>
      <c r="C1801" s="3"/>
      <c r="D1801" s="3"/>
      <c r="E1801" s="91"/>
      <c r="F1801" s="34"/>
      <c r="G1801" s="34"/>
      <c r="H1801" s="34"/>
      <c r="I1801" s="34"/>
      <c r="J1801" s="34"/>
      <c r="K1801" s="21">
        <v>44584</v>
      </c>
      <c r="L1801" s="3" t="s">
        <v>1182</v>
      </c>
      <c r="M1801" s="34"/>
      <c r="N1801" s="34">
        <v>20000</v>
      </c>
      <c r="O1801" s="34">
        <f t="shared" si="309"/>
        <v>20000</v>
      </c>
      <c r="P1801" s="34"/>
      <c r="Q1801" s="34"/>
      <c r="R1801" s="34"/>
      <c r="S1801" s="34"/>
      <c r="T1801" s="3" t="s">
        <v>2153</v>
      </c>
    </row>
    <row r="1802" spans="1:21" x14ac:dyDescent="0.35">
      <c r="A1802" s="3" t="s">
        <v>107</v>
      </c>
      <c r="B1802" s="3"/>
      <c r="C1802" s="3"/>
      <c r="D1802" s="3"/>
      <c r="E1802" s="91"/>
      <c r="F1802" s="34"/>
      <c r="G1802" s="34"/>
      <c r="H1802" s="34"/>
      <c r="I1802" s="34"/>
      <c r="J1802" s="34"/>
      <c r="K1802" s="21">
        <v>44585</v>
      </c>
      <c r="L1802" s="3" t="s">
        <v>1182</v>
      </c>
      <c r="M1802" s="34"/>
      <c r="N1802" s="34">
        <v>51000</v>
      </c>
      <c r="O1802" s="34">
        <f t="shared" si="309"/>
        <v>51000</v>
      </c>
      <c r="P1802" s="34"/>
      <c r="Q1802" s="34"/>
      <c r="R1802" s="34"/>
      <c r="S1802" s="34"/>
      <c r="T1802" s="3" t="s">
        <v>2153</v>
      </c>
    </row>
    <row r="1803" spans="1:21" x14ac:dyDescent="0.35">
      <c r="A1803" s="3" t="s">
        <v>107</v>
      </c>
      <c r="B1803" s="3"/>
      <c r="C1803" s="3"/>
      <c r="D1803" s="3"/>
      <c r="E1803" s="91"/>
      <c r="F1803" s="34"/>
      <c r="G1803" s="34"/>
      <c r="H1803" s="34"/>
      <c r="I1803" s="34"/>
      <c r="J1803" s="34"/>
      <c r="K1803" s="21"/>
      <c r="L1803" s="3"/>
      <c r="M1803" s="34"/>
      <c r="N1803" s="34"/>
      <c r="O1803" s="34"/>
      <c r="P1803" s="34"/>
      <c r="Q1803" s="34"/>
      <c r="R1803" s="34"/>
      <c r="S1803" s="34"/>
      <c r="T1803" s="3" t="s">
        <v>2153</v>
      </c>
    </row>
    <row r="1804" spans="1:21" s="95" customFormat="1" x14ac:dyDescent="0.35">
      <c r="A1804" s="18"/>
      <c r="B1804" s="18"/>
      <c r="C1804" s="18"/>
      <c r="D1804" s="18"/>
      <c r="E1804" s="94"/>
      <c r="F1804" s="23"/>
      <c r="G1804" s="23"/>
      <c r="H1804" s="23"/>
      <c r="I1804" s="23"/>
      <c r="J1804" s="23"/>
      <c r="K1804" s="36"/>
      <c r="L1804" s="18"/>
      <c r="M1804" s="23">
        <f t="shared" ref="M1804:N1804" si="310">SUM(M1799:M1803)</f>
        <v>0</v>
      </c>
      <c r="N1804" s="23">
        <f t="shared" si="310"/>
        <v>466595</v>
      </c>
      <c r="O1804" s="23">
        <f>SUM(O1799:O1803)</f>
        <v>466595</v>
      </c>
      <c r="P1804" s="23">
        <f>+I1798-M1804</f>
        <v>0</v>
      </c>
      <c r="Q1804" s="23">
        <f>+J1798-N1804</f>
        <v>4.9999999999417923</v>
      </c>
      <c r="R1804" s="23">
        <f>+P1804+Q1804</f>
        <v>4.9999999999417923</v>
      </c>
      <c r="S1804" s="23">
        <f>+O1804</f>
        <v>466595</v>
      </c>
      <c r="T1804" s="18"/>
      <c r="U1804" s="95" t="s">
        <v>2302</v>
      </c>
    </row>
    <row r="1805" spans="1:21" x14ac:dyDescent="0.35">
      <c r="A1805" s="3" t="s">
        <v>108</v>
      </c>
      <c r="B1805" s="3" t="s">
        <v>326</v>
      </c>
      <c r="C1805" s="3"/>
      <c r="D1805" s="3">
        <v>93.34</v>
      </c>
      <c r="E1805" s="91">
        <v>10000</v>
      </c>
      <c r="F1805" s="34">
        <f>+D1805*0.8364</f>
        <v>78.069576000000012</v>
      </c>
      <c r="G1805" s="34"/>
      <c r="H1805" s="34">
        <f>+D1805*E1805</f>
        <v>933400</v>
      </c>
      <c r="I1805" s="34">
        <f>+CEILING(F1805*G1805,1000)</f>
        <v>0</v>
      </c>
      <c r="J1805" s="34">
        <f>(H1805-I1805)</f>
        <v>933400</v>
      </c>
      <c r="K1805" s="98">
        <v>44355</v>
      </c>
      <c r="L1805" s="3" t="s">
        <v>2109</v>
      </c>
      <c r="M1805" s="34"/>
      <c r="N1805" s="34"/>
      <c r="O1805" s="34"/>
      <c r="P1805" s="34"/>
      <c r="Q1805" s="34"/>
      <c r="R1805" s="34"/>
      <c r="S1805" s="34"/>
      <c r="T1805" s="3" t="s">
        <v>2144</v>
      </c>
      <c r="U1805" s="1" t="s">
        <v>2303</v>
      </c>
    </row>
    <row r="1806" spans="1:21" x14ac:dyDescent="0.35">
      <c r="A1806" s="3" t="s">
        <v>108</v>
      </c>
      <c r="B1806" s="3"/>
      <c r="C1806" s="3"/>
      <c r="D1806" s="3"/>
      <c r="E1806" s="91"/>
      <c r="F1806" s="34"/>
      <c r="G1806" s="34"/>
      <c r="H1806" s="34"/>
      <c r="I1806" s="34"/>
      <c r="J1806" s="34"/>
      <c r="K1806" s="98">
        <v>44355</v>
      </c>
      <c r="L1806" s="3" t="s">
        <v>316</v>
      </c>
      <c r="M1806" s="34">
        <v>25000</v>
      </c>
      <c r="N1806" s="34"/>
      <c r="O1806" s="34">
        <f t="shared" si="309"/>
        <v>25000</v>
      </c>
      <c r="P1806" s="34"/>
      <c r="Q1806" s="34"/>
      <c r="R1806" s="34"/>
      <c r="S1806" s="34"/>
      <c r="T1806" s="3" t="s">
        <v>2144</v>
      </c>
    </row>
    <row r="1807" spans="1:21" x14ac:dyDescent="0.35">
      <c r="A1807" s="3" t="s">
        <v>108</v>
      </c>
      <c r="B1807" s="3"/>
      <c r="C1807" s="3"/>
      <c r="D1807" s="3"/>
      <c r="E1807" s="91"/>
      <c r="F1807" s="34"/>
      <c r="G1807" s="34"/>
      <c r="H1807" s="34"/>
      <c r="I1807" s="34"/>
      <c r="J1807" s="34"/>
      <c r="K1807" s="98">
        <v>44355</v>
      </c>
      <c r="L1807" s="3" t="s">
        <v>316</v>
      </c>
      <c r="M1807" s="34">
        <v>25000</v>
      </c>
      <c r="N1807" s="34"/>
      <c r="O1807" s="34">
        <f t="shared" si="309"/>
        <v>25000</v>
      </c>
      <c r="P1807" s="34"/>
      <c r="Q1807" s="34"/>
      <c r="R1807" s="34"/>
      <c r="S1807" s="34"/>
      <c r="T1807" s="3" t="s">
        <v>2144</v>
      </c>
    </row>
    <row r="1808" spans="1:21" x14ac:dyDescent="0.35">
      <c r="A1808" s="3" t="s">
        <v>108</v>
      </c>
      <c r="B1808" s="3"/>
      <c r="C1808" s="3"/>
      <c r="D1808" s="3"/>
      <c r="E1808" s="91"/>
      <c r="F1808" s="34"/>
      <c r="G1808" s="34"/>
      <c r="H1808" s="34"/>
      <c r="I1808" s="34"/>
      <c r="J1808" s="34"/>
      <c r="K1808" s="98">
        <v>44508</v>
      </c>
      <c r="L1808" s="3" t="s">
        <v>1182</v>
      </c>
      <c r="M1808" s="34"/>
      <c r="N1808" s="34">
        <v>125000</v>
      </c>
      <c r="O1808" s="34">
        <f t="shared" si="309"/>
        <v>125000</v>
      </c>
      <c r="P1808" s="34"/>
      <c r="Q1808" s="34"/>
      <c r="R1808" s="34"/>
      <c r="S1808" s="34"/>
      <c r="T1808" s="3" t="s">
        <v>2144</v>
      </c>
    </row>
    <row r="1809" spans="1:20" x14ac:dyDescent="0.35">
      <c r="A1809" s="3" t="s">
        <v>108</v>
      </c>
      <c r="B1809" s="3"/>
      <c r="C1809" s="3"/>
      <c r="D1809" s="3"/>
      <c r="E1809" s="91"/>
      <c r="F1809" s="34">
        <f>+D1809*0.8364</f>
        <v>0</v>
      </c>
      <c r="G1809" s="34"/>
      <c r="H1809" s="34"/>
      <c r="I1809" s="34"/>
      <c r="J1809" s="34"/>
      <c r="K1809" s="98">
        <v>44387</v>
      </c>
      <c r="L1809" s="3" t="s">
        <v>316</v>
      </c>
      <c r="M1809" s="34">
        <v>99999</v>
      </c>
      <c r="N1809" s="34"/>
      <c r="O1809" s="34">
        <f t="shared" si="309"/>
        <v>99999</v>
      </c>
      <c r="P1809" s="34"/>
      <c r="Q1809" s="34"/>
      <c r="R1809" s="34"/>
      <c r="S1809" s="34"/>
      <c r="T1809" s="3" t="s">
        <v>2144</v>
      </c>
    </row>
    <row r="1810" spans="1:20" x14ac:dyDescent="0.35">
      <c r="A1810" s="3" t="s">
        <v>108</v>
      </c>
      <c r="B1810" s="3"/>
      <c r="C1810" s="3"/>
      <c r="D1810" s="3"/>
      <c r="E1810" s="91"/>
      <c r="F1810" s="34"/>
      <c r="G1810" s="34"/>
      <c r="H1810" s="34"/>
      <c r="I1810" s="34"/>
      <c r="J1810" s="34"/>
      <c r="K1810" s="98">
        <v>44387</v>
      </c>
      <c r="L1810" s="3" t="s">
        <v>316</v>
      </c>
      <c r="M1810" s="34">
        <v>1</v>
      </c>
      <c r="N1810" s="34"/>
      <c r="O1810" s="34">
        <f t="shared" si="309"/>
        <v>1</v>
      </c>
      <c r="P1810" s="34"/>
      <c r="Q1810" s="34"/>
      <c r="R1810" s="34"/>
      <c r="S1810" s="34"/>
      <c r="T1810" s="3" t="s">
        <v>2144</v>
      </c>
    </row>
    <row r="1811" spans="1:20" x14ac:dyDescent="0.35">
      <c r="A1811" s="3" t="s">
        <v>108</v>
      </c>
      <c r="B1811" s="3"/>
      <c r="C1811" s="3"/>
      <c r="D1811" s="3"/>
      <c r="E1811" s="91"/>
      <c r="F1811" s="34"/>
      <c r="G1811" s="34"/>
      <c r="H1811" s="34"/>
      <c r="I1811" s="34"/>
      <c r="J1811" s="34"/>
      <c r="K1811" s="98">
        <v>44387</v>
      </c>
      <c r="L1811" s="3" t="s">
        <v>316</v>
      </c>
      <c r="M1811" s="34">
        <v>57000</v>
      </c>
      <c r="N1811" s="34"/>
      <c r="O1811" s="34">
        <f t="shared" si="309"/>
        <v>57000</v>
      </c>
      <c r="P1811" s="34"/>
      <c r="Q1811" s="34"/>
      <c r="R1811" s="34"/>
      <c r="S1811" s="34"/>
      <c r="T1811" s="3" t="s">
        <v>2144</v>
      </c>
    </row>
    <row r="1812" spans="1:20" x14ac:dyDescent="0.35">
      <c r="A1812" s="3" t="s">
        <v>108</v>
      </c>
      <c r="B1812" s="3"/>
      <c r="C1812" s="3"/>
      <c r="D1812" s="3"/>
      <c r="E1812" s="91"/>
      <c r="F1812" s="34"/>
      <c r="G1812" s="34"/>
      <c r="H1812" s="34"/>
      <c r="I1812" s="34"/>
      <c r="J1812" s="34"/>
      <c r="K1812" s="98">
        <v>44387</v>
      </c>
      <c r="L1812" s="3" t="s">
        <v>316</v>
      </c>
      <c r="M1812" s="34">
        <v>23000</v>
      </c>
      <c r="N1812" s="34"/>
      <c r="O1812" s="34">
        <f t="shared" si="309"/>
        <v>23000</v>
      </c>
      <c r="P1812" s="34"/>
      <c r="Q1812" s="34"/>
      <c r="R1812" s="34"/>
      <c r="S1812" s="34"/>
      <c r="T1812" s="3" t="s">
        <v>2144</v>
      </c>
    </row>
    <row r="1813" spans="1:20" x14ac:dyDescent="0.35">
      <c r="A1813" s="3" t="s">
        <v>108</v>
      </c>
      <c r="B1813" s="3"/>
      <c r="C1813" s="3"/>
      <c r="D1813" s="3"/>
      <c r="E1813" s="91"/>
      <c r="F1813" s="34"/>
      <c r="G1813" s="34"/>
      <c r="H1813" s="34"/>
      <c r="I1813" s="34"/>
      <c r="J1813" s="34"/>
      <c r="K1813" s="98">
        <v>44387</v>
      </c>
      <c r="L1813" s="3" t="s">
        <v>316</v>
      </c>
      <c r="M1813" s="34">
        <v>30000</v>
      </c>
      <c r="N1813" s="34"/>
      <c r="O1813" s="34">
        <f t="shared" si="309"/>
        <v>30000</v>
      </c>
      <c r="P1813" s="34"/>
      <c r="Q1813" s="34"/>
      <c r="R1813" s="34"/>
      <c r="S1813" s="34"/>
      <c r="T1813" s="3" t="s">
        <v>2144</v>
      </c>
    </row>
    <row r="1814" spans="1:20" x14ac:dyDescent="0.35">
      <c r="A1814" s="3" t="s">
        <v>108</v>
      </c>
      <c r="B1814" s="3"/>
      <c r="C1814" s="3"/>
      <c r="D1814" s="3"/>
      <c r="E1814" s="91"/>
      <c r="F1814" s="34"/>
      <c r="G1814" s="34"/>
      <c r="H1814" s="34"/>
      <c r="I1814" s="34"/>
      <c r="J1814" s="34"/>
      <c r="K1814" s="98">
        <v>44498</v>
      </c>
      <c r="L1814" s="3" t="s">
        <v>1182</v>
      </c>
      <c r="M1814" s="34"/>
      <c r="N1814" s="34">
        <v>-175000</v>
      </c>
      <c r="O1814" s="34">
        <f t="shared" si="309"/>
        <v>-175000</v>
      </c>
      <c r="P1814" s="34"/>
      <c r="Q1814" s="34"/>
      <c r="R1814" s="34"/>
      <c r="S1814" s="34"/>
      <c r="T1814" s="3" t="s">
        <v>2144</v>
      </c>
    </row>
    <row r="1815" spans="1:20" x14ac:dyDescent="0.35">
      <c r="A1815" s="3" t="s">
        <v>108</v>
      </c>
      <c r="B1815" s="3"/>
      <c r="C1815" s="3"/>
      <c r="D1815" s="3"/>
      <c r="E1815" s="91"/>
      <c r="F1815" s="34"/>
      <c r="G1815" s="34"/>
      <c r="H1815" s="34"/>
      <c r="I1815" s="34"/>
      <c r="J1815" s="34"/>
      <c r="K1815" s="98">
        <v>44508</v>
      </c>
      <c r="L1815" s="3" t="s">
        <v>1182</v>
      </c>
      <c r="M1815" s="34"/>
      <c r="N1815" s="34">
        <v>94000</v>
      </c>
      <c r="O1815" s="34">
        <f t="shared" si="309"/>
        <v>94000</v>
      </c>
      <c r="P1815" s="34"/>
      <c r="Q1815" s="34"/>
      <c r="R1815" s="34"/>
      <c r="S1815" s="34"/>
      <c r="T1815" s="3" t="s">
        <v>2144</v>
      </c>
    </row>
    <row r="1816" spans="1:20" x14ac:dyDescent="0.35">
      <c r="A1816" s="3" t="s">
        <v>108</v>
      </c>
      <c r="B1816" s="3"/>
      <c r="C1816" s="3"/>
      <c r="D1816" s="3"/>
      <c r="E1816" s="91"/>
      <c r="F1816" s="34"/>
      <c r="G1816" s="34"/>
      <c r="H1816" s="34"/>
      <c r="I1816" s="34"/>
      <c r="J1816" s="34"/>
      <c r="K1816" s="98">
        <v>44508</v>
      </c>
      <c r="L1816" s="3" t="s">
        <v>316</v>
      </c>
      <c r="M1816" s="34">
        <v>45000</v>
      </c>
      <c r="N1816" s="34"/>
      <c r="O1816" s="34">
        <f t="shared" si="309"/>
        <v>45000</v>
      </c>
      <c r="P1816" s="34"/>
      <c r="Q1816" s="34"/>
      <c r="R1816" s="34"/>
      <c r="S1816" s="34"/>
      <c r="T1816" s="3" t="s">
        <v>2144</v>
      </c>
    </row>
    <row r="1817" spans="1:20" x14ac:dyDescent="0.35">
      <c r="A1817" s="3" t="s">
        <v>108</v>
      </c>
      <c r="B1817" s="3"/>
      <c r="C1817" s="3"/>
      <c r="D1817" s="3"/>
      <c r="E1817" s="91"/>
      <c r="F1817" s="34">
        <f>+D1817*0.8364</f>
        <v>0</v>
      </c>
      <c r="G1817" s="34"/>
      <c r="H1817" s="34"/>
      <c r="I1817" s="34"/>
      <c r="J1817" s="34"/>
      <c r="K1817" s="98">
        <v>44508</v>
      </c>
      <c r="L1817" s="3" t="s">
        <v>316</v>
      </c>
      <c r="M1817" s="34">
        <v>70000</v>
      </c>
      <c r="N1817" s="34"/>
      <c r="O1817" s="34">
        <f t="shared" si="309"/>
        <v>70000</v>
      </c>
      <c r="P1817" s="34"/>
      <c r="Q1817" s="34"/>
      <c r="R1817" s="34"/>
      <c r="S1817" s="34"/>
      <c r="T1817" s="3" t="s">
        <v>2144</v>
      </c>
    </row>
    <row r="1818" spans="1:20" x14ac:dyDescent="0.35">
      <c r="A1818" s="3" t="s">
        <v>108</v>
      </c>
      <c r="B1818" s="3"/>
      <c r="C1818" s="3"/>
      <c r="D1818" s="3"/>
      <c r="E1818" s="91"/>
      <c r="F1818" s="34"/>
      <c r="G1818" s="34"/>
      <c r="H1818" s="34"/>
      <c r="I1818" s="34"/>
      <c r="J1818" s="34"/>
      <c r="K1818" s="98">
        <v>44509</v>
      </c>
      <c r="L1818" s="100" t="s">
        <v>2283</v>
      </c>
      <c r="M1818" s="34"/>
      <c r="N1818" s="100">
        <v>-69000</v>
      </c>
      <c r="O1818" s="34">
        <f t="shared" si="309"/>
        <v>-69000</v>
      </c>
      <c r="P1818" s="34"/>
      <c r="Q1818" s="34"/>
      <c r="R1818" s="34"/>
      <c r="S1818" s="34"/>
      <c r="T1818" s="3" t="s">
        <v>2144</v>
      </c>
    </row>
    <row r="1819" spans="1:20" x14ac:dyDescent="0.35">
      <c r="A1819" s="3" t="s">
        <v>108</v>
      </c>
      <c r="B1819" s="3"/>
      <c r="C1819" s="3"/>
      <c r="D1819" s="3"/>
      <c r="E1819" s="91"/>
      <c r="F1819" s="34"/>
      <c r="G1819" s="34"/>
      <c r="H1819" s="34"/>
      <c r="I1819" s="34"/>
      <c r="J1819" s="34"/>
      <c r="K1819" s="98">
        <v>44581</v>
      </c>
      <c r="L1819" s="3" t="s">
        <v>316</v>
      </c>
      <c r="M1819" s="34">
        <v>220000</v>
      </c>
      <c r="N1819" s="34"/>
      <c r="O1819" s="34">
        <f t="shared" si="309"/>
        <v>220000</v>
      </c>
      <c r="P1819" s="34"/>
      <c r="Q1819" s="34"/>
      <c r="R1819" s="34"/>
      <c r="S1819" s="34"/>
      <c r="T1819" s="3" t="s">
        <v>2144</v>
      </c>
    </row>
    <row r="1820" spans="1:20" x14ac:dyDescent="0.35">
      <c r="A1820" s="3" t="s">
        <v>108</v>
      </c>
      <c r="B1820" s="3"/>
      <c r="C1820" s="3"/>
      <c r="D1820" s="3"/>
      <c r="E1820" s="91"/>
      <c r="F1820" s="34"/>
      <c r="G1820" s="34"/>
      <c r="H1820" s="34"/>
      <c r="I1820" s="34"/>
      <c r="J1820" s="34"/>
      <c r="K1820" s="98">
        <v>44582</v>
      </c>
      <c r="L1820" s="3" t="s">
        <v>316</v>
      </c>
      <c r="M1820" s="34">
        <v>200000</v>
      </c>
      <c r="N1820" s="34"/>
      <c r="O1820" s="34">
        <f t="shared" si="309"/>
        <v>200000</v>
      </c>
      <c r="P1820" s="34"/>
      <c r="Q1820" s="34"/>
      <c r="R1820" s="34"/>
      <c r="S1820" s="34"/>
      <c r="T1820" s="3" t="s">
        <v>2144</v>
      </c>
    </row>
    <row r="1821" spans="1:20" x14ac:dyDescent="0.35">
      <c r="A1821" s="3" t="s">
        <v>108</v>
      </c>
      <c r="B1821" s="3"/>
      <c r="C1821" s="3"/>
      <c r="D1821" s="3"/>
      <c r="E1821" s="91"/>
      <c r="F1821" s="34"/>
      <c r="G1821" s="34"/>
      <c r="H1821" s="34"/>
      <c r="I1821" s="34"/>
      <c r="J1821" s="34"/>
      <c r="K1821" s="98">
        <v>44582</v>
      </c>
      <c r="L1821" s="3" t="s">
        <v>9</v>
      </c>
      <c r="M1821" s="34"/>
      <c r="N1821" s="34">
        <v>488400</v>
      </c>
      <c r="O1821" s="34">
        <f t="shared" si="309"/>
        <v>488400</v>
      </c>
      <c r="P1821" s="34"/>
      <c r="Q1821" s="34"/>
      <c r="R1821" s="34"/>
      <c r="S1821" s="34"/>
      <c r="T1821" s="3" t="s">
        <v>2144</v>
      </c>
    </row>
    <row r="1822" spans="1:20" x14ac:dyDescent="0.35">
      <c r="A1822" s="3" t="s">
        <v>108</v>
      </c>
      <c r="B1822" s="3"/>
      <c r="C1822" s="3"/>
      <c r="D1822" s="3"/>
      <c r="E1822" s="91"/>
      <c r="F1822" s="34"/>
      <c r="G1822" s="34"/>
      <c r="H1822" s="34"/>
      <c r="I1822" s="34"/>
      <c r="J1822" s="34"/>
      <c r="K1822" s="98">
        <v>44580</v>
      </c>
      <c r="L1822" s="3" t="s">
        <v>316</v>
      </c>
      <c r="M1822" s="34">
        <v>-30000</v>
      </c>
      <c r="N1822" s="34"/>
      <c r="O1822" s="34">
        <f t="shared" si="309"/>
        <v>-30000</v>
      </c>
      <c r="P1822" s="34"/>
      <c r="Q1822" s="34"/>
      <c r="R1822" s="34"/>
      <c r="S1822" s="34"/>
      <c r="T1822" s="3" t="s">
        <v>2144</v>
      </c>
    </row>
    <row r="1823" spans="1:20" x14ac:dyDescent="0.35">
      <c r="A1823" s="3" t="s">
        <v>108</v>
      </c>
      <c r="B1823" s="3"/>
      <c r="C1823" s="3"/>
      <c r="D1823" s="3"/>
      <c r="E1823" s="91"/>
      <c r="F1823" s="34"/>
      <c r="G1823" s="34"/>
      <c r="H1823" s="34"/>
      <c r="I1823" s="34"/>
      <c r="J1823" s="34"/>
      <c r="K1823" s="98">
        <v>44580</v>
      </c>
      <c r="L1823" s="3" t="s">
        <v>316</v>
      </c>
      <c r="M1823" s="34">
        <v>-170000</v>
      </c>
      <c r="N1823" s="34"/>
      <c r="O1823" s="34">
        <f t="shared" si="309"/>
        <v>-170000</v>
      </c>
      <c r="P1823" s="34"/>
      <c r="Q1823" s="34"/>
      <c r="R1823" s="34"/>
      <c r="S1823" s="34"/>
      <c r="T1823" s="3" t="s">
        <v>2144</v>
      </c>
    </row>
    <row r="1824" spans="1:20" x14ac:dyDescent="0.35">
      <c r="A1824" s="3" t="s">
        <v>108</v>
      </c>
      <c r="B1824" s="3"/>
      <c r="C1824" s="3"/>
      <c r="D1824" s="3"/>
      <c r="E1824" s="91"/>
      <c r="F1824" s="34"/>
      <c r="G1824" s="34"/>
      <c r="H1824" s="34"/>
      <c r="I1824" s="34"/>
      <c r="J1824" s="34"/>
      <c r="K1824" s="98">
        <v>44580</v>
      </c>
      <c r="L1824" s="3" t="s">
        <v>316</v>
      </c>
      <c r="M1824" s="34">
        <v>-45000</v>
      </c>
      <c r="N1824" s="34"/>
      <c r="O1824" s="34">
        <f t="shared" si="309"/>
        <v>-45000</v>
      </c>
      <c r="P1824" s="34"/>
      <c r="Q1824" s="34"/>
      <c r="R1824" s="34"/>
      <c r="S1824" s="34"/>
      <c r="T1824" s="3" t="s">
        <v>2144</v>
      </c>
    </row>
    <row r="1825" spans="1:21" x14ac:dyDescent="0.35">
      <c r="A1825" s="3" t="s">
        <v>108</v>
      </c>
      <c r="B1825" s="3"/>
      <c r="C1825" s="3"/>
      <c r="D1825" s="3"/>
      <c r="E1825" s="91"/>
      <c r="F1825" s="34"/>
      <c r="G1825" s="34"/>
      <c r="H1825" s="34"/>
      <c r="I1825" s="34"/>
      <c r="J1825" s="34"/>
      <c r="K1825" s="98">
        <v>44580</v>
      </c>
      <c r="L1825" s="3" t="s">
        <v>316</v>
      </c>
      <c r="M1825" s="34">
        <v>-80000</v>
      </c>
      <c r="N1825" s="34"/>
      <c r="O1825" s="34">
        <f t="shared" si="309"/>
        <v>-80000</v>
      </c>
      <c r="P1825" s="34"/>
      <c r="Q1825" s="34"/>
      <c r="R1825" s="34"/>
      <c r="S1825" s="34"/>
      <c r="T1825" s="3" t="s">
        <v>2144</v>
      </c>
    </row>
    <row r="1826" spans="1:21" x14ac:dyDescent="0.35">
      <c r="A1826" s="3" t="s">
        <v>108</v>
      </c>
      <c r="B1826" s="3"/>
      <c r="C1826" s="3"/>
      <c r="D1826" s="3"/>
      <c r="E1826" s="91"/>
      <c r="F1826" s="34"/>
      <c r="G1826" s="34"/>
      <c r="H1826" s="34"/>
      <c r="I1826" s="34"/>
      <c r="J1826" s="34"/>
      <c r="K1826" s="3"/>
      <c r="L1826" s="3"/>
      <c r="M1826" s="34"/>
      <c r="N1826" s="34"/>
      <c r="O1826" s="34"/>
      <c r="P1826" s="34"/>
      <c r="Q1826" s="34"/>
      <c r="R1826" s="34"/>
      <c r="S1826" s="34"/>
      <c r="T1826" s="3" t="s">
        <v>2144</v>
      </c>
    </row>
    <row r="1827" spans="1:21" s="95" customFormat="1" x14ac:dyDescent="0.35">
      <c r="A1827" s="18"/>
      <c r="B1827" s="18"/>
      <c r="C1827" s="18"/>
      <c r="D1827" s="18"/>
      <c r="E1827" s="94"/>
      <c r="F1827" s="23"/>
      <c r="G1827" s="23"/>
      <c r="H1827" s="23"/>
      <c r="I1827" s="23"/>
      <c r="J1827" s="23"/>
      <c r="K1827" s="18"/>
      <c r="L1827" s="18"/>
      <c r="M1827" s="23">
        <f t="shared" ref="M1827:N1827" si="311">SUM(M1806:M1826)</f>
        <v>470000</v>
      </c>
      <c r="N1827" s="23">
        <f t="shared" si="311"/>
        <v>463400</v>
      </c>
      <c r="O1827" s="23">
        <f>SUM(O1806:O1826)</f>
        <v>933400</v>
      </c>
      <c r="P1827" s="23">
        <f>+I1805-M1827</f>
        <v>-470000</v>
      </c>
      <c r="Q1827" s="23">
        <f>+J1805-N1827</f>
        <v>470000</v>
      </c>
      <c r="R1827" s="23">
        <f>+P1827+Q1827</f>
        <v>0</v>
      </c>
      <c r="S1827" s="23">
        <f>+O1827</f>
        <v>933400</v>
      </c>
      <c r="T1827" s="18"/>
      <c r="U1827" s="95" t="s">
        <v>2302</v>
      </c>
    </row>
    <row r="1828" spans="1:21" x14ac:dyDescent="0.35">
      <c r="A1828" s="3" t="s">
        <v>109</v>
      </c>
      <c r="B1828" s="3" t="s">
        <v>326</v>
      </c>
      <c r="C1828" s="3"/>
      <c r="D1828" s="3">
        <v>70</v>
      </c>
      <c r="E1828" s="91">
        <v>10000</v>
      </c>
      <c r="F1828" s="34">
        <f>+D1828*0.8364</f>
        <v>58.548000000000002</v>
      </c>
      <c r="G1828" s="34"/>
      <c r="H1828" s="34">
        <f>+D1828*E1828</f>
        <v>700000</v>
      </c>
      <c r="I1828" s="34">
        <f>+CEILING(F1828*G1828,1000)</f>
        <v>0</v>
      </c>
      <c r="J1828" s="34">
        <f>(H1828-I1828)</f>
        <v>700000</v>
      </c>
      <c r="K1828" s="99" t="s">
        <v>2124</v>
      </c>
      <c r="L1828" s="3" t="s">
        <v>2109</v>
      </c>
      <c r="M1828" s="34"/>
      <c r="N1828" s="34"/>
      <c r="O1828" s="34"/>
      <c r="P1828" s="34"/>
      <c r="Q1828" s="34"/>
      <c r="R1828" s="34"/>
      <c r="S1828" s="34"/>
      <c r="T1828" s="3" t="s">
        <v>2144</v>
      </c>
      <c r="U1828" s="1" t="s">
        <v>2303</v>
      </c>
    </row>
    <row r="1829" spans="1:21" x14ac:dyDescent="0.35">
      <c r="A1829" s="3" t="s">
        <v>109</v>
      </c>
      <c r="B1829" s="3"/>
      <c r="C1829" s="3"/>
      <c r="D1829" s="3"/>
      <c r="E1829" s="91"/>
      <c r="F1829" s="34">
        <f>+D1829*0.8364</f>
        <v>0</v>
      </c>
      <c r="G1829" s="34"/>
      <c r="H1829" s="34"/>
      <c r="I1829" s="34"/>
      <c r="J1829" s="34"/>
      <c r="K1829" s="99" t="s">
        <v>2124</v>
      </c>
      <c r="L1829" s="3" t="s">
        <v>9</v>
      </c>
      <c r="M1829" s="34"/>
      <c r="N1829" s="34">
        <v>30000</v>
      </c>
      <c r="O1829" s="34">
        <f t="shared" ref="O1829:O1840" si="312">+SUM(M1829:N1829)</f>
        <v>30000</v>
      </c>
      <c r="P1829" s="34"/>
      <c r="Q1829" s="34"/>
      <c r="R1829" s="34"/>
      <c r="S1829" s="34"/>
      <c r="T1829" s="3" t="s">
        <v>2144</v>
      </c>
    </row>
    <row r="1830" spans="1:21" x14ac:dyDescent="0.35">
      <c r="A1830" s="3" t="s">
        <v>109</v>
      </c>
      <c r="B1830" s="3"/>
      <c r="C1830" s="3"/>
      <c r="D1830" s="3"/>
      <c r="E1830" s="91"/>
      <c r="F1830" s="34"/>
      <c r="G1830" s="34"/>
      <c r="H1830" s="34"/>
      <c r="I1830" s="34"/>
      <c r="J1830" s="34"/>
      <c r="K1830" s="98">
        <v>44508</v>
      </c>
      <c r="L1830" s="3" t="s">
        <v>1182</v>
      </c>
      <c r="M1830" s="34"/>
      <c r="N1830" s="34">
        <v>145000</v>
      </c>
      <c r="O1830" s="34">
        <f t="shared" si="312"/>
        <v>145000</v>
      </c>
      <c r="P1830" s="34"/>
      <c r="Q1830" s="34"/>
      <c r="R1830" s="34"/>
      <c r="S1830" s="34"/>
      <c r="T1830" s="3" t="s">
        <v>2144</v>
      </c>
    </row>
    <row r="1831" spans="1:21" x14ac:dyDescent="0.35">
      <c r="A1831" s="3" t="s">
        <v>109</v>
      </c>
      <c r="B1831" s="3"/>
      <c r="C1831" s="3"/>
      <c r="D1831" s="3"/>
      <c r="E1831" s="91"/>
      <c r="F1831" s="34"/>
      <c r="G1831" s="34"/>
      <c r="H1831" s="34"/>
      <c r="I1831" s="34"/>
      <c r="J1831" s="34"/>
      <c r="K1831" s="98">
        <v>44502</v>
      </c>
      <c r="L1831" s="3" t="s">
        <v>1182</v>
      </c>
      <c r="M1831" s="34"/>
      <c r="N1831" s="34">
        <v>25000</v>
      </c>
      <c r="O1831" s="34">
        <f t="shared" si="312"/>
        <v>25000</v>
      </c>
      <c r="P1831" s="34"/>
      <c r="Q1831" s="34"/>
      <c r="R1831" s="34"/>
      <c r="S1831" s="34"/>
      <c r="T1831" s="3" t="s">
        <v>2144</v>
      </c>
    </row>
    <row r="1832" spans="1:21" x14ac:dyDescent="0.35">
      <c r="A1832" s="3" t="s">
        <v>109</v>
      </c>
      <c r="B1832" s="3"/>
      <c r="C1832" s="3"/>
      <c r="D1832" s="3"/>
      <c r="E1832" s="91"/>
      <c r="F1832" s="34"/>
      <c r="G1832" s="34"/>
      <c r="H1832" s="34"/>
      <c r="I1832" s="34"/>
      <c r="J1832" s="34"/>
      <c r="K1832" s="98">
        <v>44509</v>
      </c>
      <c r="L1832" s="3" t="s">
        <v>316</v>
      </c>
      <c r="M1832" s="34">
        <v>150000</v>
      </c>
      <c r="N1832" s="34"/>
      <c r="O1832" s="34">
        <f t="shared" si="312"/>
        <v>150000</v>
      </c>
      <c r="P1832" s="34"/>
      <c r="Q1832" s="34"/>
      <c r="R1832" s="34"/>
      <c r="S1832" s="34"/>
      <c r="T1832" s="3" t="s">
        <v>2144</v>
      </c>
    </row>
    <row r="1833" spans="1:21" x14ac:dyDescent="0.35">
      <c r="A1833" s="3" t="s">
        <v>109</v>
      </c>
      <c r="B1833" s="3"/>
      <c r="C1833" s="3"/>
      <c r="D1833" s="3"/>
      <c r="E1833" s="91"/>
      <c r="F1833" s="34"/>
      <c r="G1833" s="34"/>
      <c r="H1833" s="34"/>
      <c r="I1833" s="34"/>
      <c r="J1833" s="34"/>
      <c r="K1833" s="98">
        <v>44554</v>
      </c>
      <c r="L1833" s="3" t="s">
        <v>1182</v>
      </c>
      <c r="M1833" s="34"/>
      <c r="N1833" s="34">
        <v>-50000</v>
      </c>
      <c r="O1833" s="34">
        <f t="shared" si="312"/>
        <v>-50000</v>
      </c>
      <c r="P1833" s="34"/>
      <c r="Q1833" s="34"/>
      <c r="R1833" s="34"/>
      <c r="S1833" s="34"/>
      <c r="T1833" s="3" t="s">
        <v>2144</v>
      </c>
    </row>
    <row r="1834" spans="1:21" x14ac:dyDescent="0.35">
      <c r="A1834" s="3" t="s">
        <v>109</v>
      </c>
      <c r="B1834" s="3"/>
      <c r="C1834" s="3"/>
      <c r="D1834" s="3"/>
      <c r="E1834" s="91"/>
      <c r="F1834" s="34">
        <f>+D1834*0.8364</f>
        <v>0</v>
      </c>
      <c r="G1834" s="34"/>
      <c r="H1834" s="34"/>
      <c r="I1834" s="34"/>
      <c r="J1834" s="34"/>
      <c r="K1834" s="98">
        <v>44564</v>
      </c>
      <c r="L1834" s="3" t="s">
        <v>316</v>
      </c>
      <c r="M1834" s="34">
        <v>25000</v>
      </c>
      <c r="N1834" s="34"/>
      <c r="O1834" s="34">
        <f t="shared" si="312"/>
        <v>25000</v>
      </c>
      <c r="P1834" s="34"/>
      <c r="Q1834" s="34"/>
      <c r="R1834" s="34"/>
      <c r="S1834" s="34"/>
      <c r="T1834" s="3" t="s">
        <v>2144</v>
      </c>
    </row>
    <row r="1835" spans="1:21" x14ac:dyDescent="0.35">
      <c r="A1835" s="3" t="s">
        <v>109</v>
      </c>
      <c r="B1835" s="3"/>
      <c r="C1835" s="3"/>
      <c r="D1835" s="3"/>
      <c r="E1835" s="91"/>
      <c r="F1835" s="34"/>
      <c r="G1835" s="34"/>
      <c r="H1835" s="34"/>
      <c r="I1835" s="34"/>
      <c r="J1835" s="34"/>
      <c r="K1835" s="98">
        <v>44574</v>
      </c>
      <c r="L1835" s="3" t="s">
        <v>316</v>
      </c>
      <c r="M1835" s="34">
        <v>200000</v>
      </c>
      <c r="N1835" s="34"/>
      <c r="O1835" s="34">
        <f t="shared" si="312"/>
        <v>200000</v>
      </c>
      <c r="P1835" s="34"/>
      <c r="Q1835" s="34"/>
      <c r="R1835" s="34"/>
      <c r="S1835" s="34"/>
      <c r="T1835" s="3" t="s">
        <v>2144</v>
      </c>
    </row>
    <row r="1836" spans="1:21" x14ac:dyDescent="0.35">
      <c r="A1836" s="3" t="s">
        <v>109</v>
      </c>
      <c r="B1836" s="3"/>
      <c r="C1836" s="3"/>
      <c r="D1836" s="3"/>
      <c r="E1836" s="91"/>
      <c r="F1836" s="34"/>
      <c r="G1836" s="34"/>
      <c r="H1836" s="34"/>
      <c r="I1836" s="34"/>
      <c r="J1836" s="34"/>
      <c r="K1836" s="98">
        <v>44574</v>
      </c>
      <c r="L1836" s="3" t="s">
        <v>1182</v>
      </c>
      <c r="M1836" s="34"/>
      <c r="N1836" s="34">
        <v>45500</v>
      </c>
      <c r="O1836" s="34">
        <f t="shared" si="312"/>
        <v>45500</v>
      </c>
      <c r="P1836" s="34"/>
      <c r="Q1836" s="34"/>
      <c r="R1836" s="34"/>
      <c r="S1836" s="34"/>
      <c r="T1836" s="3" t="s">
        <v>2144</v>
      </c>
    </row>
    <row r="1837" spans="1:21" x14ac:dyDescent="0.35">
      <c r="A1837" s="3" t="s">
        <v>109</v>
      </c>
      <c r="B1837" s="3"/>
      <c r="C1837" s="3"/>
      <c r="D1837" s="3"/>
      <c r="E1837" s="91"/>
      <c r="F1837" s="34"/>
      <c r="G1837" s="34"/>
      <c r="H1837" s="34"/>
      <c r="I1837" s="34"/>
      <c r="J1837" s="34"/>
      <c r="K1837" s="98">
        <v>44641</v>
      </c>
      <c r="L1837" s="3" t="s">
        <v>9</v>
      </c>
      <c r="M1837" s="34"/>
      <c r="N1837" s="34">
        <v>-45500</v>
      </c>
      <c r="O1837" s="34">
        <f t="shared" si="312"/>
        <v>-45500</v>
      </c>
      <c r="P1837" s="34"/>
      <c r="Q1837" s="34"/>
      <c r="R1837" s="34"/>
      <c r="S1837" s="34"/>
      <c r="T1837" s="3" t="s">
        <v>2144</v>
      </c>
    </row>
    <row r="1838" spans="1:21" x14ac:dyDescent="0.35">
      <c r="A1838" s="3" t="s">
        <v>109</v>
      </c>
      <c r="B1838" s="3"/>
      <c r="C1838" s="3"/>
      <c r="D1838" s="3"/>
      <c r="E1838" s="91"/>
      <c r="F1838" s="34"/>
      <c r="G1838" s="34"/>
      <c r="H1838" s="34"/>
      <c r="I1838" s="34"/>
      <c r="J1838" s="34"/>
      <c r="K1838" s="98">
        <v>44750</v>
      </c>
      <c r="L1838" s="3" t="s">
        <v>1182</v>
      </c>
      <c r="M1838" s="34"/>
      <c r="N1838" s="34">
        <v>237500</v>
      </c>
      <c r="O1838" s="34">
        <f t="shared" si="312"/>
        <v>237500</v>
      </c>
      <c r="P1838" s="34"/>
      <c r="Q1838" s="34"/>
      <c r="R1838" s="34"/>
      <c r="S1838" s="34"/>
      <c r="T1838" s="3" t="s">
        <v>2144</v>
      </c>
    </row>
    <row r="1839" spans="1:21" x14ac:dyDescent="0.35">
      <c r="A1839" s="3" t="s">
        <v>109</v>
      </c>
      <c r="B1839" s="3"/>
      <c r="C1839" s="3"/>
      <c r="D1839" s="3"/>
      <c r="E1839" s="91"/>
      <c r="F1839" s="34"/>
      <c r="G1839" s="34"/>
      <c r="H1839" s="34"/>
      <c r="I1839" s="34"/>
      <c r="J1839" s="34"/>
      <c r="K1839" s="98">
        <v>44753</v>
      </c>
      <c r="L1839" s="3" t="s">
        <v>316</v>
      </c>
      <c r="M1839" s="34">
        <v>92000</v>
      </c>
      <c r="N1839" s="34"/>
      <c r="O1839" s="34">
        <f t="shared" si="312"/>
        <v>92000</v>
      </c>
      <c r="P1839" s="34"/>
      <c r="Q1839" s="34"/>
      <c r="R1839" s="34"/>
      <c r="S1839" s="34"/>
      <c r="T1839" s="3" t="s">
        <v>2144</v>
      </c>
    </row>
    <row r="1840" spans="1:21" x14ac:dyDescent="0.35">
      <c r="A1840" s="3" t="s">
        <v>109</v>
      </c>
      <c r="B1840" s="3"/>
      <c r="C1840" s="3"/>
      <c r="D1840" s="3"/>
      <c r="E1840" s="91"/>
      <c r="F1840" s="34"/>
      <c r="G1840" s="34"/>
      <c r="H1840" s="34"/>
      <c r="I1840" s="34"/>
      <c r="J1840" s="34"/>
      <c r="K1840" s="98">
        <v>44753</v>
      </c>
      <c r="L1840" s="3" t="s">
        <v>1182</v>
      </c>
      <c r="M1840" s="34"/>
      <c r="N1840" s="34">
        <v>-154500</v>
      </c>
      <c r="O1840" s="34">
        <f t="shared" si="312"/>
        <v>-154500</v>
      </c>
      <c r="P1840" s="34"/>
      <c r="Q1840" s="34"/>
      <c r="R1840" s="34"/>
      <c r="S1840" s="34"/>
      <c r="T1840" s="3" t="s">
        <v>2144</v>
      </c>
    </row>
    <row r="1841" spans="1:21" x14ac:dyDescent="0.35">
      <c r="A1841" s="3" t="s">
        <v>109</v>
      </c>
      <c r="B1841" s="3"/>
      <c r="C1841" s="3"/>
      <c r="D1841" s="3"/>
      <c r="E1841" s="91"/>
      <c r="F1841" s="34"/>
      <c r="G1841" s="34"/>
      <c r="H1841" s="34"/>
      <c r="I1841" s="34"/>
      <c r="J1841" s="34"/>
      <c r="K1841" s="3"/>
      <c r="L1841" s="3"/>
      <c r="M1841" s="34"/>
      <c r="N1841" s="34"/>
      <c r="O1841" s="34"/>
      <c r="P1841" s="34"/>
      <c r="Q1841" s="34"/>
      <c r="R1841" s="34"/>
      <c r="S1841" s="34"/>
      <c r="T1841" s="3" t="s">
        <v>2144</v>
      </c>
    </row>
    <row r="1842" spans="1:21" s="95" customFormat="1" x14ac:dyDescent="0.35">
      <c r="A1842" s="18"/>
      <c r="B1842" s="18"/>
      <c r="C1842" s="18"/>
      <c r="D1842" s="18"/>
      <c r="E1842" s="94"/>
      <c r="F1842" s="23"/>
      <c r="G1842" s="23"/>
      <c r="H1842" s="23"/>
      <c r="I1842" s="23"/>
      <c r="J1842" s="23"/>
      <c r="K1842" s="18"/>
      <c r="L1842" s="18"/>
      <c r="M1842" s="23">
        <f t="shared" ref="M1842:N1842" si="313">SUM(M1829:M1841)</f>
        <v>467000</v>
      </c>
      <c r="N1842" s="23">
        <f t="shared" si="313"/>
        <v>233000</v>
      </c>
      <c r="O1842" s="23">
        <f>SUM(O1829:O1841)</f>
        <v>700000</v>
      </c>
      <c r="P1842" s="23">
        <f>+I1828-M1842</f>
        <v>-467000</v>
      </c>
      <c r="Q1842" s="23">
        <f>+J1828-N1842</f>
        <v>467000</v>
      </c>
      <c r="R1842" s="23">
        <f>+P1842+Q1842</f>
        <v>0</v>
      </c>
      <c r="S1842" s="23">
        <f>+O1842</f>
        <v>700000</v>
      </c>
      <c r="T1842" s="18"/>
      <c r="U1842" s="95" t="s">
        <v>2302</v>
      </c>
    </row>
    <row r="1843" spans="1:21" x14ac:dyDescent="0.35">
      <c r="A1843" s="3" t="s">
        <v>110</v>
      </c>
      <c r="B1843" s="3" t="s">
        <v>326</v>
      </c>
      <c r="C1843" s="3"/>
      <c r="D1843" s="3">
        <v>136.37</v>
      </c>
      <c r="E1843" s="91">
        <v>11500</v>
      </c>
      <c r="F1843" s="34">
        <f>+D1843*0.8364</f>
        <v>114.05986800000001</v>
      </c>
      <c r="G1843" s="34"/>
      <c r="H1843" s="34">
        <f>+D1843*E1843</f>
        <v>1568255</v>
      </c>
      <c r="I1843" s="34">
        <f>+CEILING(F1843*G1843,1000)</f>
        <v>0</v>
      </c>
      <c r="J1843" s="34">
        <f>(H1843-I1843)</f>
        <v>1568255</v>
      </c>
      <c r="K1843" s="99" t="s">
        <v>2114</v>
      </c>
      <c r="L1843" s="3" t="s">
        <v>2109</v>
      </c>
      <c r="M1843" s="34"/>
      <c r="N1843" s="34"/>
      <c r="O1843" s="34"/>
      <c r="P1843" s="34"/>
      <c r="Q1843" s="34"/>
      <c r="R1843" s="34"/>
      <c r="S1843" s="34"/>
      <c r="T1843" s="3" t="s">
        <v>2155</v>
      </c>
      <c r="U1843" s="1" t="s">
        <v>2303</v>
      </c>
    </row>
    <row r="1844" spans="1:21" x14ac:dyDescent="0.35">
      <c r="A1844" s="3" t="s">
        <v>110</v>
      </c>
      <c r="B1844" s="3"/>
      <c r="C1844" s="3"/>
      <c r="D1844" s="3"/>
      <c r="E1844" s="91"/>
      <c r="F1844" s="34"/>
      <c r="G1844" s="34"/>
      <c r="H1844" s="34"/>
      <c r="I1844" s="34"/>
      <c r="J1844" s="34"/>
      <c r="K1844" s="98">
        <v>44423</v>
      </c>
      <c r="L1844" s="3" t="s">
        <v>316</v>
      </c>
      <c r="M1844" s="34">
        <v>500</v>
      </c>
      <c r="N1844" s="34"/>
      <c r="O1844" s="34">
        <f t="shared" ref="O1844:O1853" si="314">+SUM(M1844:N1844)</f>
        <v>500</v>
      </c>
      <c r="P1844" s="34"/>
      <c r="Q1844" s="34"/>
      <c r="R1844" s="34"/>
      <c r="S1844" s="34"/>
      <c r="T1844" s="3" t="s">
        <v>2155</v>
      </c>
    </row>
    <row r="1845" spans="1:21" x14ac:dyDescent="0.35">
      <c r="A1845" s="3" t="s">
        <v>110</v>
      </c>
      <c r="B1845" s="3"/>
      <c r="C1845" s="3"/>
      <c r="D1845" s="3"/>
      <c r="E1845" s="91"/>
      <c r="F1845" s="34"/>
      <c r="G1845" s="34"/>
      <c r="H1845" s="34"/>
      <c r="I1845" s="34"/>
      <c r="J1845" s="34"/>
      <c r="K1845" s="98">
        <v>44423</v>
      </c>
      <c r="L1845" s="3" t="s">
        <v>316</v>
      </c>
      <c r="M1845" s="34">
        <v>25000</v>
      </c>
      <c r="N1845" s="34"/>
      <c r="O1845" s="34">
        <f t="shared" si="314"/>
        <v>25000</v>
      </c>
      <c r="P1845" s="34"/>
      <c r="Q1845" s="34"/>
      <c r="R1845" s="34"/>
      <c r="S1845" s="34"/>
      <c r="T1845" s="3" t="s">
        <v>2155</v>
      </c>
    </row>
    <row r="1846" spans="1:21" x14ac:dyDescent="0.35">
      <c r="A1846" s="3" t="s">
        <v>110</v>
      </c>
      <c r="B1846" s="3"/>
      <c r="C1846" s="3"/>
      <c r="D1846" s="3"/>
      <c r="E1846" s="91"/>
      <c r="F1846" s="34"/>
      <c r="G1846" s="34"/>
      <c r="H1846" s="34"/>
      <c r="I1846" s="34"/>
      <c r="J1846" s="34"/>
      <c r="K1846" s="98">
        <v>44423</v>
      </c>
      <c r="L1846" s="3" t="s">
        <v>316</v>
      </c>
      <c r="M1846" s="34">
        <v>24500</v>
      </c>
      <c r="N1846" s="34"/>
      <c r="O1846" s="34">
        <f t="shared" si="314"/>
        <v>24500</v>
      </c>
      <c r="P1846" s="34"/>
      <c r="Q1846" s="34"/>
      <c r="R1846" s="34"/>
      <c r="S1846" s="34"/>
      <c r="T1846" s="3" t="s">
        <v>2155</v>
      </c>
    </row>
    <row r="1847" spans="1:21" x14ac:dyDescent="0.35">
      <c r="A1847" s="3" t="s">
        <v>110</v>
      </c>
      <c r="B1847" s="3"/>
      <c r="C1847" s="3"/>
      <c r="D1847" s="3"/>
      <c r="E1847" s="91"/>
      <c r="F1847" s="34"/>
      <c r="G1847" s="34"/>
      <c r="H1847" s="34"/>
      <c r="I1847" s="34"/>
      <c r="J1847" s="34"/>
      <c r="K1847" s="98">
        <v>44424</v>
      </c>
      <c r="L1847" s="3" t="s">
        <v>316</v>
      </c>
      <c r="M1847" s="34">
        <v>100000</v>
      </c>
      <c r="N1847" s="34"/>
      <c r="O1847" s="34">
        <f t="shared" si="314"/>
        <v>100000</v>
      </c>
      <c r="P1847" s="34"/>
      <c r="Q1847" s="34"/>
      <c r="R1847" s="34"/>
      <c r="S1847" s="34"/>
      <c r="T1847" s="3" t="s">
        <v>2155</v>
      </c>
    </row>
    <row r="1848" spans="1:21" x14ac:dyDescent="0.35">
      <c r="A1848" s="3" t="s">
        <v>110</v>
      </c>
      <c r="B1848" s="3"/>
      <c r="C1848" s="3"/>
      <c r="D1848" s="3"/>
      <c r="E1848" s="91"/>
      <c r="F1848" s="34"/>
      <c r="G1848" s="34"/>
      <c r="H1848" s="34"/>
      <c r="I1848" s="34"/>
      <c r="J1848" s="34"/>
      <c r="K1848" s="98">
        <v>44434</v>
      </c>
      <c r="L1848" s="3" t="s">
        <v>316</v>
      </c>
      <c r="M1848" s="34">
        <v>50000</v>
      </c>
      <c r="N1848" s="34"/>
      <c r="O1848" s="34">
        <f t="shared" si="314"/>
        <v>50000</v>
      </c>
      <c r="P1848" s="34"/>
      <c r="Q1848" s="34"/>
      <c r="R1848" s="34"/>
      <c r="S1848" s="34"/>
      <c r="T1848" s="3" t="s">
        <v>2155</v>
      </c>
    </row>
    <row r="1849" spans="1:21" x14ac:dyDescent="0.35">
      <c r="A1849" s="3" t="s">
        <v>110</v>
      </c>
      <c r="B1849" s="3"/>
      <c r="C1849" s="3"/>
      <c r="D1849" s="3"/>
      <c r="E1849" s="91"/>
      <c r="F1849" s="34">
        <f t="shared" ref="F1849:F1852" si="315">+D1849*0.8364</f>
        <v>0</v>
      </c>
      <c r="G1849" s="34"/>
      <c r="H1849" s="34"/>
      <c r="I1849" s="34"/>
      <c r="J1849" s="34"/>
      <c r="K1849" s="98">
        <v>44434</v>
      </c>
      <c r="L1849" s="3" t="s">
        <v>316</v>
      </c>
      <c r="M1849" s="34">
        <v>100000</v>
      </c>
      <c r="N1849" s="34"/>
      <c r="O1849" s="34">
        <f t="shared" si="314"/>
        <v>100000</v>
      </c>
      <c r="P1849" s="34"/>
      <c r="Q1849" s="34"/>
      <c r="R1849" s="34"/>
      <c r="S1849" s="34"/>
      <c r="T1849" s="3" t="s">
        <v>2155</v>
      </c>
    </row>
    <row r="1850" spans="1:21" x14ac:dyDescent="0.35">
      <c r="A1850" s="3" t="s">
        <v>110</v>
      </c>
      <c r="B1850" s="3"/>
      <c r="C1850" s="3"/>
      <c r="D1850" s="3"/>
      <c r="E1850" s="91"/>
      <c r="F1850" s="34">
        <f t="shared" si="315"/>
        <v>0</v>
      </c>
      <c r="G1850" s="34"/>
      <c r="H1850" s="34"/>
      <c r="I1850" s="34"/>
      <c r="J1850" s="34"/>
      <c r="K1850" s="98">
        <v>44455</v>
      </c>
      <c r="L1850" s="3" t="s">
        <v>316</v>
      </c>
      <c r="M1850" s="34">
        <v>400000</v>
      </c>
      <c r="N1850" s="34"/>
      <c r="O1850" s="34">
        <f t="shared" si="314"/>
        <v>400000</v>
      </c>
      <c r="P1850" s="34"/>
      <c r="Q1850" s="34"/>
      <c r="R1850" s="34"/>
      <c r="S1850" s="34"/>
      <c r="T1850" s="3" t="s">
        <v>2155</v>
      </c>
    </row>
    <row r="1851" spans="1:21" x14ac:dyDescent="0.35">
      <c r="A1851" s="3" t="s">
        <v>110</v>
      </c>
      <c r="B1851" s="3"/>
      <c r="C1851" s="3"/>
      <c r="D1851" s="3"/>
      <c r="E1851" s="91"/>
      <c r="F1851" s="34">
        <f t="shared" si="315"/>
        <v>0</v>
      </c>
      <c r="G1851" s="34"/>
      <c r="H1851" s="34"/>
      <c r="I1851" s="34"/>
      <c r="J1851" s="34"/>
      <c r="K1851" s="98">
        <v>44459</v>
      </c>
      <c r="L1851" s="3" t="s">
        <v>316</v>
      </c>
      <c r="M1851" s="34">
        <v>100000</v>
      </c>
      <c r="N1851" s="34"/>
      <c r="O1851" s="34">
        <f t="shared" si="314"/>
        <v>100000</v>
      </c>
      <c r="P1851" s="34"/>
      <c r="Q1851" s="34"/>
      <c r="R1851" s="34"/>
      <c r="S1851" s="34"/>
      <c r="T1851" s="3" t="s">
        <v>2155</v>
      </c>
    </row>
    <row r="1852" spans="1:21" x14ac:dyDescent="0.35">
      <c r="A1852" s="3" t="s">
        <v>110</v>
      </c>
      <c r="B1852" s="3"/>
      <c r="C1852" s="3"/>
      <c r="D1852" s="3"/>
      <c r="E1852" s="91"/>
      <c r="F1852" s="34">
        <f t="shared" si="315"/>
        <v>0</v>
      </c>
      <c r="G1852" s="34"/>
      <c r="H1852" s="34"/>
      <c r="I1852" s="34"/>
      <c r="J1852" s="34"/>
      <c r="K1852" s="98">
        <v>44510</v>
      </c>
      <c r="L1852" s="3" t="s">
        <v>1182</v>
      </c>
      <c r="M1852" s="34"/>
      <c r="N1852" s="34">
        <v>300000</v>
      </c>
      <c r="O1852" s="34">
        <f t="shared" si="314"/>
        <v>300000</v>
      </c>
      <c r="P1852" s="34"/>
      <c r="Q1852" s="34"/>
      <c r="R1852" s="34"/>
      <c r="S1852" s="34"/>
      <c r="T1852" s="3" t="s">
        <v>2155</v>
      </c>
    </row>
    <row r="1853" spans="1:21" x14ac:dyDescent="0.35">
      <c r="A1853" s="3" t="s">
        <v>110</v>
      </c>
      <c r="B1853" s="3"/>
      <c r="C1853" s="3"/>
      <c r="D1853" s="3"/>
      <c r="E1853" s="91"/>
      <c r="F1853" s="34"/>
      <c r="G1853" s="34"/>
      <c r="H1853" s="34"/>
      <c r="I1853" s="34"/>
      <c r="J1853" s="34"/>
      <c r="K1853" s="98">
        <v>44600</v>
      </c>
      <c r="L1853" s="3" t="s">
        <v>1182</v>
      </c>
      <c r="M1853" s="34"/>
      <c r="N1853" s="34">
        <v>468000</v>
      </c>
      <c r="O1853" s="34">
        <f t="shared" si="314"/>
        <v>468000</v>
      </c>
      <c r="P1853" s="34"/>
      <c r="Q1853" s="34"/>
      <c r="R1853" s="34"/>
      <c r="S1853" s="34"/>
      <c r="T1853" s="3" t="s">
        <v>2155</v>
      </c>
    </row>
    <row r="1854" spans="1:21" x14ac:dyDescent="0.35">
      <c r="A1854" s="3" t="s">
        <v>110</v>
      </c>
      <c r="B1854" s="3"/>
      <c r="C1854" s="3"/>
      <c r="D1854" s="3"/>
      <c r="E1854" s="91"/>
      <c r="F1854" s="34"/>
      <c r="G1854" s="34"/>
      <c r="H1854" s="34"/>
      <c r="I1854" s="34"/>
      <c r="J1854" s="34"/>
      <c r="K1854" s="21"/>
      <c r="L1854" s="3"/>
      <c r="M1854" s="34"/>
      <c r="N1854" s="34"/>
      <c r="O1854" s="34"/>
      <c r="P1854" s="34"/>
      <c r="Q1854" s="34"/>
      <c r="R1854" s="34"/>
      <c r="S1854" s="34"/>
      <c r="T1854" s="3" t="s">
        <v>2155</v>
      </c>
    </row>
    <row r="1855" spans="1:21" s="95" customFormat="1" x14ac:dyDescent="0.35">
      <c r="A1855" s="18"/>
      <c r="B1855" s="18"/>
      <c r="C1855" s="18"/>
      <c r="D1855" s="18"/>
      <c r="E1855" s="94"/>
      <c r="F1855" s="23"/>
      <c r="G1855" s="23"/>
      <c r="H1855" s="23"/>
      <c r="I1855" s="23"/>
      <c r="J1855" s="23"/>
      <c r="K1855" s="36"/>
      <c r="L1855" s="18"/>
      <c r="M1855" s="23">
        <f t="shared" ref="M1855:N1855" si="316">SUM(M1844:M1854)</f>
        <v>800000</v>
      </c>
      <c r="N1855" s="23">
        <f t="shared" si="316"/>
        <v>768000</v>
      </c>
      <c r="O1855" s="23">
        <f>SUM(O1844:O1854)</f>
        <v>1568000</v>
      </c>
      <c r="P1855" s="23">
        <f>+I1843-M1855</f>
        <v>-800000</v>
      </c>
      <c r="Q1855" s="23">
        <f>+J1843-N1855</f>
        <v>800255</v>
      </c>
      <c r="R1855" s="23">
        <f>+P1855+Q1855</f>
        <v>255</v>
      </c>
      <c r="S1855" s="23">
        <f>+O1855</f>
        <v>1568000</v>
      </c>
      <c r="T1855" s="18"/>
      <c r="U1855" s="95" t="s">
        <v>2302</v>
      </c>
    </row>
    <row r="1856" spans="1:21" x14ac:dyDescent="0.35">
      <c r="A1856" s="3" t="s">
        <v>111</v>
      </c>
      <c r="B1856" s="3" t="s">
        <v>326</v>
      </c>
      <c r="C1856" s="3"/>
      <c r="D1856" s="3">
        <v>136.37</v>
      </c>
      <c r="E1856" s="91">
        <v>11500</v>
      </c>
      <c r="F1856" s="34">
        <f>+D1856*0.8364</f>
        <v>114.05986800000001</v>
      </c>
      <c r="G1856" s="34"/>
      <c r="H1856" s="34">
        <f>+D1856*E1856</f>
        <v>1568255</v>
      </c>
      <c r="I1856" s="34">
        <f>+CEILING(F1856*G1856,1000)</f>
        <v>0</v>
      </c>
      <c r="J1856" s="34">
        <f>(H1856-I1856)</f>
        <v>1568255</v>
      </c>
      <c r="K1856" s="98">
        <v>44325</v>
      </c>
      <c r="L1856" s="3" t="s">
        <v>2109</v>
      </c>
      <c r="M1856" s="34"/>
      <c r="N1856" s="34"/>
      <c r="O1856" s="34"/>
      <c r="P1856" s="34"/>
      <c r="Q1856" s="34"/>
      <c r="R1856" s="34"/>
      <c r="S1856" s="34"/>
      <c r="T1856" s="3" t="s">
        <v>2153</v>
      </c>
      <c r="U1856" s="1" t="s">
        <v>2303</v>
      </c>
    </row>
    <row r="1857" spans="1:21" x14ac:dyDescent="0.35">
      <c r="A1857" s="3" t="s">
        <v>111</v>
      </c>
      <c r="B1857" s="3"/>
      <c r="C1857" s="3"/>
      <c r="D1857" s="3"/>
      <c r="E1857" s="91"/>
      <c r="F1857" s="34"/>
      <c r="G1857" s="34"/>
      <c r="H1857" s="34"/>
      <c r="I1857" s="34"/>
      <c r="J1857" s="34"/>
      <c r="K1857" s="98">
        <v>44264</v>
      </c>
      <c r="L1857" s="3" t="s">
        <v>316</v>
      </c>
      <c r="M1857" s="34">
        <v>5000</v>
      </c>
      <c r="N1857" s="34"/>
      <c r="O1857" s="34">
        <f t="shared" ref="O1857:O1868" si="317">+SUM(M1857:N1857)</f>
        <v>5000</v>
      </c>
      <c r="P1857" s="34"/>
      <c r="Q1857" s="34"/>
      <c r="R1857" s="34"/>
      <c r="S1857" s="34"/>
      <c r="T1857" s="3" t="s">
        <v>2153</v>
      </c>
    </row>
    <row r="1858" spans="1:21" x14ac:dyDescent="0.35">
      <c r="A1858" s="3" t="s">
        <v>111</v>
      </c>
      <c r="B1858" s="3"/>
      <c r="C1858" s="3"/>
      <c r="D1858" s="3"/>
      <c r="E1858" s="91"/>
      <c r="F1858" s="34"/>
      <c r="G1858" s="34"/>
      <c r="H1858" s="34"/>
      <c r="I1858" s="34"/>
      <c r="J1858" s="34"/>
      <c r="K1858" s="98">
        <v>44325</v>
      </c>
      <c r="L1858" s="3" t="s">
        <v>316</v>
      </c>
      <c r="M1858" s="34">
        <v>282000</v>
      </c>
      <c r="N1858" s="34"/>
      <c r="O1858" s="34">
        <f t="shared" si="317"/>
        <v>282000</v>
      </c>
      <c r="P1858" s="34"/>
      <c r="Q1858" s="34"/>
      <c r="R1858" s="34"/>
      <c r="S1858" s="34"/>
      <c r="T1858" s="3" t="s">
        <v>2153</v>
      </c>
    </row>
    <row r="1859" spans="1:21" x14ac:dyDescent="0.35">
      <c r="A1859" s="3" t="s">
        <v>111</v>
      </c>
      <c r="B1859" s="3"/>
      <c r="C1859" s="3"/>
      <c r="D1859" s="3"/>
      <c r="E1859" s="91"/>
      <c r="F1859" s="34">
        <f t="shared" ref="F1859:F1865" si="318">+D1859*0.8364</f>
        <v>0</v>
      </c>
      <c r="G1859" s="34"/>
      <c r="H1859" s="34"/>
      <c r="I1859" s="34"/>
      <c r="J1859" s="34"/>
      <c r="K1859" s="98">
        <v>44325</v>
      </c>
      <c r="L1859" s="3" t="s">
        <v>9</v>
      </c>
      <c r="M1859" s="34"/>
      <c r="N1859" s="34">
        <v>150000</v>
      </c>
      <c r="O1859" s="34">
        <f t="shared" si="317"/>
        <v>150000</v>
      </c>
      <c r="P1859" s="34"/>
      <c r="Q1859" s="34"/>
      <c r="R1859" s="34"/>
      <c r="S1859" s="34"/>
      <c r="T1859" s="3" t="s">
        <v>2153</v>
      </c>
    </row>
    <row r="1860" spans="1:21" x14ac:dyDescent="0.35">
      <c r="A1860" s="3" t="s">
        <v>111</v>
      </c>
      <c r="B1860" s="3"/>
      <c r="C1860" s="3"/>
      <c r="D1860" s="3"/>
      <c r="E1860" s="91"/>
      <c r="F1860" s="34">
        <f t="shared" si="318"/>
        <v>0</v>
      </c>
      <c r="G1860" s="34"/>
      <c r="H1860" s="34"/>
      <c r="I1860" s="34"/>
      <c r="J1860" s="34"/>
      <c r="K1860" s="98">
        <v>44325</v>
      </c>
      <c r="L1860" s="100" t="s">
        <v>2284</v>
      </c>
      <c r="M1860" s="100">
        <v>-5000</v>
      </c>
      <c r="N1860" s="34"/>
      <c r="O1860" s="34">
        <f t="shared" si="317"/>
        <v>-5000</v>
      </c>
      <c r="P1860" s="34"/>
      <c r="Q1860" s="34"/>
      <c r="R1860" s="34"/>
      <c r="S1860" s="34"/>
      <c r="T1860" s="3" t="s">
        <v>2153</v>
      </c>
    </row>
    <row r="1861" spans="1:21" x14ac:dyDescent="0.35">
      <c r="A1861" s="3" t="s">
        <v>111</v>
      </c>
      <c r="B1861" s="3"/>
      <c r="C1861" s="3"/>
      <c r="D1861" s="3"/>
      <c r="E1861" s="91"/>
      <c r="F1861" s="34">
        <f t="shared" si="318"/>
        <v>0</v>
      </c>
      <c r="G1861" s="34"/>
      <c r="H1861" s="34"/>
      <c r="I1861" s="34"/>
      <c r="J1861" s="34"/>
      <c r="K1861" s="98">
        <v>44356</v>
      </c>
      <c r="L1861" s="3" t="s">
        <v>316</v>
      </c>
      <c r="M1861" s="34">
        <v>1</v>
      </c>
      <c r="N1861" s="34"/>
      <c r="O1861" s="34">
        <f t="shared" si="317"/>
        <v>1</v>
      </c>
      <c r="P1861" s="34"/>
      <c r="Q1861" s="34"/>
      <c r="R1861" s="34"/>
      <c r="S1861" s="34"/>
      <c r="T1861" s="3" t="s">
        <v>2153</v>
      </c>
    </row>
    <row r="1862" spans="1:21" x14ac:dyDescent="0.35">
      <c r="A1862" s="3" t="s">
        <v>111</v>
      </c>
      <c r="B1862" s="3"/>
      <c r="C1862" s="3"/>
      <c r="D1862" s="3"/>
      <c r="E1862" s="91"/>
      <c r="F1862" s="34"/>
      <c r="G1862" s="34"/>
      <c r="H1862" s="34"/>
      <c r="I1862" s="34"/>
      <c r="J1862" s="34"/>
      <c r="K1862" s="98">
        <v>44356</v>
      </c>
      <c r="L1862" s="3" t="s">
        <v>316</v>
      </c>
      <c r="M1862" s="34">
        <v>39999</v>
      </c>
      <c r="N1862" s="34"/>
      <c r="O1862" s="34">
        <f t="shared" si="317"/>
        <v>39999</v>
      </c>
      <c r="P1862" s="34"/>
      <c r="Q1862" s="34"/>
      <c r="R1862" s="34"/>
      <c r="S1862" s="34"/>
      <c r="T1862" s="3" t="s">
        <v>2153</v>
      </c>
    </row>
    <row r="1863" spans="1:21" x14ac:dyDescent="0.35">
      <c r="A1863" s="3" t="s">
        <v>111</v>
      </c>
      <c r="B1863" s="3"/>
      <c r="C1863" s="3"/>
      <c r="D1863" s="3"/>
      <c r="E1863" s="91"/>
      <c r="F1863" s="34"/>
      <c r="G1863" s="34"/>
      <c r="H1863" s="34"/>
      <c r="I1863" s="34"/>
      <c r="J1863" s="34"/>
      <c r="K1863" s="98">
        <v>44386</v>
      </c>
      <c r="L1863" s="3" t="s">
        <v>316</v>
      </c>
      <c r="M1863" s="34">
        <v>40000</v>
      </c>
      <c r="N1863" s="34"/>
      <c r="O1863" s="34">
        <f t="shared" si="317"/>
        <v>40000</v>
      </c>
      <c r="P1863" s="34"/>
      <c r="Q1863" s="34"/>
      <c r="R1863" s="34"/>
      <c r="S1863" s="34"/>
      <c r="T1863" s="3" t="s">
        <v>2153</v>
      </c>
    </row>
    <row r="1864" spans="1:21" x14ac:dyDescent="0.35">
      <c r="A1864" s="3" t="s">
        <v>111</v>
      </c>
      <c r="B1864" s="3"/>
      <c r="C1864" s="3"/>
      <c r="D1864" s="3"/>
      <c r="E1864" s="91"/>
      <c r="F1864" s="34"/>
      <c r="G1864" s="34"/>
      <c r="H1864" s="34"/>
      <c r="I1864" s="34"/>
      <c r="J1864" s="34"/>
      <c r="K1864" s="98">
        <v>44386</v>
      </c>
      <c r="L1864" s="3" t="s">
        <v>316</v>
      </c>
      <c r="M1864" s="34">
        <v>20000</v>
      </c>
      <c r="N1864" s="34"/>
      <c r="O1864" s="34">
        <f t="shared" si="317"/>
        <v>20000</v>
      </c>
      <c r="P1864" s="34"/>
      <c r="Q1864" s="34"/>
      <c r="R1864" s="34"/>
      <c r="S1864" s="34"/>
      <c r="T1864" s="3" t="s">
        <v>2153</v>
      </c>
    </row>
    <row r="1865" spans="1:21" x14ac:dyDescent="0.35">
      <c r="A1865" s="3" t="s">
        <v>111</v>
      </c>
      <c r="B1865" s="3"/>
      <c r="C1865" s="3"/>
      <c r="D1865" s="3"/>
      <c r="E1865" s="91"/>
      <c r="F1865" s="34">
        <f t="shared" si="318"/>
        <v>0</v>
      </c>
      <c r="G1865" s="34"/>
      <c r="H1865" s="34"/>
      <c r="I1865" s="34"/>
      <c r="J1865" s="34"/>
      <c r="K1865" s="98">
        <v>44417</v>
      </c>
      <c r="L1865" s="3" t="s">
        <v>316</v>
      </c>
      <c r="M1865" s="34">
        <v>250000</v>
      </c>
      <c r="N1865" s="34"/>
      <c r="O1865" s="34">
        <f t="shared" si="317"/>
        <v>250000</v>
      </c>
      <c r="P1865" s="34"/>
      <c r="Q1865" s="34"/>
      <c r="R1865" s="34"/>
      <c r="S1865" s="34"/>
      <c r="T1865" s="3" t="s">
        <v>2153</v>
      </c>
    </row>
    <row r="1866" spans="1:21" x14ac:dyDescent="0.35">
      <c r="A1866" s="3" t="s">
        <v>111</v>
      </c>
      <c r="B1866" s="3"/>
      <c r="C1866" s="3"/>
      <c r="D1866" s="3"/>
      <c r="E1866" s="91"/>
      <c r="F1866" s="34"/>
      <c r="G1866" s="34"/>
      <c r="H1866" s="34"/>
      <c r="I1866" s="34"/>
      <c r="J1866" s="34"/>
      <c r="K1866" s="98">
        <v>44693</v>
      </c>
      <c r="L1866" s="3" t="s">
        <v>1182</v>
      </c>
      <c r="M1866" s="34"/>
      <c r="N1866" s="34">
        <v>82950</v>
      </c>
      <c r="O1866" s="34">
        <f t="shared" si="317"/>
        <v>82950</v>
      </c>
      <c r="P1866" s="34"/>
      <c r="Q1866" s="34"/>
      <c r="R1866" s="34"/>
      <c r="S1866" s="34"/>
      <c r="T1866" s="3" t="s">
        <v>2153</v>
      </c>
    </row>
    <row r="1867" spans="1:21" x14ac:dyDescent="0.35">
      <c r="A1867" s="3" t="s">
        <v>111</v>
      </c>
      <c r="B1867" s="3"/>
      <c r="C1867" s="3"/>
      <c r="D1867" s="3"/>
      <c r="E1867" s="91"/>
      <c r="F1867" s="34"/>
      <c r="G1867" s="34"/>
      <c r="H1867" s="34"/>
      <c r="I1867" s="34"/>
      <c r="J1867" s="34"/>
      <c r="K1867" s="98">
        <v>44693</v>
      </c>
      <c r="L1867" s="3" t="s">
        <v>316</v>
      </c>
      <c r="M1867" s="34">
        <v>503000</v>
      </c>
      <c r="N1867" s="34"/>
      <c r="O1867" s="34">
        <f t="shared" si="317"/>
        <v>503000</v>
      </c>
      <c r="P1867" s="34"/>
      <c r="Q1867" s="34"/>
      <c r="R1867" s="34"/>
      <c r="S1867" s="34"/>
      <c r="T1867" s="3" t="s">
        <v>2153</v>
      </c>
    </row>
    <row r="1868" spans="1:21" x14ac:dyDescent="0.35">
      <c r="A1868" s="3" t="s">
        <v>111</v>
      </c>
      <c r="B1868" s="3"/>
      <c r="C1868" s="3"/>
      <c r="D1868" s="3"/>
      <c r="E1868" s="91"/>
      <c r="F1868" s="34"/>
      <c r="G1868" s="34"/>
      <c r="H1868" s="34"/>
      <c r="I1868" s="34"/>
      <c r="J1868" s="34"/>
      <c r="K1868" s="98">
        <v>44693</v>
      </c>
      <c r="L1868" s="3" t="s">
        <v>316</v>
      </c>
      <c r="M1868" s="34">
        <v>200000</v>
      </c>
      <c r="N1868" s="34"/>
      <c r="O1868" s="34">
        <f t="shared" si="317"/>
        <v>200000</v>
      </c>
      <c r="P1868" s="34"/>
      <c r="Q1868" s="34"/>
      <c r="R1868" s="34"/>
      <c r="S1868" s="34"/>
      <c r="T1868" s="3" t="s">
        <v>2153</v>
      </c>
    </row>
    <row r="1869" spans="1:21" x14ac:dyDescent="0.35">
      <c r="A1869" s="3" t="s">
        <v>111</v>
      </c>
      <c r="B1869" s="3"/>
      <c r="C1869" s="3"/>
      <c r="D1869" s="3"/>
      <c r="E1869" s="91"/>
      <c r="F1869" s="34"/>
      <c r="G1869" s="34"/>
      <c r="H1869" s="34"/>
      <c r="I1869" s="34"/>
      <c r="J1869" s="34"/>
      <c r="K1869" s="3"/>
      <c r="L1869" s="3"/>
      <c r="M1869" s="34"/>
      <c r="N1869" s="34"/>
      <c r="O1869" s="34"/>
      <c r="P1869" s="34"/>
      <c r="Q1869" s="34"/>
      <c r="R1869" s="34"/>
      <c r="S1869" s="34"/>
      <c r="T1869" s="3" t="s">
        <v>2153</v>
      </c>
    </row>
    <row r="1870" spans="1:21" s="95" customFormat="1" x14ac:dyDescent="0.35">
      <c r="A1870" s="18"/>
      <c r="B1870" s="18"/>
      <c r="C1870" s="18"/>
      <c r="D1870" s="18"/>
      <c r="E1870" s="94"/>
      <c r="F1870" s="23"/>
      <c r="G1870" s="23"/>
      <c r="H1870" s="23"/>
      <c r="I1870" s="23"/>
      <c r="J1870" s="23"/>
      <c r="K1870" s="18"/>
      <c r="L1870" s="18"/>
      <c r="M1870" s="23">
        <f t="shared" ref="M1870:N1870" si="319">SUM(M1857:M1869)</f>
        <v>1335000</v>
      </c>
      <c r="N1870" s="23">
        <f t="shared" si="319"/>
        <v>232950</v>
      </c>
      <c r="O1870" s="23">
        <f>SUM(O1857:O1869)</f>
        <v>1567950</v>
      </c>
      <c r="P1870" s="23">
        <f>+I1856-M1870</f>
        <v>-1335000</v>
      </c>
      <c r="Q1870" s="23">
        <f>+J1856-N1870</f>
        <v>1335305</v>
      </c>
      <c r="R1870" s="23">
        <f>+P1870+Q1870</f>
        <v>305</v>
      </c>
      <c r="S1870" s="23">
        <f>+O1870</f>
        <v>1567950</v>
      </c>
      <c r="T1870" s="18"/>
      <c r="U1870" s="95" t="s">
        <v>2302</v>
      </c>
    </row>
    <row r="1871" spans="1:21" x14ac:dyDescent="0.35">
      <c r="A1871" s="3" t="s">
        <v>112</v>
      </c>
      <c r="B1871" s="3" t="s">
        <v>326</v>
      </c>
      <c r="C1871" s="3"/>
      <c r="D1871" s="3">
        <v>70</v>
      </c>
      <c r="E1871" s="91">
        <v>10000</v>
      </c>
      <c r="F1871" s="34">
        <f>+D1871*0.8364</f>
        <v>58.548000000000002</v>
      </c>
      <c r="G1871" s="34"/>
      <c r="H1871" s="34">
        <f>+D1871*E1871</f>
        <v>700000</v>
      </c>
      <c r="I1871" s="34">
        <f>+CEILING(F1871*G1871,1000)</f>
        <v>0</v>
      </c>
      <c r="J1871" s="34">
        <f>(H1871-I1871)</f>
        <v>700000</v>
      </c>
      <c r="K1871" s="98">
        <v>44431</v>
      </c>
      <c r="L1871" s="3" t="s">
        <v>2109</v>
      </c>
      <c r="M1871" s="34"/>
      <c r="N1871" s="34"/>
      <c r="O1871" s="34"/>
      <c r="P1871" s="34"/>
      <c r="Q1871" s="34"/>
      <c r="R1871" s="34"/>
      <c r="S1871" s="34"/>
      <c r="T1871" s="3" t="s">
        <v>2137</v>
      </c>
      <c r="U1871" s="1" t="s">
        <v>2303</v>
      </c>
    </row>
    <row r="1872" spans="1:21" x14ac:dyDescent="0.35">
      <c r="A1872" s="3" t="s">
        <v>112</v>
      </c>
      <c r="B1872" s="3"/>
      <c r="C1872" s="3"/>
      <c r="D1872" s="3"/>
      <c r="E1872" s="91"/>
      <c r="F1872" s="34"/>
      <c r="G1872" s="34"/>
      <c r="H1872" s="34"/>
      <c r="I1872" s="34"/>
      <c r="J1872" s="34"/>
      <c r="K1872" s="98">
        <v>44431</v>
      </c>
      <c r="L1872" s="3" t="s">
        <v>316</v>
      </c>
      <c r="M1872" s="34">
        <v>10000</v>
      </c>
      <c r="N1872" s="34"/>
      <c r="O1872" s="34">
        <f t="shared" ref="O1872:O1878" si="320">+SUM(M1872:N1872)</f>
        <v>10000</v>
      </c>
      <c r="P1872" s="34"/>
      <c r="Q1872" s="34"/>
      <c r="R1872" s="34"/>
      <c r="S1872" s="34"/>
      <c r="T1872" s="3" t="s">
        <v>2137</v>
      </c>
    </row>
    <row r="1873" spans="1:21" x14ac:dyDescent="0.35">
      <c r="A1873" s="3" t="s">
        <v>112</v>
      </c>
      <c r="B1873" s="3"/>
      <c r="C1873" s="3"/>
      <c r="D1873" s="3"/>
      <c r="E1873" s="91"/>
      <c r="F1873" s="34"/>
      <c r="G1873" s="34"/>
      <c r="H1873" s="34"/>
      <c r="I1873" s="34"/>
      <c r="J1873" s="34"/>
      <c r="K1873" s="98">
        <v>44236</v>
      </c>
      <c r="L1873" s="3" t="s">
        <v>9</v>
      </c>
      <c r="M1873" s="34"/>
      <c r="N1873" s="34">
        <v>65000</v>
      </c>
      <c r="O1873" s="34">
        <f t="shared" si="320"/>
        <v>65000</v>
      </c>
      <c r="P1873" s="34"/>
      <c r="Q1873" s="34"/>
      <c r="R1873" s="34"/>
      <c r="S1873" s="34"/>
      <c r="T1873" s="3" t="s">
        <v>2137</v>
      </c>
    </row>
    <row r="1874" spans="1:21" x14ac:dyDescent="0.35">
      <c r="A1874" s="3" t="s">
        <v>112</v>
      </c>
      <c r="B1874" s="3"/>
      <c r="C1874" s="3"/>
      <c r="D1874" s="3"/>
      <c r="E1874" s="91"/>
      <c r="F1874" s="34"/>
      <c r="G1874" s="34"/>
      <c r="H1874" s="34"/>
      <c r="I1874" s="34"/>
      <c r="J1874" s="34"/>
      <c r="K1874" s="98">
        <v>44236</v>
      </c>
      <c r="L1874" s="3" t="s">
        <v>316</v>
      </c>
      <c r="M1874" s="34">
        <v>100000</v>
      </c>
      <c r="N1874" s="34"/>
      <c r="O1874" s="34">
        <f t="shared" si="320"/>
        <v>100000</v>
      </c>
      <c r="P1874" s="34"/>
      <c r="Q1874" s="34"/>
      <c r="R1874" s="34"/>
      <c r="S1874" s="34"/>
      <c r="T1874" s="3" t="s">
        <v>2137</v>
      </c>
    </row>
    <row r="1875" spans="1:21" x14ac:dyDescent="0.35">
      <c r="A1875" s="3" t="s">
        <v>112</v>
      </c>
      <c r="B1875" s="3"/>
      <c r="C1875" s="3"/>
      <c r="D1875" s="3"/>
      <c r="E1875" s="91"/>
      <c r="F1875" s="34"/>
      <c r="G1875" s="34"/>
      <c r="H1875" s="34"/>
      <c r="I1875" s="34"/>
      <c r="J1875" s="34"/>
      <c r="K1875" s="98">
        <v>44453</v>
      </c>
      <c r="L1875" s="3" t="s">
        <v>1182</v>
      </c>
      <c r="M1875" s="34"/>
      <c r="N1875" s="34">
        <v>25000</v>
      </c>
      <c r="O1875" s="34">
        <f t="shared" si="320"/>
        <v>25000</v>
      </c>
      <c r="P1875" s="34"/>
      <c r="Q1875" s="34"/>
      <c r="R1875" s="34"/>
      <c r="S1875" s="34"/>
      <c r="T1875" s="3" t="s">
        <v>2137</v>
      </c>
    </row>
    <row r="1876" spans="1:21" x14ac:dyDescent="0.35">
      <c r="A1876" s="3" t="s">
        <v>112</v>
      </c>
      <c r="B1876" s="3"/>
      <c r="C1876" s="3"/>
      <c r="D1876" s="3"/>
      <c r="E1876" s="91"/>
      <c r="F1876" s="34"/>
      <c r="G1876" s="34"/>
      <c r="H1876" s="34"/>
      <c r="I1876" s="34"/>
      <c r="J1876" s="34"/>
      <c r="K1876" s="98">
        <v>44453</v>
      </c>
      <c r="L1876" s="3" t="s">
        <v>316</v>
      </c>
      <c r="M1876" s="34">
        <v>150000</v>
      </c>
      <c r="N1876" s="34"/>
      <c r="O1876" s="34">
        <f t="shared" si="320"/>
        <v>150000</v>
      </c>
      <c r="P1876" s="34"/>
      <c r="Q1876" s="34"/>
      <c r="R1876" s="34"/>
      <c r="S1876" s="34"/>
      <c r="T1876" s="3" t="s">
        <v>2137</v>
      </c>
    </row>
    <row r="1877" spans="1:21" x14ac:dyDescent="0.35">
      <c r="A1877" s="3" t="s">
        <v>112</v>
      </c>
      <c r="B1877" s="3"/>
      <c r="C1877" s="3"/>
      <c r="D1877" s="3"/>
      <c r="E1877" s="91"/>
      <c r="F1877" s="34"/>
      <c r="G1877" s="34"/>
      <c r="H1877" s="34"/>
      <c r="I1877" s="34"/>
      <c r="J1877" s="34"/>
      <c r="K1877" s="98">
        <v>44495</v>
      </c>
      <c r="L1877" s="3" t="s">
        <v>1182</v>
      </c>
      <c r="M1877" s="34"/>
      <c r="N1877" s="34">
        <v>294000</v>
      </c>
      <c r="O1877" s="34">
        <f t="shared" si="320"/>
        <v>294000</v>
      </c>
      <c r="P1877" s="34"/>
      <c r="Q1877" s="34"/>
      <c r="R1877" s="34"/>
      <c r="S1877" s="34"/>
      <c r="T1877" s="3" t="s">
        <v>2137</v>
      </c>
    </row>
    <row r="1878" spans="1:21" x14ac:dyDescent="0.35">
      <c r="A1878" s="3" t="s">
        <v>112</v>
      </c>
      <c r="B1878" s="3"/>
      <c r="C1878" s="3"/>
      <c r="D1878" s="3"/>
      <c r="E1878" s="91"/>
      <c r="F1878" s="34">
        <f>+D1878*0.8364</f>
        <v>0</v>
      </c>
      <c r="G1878" s="34"/>
      <c r="H1878" s="34"/>
      <c r="I1878" s="34"/>
      <c r="J1878" s="34"/>
      <c r="K1878" s="98">
        <v>44495</v>
      </c>
      <c r="L1878" s="3" t="s">
        <v>316</v>
      </c>
      <c r="M1878" s="34">
        <v>56000</v>
      </c>
      <c r="N1878" s="34"/>
      <c r="O1878" s="34">
        <f t="shared" si="320"/>
        <v>56000</v>
      </c>
      <c r="P1878" s="34"/>
      <c r="Q1878" s="34"/>
      <c r="R1878" s="34"/>
      <c r="S1878" s="34"/>
      <c r="T1878" s="3" t="s">
        <v>2137</v>
      </c>
    </row>
    <row r="1879" spans="1:21" x14ac:dyDescent="0.35">
      <c r="A1879" s="3" t="s">
        <v>112</v>
      </c>
      <c r="B1879" s="3"/>
      <c r="C1879" s="3"/>
      <c r="D1879" s="3"/>
      <c r="E1879" s="91"/>
      <c r="F1879" s="34"/>
      <c r="G1879" s="34"/>
      <c r="H1879" s="34"/>
      <c r="I1879" s="34"/>
      <c r="J1879" s="34"/>
      <c r="K1879" s="21"/>
      <c r="L1879" s="3"/>
      <c r="M1879" s="34"/>
      <c r="N1879" s="34"/>
      <c r="O1879" s="34"/>
      <c r="P1879" s="34"/>
      <c r="Q1879" s="34"/>
      <c r="R1879" s="34"/>
      <c r="S1879" s="34"/>
      <c r="T1879" s="3" t="s">
        <v>2137</v>
      </c>
    </row>
    <row r="1880" spans="1:21" s="95" customFormat="1" x14ac:dyDescent="0.35">
      <c r="A1880" s="18"/>
      <c r="B1880" s="18"/>
      <c r="C1880" s="18"/>
      <c r="D1880" s="18"/>
      <c r="E1880" s="94"/>
      <c r="F1880" s="23"/>
      <c r="G1880" s="23"/>
      <c r="H1880" s="23"/>
      <c r="I1880" s="23"/>
      <c r="J1880" s="23"/>
      <c r="K1880" s="36"/>
      <c r="L1880" s="18"/>
      <c r="M1880" s="23">
        <f t="shared" ref="M1880:N1880" si="321">SUM(M1872:M1879)</f>
        <v>316000</v>
      </c>
      <c r="N1880" s="23">
        <f t="shared" si="321"/>
        <v>384000</v>
      </c>
      <c r="O1880" s="23">
        <f>SUM(O1872:O1879)</f>
        <v>700000</v>
      </c>
      <c r="P1880" s="23">
        <f>+I1871-M1880</f>
        <v>-316000</v>
      </c>
      <c r="Q1880" s="23">
        <f>+J1871-N1880</f>
        <v>316000</v>
      </c>
      <c r="R1880" s="23">
        <f>+P1880+Q1880</f>
        <v>0</v>
      </c>
      <c r="S1880" s="23">
        <f>+O1880</f>
        <v>700000</v>
      </c>
      <c r="T1880" s="18"/>
      <c r="U1880" s="95" t="s">
        <v>2302</v>
      </c>
    </row>
    <row r="1881" spans="1:21" x14ac:dyDescent="0.35">
      <c r="A1881" s="3" t="s">
        <v>113</v>
      </c>
      <c r="B1881" s="3" t="s">
        <v>326</v>
      </c>
      <c r="C1881" s="3"/>
      <c r="D1881" s="3">
        <v>70</v>
      </c>
      <c r="E1881" s="91">
        <v>10000</v>
      </c>
      <c r="F1881" s="34">
        <f>+D1881*0.8364</f>
        <v>58.548000000000002</v>
      </c>
      <c r="G1881" s="34"/>
      <c r="H1881" s="34">
        <f>+D1881*E1881</f>
        <v>700000</v>
      </c>
      <c r="I1881" s="34">
        <f>+CEILING(F1881*G1881,1000)</f>
        <v>0</v>
      </c>
      <c r="J1881" s="34">
        <f>(H1881-I1881)</f>
        <v>700000</v>
      </c>
      <c r="K1881" s="98">
        <v>44264</v>
      </c>
      <c r="L1881" s="3" t="s">
        <v>2109</v>
      </c>
      <c r="M1881" s="34"/>
      <c r="N1881" s="34"/>
      <c r="O1881" s="34"/>
      <c r="P1881" s="34"/>
      <c r="Q1881" s="34"/>
      <c r="R1881" s="34"/>
      <c r="S1881" s="34"/>
      <c r="T1881" s="3" t="s">
        <v>2153</v>
      </c>
      <c r="U1881" s="1" t="s">
        <v>2303</v>
      </c>
    </row>
    <row r="1882" spans="1:21" x14ac:dyDescent="0.35">
      <c r="A1882" s="3" t="s">
        <v>113</v>
      </c>
      <c r="B1882" s="3"/>
      <c r="C1882" s="3"/>
      <c r="D1882" s="3"/>
      <c r="E1882" s="91"/>
      <c r="F1882" s="34"/>
      <c r="G1882" s="34"/>
      <c r="H1882" s="34"/>
      <c r="I1882" s="34"/>
      <c r="J1882" s="34"/>
      <c r="K1882" s="98">
        <v>44264</v>
      </c>
      <c r="L1882" s="3" t="s">
        <v>1182</v>
      </c>
      <c r="M1882" s="34"/>
      <c r="N1882" s="34">
        <v>175000</v>
      </c>
      <c r="O1882" s="34">
        <f t="shared" ref="O1882:O1890" si="322">+SUM(M1882:N1882)</f>
        <v>175000</v>
      </c>
      <c r="P1882" s="34"/>
      <c r="Q1882" s="34"/>
      <c r="R1882" s="34"/>
      <c r="S1882" s="34"/>
      <c r="T1882" s="3" t="s">
        <v>2153</v>
      </c>
    </row>
    <row r="1883" spans="1:21" x14ac:dyDescent="0.35">
      <c r="A1883" s="3" t="s">
        <v>113</v>
      </c>
      <c r="B1883" s="3"/>
      <c r="C1883" s="3"/>
      <c r="D1883" s="3"/>
      <c r="E1883" s="91"/>
      <c r="F1883" s="34"/>
      <c r="G1883" s="34"/>
      <c r="H1883" s="34"/>
      <c r="I1883" s="34"/>
      <c r="J1883" s="34"/>
      <c r="K1883" s="98">
        <v>44490</v>
      </c>
      <c r="L1883" s="100" t="s">
        <v>2285</v>
      </c>
      <c r="M1883" s="100">
        <v>150000</v>
      </c>
      <c r="N1883" s="34"/>
      <c r="O1883" s="34">
        <f t="shared" si="322"/>
        <v>150000</v>
      </c>
      <c r="P1883" s="34"/>
      <c r="Q1883" s="34"/>
      <c r="R1883" s="34"/>
      <c r="S1883" s="34"/>
      <c r="T1883" s="3" t="s">
        <v>2153</v>
      </c>
    </row>
    <row r="1884" spans="1:21" x14ac:dyDescent="0.35">
      <c r="A1884" s="3" t="s">
        <v>113</v>
      </c>
      <c r="B1884" s="3"/>
      <c r="C1884" s="3"/>
      <c r="D1884" s="3"/>
      <c r="E1884" s="91"/>
      <c r="F1884" s="34"/>
      <c r="G1884" s="34"/>
      <c r="H1884" s="34"/>
      <c r="I1884" s="34"/>
      <c r="J1884" s="34"/>
      <c r="K1884" s="98">
        <v>44580</v>
      </c>
      <c r="L1884" s="3" t="s">
        <v>1182</v>
      </c>
      <c r="M1884" s="34"/>
      <c r="N1884" s="34">
        <v>10000</v>
      </c>
      <c r="O1884" s="34">
        <f t="shared" si="322"/>
        <v>10000</v>
      </c>
      <c r="P1884" s="34"/>
      <c r="Q1884" s="34"/>
      <c r="R1884" s="34"/>
      <c r="S1884" s="34"/>
      <c r="T1884" s="3" t="s">
        <v>2153</v>
      </c>
    </row>
    <row r="1885" spans="1:21" x14ac:dyDescent="0.35">
      <c r="A1885" s="3" t="s">
        <v>113</v>
      </c>
      <c r="B1885" s="3"/>
      <c r="C1885" s="3"/>
      <c r="D1885" s="3"/>
      <c r="E1885" s="91"/>
      <c r="F1885" s="34">
        <f>+D1885*0.8364</f>
        <v>0</v>
      </c>
      <c r="G1885" s="34"/>
      <c r="H1885" s="34"/>
      <c r="I1885" s="34"/>
      <c r="J1885" s="34"/>
      <c r="K1885" s="98">
        <v>44592</v>
      </c>
      <c r="L1885" s="3" t="s">
        <v>9</v>
      </c>
      <c r="M1885" s="34"/>
      <c r="N1885" s="34">
        <v>255000</v>
      </c>
      <c r="O1885" s="34">
        <f t="shared" si="322"/>
        <v>255000</v>
      </c>
      <c r="P1885" s="34"/>
      <c r="Q1885" s="34"/>
      <c r="R1885" s="34"/>
      <c r="S1885" s="34"/>
      <c r="T1885" s="3" t="s">
        <v>2153</v>
      </c>
    </row>
    <row r="1886" spans="1:21" x14ac:dyDescent="0.35">
      <c r="A1886" s="3" t="s">
        <v>113</v>
      </c>
      <c r="B1886" s="3"/>
      <c r="C1886" s="3"/>
      <c r="D1886" s="3"/>
      <c r="E1886" s="91"/>
      <c r="F1886" s="34"/>
      <c r="G1886" s="34"/>
      <c r="H1886" s="34"/>
      <c r="I1886" s="34"/>
      <c r="J1886" s="34"/>
      <c r="K1886" s="98">
        <v>44596</v>
      </c>
      <c r="L1886" s="3" t="s">
        <v>9</v>
      </c>
      <c r="M1886" s="34"/>
      <c r="N1886" s="34">
        <v>68000</v>
      </c>
      <c r="O1886" s="34">
        <f t="shared" si="322"/>
        <v>68000</v>
      </c>
      <c r="P1886" s="34"/>
      <c r="Q1886" s="34"/>
      <c r="R1886" s="34"/>
      <c r="S1886" s="34"/>
      <c r="T1886" s="3" t="s">
        <v>2153</v>
      </c>
    </row>
    <row r="1887" spans="1:21" x14ac:dyDescent="0.35">
      <c r="A1887" s="3" t="s">
        <v>113</v>
      </c>
      <c r="B1887" s="3"/>
      <c r="C1887" s="3"/>
      <c r="D1887" s="3"/>
      <c r="E1887" s="91"/>
      <c r="F1887" s="34"/>
      <c r="G1887" s="34"/>
      <c r="H1887" s="34"/>
      <c r="I1887" s="34"/>
      <c r="J1887" s="34"/>
      <c r="K1887" s="98">
        <v>44601</v>
      </c>
      <c r="L1887" s="3" t="s">
        <v>1182</v>
      </c>
      <c r="M1887" s="34"/>
      <c r="N1887" s="34">
        <v>17000</v>
      </c>
      <c r="O1887" s="34">
        <f t="shared" si="322"/>
        <v>17000</v>
      </c>
      <c r="P1887" s="34"/>
      <c r="Q1887" s="34"/>
      <c r="R1887" s="34"/>
      <c r="S1887" s="34"/>
      <c r="T1887" s="3" t="s">
        <v>2153</v>
      </c>
    </row>
    <row r="1888" spans="1:21" x14ac:dyDescent="0.35">
      <c r="A1888" s="3" t="s">
        <v>113</v>
      </c>
      <c r="B1888" s="3"/>
      <c r="C1888" s="3"/>
      <c r="D1888" s="3"/>
      <c r="E1888" s="91"/>
      <c r="F1888" s="34"/>
      <c r="G1888" s="34"/>
      <c r="H1888" s="34"/>
      <c r="I1888" s="34"/>
      <c r="J1888" s="34"/>
      <c r="K1888" s="98">
        <v>44640</v>
      </c>
      <c r="L1888" s="100" t="s">
        <v>2286</v>
      </c>
      <c r="M1888" s="100">
        <v>-150000</v>
      </c>
      <c r="N1888" s="34"/>
      <c r="O1888" s="34">
        <f t="shared" si="322"/>
        <v>-150000</v>
      </c>
      <c r="P1888" s="34"/>
      <c r="Q1888" s="34"/>
      <c r="R1888" s="34"/>
      <c r="S1888" s="34"/>
      <c r="T1888" s="3" t="s">
        <v>2153</v>
      </c>
    </row>
    <row r="1889" spans="1:21" x14ac:dyDescent="0.35">
      <c r="A1889" s="3" t="s">
        <v>113</v>
      </c>
      <c r="B1889" s="3"/>
      <c r="C1889" s="3"/>
      <c r="D1889" s="3"/>
      <c r="E1889" s="91"/>
      <c r="F1889" s="34"/>
      <c r="G1889" s="34"/>
      <c r="H1889" s="34"/>
      <c r="I1889" s="34"/>
      <c r="J1889" s="34"/>
      <c r="K1889" s="98" t="s">
        <v>599</v>
      </c>
      <c r="L1889" s="3" t="s">
        <v>316</v>
      </c>
      <c r="M1889" s="34">
        <v>317000</v>
      </c>
      <c r="N1889" s="34"/>
      <c r="O1889" s="34">
        <f t="shared" si="322"/>
        <v>317000</v>
      </c>
      <c r="P1889" s="34"/>
      <c r="Q1889" s="34"/>
      <c r="R1889" s="34"/>
      <c r="S1889" s="34"/>
      <c r="T1889" s="3" t="s">
        <v>2153</v>
      </c>
    </row>
    <row r="1890" spans="1:21" x14ac:dyDescent="0.35">
      <c r="A1890" s="3" t="s">
        <v>113</v>
      </c>
      <c r="B1890" s="3"/>
      <c r="C1890" s="3"/>
      <c r="D1890" s="3"/>
      <c r="E1890" s="91"/>
      <c r="F1890" s="34"/>
      <c r="G1890" s="34"/>
      <c r="H1890" s="34"/>
      <c r="I1890" s="34"/>
      <c r="J1890" s="34"/>
      <c r="K1890" s="98">
        <v>44982</v>
      </c>
      <c r="L1890" s="100" t="s">
        <v>2233</v>
      </c>
      <c r="M1890" s="100">
        <v>-142000</v>
      </c>
      <c r="N1890" s="34"/>
      <c r="O1890" s="34">
        <f t="shared" si="322"/>
        <v>-142000</v>
      </c>
      <c r="P1890" s="34"/>
      <c r="Q1890" s="34"/>
      <c r="R1890" s="34"/>
      <c r="S1890" s="34"/>
      <c r="T1890" s="3" t="s">
        <v>2153</v>
      </c>
    </row>
    <row r="1891" spans="1:21" x14ac:dyDescent="0.35">
      <c r="A1891" s="3" t="s">
        <v>113</v>
      </c>
      <c r="B1891" s="3"/>
      <c r="C1891" s="3"/>
      <c r="D1891" s="3"/>
      <c r="E1891" s="91"/>
      <c r="F1891" s="34"/>
      <c r="G1891" s="34"/>
      <c r="H1891" s="34"/>
      <c r="I1891" s="34"/>
      <c r="J1891" s="34"/>
      <c r="K1891" s="21"/>
      <c r="L1891" s="3"/>
      <c r="M1891" s="34"/>
      <c r="N1891" s="34"/>
      <c r="O1891" s="34"/>
      <c r="P1891" s="34"/>
      <c r="Q1891" s="34"/>
      <c r="R1891" s="34"/>
      <c r="S1891" s="34"/>
      <c r="T1891" s="3" t="s">
        <v>2153</v>
      </c>
    </row>
    <row r="1892" spans="1:21" s="95" customFormat="1" x14ac:dyDescent="0.35">
      <c r="A1892" s="18"/>
      <c r="B1892" s="18"/>
      <c r="C1892" s="18"/>
      <c r="D1892" s="18"/>
      <c r="E1892" s="94"/>
      <c r="F1892" s="23"/>
      <c r="G1892" s="23"/>
      <c r="H1892" s="23"/>
      <c r="I1892" s="23"/>
      <c r="J1892" s="23"/>
      <c r="K1892" s="36"/>
      <c r="L1892" s="18"/>
      <c r="M1892" s="23">
        <f t="shared" ref="M1892:N1892" si="323">SUM(M1882:M1891)</f>
        <v>175000</v>
      </c>
      <c r="N1892" s="23">
        <f t="shared" si="323"/>
        <v>525000</v>
      </c>
      <c r="O1892" s="23">
        <f>SUM(O1882:O1891)</f>
        <v>700000</v>
      </c>
      <c r="P1892" s="23">
        <f>+I1881-M1892</f>
        <v>-175000</v>
      </c>
      <c r="Q1892" s="23">
        <f>+J1881-N1892</f>
        <v>175000</v>
      </c>
      <c r="R1892" s="23">
        <f>+P1892+Q1892</f>
        <v>0</v>
      </c>
      <c r="S1892" s="23">
        <f>+O1892</f>
        <v>700000</v>
      </c>
      <c r="T1892" s="18"/>
      <c r="U1892" s="95" t="s">
        <v>2302</v>
      </c>
    </row>
    <row r="1893" spans="1:21" x14ac:dyDescent="0.35">
      <c r="A1893" s="3" t="s">
        <v>114</v>
      </c>
      <c r="B1893" s="3" t="s">
        <v>326</v>
      </c>
      <c r="C1893" s="3"/>
      <c r="D1893" s="3">
        <v>120.8</v>
      </c>
      <c r="E1893" s="91">
        <v>11500</v>
      </c>
      <c r="F1893" s="34">
        <f>+D1893*0.8364</f>
        <v>101.03712</v>
      </c>
      <c r="G1893" s="34"/>
      <c r="H1893" s="34">
        <f>+D1893*E1893</f>
        <v>1389200</v>
      </c>
      <c r="I1893" s="34">
        <f>+CEILING(F1893*G1893,1000)</f>
        <v>0</v>
      </c>
      <c r="J1893" s="34">
        <f>(H1893-I1893)</f>
        <v>1389200</v>
      </c>
      <c r="K1893" s="98">
        <v>44462</v>
      </c>
      <c r="L1893" s="3" t="s">
        <v>2109</v>
      </c>
      <c r="M1893" s="34"/>
      <c r="N1893" s="34"/>
      <c r="O1893" s="34"/>
      <c r="P1893" s="34"/>
      <c r="Q1893" s="34"/>
      <c r="R1893" s="34"/>
      <c r="S1893" s="34"/>
      <c r="T1893" s="3" t="s">
        <v>2132</v>
      </c>
      <c r="U1893" s="1" t="s">
        <v>2303</v>
      </c>
    </row>
    <row r="1894" spans="1:21" x14ac:dyDescent="0.35">
      <c r="A1894" s="3" t="s">
        <v>114</v>
      </c>
      <c r="B1894" s="3"/>
      <c r="C1894" s="3"/>
      <c r="D1894" s="3"/>
      <c r="E1894" s="91"/>
      <c r="F1894" s="34"/>
      <c r="G1894" s="34"/>
      <c r="H1894" s="34"/>
      <c r="I1894" s="34"/>
      <c r="J1894" s="34"/>
      <c r="K1894" s="98">
        <v>44462</v>
      </c>
      <c r="L1894" s="3" t="s">
        <v>316</v>
      </c>
      <c r="M1894" s="34">
        <v>5000</v>
      </c>
      <c r="N1894" s="34"/>
      <c r="O1894" s="34">
        <f t="shared" ref="O1894:O1899" si="324">+SUM(M1894:N1894)</f>
        <v>5000</v>
      </c>
      <c r="P1894" s="34"/>
      <c r="Q1894" s="34"/>
      <c r="R1894" s="34"/>
      <c r="S1894" s="34"/>
      <c r="T1894" s="3" t="s">
        <v>2132</v>
      </c>
    </row>
    <row r="1895" spans="1:21" x14ac:dyDescent="0.35">
      <c r="A1895" s="3" t="s">
        <v>114</v>
      </c>
      <c r="B1895" s="3"/>
      <c r="C1895" s="3"/>
      <c r="D1895" s="3"/>
      <c r="E1895" s="91"/>
      <c r="F1895" s="34">
        <f t="shared" ref="F1895:F1896" si="325">+D1895*0.8364</f>
        <v>0</v>
      </c>
      <c r="G1895" s="34"/>
      <c r="H1895" s="34"/>
      <c r="I1895" s="34"/>
      <c r="J1895" s="34"/>
      <c r="K1895" s="98">
        <v>44472</v>
      </c>
      <c r="L1895" s="3" t="s">
        <v>316</v>
      </c>
      <c r="M1895" s="34">
        <v>322661</v>
      </c>
      <c r="N1895" s="34"/>
      <c r="O1895" s="34">
        <f t="shared" si="324"/>
        <v>322661</v>
      </c>
      <c r="P1895" s="34"/>
      <c r="Q1895" s="34"/>
      <c r="R1895" s="34"/>
      <c r="S1895" s="34"/>
      <c r="T1895" s="3" t="s">
        <v>2132</v>
      </c>
    </row>
    <row r="1896" spans="1:21" x14ac:dyDescent="0.35">
      <c r="A1896" s="3" t="s">
        <v>114</v>
      </c>
      <c r="B1896" s="3"/>
      <c r="C1896" s="3"/>
      <c r="D1896" s="3"/>
      <c r="E1896" s="91"/>
      <c r="F1896" s="34">
        <f t="shared" si="325"/>
        <v>0</v>
      </c>
      <c r="G1896" s="34"/>
      <c r="H1896" s="34"/>
      <c r="I1896" s="34"/>
      <c r="J1896" s="34"/>
      <c r="K1896" s="98">
        <v>44513</v>
      </c>
      <c r="L1896" s="3" t="s">
        <v>1182</v>
      </c>
      <c r="M1896" s="34"/>
      <c r="N1896" s="34">
        <v>200000</v>
      </c>
      <c r="O1896" s="34">
        <f t="shared" si="324"/>
        <v>200000</v>
      </c>
      <c r="P1896" s="34"/>
      <c r="Q1896" s="34"/>
      <c r="R1896" s="34"/>
      <c r="S1896" s="34"/>
      <c r="T1896" s="3" t="s">
        <v>2132</v>
      </c>
    </row>
    <row r="1897" spans="1:21" x14ac:dyDescent="0.35">
      <c r="A1897" s="3" t="s">
        <v>114</v>
      </c>
      <c r="B1897" s="3"/>
      <c r="C1897" s="3"/>
      <c r="D1897" s="3"/>
      <c r="E1897" s="91"/>
      <c r="F1897" s="34"/>
      <c r="G1897" s="34"/>
      <c r="H1897" s="34"/>
      <c r="I1897" s="34"/>
      <c r="J1897" s="34"/>
      <c r="K1897" s="98">
        <v>44640</v>
      </c>
      <c r="L1897" s="3" t="s">
        <v>316</v>
      </c>
      <c r="M1897" s="34">
        <v>200000</v>
      </c>
      <c r="N1897" s="34"/>
      <c r="O1897" s="34">
        <f t="shared" si="324"/>
        <v>200000</v>
      </c>
      <c r="P1897" s="34"/>
      <c r="Q1897" s="34"/>
      <c r="R1897" s="34"/>
      <c r="S1897" s="34"/>
      <c r="T1897" s="3" t="s">
        <v>2132</v>
      </c>
    </row>
    <row r="1898" spans="1:21" x14ac:dyDescent="0.35">
      <c r="A1898" s="3" t="s">
        <v>114</v>
      </c>
      <c r="B1898" s="3"/>
      <c r="C1898" s="3"/>
      <c r="D1898" s="3"/>
      <c r="E1898" s="91"/>
      <c r="F1898" s="34"/>
      <c r="G1898" s="34"/>
      <c r="H1898" s="34"/>
      <c r="I1898" s="34"/>
      <c r="J1898" s="34"/>
      <c r="K1898" s="98">
        <v>44811</v>
      </c>
      <c r="L1898" s="3" t="s">
        <v>9</v>
      </c>
      <c r="M1898" s="34"/>
      <c r="N1898" s="34">
        <v>65500</v>
      </c>
      <c r="O1898" s="34">
        <f t="shared" si="324"/>
        <v>65500</v>
      </c>
      <c r="P1898" s="34"/>
      <c r="Q1898" s="34"/>
      <c r="R1898" s="34"/>
      <c r="S1898" s="34"/>
      <c r="T1898" s="3" t="s">
        <v>2132</v>
      </c>
    </row>
    <row r="1899" spans="1:21" x14ac:dyDescent="0.35">
      <c r="A1899" s="3" t="s">
        <v>114</v>
      </c>
      <c r="B1899" s="3"/>
      <c r="C1899" s="3"/>
      <c r="D1899" s="3"/>
      <c r="E1899" s="91"/>
      <c r="F1899" s="34"/>
      <c r="G1899" s="34"/>
      <c r="H1899" s="34"/>
      <c r="I1899" s="34"/>
      <c r="J1899" s="34"/>
      <c r="K1899" s="98">
        <v>44811</v>
      </c>
      <c r="L1899" s="3" t="s">
        <v>316</v>
      </c>
      <c r="M1899" s="34">
        <v>596000</v>
      </c>
      <c r="N1899" s="34"/>
      <c r="O1899" s="34">
        <f t="shared" si="324"/>
        <v>596000</v>
      </c>
      <c r="P1899" s="34"/>
      <c r="Q1899" s="34"/>
      <c r="R1899" s="34"/>
      <c r="S1899" s="34"/>
      <c r="T1899" s="3" t="s">
        <v>2132</v>
      </c>
    </row>
    <row r="1900" spans="1:21" x14ac:dyDescent="0.35">
      <c r="A1900" s="3" t="s">
        <v>114</v>
      </c>
      <c r="B1900" s="3"/>
      <c r="C1900" s="3"/>
      <c r="D1900" s="3"/>
      <c r="E1900" s="91"/>
      <c r="F1900" s="34"/>
      <c r="G1900" s="34"/>
      <c r="H1900" s="34"/>
      <c r="I1900" s="34"/>
      <c r="J1900" s="34"/>
      <c r="K1900" s="21"/>
      <c r="L1900" s="3"/>
      <c r="M1900" s="34"/>
      <c r="N1900" s="34"/>
      <c r="O1900" s="34"/>
      <c r="P1900" s="34"/>
      <c r="Q1900" s="34"/>
      <c r="R1900" s="34"/>
      <c r="S1900" s="34"/>
      <c r="T1900" s="3" t="s">
        <v>2132</v>
      </c>
    </row>
    <row r="1901" spans="1:21" s="95" customFormat="1" x14ac:dyDescent="0.35">
      <c r="A1901" s="18"/>
      <c r="B1901" s="18"/>
      <c r="C1901" s="18"/>
      <c r="D1901" s="18"/>
      <c r="E1901" s="94"/>
      <c r="F1901" s="23"/>
      <c r="G1901" s="23"/>
      <c r="H1901" s="23"/>
      <c r="I1901" s="23"/>
      <c r="J1901" s="23"/>
      <c r="K1901" s="36"/>
      <c r="L1901" s="18"/>
      <c r="M1901" s="23">
        <f t="shared" ref="M1901:N1901" si="326">SUM(M1894:M1900)</f>
        <v>1123661</v>
      </c>
      <c r="N1901" s="23">
        <f t="shared" si="326"/>
        <v>265500</v>
      </c>
      <c r="O1901" s="23">
        <f>SUM(O1894:O1900)</f>
        <v>1389161</v>
      </c>
      <c r="P1901" s="23">
        <f>+I1893-M1901</f>
        <v>-1123661</v>
      </c>
      <c r="Q1901" s="23">
        <f>+J1893-N1901</f>
        <v>1123700</v>
      </c>
      <c r="R1901" s="23">
        <f>+P1901+Q1901</f>
        <v>39</v>
      </c>
      <c r="S1901" s="23">
        <f>+O1901</f>
        <v>1389161</v>
      </c>
      <c r="T1901" s="18"/>
      <c r="U1901" s="95" t="s">
        <v>2302</v>
      </c>
    </row>
    <row r="1902" spans="1:21" x14ac:dyDescent="0.35">
      <c r="A1902" s="3" t="s">
        <v>115</v>
      </c>
      <c r="B1902" s="3" t="s">
        <v>326</v>
      </c>
      <c r="C1902" s="3"/>
      <c r="D1902" s="3">
        <v>101.13</v>
      </c>
      <c r="E1902" s="91">
        <v>11500</v>
      </c>
      <c r="F1902" s="34">
        <f>+D1902*0.8364</f>
        <v>84.585132000000002</v>
      </c>
      <c r="G1902" s="34"/>
      <c r="H1902" s="34">
        <f>+D1902*E1902</f>
        <v>1162995</v>
      </c>
      <c r="I1902" s="34">
        <f>+CEILING(F1902*G1902,1000)</f>
        <v>0</v>
      </c>
      <c r="J1902" s="34">
        <f>(H1902-I1902)</f>
        <v>1162995</v>
      </c>
      <c r="K1902" s="98">
        <v>44579</v>
      </c>
      <c r="L1902" s="3" t="s">
        <v>2109</v>
      </c>
      <c r="M1902" s="34"/>
      <c r="N1902" s="34"/>
      <c r="O1902" s="34"/>
      <c r="P1902" s="34"/>
      <c r="Q1902" s="34"/>
      <c r="R1902" s="34"/>
      <c r="S1902" s="34"/>
      <c r="T1902" s="3" t="s">
        <v>2135</v>
      </c>
      <c r="U1902" s="1" t="s">
        <v>2303</v>
      </c>
    </row>
    <row r="1903" spans="1:21" x14ac:dyDescent="0.35">
      <c r="A1903" s="3" t="s">
        <v>115</v>
      </c>
      <c r="B1903" s="3"/>
      <c r="C1903" s="3"/>
      <c r="D1903" s="3"/>
      <c r="E1903" s="91"/>
      <c r="F1903" s="34"/>
      <c r="G1903" s="34"/>
      <c r="H1903" s="34"/>
      <c r="I1903" s="34"/>
      <c r="J1903" s="34"/>
      <c r="K1903" s="98">
        <v>44579</v>
      </c>
      <c r="L1903" s="3" t="s">
        <v>316</v>
      </c>
      <c r="M1903" s="34">
        <v>8000</v>
      </c>
      <c r="N1903" s="34"/>
      <c r="O1903" s="34">
        <f t="shared" ref="O1903:O1916" si="327">+SUM(M1903:N1903)</f>
        <v>8000</v>
      </c>
      <c r="P1903" s="34"/>
      <c r="Q1903" s="34"/>
      <c r="R1903" s="34"/>
      <c r="S1903" s="34"/>
      <c r="T1903" s="3" t="s">
        <v>2135</v>
      </c>
    </row>
    <row r="1904" spans="1:21" x14ac:dyDescent="0.35">
      <c r="A1904" s="3" t="s">
        <v>115</v>
      </c>
      <c r="B1904" s="3"/>
      <c r="C1904" s="3"/>
      <c r="D1904" s="3"/>
      <c r="E1904" s="91"/>
      <c r="F1904" s="34">
        <f>+D1904*0.8364</f>
        <v>0</v>
      </c>
      <c r="G1904" s="34"/>
      <c r="H1904" s="34"/>
      <c r="I1904" s="34"/>
      <c r="J1904" s="34"/>
      <c r="K1904" s="98">
        <v>44589</v>
      </c>
      <c r="L1904" s="3" t="s">
        <v>1182</v>
      </c>
      <c r="M1904" s="34"/>
      <c r="N1904" s="34">
        <v>565000</v>
      </c>
      <c r="O1904" s="34">
        <f t="shared" si="327"/>
        <v>565000</v>
      </c>
      <c r="P1904" s="34"/>
      <c r="Q1904" s="34"/>
      <c r="R1904" s="34"/>
      <c r="S1904" s="34"/>
      <c r="T1904" s="3" t="s">
        <v>2135</v>
      </c>
    </row>
    <row r="1905" spans="1:21" x14ac:dyDescent="0.35">
      <c r="A1905" s="3" t="s">
        <v>115</v>
      </c>
      <c r="B1905" s="3"/>
      <c r="C1905" s="3"/>
      <c r="D1905" s="3"/>
      <c r="E1905" s="91"/>
      <c r="F1905" s="34"/>
      <c r="G1905" s="34"/>
      <c r="H1905" s="34"/>
      <c r="I1905" s="34"/>
      <c r="J1905" s="34"/>
      <c r="K1905" s="98">
        <v>44811</v>
      </c>
      <c r="L1905" s="3" t="s">
        <v>9</v>
      </c>
      <c r="M1905" s="34"/>
      <c r="N1905" s="34">
        <v>72000</v>
      </c>
      <c r="O1905" s="34">
        <f t="shared" si="327"/>
        <v>72000</v>
      </c>
      <c r="P1905" s="34"/>
      <c r="Q1905" s="34"/>
      <c r="R1905" s="34"/>
      <c r="S1905" s="34"/>
      <c r="T1905" s="3" t="s">
        <v>2135</v>
      </c>
    </row>
    <row r="1906" spans="1:21" x14ac:dyDescent="0.35">
      <c r="A1906" s="3" t="s">
        <v>115</v>
      </c>
      <c r="B1906" s="3"/>
      <c r="C1906" s="3"/>
      <c r="D1906" s="3"/>
      <c r="E1906" s="91"/>
      <c r="F1906" s="34"/>
      <c r="G1906" s="34"/>
      <c r="H1906" s="34"/>
      <c r="I1906" s="34"/>
      <c r="J1906" s="34"/>
      <c r="K1906" s="98" t="s">
        <v>599</v>
      </c>
      <c r="L1906" s="3" t="s">
        <v>316</v>
      </c>
      <c r="M1906" s="34">
        <v>259000</v>
      </c>
      <c r="N1906" s="34"/>
      <c r="O1906" s="34">
        <f t="shared" si="327"/>
        <v>259000</v>
      </c>
      <c r="P1906" s="34"/>
      <c r="Q1906" s="34"/>
      <c r="R1906" s="34"/>
      <c r="S1906" s="34"/>
      <c r="T1906" s="3" t="s">
        <v>2135</v>
      </c>
    </row>
    <row r="1907" spans="1:21" x14ac:dyDescent="0.35">
      <c r="A1907" s="3" t="s">
        <v>115</v>
      </c>
      <c r="B1907" s="3"/>
      <c r="C1907" s="3"/>
      <c r="D1907" s="3"/>
      <c r="E1907" s="91"/>
      <c r="F1907" s="34"/>
      <c r="G1907" s="34"/>
      <c r="H1907" s="34"/>
      <c r="I1907" s="34"/>
      <c r="J1907" s="34"/>
      <c r="K1907" s="98" t="s">
        <v>599</v>
      </c>
      <c r="L1907" s="3" t="s">
        <v>316</v>
      </c>
      <c r="M1907" s="34">
        <v>259000</v>
      </c>
      <c r="N1907" s="34"/>
      <c r="O1907" s="34">
        <f t="shared" si="327"/>
        <v>259000</v>
      </c>
      <c r="P1907" s="34"/>
      <c r="Q1907" s="34"/>
      <c r="R1907" s="34"/>
      <c r="S1907" s="34"/>
      <c r="T1907" s="3" t="s">
        <v>2135</v>
      </c>
    </row>
    <row r="1908" spans="1:21" x14ac:dyDescent="0.35">
      <c r="A1908" s="3" t="s">
        <v>115</v>
      </c>
      <c r="B1908" s="3"/>
      <c r="C1908" s="3"/>
      <c r="D1908" s="3"/>
      <c r="E1908" s="91"/>
      <c r="F1908" s="34"/>
      <c r="G1908" s="34"/>
      <c r="H1908" s="34"/>
      <c r="I1908" s="34"/>
      <c r="J1908" s="34"/>
      <c r="K1908" s="21"/>
      <c r="L1908" s="3"/>
      <c r="M1908" s="34"/>
      <c r="N1908" s="34"/>
      <c r="O1908" s="34"/>
      <c r="P1908" s="34"/>
      <c r="Q1908" s="34"/>
      <c r="R1908" s="34"/>
      <c r="S1908" s="34"/>
      <c r="T1908" s="3" t="s">
        <v>2135</v>
      </c>
    </row>
    <row r="1909" spans="1:21" s="95" customFormat="1" x14ac:dyDescent="0.35">
      <c r="A1909" s="18"/>
      <c r="B1909" s="18"/>
      <c r="C1909" s="18"/>
      <c r="D1909" s="18"/>
      <c r="E1909" s="94"/>
      <c r="F1909" s="23"/>
      <c r="G1909" s="23"/>
      <c r="H1909" s="23"/>
      <c r="I1909" s="23"/>
      <c r="J1909" s="23"/>
      <c r="K1909" s="36"/>
      <c r="L1909" s="18"/>
      <c r="M1909" s="23">
        <f t="shared" ref="M1909:N1909" si="328">SUM(M1903:M1908)</f>
        <v>526000</v>
      </c>
      <c r="N1909" s="23">
        <f t="shared" si="328"/>
        <v>637000</v>
      </c>
      <c r="O1909" s="23">
        <f>SUM(O1903:O1908)</f>
        <v>1163000</v>
      </c>
      <c r="P1909" s="23">
        <f>+I1902-M1909</f>
        <v>-526000</v>
      </c>
      <c r="Q1909" s="23">
        <f>+J1902-N1909</f>
        <v>525995</v>
      </c>
      <c r="R1909" s="23">
        <f>+P1909+Q1909</f>
        <v>-5</v>
      </c>
      <c r="S1909" s="23">
        <f>+O1909</f>
        <v>1163000</v>
      </c>
      <c r="T1909" s="18"/>
      <c r="U1909" s="95" t="s">
        <v>2302</v>
      </c>
    </row>
    <row r="1910" spans="1:21" x14ac:dyDescent="0.35">
      <c r="A1910" s="3" t="s">
        <v>116</v>
      </c>
      <c r="B1910" s="3" t="s">
        <v>326</v>
      </c>
      <c r="C1910" s="3"/>
      <c r="D1910" s="3">
        <v>70.48</v>
      </c>
      <c r="E1910" s="91">
        <v>10000</v>
      </c>
      <c r="F1910" s="34">
        <f>+D1910*0.8364</f>
        <v>58.949472000000007</v>
      </c>
      <c r="G1910" s="34"/>
      <c r="H1910" s="34">
        <f>+D1910*E1910</f>
        <v>704800</v>
      </c>
      <c r="I1910" s="34">
        <f>+CEILING(F1910*G1910,1000)</f>
        <v>0</v>
      </c>
      <c r="J1910" s="34">
        <f>(H1910-I1910)</f>
        <v>704800</v>
      </c>
      <c r="K1910" s="98">
        <v>44427</v>
      </c>
      <c r="L1910" s="3" t="s">
        <v>2109</v>
      </c>
      <c r="M1910" s="34"/>
      <c r="N1910" s="34"/>
      <c r="O1910" s="34"/>
      <c r="P1910" s="34"/>
      <c r="Q1910" s="34"/>
      <c r="R1910" s="34"/>
      <c r="S1910" s="34"/>
      <c r="T1910" s="3" t="s">
        <v>2130</v>
      </c>
      <c r="U1910" s="1" t="s">
        <v>2303</v>
      </c>
    </row>
    <row r="1911" spans="1:21" x14ac:dyDescent="0.35">
      <c r="A1911" s="3" t="s">
        <v>116</v>
      </c>
      <c r="B1911" s="3"/>
      <c r="C1911" s="3"/>
      <c r="D1911" s="3"/>
      <c r="E1911" s="91"/>
      <c r="F1911" s="34"/>
      <c r="G1911" s="34"/>
      <c r="H1911" s="34"/>
      <c r="I1911" s="34"/>
      <c r="J1911" s="34"/>
      <c r="K1911" s="98">
        <v>44427</v>
      </c>
      <c r="L1911" s="3" t="s">
        <v>316</v>
      </c>
      <c r="M1911" s="34">
        <v>175000</v>
      </c>
      <c r="N1911" s="34"/>
      <c r="O1911" s="34">
        <f t="shared" si="327"/>
        <v>175000</v>
      </c>
      <c r="P1911" s="34"/>
      <c r="Q1911" s="34"/>
      <c r="R1911" s="34"/>
      <c r="S1911" s="34"/>
      <c r="T1911" s="3" t="s">
        <v>2130</v>
      </c>
    </row>
    <row r="1912" spans="1:21" x14ac:dyDescent="0.35">
      <c r="A1912" s="3" t="s">
        <v>116</v>
      </c>
      <c r="B1912" s="3"/>
      <c r="C1912" s="3"/>
      <c r="D1912" s="3"/>
      <c r="E1912" s="91"/>
      <c r="F1912" s="34">
        <f>+D1912*0.8364</f>
        <v>0</v>
      </c>
      <c r="G1912" s="34"/>
      <c r="H1912" s="34"/>
      <c r="I1912" s="34"/>
      <c r="J1912" s="34"/>
      <c r="K1912" s="98">
        <v>44498</v>
      </c>
      <c r="L1912" s="3" t="s">
        <v>9</v>
      </c>
      <c r="M1912" s="34"/>
      <c r="N1912" s="34">
        <v>10000</v>
      </c>
      <c r="O1912" s="34">
        <f t="shared" si="327"/>
        <v>10000</v>
      </c>
      <c r="P1912" s="34"/>
      <c r="Q1912" s="34"/>
      <c r="R1912" s="34"/>
      <c r="S1912" s="34"/>
      <c r="T1912" s="3" t="s">
        <v>2130</v>
      </c>
    </row>
    <row r="1913" spans="1:21" x14ac:dyDescent="0.35">
      <c r="A1913" s="3" t="s">
        <v>116</v>
      </c>
      <c r="B1913" s="3"/>
      <c r="C1913" s="3"/>
      <c r="D1913" s="3"/>
      <c r="E1913" s="91"/>
      <c r="F1913" s="34"/>
      <c r="G1913" s="34"/>
      <c r="H1913" s="34"/>
      <c r="I1913" s="34"/>
      <c r="J1913" s="34"/>
      <c r="K1913" s="98">
        <v>44510</v>
      </c>
      <c r="L1913" s="3" t="s">
        <v>9</v>
      </c>
      <c r="M1913" s="34"/>
      <c r="N1913" s="34">
        <v>107000</v>
      </c>
      <c r="O1913" s="34">
        <f t="shared" si="327"/>
        <v>107000</v>
      </c>
      <c r="P1913" s="34"/>
      <c r="Q1913" s="34"/>
      <c r="R1913" s="34"/>
      <c r="S1913" s="34"/>
      <c r="T1913" s="3" t="s">
        <v>2130</v>
      </c>
    </row>
    <row r="1914" spans="1:21" x14ac:dyDescent="0.35">
      <c r="A1914" s="3" t="s">
        <v>116</v>
      </c>
      <c r="B1914" s="3"/>
      <c r="C1914" s="3"/>
      <c r="D1914" s="3"/>
      <c r="E1914" s="91"/>
      <c r="F1914" s="34"/>
      <c r="G1914" s="34"/>
      <c r="H1914" s="34"/>
      <c r="I1914" s="34"/>
      <c r="J1914" s="34"/>
      <c r="K1914" s="98">
        <v>44517</v>
      </c>
      <c r="L1914" s="3" t="s">
        <v>316</v>
      </c>
      <c r="M1914" s="34">
        <v>318000</v>
      </c>
      <c r="N1914" s="34"/>
      <c r="O1914" s="34">
        <f t="shared" si="327"/>
        <v>318000</v>
      </c>
      <c r="P1914" s="34"/>
      <c r="Q1914" s="34"/>
      <c r="R1914" s="34"/>
      <c r="S1914" s="34"/>
      <c r="T1914" s="3" t="s">
        <v>2130</v>
      </c>
    </row>
    <row r="1915" spans="1:21" x14ac:dyDescent="0.35">
      <c r="A1915" s="3" t="s">
        <v>116</v>
      </c>
      <c r="B1915" s="3"/>
      <c r="C1915" s="3"/>
      <c r="D1915" s="3"/>
      <c r="E1915" s="91"/>
      <c r="F1915" s="34"/>
      <c r="G1915" s="34"/>
      <c r="H1915" s="34"/>
      <c r="I1915" s="34"/>
      <c r="J1915" s="34"/>
      <c r="K1915" s="98">
        <v>44517</v>
      </c>
      <c r="L1915" s="3" t="s">
        <v>9</v>
      </c>
      <c r="M1915" s="34"/>
      <c r="N1915" s="34">
        <v>269800</v>
      </c>
      <c r="O1915" s="34">
        <f t="shared" si="327"/>
        <v>269800</v>
      </c>
      <c r="P1915" s="34"/>
      <c r="Q1915" s="34"/>
      <c r="R1915" s="34"/>
      <c r="S1915" s="34"/>
      <c r="T1915" s="3" t="s">
        <v>2130</v>
      </c>
    </row>
    <row r="1916" spans="1:21" x14ac:dyDescent="0.35">
      <c r="A1916" s="3" t="s">
        <v>116</v>
      </c>
      <c r="B1916" s="3"/>
      <c r="C1916" s="3"/>
      <c r="D1916" s="3"/>
      <c r="E1916" s="91"/>
      <c r="F1916" s="34"/>
      <c r="G1916" s="34"/>
      <c r="H1916" s="34"/>
      <c r="I1916" s="34"/>
      <c r="J1916" s="34"/>
      <c r="K1916" s="98">
        <v>44518</v>
      </c>
      <c r="L1916" s="100" t="s">
        <v>2287</v>
      </c>
      <c r="M1916" s="100">
        <v>-175000</v>
      </c>
      <c r="N1916" s="34"/>
      <c r="O1916" s="34">
        <f t="shared" si="327"/>
        <v>-175000</v>
      </c>
      <c r="P1916" s="34"/>
      <c r="Q1916" s="34"/>
      <c r="R1916" s="34"/>
      <c r="S1916" s="34"/>
      <c r="T1916" s="3" t="s">
        <v>2130</v>
      </c>
    </row>
    <row r="1917" spans="1:21" x14ac:dyDescent="0.35">
      <c r="A1917" s="3" t="s">
        <v>116</v>
      </c>
      <c r="B1917" s="3"/>
      <c r="C1917" s="3"/>
      <c r="D1917" s="3"/>
      <c r="E1917" s="91"/>
      <c r="F1917" s="34"/>
      <c r="G1917" s="34"/>
      <c r="H1917" s="34"/>
      <c r="I1917" s="34"/>
      <c r="J1917" s="34"/>
      <c r="K1917" s="21"/>
      <c r="L1917" s="3"/>
      <c r="M1917" s="34"/>
      <c r="N1917" s="34"/>
      <c r="O1917" s="34"/>
      <c r="P1917" s="34"/>
      <c r="Q1917" s="34"/>
      <c r="R1917" s="34"/>
      <c r="S1917" s="34"/>
      <c r="T1917" s="3" t="s">
        <v>2130</v>
      </c>
    </row>
    <row r="1918" spans="1:21" s="95" customFormat="1" x14ac:dyDescent="0.35">
      <c r="A1918" s="18"/>
      <c r="B1918" s="18"/>
      <c r="C1918" s="18"/>
      <c r="D1918" s="18"/>
      <c r="E1918" s="94"/>
      <c r="F1918" s="23"/>
      <c r="G1918" s="23"/>
      <c r="H1918" s="23"/>
      <c r="I1918" s="23"/>
      <c r="J1918" s="23"/>
      <c r="K1918" s="36"/>
      <c r="L1918" s="18"/>
      <c r="M1918" s="23">
        <f>SUM(M1911:M1916)</f>
        <v>318000</v>
      </c>
      <c r="N1918" s="23">
        <f>SUM(N1911:N1916)</f>
        <v>386800</v>
      </c>
      <c r="O1918" s="23">
        <f>SUM(O1911:O1916)</f>
        <v>704800</v>
      </c>
      <c r="P1918" s="23">
        <f>+I1910-M1918</f>
        <v>-318000</v>
      </c>
      <c r="Q1918" s="23">
        <f>+J1910-N1918</f>
        <v>318000</v>
      </c>
      <c r="R1918" s="23">
        <f>+P1918+Q1918</f>
        <v>0</v>
      </c>
      <c r="S1918" s="23">
        <f>+O1918</f>
        <v>704800</v>
      </c>
      <c r="T1918" s="18"/>
      <c r="U1918" s="95" t="s">
        <v>2302</v>
      </c>
    </row>
    <row r="1919" spans="1:21" x14ac:dyDescent="0.35">
      <c r="A1919" s="3" t="s">
        <v>117</v>
      </c>
      <c r="B1919" s="3" t="s">
        <v>326</v>
      </c>
      <c r="C1919" s="3"/>
      <c r="D1919" s="3">
        <v>70.36</v>
      </c>
      <c r="E1919" s="91">
        <v>10000</v>
      </c>
      <c r="F1919" s="34">
        <f>+D1919*0.8364</f>
        <v>58.849104000000004</v>
      </c>
      <c r="G1919" s="34"/>
      <c r="H1919" s="34">
        <f>+D1919*E1919</f>
        <v>703600</v>
      </c>
      <c r="I1919" s="34">
        <f>+CEILING(F1919*G1919,1000)</f>
        <v>0</v>
      </c>
      <c r="J1919" s="34">
        <f>(H1919-I1919)</f>
        <v>703600</v>
      </c>
      <c r="K1919" s="98">
        <v>44538</v>
      </c>
      <c r="L1919" s="3" t="s">
        <v>2109</v>
      </c>
      <c r="M1919" s="34"/>
      <c r="N1919" s="34"/>
      <c r="O1919" s="34"/>
      <c r="P1919" s="34"/>
      <c r="Q1919" s="34"/>
      <c r="R1919" s="34"/>
      <c r="S1919" s="34"/>
      <c r="T1919" s="3" t="s">
        <v>2130</v>
      </c>
      <c r="U1919" s="1" t="s">
        <v>2303</v>
      </c>
    </row>
    <row r="1920" spans="1:21" x14ac:dyDescent="0.35">
      <c r="A1920" s="3" t="s">
        <v>117</v>
      </c>
      <c r="B1920" s="3"/>
      <c r="C1920" s="3"/>
      <c r="D1920" s="3"/>
      <c r="E1920" s="91"/>
      <c r="F1920" s="34"/>
      <c r="G1920" s="34"/>
      <c r="H1920" s="34"/>
      <c r="I1920" s="34"/>
      <c r="J1920" s="34"/>
      <c r="K1920" s="98">
        <v>44420</v>
      </c>
      <c r="L1920" s="3" t="s">
        <v>316</v>
      </c>
      <c r="M1920" s="34">
        <v>175000</v>
      </c>
      <c r="N1920" s="34"/>
      <c r="O1920" s="34">
        <f t="shared" ref="O1920:O1926" si="329">+SUM(M1920:N1920)</f>
        <v>175000</v>
      </c>
      <c r="P1920" s="34"/>
      <c r="Q1920" s="34"/>
      <c r="R1920" s="34"/>
      <c r="S1920" s="34"/>
      <c r="T1920" s="3" t="s">
        <v>2130</v>
      </c>
    </row>
    <row r="1921" spans="1:21" x14ac:dyDescent="0.35">
      <c r="A1921" s="3" t="s">
        <v>117</v>
      </c>
      <c r="B1921" s="3"/>
      <c r="C1921" s="3"/>
      <c r="D1921" s="3"/>
      <c r="E1921" s="91"/>
      <c r="F1921" s="34">
        <f>+D1921*0.8364</f>
        <v>0</v>
      </c>
      <c r="G1921" s="34"/>
      <c r="H1921" s="34"/>
      <c r="I1921" s="34"/>
      <c r="J1921" s="34"/>
      <c r="K1921" s="98">
        <v>44628</v>
      </c>
      <c r="L1921" s="3" t="s">
        <v>316</v>
      </c>
      <c r="M1921" s="34">
        <v>40000</v>
      </c>
      <c r="N1921" s="34"/>
      <c r="O1921" s="34">
        <f t="shared" si="329"/>
        <v>40000</v>
      </c>
      <c r="P1921" s="34"/>
      <c r="Q1921" s="34"/>
      <c r="R1921" s="34"/>
      <c r="S1921" s="34"/>
      <c r="T1921" s="3" t="s">
        <v>2130</v>
      </c>
    </row>
    <row r="1922" spans="1:21" x14ac:dyDescent="0.35">
      <c r="A1922" s="3" t="s">
        <v>117</v>
      </c>
      <c r="B1922" s="3"/>
      <c r="C1922" s="3"/>
      <c r="D1922" s="3"/>
      <c r="E1922" s="91"/>
      <c r="F1922" s="34"/>
      <c r="G1922" s="34"/>
      <c r="H1922" s="34"/>
      <c r="I1922" s="34"/>
      <c r="J1922" s="34"/>
      <c r="K1922" s="98">
        <v>44636</v>
      </c>
      <c r="L1922" s="3" t="s">
        <v>1182</v>
      </c>
      <c r="M1922" s="34"/>
      <c r="N1922" s="34">
        <v>385600</v>
      </c>
      <c r="O1922" s="34">
        <f t="shared" si="329"/>
        <v>385600</v>
      </c>
      <c r="P1922" s="34"/>
      <c r="Q1922" s="34"/>
      <c r="R1922" s="34"/>
      <c r="S1922" s="34"/>
      <c r="T1922" s="3" t="s">
        <v>2130</v>
      </c>
    </row>
    <row r="1923" spans="1:21" x14ac:dyDescent="0.35">
      <c r="A1923" s="3" t="s">
        <v>117</v>
      </c>
      <c r="B1923" s="3"/>
      <c r="C1923" s="3"/>
      <c r="D1923" s="3"/>
      <c r="E1923" s="91"/>
      <c r="F1923" s="34"/>
      <c r="G1923" s="34"/>
      <c r="H1923" s="34"/>
      <c r="I1923" s="34"/>
      <c r="J1923" s="34"/>
      <c r="K1923" s="98">
        <v>44641</v>
      </c>
      <c r="L1923" s="3" t="s">
        <v>316</v>
      </c>
      <c r="M1923" s="34">
        <v>278000</v>
      </c>
      <c r="N1923" s="34"/>
      <c r="O1923" s="34">
        <f t="shared" si="329"/>
        <v>278000</v>
      </c>
      <c r="P1923" s="34"/>
      <c r="Q1923" s="34"/>
      <c r="R1923" s="34"/>
      <c r="S1923" s="34"/>
      <c r="T1923" s="3" t="s">
        <v>2130</v>
      </c>
    </row>
    <row r="1924" spans="1:21" x14ac:dyDescent="0.35">
      <c r="A1924" s="3" t="s">
        <v>117</v>
      </c>
      <c r="B1924" s="3"/>
      <c r="C1924" s="3"/>
      <c r="D1924" s="3"/>
      <c r="E1924" s="91"/>
      <c r="F1924" s="34"/>
      <c r="G1924" s="34"/>
      <c r="H1924" s="34"/>
      <c r="I1924" s="34"/>
      <c r="J1924" s="34"/>
      <c r="K1924" s="98">
        <v>44642</v>
      </c>
      <c r="L1924" s="3" t="s">
        <v>9</v>
      </c>
      <c r="M1924" s="34"/>
      <c r="N1924" s="34">
        <v>-40000</v>
      </c>
      <c r="O1924" s="34">
        <f t="shared" si="329"/>
        <v>-40000</v>
      </c>
      <c r="P1924" s="34"/>
      <c r="Q1924" s="34"/>
      <c r="R1924" s="34"/>
      <c r="S1924" s="34"/>
      <c r="T1924" s="3" t="s">
        <v>2130</v>
      </c>
    </row>
    <row r="1925" spans="1:21" x14ac:dyDescent="0.35">
      <c r="A1925" s="3" t="s">
        <v>117</v>
      </c>
      <c r="B1925" s="3"/>
      <c r="C1925" s="3"/>
      <c r="D1925" s="3"/>
      <c r="E1925" s="91"/>
      <c r="F1925" s="34"/>
      <c r="G1925" s="34"/>
      <c r="H1925" s="34"/>
      <c r="I1925" s="34"/>
      <c r="J1925" s="34"/>
      <c r="K1925" s="98">
        <v>44642</v>
      </c>
      <c r="L1925" s="3" t="s">
        <v>1182</v>
      </c>
      <c r="M1925" s="34"/>
      <c r="N1925" s="34">
        <v>40000</v>
      </c>
      <c r="O1925" s="34">
        <f t="shared" si="329"/>
        <v>40000</v>
      </c>
      <c r="P1925" s="34"/>
      <c r="Q1925" s="34"/>
      <c r="R1925" s="34"/>
      <c r="S1925" s="34"/>
      <c r="T1925" s="3" t="s">
        <v>2130</v>
      </c>
    </row>
    <row r="1926" spans="1:21" x14ac:dyDescent="0.35">
      <c r="A1926" s="3" t="s">
        <v>117</v>
      </c>
      <c r="B1926" s="3"/>
      <c r="C1926" s="3"/>
      <c r="D1926" s="3"/>
      <c r="E1926" s="91"/>
      <c r="F1926" s="34"/>
      <c r="G1926" s="34"/>
      <c r="H1926" s="34"/>
      <c r="I1926" s="34"/>
      <c r="J1926" s="34"/>
      <c r="K1926" s="98">
        <v>44724</v>
      </c>
      <c r="L1926" s="100" t="s">
        <v>2191</v>
      </c>
      <c r="M1926" s="100">
        <v>-175000</v>
      </c>
      <c r="N1926" s="34"/>
      <c r="O1926" s="34">
        <f t="shared" si="329"/>
        <v>-175000</v>
      </c>
      <c r="P1926" s="34"/>
      <c r="Q1926" s="34"/>
      <c r="R1926" s="34"/>
      <c r="S1926" s="34"/>
      <c r="T1926" s="3" t="s">
        <v>2130</v>
      </c>
    </row>
    <row r="1927" spans="1:21" x14ac:dyDescent="0.35">
      <c r="A1927" s="3" t="s">
        <v>117</v>
      </c>
      <c r="B1927" s="3"/>
      <c r="C1927" s="3"/>
      <c r="D1927" s="3"/>
      <c r="E1927" s="91"/>
      <c r="F1927" s="34"/>
      <c r="G1927" s="34"/>
      <c r="H1927" s="34"/>
      <c r="I1927" s="34"/>
      <c r="J1927" s="34"/>
      <c r="K1927" s="3"/>
      <c r="L1927" s="3"/>
      <c r="M1927" s="34"/>
      <c r="N1927" s="34"/>
      <c r="O1927" s="34"/>
      <c r="P1927" s="34"/>
      <c r="Q1927" s="34"/>
      <c r="R1927" s="34"/>
      <c r="S1927" s="34"/>
      <c r="T1927" s="3" t="s">
        <v>2130</v>
      </c>
    </row>
    <row r="1928" spans="1:21" s="95" customFormat="1" x14ac:dyDescent="0.35">
      <c r="A1928" s="18"/>
      <c r="B1928" s="18"/>
      <c r="C1928" s="18"/>
      <c r="D1928" s="18"/>
      <c r="E1928" s="94"/>
      <c r="F1928" s="23"/>
      <c r="G1928" s="23"/>
      <c r="H1928" s="23"/>
      <c r="I1928" s="23"/>
      <c r="J1928" s="23"/>
      <c r="K1928" s="18"/>
      <c r="L1928" s="18"/>
      <c r="M1928" s="23">
        <f t="shared" ref="M1928:N1928" si="330">SUM(M1920:M1927)</f>
        <v>318000</v>
      </c>
      <c r="N1928" s="23">
        <f t="shared" si="330"/>
        <v>385600</v>
      </c>
      <c r="O1928" s="23">
        <f>SUM(O1920:O1927)</f>
        <v>703600</v>
      </c>
      <c r="P1928" s="23">
        <f>+I1919-M1928</f>
        <v>-318000</v>
      </c>
      <c r="Q1928" s="23">
        <f>+J1919-N1928</f>
        <v>318000</v>
      </c>
      <c r="R1928" s="23">
        <f>+P1928+Q1928</f>
        <v>0</v>
      </c>
      <c r="S1928" s="23">
        <f>+O1928</f>
        <v>703600</v>
      </c>
      <c r="T1928" s="18"/>
      <c r="U1928" s="95" t="s">
        <v>2302</v>
      </c>
    </row>
    <row r="1929" spans="1:21" x14ac:dyDescent="0.35">
      <c r="A1929" s="3" t="s">
        <v>118</v>
      </c>
      <c r="B1929" s="3" t="s">
        <v>326</v>
      </c>
      <c r="C1929" s="3"/>
      <c r="D1929" s="3">
        <v>136.11000000000001</v>
      </c>
      <c r="E1929" s="91">
        <v>11500</v>
      </c>
      <c r="F1929" s="34">
        <f>+D1929*0.8364</f>
        <v>113.84240400000002</v>
      </c>
      <c r="G1929" s="34"/>
      <c r="H1929" s="34">
        <f>+D1929*E1929</f>
        <v>1565265.0000000002</v>
      </c>
      <c r="I1929" s="34">
        <f>+CEILING(F1929*G1929,1000)</f>
        <v>0</v>
      </c>
      <c r="J1929" s="34">
        <f>(H1929-I1929)</f>
        <v>1565265.0000000002</v>
      </c>
      <c r="K1929" s="98">
        <v>44439</v>
      </c>
      <c r="L1929" s="3" t="s">
        <v>2109</v>
      </c>
      <c r="M1929" s="34"/>
      <c r="N1929" s="34"/>
      <c r="O1929" s="34"/>
      <c r="P1929" s="34"/>
      <c r="Q1929" s="34"/>
      <c r="R1929" s="34"/>
      <c r="S1929" s="34"/>
      <c r="T1929" s="3" t="s">
        <v>2132</v>
      </c>
      <c r="U1929" s="1" t="s">
        <v>2303</v>
      </c>
    </row>
    <row r="1930" spans="1:21" x14ac:dyDescent="0.35">
      <c r="A1930" s="3" t="s">
        <v>118</v>
      </c>
      <c r="B1930" s="3"/>
      <c r="C1930" s="3"/>
      <c r="D1930" s="3"/>
      <c r="E1930" s="91"/>
      <c r="F1930" s="34">
        <f>+D1930*0.8364</f>
        <v>0</v>
      </c>
      <c r="G1930" s="34"/>
      <c r="H1930" s="34"/>
      <c r="I1930" s="34"/>
      <c r="J1930" s="34"/>
      <c r="K1930" s="98">
        <v>44439</v>
      </c>
      <c r="L1930" s="3" t="s">
        <v>1182</v>
      </c>
      <c r="M1930" s="34"/>
      <c r="N1930" s="34">
        <v>5000</v>
      </c>
      <c r="O1930" s="34">
        <f t="shared" ref="O1930:O1948" si="331">+SUM(M1930:N1930)</f>
        <v>5000</v>
      </c>
      <c r="P1930" s="34"/>
      <c r="Q1930" s="34"/>
      <c r="R1930" s="34"/>
      <c r="S1930" s="34"/>
      <c r="T1930" s="3" t="s">
        <v>2132</v>
      </c>
    </row>
    <row r="1931" spans="1:21" x14ac:dyDescent="0.35">
      <c r="A1931" s="3" t="s">
        <v>118</v>
      </c>
      <c r="B1931" s="3"/>
      <c r="C1931" s="3"/>
      <c r="D1931" s="3"/>
      <c r="E1931" s="91"/>
      <c r="F1931" s="34"/>
      <c r="G1931" s="34"/>
      <c r="H1931" s="34"/>
      <c r="I1931" s="34"/>
      <c r="J1931" s="34"/>
      <c r="K1931" s="98">
        <v>44441</v>
      </c>
      <c r="L1931" s="3" t="s">
        <v>316</v>
      </c>
      <c r="M1931" s="34">
        <v>1</v>
      </c>
      <c r="N1931" s="34"/>
      <c r="O1931" s="34">
        <f t="shared" si="331"/>
        <v>1</v>
      </c>
      <c r="P1931" s="34"/>
      <c r="Q1931" s="34"/>
      <c r="R1931" s="34"/>
      <c r="S1931" s="34"/>
      <c r="T1931" s="3" t="s">
        <v>2132</v>
      </c>
    </row>
    <row r="1932" spans="1:21" x14ac:dyDescent="0.35">
      <c r="A1932" s="3" t="s">
        <v>118</v>
      </c>
      <c r="B1932" s="3"/>
      <c r="C1932" s="3"/>
      <c r="D1932" s="3"/>
      <c r="E1932" s="91"/>
      <c r="F1932" s="34"/>
      <c r="G1932" s="34"/>
      <c r="H1932" s="34"/>
      <c r="I1932" s="34"/>
      <c r="J1932" s="34"/>
      <c r="K1932" s="98">
        <v>44441</v>
      </c>
      <c r="L1932" s="3" t="s">
        <v>316</v>
      </c>
      <c r="M1932" s="34">
        <v>95000</v>
      </c>
      <c r="N1932" s="34"/>
      <c r="O1932" s="34">
        <f t="shared" si="331"/>
        <v>95000</v>
      </c>
      <c r="P1932" s="34"/>
      <c r="Q1932" s="34"/>
      <c r="R1932" s="34"/>
      <c r="S1932" s="34"/>
      <c r="T1932" s="3" t="s">
        <v>2132</v>
      </c>
    </row>
    <row r="1933" spans="1:21" x14ac:dyDescent="0.35">
      <c r="A1933" s="3" t="s">
        <v>118</v>
      </c>
      <c r="B1933" s="3"/>
      <c r="C1933" s="3"/>
      <c r="D1933" s="3"/>
      <c r="E1933" s="91"/>
      <c r="F1933" s="34"/>
      <c r="G1933" s="34"/>
      <c r="H1933" s="34"/>
      <c r="I1933" s="34"/>
      <c r="J1933" s="34"/>
      <c r="K1933" s="98">
        <v>44442</v>
      </c>
      <c r="L1933" s="3" t="s">
        <v>316</v>
      </c>
      <c r="M1933" s="34">
        <v>95000</v>
      </c>
      <c r="N1933" s="34"/>
      <c r="O1933" s="34">
        <f t="shared" si="331"/>
        <v>95000</v>
      </c>
      <c r="P1933" s="34"/>
      <c r="Q1933" s="34"/>
      <c r="R1933" s="34"/>
      <c r="S1933" s="34"/>
      <c r="T1933" s="3" t="s">
        <v>2132</v>
      </c>
    </row>
    <row r="1934" spans="1:21" x14ac:dyDescent="0.35">
      <c r="A1934" s="3" t="s">
        <v>118</v>
      </c>
      <c r="B1934" s="3"/>
      <c r="C1934" s="3"/>
      <c r="D1934" s="3"/>
      <c r="E1934" s="91"/>
      <c r="F1934" s="34"/>
      <c r="G1934" s="34"/>
      <c r="H1934" s="34"/>
      <c r="I1934" s="34"/>
      <c r="J1934" s="34"/>
      <c r="K1934" s="98">
        <v>44443</v>
      </c>
      <c r="L1934" s="3" t="s">
        <v>316</v>
      </c>
      <c r="M1934" s="34">
        <v>10000</v>
      </c>
      <c r="N1934" s="34"/>
      <c r="O1934" s="34">
        <f t="shared" si="331"/>
        <v>10000</v>
      </c>
      <c r="P1934" s="34"/>
      <c r="Q1934" s="34"/>
      <c r="R1934" s="34"/>
      <c r="S1934" s="34"/>
      <c r="T1934" s="3" t="s">
        <v>2132</v>
      </c>
    </row>
    <row r="1935" spans="1:21" x14ac:dyDescent="0.35">
      <c r="A1935" s="3" t="s">
        <v>118</v>
      </c>
      <c r="B1935" s="3"/>
      <c r="C1935" s="3"/>
      <c r="D1935" s="3"/>
      <c r="E1935" s="91"/>
      <c r="F1935" s="34"/>
      <c r="G1935" s="34"/>
      <c r="H1935" s="34"/>
      <c r="I1935" s="34"/>
      <c r="J1935" s="34"/>
      <c r="K1935" s="98">
        <v>44452</v>
      </c>
      <c r="L1935" s="3" t="s">
        <v>316</v>
      </c>
      <c r="M1935" s="34">
        <v>95000</v>
      </c>
      <c r="N1935" s="34"/>
      <c r="O1935" s="34">
        <f t="shared" si="331"/>
        <v>95000</v>
      </c>
      <c r="P1935" s="34"/>
      <c r="Q1935" s="34"/>
      <c r="R1935" s="34"/>
      <c r="S1935" s="34"/>
      <c r="T1935" s="3" t="s">
        <v>2132</v>
      </c>
    </row>
    <row r="1936" spans="1:21" x14ac:dyDescent="0.35">
      <c r="A1936" s="3" t="s">
        <v>118</v>
      </c>
      <c r="B1936" s="3"/>
      <c r="C1936" s="3"/>
      <c r="D1936" s="3"/>
      <c r="E1936" s="91"/>
      <c r="F1936" s="34"/>
      <c r="G1936" s="34"/>
      <c r="H1936" s="34"/>
      <c r="I1936" s="34"/>
      <c r="J1936" s="34"/>
      <c r="K1936" s="98">
        <v>44454</v>
      </c>
      <c r="L1936" s="3" t="s">
        <v>316</v>
      </c>
      <c r="M1936" s="34">
        <v>95000</v>
      </c>
      <c r="N1936" s="34"/>
      <c r="O1936" s="34">
        <f t="shared" si="331"/>
        <v>95000</v>
      </c>
      <c r="P1936" s="34"/>
      <c r="Q1936" s="34"/>
      <c r="R1936" s="34"/>
      <c r="S1936" s="34"/>
      <c r="T1936" s="3" t="s">
        <v>2132</v>
      </c>
    </row>
    <row r="1937" spans="1:21" x14ac:dyDescent="0.35">
      <c r="A1937" s="3" t="s">
        <v>118</v>
      </c>
      <c r="B1937" s="3"/>
      <c r="C1937" s="3"/>
      <c r="D1937" s="3"/>
      <c r="E1937" s="91"/>
      <c r="F1937" s="34"/>
      <c r="G1937" s="34"/>
      <c r="H1937" s="34"/>
      <c r="I1937" s="34"/>
      <c r="J1937" s="34"/>
      <c r="K1937" s="98">
        <v>44456</v>
      </c>
      <c r="L1937" s="3" t="s">
        <v>316</v>
      </c>
      <c r="M1937" s="34">
        <v>5000</v>
      </c>
      <c r="N1937" s="34"/>
      <c r="O1937" s="34">
        <f t="shared" si="331"/>
        <v>5000</v>
      </c>
      <c r="P1937" s="34"/>
      <c r="Q1937" s="34"/>
      <c r="R1937" s="34"/>
      <c r="S1937" s="34"/>
      <c r="T1937" s="3" t="s">
        <v>2132</v>
      </c>
    </row>
    <row r="1938" spans="1:21" x14ac:dyDescent="0.35">
      <c r="A1938" s="3" t="s">
        <v>118</v>
      </c>
      <c r="B1938" s="3"/>
      <c r="C1938" s="3"/>
      <c r="D1938" s="3"/>
      <c r="E1938" s="91"/>
      <c r="F1938" s="34"/>
      <c r="G1938" s="34"/>
      <c r="H1938" s="34"/>
      <c r="I1938" s="34"/>
      <c r="J1938" s="34"/>
      <c r="K1938" s="98">
        <v>44474</v>
      </c>
      <c r="L1938" s="3" t="s">
        <v>1182</v>
      </c>
      <c r="M1938" s="34"/>
      <c r="N1938" s="34">
        <v>100000</v>
      </c>
      <c r="O1938" s="34">
        <f t="shared" si="331"/>
        <v>100000</v>
      </c>
      <c r="P1938" s="34"/>
      <c r="Q1938" s="34"/>
      <c r="R1938" s="34"/>
      <c r="S1938" s="34"/>
      <c r="T1938" s="3" t="s">
        <v>2132</v>
      </c>
    </row>
    <row r="1939" spans="1:21" x14ac:dyDescent="0.35">
      <c r="A1939" s="3" t="s">
        <v>118</v>
      </c>
      <c r="B1939" s="3"/>
      <c r="C1939" s="3"/>
      <c r="D1939" s="3"/>
      <c r="E1939" s="91"/>
      <c r="F1939" s="34"/>
      <c r="G1939" s="34"/>
      <c r="H1939" s="34"/>
      <c r="I1939" s="34"/>
      <c r="J1939" s="34"/>
      <c r="K1939" s="98">
        <v>44511</v>
      </c>
      <c r="L1939" s="3" t="s">
        <v>316</v>
      </c>
      <c r="M1939" s="34">
        <v>60000</v>
      </c>
      <c r="N1939" s="34"/>
      <c r="O1939" s="34">
        <f t="shared" si="331"/>
        <v>60000</v>
      </c>
      <c r="P1939" s="34"/>
      <c r="Q1939" s="34"/>
      <c r="R1939" s="34"/>
      <c r="S1939" s="34"/>
      <c r="T1939" s="3" t="s">
        <v>2132</v>
      </c>
    </row>
    <row r="1940" spans="1:21" x14ac:dyDescent="0.35">
      <c r="A1940" s="3" t="s">
        <v>118</v>
      </c>
      <c r="B1940" s="3"/>
      <c r="C1940" s="3"/>
      <c r="D1940" s="3"/>
      <c r="E1940" s="91"/>
      <c r="F1940" s="34">
        <f>+D1940*0.8364</f>
        <v>0</v>
      </c>
      <c r="G1940" s="34"/>
      <c r="H1940" s="34"/>
      <c r="I1940" s="34"/>
      <c r="J1940" s="34"/>
      <c r="K1940" s="98">
        <v>44512</v>
      </c>
      <c r="L1940" s="3" t="s">
        <v>1182</v>
      </c>
      <c r="M1940" s="34"/>
      <c r="N1940" s="34">
        <v>40000</v>
      </c>
      <c r="O1940" s="34">
        <f t="shared" si="331"/>
        <v>40000</v>
      </c>
      <c r="P1940" s="34"/>
      <c r="Q1940" s="34"/>
      <c r="R1940" s="34"/>
      <c r="S1940" s="34"/>
      <c r="T1940" s="3" t="s">
        <v>2132</v>
      </c>
    </row>
    <row r="1941" spans="1:21" x14ac:dyDescent="0.35">
      <c r="A1941" s="3" t="s">
        <v>118</v>
      </c>
      <c r="B1941" s="3"/>
      <c r="C1941" s="3"/>
      <c r="D1941" s="3"/>
      <c r="E1941" s="91"/>
      <c r="F1941" s="34"/>
      <c r="G1941" s="34"/>
      <c r="H1941" s="34"/>
      <c r="I1941" s="34"/>
      <c r="J1941" s="34"/>
      <c r="K1941" s="98">
        <v>44524</v>
      </c>
      <c r="L1941" s="3" t="s">
        <v>1182</v>
      </c>
      <c r="M1941" s="34"/>
      <c r="N1941" s="34">
        <v>100000</v>
      </c>
      <c r="O1941" s="34">
        <f t="shared" si="331"/>
        <v>100000</v>
      </c>
      <c r="P1941" s="34"/>
      <c r="Q1941" s="34"/>
      <c r="R1941" s="34"/>
      <c r="S1941" s="34"/>
      <c r="T1941" s="3" t="s">
        <v>2132</v>
      </c>
    </row>
    <row r="1942" spans="1:21" x14ac:dyDescent="0.35">
      <c r="A1942" s="3" t="s">
        <v>118</v>
      </c>
      <c r="B1942" s="3"/>
      <c r="C1942" s="3"/>
      <c r="D1942" s="3"/>
      <c r="E1942" s="91"/>
      <c r="F1942" s="34"/>
      <c r="G1942" s="34"/>
      <c r="H1942" s="34"/>
      <c r="I1942" s="34"/>
      <c r="J1942" s="34"/>
      <c r="K1942" s="98">
        <v>44558</v>
      </c>
      <c r="L1942" s="3" t="s">
        <v>316</v>
      </c>
      <c r="M1942" s="34">
        <v>200000</v>
      </c>
      <c r="N1942" s="34"/>
      <c r="O1942" s="34">
        <f t="shared" si="331"/>
        <v>200000</v>
      </c>
      <c r="P1942" s="34"/>
      <c r="Q1942" s="34"/>
      <c r="R1942" s="34"/>
      <c r="S1942" s="34"/>
      <c r="T1942" s="3" t="s">
        <v>2132</v>
      </c>
    </row>
    <row r="1943" spans="1:21" x14ac:dyDescent="0.35">
      <c r="A1943" s="3" t="s">
        <v>118</v>
      </c>
      <c r="B1943" s="3"/>
      <c r="C1943" s="3"/>
      <c r="D1943" s="3"/>
      <c r="E1943" s="91"/>
      <c r="F1943" s="34"/>
      <c r="G1943" s="34"/>
      <c r="H1943" s="34"/>
      <c r="I1943" s="34"/>
      <c r="J1943" s="34"/>
      <c r="K1943" s="98">
        <v>44601</v>
      </c>
      <c r="L1943" s="3" t="s">
        <v>1182</v>
      </c>
      <c r="M1943" s="34"/>
      <c r="N1943" s="34">
        <v>150000</v>
      </c>
      <c r="O1943" s="34">
        <f t="shared" si="331"/>
        <v>150000</v>
      </c>
      <c r="P1943" s="34"/>
      <c r="Q1943" s="34"/>
      <c r="R1943" s="34"/>
      <c r="S1943" s="34"/>
      <c r="T1943" s="3" t="s">
        <v>2132</v>
      </c>
    </row>
    <row r="1944" spans="1:21" x14ac:dyDescent="0.35">
      <c r="A1944" s="3" t="s">
        <v>118</v>
      </c>
      <c r="B1944" s="3"/>
      <c r="C1944" s="3"/>
      <c r="D1944" s="3"/>
      <c r="E1944" s="91"/>
      <c r="F1944" s="34"/>
      <c r="G1944" s="34"/>
      <c r="H1944" s="34"/>
      <c r="I1944" s="34"/>
      <c r="J1944" s="34"/>
      <c r="K1944" s="98">
        <v>44639</v>
      </c>
      <c r="L1944" s="3" t="s">
        <v>1182</v>
      </c>
      <c r="M1944" s="34"/>
      <c r="N1944" s="34">
        <v>100000</v>
      </c>
      <c r="O1944" s="34">
        <f t="shared" si="331"/>
        <v>100000</v>
      </c>
      <c r="P1944" s="34"/>
      <c r="Q1944" s="34"/>
      <c r="R1944" s="34"/>
      <c r="S1944" s="34"/>
      <c r="T1944" s="3" t="s">
        <v>2132</v>
      </c>
    </row>
    <row r="1945" spans="1:21" x14ac:dyDescent="0.35">
      <c r="A1945" s="3" t="s">
        <v>118</v>
      </c>
      <c r="B1945" s="3"/>
      <c r="C1945" s="3"/>
      <c r="D1945" s="3"/>
      <c r="E1945" s="91"/>
      <c r="F1945" s="34"/>
      <c r="G1945" s="34"/>
      <c r="H1945" s="34"/>
      <c r="I1945" s="34"/>
      <c r="J1945" s="34"/>
      <c r="K1945" s="98">
        <v>44806</v>
      </c>
      <c r="L1945" s="3" t="s">
        <v>316</v>
      </c>
      <c r="M1945" s="34">
        <v>-455001</v>
      </c>
      <c r="N1945" s="34"/>
      <c r="O1945" s="34">
        <f t="shared" si="331"/>
        <v>-455001</v>
      </c>
      <c r="P1945" s="34"/>
      <c r="Q1945" s="34"/>
      <c r="R1945" s="34"/>
      <c r="S1945" s="34"/>
      <c r="T1945" s="3" t="s">
        <v>2132</v>
      </c>
    </row>
    <row r="1946" spans="1:21" x14ac:dyDescent="0.35">
      <c r="A1946" s="3" t="s">
        <v>118</v>
      </c>
      <c r="B1946" s="3"/>
      <c r="C1946" s="3"/>
      <c r="D1946" s="3"/>
      <c r="E1946" s="91"/>
      <c r="F1946" s="34"/>
      <c r="G1946" s="34"/>
      <c r="H1946" s="34"/>
      <c r="I1946" s="34"/>
      <c r="J1946" s="34"/>
      <c r="K1946" s="98">
        <v>44806</v>
      </c>
      <c r="L1946" s="3" t="s">
        <v>316</v>
      </c>
      <c r="M1946" s="34">
        <v>-200000</v>
      </c>
      <c r="N1946" s="34"/>
      <c r="O1946" s="34">
        <f t="shared" si="331"/>
        <v>-200000</v>
      </c>
      <c r="P1946" s="34"/>
      <c r="Q1946" s="34"/>
      <c r="R1946" s="34"/>
      <c r="S1946" s="34"/>
      <c r="T1946" s="3" t="s">
        <v>2132</v>
      </c>
    </row>
    <row r="1947" spans="1:21" x14ac:dyDescent="0.35">
      <c r="A1947" s="3" t="s">
        <v>118</v>
      </c>
      <c r="B1947" s="3"/>
      <c r="C1947" s="3"/>
      <c r="D1947" s="3"/>
      <c r="E1947" s="91"/>
      <c r="F1947" s="34"/>
      <c r="G1947" s="34"/>
      <c r="H1947" s="34"/>
      <c r="I1947" s="34"/>
      <c r="J1947" s="34"/>
      <c r="K1947" s="98">
        <v>44802</v>
      </c>
      <c r="L1947" s="3" t="s">
        <v>9</v>
      </c>
      <c r="M1947" s="34"/>
      <c r="N1947" s="34">
        <v>368265</v>
      </c>
      <c r="O1947" s="34">
        <f t="shared" si="331"/>
        <v>368265</v>
      </c>
      <c r="P1947" s="34"/>
      <c r="Q1947" s="34"/>
      <c r="R1947" s="34"/>
      <c r="S1947" s="34"/>
      <c r="T1947" s="3" t="s">
        <v>2132</v>
      </c>
    </row>
    <row r="1948" spans="1:21" x14ac:dyDescent="0.35">
      <c r="A1948" s="3" t="s">
        <v>118</v>
      </c>
      <c r="B1948" s="3"/>
      <c r="C1948" s="3"/>
      <c r="D1948" s="3"/>
      <c r="E1948" s="91"/>
      <c r="F1948" s="34">
        <f>+D1948*0.8364</f>
        <v>0</v>
      </c>
      <c r="G1948" s="34"/>
      <c r="H1948" s="34"/>
      <c r="I1948" s="34"/>
      <c r="J1948" s="34"/>
      <c r="K1948" s="98">
        <v>44802</v>
      </c>
      <c r="L1948" s="3" t="s">
        <v>316</v>
      </c>
      <c r="M1948" s="34">
        <v>702000</v>
      </c>
      <c r="N1948" s="34"/>
      <c r="O1948" s="34">
        <f t="shared" si="331"/>
        <v>702000</v>
      </c>
      <c r="P1948" s="34"/>
      <c r="Q1948" s="34"/>
      <c r="R1948" s="34"/>
      <c r="S1948" s="34"/>
      <c r="T1948" s="3" t="s">
        <v>2132</v>
      </c>
    </row>
    <row r="1949" spans="1:21" x14ac:dyDescent="0.35">
      <c r="A1949" s="3" t="s">
        <v>118</v>
      </c>
      <c r="B1949" s="3"/>
      <c r="C1949" s="3"/>
      <c r="D1949" s="3"/>
      <c r="E1949" s="91"/>
      <c r="F1949" s="34"/>
      <c r="G1949" s="34"/>
      <c r="H1949" s="34"/>
      <c r="I1949" s="34"/>
      <c r="J1949" s="34"/>
      <c r="K1949" s="21"/>
      <c r="L1949" s="3"/>
      <c r="M1949" s="34"/>
      <c r="N1949" s="34"/>
      <c r="O1949" s="34"/>
      <c r="P1949" s="34"/>
      <c r="Q1949" s="34"/>
      <c r="R1949" s="34"/>
      <c r="S1949" s="34"/>
      <c r="T1949" s="3" t="s">
        <v>2132</v>
      </c>
    </row>
    <row r="1950" spans="1:21" s="95" customFormat="1" x14ac:dyDescent="0.35">
      <c r="A1950" s="18"/>
      <c r="B1950" s="18"/>
      <c r="C1950" s="18"/>
      <c r="D1950" s="18"/>
      <c r="E1950" s="94"/>
      <c r="F1950" s="23"/>
      <c r="G1950" s="23"/>
      <c r="H1950" s="23"/>
      <c r="I1950" s="23"/>
      <c r="J1950" s="23"/>
      <c r="K1950" s="36"/>
      <c r="L1950" s="18"/>
      <c r="M1950" s="23">
        <f t="shared" ref="M1950:N1950" si="332">SUM(M1930:M1949)</f>
        <v>702000</v>
      </c>
      <c r="N1950" s="23">
        <f t="shared" si="332"/>
        <v>863265</v>
      </c>
      <c r="O1950" s="23">
        <f>SUM(O1930:O1949)</f>
        <v>1565265</v>
      </c>
      <c r="P1950" s="23">
        <f>+I1929-M1950</f>
        <v>-702000</v>
      </c>
      <c r="Q1950" s="23">
        <f>+J1929-N1950</f>
        <v>702000.00000000023</v>
      </c>
      <c r="R1950" s="23">
        <f>+P1950+Q1950</f>
        <v>0</v>
      </c>
      <c r="S1950" s="23">
        <f>+O1950</f>
        <v>1565265</v>
      </c>
      <c r="T1950" s="18"/>
      <c r="U1950" s="95" t="s">
        <v>2302</v>
      </c>
    </row>
    <row r="1951" spans="1:21" x14ac:dyDescent="0.35">
      <c r="A1951" s="3" t="s">
        <v>119</v>
      </c>
      <c r="B1951" s="3" t="s">
        <v>326</v>
      </c>
      <c r="C1951" s="3"/>
      <c r="D1951" s="3">
        <v>136.44999999999999</v>
      </c>
      <c r="E1951" s="91">
        <v>11500</v>
      </c>
      <c r="F1951" s="34">
        <f>+D1951*0.8364</f>
        <v>114.12678</v>
      </c>
      <c r="G1951" s="34"/>
      <c r="H1951" s="34">
        <f>+D1951*E1951</f>
        <v>1569174.9999999998</v>
      </c>
      <c r="I1951" s="34">
        <f>+CEILING(F1951*G1951,1000)</f>
        <v>0</v>
      </c>
      <c r="J1951" s="34">
        <f>(H1951-I1951)</f>
        <v>1569174.9999999998</v>
      </c>
      <c r="K1951" s="98">
        <v>44325</v>
      </c>
      <c r="L1951" s="3" t="s">
        <v>2109</v>
      </c>
      <c r="M1951" s="34"/>
      <c r="N1951" s="34"/>
      <c r="O1951" s="34"/>
      <c r="P1951" s="34"/>
      <c r="Q1951" s="34"/>
      <c r="R1951" s="34"/>
      <c r="S1951" s="34"/>
      <c r="T1951" s="3" t="s">
        <v>2141</v>
      </c>
      <c r="U1951" s="1" t="s">
        <v>2303</v>
      </c>
    </row>
    <row r="1952" spans="1:21" x14ac:dyDescent="0.35">
      <c r="A1952" s="3" t="s">
        <v>119</v>
      </c>
      <c r="B1952" s="3"/>
      <c r="C1952" s="3"/>
      <c r="D1952" s="3"/>
      <c r="E1952" s="91"/>
      <c r="F1952" s="34"/>
      <c r="G1952" s="34"/>
      <c r="H1952" s="34"/>
      <c r="I1952" s="34"/>
      <c r="J1952" s="34"/>
      <c r="K1952" s="98">
        <v>44325</v>
      </c>
      <c r="L1952" s="3" t="s">
        <v>316</v>
      </c>
      <c r="M1952" s="34">
        <v>782600</v>
      </c>
      <c r="N1952" s="34"/>
      <c r="O1952" s="34">
        <f t="shared" ref="O1952:O1965" si="333">+SUM(M1952:N1952)</f>
        <v>782600</v>
      </c>
      <c r="P1952" s="34"/>
      <c r="Q1952" s="34"/>
      <c r="R1952" s="34"/>
      <c r="S1952" s="34"/>
      <c r="T1952" s="3" t="s">
        <v>2141</v>
      </c>
    </row>
    <row r="1953" spans="1:21" x14ac:dyDescent="0.35">
      <c r="A1953" s="3" t="s">
        <v>119</v>
      </c>
      <c r="B1953" s="3"/>
      <c r="C1953" s="3"/>
      <c r="D1953" s="3"/>
      <c r="E1953" s="91"/>
      <c r="F1953" s="34"/>
      <c r="G1953" s="34"/>
      <c r="H1953" s="34"/>
      <c r="I1953" s="34"/>
      <c r="J1953" s="34"/>
      <c r="K1953" s="98">
        <v>44417</v>
      </c>
      <c r="L1953" s="3" t="s">
        <v>316</v>
      </c>
      <c r="M1953" s="34">
        <v>-782600</v>
      </c>
      <c r="N1953" s="34"/>
      <c r="O1953" s="34">
        <f t="shared" si="333"/>
        <v>-782600</v>
      </c>
      <c r="P1953" s="34"/>
      <c r="Q1953" s="34"/>
      <c r="R1953" s="34"/>
      <c r="S1953" s="34"/>
      <c r="T1953" s="3" t="s">
        <v>2141</v>
      </c>
    </row>
    <row r="1954" spans="1:21" x14ac:dyDescent="0.35">
      <c r="A1954" s="3" t="s">
        <v>119</v>
      </c>
      <c r="B1954" s="3"/>
      <c r="C1954" s="3"/>
      <c r="D1954" s="3"/>
      <c r="E1954" s="91"/>
      <c r="F1954" s="34"/>
      <c r="G1954" s="34"/>
      <c r="H1954" s="34"/>
      <c r="I1954" s="34"/>
      <c r="J1954" s="34"/>
      <c r="K1954" s="98">
        <v>44453</v>
      </c>
      <c r="L1954" s="3" t="s">
        <v>316</v>
      </c>
      <c r="M1954" s="34">
        <v>782600</v>
      </c>
      <c r="N1954" s="34"/>
      <c r="O1954" s="34">
        <f t="shared" si="333"/>
        <v>782600</v>
      </c>
      <c r="P1954" s="34"/>
      <c r="Q1954" s="34"/>
      <c r="R1954" s="34"/>
      <c r="S1954" s="34"/>
      <c r="T1954" s="3" t="s">
        <v>2141</v>
      </c>
    </row>
    <row r="1955" spans="1:21" x14ac:dyDescent="0.35">
      <c r="A1955" s="3" t="s">
        <v>119</v>
      </c>
      <c r="B1955" s="3"/>
      <c r="C1955" s="3"/>
      <c r="D1955" s="3"/>
      <c r="E1955" s="91"/>
      <c r="F1955" s="34"/>
      <c r="G1955" s="34"/>
      <c r="H1955" s="34"/>
      <c r="I1955" s="34"/>
      <c r="J1955" s="34"/>
      <c r="K1955" s="98">
        <v>44593</v>
      </c>
      <c r="L1955" s="3" t="s">
        <v>316</v>
      </c>
      <c r="M1955" s="34">
        <v>391000</v>
      </c>
      <c r="N1955" s="34"/>
      <c r="O1955" s="34">
        <f t="shared" si="333"/>
        <v>391000</v>
      </c>
      <c r="P1955" s="34"/>
      <c r="Q1955" s="34"/>
      <c r="R1955" s="34"/>
      <c r="S1955" s="34"/>
      <c r="T1955" s="3" t="s">
        <v>2141</v>
      </c>
    </row>
    <row r="1956" spans="1:21" x14ac:dyDescent="0.35">
      <c r="A1956" s="3" t="s">
        <v>119</v>
      </c>
      <c r="B1956" s="3"/>
      <c r="C1956" s="3"/>
      <c r="D1956" s="3"/>
      <c r="E1956" s="91"/>
      <c r="F1956" s="34"/>
      <c r="G1956" s="34"/>
      <c r="H1956" s="34"/>
      <c r="I1956" s="34"/>
      <c r="J1956" s="34"/>
      <c r="K1956" s="98">
        <v>44707</v>
      </c>
      <c r="L1956" s="3" t="s">
        <v>316</v>
      </c>
      <c r="M1956" s="34">
        <v>125000</v>
      </c>
      <c r="N1956" s="34"/>
      <c r="O1956" s="34">
        <f t="shared" si="333"/>
        <v>125000</v>
      </c>
      <c r="P1956" s="34"/>
      <c r="Q1956" s="34"/>
      <c r="R1956" s="34"/>
      <c r="S1956" s="34"/>
      <c r="T1956" s="3" t="s">
        <v>2141</v>
      </c>
    </row>
    <row r="1957" spans="1:21" x14ac:dyDescent="0.35">
      <c r="A1957" s="3" t="s">
        <v>119</v>
      </c>
      <c r="B1957" s="3"/>
      <c r="C1957" s="3"/>
      <c r="D1957" s="3"/>
      <c r="E1957" s="91"/>
      <c r="F1957" s="34"/>
      <c r="G1957" s="34"/>
      <c r="H1957" s="34"/>
      <c r="I1957" s="34"/>
      <c r="J1957" s="34"/>
      <c r="K1957" s="98">
        <v>44707</v>
      </c>
      <c r="L1957" s="3" t="s">
        <v>9</v>
      </c>
      <c r="M1957" s="34"/>
      <c r="N1957" s="34">
        <v>270000</v>
      </c>
      <c r="O1957" s="34">
        <f t="shared" si="333"/>
        <v>270000</v>
      </c>
      <c r="P1957" s="34"/>
      <c r="Q1957" s="34"/>
      <c r="R1957" s="34"/>
      <c r="S1957" s="34"/>
      <c r="T1957" s="3" t="s">
        <v>2141</v>
      </c>
    </row>
    <row r="1958" spans="1:21" x14ac:dyDescent="0.35">
      <c r="A1958" s="3" t="s">
        <v>119</v>
      </c>
      <c r="B1958" s="3"/>
      <c r="C1958" s="3"/>
      <c r="D1958" s="3"/>
      <c r="E1958" s="91"/>
      <c r="F1958" s="34"/>
      <c r="G1958" s="34"/>
      <c r="H1958" s="34"/>
      <c r="I1958" s="34"/>
      <c r="J1958" s="34"/>
      <c r="K1958" s="98" t="s">
        <v>599</v>
      </c>
      <c r="L1958" s="3" t="s">
        <v>316</v>
      </c>
      <c r="M1958" s="34">
        <v>200000</v>
      </c>
      <c r="N1958" s="34"/>
      <c r="O1958" s="34">
        <f t="shared" si="333"/>
        <v>200000</v>
      </c>
      <c r="P1958" s="34"/>
      <c r="Q1958" s="34"/>
      <c r="R1958" s="34"/>
      <c r="S1958" s="34"/>
      <c r="T1958" s="3" t="s">
        <v>2141</v>
      </c>
    </row>
    <row r="1959" spans="1:21" x14ac:dyDescent="0.35">
      <c r="A1959" s="3" t="s">
        <v>119</v>
      </c>
      <c r="B1959" s="3"/>
      <c r="C1959" s="3"/>
      <c r="D1959" s="3"/>
      <c r="E1959" s="91"/>
      <c r="F1959" s="34">
        <f>+D1959*0.8364</f>
        <v>0</v>
      </c>
      <c r="G1959" s="34"/>
      <c r="H1959" s="34"/>
      <c r="I1959" s="34"/>
      <c r="J1959" s="34"/>
      <c r="K1959" s="98" t="s">
        <v>599</v>
      </c>
      <c r="L1959" s="3" t="s">
        <v>316</v>
      </c>
      <c r="M1959" s="34">
        <v>200000</v>
      </c>
      <c r="N1959" s="34"/>
      <c r="O1959" s="34">
        <f t="shared" si="333"/>
        <v>200000</v>
      </c>
      <c r="P1959" s="34"/>
      <c r="Q1959" s="34"/>
      <c r="R1959" s="34"/>
      <c r="S1959" s="34"/>
      <c r="T1959" s="3" t="s">
        <v>2141</v>
      </c>
    </row>
    <row r="1960" spans="1:21" x14ac:dyDescent="0.35">
      <c r="A1960" s="3" t="s">
        <v>119</v>
      </c>
      <c r="B1960" s="3"/>
      <c r="C1960" s="3"/>
      <c r="D1960" s="3"/>
      <c r="E1960" s="91"/>
      <c r="F1960" s="34"/>
      <c r="G1960" s="34"/>
      <c r="H1960" s="34"/>
      <c r="I1960" s="34"/>
      <c r="J1960" s="34"/>
      <c r="K1960" s="98" t="s">
        <v>599</v>
      </c>
      <c r="L1960" s="3" t="s">
        <v>316</v>
      </c>
      <c r="M1960" s="34">
        <v>200000</v>
      </c>
      <c r="N1960" s="34"/>
      <c r="O1960" s="34">
        <f t="shared" si="333"/>
        <v>200000</v>
      </c>
      <c r="P1960" s="34"/>
      <c r="Q1960" s="34"/>
      <c r="R1960" s="34"/>
      <c r="S1960" s="34"/>
      <c r="T1960" s="3" t="s">
        <v>2141</v>
      </c>
    </row>
    <row r="1961" spans="1:21" x14ac:dyDescent="0.35">
      <c r="A1961" s="3" t="s">
        <v>119</v>
      </c>
      <c r="B1961" s="3"/>
      <c r="C1961" s="3"/>
      <c r="D1961" s="3"/>
      <c r="E1961" s="91"/>
      <c r="F1961" s="34"/>
      <c r="G1961" s="34"/>
      <c r="H1961" s="34"/>
      <c r="I1961" s="34"/>
      <c r="J1961" s="34"/>
      <c r="K1961" s="98" t="s">
        <v>599</v>
      </c>
      <c r="L1961" s="3" t="s">
        <v>316</v>
      </c>
      <c r="M1961" s="34">
        <v>104000</v>
      </c>
      <c r="N1961" s="34"/>
      <c r="O1961" s="34">
        <f t="shared" si="333"/>
        <v>104000</v>
      </c>
      <c r="P1961" s="34"/>
      <c r="Q1961" s="34"/>
      <c r="R1961" s="34"/>
      <c r="S1961" s="34"/>
      <c r="T1961" s="3" t="s">
        <v>2141</v>
      </c>
    </row>
    <row r="1962" spans="1:21" x14ac:dyDescent="0.35">
      <c r="A1962" s="3" t="s">
        <v>119</v>
      </c>
      <c r="B1962" s="3"/>
      <c r="C1962" s="3"/>
      <c r="D1962" s="3"/>
      <c r="E1962" s="91"/>
      <c r="F1962" s="34"/>
      <c r="G1962" s="34"/>
      <c r="H1962" s="34"/>
      <c r="I1962" s="34"/>
      <c r="J1962" s="34"/>
      <c r="K1962" s="98">
        <v>45052</v>
      </c>
      <c r="L1962" s="3" t="s">
        <v>316</v>
      </c>
      <c r="M1962" s="34">
        <v>-1000000</v>
      </c>
      <c r="N1962" s="34"/>
      <c r="O1962" s="34">
        <f t="shared" si="333"/>
        <v>-1000000</v>
      </c>
      <c r="P1962" s="34"/>
      <c r="Q1962" s="34"/>
      <c r="R1962" s="34"/>
      <c r="S1962" s="34"/>
      <c r="T1962" s="3" t="s">
        <v>2141</v>
      </c>
    </row>
    <row r="1963" spans="1:21" x14ac:dyDescent="0.35">
      <c r="A1963" s="3" t="s">
        <v>119</v>
      </c>
      <c r="B1963" s="3"/>
      <c r="C1963" s="3"/>
      <c r="D1963" s="3"/>
      <c r="E1963" s="91"/>
      <c r="F1963" s="34"/>
      <c r="G1963" s="34"/>
      <c r="H1963" s="34"/>
      <c r="I1963" s="34"/>
      <c r="J1963" s="34"/>
      <c r="K1963" s="98">
        <v>45064</v>
      </c>
      <c r="L1963" s="3" t="s">
        <v>316</v>
      </c>
      <c r="M1963" s="34">
        <v>-298600</v>
      </c>
      <c r="N1963" s="34"/>
      <c r="O1963" s="34">
        <f t="shared" si="333"/>
        <v>-298600</v>
      </c>
      <c r="P1963" s="34"/>
      <c r="Q1963" s="34"/>
      <c r="R1963" s="34"/>
      <c r="S1963" s="34"/>
      <c r="T1963" s="3" t="s">
        <v>2141</v>
      </c>
    </row>
    <row r="1964" spans="1:21" x14ac:dyDescent="0.35">
      <c r="A1964" s="3" t="s">
        <v>119</v>
      </c>
      <c r="B1964" s="3"/>
      <c r="C1964" s="3"/>
      <c r="D1964" s="3"/>
      <c r="E1964" s="91"/>
      <c r="F1964" s="34"/>
      <c r="G1964" s="34"/>
      <c r="H1964" s="34"/>
      <c r="I1964" s="34"/>
      <c r="J1964" s="34"/>
      <c r="K1964" s="98">
        <v>45073</v>
      </c>
      <c r="L1964" s="3" t="s">
        <v>9</v>
      </c>
      <c r="M1964" s="34"/>
      <c r="N1964" s="34">
        <v>396000</v>
      </c>
      <c r="O1964" s="34">
        <f t="shared" si="333"/>
        <v>396000</v>
      </c>
      <c r="P1964" s="34"/>
      <c r="Q1964" s="34"/>
      <c r="R1964" s="34"/>
      <c r="S1964" s="34"/>
      <c r="T1964" s="3" t="s">
        <v>2141</v>
      </c>
    </row>
    <row r="1965" spans="1:21" x14ac:dyDescent="0.35">
      <c r="A1965" s="3" t="s">
        <v>2101</v>
      </c>
      <c r="B1965" s="3"/>
      <c r="C1965" s="3"/>
      <c r="D1965" s="3"/>
      <c r="E1965" s="91"/>
      <c r="F1965" s="34">
        <f>+D1965*0.8364</f>
        <v>0</v>
      </c>
      <c r="G1965" s="34"/>
      <c r="H1965" s="34"/>
      <c r="I1965" s="34"/>
      <c r="J1965" s="34"/>
      <c r="K1965" s="98">
        <v>45087</v>
      </c>
      <c r="L1965" s="3" t="s">
        <v>9</v>
      </c>
      <c r="M1965" s="34"/>
      <c r="N1965" s="34">
        <v>198600</v>
      </c>
      <c r="O1965" s="34">
        <f t="shared" si="333"/>
        <v>198600</v>
      </c>
      <c r="P1965" s="34"/>
      <c r="Q1965" s="34"/>
      <c r="R1965" s="34"/>
      <c r="S1965" s="34"/>
      <c r="T1965" s="3" t="s">
        <v>2141</v>
      </c>
    </row>
    <row r="1966" spans="1:21" x14ac:dyDescent="0.35">
      <c r="A1966" s="3" t="s">
        <v>119</v>
      </c>
      <c r="B1966" s="3"/>
      <c r="C1966" s="3"/>
      <c r="D1966" s="3"/>
      <c r="E1966" s="91"/>
      <c r="F1966" s="34"/>
      <c r="G1966" s="34"/>
      <c r="H1966" s="34"/>
      <c r="I1966" s="34"/>
      <c r="J1966" s="34"/>
      <c r="K1966" s="21"/>
      <c r="L1966" s="3"/>
      <c r="M1966" s="34"/>
      <c r="N1966" s="34"/>
      <c r="O1966" s="34"/>
      <c r="P1966" s="34"/>
      <c r="Q1966" s="34"/>
      <c r="R1966" s="34"/>
      <c r="S1966" s="34"/>
      <c r="T1966" s="3" t="s">
        <v>2141</v>
      </c>
    </row>
    <row r="1967" spans="1:21" s="95" customFormat="1" x14ac:dyDescent="0.35">
      <c r="A1967" s="18"/>
      <c r="B1967" s="18"/>
      <c r="C1967" s="18"/>
      <c r="D1967" s="18"/>
      <c r="E1967" s="94"/>
      <c r="F1967" s="23"/>
      <c r="G1967" s="23"/>
      <c r="H1967" s="23"/>
      <c r="I1967" s="23"/>
      <c r="J1967" s="23"/>
      <c r="K1967" s="36"/>
      <c r="L1967" s="18"/>
      <c r="M1967" s="23">
        <f t="shared" ref="M1967:N1967" si="334">SUM(M1952:M1966)</f>
        <v>704000</v>
      </c>
      <c r="N1967" s="23">
        <f t="shared" si="334"/>
        <v>864600</v>
      </c>
      <c r="O1967" s="23">
        <f>SUM(O1952:O1966)</f>
        <v>1568600</v>
      </c>
      <c r="P1967" s="23">
        <f>+I1951-M1967</f>
        <v>-704000</v>
      </c>
      <c r="Q1967" s="23">
        <f>+J1951-N1967</f>
        <v>704574.99999999977</v>
      </c>
      <c r="R1967" s="23">
        <f>+P1967+Q1967</f>
        <v>574.99999999976717</v>
      </c>
      <c r="S1967" s="23">
        <f>+O1967</f>
        <v>1568600</v>
      </c>
      <c r="T1967" s="18"/>
      <c r="U1967" s="95" t="s">
        <v>2302</v>
      </c>
    </row>
    <row r="1968" spans="1:21" x14ac:dyDescent="0.35">
      <c r="A1968" s="3" t="s">
        <v>120</v>
      </c>
      <c r="B1968" s="3" t="s">
        <v>326</v>
      </c>
      <c r="C1968" s="3"/>
      <c r="D1968" s="3">
        <v>70.36</v>
      </c>
      <c r="E1968" s="91">
        <v>10000</v>
      </c>
      <c r="F1968" s="34">
        <f>+D1968*0.8364</f>
        <v>58.849104000000004</v>
      </c>
      <c r="G1968" s="34"/>
      <c r="H1968" s="34">
        <f>+D1968*E1968</f>
        <v>703600</v>
      </c>
      <c r="I1968" s="34">
        <f>+CEILING(F1968*G1968,1000)</f>
        <v>0</v>
      </c>
      <c r="J1968" s="34">
        <f>(H1968-I1968)</f>
        <v>703600</v>
      </c>
      <c r="K1968" s="99" t="s">
        <v>2112</v>
      </c>
      <c r="L1968" s="3" t="s">
        <v>2109</v>
      </c>
      <c r="M1968" s="34"/>
      <c r="N1968" s="34"/>
      <c r="O1968" s="34"/>
      <c r="P1968" s="34"/>
      <c r="Q1968" s="34"/>
      <c r="R1968" s="34"/>
      <c r="S1968" s="34"/>
      <c r="T1968" s="3" t="s">
        <v>2142</v>
      </c>
      <c r="U1968" s="1" t="s">
        <v>2303</v>
      </c>
    </row>
    <row r="1969" spans="1:21" x14ac:dyDescent="0.35">
      <c r="A1969" s="3" t="s">
        <v>120</v>
      </c>
      <c r="B1969" s="3"/>
      <c r="C1969" s="3"/>
      <c r="D1969" s="3"/>
      <c r="E1969" s="91"/>
      <c r="F1969" s="34"/>
      <c r="G1969" s="34"/>
      <c r="H1969" s="34"/>
      <c r="I1969" s="34"/>
      <c r="J1969" s="34"/>
      <c r="K1969" s="98">
        <v>44448</v>
      </c>
      <c r="L1969" s="3" t="s">
        <v>316</v>
      </c>
      <c r="M1969" s="34">
        <v>175000</v>
      </c>
      <c r="N1969" s="34"/>
      <c r="O1969" s="34">
        <f t="shared" ref="O1969:O1974" si="335">+SUM(M1969:N1969)</f>
        <v>175000</v>
      </c>
      <c r="P1969" s="34"/>
      <c r="Q1969" s="34"/>
      <c r="R1969" s="34"/>
      <c r="S1969" s="34"/>
      <c r="T1969" s="3" t="s">
        <v>2142</v>
      </c>
    </row>
    <row r="1970" spans="1:21" x14ac:dyDescent="0.35">
      <c r="A1970" s="3" t="s">
        <v>120</v>
      </c>
      <c r="B1970" s="3"/>
      <c r="C1970" s="3"/>
      <c r="D1970" s="3"/>
      <c r="E1970" s="91"/>
      <c r="F1970" s="34"/>
      <c r="G1970" s="34"/>
      <c r="H1970" s="34"/>
      <c r="I1970" s="34"/>
      <c r="J1970" s="34"/>
      <c r="K1970" s="98">
        <v>44720</v>
      </c>
      <c r="L1970" s="100" t="s">
        <v>2205</v>
      </c>
      <c r="M1970" s="34"/>
      <c r="N1970" s="100">
        <v>200000</v>
      </c>
      <c r="O1970" s="34">
        <f t="shared" si="335"/>
        <v>200000</v>
      </c>
      <c r="P1970" s="34"/>
      <c r="Q1970" s="34"/>
      <c r="R1970" s="34"/>
      <c r="S1970" s="34"/>
      <c r="T1970" s="3" t="s">
        <v>2142</v>
      </c>
    </row>
    <row r="1971" spans="1:21" x14ac:dyDescent="0.35">
      <c r="A1971" s="3" t="s">
        <v>120</v>
      </c>
      <c r="B1971" s="3"/>
      <c r="C1971" s="3"/>
      <c r="D1971" s="3"/>
      <c r="E1971" s="91"/>
      <c r="F1971" s="34"/>
      <c r="G1971" s="34"/>
      <c r="H1971" s="34"/>
      <c r="I1971" s="34"/>
      <c r="J1971" s="34"/>
      <c r="K1971" s="98">
        <v>44678</v>
      </c>
      <c r="L1971" s="3" t="s">
        <v>9</v>
      </c>
      <c r="M1971" s="34"/>
      <c r="N1971" s="34">
        <v>135500</v>
      </c>
      <c r="O1971" s="34">
        <f t="shared" si="335"/>
        <v>135500</v>
      </c>
      <c r="P1971" s="34"/>
      <c r="Q1971" s="34"/>
      <c r="R1971" s="34"/>
      <c r="S1971" s="34"/>
      <c r="T1971" s="3" t="s">
        <v>2142</v>
      </c>
    </row>
    <row r="1972" spans="1:21" x14ac:dyDescent="0.35">
      <c r="A1972" s="3" t="s">
        <v>120</v>
      </c>
      <c r="B1972" s="3"/>
      <c r="C1972" s="3"/>
      <c r="D1972" s="3"/>
      <c r="E1972" s="91"/>
      <c r="F1972" s="34"/>
      <c r="G1972" s="34"/>
      <c r="H1972" s="34"/>
      <c r="I1972" s="34"/>
      <c r="J1972" s="34"/>
      <c r="K1972" s="98">
        <v>44665</v>
      </c>
      <c r="L1972" s="3" t="s">
        <v>316</v>
      </c>
      <c r="M1972" s="34">
        <v>-175000</v>
      </c>
      <c r="N1972" s="34"/>
      <c r="O1972" s="34">
        <f t="shared" si="335"/>
        <v>-175000</v>
      </c>
      <c r="P1972" s="34"/>
      <c r="Q1972" s="34"/>
      <c r="R1972" s="34"/>
      <c r="S1972" s="34"/>
      <c r="T1972" s="3" t="s">
        <v>2142</v>
      </c>
    </row>
    <row r="1973" spans="1:21" x14ac:dyDescent="0.35">
      <c r="A1973" s="3" t="s">
        <v>120</v>
      </c>
      <c r="B1973" s="3"/>
      <c r="C1973" s="3"/>
      <c r="D1973" s="3"/>
      <c r="E1973" s="91"/>
      <c r="F1973" s="34">
        <f>+D1973*0.8364</f>
        <v>0</v>
      </c>
      <c r="G1973" s="34"/>
      <c r="H1973" s="34"/>
      <c r="I1973" s="34"/>
      <c r="J1973" s="34"/>
      <c r="K1973" s="98">
        <v>44964</v>
      </c>
      <c r="L1973" s="3" t="s">
        <v>316</v>
      </c>
      <c r="M1973" s="34">
        <v>317000</v>
      </c>
      <c r="N1973" s="34"/>
      <c r="O1973" s="34">
        <f t="shared" si="335"/>
        <v>317000</v>
      </c>
      <c r="P1973" s="34"/>
      <c r="Q1973" s="34"/>
      <c r="R1973" s="34"/>
      <c r="S1973" s="34"/>
      <c r="T1973" s="3" t="s">
        <v>2142</v>
      </c>
    </row>
    <row r="1974" spans="1:21" x14ac:dyDescent="0.35">
      <c r="A1974" s="3" t="s">
        <v>120</v>
      </c>
      <c r="B1974" s="3"/>
      <c r="C1974" s="3"/>
      <c r="D1974" s="3"/>
      <c r="E1974" s="91"/>
      <c r="F1974" s="34"/>
      <c r="G1974" s="34"/>
      <c r="H1974" s="34"/>
      <c r="I1974" s="34"/>
      <c r="J1974" s="34"/>
      <c r="K1974" s="98">
        <v>45258</v>
      </c>
      <c r="L1974" s="3" t="s">
        <v>1182</v>
      </c>
      <c r="M1974" s="34"/>
      <c r="N1974" s="34">
        <v>51100</v>
      </c>
      <c r="O1974" s="34">
        <f t="shared" si="335"/>
        <v>51100</v>
      </c>
      <c r="P1974" s="34"/>
      <c r="Q1974" s="34"/>
      <c r="R1974" s="34"/>
      <c r="S1974" s="34"/>
      <c r="T1974" s="3" t="s">
        <v>2142</v>
      </c>
    </row>
    <row r="1975" spans="1:21" x14ac:dyDescent="0.35">
      <c r="A1975" s="3" t="s">
        <v>120</v>
      </c>
      <c r="B1975" s="3"/>
      <c r="C1975" s="3"/>
      <c r="D1975" s="3"/>
      <c r="E1975" s="91"/>
      <c r="F1975" s="34"/>
      <c r="G1975" s="34"/>
      <c r="H1975" s="34"/>
      <c r="I1975" s="34"/>
      <c r="J1975" s="34"/>
      <c r="K1975" s="21"/>
      <c r="L1975" s="3"/>
      <c r="M1975" s="34"/>
      <c r="N1975" s="34"/>
      <c r="O1975" s="34"/>
      <c r="P1975" s="34"/>
      <c r="Q1975" s="34"/>
      <c r="R1975" s="34"/>
      <c r="S1975" s="34"/>
      <c r="T1975" s="3" t="s">
        <v>2142</v>
      </c>
    </row>
    <row r="1976" spans="1:21" s="95" customFormat="1" x14ac:dyDescent="0.35">
      <c r="A1976" s="18"/>
      <c r="B1976" s="18"/>
      <c r="C1976" s="18"/>
      <c r="D1976" s="18"/>
      <c r="E1976" s="94"/>
      <c r="F1976" s="23"/>
      <c r="G1976" s="23"/>
      <c r="H1976" s="23"/>
      <c r="I1976" s="23"/>
      <c r="J1976" s="23"/>
      <c r="K1976" s="36"/>
      <c r="L1976" s="18"/>
      <c r="M1976" s="23">
        <f t="shared" ref="M1976:N1976" si="336">SUM(M1969:M1975)</f>
        <v>317000</v>
      </c>
      <c r="N1976" s="23">
        <f t="shared" si="336"/>
        <v>386600</v>
      </c>
      <c r="O1976" s="23">
        <f>SUM(O1969:O1975)</f>
        <v>703600</v>
      </c>
      <c r="P1976" s="23">
        <f>+I1968-M1976</f>
        <v>-317000</v>
      </c>
      <c r="Q1976" s="23">
        <f>+J1968-N1976</f>
        <v>317000</v>
      </c>
      <c r="R1976" s="23">
        <f>+P1976+Q1976</f>
        <v>0</v>
      </c>
      <c r="S1976" s="23">
        <f>+O1976</f>
        <v>703600</v>
      </c>
      <c r="T1976" s="18"/>
      <c r="U1976" s="95" t="s">
        <v>2302</v>
      </c>
    </row>
    <row r="1977" spans="1:21" x14ac:dyDescent="0.35">
      <c r="A1977" s="3" t="s">
        <v>121</v>
      </c>
      <c r="B1977" s="3" t="s">
        <v>326</v>
      </c>
      <c r="C1977" s="3"/>
      <c r="D1977" s="3">
        <v>70.48</v>
      </c>
      <c r="E1977" s="91">
        <v>10000</v>
      </c>
      <c r="F1977" s="34">
        <f>+D1977*0.8364</f>
        <v>58.949472000000007</v>
      </c>
      <c r="G1977" s="34"/>
      <c r="H1977" s="34">
        <f>+D1977*E1977</f>
        <v>704800</v>
      </c>
      <c r="I1977" s="34">
        <f>+CEILING(F1977*G1977,1000)</f>
        <v>0</v>
      </c>
      <c r="J1977" s="34">
        <f>(H1977-I1977)</f>
        <v>704800</v>
      </c>
      <c r="K1977" s="98">
        <v>44264</v>
      </c>
      <c r="L1977" s="3"/>
      <c r="M1977" s="34"/>
      <c r="N1977" s="34"/>
      <c r="O1977" s="34"/>
      <c r="P1977" s="34"/>
      <c r="Q1977" s="34"/>
      <c r="R1977" s="34"/>
      <c r="S1977" s="34"/>
      <c r="T1977" s="3" t="s">
        <v>2153</v>
      </c>
      <c r="U1977" s="1" t="s">
        <v>2303</v>
      </c>
    </row>
    <row r="1978" spans="1:21" x14ac:dyDescent="0.35">
      <c r="A1978" s="3" t="s">
        <v>121</v>
      </c>
      <c r="B1978" s="3"/>
      <c r="C1978" s="3"/>
      <c r="D1978" s="3"/>
      <c r="E1978" s="91"/>
      <c r="F1978" s="34"/>
      <c r="G1978" s="34"/>
      <c r="H1978" s="34"/>
      <c r="I1978" s="34"/>
      <c r="J1978" s="34"/>
      <c r="K1978" s="98">
        <v>44264</v>
      </c>
      <c r="L1978" s="3" t="s">
        <v>1182</v>
      </c>
      <c r="M1978" s="34"/>
      <c r="N1978" s="34">
        <v>175000</v>
      </c>
      <c r="O1978" s="34">
        <f t="shared" ref="O1978:O1994" si="337">+M1978+N1978</f>
        <v>175000</v>
      </c>
      <c r="P1978" s="34"/>
      <c r="Q1978" s="34"/>
      <c r="R1978" s="34"/>
      <c r="S1978" s="34"/>
      <c r="T1978" s="3" t="s">
        <v>2153</v>
      </c>
    </row>
    <row r="1979" spans="1:21" x14ac:dyDescent="0.35">
      <c r="A1979" s="3" t="s">
        <v>121</v>
      </c>
      <c r="B1979" s="3"/>
      <c r="C1979" s="3"/>
      <c r="D1979" s="3"/>
      <c r="E1979" s="91"/>
      <c r="F1979" s="34"/>
      <c r="G1979" s="34"/>
      <c r="H1979" s="34"/>
      <c r="I1979" s="34"/>
      <c r="J1979" s="34"/>
      <c r="K1979" s="98">
        <v>44451</v>
      </c>
      <c r="L1979" s="3" t="s">
        <v>316</v>
      </c>
      <c r="M1979" s="34">
        <v>10000</v>
      </c>
      <c r="N1979" s="34"/>
      <c r="O1979" s="34">
        <f t="shared" si="337"/>
        <v>10000</v>
      </c>
      <c r="P1979" s="34"/>
      <c r="Q1979" s="34"/>
      <c r="R1979" s="34"/>
      <c r="S1979" s="34"/>
      <c r="T1979" s="3" t="s">
        <v>2153</v>
      </c>
    </row>
    <row r="1980" spans="1:21" x14ac:dyDescent="0.35">
      <c r="A1980" s="3" t="s">
        <v>121</v>
      </c>
      <c r="B1980" s="3"/>
      <c r="C1980" s="3"/>
      <c r="D1980" s="3"/>
      <c r="E1980" s="91"/>
      <c r="F1980" s="34">
        <f t="shared" ref="F1980:F2025" si="338">+D1980*0.8364</f>
        <v>0</v>
      </c>
      <c r="G1980" s="34"/>
      <c r="H1980" s="34"/>
      <c r="I1980" s="34"/>
      <c r="J1980" s="34"/>
      <c r="K1980" s="98">
        <v>44459</v>
      </c>
      <c r="L1980" s="3" t="s">
        <v>316</v>
      </c>
      <c r="M1980" s="34">
        <v>40000</v>
      </c>
      <c r="N1980" s="34"/>
      <c r="O1980" s="34">
        <f t="shared" si="337"/>
        <v>40000</v>
      </c>
      <c r="P1980" s="34"/>
      <c r="Q1980" s="34"/>
      <c r="R1980" s="34"/>
      <c r="S1980" s="34"/>
      <c r="T1980" s="3" t="s">
        <v>2153</v>
      </c>
    </row>
    <row r="1981" spans="1:21" x14ac:dyDescent="0.35">
      <c r="A1981" s="3" t="s">
        <v>121</v>
      </c>
      <c r="B1981" s="3"/>
      <c r="C1981" s="3"/>
      <c r="D1981" s="3"/>
      <c r="E1981" s="91"/>
      <c r="F1981" s="34"/>
      <c r="G1981" s="34"/>
      <c r="H1981" s="34"/>
      <c r="I1981" s="34"/>
      <c r="J1981" s="34"/>
      <c r="K1981" s="98">
        <v>44459</v>
      </c>
      <c r="L1981" s="3" t="s">
        <v>316</v>
      </c>
      <c r="M1981" s="34">
        <v>60000</v>
      </c>
      <c r="N1981" s="34"/>
      <c r="O1981" s="34">
        <f t="shared" si="337"/>
        <v>60000</v>
      </c>
      <c r="P1981" s="34"/>
      <c r="Q1981" s="34"/>
      <c r="R1981" s="34"/>
      <c r="S1981" s="34"/>
      <c r="T1981" s="3" t="s">
        <v>2153</v>
      </c>
    </row>
    <row r="1982" spans="1:21" x14ac:dyDescent="0.35">
      <c r="A1982" s="3" t="s">
        <v>121</v>
      </c>
      <c r="B1982" s="3"/>
      <c r="C1982" s="3"/>
      <c r="D1982" s="3"/>
      <c r="E1982" s="91"/>
      <c r="F1982" s="34"/>
      <c r="G1982" s="34"/>
      <c r="H1982" s="34"/>
      <c r="I1982" s="34"/>
      <c r="J1982" s="34"/>
      <c r="K1982" s="98">
        <v>44463</v>
      </c>
      <c r="L1982" s="3" t="s">
        <v>316</v>
      </c>
      <c r="M1982" s="34">
        <v>92500</v>
      </c>
      <c r="N1982" s="34"/>
      <c r="O1982" s="34">
        <f t="shared" si="337"/>
        <v>92500</v>
      </c>
      <c r="P1982" s="34"/>
      <c r="Q1982" s="34"/>
      <c r="R1982" s="34"/>
      <c r="S1982" s="34"/>
      <c r="T1982" s="3" t="s">
        <v>2153</v>
      </c>
    </row>
    <row r="1983" spans="1:21" x14ac:dyDescent="0.35">
      <c r="A1983" s="3" t="s">
        <v>121</v>
      </c>
      <c r="B1983" s="3"/>
      <c r="C1983" s="3"/>
      <c r="D1983" s="3"/>
      <c r="E1983" s="91"/>
      <c r="F1983" s="34"/>
      <c r="G1983" s="34"/>
      <c r="H1983" s="34"/>
      <c r="I1983" s="34"/>
      <c r="J1983" s="34"/>
      <c r="K1983" s="98">
        <v>44464</v>
      </c>
      <c r="L1983" s="3" t="s">
        <v>1204</v>
      </c>
      <c r="M1983" s="34"/>
      <c r="N1983" s="34">
        <v>-175000</v>
      </c>
      <c r="O1983" s="34">
        <f t="shared" si="337"/>
        <v>-175000</v>
      </c>
      <c r="P1983" s="34"/>
      <c r="Q1983" s="34"/>
      <c r="R1983" s="34"/>
      <c r="S1983" s="34"/>
      <c r="T1983" s="3" t="s">
        <v>2153</v>
      </c>
    </row>
    <row r="1984" spans="1:21" x14ac:dyDescent="0.35">
      <c r="A1984" s="3" t="s">
        <v>121</v>
      </c>
      <c r="B1984" s="3"/>
      <c r="C1984" s="3"/>
      <c r="D1984" s="3"/>
      <c r="E1984" s="91"/>
      <c r="F1984" s="34">
        <f t="shared" si="338"/>
        <v>0</v>
      </c>
      <c r="G1984" s="34"/>
      <c r="H1984" s="34"/>
      <c r="I1984" s="34"/>
      <c r="J1984" s="34"/>
      <c r="K1984" s="98">
        <v>44657</v>
      </c>
      <c r="L1984" s="3" t="s">
        <v>1182</v>
      </c>
      <c r="M1984" s="34"/>
      <c r="N1984" s="34">
        <v>109850</v>
      </c>
      <c r="O1984" s="34">
        <f t="shared" si="337"/>
        <v>109850</v>
      </c>
      <c r="P1984" s="34"/>
      <c r="Q1984" s="34"/>
      <c r="R1984" s="34"/>
      <c r="S1984" s="34"/>
      <c r="T1984" s="3" t="s">
        <v>2153</v>
      </c>
    </row>
    <row r="1985" spans="1:20" x14ac:dyDescent="0.35">
      <c r="A1985" s="3" t="s">
        <v>121</v>
      </c>
      <c r="B1985" s="3"/>
      <c r="C1985" s="3"/>
      <c r="D1985" s="3"/>
      <c r="E1985" s="91"/>
      <c r="F1985" s="34">
        <f t="shared" si="338"/>
        <v>0</v>
      </c>
      <c r="G1985" s="34"/>
      <c r="H1985" s="34"/>
      <c r="I1985" s="34"/>
      <c r="J1985" s="34"/>
      <c r="K1985" s="98">
        <v>44663</v>
      </c>
      <c r="L1985" s="3" t="s">
        <v>316</v>
      </c>
      <c r="M1985" s="34">
        <v>10000</v>
      </c>
      <c r="N1985" s="34"/>
      <c r="O1985" s="34">
        <f t="shared" si="337"/>
        <v>10000</v>
      </c>
      <c r="P1985" s="34"/>
      <c r="Q1985" s="34"/>
      <c r="R1985" s="34"/>
      <c r="S1985" s="34"/>
      <c r="T1985" s="3" t="s">
        <v>2153</v>
      </c>
    </row>
    <row r="1986" spans="1:20" x14ac:dyDescent="0.35">
      <c r="A1986" s="3" t="s">
        <v>121</v>
      </c>
      <c r="B1986" s="3"/>
      <c r="C1986" s="3"/>
      <c r="D1986" s="3"/>
      <c r="E1986" s="91"/>
      <c r="F1986" s="34">
        <f t="shared" si="338"/>
        <v>0</v>
      </c>
      <c r="G1986" s="34"/>
      <c r="H1986" s="34"/>
      <c r="I1986" s="34"/>
      <c r="J1986" s="34"/>
      <c r="K1986" s="98"/>
      <c r="L1986" s="3" t="s">
        <v>1204</v>
      </c>
      <c r="M1986" s="34"/>
      <c r="N1986" s="34">
        <v>130100</v>
      </c>
      <c r="O1986" s="34">
        <f t="shared" si="337"/>
        <v>130100</v>
      </c>
      <c r="P1986" s="34"/>
      <c r="Q1986" s="34"/>
      <c r="R1986" s="34"/>
      <c r="S1986" s="34"/>
      <c r="T1986" s="3" t="s">
        <v>2153</v>
      </c>
    </row>
    <row r="1987" spans="1:20" x14ac:dyDescent="0.35">
      <c r="A1987" s="3" t="s">
        <v>121</v>
      </c>
      <c r="B1987" s="3"/>
      <c r="C1987" s="3"/>
      <c r="D1987" s="3"/>
      <c r="E1987" s="91"/>
      <c r="F1987" s="34">
        <f t="shared" si="338"/>
        <v>0</v>
      </c>
      <c r="G1987" s="34"/>
      <c r="H1987" s="34"/>
      <c r="I1987" s="34"/>
      <c r="J1987" s="34"/>
      <c r="K1987" s="98">
        <v>44739</v>
      </c>
      <c r="L1987" s="3" t="s">
        <v>1182</v>
      </c>
      <c r="M1987" s="34"/>
      <c r="N1987" s="34">
        <v>60000</v>
      </c>
      <c r="O1987" s="34">
        <f t="shared" si="337"/>
        <v>60000</v>
      </c>
      <c r="P1987" s="34"/>
      <c r="Q1987" s="34"/>
      <c r="R1987" s="34"/>
      <c r="S1987" s="34"/>
      <c r="T1987" s="3" t="s">
        <v>2153</v>
      </c>
    </row>
    <row r="1988" spans="1:20" x14ac:dyDescent="0.35">
      <c r="A1988" s="3" t="s">
        <v>121</v>
      </c>
      <c r="B1988" s="3"/>
      <c r="C1988" s="3"/>
      <c r="D1988" s="3"/>
      <c r="E1988" s="91"/>
      <c r="F1988" s="34">
        <f t="shared" si="338"/>
        <v>0</v>
      </c>
      <c r="G1988" s="34"/>
      <c r="H1988" s="34"/>
      <c r="I1988" s="34"/>
      <c r="J1988" s="34"/>
      <c r="K1988" s="98">
        <v>44711</v>
      </c>
      <c r="L1988" s="3" t="s">
        <v>316</v>
      </c>
      <c r="M1988" s="34">
        <v>110000</v>
      </c>
      <c r="N1988" s="34"/>
      <c r="O1988" s="34">
        <f t="shared" si="337"/>
        <v>110000</v>
      </c>
      <c r="P1988" s="34"/>
      <c r="Q1988" s="34"/>
      <c r="R1988" s="34"/>
      <c r="S1988" s="34"/>
      <c r="T1988" s="3" t="s">
        <v>2153</v>
      </c>
    </row>
    <row r="1989" spans="1:20" x14ac:dyDescent="0.35">
      <c r="A1989" s="3" t="s">
        <v>121</v>
      </c>
      <c r="B1989" s="3"/>
      <c r="C1989" s="3"/>
      <c r="D1989" s="3"/>
      <c r="E1989" s="91"/>
      <c r="F1989" s="34">
        <f t="shared" si="338"/>
        <v>0</v>
      </c>
      <c r="G1989" s="34"/>
      <c r="H1989" s="34"/>
      <c r="I1989" s="34"/>
      <c r="J1989" s="34"/>
      <c r="K1989" s="98">
        <v>44711</v>
      </c>
      <c r="L1989" s="3" t="s">
        <v>316</v>
      </c>
      <c r="M1989" s="34">
        <v>22500</v>
      </c>
      <c r="N1989" s="34"/>
      <c r="O1989" s="34">
        <f t="shared" si="337"/>
        <v>22500</v>
      </c>
      <c r="P1989" s="34"/>
      <c r="Q1989" s="34"/>
      <c r="R1989" s="34"/>
      <c r="S1989" s="34"/>
      <c r="T1989" s="3" t="s">
        <v>2153</v>
      </c>
    </row>
    <row r="1990" spans="1:20" x14ac:dyDescent="0.35">
      <c r="A1990" s="3" t="s">
        <v>121</v>
      </c>
      <c r="B1990" s="3"/>
      <c r="C1990" s="3"/>
      <c r="D1990" s="3"/>
      <c r="E1990" s="91"/>
      <c r="F1990" s="34">
        <f t="shared" si="338"/>
        <v>0</v>
      </c>
      <c r="G1990" s="34"/>
      <c r="H1990" s="34"/>
      <c r="I1990" s="34"/>
      <c r="J1990" s="34"/>
      <c r="K1990" s="98">
        <v>44746</v>
      </c>
      <c r="L1990" s="3" t="s">
        <v>316</v>
      </c>
      <c r="M1990" s="34">
        <v>-192500</v>
      </c>
      <c r="N1990" s="34"/>
      <c r="O1990" s="34">
        <f t="shared" si="337"/>
        <v>-192500</v>
      </c>
      <c r="P1990" s="34"/>
      <c r="Q1990" s="34"/>
      <c r="R1990" s="34"/>
      <c r="S1990" s="34"/>
      <c r="T1990" s="3" t="s">
        <v>2153</v>
      </c>
    </row>
    <row r="1991" spans="1:20" x14ac:dyDescent="0.35">
      <c r="A1991" s="3" t="s">
        <v>121</v>
      </c>
      <c r="B1991" s="3"/>
      <c r="C1991" s="3"/>
      <c r="D1991" s="3"/>
      <c r="E1991" s="91"/>
      <c r="F1991" s="34">
        <f t="shared" si="338"/>
        <v>0</v>
      </c>
      <c r="G1991" s="34"/>
      <c r="H1991" s="34"/>
      <c r="I1991" s="34"/>
      <c r="J1991" s="34"/>
      <c r="K1991" s="98">
        <v>44698</v>
      </c>
      <c r="L1991" s="3" t="s">
        <v>316</v>
      </c>
      <c r="M1991" s="34">
        <v>-10000</v>
      </c>
      <c r="N1991" s="34"/>
      <c r="O1991" s="34">
        <f t="shared" si="337"/>
        <v>-10000</v>
      </c>
      <c r="P1991" s="34"/>
      <c r="Q1991" s="34"/>
      <c r="R1991" s="34"/>
      <c r="S1991" s="34"/>
      <c r="T1991" s="3" t="s">
        <v>2153</v>
      </c>
    </row>
    <row r="1992" spans="1:20" x14ac:dyDescent="0.35">
      <c r="A1992" s="3" t="s">
        <v>121</v>
      </c>
      <c r="B1992" s="3"/>
      <c r="C1992" s="3"/>
      <c r="D1992" s="3"/>
      <c r="E1992" s="91"/>
      <c r="F1992" s="34">
        <f t="shared" si="338"/>
        <v>0</v>
      </c>
      <c r="G1992" s="34"/>
      <c r="H1992" s="34"/>
      <c r="I1992" s="34"/>
      <c r="J1992" s="34"/>
      <c r="K1992" s="98">
        <v>44915</v>
      </c>
      <c r="L1992" s="3" t="s">
        <v>316</v>
      </c>
      <c r="M1992" s="34">
        <v>-110000</v>
      </c>
      <c r="N1992" s="34"/>
      <c r="O1992" s="34">
        <f t="shared" si="337"/>
        <v>-110000</v>
      </c>
      <c r="P1992" s="34"/>
      <c r="Q1992" s="34"/>
      <c r="R1992" s="34"/>
      <c r="S1992" s="34"/>
      <c r="T1992" s="3" t="s">
        <v>2153</v>
      </c>
    </row>
    <row r="1993" spans="1:20" x14ac:dyDescent="0.35">
      <c r="A1993" s="3" t="s">
        <v>121</v>
      </c>
      <c r="B1993" s="3"/>
      <c r="C1993" s="3"/>
      <c r="D1993" s="3"/>
      <c r="E1993" s="91"/>
      <c r="F1993" s="34">
        <f t="shared" si="338"/>
        <v>0</v>
      </c>
      <c r="G1993" s="34"/>
      <c r="H1993" s="34"/>
      <c r="I1993" s="34"/>
      <c r="J1993" s="34"/>
      <c r="K1993" s="98">
        <v>44916</v>
      </c>
      <c r="L1993" s="3" t="s">
        <v>9</v>
      </c>
      <c r="M1993" s="34"/>
      <c r="N1993" s="34">
        <v>110000</v>
      </c>
      <c r="O1993" s="34">
        <f t="shared" si="337"/>
        <v>110000</v>
      </c>
      <c r="P1993" s="34"/>
      <c r="Q1993" s="34"/>
      <c r="R1993" s="34"/>
      <c r="S1993" s="34"/>
      <c r="T1993" s="3" t="s">
        <v>2153</v>
      </c>
    </row>
    <row r="1994" spans="1:20" x14ac:dyDescent="0.35">
      <c r="A1994" s="3" t="s">
        <v>121</v>
      </c>
      <c r="B1994" s="3"/>
      <c r="C1994" s="3"/>
      <c r="D1994" s="3"/>
      <c r="E1994" s="91"/>
      <c r="F1994" s="34">
        <f t="shared" si="338"/>
        <v>0</v>
      </c>
      <c r="G1994" s="34"/>
      <c r="H1994" s="34"/>
      <c r="I1994" s="34"/>
      <c r="J1994" s="34"/>
      <c r="K1994" s="98">
        <v>45008</v>
      </c>
      <c r="L1994" s="3" t="s">
        <v>316</v>
      </c>
      <c r="M1994" s="34">
        <v>317000</v>
      </c>
      <c r="N1994" s="34"/>
      <c r="O1994" s="34">
        <f t="shared" si="337"/>
        <v>317000</v>
      </c>
      <c r="P1994" s="34"/>
      <c r="Q1994" s="34"/>
      <c r="R1994" s="34"/>
      <c r="S1994" s="34"/>
      <c r="T1994" s="3" t="s">
        <v>2153</v>
      </c>
    </row>
    <row r="1995" spans="1:20" x14ac:dyDescent="0.35">
      <c r="A1995" s="3" t="s">
        <v>121</v>
      </c>
      <c r="B1995" s="3"/>
      <c r="C1995" s="3"/>
      <c r="D1995" s="3"/>
      <c r="E1995" s="91"/>
      <c r="F1995" s="34"/>
      <c r="G1995" s="34"/>
      <c r="H1995" s="34"/>
      <c r="I1995" s="34"/>
      <c r="J1995" s="34"/>
      <c r="K1995" s="98">
        <v>45019</v>
      </c>
      <c r="L1995" s="3" t="s">
        <v>316</v>
      </c>
      <c r="M1995" s="34">
        <v>-72500</v>
      </c>
      <c r="N1995" s="34"/>
      <c r="O1995" s="34">
        <f>+M1995+N1995</f>
        <v>-72500</v>
      </c>
      <c r="P1995" s="34"/>
      <c r="Q1995" s="34"/>
      <c r="R1995" s="34"/>
      <c r="S1995" s="34"/>
      <c r="T1995" s="3" t="s">
        <v>2153</v>
      </c>
    </row>
    <row r="1996" spans="1:20" x14ac:dyDescent="0.35">
      <c r="A1996" s="3" t="s">
        <v>121</v>
      </c>
      <c r="B1996" s="3"/>
      <c r="C1996" s="3"/>
      <c r="D1996" s="3"/>
      <c r="E1996" s="91"/>
      <c r="F1996" s="34"/>
      <c r="G1996" s="34"/>
      <c r="H1996" s="34"/>
      <c r="I1996" s="34"/>
      <c r="J1996" s="34"/>
      <c r="K1996" s="98">
        <v>45019</v>
      </c>
      <c r="L1996" s="3" t="s">
        <v>316</v>
      </c>
      <c r="M1996" s="34">
        <v>72500</v>
      </c>
      <c r="N1996" s="34"/>
      <c r="O1996" s="34">
        <f t="shared" ref="O1996:O1999" si="339">+M1996+N1996</f>
        <v>72500</v>
      </c>
      <c r="P1996" s="34"/>
      <c r="Q1996" s="34"/>
      <c r="R1996" s="34"/>
      <c r="S1996" s="34"/>
      <c r="T1996" s="3" t="s">
        <v>2153</v>
      </c>
    </row>
    <row r="1997" spans="1:20" x14ac:dyDescent="0.35">
      <c r="A1997" s="3" t="s">
        <v>121</v>
      </c>
      <c r="B1997" s="3"/>
      <c r="C1997" s="3"/>
      <c r="D1997" s="3"/>
      <c r="E1997" s="91"/>
      <c r="F1997" s="34"/>
      <c r="G1997" s="34"/>
      <c r="H1997" s="34"/>
      <c r="I1997" s="34"/>
      <c r="J1997" s="34"/>
      <c r="K1997" s="98">
        <v>45019</v>
      </c>
      <c r="L1997" s="3" t="s">
        <v>9</v>
      </c>
      <c r="M1997" s="34"/>
      <c r="N1997" s="34">
        <v>17850</v>
      </c>
      <c r="O1997" s="34">
        <f t="shared" si="339"/>
        <v>17850</v>
      </c>
      <c r="P1997" s="34"/>
      <c r="Q1997" s="34"/>
      <c r="R1997" s="34"/>
      <c r="S1997" s="34"/>
      <c r="T1997" s="3" t="s">
        <v>2153</v>
      </c>
    </row>
    <row r="1998" spans="1:20" x14ac:dyDescent="0.35">
      <c r="A1998" s="3" t="s">
        <v>121</v>
      </c>
      <c r="B1998" s="3"/>
      <c r="C1998" s="3"/>
      <c r="D1998" s="3"/>
      <c r="E1998" s="91"/>
      <c r="F1998" s="34"/>
      <c r="G1998" s="34"/>
      <c r="H1998" s="34"/>
      <c r="I1998" s="34"/>
      <c r="J1998" s="34"/>
      <c r="K1998" s="98">
        <v>45021</v>
      </c>
      <c r="L1998" s="3" t="s">
        <v>316</v>
      </c>
      <c r="M1998" s="34">
        <v>-50000</v>
      </c>
      <c r="N1998" s="34"/>
      <c r="O1998" s="34">
        <f t="shared" si="339"/>
        <v>-50000</v>
      </c>
      <c r="P1998" s="34"/>
      <c r="Q1998" s="34"/>
      <c r="R1998" s="34"/>
      <c r="S1998" s="34"/>
      <c r="T1998" s="3" t="s">
        <v>2153</v>
      </c>
    </row>
    <row r="1999" spans="1:20" x14ac:dyDescent="0.35">
      <c r="A1999" s="3" t="s">
        <v>121</v>
      </c>
      <c r="B1999" s="3"/>
      <c r="C1999" s="3"/>
      <c r="D1999" s="3"/>
      <c r="E1999" s="91"/>
      <c r="F1999" s="34"/>
      <c r="G1999" s="34"/>
      <c r="H1999" s="34"/>
      <c r="I1999" s="34"/>
      <c r="J1999" s="34"/>
      <c r="K1999" s="98">
        <v>45021</v>
      </c>
      <c r="L1999" s="3" t="s">
        <v>316</v>
      </c>
      <c r="M1999" s="34">
        <v>-22500</v>
      </c>
      <c r="N1999" s="34"/>
      <c r="O1999" s="34">
        <f t="shared" si="339"/>
        <v>-22500</v>
      </c>
      <c r="P1999" s="34"/>
      <c r="Q1999" s="34"/>
      <c r="R1999" s="34"/>
      <c r="S1999" s="34"/>
      <c r="T1999" s="3" t="s">
        <v>2153</v>
      </c>
    </row>
    <row r="2000" spans="1:20" x14ac:dyDescent="0.35">
      <c r="A2000" s="3" t="s">
        <v>121</v>
      </c>
      <c r="B2000" s="3"/>
      <c r="C2000" s="3"/>
      <c r="D2000" s="3"/>
      <c r="E2000" s="91"/>
      <c r="F2000" s="34"/>
      <c r="G2000" s="34"/>
      <c r="H2000" s="34"/>
      <c r="I2000" s="34"/>
      <c r="J2000" s="34"/>
      <c r="K2000" s="3"/>
      <c r="L2000" s="3"/>
      <c r="M2000" s="34"/>
      <c r="N2000" s="34"/>
      <c r="O2000" s="34"/>
      <c r="P2000" s="34"/>
      <c r="Q2000" s="34"/>
      <c r="R2000" s="34"/>
      <c r="S2000" s="34"/>
      <c r="T2000" s="3" t="s">
        <v>2153</v>
      </c>
    </row>
    <row r="2001" spans="1:21" s="95" customFormat="1" x14ac:dyDescent="0.35">
      <c r="A2001" s="18"/>
      <c r="B2001" s="18"/>
      <c r="C2001" s="18"/>
      <c r="D2001" s="18"/>
      <c r="E2001" s="94"/>
      <c r="F2001" s="23"/>
      <c r="G2001" s="23"/>
      <c r="H2001" s="23"/>
      <c r="I2001" s="23"/>
      <c r="J2001" s="23"/>
      <c r="K2001" s="18"/>
      <c r="L2001" s="18"/>
      <c r="M2001" s="23">
        <f t="shared" ref="M2001:N2001" si="340">SUM(M1978:M2000)</f>
        <v>277000</v>
      </c>
      <c r="N2001" s="23">
        <f t="shared" si="340"/>
        <v>427800</v>
      </c>
      <c r="O2001" s="23">
        <f>SUM(O1978:O2000)</f>
        <v>704800</v>
      </c>
      <c r="P2001" s="23">
        <f>+I1977-M2001</f>
        <v>-277000</v>
      </c>
      <c r="Q2001" s="23">
        <f>+J1977-N2001</f>
        <v>277000</v>
      </c>
      <c r="R2001" s="23">
        <f>+P2001+Q2001</f>
        <v>0</v>
      </c>
      <c r="S2001" s="23">
        <f>+O2001</f>
        <v>704800</v>
      </c>
      <c r="T2001" s="18"/>
      <c r="U2001" s="95" t="s">
        <v>2302</v>
      </c>
    </row>
    <row r="2002" spans="1:21" x14ac:dyDescent="0.35">
      <c r="A2002" s="3" t="s">
        <v>122</v>
      </c>
      <c r="B2002" s="3" t="s">
        <v>326</v>
      </c>
      <c r="C2002" s="3"/>
      <c r="D2002" s="3">
        <v>90.96</v>
      </c>
      <c r="E2002" s="91">
        <v>11500</v>
      </c>
      <c r="F2002" s="34">
        <f>+D2002*0.8364</f>
        <v>76.078943999999993</v>
      </c>
      <c r="G2002" s="34"/>
      <c r="H2002" s="34">
        <f>+D2002*E2002</f>
        <v>1046039.9999999999</v>
      </c>
      <c r="I2002" s="34">
        <f>+CEILING(F2002*G2002,1000)</f>
        <v>0</v>
      </c>
      <c r="J2002" s="34">
        <f>(H2002-I2002)</f>
        <v>1046039.9999999999</v>
      </c>
      <c r="K2002" s="98">
        <v>44581</v>
      </c>
      <c r="L2002" s="3" t="s">
        <v>2109</v>
      </c>
      <c r="M2002" s="34"/>
      <c r="N2002" s="34"/>
      <c r="O2002" s="34"/>
      <c r="P2002" s="34"/>
      <c r="Q2002" s="34"/>
      <c r="R2002" s="34"/>
      <c r="S2002" s="34"/>
      <c r="T2002" s="3" t="s">
        <v>2135</v>
      </c>
      <c r="U2002" s="1" t="s">
        <v>2303</v>
      </c>
    </row>
    <row r="2003" spans="1:21" x14ac:dyDescent="0.35">
      <c r="A2003" s="3" t="s">
        <v>122</v>
      </c>
      <c r="B2003" s="3"/>
      <c r="C2003" s="3"/>
      <c r="D2003" s="3"/>
      <c r="E2003" s="91"/>
      <c r="F2003" s="34"/>
      <c r="G2003" s="34"/>
      <c r="H2003" s="34"/>
      <c r="I2003" s="34"/>
      <c r="J2003" s="34"/>
      <c r="K2003" s="98">
        <v>44216</v>
      </c>
      <c r="L2003" s="3" t="s">
        <v>1204</v>
      </c>
      <c r="M2003" s="34"/>
      <c r="N2003" s="34">
        <v>10000</v>
      </c>
      <c r="O2003" s="34">
        <f t="shared" ref="O2003:O2006" si="341">+M2003+N2003</f>
        <v>10000</v>
      </c>
      <c r="P2003" s="34"/>
      <c r="Q2003" s="34"/>
      <c r="R2003" s="34"/>
      <c r="S2003" s="34"/>
      <c r="T2003" s="3" t="s">
        <v>2135</v>
      </c>
    </row>
    <row r="2004" spans="1:21" x14ac:dyDescent="0.35">
      <c r="A2004" s="3" t="s">
        <v>122</v>
      </c>
      <c r="B2004" s="3"/>
      <c r="C2004" s="3"/>
      <c r="D2004" s="3"/>
      <c r="E2004" s="91"/>
      <c r="F2004" s="34"/>
      <c r="G2004" s="34"/>
      <c r="H2004" s="34"/>
      <c r="I2004" s="34"/>
      <c r="J2004" s="34"/>
      <c r="K2004" s="98">
        <v>44589</v>
      </c>
      <c r="L2004" s="3" t="s">
        <v>1182</v>
      </c>
      <c r="M2004" s="34"/>
      <c r="N2004" s="34">
        <v>520000</v>
      </c>
      <c r="O2004" s="34">
        <f t="shared" si="341"/>
        <v>520000</v>
      </c>
      <c r="P2004" s="34"/>
      <c r="Q2004" s="34"/>
      <c r="R2004" s="34"/>
      <c r="S2004" s="34"/>
      <c r="T2004" s="3" t="s">
        <v>2135</v>
      </c>
    </row>
    <row r="2005" spans="1:21" x14ac:dyDescent="0.35">
      <c r="A2005" s="3" t="s">
        <v>122</v>
      </c>
      <c r="B2005" s="3"/>
      <c r="C2005" s="3"/>
      <c r="D2005" s="3"/>
      <c r="E2005" s="91"/>
      <c r="F2005" s="34">
        <f t="shared" si="338"/>
        <v>0</v>
      </c>
      <c r="G2005" s="34"/>
      <c r="H2005" s="34"/>
      <c r="I2005" s="34"/>
      <c r="J2005" s="34"/>
      <c r="K2005" s="98">
        <v>44811</v>
      </c>
      <c r="L2005" s="3" t="s">
        <v>9</v>
      </c>
      <c r="M2005" s="34"/>
      <c r="N2005" s="34">
        <v>56000</v>
      </c>
      <c r="O2005" s="34">
        <f t="shared" si="341"/>
        <v>56000</v>
      </c>
      <c r="P2005" s="34"/>
      <c r="Q2005" s="34"/>
      <c r="R2005" s="34"/>
      <c r="S2005" s="34"/>
      <c r="T2005" s="3" t="s">
        <v>2135</v>
      </c>
    </row>
    <row r="2006" spans="1:21" x14ac:dyDescent="0.35">
      <c r="A2006" s="3" t="s">
        <v>122</v>
      </c>
      <c r="B2006" s="3"/>
      <c r="C2006" s="3"/>
      <c r="D2006" s="3"/>
      <c r="E2006" s="91"/>
      <c r="F2006" s="34"/>
      <c r="G2006" s="34"/>
      <c r="H2006" s="34"/>
      <c r="I2006" s="34"/>
      <c r="J2006" s="34"/>
      <c r="K2006" s="98" t="s">
        <v>599</v>
      </c>
      <c r="L2006" s="3" t="s">
        <v>316</v>
      </c>
      <c r="M2006" s="34">
        <v>460000</v>
      </c>
      <c r="N2006" s="34"/>
      <c r="O2006" s="34">
        <f t="shared" si="341"/>
        <v>460000</v>
      </c>
      <c r="P2006" s="34"/>
      <c r="Q2006" s="34"/>
      <c r="R2006" s="34"/>
      <c r="S2006" s="34"/>
      <c r="T2006" s="3" t="s">
        <v>2135</v>
      </c>
    </row>
    <row r="2007" spans="1:21" x14ac:dyDescent="0.35">
      <c r="A2007" s="3" t="s">
        <v>122</v>
      </c>
      <c r="B2007" s="3"/>
      <c r="C2007" s="3"/>
      <c r="D2007" s="3"/>
      <c r="E2007" s="91"/>
      <c r="F2007" s="34"/>
      <c r="G2007" s="34"/>
      <c r="H2007" s="34"/>
      <c r="I2007" s="34"/>
      <c r="J2007" s="34"/>
      <c r="K2007" s="3"/>
      <c r="L2007" s="3"/>
      <c r="M2007" s="34"/>
      <c r="N2007" s="34"/>
      <c r="O2007" s="34"/>
      <c r="P2007" s="34"/>
      <c r="Q2007" s="34"/>
      <c r="R2007" s="34"/>
      <c r="S2007" s="34"/>
      <c r="T2007" s="3" t="s">
        <v>2135</v>
      </c>
    </row>
    <row r="2008" spans="1:21" s="95" customFormat="1" x14ac:dyDescent="0.35">
      <c r="A2008" s="18"/>
      <c r="B2008" s="18"/>
      <c r="C2008" s="18"/>
      <c r="D2008" s="18"/>
      <c r="E2008" s="94"/>
      <c r="F2008" s="23"/>
      <c r="G2008" s="23"/>
      <c r="H2008" s="23"/>
      <c r="I2008" s="23"/>
      <c r="J2008" s="23"/>
      <c r="K2008" s="18"/>
      <c r="L2008" s="18"/>
      <c r="M2008" s="23">
        <f t="shared" ref="M2008:N2008" si="342">SUM(M2003:M2007)</f>
        <v>460000</v>
      </c>
      <c r="N2008" s="23">
        <f t="shared" si="342"/>
        <v>586000</v>
      </c>
      <c r="O2008" s="23">
        <f>SUM(O2003:O2007)</f>
        <v>1046000</v>
      </c>
      <c r="P2008" s="23">
        <f>+I2002-M2008</f>
        <v>-460000</v>
      </c>
      <c r="Q2008" s="23">
        <f>+J2002-N2008</f>
        <v>460039.99999999988</v>
      </c>
      <c r="R2008" s="23">
        <f>+P2008+Q2008</f>
        <v>39.999999999883585</v>
      </c>
      <c r="S2008" s="23">
        <f>+O2008</f>
        <v>1046000</v>
      </c>
      <c r="T2008" s="18"/>
      <c r="U2008" s="95" t="s">
        <v>2302</v>
      </c>
    </row>
    <row r="2009" spans="1:21" x14ac:dyDescent="0.35">
      <c r="A2009" s="3" t="s">
        <v>123</v>
      </c>
      <c r="B2009" s="3" t="s">
        <v>326</v>
      </c>
      <c r="C2009" s="3"/>
      <c r="D2009" s="3">
        <v>71.39</v>
      </c>
      <c r="E2009" s="91">
        <v>11500</v>
      </c>
      <c r="F2009" s="34">
        <f>+D2009*0.8364</f>
        <v>59.710596000000002</v>
      </c>
      <c r="G2009" s="34"/>
      <c r="H2009" s="34">
        <f>+D2009*E2009</f>
        <v>820985</v>
      </c>
      <c r="I2009" s="34">
        <f>+CEILING(F2009*G2009,1000)</f>
        <v>0</v>
      </c>
      <c r="J2009" s="34">
        <f>(H2009-I2009)</f>
        <v>820985</v>
      </c>
      <c r="K2009" s="98">
        <v>44591</v>
      </c>
      <c r="L2009" s="3" t="s">
        <v>2109</v>
      </c>
      <c r="M2009" s="34"/>
      <c r="N2009" s="34"/>
      <c r="O2009" s="34">
        <f t="shared" ref="O2009:O2012" si="343">+M2009+N2009</f>
        <v>0</v>
      </c>
      <c r="P2009" s="34"/>
      <c r="Q2009" s="34"/>
      <c r="R2009" s="34"/>
      <c r="S2009" s="34"/>
      <c r="T2009" s="3" t="s">
        <v>2135</v>
      </c>
      <c r="U2009" s="1" t="s">
        <v>2303</v>
      </c>
    </row>
    <row r="2010" spans="1:21" x14ac:dyDescent="0.35">
      <c r="A2010" s="3" t="s">
        <v>123</v>
      </c>
      <c r="B2010" s="3"/>
      <c r="C2010" s="3"/>
      <c r="D2010" s="3"/>
      <c r="E2010" s="91"/>
      <c r="F2010" s="34"/>
      <c r="G2010" s="34"/>
      <c r="H2010" s="34"/>
      <c r="I2010" s="34"/>
      <c r="J2010" s="34"/>
      <c r="K2010" s="98">
        <v>44591</v>
      </c>
      <c r="L2010" s="3" t="s">
        <v>316</v>
      </c>
      <c r="M2010" s="34">
        <v>5000</v>
      </c>
      <c r="N2010" s="34"/>
      <c r="O2010" s="34">
        <f t="shared" si="343"/>
        <v>5000</v>
      </c>
      <c r="P2010" s="34"/>
      <c r="Q2010" s="34"/>
      <c r="R2010" s="34"/>
      <c r="S2010" s="34"/>
      <c r="T2010" s="3" t="s">
        <v>2135</v>
      </c>
    </row>
    <row r="2011" spans="1:21" x14ac:dyDescent="0.35">
      <c r="A2011" s="3" t="s">
        <v>123</v>
      </c>
      <c r="B2011" s="3"/>
      <c r="C2011" s="3"/>
      <c r="D2011" s="3"/>
      <c r="E2011" s="91"/>
      <c r="F2011" s="34"/>
      <c r="G2011" s="34"/>
      <c r="H2011" s="34"/>
      <c r="I2011" s="34"/>
      <c r="J2011" s="34"/>
      <c r="K2011" s="98">
        <v>44595</v>
      </c>
      <c r="L2011" s="3" t="s">
        <v>316</v>
      </c>
      <c r="M2011" s="34">
        <v>369000</v>
      </c>
      <c r="N2011" s="34"/>
      <c r="O2011" s="34">
        <f t="shared" si="343"/>
        <v>369000</v>
      </c>
      <c r="P2011" s="34"/>
      <c r="Q2011" s="34"/>
      <c r="R2011" s="34"/>
      <c r="S2011" s="34"/>
      <c r="T2011" s="3" t="s">
        <v>2135</v>
      </c>
    </row>
    <row r="2012" spans="1:21" x14ac:dyDescent="0.35">
      <c r="A2012" s="3" t="s">
        <v>123</v>
      </c>
      <c r="B2012" s="3"/>
      <c r="C2012" s="3"/>
      <c r="D2012" s="3"/>
      <c r="E2012" s="91"/>
      <c r="F2012" s="34"/>
      <c r="G2012" s="34"/>
      <c r="H2012" s="34"/>
      <c r="I2012" s="34"/>
      <c r="J2012" s="34"/>
      <c r="K2012" s="98">
        <v>44595</v>
      </c>
      <c r="L2012" s="3" t="s">
        <v>1182</v>
      </c>
      <c r="M2012" s="34"/>
      <c r="N2012" s="34">
        <v>446985</v>
      </c>
      <c r="O2012" s="34">
        <f t="shared" si="343"/>
        <v>446985</v>
      </c>
      <c r="P2012" s="34"/>
      <c r="Q2012" s="34"/>
      <c r="R2012" s="34"/>
      <c r="S2012" s="34"/>
      <c r="T2012" s="3" t="s">
        <v>2135</v>
      </c>
    </row>
    <row r="2013" spans="1:21" x14ac:dyDescent="0.35">
      <c r="A2013" s="3" t="s">
        <v>123</v>
      </c>
      <c r="B2013" s="3"/>
      <c r="C2013" s="3"/>
      <c r="D2013" s="3"/>
      <c r="E2013" s="91"/>
      <c r="F2013" s="34"/>
      <c r="G2013" s="34"/>
      <c r="H2013" s="34"/>
      <c r="I2013" s="34"/>
      <c r="J2013" s="34"/>
      <c r="K2013" s="3"/>
      <c r="L2013" s="3"/>
      <c r="M2013" s="34"/>
      <c r="N2013" s="34"/>
      <c r="O2013" s="34"/>
      <c r="P2013" s="34"/>
      <c r="Q2013" s="34"/>
      <c r="R2013" s="34"/>
      <c r="S2013" s="34"/>
      <c r="T2013" s="3" t="s">
        <v>2135</v>
      </c>
    </row>
    <row r="2014" spans="1:21" s="95" customFormat="1" x14ac:dyDescent="0.35">
      <c r="A2014" s="18"/>
      <c r="B2014" s="18"/>
      <c r="C2014" s="18"/>
      <c r="D2014" s="18"/>
      <c r="E2014" s="94"/>
      <c r="F2014" s="23"/>
      <c r="G2014" s="23"/>
      <c r="H2014" s="23"/>
      <c r="I2014" s="23"/>
      <c r="J2014" s="23"/>
      <c r="K2014" s="18"/>
      <c r="L2014" s="18"/>
      <c r="M2014" s="23">
        <f t="shared" ref="M2014:N2014" si="344">SUM(M2009:M2013)</f>
        <v>374000</v>
      </c>
      <c r="N2014" s="23">
        <f t="shared" si="344"/>
        <v>446985</v>
      </c>
      <c r="O2014" s="23">
        <f>SUM(O2009:O2013)</f>
        <v>820985</v>
      </c>
      <c r="P2014" s="23">
        <f>+I2009-M2014</f>
        <v>-374000</v>
      </c>
      <c r="Q2014" s="23">
        <f>+J2009-N2014</f>
        <v>374000</v>
      </c>
      <c r="R2014" s="23">
        <f>+P2014+Q2014</f>
        <v>0</v>
      </c>
      <c r="S2014" s="23">
        <f>+O2014</f>
        <v>820985</v>
      </c>
      <c r="T2014" s="18"/>
      <c r="U2014" s="95" t="s">
        <v>2302</v>
      </c>
    </row>
    <row r="2015" spans="1:21" x14ac:dyDescent="0.35">
      <c r="A2015" s="3" t="s">
        <v>124</v>
      </c>
      <c r="B2015" s="3" t="s">
        <v>326</v>
      </c>
      <c r="C2015" s="3"/>
      <c r="D2015" s="3">
        <v>70</v>
      </c>
      <c r="E2015" s="91">
        <v>10000</v>
      </c>
      <c r="F2015" s="34">
        <f>+D2015*0.8364</f>
        <v>58.548000000000002</v>
      </c>
      <c r="G2015" s="34"/>
      <c r="H2015" s="34">
        <f>+D2015*E2015</f>
        <v>700000</v>
      </c>
      <c r="I2015" s="34">
        <f>+CEILING(F2015*G2015,1000)</f>
        <v>0</v>
      </c>
      <c r="J2015" s="34">
        <f>(H2015-I2015)</f>
        <v>700000</v>
      </c>
      <c r="K2015" s="99" t="s">
        <v>2125</v>
      </c>
      <c r="L2015" s="3" t="s">
        <v>2109</v>
      </c>
      <c r="M2015" s="34"/>
      <c r="N2015" s="34"/>
      <c r="O2015" s="34"/>
      <c r="P2015" s="34"/>
      <c r="Q2015" s="34"/>
      <c r="R2015" s="34"/>
      <c r="S2015" s="34"/>
      <c r="T2015" s="3" t="s">
        <v>2130</v>
      </c>
      <c r="U2015" s="1" t="s">
        <v>2303</v>
      </c>
    </row>
    <row r="2016" spans="1:21" x14ac:dyDescent="0.35">
      <c r="A2016" s="3" t="s">
        <v>124</v>
      </c>
      <c r="B2016" s="3"/>
      <c r="C2016" s="3"/>
      <c r="D2016" s="3"/>
      <c r="E2016" s="91"/>
      <c r="F2016" s="34">
        <f t="shared" si="338"/>
        <v>0</v>
      </c>
      <c r="G2016" s="34"/>
      <c r="H2016" s="34"/>
      <c r="I2016" s="34"/>
      <c r="J2016" s="34"/>
      <c r="K2016" s="98">
        <v>44433</v>
      </c>
      <c r="L2016" s="3" t="s">
        <v>316</v>
      </c>
      <c r="M2016" s="34">
        <v>21000</v>
      </c>
      <c r="N2016" s="34"/>
      <c r="O2016" s="34">
        <f t="shared" ref="O2016:O2025" si="345">+M2016+N2016</f>
        <v>21000</v>
      </c>
      <c r="P2016" s="34"/>
      <c r="Q2016" s="34"/>
      <c r="R2016" s="34"/>
      <c r="S2016" s="34"/>
      <c r="T2016" s="3" t="s">
        <v>2130</v>
      </c>
    </row>
    <row r="2017" spans="1:21" x14ac:dyDescent="0.35">
      <c r="A2017" s="3" t="s">
        <v>124</v>
      </c>
      <c r="B2017" s="3"/>
      <c r="C2017" s="3"/>
      <c r="D2017" s="3"/>
      <c r="E2017" s="91"/>
      <c r="F2017" s="34"/>
      <c r="G2017" s="34"/>
      <c r="H2017" s="34"/>
      <c r="I2017" s="34"/>
      <c r="J2017" s="34"/>
      <c r="K2017" s="98">
        <v>44447</v>
      </c>
      <c r="L2017" s="3" t="s">
        <v>316</v>
      </c>
      <c r="M2017" s="34">
        <v>100000</v>
      </c>
      <c r="N2017" s="34"/>
      <c r="O2017" s="34">
        <f t="shared" si="345"/>
        <v>100000</v>
      </c>
      <c r="P2017" s="34"/>
      <c r="Q2017" s="34"/>
      <c r="R2017" s="34"/>
      <c r="S2017" s="34"/>
      <c r="T2017" s="3" t="s">
        <v>2130</v>
      </c>
    </row>
    <row r="2018" spans="1:21" x14ac:dyDescent="0.35">
      <c r="A2018" s="3" t="s">
        <v>124</v>
      </c>
      <c r="B2018" s="3"/>
      <c r="C2018" s="3"/>
      <c r="D2018" s="3"/>
      <c r="E2018" s="91"/>
      <c r="F2018" s="34"/>
      <c r="G2018" s="34"/>
      <c r="H2018" s="34"/>
      <c r="I2018" s="34"/>
      <c r="J2018" s="34"/>
      <c r="K2018" s="98">
        <v>44455</v>
      </c>
      <c r="L2018" s="3" t="s">
        <v>316</v>
      </c>
      <c r="M2018" s="34">
        <v>100</v>
      </c>
      <c r="N2018" s="34"/>
      <c r="O2018" s="34">
        <f t="shared" si="345"/>
        <v>100</v>
      </c>
      <c r="P2018" s="34"/>
      <c r="Q2018" s="34"/>
      <c r="R2018" s="34"/>
      <c r="S2018" s="34"/>
      <c r="T2018" s="3" t="s">
        <v>2130</v>
      </c>
    </row>
    <row r="2019" spans="1:21" x14ac:dyDescent="0.35">
      <c r="A2019" s="3" t="s">
        <v>124</v>
      </c>
      <c r="B2019" s="3"/>
      <c r="C2019" s="3"/>
      <c r="D2019" s="3"/>
      <c r="E2019" s="91"/>
      <c r="F2019" s="34"/>
      <c r="G2019" s="34"/>
      <c r="H2019" s="34"/>
      <c r="I2019" s="34"/>
      <c r="J2019" s="34"/>
      <c r="K2019" s="98">
        <v>44455</v>
      </c>
      <c r="L2019" s="3" t="s">
        <v>316</v>
      </c>
      <c r="M2019" s="34">
        <v>19900</v>
      </c>
      <c r="N2019" s="34"/>
      <c r="O2019" s="34">
        <f t="shared" si="345"/>
        <v>19900</v>
      </c>
      <c r="P2019" s="34"/>
      <c r="Q2019" s="34"/>
      <c r="R2019" s="34"/>
      <c r="S2019" s="34"/>
      <c r="T2019" s="3" t="s">
        <v>2130</v>
      </c>
    </row>
    <row r="2020" spans="1:21" x14ac:dyDescent="0.35">
      <c r="A2020" s="3" t="s">
        <v>124</v>
      </c>
      <c r="B2020" s="3"/>
      <c r="C2020" s="3"/>
      <c r="D2020" s="3"/>
      <c r="E2020" s="91"/>
      <c r="F2020" s="34"/>
      <c r="G2020" s="34"/>
      <c r="H2020" s="34"/>
      <c r="I2020" s="34"/>
      <c r="J2020" s="34"/>
      <c r="K2020" s="98">
        <v>44981</v>
      </c>
      <c r="L2020" s="3" t="s">
        <v>9</v>
      </c>
      <c r="M2020" s="34"/>
      <c r="N2020" s="34">
        <v>451247</v>
      </c>
      <c r="O2020" s="34">
        <f t="shared" si="345"/>
        <v>451247</v>
      </c>
      <c r="P2020" s="34"/>
      <c r="Q2020" s="34"/>
      <c r="R2020" s="34"/>
      <c r="S2020" s="34"/>
      <c r="T2020" s="3" t="s">
        <v>2130</v>
      </c>
    </row>
    <row r="2021" spans="1:21" x14ac:dyDescent="0.35">
      <c r="A2021" s="3" t="s">
        <v>124</v>
      </c>
      <c r="B2021" s="3"/>
      <c r="C2021" s="3"/>
      <c r="D2021" s="3"/>
      <c r="E2021" s="91"/>
      <c r="F2021" s="34"/>
      <c r="G2021" s="34"/>
      <c r="H2021" s="34"/>
      <c r="I2021" s="34"/>
      <c r="J2021" s="34"/>
      <c r="K2021" s="98">
        <v>44981</v>
      </c>
      <c r="L2021" s="100" t="s">
        <v>2288</v>
      </c>
      <c r="M2021" s="34"/>
      <c r="N2021" s="100">
        <v>38400</v>
      </c>
      <c r="O2021" s="34">
        <f t="shared" si="345"/>
        <v>38400</v>
      </c>
      <c r="P2021" s="34"/>
      <c r="Q2021" s="34"/>
      <c r="R2021" s="34"/>
      <c r="S2021" s="34"/>
      <c r="T2021" s="3" t="s">
        <v>2130</v>
      </c>
    </row>
    <row r="2022" spans="1:21" x14ac:dyDescent="0.35">
      <c r="A2022" s="3" t="s">
        <v>124</v>
      </c>
      <c r="B2022" s="3"/>
      <c r="C2022" s="3"/>
      <c r="D2022" s="3"/>
      <c r="E2022" s="91"/>
      <c r="F2022" s="34"/>
      <c r="G2022" s="34"/>
      <c r="H2022" s="34"/>
      <c r="I2022" s="34"/>
      <c r="J2022" s="34"/>
      <c r="K2022" s="98">
        <v>45042</v>
      </c>
      <c r="L2022" s="3" t="s">
        <v>9</v>
      </c>
      <c r="M2022" s="34"/>
      <c r="N2022" s="34">
        <v>28000</v>
      </c>
      <c r="O2022" s="34">
        <f t="shared" si="345"/>
        <v>28000</v>
      </c>
      <c r="P2022" s="34"/>
      <c r="Q2022" s="34"/>
      <c r="R2022" s="34"/>
      <c r="S2022" s="34"/>
      <c r="T2022" s="3" t="s">
        <v>2130</v>
      </c>
    </row>
    <row r="2023" spans="1:21" x14ac:dyDescent="0.35">
      <c r="A2023" s="3" t="s">
        <v>124</v>
      </c>
      <c r="B2023" s="3"/>
      <c r="C2023" s="3"/>
      <c r="D2023" s="3"/>
      <c r="E2023" s="91"/>
      <c r="F2023" s="34"/>
      <c r="G2023" s="34"/>
      <c r="H2023" s="34"/>
      <c r="I2023" s="34"/>
      <c r="J2023" s="34"/>
      <c r="K2023" s="98">
        <v>45042</v>
      </c>
      <c r="L2023" s="3" t="s">
        <v>9</v>
      </c>
      <c r="M2023" s="34"/>
      <c r="N2023" s="34">
        <v>41353</v>
      </c>
      <c r="O2023" s="34">
        <f t="shared" si="345"/>
        <v>41353</v>
      </c>
      <c r="P2023" s="34"/>
      <c r="Q2023" s="34"/>
      <c r="R2023" s="34"/>
      <c r="S2023" s="34"/>
      <c r="T2023" s="3" t="s">
        <v>2130</v>
      </c>
    </row>
    <row r="2024" spans="1:21" x14ac:dyDescent="0.35">
      <c r="A2024" s="3" t="s">
        <v>124</v>
      </c>
      <c r="B2024" s="3"/>
      <c r="C2024" s="3"/>
      <c r="D2024" s="3"/>
      <c r="E2024" s="91"/>
      <c r="F2024" s="34"/>
      <c r="G2024" s="34"/>
      <c r="H2024" s="34"/>
      <c r="I2024" s="34"/>
      <c r="J2024" s="34"/>
      <c r="K2024" s="98">
        <v>45224</v>
      </c>
      <c r="L2024" s="3" t="s">
        <v>9</v>
      </c>
      <c r="M2024" s="34"/>
      <c r="N2024" s="34">
        <v>-352000</v>
      </c>
      <c r="O2024" s="34">
        <f t="shared" si="345"/>
        <v>-352000</v>
      </c>
      <c r="P2024" s="34"/>
      <c r="Q2024" s="34"/>
      <c r="R2024" s="34"/>
      <c r="S2024" s="34"/>
      <c r="T2024" s="3" t="s">
        <v>2130</v>
      </c>
    </row>
    <row r="2025" spans="1:21" x14ac:dyDescent="0.35">
      <c r="A2025" s="3" t="s">
        <v>124</v>
      </c>
      <c r="B2025" s="3"/>
      <c r="C2025" s="3"/>
      <c r="D2025" s="3"/>
      <c r="E2025" s="91"/>
      <c r="F2025" s="34">
        <f t="shared" si="338"/>
        <v>0</v>
      </c>
      <c r="G2025" s="34"/>
      <c r="H2025" s="34"/>
      <c r="I2025" s="34"/>
      <c r="J2025" s="34"/>
      <c r="K2025" s="98">
        <v>45224</v>
      </c>
      <c r="L2025" s="3" t="s">
        <v>316</v>
      </c>
      <c r="M2025" s="34">
        <v>352000</v>
      </c>
      <c r="N2025" s="34"/>
      <c r="O2025" s="34">
        <f t="shared" si="345"/>
        <v>352000</v>
      </c>
      <c r="P2025" s="34"/>
      <c r="Q2025" s="34"/>
      <c r="R2025" s="34"/>
      <c r="S2025" s="34"/>
      <c r="T2025" s="3" t="s">
        <v>2130</v>
      </c>
    </row>
    <row r="2026" spans="1:21" x14ac:dyDescent="0.35">
      <c r="A2026" s="3" t="s">
        <v>124</v>
      </c>
      <c r="B2026" s="3"/>
      <c r="C2026" s="3"/>
      <c r="D2026" s="3"/>
      <c r="E2026" s="91"/>
      <c r="F2026" s="34"/>
      <c r="G2026" s="34"/>
      <c r="H2026" s="34"/>
      <c r="I2026" s="34"/>
      <c r="J2026" s="34"/>
      <c r="K2026" s="21"/>
      <c r="L2026" s="3"/>
      <c r="M2026" s="34"/>
      <c r="N2026" s="34"/>
      <c r="O2026" s="34"/>
      <c r="P2026" s="34"/>
      <c r="Q2026" s="34"/>
      <c r="R2026" s="34"/>
      <c r="S2026" s="34"/>
      <c r="T2026" s="3" t="s">
        <v>2130</v>
      </c>
    </row>
    <row r="2027" spans="1:21" s="95" customFormat="1" x14ac:dyDescent="0.35">
      <c r="A2027" s="18"/>
      <c r="B2027" s="18"/>
      <c r="C2027" s="18"/>
      <c r="D2027" s="18"/>
      <c r="E2027" s="94"/>
      <c r="F2027" s="23"/>
      <c r="G2027" s="23"/>
      <c r="H2027" s="23"/>
      <c r="I2027" s="23"/>
      <c r="J2027" s="23"/>
      <c r="K2027" s="36"/>
      <c r="L2027" s="18"/>
      <c r="M2027" s="23">
        <f t="shared" ref="M2027:N2027" si="346">SUM(M2016:M2026)</f>
        <v>493000</v>
      </c>
      <c r="N2027" s="23">
        <f t="shared" si="346"/>
        <v>207000</v>
      </c>
      <c r="O2027" s="23">
        <f>SUM(O2016:O2026)</f>
        <v>700000</v>
      </c>
      <c r="P2027" s="23">
        <f>+I2015-M2027</f>
        <v>-493000</v>
      </c>
      <c r="Q2027" s="23">
        <f>+J2015-N2027</f>
        <v>493000</v>
      </c>
      <c r="R2027" s="23">
        <f>+P2027+Q2027</f>
        <v>0</v>
      </c>
      <c r="S2027" s="23">
        <f>+O2027</f>
        <v>700000</v>
      </c>
      <c r="T2027" s="18"/>
      <c r="U2027" s="95" t="s">
        <v>2302</v>
      </c>
    </row>
    <row r="2028" spans="1:21" x14ac:dyDescent="0.35">
      <c r="A2028" s="3" t="s">
        <v>125</v>
      </c>
      <c r="B2028" s="3" t="s">
        <v>326</v>
      </c>
      <c r="C2028" s="3"/>
      <c r="D2028" s="3">
        <v>70</v>
      </c>
      <c r="E2028" s="91">
        <v>10000</v>
      </c>
      <c r="F2028" s="34">
        <f>+D2028*0.8364</f>
        <v>58.548000000000002</v>
      </c>
      <c r="G2028" s="34"/>
      <c r="H2028" s="34">
        <f>+D2028*E2028</f>
        <v>700000</v>
      </c>
      <c r="I2028" s="34">
        <f>+CEILING(F2028*G2028,1000)</f>
        <v>0</v>
      </c>
      <c r="J2028" s="34">
        <f>(H2028-I2028)</f>
        <v>700000</v>
      </c>
      <c r="K2028" s="99" t="s">
        <v>2125</v>
      </c>
      <c r="L2028" s="3" t="s">
        <v>2109</v>
      </c>
      <c r="M2028" s="34"/>
      <c r="N2028" s="34"/>
      <c r="O2028" s="34"/>
      <c r="P2028" s="34"/>
      <c r="Q2028" s="34"/>
      <c r="R2028" s="34"/>
      <c r="S2028" s="34"/>
      <c r="T2028" s="3" t="s">
        <v>2150</v>
      </c>
      <c r="U2028" s="1" t="s">
        <v>2303</v>
      </c>
    </row>
    <row r="2029" spans="1:21" x14ac:dyDescent="0.35">
      <c r="A2029" s="3" t="s">
        <v>125</v>
      </c>
      <c r="B2029" s="3"/>
      <c r="C2029" s="3"/>
      <c r="D2029" s="3"/>
      <c r="E2029" s="91"/>
      <c r="F2029" s="34"/>
      <c r="G2029" s="34"/>
      <c r="H2029" s="34"/>
      <c r="I2029" s="34"/>
      <c r="J2029" s="34"/>
      <c r="K2029" s="98">
        <v>44433</v>
      </c>
      <c r="L2029" s="3" t="s">
        <v>9</v>
      </c>
      <c r="M2029" s="34"/>
      <c r="N2029" s="34">
        <v>11000</v>
      </c>
      <c r="O2029" s="34">
        <f t="shared" ref="O2029:O2035" si="347">+SUM(M2029:N2029)</f>
        <v>11000</v>
      </c>
      <c r="P2029" s="34"/>
      <c r="Q2029" s="34"/>
      <c r="R2029" s="34"/>
      <c r="S2029" s="34"/>
      <c r="T2029" s="3" t="s">
        <v>2150</v>
      </c>
    </row>
    <row r="2030" spans="1:21" x14ac:dyDescent="0.35">
      <c r="A2030" s="3" t="s">
        <v>125</v>
      </c>
      <c r="B2030" s="3"/>
      <c r="C2030" s="3"/>
      <c r="D2030" s="3"/>
      <c r="E2030" s="91"/>
      <c r="F2030" s="34"/>
      <c r="G2030" s="34"/>
      <c r="H2030" s="34"/>
      <c r="I2030" s="34"/>
      <c r="J2030" s="34"/>
      <c r="K2030" s="99" t="s">
        <v>2126</v>
      </c>
      <c r="L2030" s="3" t="s">
        <v>316</v>
      </c>
      <c r="M2030" s="34">
        <v>165000</v>
      </c>
      <c r="N2030" s="34"/>
      <c r="O2030" s="34">
        <f t="shared" si="347"/>
        <v>165000</v>
      </c>
      <c r="P2030" s="34"/>
      <c r="Q2030" s="34"/>
      <c r="R2030" s="34"/>
      <c r="S2030" s="34"/>
      <c r="T2030" s="3" t="s">
        <v>2150</v>
      </c>
    </row>
    <row r="2031" spans="1:21" x14ac:dyDescent="0.35">
      <c r="A2031" s="3" t="s">
        <v>125</v>
      </c>
      <c r="B2031" s="3"/>
      <c r="C2031" s="3"/>
      <c r="D2031" s="3"/>
      <c r="E2031" s="91"/>
      <c r="F2031" s="34"/>
      <c r="G2031" s="34"/>
      <c r="H2031" s="34"/>
      <c r="I2031" s="34"/>
      <c r="J2031" s="34"/>
      <c r="K2031" s="98">
        <v>44550</v>
      </c>
      <c r="L2031" s="3" t="s">
        <v>9</v>
      </c>
      <c r="M2031" s="34"/>
      <c r="N2031" s="34">
        <v>150000</v>
      </c>
      <c r="O2031" s="34">
        <f t="shared" si="347"/>
        <v>150000</v>
      </c>
      <c r="P2031" s="34"/>
      <c r="Q2031" s="34"/>
      <c r="R2031" s="34"/>
      <c r="S2031" s="34"/>
      <c r="T2031" s="3" t="s">
        <v>2150</v>
      </c>
    </row>
    <row r="2032" spans="1:21" x14ac:dyDescent="0.35">
      <c r="A2032" s="3" t="s">
        <v>125</v>
      </c>
      <c r="B2032" s="3"/>
      <c r="C2032" s="3"/>
      <c r="D2032" s="3"/>
      <c r="E2032" s="91"/>
      <c r="F2032" s="34"/>
      <c r="G2032" s="34"/>
      <c r="H2032" s="34"/>
      <c r="I2032" s="34"/>
      <c r="J2032" s="34"/>
      <c r="K2032" s="98">
        <v>44601</v>
      </c>
      <c r="L2032" s="3" t="s">
        <v>9</v>
      </c>
      <c r="M2032" s="34"/>
      <c r="N2032" s="34">
        <v>24000</v>
      </c>
      <c r="O2032" s="34">
        <f t="shared" si="347"/>
        <v>24000</v>
      </c>
      <c r="P2032" s="34"/>
      <c r="Q2032" s="34"/>
      <c r="R2032" s="34"/>
      <c r="S2032" s="34"/>
      <c r="T2032" s="3" t="s">
        <v>2150</v>
      </c>
    </row>
    <row r="2033" spans="1:21" x14ac:dyDescent="0.35">
      <c r="A2033" s="3" t="s">
        <v>125</v>
      </c>
      <c r="B2033" s="3"/>
      <c r="C2033" s="3"/>
      <c r="D2033" s="3"/>
      <c r="E2033" s="91"/>
      <c r="F2033" s="34"/>
      <c r="G2033" s="34"/>
      <c r="H2033" s="34"/>
      <c r="I2033" s="34"/>
      <c r="J2033" s="34"/>
      <c r="K2033" s="98">
        <v>44666</v>
      </c>
      <c r="L2033" s="3" t="s">
        <v>9</v>
      </c>
      <c r="M2033" s="34"/>
      <c r="N2033" s="34">
        <v>145000</v>
      </c>
      <c r="O2033" s="34">
        <f t="shared" si="347"/>
        <v>145000</v>
      </c>
      <c r="P2033" s="34"/>
      <c r="Q2033" s="34"/>
      <c r="R2033" s="34"/>
      <c r="S2033" s="34"/>
      <c r="T2033" s="3" t="s">
        <v>2150</v>
      </c>
    </row>
    <row r="2034" spans="1:21" x14ac:dyDescent="0.35">
      <c r="A2034" s="3" t="s">
        <v>125</v>
      </c>
      <c r="B2034" s="3"/>
      <c r="C2034" s="3"/>
      <c r="D2034" s="3"/>
      <c r="E2034" s="34"/>
      <c r="F2034" s="34"/>
      <c r="G2034" s="34"/>
      <c r="H2034" s="34"/>
      <c r="I2034" s="34"/>
      <c r="J2034" s="34"/>
      <c r="K2034" s="98">
        <v>44691</v>
      </c>
      <c r="L2034" s="3" t="s">
        <v>9</v>
      </c>
      <c r="M2034" s="34"/>
      <c r="N2034" s="34">
        <v>53000</v>
      </c>
      <c r="O2034" s="34">
        <f t="shared" si="347"/>
        <v>53000</v>
      </c>
      <c r="P2034" s="34"/>
      <c r="Q2034" s="34"/>
      <c r="R2034" s="34"/>
      <c r="S2034" s="34"/>
      <c r="T2034" s="3" t="s">
        <v>2150</v>
      </c>
    </row>
    <row r="2035" spans="1:21" x14ac:dyDescent="0.35">
      <c r="A2035" s="3" t="s">
        <v>125</v>
      </c>
      <c r="B2035" s="3"/>
      <c r="C2035" s="3"/>
      <c r="D2035" s="3"/>
      <c r="E2035" s="34"/>
      <c r="F2035" s="34"/>
      <c r="G2035" s="34"/>
      <c r="H2035" s="34"/>
      <c r="I2035" s="34"/>
      <c r="J2035" s="34"/>
      <c r="K2035" s="98">
        <v>44727</v>
      </c>
      <c r="L2035" s="3" t="s">
        <v>316</v>
      </c>
      <c r="M2035" s="34">
        <v>152000</v>
      </c>
      <c r="N2035" s="34"/>
      <c r="O2035" s="34">
        <f t="shared" si="347"/>
        <v>152000</v>
      </c>
      <c r="P2035" s="34"/>
      <c r="Q2035" s="34"/>
      <c r="R2035" s="34"/>
      <c r="S2035" s="34"/>
      <c r="T2035" s="3" t="s">
        <v>2150</v>
      </c>
    </row>
    <row r="2036" spans="1:21" x14ac:dyDescent="0.35">
      <c r="A2036" s="3" t="s">
        <v>125</v>
      </c>
      <c r="B2036" s="3"/>
      <c r="C2036" s="3"/>
      <c r="D2036" s="3"/>
      <c r="E2036" s="34"/>
      <c r="F2036" s="34"/>
      <c r="G2036" s="34"/>
      <c r="H2036" s="34"/>
      <c r="I2036" s="34"/>
      <c r="J2036" s="34"/>
      <c r="K2036" s="3"/>
      <c r="L2036" s="3"/>
      <c r="M2036" s="34"/>
      <c r="N2036" s="34"/>
      <c r="O2036" s="34"/>
      <c r="P2036" s="34"/>
      <c r="Q2036" s="34"/>
      <c r="R2036" s="34"/>
      <c r="S2036" s="34"/>
      <c r="T2036" s="3" t="s">
        <v>2150</v>
      </c>
    </row>
    <row r="2037" spans="1:21" s="95" customFormat="1" x14ac:dyDescent="0.35">
      <c r="A2037" s="18"/>
      <c r="B2037" s="18"/>
      <c r="C2037" s="18"/>
      <c r="D2037" s="18"/>
      <c r="E2037" s="23"/>
      <c r="F2037" s="23"/>
      <c r="G2037" s="23"/>
      <c r="H2037" s="23"/>
      <c r="I2037" s="23"/>
      <c r="J2037" s="23"/>
      <c r="K2037" s="18"/>
      <c r="L2037" s="18"/>
      <c r="M2037" s="23">
        <f t="shared" ref="M2037:N2037" si="348">SUM(M2029:M2036)</f>
        <v>317000</v>
      </c>
      <c r="N2037" s="23">
        <f t="shared" si="348"/>
        <v>383000</v>
      </c>
      <c r="O2037" s="23">
        <f>SUM(O2029:O2036)</f>
        <v>700000</v>
      </c>
      <c r="P2037" s="23">
        <f>+I2028-M2037</f>
        <v>-317000</v>
      </c>
      <c r="Q2037" s="23">
        <f>+J2028-N2037</f>
        <v>317000</v>
      </c>
      <c r="R2037" s="23">
        <f>+P2037+Q2037</f>
        <v>0</v>
      </c>
      <c r="S2037" s="23">
        <f>+O2037</f>
        <v>700000</v>
      </c>
      <c r="T2037" s="18"/>
      <c r="U2037" s="95" t="s">
        <v>2302</v>
      </c>
    </row>
    <row r="2038" spans="1:21" x14ac:dyDescent="0.35">
      <c r="A2038" s="3" t="s">
        <v>126</v>
      </c>
      <c r="B2038" s="3" t="s">
        <v>326</v>
      </c>
      <c r="C2038" s="3"/>
      <c r="D2038" s="3">
        <v>136.11000000000001</v>
      </c>
      <c r="E2038" s="34">
        <v>11500</v>
      </c>
      <c r="F2038" s="34">
        <f>+D2038*0.8364</f>
        <v>113.84240400000002</v>
      </c>
      <c r="G2038" s="34"/>
      <c r="H2038" s="34">
        <f>+D2038*E2038</f>
        <v>1565265.0000000002</v>
      </c>
      <c r="I2038" s="34">
        <f>+CEILING(F2038*G2038,1000)</f>
        <v>0</v>
      </c>
      <c r="J2038" s="34">
        <f>(H2038-I2038)</f>
        <v>1565265.0000000002</v>
      </c>
      <c r="K2038" s="98">
        <v>44442</v>
      </c>
      <c r="L2038" s="3" t="s">
        <v>2109</v>
      </c>
      <c r="M2038" s="34"/>
      <c r="N2038" s="34"/>
      <c r="O2038" s="34"/>
      <c r="P2038" s="34"/>
      <c r="Q2038" s="34"/>
      <c r="R2038" s="34"/>
      <c r="S2038" s="34"/>
      <c r="T2038" s="3" t="s">
        <v>2141</v>
      </c>
      <c r="U2038" s="1" t="s">
        <v>2303</v>
      </c>
    </row>
    <row r="2039" spans="1:21" x14ac:dyDescent="0.35">
      <c r="A2039" s="3" t="s">
        <v>126</v>
      </c>
      <c r="B2039" s="3"/>
      <c r="C2039" s="3"/>
      <c r="D2039" s="3"/>
      <c r="E2039" s="34"/>
      <c r="F2039" s="34"/>
      <c r="G2039" s="34"/>
      <c r="H2039" s="34"/>
      <c r="I2039" s="34"/>
      <c r="J2039" s="34"/>
      <c r="K2039" s="98">
        <v>44442</v>
      </c>
      <c r="L2039" s="3" t="s">
        <v>316</v>
      </c>
      <c r="M2039" s="34">
        <v>10000</v>
      </c>
      <c r="N2039" s="34"/>
      <c r="O2039" s="34">
        <f t="shared" ref="O2039:O2060" si="349">+SUM(M2039:N2039)</f>
        <v>10000</v>
      </c>
      <c r="P2039" s="34"/>
      <c r="Q2039" s="34"/>
      <c r="R2039" s="34"/>
      <c r="S2039" s="34"/>
      <c r="T2039" s="3" t="s">
        <v>2141</v>
      </c>
    </row>
    <row r="2040" spans="1:21" x14ac:dyDescent="0.35">
      <c r="A2040" s="3" t="s">
        <v>126</v>
      </c>
      <c r="B2040" s="3"/>
      <c r="C2040" s="3"/>
      <c r="D2040" s="3"/>
      <c r="E2040" s="34"/>
      <c r="F2040" s="34"/>
      <c r="G2040" s="34"/>
      <c r="H2040" s="34"/>
      <c r="I2040" s="34"/>
      <c r="J2040" s="34"/>
      <c r="K2040" s="98">
        <v>44442</v>
      </c>
      <c r="L2040" s="3" t="s">
        <v>316</v>
      </c>
      <c r="M2040" s="34">
        <v>25000</v>
      </c>
      <c r="N2040" s="34"/>
      <c r="O2040" s="34">
        <f t="shared" si="349"/>
        <v>25000</v>
      </c>
      <c r="P2040" s="34"/>
      <c r="Q2040" s="34"/>
      <c r="R2040" s="34"/>
      <c r="S2040" s="34"/>
      <c r="T2040" s="3" t="s">
        <v>2141</v>
      </c>
    </row>
    <row r="2041" spans="1:21" x14ac:dyDescent="0.35">
      <c r="A2041" s="3" t="s">
        <v>126</v>
      </c>
      <c r="B2041" s="3"/>
      <c r="C2041" s="3"/>
      <c r="D2041" s="3"/>
      <c r="E2041" s="34"/>
      <c r="F2041" s="34"/>
      <c r="G2041" s="34"/>
      <c r="H2041" s="34"/>
      <c r="I2041" s="34"/>
      <c r="J2041" s="34"/>
      <c r="K2041" s="98">
        <v>44442</v>
      </c>
      <c r="L2041" s="3" t="s">
        <v>316</v>
      </c>
      <c r="M2041" s="34">
        <v>165000</v>
      </c>
      <c r="N2041" s="34"/>
      <c r="O2041" s="34">
        <f t="shared" si="349"/>
        <v>165000</v>
      </c>
      <c r="P2041" s="34"/>
      <c r="Q2041" s="34"/>
      <c r="R2041" s="34"/>
      <c r="S2041" s="34"/>
      <c r="T2041" s="3" t="s">
        <v>2141</v>
      </c>
    </row>
    <row r="2042" spans="1:21" x14ac:dyDescent="0.35">
      <c r="A2042" s="3" t="s">
        <v>126</v>
      </c>
      <c r="B2042" s="3"/>
      <c r="C2042" s="3"/>
      <c r="D2042" s="3"/>
      <c r="E2042" s="34"/>
      <c r="F2042" s="34"/>
      <c r="G2042" s="34"/>
      <c r="H2042" s="34"/>
      <c r="I2042" s="34"/>
      <c r="J2042" s="34"/>
      <c r="K2042" s="98">
        <v>44442</v>
      </c>
      <c r="L2042" s="3" t="s">
        <v>316</v>
      </c>
      <c r="M2042" s="34">
        <v>100000</v>
      </c>
      <c r="N2042" s="34"/>
      <c r="O2042" s="34">
        <f t="shared" si="349"/>
        <v>100000</v>
      </c>
      <c r="P2042" s="34"/>
      <c r="Q2042" s="34"/>
      <c r="R2042" s="34"/>
      <c r="S2042" s="34"/>
      <c r="T2042" s="3" t="s">
        <v>2141</v>
      </c>
    </row>
    <row r="2043" spans="1:21" x14ac:dyDescent="0.35">
      <c r="A2043" s="3" t="s">
        <v>126</v>
      </c>
      <c r="B2043" s="3"/>
      <c r="C2043" s="3"/>
      <c r="D2043" s="3"/>
      <c r="E2043" s="34"/>
      <c r="F2043" s="34"/>
      <c r="G2043" s="34"/>
      <c r="H2043" s="34"/>
      <c r="I2043" s="34"/>
      <c r="J2043" s="34"/>
      <c r="K2043" s="98">
        <v>44443</v>
      </c>
      <c r="L2043" s="3" t="s">
        <v>316</v>
      </c>
      <c r="M2043" s="34">
        <v>100000</v>
      </c>
      <c r="N2043" s="34"/>
      <c r="O2043" s="34">
        <f t="shared" si="349"/>
        <v>100000</v>
      </c>
      <c r="P2043" s="34"/>
      <c r="Q2043" s="34"/>
      <c r="R2043" s="34"/>
      <c r="S2043" s="34"/>
      <c r="T2043" s="3" t="s">
        <v>2141</v>
      </c>
    </row>
    <row r="2044" spans="1:21" x14ac:dyDescent="0.35">
      <c r="A2044" s="3" t="s">
        <v>126</v>
      </c>
      <c r="B2044" s="3"/>
      <c r="C2044" s="3"/>
      <c r="D2044" s="3"/>
      <c r="E2044" s="34"/>
      <c r="F2044" s="34"/>
      <c r="G2044" s="34"/>
      <c r="H2044" s="34"/>
      <c r="I2044" s="34"/>
      <c r="J2044" s="34"/>
      <c r="K2044" s="98">
        <v>44443</v>
      </c>
      <c r="L2044" s="3" t="s">
        <v>316</v>
      </c>
      <c r="M2044" s="34">
        <v>100000</v>
      </c>
      <c r="N2044" s="34"/>
      <c r="O2044" s="34">
        <f t="shared" si="349"/>
        <v>100000</v>
      </c>
      <c r="P2044" s="34"/>
      <c r="Q2044" s="34"/>
      <c r="R2044" s="34"/>
      <c r="S2044" s="34"/>
      <c r="T2044" s="3" t="s">
        <v>2141</v>
      </c>
    </row>
    <row r="2045" spans="1:21" x14ac:dyDescent="0.35">
      <c r="A2045" s="3" t="s">
        <v>126</v>
      </c>
      <c r="B2045" s="3"/>
      <c r="C2045" s="3"/>
      <c r="D2045" s="3"/>
      <c r="E2045" s="34"/>
      <c r="F2045" s="34"/>
      <c r="G2045" s="34"/>
      <c r="H2045" s="34"/>
      <c r="I2045" s="34"/>
      <c r="J2045" s="34"/>
      <c r="K2045" s="98">
        <v>44910</v>
      </c>
      <c r="L2045" s="3" t="s">
        <v>316</v>
      </c>
      <c r="M2045" s="34">
        <v>50000</v>
      </c>
      <c r="N2045" s="34"/>
      <c r="O2045" s="34">
        <f t="shared" si="349"/>
        <v>50000</v>
      </c>
      <c r="P2045" s="34"/>
      <c r="Q2045" s="34"/>
      <c r="R2045" s="34"/>
      <c r="S2045" s="34"/>
      <c r="T2045" s="3" t="s">
        <v>2141</v>
      </c>
    </row>
    <row r="2046" spans="1:21" x14ac:dyDescent="0.35">
      <c r="A2046" s="3" t="s">
        <v>126</v>
      </c>
      <c r="B2046" s="3"/>
      <c r="C2046" s="3"/>
      <c r="D2046" s="3"/>
      <c r="E2046" s="34"/>
      <c r="F2046" s="34"/>
      <c r="G2046" s="34"/>
      <c r="H2046" s="34"/>
      <c r="I2046" s="34"/>
      <c r="J2046" s="34"/>
      <c r="K2046" s="98">
        <v>44914</v>
      </c>
      <c r="L2046" s="3" t="s">
        <v>316</v>
      </c>
      <c r="M2046" s="34">
        <v>100000</v>
      </c>
      <c r="N2046" s="34"/>
      <c r="O2046" s="34">
        <f t="shared" si="349"/>
        <v>100000</v>
      </c>
      <c r="P2046" s="34"/>
      <c r="Q2046" s="34"/>
      <c r="R2046" s="34"/>
      <c r="S2046" s="34"/>
      <c r="T2046" s="3" t="s">
        <v>2141</v>
      </c>
    </row>
    <row r="2047" spans="1:21" x14ac:dyDescent="0.35">
      <c r="A2047" s="3" t="s">
        <v>126</v>
      </c>
      <c r="B2047" s="3"/>
      <c r="C2047" s="3"/>
      <c r="D2047" s="3"/>
      <c r="E2047" s="34"/>
      <c r="F2047" s="34"/>
      <c r="G2047" s="34"/>
      <c r="H2047" s="34"/>
      <c r="I2047" s="34"/>
      <c r="J2047" s="34"/>
      <c r="K2047" s="98">
        <v>45005</v>
      </c>
      <c r="L2047" s="3" t="s">
        <v>316</v>
      </c>
      <c r="M2047" s="34">
        <v>350000</v>
      </c>
      <c r="N2047" s="34"/>
      <c r="O2047" s="34">
        <f t="shared" si="349"/>
        <v>350000</v>
      </c>
      <c r="P2047" s="34"/>
      <c r="Q2047" s="34"/>
      <c r="R2047" s="34"/>
      <c r="S2047" s="34"/>
      <c r="T2047" s="3" t="s">
        <v>2141</v>
      </c>
    </row>
    <row r="2048" spans="1:21" x14ac:dyDescent="0.35">
      <c r="A2048" s="3" t="s">
        <v>126</v>
      </c>
      <c r="B2048" s="3"/>
      <c r="C2048" s="3"/>
      <c r="D2048" s="3"/>
      <c r="E2048" s="34"/>
      <c r="F2048" s="34"/>
      <c r="G2048" s="34"/>
      <c r="H2048" s="34"/>
      <c r="I2048" s="34"/>
      <c r="J2048" s="34"/>
      <c r="K2048" s="98">
        <v>45007</v>
      </c>
      <c r="L2048" s="3" t="s">
        <v>316</v>
      </c>
      <c r="M2048" s="34">
        <v>-350000</v>
      </c>
      <c r="N2048" s="34"/>
      <c r="O2048" s="34">
        <f t="shared" si="349"/>
        <v>-350000</v>
      </c>
      <c r="P2048" s="34"/>
      <c r="Q2048" s="34"/>
      <c r="R2048" s="34"/>
      <c r="S2048" s="34"/>
      <c r="T2048" s="3" t="s">
        <v>2141</v>
      </c>
    </row>
    <row r="2049" spans="1:21" x14ac:dyDescent="0.35">
      <c r="A2049" s="3" t="s">
        <v>126</v>
      </c>
      <c r="B2049" s="3"/>
      <c r="C2049" s="3"/>
      <c r="D2049" s="3"/>
      <c r="E2049" s="34"/>
      <c r="F2049" s="34"/>
      <c r="G2049" s="34"/>
      <c r="H2049" s="34"/>
      <c r="I2049" s="34"/>
      <c r="J2049" s="34"/>
      <c r="K2049" s="98">
        <v>45013</v>
      </c>
      <c r="L2049" s="3" t="s">
        <v>316</v>
      </c>
      <c r="M2049" s="34">
        <v>350000</v>
      </c>
      <c r="N2049" s="34"/>
      <c r="O2049" s="34">
        <f t="shared" si="349"/>
        <v>350000</v>
      </c>
      <c r="P2049" s="34"/>
      <c r="Q2049" s="34"/>
      <c r="R2049" s="34"/>
      <c r="S2049" s="34"/>
      <c r="T2049" s="3" t="s">
        <v>2141</v>
      </c>
    </row>
    <row r="2050" spans="1:21" x14ac:dyDescent="0.35">
      <c r="A2050" s="3" t="s">
        <v>126</v>
      </c>
      <c r="B2050" s="3"/>
      <c r="C2050" s="3"/>
      <c r="D2050" s="3"/>
      <c r="E2050" s="34"/>
      <c r="F2050" s="34"/>
      <c r="G2050" s="34"/>
      <c r="H2050" s="34"/>
      <c r="I2050" s="34"/>
      <c r="J2050" s="34"/>
      <c r="K2050" s="98">
        <v>45013</v>
      </c>
      <c r="L2050" s="3" t="s">
        <v>316</v>
      </c>
      <c r="M2050" s="34">
        <v>-475000</v>
      </c>
      <c r="N2050" s="34"/>
      <c r="O2050" s="34">
        <f t="shared" si="349"/>
        <v>-475000</v>
      </c>
      <c r="P2050" s="34"/>
      <c r="Q2050" s="34"/>
      <c r="R2050" s="34"/>
      <c r="S2050" s="34"/>
      <c r="T2050" s="3" t="s">
        <v>2141</v>
      </c>
    </row>
    <row r="2051" spans="1:21" x14ac:dyDescent="0.35">
      <c r="A2051" s="3" t="s">
        <v>126</v>
      </c>
      <c r="B2051" s="3"/>
      <c r="C2051" s="3"/>
      <c r="D2051" s="3"/>
      <c r="E2051" s="34"/>
      <c r="F2051" s="34"/>
      <c r="G2051" s="34"/>
      <c r="H2051" s="34"/>
      <c r="I2051" s="34"/>
      <c r="J2051" s="34"/>
      <c r="K2051" s="98">
        <v>45013</v>
      </c>
      <c r="L2051" s="3" t="s">
        <v>316</v>
      </c>
      <c r="M2051" s="34">
        <v>-125000</v>
      </c>
      <c r="N2051" s="34"/>
      <c r="O2051" s="34">
        <f t="shared" si="349"/>
        <v>-125000</v>
      </c>
      <c r="P2051" s="34"/>
      <c r="Q2051" s="34"/>
      <c r="R2051" s="34"/>
      <c r="S2051" s="34"/>
      <c r="T2051" s="3" t="s">
        <v>2141</v>
      </c>
    </row>
    <row r="2052" spans="1:21" x14ac:dyDescent="0.35">
      <c r="A2052" s="3" t="s">
        <v>126</v>
      </c>
      <c r="B2052" s="3"/>
      <c r="C2052" s="3"/>
      <c r="D2052" s="3"/>
      <c r="E2052" s="34"/>
      <c r="F2052" s="34"/>
      <c r="G2052" s="34"/>
      <c r="H2052" s="34"/>
      <c r="I2052" s="34"/>
      <c r="J2052" s="34"/>
      <c r="K2052" s="98">
        <v>45017</v>
      </c>
      <c r="L2052" s="3" t="s">
        <v>9</v>
      </c>
      <c r="M2052" s="34"/>
      <c r="N2052" s="34">
        <v>865000</v>
      </c>
      <c r="O2052" s="34">
        <f t="shared" si="349"/>
        <v>865000</v>
      </c>
      <c r="P2052" s="34"/>
      <c r="Q2052" s="34"/>
      <c r="R2052" s="34"/>
      <c r="S2052" s="34"/>
      <c r="T2052" s="3" t="s">
        <v>2141</v>
      </c>
    </row>
    <row r="2053" spans="1:21" x14ac:dyDescent="0.35">
      <c r="A2053" s="3" t="s">
        <v>126</v>
      </c>
      <c r="B2053" s="3"/>
      <c r="C2053" s="3"/>
      <c r="D2053" s="3"/>
      <c r="E2053" s="34"/>
      <c r="F2053" s="34"/>
      <c r="G2053" s="34"/>
      <c r="H2053" s="34"/>
      <c r="I2053" s="34"/>
      <c r="J2053" s="34"/>
      <c r="K2053" s="98">
        <v>44987</v>
      </c>
      <c r="L2053" s="3" t="s">
        <v>9</v>
      </c>
      <c r="M2053" s="34"/>
      <c r="N2053" s="34">
        <v>-50000</v>
      </c>
      <c r="O2053" s="34">
        <f t="shared" si="349"/>
        <v>-50000</v>
      </c>
      <c r="P2053" s="34"/>
      <c r="Q2053" s="34"/>
      <c r="R2053" s="34"/>
      <c r="S2053" s="34"/>
      <c r="T2053" s="3" t="s">
        <v>2141</v>
      </c>
    </row>
    <row r="2054" spans="1:21" x14ac:dyDescent="0.35">
      <c r="A2054" s="3" t="s">
        <v>126</v>
      </c>
      <c r="B2054" s="3"/>
      <c r="C2054" s="3"/>
      <c r="D2054" s="3"/>
      <c r="E2054" s="34"/>
      <c r="F2054" s="34"/>
      <c r="G2054" s="34"/>
      <c r="H2054" s="34"/>
      <c r="I2054" s="34"/>
      <c r="J2054" s="34"/>
      <c r="K2054" s="98">
        <v>45018</v>
      </c>
      <c r="L2054" s="3" t="s">
        <v>9</v>
      </c>
      <c r="M2054" s="34"/>
      <c r="N2054" s="34">
        <v>-960000</v>
      </c>
      <c r="O2054" s="34">
        <f t="shared" si="349"/>
        <v>-960000</v>
      </c>
      <c r="P2054" s="34"/>
      <c r="Q2054" s="34"/>
      <c r="R2054" s="34"/>
      <c r="S2054" s="34"/>
      <c r="T2054" s="3" t="s">
        <v>2141</v>
      </c>
    </row>
    <row r="2055" spans="1:21" x14ac:dyDescent="0.35">
      <c r="A2055" s="3" t="s">
        <v>126</v>
      </c>
      <c r="B2055" s="3"/>
      <c r="C2055" s="3"/>
      <c r="D2055" s="3"/>
      <c r="E2055" s="34"/>
      <c r="F2055" s="34"/>
      <c r="G2055" s="34"/>
      <c r="H2055" s="34"/>
      <c r="I2055" s="34"/>
      <c r="J2055" s="34"/>
      <c r="K2055" s="98">
        <v>45023</v>
      </c>
      <c r="L2055" s="3" t="s">
        <v>316</v>
      </c>
      <c r="M2055" s="34">
        <v>-350000</v>
      </c>
      <c r="N2055" s="34"/>
      <c r="O2055" s="34">
        <f t="shared" si="349"/>
        <v>-350000</v>
      </c>
      <c r="P2055" s="34"/>
      <c r="Q2055" s="34"/>
      <c r="R2055" s="34"/>
      <c r="S2055" s="34"/>
      <c r="T2055" s="3" t="s">
        <v>2141</v>
      </c>
    </row>
    <row r="2056" spans="1:21" x14ac:dyDescent="0.35">
      <c r="A2056" s="3" t="s">
        <v>126</v>
      </c>
      <c r="B2056" s="3"/>
      <c r="C2056" s="3"/>
      <c r="D2056" s="3"/>
      <c r="E2056" s="34"/>
      <c r="F2056" s="34"/>
      <c r="G2056" s="34"/>
      <c r="H2056" s="34"/>
      <c r="I2056" s="34"/>
      <c r="J2056" s="34"/>
      <c r="K2056" s="98">
        <v>45040</v>
      </c>
      <c r="L2056" s="3" t="s">
        <v>316</v>
      </c>
      <c r="M2056" s="34">
        <v>500000</v>
      </c>
      <c r="N2056" s="34"/>
      <c r="O2056" s="34">
        <f t="shared" si="349"/>
        <v>500000</v>
      </c>
      <c r="P2056" s="34"/>
      <c r="Q2056" s="34"/>
      <c r="R2056" s="34"/>
      <c r="S2056" s="34"/>
      <c r="T2056" s="3" t="s">
        <v>2141</v>
      </c>
    </row>
    <row r="2057" spans="1:21" x14ac:dyDescent="0.35">
      <c r="A2057" s="3" t="s">
        <v>126</v>
      </c>
      <c r="B2057" s="3"/>
      <c r="C2057" s="3"/>
      <c r="D2057" s="3"/>
      <c r="E2057" s="34"/>
      <c r="F2057" s="34"/>
      <c r="G2057" s="34"/>
      <c r="H2057" s="34"/>
      <c r="I2057" s="34"/>
      <c r="J2057" s="34"/>
      <c r="K2057" s="98">
        <v>45042</v>
      </c>
      <c r="L2057" s="3" t="s">
        <v>316</v>
      </c>
      <c r="M2057" s="34">
        <v>-500000</v>
      </c>
      <c r="N2057" s="34"/>
      <c r="O2057" s="34">
        <f t="shared" si="349"/>
        <v>-500000</v>
      </c>
      <c r="P2057" s="34"/>
      <c r="Q2057" s="34"/>
      <c r="R2057" s="34"/>
      <c r="S2057" s="34"/>
      <c r="T2057" s="3" t="s">
        <v>2141</v>
      </c>
    </row>
    <row r="2058" spans="1:21" x14ac:dyDescent="0.35">
      <c r="A2058" s="3" t="s">
        <v>126</v>
      </c>
      <c r="B2058" s="3"/>
      <c r="C2058" s="3"/>
      <c r="D2058" s="3"/>
      <c r="E2058" s="34"/>
      <c r="F2058" s="34"/>
      <c r="G2058" s="34"/>
      <c r="H2058" s="34"/>
      <c r="I2058" s="34"/>
      <c r="J2058" s="34"/>
      <c r="K2058" s="98">
        <v>45044</v>
      </c>
      <c r="L2058" s="3" t="s">
        <v>316</v>
      </c>
      <c r="M2058" s="34">
        <v>702000</v>
      </c>
      <c r="N2058" s="34"/>
      <c r="O2058" s="34">
        <f t="shared" si="349"/>
        <v>702000</v>
      </c>
      <c r="P2058" s="34"/>
      <c r="Q2058" s="34"/>
      <c r="R2058" s="34"/>
      <c r="S2058" s="34"/>
      <c r="T2058" s="3" t="s">
        <v>2141</v>
      </c>
    </row>
    <row r="2059" spans="1:21" x14ac:dyDescent="0.35">
      <c r="A2059" s="3" t="s">
        <v>126</v>
      </c>
      <c r="B2059" s="3"/>
      <c r="C2059" s="3"/>
      <c r="D2059" s="3"/>
      <c r="E2059" s="34"/>
      <c r="F2059" s="34"/>
      <c r="G2059" s="34"/>
      <c r="H2059" s="34"/>
      <c r="I2059" s="34"/>
      <c r="J2059" s="34"/>
      <c r="K2059" s="98">
        <v>45048</v>
      </c>
      <c r="L2059" s="3" t="s">
        <v>9</v>
      </c>
      <c r="M2059" s="34"/>
      <c r="N2059" s="34">
        <v>1108265</v>
      </c>
      <c r="O2059" s="34">
        <f t="shared" si="349"/>
        <v>1108265</v>
      </c>
      <c r="P2059" s="34"/>
      <c r="Q2059" s="34"/>
      <c r="R2059" s="34"/>
      <c r="S2059" s="34"/>
      <c r="T2059" s="3" t="s">
        <v>2141</v>
      </c>
    </row>
    <row r="2060" spans="1:21" x14ac:dyDescent="0.35">
      <c r="A2060" s="3" t="s">
        <v>126</v>
      </c>
      <c r="B2060" s="3"/>
      <c r="C2060" s="3"/>
      <c r="D2060" s="3"/>
      <c r="E2060" s="34"/>
      <c r="F2060" s="34"/>
      <c r="G2060" s="34"/>
      <c r="H2060" s="34"/>
      <c r="I2060" s="34"/>
      <c r="J2060" s="34"/>
      <c r="K2060" s="98">
        <v>45048</v>
      </c>
      <c r="L2060" s="3" t="s">
        <v>316</v>
      </c>
      <c r="M2060" s="34">
        <v>-150000</v>
      </c>
      <c r="N2060" s="34"/>
      <c r="O2060" s="34">
        <f t="shared" si="349"/>
        <v>-150000</v>
      </c>
      <c r="P2060" s="34"/>
      <c r="Q2060" s="34"/>
      <c r="R2060" s="34"/>
      <c r="S2060" s="34"/>
      <c r="T2060" s="3" t="s">
        <v>2141</v>
      </c>
    </row>
    <row r="2061" spans="1:21" x14ac:dyDescent="0.35">
      <c r="A2061" s="3" t="s">
        <v>126</v>
      </c>
      <c r="B2061" s="3"/>
      <c r="C2061" s="3"/>
      <c r="D2061" s="3"/>
      <c r="E2061" s="34"/>
      <c r="F2061" s="34"/>
      <c r="G2061" s="34"/>
      <c r="H2061" s="34"/>
      <c r="I2061" s="34"/>
      <c r="J2061" s="34"/>
      <c r="K2061" s="3"/>
      <c r="L2061" s="3"/>
      <c r="M2061" s="34"/>
      <c r="N2061" s="34"/>
      <c r="O2061" s="34"/>
      <c r="P2061" s="34"/>
      <c r="Q2061" s="34"/>
      <c r="R2061" s="34"/>
      <c r="S2061" s="34"/>
      <c r="T2061" s="3" t="s">
        <v>2141</v>
      </c>
    </row>
    <row r="2062" spans="1:21" s="95" customFormat="1" x14ac:dyDescent="0.35">
      <c r="A2062" s="18"/>
      <c r="B2062" s="18"/>
      <c r="C2062" s="18"/>
      <c r="D2062" s="18"/>
      <c r="E2062" s="23"/>
      <c r="F2062" s="23"/>
      <c r="G2062" s="23"/>
      <c r="H2062" s="23"/>
      <c r="I2062" s="23"/>
      <c r="J2062" s="23"/>
      <c r="K2062" s="18"/>
      <c r="L2062" s="18"/>
      <c r="M2062" s="23">
        <f t="shared" ref="M2062:N2062" si="350">SUM(M2039:M2061)</f>
        <v>602000</v>
      </c>
      <c r="N2062" s="23">
        <f t="shared" si="350"/>
        <v>963265</v>
      </c>
      <c r="O2062" s="23">
        <f>SUM(O2039:O2061)</f>
        <v>1565265</v>
      </c>
      <c r="P2062" s="23">
        <f>+I2038-M2062</f>
        <v>-602000</v>
      </c>
      <c r="Q2062" s="23">
        <f>+J2038-N2062</f>
        <v>602000.00000000023</v>
      </c>
      <c r="R2062" s="23">
        <f>+P2062+Q2062</f>
        <v>0</v>
      </c>
      <c r="S2062" s="23">
        <f>+O2062</f>
        <v>1565265</v>
      </c>
      <c r="T2062" s="18"/>
      <c r="U2062" s="95" t="s">
        <v>2302</v>
      </c>
    </row>
    <row r="2063" spans="1:21" x14ac:dyDescent="0.35">
      <c r="A2063" s="3" t="s">
        <v>127</v>
      </c>
      <c r="B2063" s="3" t="s">
        <v>326</v>
      </c>
      <c r="C2063" s="3"/>
      <c r="D2063" s="3">
        <v>136</v>
      </c>
      <c r="E2063" s="34">
        <v>11500</v>
      </c>
      <c r="F2063" s="34">
        <f>+D2063*0.8364</f>
        <v>113.7504</v>
      </c>
      <c r="G2063" s="34"/>
      <c r="H2063" s="34">
        <f>+D2063*E2063</f>
        <v>1564000</v>
      </c>
      <c r="I2063" s="34">
        <f>+CEILING(F2063*G2063,1000)</f>
        <v>0</v>
      </c>
      <c r="J2063" s="34">
        <f>(H2063-I2063)</f>
        <v>1564000</v>
      </c>
      <c r="K2063" s="98">
        <v>44448</v>
      </c>
      <c r="L2063" s="3" t="s">
        <v>2109</v>
      </c>
      <c r="M2063" s="34"/>
      <c r="N2063" s="34"/>
      <c r="O2063" s="34"/>
      <c r="P2063" s="34"/>
      <c r="Q2063" s="34"/>
      <c r="R2063" s="34"/>
      <c r="S2063" s="34"/>
      <c r="T2063" s="3" t="s">
        <v>2148</v>
      </c>
      <c r="U2063" s="1" t="s">
        <v>2303</v>
      </c>
    </row>
    <row r="2064" spans="1:21" x14ac:dyDescent="0.35">
      <c r="A2064" s="3" t="s">
        <v>127</v>
      </c>
      <c r="B2064" s="3"/>
      <c r="C2064" s="3"/>
      <c r="D2064" s="3"/>
      <c r="E2064" s="34"/>
      <c r="F2064" s="34"/>
      <c r="G2064" s="34"/>
      <c r="H2064" s="34"/>
      <c r="I2064" s="34"/>
      <c r="J2064" s="34"/>
      <c r="K2064" s="98">
        <v>44448</v>
      </c>
      <c r="L2064" s="3" t="s">
        <v>316</v>
      </c>
      <c r="M2064" s="34">
        <v>5000</v>
      </c>
      <c r="N2064" s="34"/>
      <c r="O2064" s="34">
        <f t="shared" ref="O2064:O2084" si="351">+SUM(M2064:N2064)</f>
        <v>5000</v>
      </c>
      <c r="P2064" s="34"/>
      <c r="Q2064" s="34"/>
      <c r="R2064" s="34"/>
      <c r="S2064" s="34"/>
      <c r="T2064" s="3" t="s">
        <v>2148</v>
      </c>
    </row>
    <row r="2065" spans="1:20" x14ac:dyDescent="0.35">
      <c r="A2065" s="3" t="s">
        <v>127</v>
      </c>
      <c r="B2065" s="3"/>
      <c r="C2065" s="3"/>
      <c r="D2065" s="3"/>
      <c r="E2065" s="34"/>
      <c r="F2065" s="34"/>
      <c r="G2065" s="34"/>
      <c r="H2065" s="34"/>
      <c r="I2065" s="34"/>
      <c r="J2065" s="34"/>
      <c r="K2065" s="98">
        <v>44453</v>
      </c>
      <c r="L2065" s="3" t="s">
        <v>9</v>
      </c>
      <c r="M2065" s="34"/>
      <c r="N2065" s="34">
        <v>63000</v>
      </c>
      <c r="O2065" s="34">
        <f t="shared" si="351"/>
        <v>63000</v>
      </c>
      <c r="P2065" s="34"/>
      <c r="Q2065" s="34"/>
      <c r="R2065" s="34"/>
      <c r="S2065" s="34"/>
      <c r="T2065" s="3" t="s">
        <v>2148</v>
      </c>
    </row>
    <row r="2066" spans="1:20" x14ac:dyDescent="0.35">
      <c r="A2066" s="3" t="s">
        <v>127</v>
      </c>
      <c r="B2066" s="3"/>
      <c r="C2066" s="3"/>
      <c r="D2066" s="3"/>
      <c r="E2066" s="34"/>
      <c r="F2066" s="34"/>
      <c r="G2066" s="34"/>
      <c r="H2066" s="34"/>
      <c r="I2066" s="34"/>
      <c r="J2066" s="34"/>
      <c r="K2066" s="98" t="s">
        <v>2127</v>
      </c>
      <c r="L2066" s="3" t="s">
        <v>316</v>
      </c>
      <c r="M2066" s="34">
        <v>360000</v>
      </c>
      <c r="N2066" s="34"/>
      <c r="O2066" s="34">
        <f t="shared" si="351"/>
        <v>360000</v>
      </c>
      <c r="P2066" s="34"/>
      <c r="Q2066" s="34"/>
      <c r="R2066" s="34"/>
      <c r="S2066" s="34"/>
      <c r="T2066" s="3" t="s">
        <v>2148</v>
      </c>
    </row>
    <row r="2067" spans="1:20" x14ac:dyDescent="0.35">
      <c r="A2067" s="3" t="s">
        <v>127</v>
      </c>
      <c r="B2067" s="3"/>
      <c r="C2067" s="3"/>
      <c r="D2067" s="3"/>
      <c r="E2067" s="34"/>
      <c r="F2067" s="34"/>
      <c r="G2067" s="34"/>
      <c r="H2067" s="34"/>
      <c r="I2067" s="34"/>
      <c r="J2067" s="34"/>
      <c r="K2067" s="98" t="s">
        <v>2127</v>
      </c>
      <c r="L2067" s="3" t="s">
        <v>316</v>
      </c>
      <c r="M2067" s="34">
        <v>360000</v>
      </c>
      <c r="N2067" s="34"/>
      <c r="O2067" s="34">
        <f t="shared" si="351"/>
        <v>360000</v>
      </c>
      <c r="P2067" s="34"/>
      <c r="Q2067" s="34"/>
      <c r="R2067" s="34"/>
      <c r="S2067" s="34"/>
      <c r="T2067" s="3" t="s">
        <v>2148</v>
      </c>
    </row>
    <row r="2068" spans="1:20" x14ac:dyDescent="0.35">
      <c r="A2068" s="3" t="s">
        <v>127</v>
      </c>
      <c r="B2068" s="3"/>
      <c r="C2068" s="3" t="s">
        <v>2102</v>
      </c>
      <c r="D2068" s="3"/>
      <c r="E2068" s="34"/>
      <c r="F2068" s="34"/>
      <c r="G2068" s="34"/>
      <c r="H2068" s="34"/>
      <c r="I2068" s="34"/>
      <c r="J2068" s="34"/>
      <c r="K2068" s="98">
        <v>44589</v>
      </c>
      <c r="L2068" s="3" t="s">
        <v>316</v>
      </c>
      <c r="M2068" s="34">
        <v>45000</v>
      </c>
      <c r="N2068" s="34"/>
      <c r="O2068" s="34">
        <f t="shared" si="351"/>
        <v>45000</v>
      </c>
      <c r="P2068" s="34"/>
      <c r="Q2068" s="34"/>
      <c r="R2068" s="34"/>
      <c r="S2068" s="34"/>
      <c r="T2068" s="3" t="s">
        <v>2148</v>
      </c>
    </row>
    <row r="2069" spans="1:20" x14ac:dyDescent="0.35">
      <c r="A2069" s="3" t="s">
        <v>127</v>
      </c>
      <c r="B2069" s="3"/>
      <c r="C2069" s="3" t="s">
        <v>2103</v>
      </c>
      <c r="D2069" s="3"/>
      <c r="E2069" s="34"/>
      <c r="F2069" s="34"/>
      <c r="G2069" s="34"/>
      <c r="H2069" s="34"/>
      <c r="I2069" s="34"/>
      <c r="J2069" s="34"/>
      <c r="K2069" s="98">
        <v>44601</v>
      </c>
      <c r="L2069" s="3" t="s">
        <v>316</v>
      </c>
      <c r="M2069" s="34">
        <v>50000</v>
      </c>
      <c r="N2069" s="34"/>
      <c r="O2069" s="34">
        <f t="shared" si="351"/>
        <v>50000</v>
      </c>
      <c r="P2069" s="34"/>
      <c r="Q2069" s="34"/>
      <c r="R2069" s="34"/>
      <c r="S2069" s="34"/>
      <c r="T2069" s="3" t="s">
        <v>2148</v>
      </c>
    </row>
    <row r="2070" spans="1:20" x14ac:dyDescent="0.35">
      <c r="A2070" s="3" t="s">
        <v>127</v>
      </c>
      <c r="B2070" s="3"/>
      <c r="C2070" s="3" t="s">
        <v>2103</v>
      </c>
      <c r="D2070" s="3"/>
      <c r="E2070" s="34"/>
      <c r="F2070" s="34"/>
      <c r="G2070" s="34"/>
      <c r="H2070" s="34"/>
      <c r="I2070" s="34"/>
      <c r="J2070" s="34"/>
      <c r="K2070" s="98">
        <v>44601</v>
      </c>
      <c r="L2070" s="3" t="s">
        <v>316</v>
      </c>
      <c r="M2070" s="34">
        <v>50000</v>
      </c>
      <c r="N2070" s="34"/>
      <c r="O2070" s="34">
        <f t="shared" si="351"/>
        <v>50000</v>
      </c>
      <c r="P2070" s="34"/>
      <c r="Q2070" s="34"/>
      <c r="R2070" s="34"/>
      <c r="S2070" s="34"/>
      <c r="T2070" s="3" t="s">
        <v>2148</v>
      </c>
    </row>
    <row r="2071" spans="1:20" x14ac:dyDescent="0.35">
      <c r="A2071" s="3" t="s">
        <v>127</v>
      </c>
      <c r="B2071" s="3"/>
      <c r="C2071" s="3" t="s">
        <v>253</v>
      </c>
      <c r="D2071" s="3"/>
      <c r="E2071" s="34"/>
      <c r="F2071" s="34"/>
      <c r="G2071" s="34"/>
      <c r="H2071" s="34"/>
      <c r="I2071" s="34"/>
      <c r="J2071" s="34"/>
      <c r="K2071" s="98">
        <v>44601</v>
      </c>
      <c r="L2071" s="3" t="s">
        <v>316</v>
      </c>
      <c r="M2071" s="34">
        <v>25000</v>
      </c>
      <c r="N2071" s="34"/>
      <c r="O2071" s="34">
        <f t="shared" si="351"/>
        <v>25000</v>
      </c>
      <c r="P2071" s="34"/>
      <c r="Q2071" s="34"/>
      <c r="R2071" s="34"/>
      <c r="S2071" s="34"/>
      <c r="T2071" s="3" t="s">
        <v>2148</v>
      </c>
    </row>
    <row r="2072" spans="1:20" x14ac:dyDescent="0.35">
      <c r="A2072" s="3" t="s">
        <v>127</v>
      </c>
      <c r="B2072" s="3"/>
      <c r="C2072" s="3"/>
      <c r="D2072" s="3"/>
      <c r="E2072" s="34"/>
      <c r="F2072" s="34"/>
      <c r="G2072" s="34"/>
      <c r="H2072" s="34"/>
      <c r="I2072" s="34"/>
      <c r="J2072" s="34"/>
      <c r="K2072" s="98">
        <v>44627</v>
      </c>
      <c r="L2072" s="100" t="s">
        <v>2283</v>
      </c>
      <c r="M2072" s="100">
        <v>-788000</v>
      </c>
      <c r="N2072" s="34"/>
      <c r="O2072" s="34">
        <f t="shared" si="351"/>
        <v>-788000</v>
      </c>
      <c r="P2072" s="34"/>
      <c r="Q2072" s="34"/>
      <c r="R2072" s="34"/>
      <c r="S2072" s="34"/>
      <c r="T2072" s="3" t="s">
        <v>2148</v>
      </c>
    </row>
    <row r="2073" spans="1:20" x14ac:dyDescent="0.35">
      <c r="A2073" s="3" t="s">
        <v>127</v>
      </c>
      <c r="B2073" s="3"/>
      <c r="C2073" s="3"/>
      <c r="D2073" s="3"/>
      <c r="E2073" s="34"/>
      <c r="F2073" s="34"/>
      <c r="G2073" s="34"/>
      <c r="H2073" s="34"/>
      <c r="I2073" s="34"/>
      <c r="J2073" s="34"/>
      <c r="K2073" s="98">
        <v>44724</v>
      </c>
      <c r="L2073" s="100" t="s">
        <v>2289</v>
      </c>
      <c r="M2073" s="100">
        <v>150000</v>
      </c>
      <c r="N2073" s="34"/>
      <c r="O2073" s="34">
        <f t="shared" si="351"/>
        <v>150000</v>
      </c>
      <c r="P2073" s="34"/>
      <c r="Q2073" s="34"/>
      <c r="R2073" s="34"/>
      <c r="S2073" s="34"/>
      <c r="T2073" s="3" t="s">
        <v>2148</v>
      </c>
    </row>
    <row r="2074" spans="1:20" x14ac:dyDescent="0.35">
      <c r="A2074" s="3" t="s">
        <v>127</v>
      </c>
      <c r="B2074" s="3"/>
      <c r="C2074" s="3"/>
      <c r="D2074" s="3"/>
      <c r="E2074" s="34"/>
      <c r="F2074" s="34"/>
      <c r="G2074" s="34"/>
      <c r="H2074" s="34"/>
      <c r="I2074" s="34"/>
      <c r="J2074" s="34"/>
      <c r="K2074" s="98">
        <v>44724</v>
      </c>
      <c r="L2074" s="100" t="s">
        <v>2290</v>
      </c>
      <c r="M2074" s="100">
        <v>175000</v>
      </c>
      <c r="N2074" s="34"/>
      <c r="O2074" s="34">
        <f t="shared" si="351"/>
        <v>175000</v>
      </c>
      <c r="P2074" s="34"/>
      <c r="Q2074" s="34"/>
      <c r="R2074" s="34"/>
      <c r="S2074" s="34"/>
      <c r="T2074" s="3" t="s">
        <v>2148</v>
      </c>
    </row>
    <row r="2075" spans="1:20" x14ac:dyDescent="0.35">
      <c r="A2075" s="3" t="s">
        <v>127</v>
      </c>
      <c r="B2075" s="3"/>
      <c r="C2075" s="3"/>
      <c r="D2075" s="3"/>
      <c r="E2075" s="34"/>
      <c r="F2075" s="34"/>
      <c r="G2075" s="34"/>
      <c r="H2075" s="34"/>
      <c r="I2075" s="34"/>
      <c r="J2075" s="34"/>
      <c r="K2075" s="98">
        <v>44724</v>
      </c>
      <c r="L2075" s="100" t="s">
        <v>2291</v>
      </c>
      <c r="M2075" s="100">
        <v>733000</v>
      </c>
      <c r="N2075" s="34"/>
      <c r="O2075" s="34">
        <f t="shared" si="351"/>
        <v>733000</v>
      </c>
      <c r="P2075" s="34"/>
      <c r="Q2075" s="34"/>
      <c r="R2075" s="34"/>
      <c r="S2075" s="34"/>
      <c r="T2075" s="3" t="s">
        <v>2148</v>
      </c>
    </row>
    <row r="2076" spans="1:20" x14ac:dyDescent="0.35">
      <c r="A2076" s="3" t="s">
        <v>127</v>
      </c>
      <c r="B2076" s="3"/>
      <c r="C2076" s="3"/>
      <c r="D2076" s="3"/>
      <c r="E2076" s="34"/>
      <c r="F2076" s="34"/>
      <c r="G2076" s="34"/>
      <c r="H2076" s="34"/>
      <c r="I2076" s="34"/>
      <c r="J2076" s="34"/>
      <c r="K2076" s="98">
        <v>44835</v>
      </c>
      <c r="L2076" s="3" t="s">
        <v>9</v>
      </c>
      <c r="M2076" s="34"/>
      <c r="N2076" s="34">
        <v>50000</v>
      </c>
      <c r="O2076" s="34">
        <f t="shared" si="351"/>
        <v>50000</v>
      </c>
      <c r="P2076" s="34"/>
      <c r="Q2076" s="34"/>
      <c r="R2076" s="34"/>
      <c r="S2076" s="34"/>
      <c r="T2076" s="3" t="s">
        <v>2148</v>
      </c>
    </row>
    <row r="2077" spans="1:20" x14ac:dyDescent="0.35">
      <c r="A2077" s="3" t="s">
        <v>127</v>
      </c>
      <c r="B2077" s="3"/>
      <c r="C2077" s="3"/>
      <c r="D2077" s="3"/>
      <c r="E2077" s="34"/>
      <c r="F2077" s="34"/>
      <c r="G2077" s="34"/>
      <c r="H2077" s="34"/>
      <c r="I2077" s="34"/>
      <c r="J2077" s="34"/>
      <c r="K2077" s="98">
        <v>44848</v>
      </c>
      <c r="L2077" s="3" t="s">
        <v>316</v>
      </c>
      <c r="M2077" s="34">
        <v>-230000</v>
      </c>
      <c r="N2077" s="34"/>
      <c r="O2077" s="34">
        <f t="shared" si="351"/>
        <v>-230000</v>
      </c>
      <c r="P2077" s="34"/>
      <c r="Q2077" s="34"/>
      <c r="R2077" s="34"/>
      <c r="S2077" s="34"/>
      <c r="T2077" s="3" t="s">
        <v>2148</v>
      </c>
    </row>
    <row r="2078" spans="1:20" x14ac:dyDescent="0.35">
      <c r="A2078" s="3" t="s">
        <v>127</v>
      </c>
      <c r="B2078" s="3"/>
      <c r="C2078" s="3"/>
      <c r="D2078" s="3"/>
      <c r="E2078" s="34"/>
      <c r="F2078" s="34"/>
      <c r="G2078" s="34"/>
      <c r="H2078" s="34"/>
      <c r="I2078" s="34"/>
      <c r="J2078" s="34"/>
      <c r="K2078" s="98">
        <v>44848</v>
      </c>
      <c r="L2078" s="3" t="s">
        <v>9</v>
      </c>
      <c r="M2078" s="34"/>
      <c r="N2078" s="34">
        <v>500000</v>
      </c>
      <c r="O2078" s="34">
        <f t="shared" si="351"/>
        <v>500000</v>
      </c>
      <c r="P2078" s="34"/>
      <c r="Q2078" s="34"/>
      <c r="R2078" s="34"/>
      <c r="S2078" s="34"/>
      <c r="T2078" s="3" t="s">
        <v>2148</v>
      </c>
    </row>
    <row r="2079" spans="1:20" x14ac:dyDescent="0.35">
      <c r="A2079" s="3" t="s">
        <v>127</v>
      </c>
      <c r="B2079" s="3"/>
      <c r="C2079" s="3"/>
      <c r="D2079" s="3"/>
      <c r="E2079" s="34"/>
      <c r="F2079" s="34"/>
      <c r="G2079" s="34"/>
      <c r="H2079" s="34"/>
      <c r="I2079" s="34"/>
      <c r="J2079" s="34"/>
      <c r="K2079" s="98">
        <v>44864</v>
      </c>
      <c r="L2079" s="3" t="s">
        <v>9</v>
      </c>
      <c r="M2079" s="34"/>
      <c r="N2079" s="34">
        <v>135000</v>
      </c>
      <c r="O2079" s="34">
        <f t="shared" si="351"/>
        <v>135000</v>
      </c>
      <c r="P2079" s="34"/>
      <c r="Q2079" s="34"/>
      <c r="R2079" s="34"/>
      <c r="S2079" s="34"/>
      <c r="T2079" s="3" t="s">
        <v>2148</v>
      </c>
    </row>
    <row r="2080" spans="1:20" x14ac:dyDescent="0.35">
      <c r="A2080" s="3" t="s">
        <v>127</v>
      </c>
      <c r="B2080" s="3"/>
      <c r="C2080" s="3"/>
      <c r="D2080" s="3"/>
      <c r="E2080" s="34"/>
      <c r="F2080" s="34"/>
      <c r="G2080" s="34"/>
      <c r="H2080" s="34"/>
      <c r="I2080" s="34"/>
      <c r="J2080" s="34"/>
      <c r="K2080" s="98">
        <v>44874</v>
      </c>
      <c r="L2080" s="3" t="s">
        <v>316</v>
      </c>
      <c r="M2080" s="34">
        <v>700000</v>
      </c>
      <c r="N2080" s="34"/>
      <c r="O2080" s="34">
        <f t="shared" si="351"/>
        <v>700000</v>
      </c>
      <c r="P2080" s="34"/>
      <c r="Q2080" s="34"/>
      <c r="R2080" s="34"/>
      <c r="S2080" s="34"/>
      <c r="T2080" s="3" t="s">
        <v>2148</v>
      </c>
    </row>
    <row r="2081" spans="1:21" x14ac:dyDescent="0.35">
      <c r="A2081" s="3" t="s">
        <v>127</v>
      </c>
      <c r="B2081" s="3"/>
      <c r="C2081" s="3"/>
      <c r="D2081" s="3"/>
      <c r="E2081" s="34"/>
      <c r="F2081" s="34"/>
      <c r="G2081" s="34"/>
      <c r="H2081" s="34"/>
      <c r="I2081" s="34"/>
      <c r="J2081" s="34"/>
      <c r="K2081" s="98">
        <v>44879</v>
      </c>
      <c r="L2081" s="3" t="s">
        <v>1204</v>
      </c>
      <c r="M2081" s="34"/>
      <c r="N2081" s="34">
        <v>-345800</v>
      </c>
      <c r="O2081" s="34">
        <f t="shared" si="351"/>
        <v>-345800</v>
      </c>
      <c r="P2081" s="34"/>
      <c r="Q2081" s="34"/>
      <c r="R2081" s="34"/>
      <c r="S2081" s="34"/>
      <c r="T2081" s="3" t="s">
        <v>2148</v>
      </c>
    </row>
    <row r="2082" spans="1:21" x14ac:dyDescent="0.35">
      <c r="A2082" s="3" t="s">
        <v>127</v>
      </c>
      <c r="B2082" s="3"/>
      <c r="C2082" s="3"/>
      <c r="D2082" s="3"/>
      <c r="E2082" s="34"/>
      <c r="F2082" s="34"/>
      <c r="G2082" s="34"/>
      <c r="H2082" s="34"/>
      <c r="I2082" s="34"/>
      <c r="J2082" s="34"/>
      <c r="K2082" s="98">
        <v>45008</v>
      </c>
      <c r="L2082" s="3" t="s">
        <v>316</v>
      </c>
      <c r="M2082" s="34">
        <v>-474000</v>
      </c>
      <c r="N2082" s="34"/>
      <c r="O2082" s="34">
        <f t="shared" si="351"/>
        <v>-474000</v>
      </c>
      <c r="P2082" s="34"/>
      <c r="Q2082" s="34"/>
      <c r="R2082" s="34"/>
      <c r="S2082" s="34"/>
      <c r="T2082" s="3" t="s">
        <v>2148</v>
      </c>
    </row>
    <row r="2083" spans="1:21" x14ac:dyDescent="0.35">
      <c r="A2083" s="3" t="s">
        <v>127</v>
      </c>
      <c r="B2083" s="3"/>
      <c r="C2083" s="3"/>
      <c r="D2083" s="3"/>
      <c r="E2083" s="34"/>
      <c r="F2083" s="34"/>
      <c r="G2083" s="34"/>
      <c r="H2083" s="34"/>
      <c r="I2083" s="34"/>
      <c r="J2083" s="34"/>
      <c r="K2083" s="98">
        <v>45014</v>
      </c>
      <c r="L2083" s="3" t="s">
        <v>316</v>
      </c>
      <c r="M2083" s="34">
        <v>-25000</v>
      </c>
      <c r="N2083" s="34"/>
      <c r="O2083" s="34">
        <f t="shared" si="351"/>
        <v>-25000</v>
      </c>
      <c r="P2083" s="34"/>
      <c r="Q2083" s="34"/>
      <c r="R2083" s="34"/>
      <c r="S2083" s="34"/>
      <c r="T2083" s="3" t="s">
        <v>2148</v>
      </c>
    </row>
    <row r="2084" spans="1:21" x14ac:dyDescent="0.35">
      <c r="A2084" s="3" t="s">
        <v>127</v>
      </c>
      <c r="B2084" s="3"/>
      <c r="C2084" s="3"/>
      <c r="D2084" s="3"/>
      <c r="E2084" s="34"/>
      <c r="F2084" s="34"/>
      <c r="G2084" s="34"/>
      <c r="H2084" s="34"/>
      <c r="I2084" s="34"/>
      <c r="J2084" s="34"/>
      <c r="K2084" s="98">
        <v>45014</v>
      </c>
      <c r="L2084" s="3" t="s">
        <v>9</v>
      </c>
      <c r="M2084" s="34"/>
      <c r="N2084" s="34">
        <v>25000</v>
      </c>
      <c r="O2084" s="34">
        <f t="shared" si="351"/>
        <v>25000</v>
      </c>
      <c r="P2084" s="34"/>
      <c r="Q2084" s="34"/>
      <c r="R2084" s="34"/>
      <c r="S2084" s="34"/>
      <c r="T2084" s="3" t="s">
        <v>2148</v>
      </c>
    </row>
    <row r="2085" spans="1:21" x14ac:dyDescent="0.35">
      <c r="A2085" s="3" t="s">
        <v>127</v>
      </c>
      <c r="B2085" s="3"/>
      <c r="C2085" s="3"/>
      <c r="D2085" s="3"/>
      <c r="E2085" s="34"/>
      <c r="F2085" s="34"/>
      <c r="G2085" s="34"/>
      <c r="H2085" s="34"/>
      <c r="I2085" s="34"/>
      <c r="J2085" s="34"/>
      <c r="K2085" s="3"/>
      <c r="L2085" s="3"/>
      <c r="M2085" s="34"/>
      <c r="N2085" s="34"/>
      <c r="O2085" s="34"/>
      <c r="P2085" s="34"/>
      <c r="Q2085" s="34"/>
      <c r="R2085" s="34"/>
      <c r="S2085" s="34"/>
      <c r="T2085" s="3" t="s">
        <v>2148</v>
      </c>
    </row>
    <row r="2086" spans="1:21" s="95" customFormat="1" x14ac:dyDescent="0.35">
      <c r="A2086" s="18"/>
      <c r="B2086" s="18"/>
      <c r="C2086" s="18"/>
      <c r="D2086" s="18"/>
      <c r="E2086" s="23"/>
      <c r="F2086" s="23"/>
      <c r="G2086" s="23"/>
      <c r="H2086" s="23"/>
      <c r="I2086" s="23"/>
      <c r="J2086" s="23"/>
      <c r="K2086" s="18"/>
      <c r="L2086" s="18"/>
      <c r="M2086" s="23">
        <f t="shared" ref="M2086:N2086" si="352">SUM(M2064:M2085)</f>
        <v>1136000</v>
      </c>
      <c r="N2086" s="23">
        <f t="shared" si="352"/>
        <v>427200</v>
      </c>
      <c r="O2086" s="23">
        <f>SUM(O2064:O2085)</f>
        <v>1563200</v>
      </c>
      <c r="P2086" s="23">
        <f>+I2063-M2086</f>
        <v>-1136000</v>
      </c>
      <c r="Q2086" s="23">
        <f>+J2063-N2086</f>
        <v>1136800</v>
      </c>
      <c r="R2086" s="23">
        <f>+P2086+Q2086</f>
        <v>800</v>
      </c>
      <c r="S2086" s="23">
        <f>+O2086</f>
        <v>1563200</v>
      </c>
      <c r="T2086" s="18"/>
      <c r="U2086" s="95" t="s">
        <v>2302</v>
      </c>
    </row>
    <row r="2087" spans="1:21" x14ac:dyDescent="0.35">
      <c r="A2087" s="3" t="s">
        <v>128</v>
      </c>
      <c r="B2087" s="3" t="s">
        <v>326</v>
      </c>
      <c r="C2087" s="3"/>
      <c r="D2087" s="3">
        <v>70</v>
      </c>
      <c r="E2087" s="34">
        <v>10000</v>
      </c>
      <c r="F2087" s="34">
        <f>+D2087*0.8364</f>
        <v>58.548000000000002</v>
      </c>
      <c r="G2087" s="34"/>
      <c r="H2087" s="34">
        <f>+D2087*E2087</f>
        <v>700000</v>
      </c>
      <c r="I2087" s="34">
        <f>+CEILING(F2087*G2087,1000)</f>
        <v>0</v>
      </c>
      <c r="J2087" s="34">
        <f>(H2087-I2087)</f>
        <v>700000</v>
      </c>
      <c r="K2087" s="98">
        <v>44325</v>
      </c>
      <c r="L2087" s="3" t="s">
        <v>2109</v>
      </c>
      <c r="M2087" s="34"/>
      <c r="N2087" s="34"/>
      <c r="O2087" s="34"/>
      <c r="P2087" s="34"/>
      <c r="Q2087" s="34"/>
      <c r="R2087" s="34"/>
      <c r="S2087" s="34"/>
      <c r="T2087" s="3" t="s">
        <v>2153</v>
      </c>
      <c r="U2087" s="1" t="s">
        <v>2303</v>
      </c>
    </row>
    <row r="2088" spans="1:21" x14ac:dyDescent="0.35">
      <c r="A2088" s="3" t="s">
        <v>128</v>
      </c>
      <c r="B2088" s="3"/>
      <c r="C2088" s="3"/>
      <c r="D2088" s="3"/>
      <c r="E2088" s="34"/>
      <c r="F2088" s="34"/>
      <c r="G2088" s="34"/>
      <c r="H2088" s="34"/>
      <c r="I2088" s="34"/>
      <c r="J2088" s="34"/>
      <c r="K2088" s="98">
        <v>44325</v>
      </c>
      <c r="L2088" s="100" t="s">
        <v>2292</v>
      </c>
      <c r="M2088" s="100">
        <v>5000</v>
      </c>
      <c r="N2088" s="34"/>
      <c r="O2088" s="34">
        <f t="shared" ref="O2088:O2101" si="353">+SUM(M2088:N2088)</f>
        <v>5000</v>
      </c>
      <c r="P2088" s="34"/>
      <c r="Q2088" s="34"/>
      <c r="R2088" s="34"/>
      <c r="S2088" s="34"/>
      <c r="T2088" s="3" t="s">
        <v>2153</v>
      </c>
    </row>
    <row r="2089" spans="1:21" x14ac:dyDescent="0.35">
      <c r="A2089" s="3" t="s">
        <v>128</v>
      </c>
      <c r="B2089" s="3"/>
      <c r="C2089" s="3"/>
      <c r="D2089" s="3"/>
      <c r="E2089" s="34"/>
      <c r="F2089" s="34"/>
      <c r="G2089" s="34"/>
      <c r="H2089" s="34"/>
      <c r="I2089" s="34"/>
      <c r="J2089" s="34"/>
      <c r="K2089" s="98">
        <v>44453</v>
      </c>
      <c r="L2089" s="3" t="s">
        <v>1182</v>
      </c>
      <c r="M2089" s="34"/>
      <c r="N2089" s="34">
        <v>175000</v>
      </c>
      <c r="O2089" s="34">
        <f t="shared" si="353"/>
        <v>175000</v>
      </c>
      <c r="P2089" s="34"/>
      <c r="Q2089" s="34"/>
      <c r="R2089" s="34"/>
      <c r="S2089" s="34"/>
      <c r="T2089" s="3" t="s">
        <v>2153</v>
      </c>
    </row>
    <row r="2090" spans="1:21" x14ac:dyDescent="0.35">
      <c r="A2090" s="3" t="s">
        <v>128</v>
      </c>
      <c r="B2090" s="3"/>
      <c r="C2090" s="3"/>
      <c r="D2090" s="3"/>
      <c r="E2090" s="34"/>
      <c r="F2090" s="34"/>
      <c r="G2090" s="34"/>
      <c r="H2090" s="34"/>
      <c r="I2090" s="34"/>
      <c r="J2090" s="34"/>
      <c r="K2090" s="98">
        <v>44507</v>
      </c>
      <c r="L2090" s="3" t="s">
        <v>9</v>
      </c>
      <c r="M2090" s="34"/>
      <c r="N2090" s="34">
        <v>-5000</v>
      </c>
      <c r="O2090" s="34">
        <f t="shared" si="353"/>
        <v>-5000</v>
      </c>
      <c r="P2090" s="34"/>
      <c r="Q2090" s="34"/>
      <c r="R2090" s="34"/>
      <c r="S2090" s="34"/>
      <c r="T2090" s="3" t="s">
        <v>2153</v>
      </c>
    </row>
    <row r="2091" spans="1:21" x14ac:dyDescent="0.35">
      <c r="A2091" s="3" t="s">
        <v>128</v>
      </c>
      <c r="B2091" s="3"/>
      <c r="C2091" s="3" t="s">
        <v>252</v>
      </c>
      <c r="D2091" s="3"/>
      <c r="E2091" s="34"/>
      <c r="F2091" s="34"/>
      <c r="G2091" s="34"/>
      <c r="H2091" s="34"/>
      <c r="I2091" s="34"/>
      <c r="J2091" s="34"/>
      <c r="K2091" s="98">
        <v>44589</v>
      </c>
      <c r="L2091" s="3" t="s">
        <v>316</v>
      </c>
      <c r="M2091" s="34">
        <v>5000</v>
      </c>
      <c r="N2091" s="34"/>
      <c r="O2091" s="34">
        <f t="shared" si="353"/>
        <v>5000</v>
      </c>
      <c r="P2091" s="34"/>
      <c r="Q2091" s="34"/>
      <c r="R2091" s="34"/>
      <c r="S2091" s="34"/>
      <c r="T2091" s="3" t="s">
        <v>2153</v>
      </c>
    </row>
    <row r="2092" spans="1:21" x14ac:dyDescent="0.35">
      <c r="A2092" s="3" t="s">
        <v>128</v>
      </c>
      <c r="B2092" s="3"/>
      <c r="C2092" s="3" t="s">
        <v>252</v>
      </c>
      <c r="D2092" s="3"/>
      <c r="E2092" s="34"/>
      <c r="F2092" s="34"/>
      <c r="G2092" s="34"/>
      <c r="H2092" s="34"/>
      <c r="I2092" s="34"/>
      <c r="J2092" s="34"/>
      <c r="K2092" s="98">
        <v>44601</v>
      </c>
      <c r="L2092" s="3" t="s">
        <v>316</v>
      </c>
      <c r="M2092" s="34">
        <v>50000</v>
      </c>
      <c r="N2092" s="34"/>
      <c r="O2092" s="34">
        <f t="shared" si="353"/>
        <v>50000</v>
      </c>
      <c r="P2092" s="34"/>
      <c r="Q2092" s="34"/>
      <c r="R2092" s="34"/>
      <c r="S2092" s="34"/>
      <c r="T2092" s="3" t="s">
        <v>2153</v>
      </c>
    </row>
    <row r="2093" spans="1:21" x14ac:dyDescent="0.35">
      <c r="A2093" s="3" t="s">
        <v>128</v>
      </c>
      <c r="B2093" s="3"/>
      <c r="C2093" s="3" t="s">
        <v>252</v>
      </c>
      <c r="D2093" s="3"/>
      <c r="E2093" s="34"/>
      <c r="F2093" s="34"/>
      <c r="G2093" s="34"/>
      <c r="H2093" s="34"/>
      <c r="I2093" s="34"/>
      <c r="J2093" s="34"/>
      <c r="K2093" s="98">
        <v>44601</v>
      </c>
      <c r="L2093" s="3" t="s">
        <v>316</v>
      </c>
      <c r="M2093" s="34">
        <v>25000</v>
      </c>
      <c r="N2093" s="34"/>
      <c r="O2093" s="34">
        <f t="shared" si="353"/>
        <v>25000</v>
      </c>
      <c r="P2093" s="34"/>
      <c r="Q2093" s="34"/>
      <c r="R2093" s="34"/>
      <c r="S2093" s="34"/>
      <c r="T2093" s="3" t="s">
        <v>2153</v>
      </c>
    </row>
    <row r="2094" spans="1:21" x14ac:dyDescent="0.35">
      <c r="A2094" s="3" t="s">
        <v>128</v>
      </c>
      <c r="B2094" s="3"/>
      <c r="C2094" s="3"/>
      <c r="D2094" s="3"/>
      <c r="E2094" s="34"/>
      <c r="F2094" s="34"/>
      <c r="G2094" s="34"/>
      <c r="H2094" s="34"/>
      <c r="I2094" s="34"/>
      <c r="J2094" s="34"/>
      <c r="K2094" s="98"/>
      <c r="L2094" s="100" t="s">
        <v>2283</v>
      </c>
      <c r="M2094" s="34"/>
      <c r="N2094" s="100">
        <v>-175000</v>
      </c>
      <c r="O2094" s="34">
        <f t="shared" si="353"/>
        <v>-175000</v>
      </c>
      <c r="P2094" s="34"/>
      <c r="Q2094" s="34"/>
      <c r="R2094" s="34"/>
      <c r="S2094" s="34"/>
      <c r="T2094" s="3" t="s">
        <v>2153</v>
      </c>
    </row>
    <row r="2095" spans="1:21" x14ac:dyDescent="0.35">
      <c r="A2095" s="3" t="s">
        <v>128</v>
      </c>
      <c r="B2095" s="3"/>
      <c r="C2095" s="3"/>
      <c r="D2095" s="3"/>
      <c r="E2095" s="34"/>
      <c r="F2095" s="34"/>
      <c r="G2095" s="34"/>
      <c r="H2095" s="34"/>
      <c r="I2095" s="34"/>
      <c r="J2095" s="34"/>
      <c r="K2095" s="98">
        <v>44724</v>
      </c>
      <c r="L2095" s="100" t="s">
        <v>2293</v>
      </c>
      <c r="M2095" s="34"/>
      <c r="N2095" s="100">
        <v>549710</v>
      </c>
      <c r="O2095" s="34">
        <f t="shared" si="353"/>
        <v>549710</v>
      </c>
      <c r="P2095" s="34"/>
      <c r="Q2095" s="34"/>
      <c r="R2095" s="34"/>
      <c r="S2095" s="34"/>
      <c r="T2095" s="3" t="s">
        <v>2153</v>
      </c>
    </row>
    <row r="2096" spans="1:21" x14ac:dyDescent="0.35">
      <c r="A2096" s="3" t="s">
        <v>128</v>
      </c>
      <c r="B2096" s="3"/>
      <c r="C2096" s="3"/>
      <c r="D2096" s="3"/>
      <c r="E2096" s="34"/>
      <c r="F2096" s="34"/>
      <c r="G2096" s="34"/>
      <c r="H2096" s="34"/>
      <c r="I2096" s="34"/>
      <c r="J2096" s="34"/>
      <c r="K2096" s="98">
        <v>44754</v>
      </c>
      <c r="L2096" s="3" t="s">
        <v>9</v>
      </c>
      <c r="M2096" s="34"/>
      <c r="N2096" s="34">
        <v>50000</v>
      </c>
      <c r="O2096" s="34">
        <f t="shared" si="353"/>
        <v>50000</v>
      </c>
      <c r="P2096" s="34"/>
      <c r="Q2096" s="34"/>
      <c r="R2096" s="34"/>
      <c r="S2096" s="34"/>
      <c r="T2096" s="3" t="s">
        <v>2153</v>
      </c>
    </row>
    <row r="2097" spans="1:21" x14ac:dyDescent="0.35">
      <c r="A2097" s="3" t="s">
        <v>128</v>
      </c>
      <c r="B2097" s="3"/>
      <c r="C2097" s="3"/>
      <c r="D2097" s="3"/>
      <c r="E2097" s="34"/>
      <c r="F2097" s="34"/>
      <c r="G2097" s="34"/>
      <c r="H2097" s="34"/>
      <c r="I2097" s="34"/>
      <c r="J2097" s="34"/>
      <c r="K2097" s="98">
        <v>44760</v>
      </c>
      <c r="L2097" s="3" t="s">
        <v>316</v>
      </c>
      <c r="M2097" s="34">
        <v>317000</v>
      </c>
      <c r="N2097" s="34"/>
      <c r="O2097" s="34">
        <f t="shared" si="353"/>
        <v>317000</v>
      </c>
      <c r="P2097" s="34"/>
      <c r="Q2097" s="34"/>
      <c r="R2097" s="34"/>
      <c r="S2097" s="34"/>
      <c r="T2097" s="3" t="s">
        <v>2153</v>
      </c>
    </row>
    <row r="2098" spans="1:21" x14ac:dyDescent="0.35">
      <c r="A2098" s="3" t="s">
        <v>128</v>
      </c>
      <c r="B2098" s="3"/>
      <c r="C2098" s="3"/>
      <c r="D2098" s="3"/>
      <c r="E2098" s="34"/>
      <c r="F2098" s="34"/>
      <c r="G2098" s="34"/>
      <c r="H2098" s="34"/>
      <c r="I2098" s="34"/>
      <c r="J2098" s="34"/>
      <c r="K2098" s="98"/>
      <c r="L2098" s="100" t="s">
        <v>2294</v>
      </c>
      <c r="M2098" s="34"/>
      <c r="N2098" s="100">
        <v>-115000</v>
      </c>
      <c r="O2098" s="34">
        <f t="shared" si="353"/>
        <v>-115000</v>
      </c>
      <c r="P2098" s="34"/>
      <c r="Q2098" s="34"/>
      <c r="R2098" s="34"/>
      <c r="S2098" s="34"/>
      <c r="T2098" s="3" t="s">
        <v>2153</v>
      </c>
    </row>
    <row r="2099" spans="1:21" x14ac:dyDescent="0.35">
      <c r="A2099" s="3" t="s">
        <v>2104</v>
      </c>
      <c r="B2099" s="3"/>
      <c r="C2099" s="3"/>
      <c r="D2099" s="3"/>
      <c r="E2099" s="34"/>
      <c r="F2099" s="34"/>
      <c r="G2099" s="34"/>
      <c r="H2099" s="34"/>
      <c r="I2099" s="34"/>
      <c r="J2099" s="34"/>
      <c r="K2099" s="98">
        <v>44850</v>
      </c>
      <c r="L2099" s="100" t="s">
        <v>2225</v>
      </c>
      <c r="M2099" s="34"/>
      <c r="N2099" s="100">
        <v>-181710</v>
      </c>
      <c r="O2099" s="34">
        <f t="shared" si="353"/>
        <v>-181710</v>
      </c>
      <c r="P2099" s="34"/>
      <c r="Q2099" s="34"/>
      <c r="R2099" s="34"/>
      <c r="S2099" s="34"/>
      <c r="T2099" s="3" t="s">
        <v>2156</v>
      </c>
    </row>
    <row r="2100" spans="1:21" x14ac:dyDescent="0.35">
      <c r="A2100" s="3" t="s">
        <v>128</v>
      </c>
      <c r="B2100" s="3"/>
      <c r="C2100" s="3"/>
      <c r="D2100" s="3"/>
      <c r="E2100" s="34"/>
      <c r="F2100" s="34"/>
      <c r="G2100" s="34"/>
      <c r="H2100" s="34"/>
      <c r="I2100" s="34"/>
      <c r="J2100" s="34"/>
      <c r="K2100" s="98">
        <v>45014</v>
      </c>
      <c r="L2100" s="3" t="s">
        <v>316</v>
      </c>
      <c r="M2100" s="34">
        <v>-125000</v>
      </c>
      <c r="N2100" s="34"/>
      <c r="O2100" s="34">
        <f t="shared" si="353"/>
        <v>-125000</v>
      </c>
      <c r="P2100" s="34"/>
      <c r="Q2100" s="34"/>
      <c r="R2100" s="34"/>
      <c r="S2100" s="34"/>
      <c r="T2100" s="3" t="s">
        <v>2156</v>
      </c>
    </row>
    <row r="2101" spans="1:21" x14ac:dyDescent="0.35">
      <c r="A2101" s="3" t="s">
        <v>128</v>
      </c>
      <c r="B2101" s="3"/>
      <c r="C2101" s="3"/>
      <c r="D2101" s="3"/>
      <c r="E2101" s="34"/>
      <c r="F2101" s="34"/>
      <c r="G2101" s="34"/>
      <c r="H2101" s="34"/>
      <c r="I2101" s="34"/>
      <c r="J2101" s="34"/>
      <c r="K2101" s="98">
        <v>45014</v>
      </c>
      <c r="L2101" s="3" t="s">
        <v>9</v>
      </c>
      <c r="M2101" s="34"/>
      <c r="N2101" s="34">
        <v>125000</v>
      </c>
      <c r="O2101" s="34">
        <f t="shared" si="353"/>
        <v>125000</v>
      </c>
      <c r="P2101" s="34"/>
      <c r="Q2101" s="34"/>
      <c r="R2101" s="34"/>
      <c r="S2101" s="34"/>
      <c r="T2101" s="3" t="s">
        <v>2156</v>
      </c>
    </row>
    <row r="2102" spans="1:21" x14ac:dyDescent="0.35">
      <c r="A2102" s="3" t="s">
        <v>128</v>
      </c>
      <c r="B2102" s="3"/>
      <c r="C2102" s="3"/>
      <c r="D2102" s="3"/>
      <c r="E2102" s="34"/>
      <c r="F2102" s="34"/>
      <c r="G2102" s="34"/>
      <c r="H2102" s="34"/>
      <c r="I2102" s="34"/>
      <c r="J2102" s="34"/>
      <c r="K2102" s="3"/>
      <c r="L2102" s="3"/>
      <c r="M2102" s="34"/>
      <c r="N2102" s="34"/>
      <c r="O2102" s="34"/>
      <c r="P2102" s="34"/>
      <c r="Q2102" s="34"/>
      <c r="R2102" s="34"/>
      <c r="S2102" s="34"/>
      <c r="T2102" s="3" t="s">
        <v>2153</v>
      </c>
    </row>
    <row r="2103" spans="1:21" s="95" customFormat="1" x14ac:dyDescent="0.35">
      <c r="A2103" s="18"/>
      <c r="B2103" s="18"/>
      <c r="C2103" s="18"/>
      <c r="D2103" s="18"/>
      <c r="E2103" s="23"/>
      <c r="F2103" s="23"/>
      <c r="G2103" s="23"/>
      <c r="H2103" s="23"/>
      <c r="I2103" s="23"/>
      <c r="J2103" s="23"/>
      <c r="K2103" s="18"/>
      <c r="L2103" s="18"/>
      <c r="M2103" s="23">
        <f t="shared" ref="M2103:N2103" si="354">SUM(M2088:M2102)</f>
        <v>277000</v>
      </c>
      <c r="N2103" s="23">
        <f t="shared" si="354"/>
        <v>423000</v>
      </c>
      <c r="O2103" s="23">
        <f>SUM(O2088:O2102)</f>
        <v>700000</v>
      </c>
      <c r="P2103" s="23">
        <f>+I2087-M2103</f>
        <v>-277000</v>
      </c>
      <c r="Q2103" s="23">
        <f>+J2087-N2103</f>
        <v>277000</v>
      </c>
      <c r="R2103" s="23">
        <f>+P2103+Q2103</f>
        <v>0</v>
      </c>
      <c r="S2103" s="23">
        <f>+O2103</f>
        <v>700000</v>
      </c>
      <c r="T2103" s="18"/>
      <c r="U2103" s="95" t="s">
        <v>2302</v>
      </c>
    </row>
    <row r="2104" spans="1:21" x14ac:dyDescent="0.35">
      <c r="A2104" s="3" t="s">
        <v>129</v>
      </c>
      <c r="B2104" s="3" t="s">
        <v>326</v>
      </c>
      <c r="C2104" s="3"/>
      <c r="D2104" s="3">
        <v>133.15</v>
      </c>
      <c r="E2104" s="34">
        <v>11500</v>
      </c>
      <c r="F2104" s="34">
        <f>+D2104*0.8364</f>
        <v>111.36666000000001</v>
      </c>
      <c r="G2104" s="34"/>
      <c r="H2104" s="34">
        <f>+D2104*E2104</f>
        <v>1531225</v>
      </c>
      <c r="I2104" s="34">
        <f>+CEILING(F2104*G2104,1000)</f>
        <v>0</v>
      </c>
      <c r="J2104" s="34">
        <f>(H2104-I2104)</f>
        <v>1531225</v>
      </c>
      <c r="K2104" s="98">
        <v>44612</v>
      </c>
      <c r="L2104" s="3" t="s">
        <v>2109</v>
      </c>
      <c r="M2104" s="34"/>
      <c r="N2104" s="34"/>
      <c r="O2104" s="34"/>
      <c r="P2104" s="34"/>
      <c r="Q2104" s="34"/>
      <c r="R2104" s="34"/>
      <c r="S2104" s="34"/>
      <c r="T2104" s="3" t="s">
        <v>2150</v>
      </c>
      <c r="U2104" s="1" t="s">
        <v>2303</v>
      </c>
    </row>
    <row r="2105" spans="1:21" x14ac:dyDescent="0.35">
      <c r="A2105" s="3" t="s">
        <v>129</v>
      </c>
      <c r="B2105" s="3"/>
      <c r="C2105" s="3"/>
      <c r="D2105" s="3"/>
      <c r="E2105" s="34"/>
      <c r="F2105" s="34"/>
      <c r="G2105" s="34"/>
      <c r="H2105" s="34"/>
      <c r="I2105" s="34"/>
      <c r="J2105" s="34"/>
      <c r="K2105" s="98">
        <v>44612</v>
      </c>
      <c r="L2105" s="3" t="s">
        <v>9</v>
      </c>
      <c r="M2105" s="34"/>
      <c r="N2105" s="34">
        <v>50000</v>
      </c>
      <c r="O2105" s="34">
        <f t="shared" ref="O2105:O2110" si="355">+SUM(M2105:N2105)</f>
        <v>50000</v>
      </c>
      <c r="P2105" s="34"/>
      <c r="Q2105" s="34"/>
      <c r="R2105" s="34"/>
      <c r="S2105" s="34"/>
      <c r="T2105" s="3" t="s">
        <v>2150</v>
      </c>
    </row>
    <row r="2106" spans="1:21" x14ac:dyDescent="0.35">
      <c r="A2106" s="3" t="s">
        <v>129</v>
      </c>
      <c r="B2106" s="3"/>
      <c r="C2106" s="3"/>
      <c r="D2106" s="3"/>
      <c r="E2106" s="34"/>
      <c r="F2106" s="34"/>
      <c r="G2106" s="34"/>
      <c r="H2106" s="34"/>
      <c r="I2106" s="34"/>
      <c r="J2106" s="34"/>
      <c r="K2106" s="98">
        <v>44631</v>
      </c>
      <c r="L2106" s="3" t="s">
        <v>9</v>
      </c>
      <c r="M2106" s="34"/>
      <c r="N2106" s="34">
        <v>50000</v>
      </c>
      <c r="O2106" s="34">
        <f t="shared" si="355"/>
        <v>50000</v>
      </c>
      <c r="P2106" s="34"/>
      <c r="Q2106" s="34"/>
      <c r="R2106" s="34"/>
      <c r="S2106" s="34"/>
      <c r="T2106" s="3" t="s">
        <v>2150</v>
      </c>
    </row>
    <row r="2107" spans="1:21" x14ac:dyDescent="0.35">
      <c r="A2107" s="3" t="s">
        <v>129</v>
      </c>
      <c r="B2107" s="3"/>
      <c r="C2107" s="3"/>
      <c r="D2107" s="3"/>
      <c r="E2107" s="34"/>
      <c r="F2107" s="34"/>
      <c r="G2107" s="34"/>
      <c r="H2107" s="34"/>
      <c r="I2107" s="34"/>
      <c r="J2107" s="34"/>
      <c r="K2107" s="98">
        <v>44666</v>
      </c>
      <c r="L2107" s="3" t="s">
        <v>9</v>
      </c>
      <c r="M2107" s="34"/>
      <c r="N2107" s="34">
        <v>300000</v>
      </c>
      <c r="O2107" s="34">
        <f t="shared" si="355"/>
        <v>300000</v>
      </c>
      <c r="P2107" s="34"/>
      <c r="Q2107" s="34"/>
      <c r="R2107" s="34"/>
      <c r="S2107" s="34"/>
      <c r="T2107" s="3" t="s">
        <v>2150</v>
      </c>
    </row>
    <row r="2108" spans="1:21" x14ac:dyDescent="0.35">
      <c r="A2108" s="3" t="s">
        <v>129</v>
      </c>
      <c r="B2108" s="3"/>
      <c r="C2108" s="3"/>
      <c r="D2108" s="3"/>
      <c r="E2108" s="34"/>
      <c r="F2108" s="34"/>
      <c r="G2108" s="34"/>
      <c r="H2108" s="34"/>
      <c r="I2108" s="34"/>
      <c r="J2108" s="34"/>
      <c r="K2108" s="98">
        <v>44699</v>
      </c>
      <c r="L2108" s="3" t="s">
        <v>9</v>
      </c>
      <c r="M2108" s="34"/>
      <c r="N2108" s="34">
        <v>300000</v>
      </c>
      <c r="O2108" s="34">
        <f t="shared" si="355"/>
        <v>300000</v>
      </c>
      <c r="P2108" s="34"/>
      <c r="Q2108" s="34"/>
      <c r="R2108" s="34"/>
      <c r="S2108" s="34"/>
      <c r="T2108" s="3" t="s">
        <v>2150</v>
      </c>
    </row>
    <row r="2109" spans="1:21" x14ac:dyDescent="0.35">
      <c r="A2109" s="3" t="s">
        <v>129</v>
      </c>
      <c r="B2109" s="3"/>
      <c r="C2109" s="3"/>
      <c r="D2109" s="3"/>
      <c r="E2109" s="34"/>
      <c r="F2109" s="34"/>
      <c r="G2109" s="34"/>
      <c r="H2109" s="34"/>
      <c r="I2109" s="34"/>
      <c r="J2109" s="34"/>
      <c r="K2109" s="98">
        <v>44720</v>
      </c>
      <c r="L2109" s="3" t="s">
        <v>9</v>
      </c>
      <c r="M2109" s="34"/>
      <c r="N2109" s="34">
        <v>169200</v>
      </c>
      <c r="O2109" s="34">
        <f t="shared" si="355"/>
        <v>169200</v>
      </c>
      <c r="P2109" s="34"/>
      <c r="Q2109" s="34"/>
      <c r="R2109" s="34"/>
      <c r="S2109" s="34"/>
      <c r="T2109" s="3" t="s">
        <v>2150</v>
      </c>
    </row>
    <row r="2110" spans="1:21" x14ac:dyDescent="0.35">
      <c r="A2110" s="3" t="s">
        <v>129</v>
      </c>
      <c r="B2110" s="3"/>
      <c r="C2110" s="3"/>
      <c r="D2110" s="3"/>
      <c r="E2110" s="34"/>
      <c r="F2110" s="34"/>
      <c r="G2110" s="34"/>
      <c r="H2110" s="34"/>
      <c r="I2110" s="34"/>
      <c r="J2110" s="34"/>
      <c r="K2110" s="98">
        <v>45089</v>
      </c>
      <c r="L2110" s="3" t="s">
        <v>316</v>
      </c>
      <c r="M2110" s="34">
        <v>662000</v>
      </c>
      <c r="N2110" s="34"/>
      <c r="O2110" s="34">
        <f t="shared" si="355"/>
        <v>662000</v>
      </c>
      <c r="P2110" s="34"/>
      <c r="Q2110" s="34"/>
      <c r="R2110" s="34"/>
      <c r="S2110" s="34"/>
      <c r="T2110" s="3" t="s">
        <v>2150</v>
      </c>
    </row>
    <row r="2111" spans="1:21" x14ac:dyDescent="0.35">
      <c r="A2111" s="3" t="s">
        <v>129</v>
      </c>
      <c r="B2111" s="3"/>
      <c r="C2111" s="3"/>
      <c r="D2111" s="3"/>
      <c r="E2111" s="34"/>
      <c r="F2111" s="34"/>
      <c r="G2111" s="34"/>
      <c r="H2111" s="34"/>
      <c r="I2111" s="34"/>
      <c r="J2111" s="34"/>
      <c r="K2111" s="3"/>
      <c r="L2111" s="3"/>
      <c r="M2111" s="34"/>
      <c r="N2111" s="34"/>
      <c r="O2111" s="34"/>
      <c r="P2111" s="34"/>
      <c r="Q2111" s="34"/>
      <c r="R2111" s="34"/>
      <c r="S2111" s="34"/>
      <c r="T2111" s="3" t="s">
        <v>2150</v>
      </c>
    </row>
    <row r="2112" spans="1:21" s="95" customFormat="1" x14ac:dyDescent="0.35">
      <c r="A2112" s="18"/>
      <c r="B2112" s="18"/>
      <c r="C2112" s="18"/>
      <c r="D2112" s="18"/>
      <c r="E2112" s="23"/>
      <c r="F2112" s="23"/>
      <c r="G2112" s="23"/>
      <c r="H2112" s="23"/>
      <c r="I2112" s="23"/>
      <c r="J2112" s="23"/>
      <c r="K2112" s="18"/>
      <c r="L2112" s="18"/>
      <c r="M2112" s="23">
        <f t="shared" ref="M2112:N2112" si="356">SUM(M2105:M2111)</f>
        <v>662000</v>
      </c>
      <c r="N2112" s="23">
        <f t="shared" si="356"/>
        <v>869200</v>
      </c>
      <c r="O2112" s="23">
        <f>SUM(O2105:O2111)</f>
        <v>1531200</v>
      </c>
      <c r="P2112" s="23">
        <f>+I2104-M2112</f>
        <v>-662000</v>
      </c>
      <c r="Q2112" s="23">
        <f>+J2104-N2112</f>
        <v>662025</v>
      </c>
      <c r="R2112" s="23">
        <f>+P2112+Q2112</f>
        <v>25</v>
      </c>
      <c r="S2112" s="23">
        <f>+O2112</f>
        <v>1531200</v>
      </c>
      <c r="T2112" s="18"/>
      <c r="U2112" s="95" t="s">
        <v>2302</v>
      </c>
    </row>
    <row r="2113" spans="1:21" x14ac:dyDescent="0.35">
      <c r="A2113" s="3" t="s">
        <v>130</v>
      </c>
      <c r="B2113" s="3" t="s">
        <v>326</v>
      </c>
      <c r="C2113" s="3"/>
      <c r="D2113" s="3">
        <v>206.49</v>
      </c>
      <c r="E2113" s="34">
        <v>12500</v>
      </c>
      <c r="F2113" s="34">
        <f>+D2113*0.8364</f>
        <v>172.70823600000003</v>
      </c>
      <c r="G2113" s="34"/>
      <c r="H2113" s="34">
        <f>+D2113*E2113</f>
        <v>2581125</v>
      </c>
      <c r="I2113" s="34">
        <f>+CEILING(F2113*G2113,1000)</f>
        <v>0</v>
      </c>
      <c r="J2113" s="34">
        <f>(H2113-I2113)</f>
        <v>2581125</v>
      </c>
      <c r="K2113" s="98">
        <v>44560</v>
      </c>
      <c r="L2113" s="3" t="s">
        <v>2109</v>
      </c>
      <c r="M2113" s="34"/>
      <c r="N2113" s="34"/>
      <c r="O2113" s="34"/>
      <c r="P2113" s="34"/>
      <c r="Q2113" s="34"/>
      <c r="R2113" s="34"/>
      <c r="S2113" s="34"/>
      <c r="T2113" s="3" t="s">
        <v>2150</v>
      </c>
      <c r="U2113" s="1" t="s">
        <v>2303</v>
      </c>
    </row>
    <row r="2114" spans="1:21" x14ac:dyDescent="0.35">
      <c r="A2114" s="3" t="s">
        <v>130</v>
      </c>
      <c r="B2114" s="3"/>
      <c r="C2114" s="3"/>
      <c r="D2114" s="3"/>
      <c r="E2114" s="34"/>
      <c r="F2114" s="34"/>
      <c r="G2114" s="34"/>
      <c r="H2114" s="34"/>
      <c r="I2114" s="34"/>
      <c r="J2114" s="34"/>
      <c r="K2114" s="98">
        <v>44560</v>
      </c>
      <c r="L2114" s="3" t="s">
        <v>9</v>
      </c>
      <c r="M2114" s="34"/>
      <c r="N2114" s="34">
        <v>5000</v>
      </c>
      <c r="O2114" s="34">
        <f t="shared" ref="O2114:O2120" si="357">+SUM(M2114:N2114)</f>
        <v>5000</v>
      </c>
      <c r="P2114" s="34"/>
      <c r="Q2114" s="34"/>
      <c r="R2114" s="34"/>
      <c r="S2114" s="34"/>
      <c r="T2114" s="3" t="s">
        <v>2150</v>
      </c>
    </row>
    <row r="2115" spans="1:21" x14ac:dyDescent="0.35">
      <c r="A2115" s="3" t="s">
        <v>130</v>
      </c>
      <c r="B2115" s="3"/>
      <c r="C2115" s="3"/>
      <c r="D2115" s="3"/>
      <c r="E2115" s="34"/>
      <c r="F2115" s="34"/>
      <c r="G2115" s="34"/>
      <c r="H2115" s="34"/>
      <c r="I2115" s="34"/>
      <c r="J2115" s="34"/>
      <c r="K2115" s="98">
        <v>44608</v>
      </c>
      <c r="L2115" s="3" t="s">
        <v>9</v>
      </c>
      <c r="M2115" s="34"/>
      <c r="N2115" s="34">
        <v>50000</v>
      </c>
      <c r="O2115" s="34">
        <f t="shared" si="357"/>
        <v>50000</v>
      </c>
      <c r="P2115" s="34"/>
      <c r="Q2115" s="34"/>
      <c r="R2115" s="34"/>
      <c r="S2115" s="34"/>
      <c r="T2115" s="3" t="s">
        <v>2150</v>
      </c>
    </row>
    <row r="2116" spans="1:21" x14ac:dyDescent="0.35">
      <c r="A2116" s="3" t="s">
        <v>130</v>
      </c>
      <c r="B2116" s="3"/>
      <c r="C2116" s="3"/>
      <c r="D2116" s="3"/>
      <c r="E2116" s="34"/>
      <c r="F2116" s="34"/>
      <c r="G2116" s="34"/>
      <c r="H2116" s="34"/>
      <c r="I2116" s="34"/>
      <c r="J2116" s="34"/>
      <c r="K2116" s="98">
        <v>44612</v>
      </c>
      <c r="L2116" s="3" t="s">
        <v>9</v>
      </c>
      <c r="M2116" s="34"/>
      <c r="N2116" s="34">
        <v>225000</v>
      </c>
      <c r="O2116" s="34">
        <f t="shared" si="357"/>
        <v>225000</v>
      </c>
      <c r="P2116" s="34"/>
      <c r="Q2116" s="34"/>
      <c r="R2116" s="34"/>
      <c r="S2116" s="34"/>
      <c r="T2116" s="3" t="s">
        <v>2150</v>
      </c>
    </row>
    <row r="2117" spans="1:21" x14ac:dyDescent="0.35">
      <c r="A2117" s="3" t="s">
        <v>130</v>
      </c>
      <c r="B2117" s="3"/>
      <c r="C2117" s="3"/>
      <c r="D2117" s="3"/>
      <c r="E2117" s="34"/>
      <c r="F2117" s="34"/>
      <c r="G2117" s="34"/>
      <c r="H2117" s="34"/>
      <c r="I2117" s="34"/>
      <c r="J2117" s="34"/>
      <c r="K2117" s="98">
        <v>44666</v>
      </c>
      <c r="L2117" s="3" t="s">
        <v>9</v>
      </c>
      <c r="M2117" s="34"/>
      <c r="N2117" s="34">
        <v>200000</v>
      </c>
      <c r="O2117" s="34">
        <f t="shared" si="357"/>
        <v>200000</v>
      </c>
      <c r="P2117" s="34"/>
      <c r="Q2117" s="34"/>
      <c r="R2117" s="34"/>
      <c r="S2117" s="34"/>
      <c r="T2117" s="3" t="s">
        <v>2150</v>
      </c>
    </row>
    <row r="2118" spans="1:21" x14ac:dyDescent="0.35">
      <c r="A2118" s="3" t="s">
        <v>130</v>
      </c>
      <c r="B2118" s="3"/>
      <c r="C2118" s="3"/>
      <c r="D2118" s="3"/>
      <c r="E2118" s="34"/>
      <c r="F2118" s="34"/>
      <c r="G2118" s="34"/>
      <c r="H2118" s="34"/>
      <c r="I2118" s="34"/>
      <c r="J2118" s="34"/>
      <c r="K2118" s="98">
        <v>44675</v>
      </c>
      <c r="L2118" s="3" t="s">
        <v>9</v>
      </c>
      <c r="M2118" s="34"/>
      <c r="N2118" s="34">
        <v>500000</v>
      </c>
      <c r="O2118" s="34">
        <f t="shared" si="357"/>
        <v>500000</v>
      </c>
      <c r="P2118" s="34"/>
      <c r="Q2118" s="34"/>
      <c r="R2118" s="34"/>
      <c r="S2118" s="34"/>
      <c r="T2118" s="3" t="s">
        <v>2150</v>
      </c>
    </row>
    <row r="2119" spans="1:21" x14ac:dyDescent="0.35">
      <c r="A2119" s="3" t="s">
        <v>130</v>
      </c>
      <c r="B2119" s="3"/>
      <c r="C2119" s="3"/>
      <c r="D2119" s="3"/>
      <c r="E2119" s="34"/>
      <c r="F2119" s="34"/>
      <c r="G2119" s="34"/>
      <c r="H2119" s="34"/>
      <c r="I2119" s="34"/>
      <c r="J2119" s="34"/>
      <c r="K2119" s="98">
        <v>44720</v>
      </c>
      <c r="L2119" s="3" t="s">
        <v>9</v>
      </c>
      <c r="M2119" s="34"/>
      <c r="N2119" s="34">
        <v>574000</v>
      </c>
      <c r="O2119" s="34">
        <f t="shared" si="357"/>
        <v>574000</v>
      </c>
      <c r="P2119" s="34"/>
      <c r="Q2119" s="34"/>
      <c r="R2119" s="34"/>
      <c r="S2119" s="34"/>
      <c r="T2119" s="3" t="s">
        <v>2150</v>
      </c>
    </row>
    <row r="2120" spans="1:21" x14ac:dyDescent="0.35">
      <c r="A2120" s="3" t="s">
        <v>130</v>
      </c>
      <c r="B2120" s="3"/>
      <c r="C2120" s="3"/>
      <c r="D2120" s="3"/>
      <c r="E2120" s="34"/>
      <c r="F2120" s="34"/>
      <c r="G2120" s="34"/>
      <c r="H2120" s="34"/>
      <c r="I2120" s="34"/>
      <c r="J2120" s="34"/>
      <c r="K2120" s="98">
        <v>45089</v>
      </c>
      <c r="L2120" s="3" t="s">
        <v>316</v>
      </c>
      <c r="M2120" s="34">
        <v>1027000</v>
      </c>
      <c r="N2120" s="34"/>
      <c r="O2120" s="34">
        <f t="shared" si="357"/>
        <v>1027000</v>
      </c>
      <c r="P2120" s="34"/>
      <c r="Q2120" s="34"/>
      <c r="R2120" s="34"/>
      <c r="S2120" s="34"/>
      <c r="T2120" s="3" t="s">
        <v>2150</v>
      </c>
    </row>
    <row r="2121" spans="1:21" x14ac:dyDescent="0.35">
      <c r="A2121" s="3" t="s">
        <v>130</v>
      </c>
      <c r="B2121" s="3"/>
      <c r="C2121" s="3"/>
      <c r="D2121" s="3"/>
      <c r="E2121" s="34"/>
      <c r="F2121" s="34"/>
      <c r="G2121" s="34"/>
      <c r="H2121" s="34"/>
      <c r="I2121" s="34"/>
      <c r="J2121" s="34"/>
      <c r="K2121" s="3"/>
      <c r="L2121" s="3"/>
      <c r="M2121" s="34"/>
      <c r="N2121" s="34"/>
      <c r="O2121" s="34"/>
      <c r="P2121" s="34"/>
      <c r="Q2121" s="34"/>
      <c r="R2121" s="34"/>
      <c r="S2121" s="34"/>
      <c r="T2121" s="3" t="s">
        <v>2150</v>
      </c>
    </row>
    <row r="2122" spans="1:21" s="95" customFormat="1" x14ac:dyDescent="0.35">
      <c r="A2122" s="18"/>
      <c r="B2122" s="18"/>
      <c r="C2122" s="18"/>
      <c r="D2122" s="18"/>
      <c r="E2122" s="23"/>
      <c r="F2122" s="23"/>
      <c r="G2122" s="23"/>
      <c r="H2122" s="23"/>
      <c r="I2122" s="23"/>
      <c r="J2122" s="23"/>
      <c r="K2122" s="18"/>
      <c r="L2122" s="18"/>
      <c r="M2122" s="23">
        <f t="shared" ref="M2122:N2122" si="358">SUM(M2114:M2121)</f>
        <v>1027000</v>
      </c>
      <c r="N2122" s="23">
        <f t="shared" si="358"/>
        <v>1554000</v>
      </c>
      <c r="O2122" s="23">
        <f>SUM(O2114:O2121)</f>
        <v>2581000</v>
      </c>
      <c r="P2122" s="23">
        <f>+I2113-M2122</f>
        <v>-1027000</v>
      </c>
      <c r="Q2122" s="23">
        <f>+J2113-N2122</f>
        <v>1027125</v>
      </c>
      <c r="R2122" s="23">
        <f>+P2122+Q2122</f>
        <v>125</v>
      </c>
      <c r="S2122" s="23">
        <f>+O2122</f>
        <v>2581000</v>
      </c>
      <c r="T2122" s="18"/>
      <c r="U2122" s="95" t="s">
        <v>2302</v>
      </c>
    </row>
    <row r="2123" spans="1:21" x14ac:dyDescent="0.35">
      <c r="A2123" s="3" t="s">
        <v>131</v>
      </c>
      <c r="B2123" s="3" t="s">
        <v>326</v>
      </c>
      <c r="C2123" s="3"/>
      <c r="D2123" s="3">
        <v>136.66999999999999</v>
      </c>
      <c r="E2123" s="34">
        <v>11500</v>
      </c>
      <c r="F2123" s="34">
        <f>+D2123*0.8364</f>
        <v>114.31078799999999</v>
      </c>
      <c r="G2123" s="34"/>
      <c r="H2123" s="34">
        <f>+D2123*E2123</f>
        <v>1571704.9999999998</v>
      </c>
      <c r="I2123" s="34">
        <f>+CEILING(F2123*G2123,1000)</f>
        <v>0</v>
      </c>
      <c r="J2123" s="34">
        <f>(H2123-I2123)</f>
        <v>1571704.9999999998</v>
      </c>
      <c r="K2123" s="98">
        <v>44448</v>
      </c>
      <c r="L2123" s="3" t="s">
        <v>2109</v>
      </c>
      <c r="M2123" s="34"/>
      <c r="N2123" s="34"/>
      <c r="O2123" s="34"/>
      <c r="P2123" s="34"/>
      <c r="Q2123" s="34"/>
      <c r="R2123" s="34"/>
      <c r="S2123" s="34"/>
      <c r="T2123" s="3" t="s">
        <v>2128</v>
      </c>
      <c r="U2123" s="1" t="s">
        <v>2303</v>
      </c>
    </row>
    <row r="2124" spans="1:21" x14ac:dyDescent="0.35">
      <c r="A2124" s="3" t="s">
        <v>131</v>
      </c>
      <c r="B2124" s="3"/>
      <c r="C2124" s="3"/>
      <c r="D2124" s="3"/>
      <c r="E2124" s="34"/>
      <c r="F2124" s="34"/>
      <c r="G2124" s="34"/>
      <c r="H2124" s="34"/>
      <c r="I2124" s="34"/>
      <c r="J2124" s="34"/>
      <c r="K2124" s="98">
        <v>44448</v>
      </c>
      <c r="L2124" s="3" t="s">
        <v>316</v>
      </c>
      <c r="M2124" s="34">
        <v>50000</v>
      </c>
      <c r="N2124" s="34"/>
      <c r="O2124" s="34">
        <f t="shared" ref="O2124:O2136" si="359">+SUM(M2124:N2124)</f>
        <v>50000</v>
      </c>
      <c r="P2124" s="34"/>
      <c r="Q2124" s="34"/>
      <c r="R2124" s="34"/>
      <c r="S2124" s="34"/>
      <c r="T2124" s="3" t="s">
        <v>2128</v>
      </c>
    </row>
    <row r="2125" spans="1:21" x14ac:dyDescent="0.35">
      <c r="A2125" s="3" t="s">
        <v>131</v>
      </c>
      <c r="B2125" s="3"/>
      <c r="C2125" s="3"/>
      <c r="D2125" s="3"/>
      <c r="E2125" s="34"/>
      <c r="F2125" s="34"/>
      <c r="G2125" s="34"/>
      <c r="H2125" s="34"/>
      <c r="I2125" s="34"/>
      <c r="J2125" s="34"/>
      <c r="K2125" s="98">
        <v>44448</v>
      </c>
      <c r="L2125" s="3" t="s">
        <v>316</v>
      </c>
      <c r="M2125" s="34">
        <v>50000</v>
      </c>
      <c r="N2125" s="34"/>
      <c r="O2125" s="34">
        <f t="shared" si="359"/>
        <v>50000</v>
      </c>
      <c r="P2125" s="34"/>
      <c r="Q2125" s="34"/>
      <c r="R2125" s="34"/>
      <c r="S2125" s="34"/>
      <c r="T2125" s="3" t="s">
        <v>2128</v>
      </c>
    </row>
    <row r="2126" spans="1:21" x14ac:dyDescent="0.35">
      <c r="A2126" s="3" t="s">
        <v>131</v>
      </c>
      <c r="B2126" s="3"/>
      <c r="C2126" s="3"/>
      <c r="D2126" s="3"/>
      <c r="E2126" s="34"/>
      <c r="F2126" s="34"/>
      <c r="G2126" s="34"/>
      <c r="H2126" s="34"/>
      <c r="I2126" s="34"/>
      <c r="J2126" s="34"/>
      <c r="K2126" s="98">
        <v>44455</v>
      </c>
      <c r="L2126" s="3" t="s">
        <v>316</v>
      </c>
      <c r="M2126" s="34">
        <v>640000</v>
      </c>
      <c r="N2126" s="34"/>
      <c r="O2126" s="34">
        <f t="shared" si="359"/>
        <v>640000</v>
      </c>
      <c r="P2126" s="34"/>
      <c r="Q2126" s="34"/>
      <c r="R2126" s="34"/>
      <c r="S2126" s="34"/>
      <c r="T2126" s="3" t="s">
        <v>2128</v>
      </c>
    </row>
    <row r="2127" spans="1:21" x14ac:dyDescent="0.35">
      <c r="A2127" s="3" t="s">
        <v>131</v>
      </c>
      <c r="B2127" s="3"/>
      <c r="C2127" s="3"/>
      <c r="D2127" s="3"/>
      <c r="E2127" s="34"/>
      <c r="F2127" s="34"/>
      <c r="G2127" s="34"/>
      <c r="H2127" s="34"/>
      <c r="I2127" s="34"/>
      <c r="J2127" s="34"/>
      <c r="K2127" s="98">
        <v>44454</v>
      </c>
      <c r="L2127" s="3" t="s">
        <v>316</v>
      </c>
      <c r="M2127" s="34">
        <v>50000</v>
      </c>
      <c r="N2127" s="34"/>
      <c r="O2127" s="34">
        <f t="shared" si="359"/>
        <v>50000</v>
      </c>
      <c r="P2127" s="34"/>
      <c r="Q2127" s="34"/>
      <c r="R2127" s="34"/>
      <c r="S2127" s="34"/>
      <c r="T2127" s="3" t="s">
        <v>2128</v>
      </c>
    </row>
    <row r="2128" spans="1:21" x14ac:dyDescent="0.35">
      <c r="A2128" s="3" t="s">
        <v>131</v>
      </c>
      <c r="B2128" s="3"/>
      <c r="C2128" s="3"/>
      <c r="D2128" s="3"/>
      <c r="E2128" s="34"/>
      <c r="F2128" s="34"/>
      <c r="G2128" s="34"/>
      <c r="H2128" s="34"/>
      <c r="I2128" s="34"/>
      <c r="J2128" s="34"/>
      <c r="K2128" s="98">
        <v>44540</v>
      </c>
      <c r="L2128" s="3" t="s">
        <v>9</v>
      </c>
      <c r="M2128" s="34"/>
      <c r="N2128" s="34">
        <v>270000</v>
      </c>
      <c r="O2128" s="34">
        <f t="shared" si="359"/>
        <v>270000</v>
      </c>
      <c r="P2128" s="34"/>
      <c r="Q2128" s="34"/>
      <c r="R2128" s="34"/>
      <c r="S2128" s="34"/>
      <c r="T2128" s="3" t="s">
        <v>2128</v>
      </c>
    </row>
    <row r="2129" spans="1:21" x14ac:dyDescent="0.35">
      <c r="A2129" s="3" t="s">
        <v>131</v>
      </c>
      <c r="B2129" s="3"/>
      <c r="C2129" s="3"/>
      <c r="D2129" s="3"/>
      <c r="E2129" s="34"/>
      <c r="F2129" s="34"/>
      <c r="G2129" s="34"/>
      <c r="H2129" s="34"/>
      <c r="I2129" s="34"/>
      <c r="J2129" s="34"/>
      <c r="K2129" s="98">
        <v>44677</v>
      </c>
      <c r="L2129" s="3" t="s">
        <v>9</v>
      </c>
      <c r="M2129" s="34"/>
      <c r="N2129" s="34">
        <v>390000</v>
      </c>
      <c r="O2129" s="34">
        <f t="shared" si="359"/>
        <v>390000</v>
      </c>
      <c r="P2129" s="34"/>
      <c r="Q2129" s="34"/>
      <c r="R2129" s="34"/>
      <c r="S2129" s="34"/>
      <c r="T2129" s="3" t="s">
        <v>2128</v>
      </c>
    </row>
    <row r="2130" spans="1:21" x14ac:dyDescent="0.35">
      <c r="A2130" s="3" t="s">
        <v>131</v>
      </c>
      <c r="B2130" s="3"/>
      <c r="C2130" s="3"/>
      <c r="D2130" s="3"/>
      <c r="E2130" s="34"/>
      <c r="F2130" s="34"/>
      <c r="G2130" s="34"/>
      <c r="H2130" s="34"/>
      <c r="I2130" s="34"/>
      <c r="J2130" s="34"/>
      <c r="K2130" s="98">
        <v>44905</v>
      </c>
      <c r="L2130" s="3" t="s">
        <v>9</v>
      </c>
      <c r="M2130" s="34"/>
      <c r="N2130" s="34">
        <v>100000</v>
      </c>
      <c r="O2130" s="34">
        <f t="shared" si="359"/>
        <v>100000</v>
      </c>
      <c r="P2130" s="34"/>
      <c r="Q2130" s="34"/>
      <c r="R2130" s="34"/>
      <c r="S2130" s="34"/>
      <c r="T2130" s="3" t="s">
        <v>2128</v>
      </c>
    </row>
    <row r="2131" spans="1:21" x14ac:dyDescent="0.35">
      <c r="A2131" s="3" t="s">
        <v>131</v>
      </c>
      <c r="B2131" s="3"/>
      <c r="C2131" s="3"/>
      <c r="D2131" s="3"/>
      <c r="E2131" s="34"/>
      <c r="F2131" s="34"/>
      <c r="G2131" s="34"/>
      <c r="H2131" s="34"/>
      <c r="I2131" s="34"/>
      <c r="J2131" s="34"/>
      <c r="K2131" s="98">
        <v>45187</v>
      </c>
      <c r="L2131" s="3" t="s">
        <v>9</v>
      </c>
      <c r="M2131" s="34"/>
      <c r="N2131" s="34">
        <v>21000</v>
      </c>
      <c r="O2131" s="34">
        <f t="shared" si="359"/>
        <v>21000</v>
      </c>
      <c r="P2131" s="34"/>
      <c r="Q2131" s="34"/>
      <c r="R2131" s="34"/>
      <c r="S2131" s="34"/>
      <c r="T2131" s="3" t="s">
        <v>2128</v>
      </c>
    </row>
    <row r="2132" spans="1:21" x14ac:dyDescent="0.35">
      <c r="A2132" s="3" t="s">
        <v>131</v>
      </c>
      <c r="B2132" s="3"/>
      <c r="C2132" s="3"/>
      <c r="D2132" s="3"/>
      <c r="E2132" s="34"/>
      <c r="F2132" s="34"/>
      <c r="G2132" s="34"/>
      <c r="H2132" s="34"/>
      <c r="I2132" s="34"/>
      <c r="J2132" s="34"/>
      <c r="K2132" s="98">
        <v>45187</v>
      </c>
      <c r="L2132" s="3" t="s">
        <v>316</v>
      </c>
      <c r="M2132" s="34">
        <v>-150000</v>
      </c>
      <c r="N2132" s="34"/>
      <c r="O2132" s="34">
        <f t="shared" si="359"/>
        <v>-150000</v>
      </c>
      <c r="P2132" s="34"/>
      <c r="Q2132" s="34"/>
      <c r="R2132" s="34"/>
      <c r="S2132" s="34"/>
      <c r="T2132" s="3" t="s">
        <v>2128</v>
      </c>
    </row>
    <row r="2133" spans="1:21" x14ac:dyDescent="0.35">
      <c r="A2133" s="3" t="s">
        <v>131</v>
      </c>
      <c r="B2133" s="3"/>
      <c r="C2133" s="3"/>
      <c r="D2133" s="3"/>
      <c r="E2133" s="34"/>
      <c r="F2133" s="34"/>
      <c r="G2133" s="34"/>
      <c r="H2133" s="34"/>
      <c r="I2133" s="34"/>
      <c r="J2133" s="34"/>
      <c r="K2133" s="98">
        <v>45187</v>
      </c>
      <c r="L2133" s="3" t="s">
        <v>316</v>
      </c>
      <c r="M2133" s="34">
        <v>-640000</v>
      </c>
      <c r="N2133" s="34"/>
      <c r="O2133" s="34">
        <f t="shared" si="359"/>
        <v>-640000</v>
      </c>
      <c r="P2133" s="34"/>
      <c r="Q2133" s="34"/>
      <c r="R2133" s="34"/>
      <c r="S2133" s="34"/>
      <c r="T2133" s="3" t="s">
        <v>2128</v>
      </c>
    </row>
    <row r="2134" spans="1:21" x14ac:dyDescent="0.35">
      <c r="A2134" s="3" t="s">
        <v>131</v>
      </c>
      <c r="B2134" s="3"/>
      <c r="C2134" s="3"/>
      <c r="D2134" s="3"/>
      <c r="E2134" s="34"/>
      <c r="F2134" s="34"/>
      <c r="G2134" s="34"/>
      <c r="H2134" s="34"/>
      <c r="I2134" s="34"/>
      <c r="J2134" s="34"/>
      <c r="K2134" s="98">
        <v>45188</v>
      </c>
      <c r="L2134" s="3" t="s">
        <v>316</v>
      </c>
      <c r="M2134" s="34">
        <v>400000</v>
      </c>
      <c r="N2134" s="34"/>
      <c r="O2134" s="34">
        <f t="shared" si="359"/>
        <v>400000</v>
      </c>
      <c r="P2134" s="34"/>
      <c r="Q2134" s="34"/>
      <c r="R2134" s="34"/>
      <c r="S2134" s="34"/>
      <c r="T2134" s="3" t="s">
        <v>2128</v>
      </c>
    </row>
    <row r="2135" spans="1:21" x14ac:dyDescent="0.35">
      <c r="A2135" s="3" t="s">
        <v>131</v>
      </c>
      <c r="B2135" s="3"/>
      <c r="C2135" s="3"/>
      <c r="D2135" s="3"/>
      <c r="E2135" s="34"/>
      <c r="F2135" s="34"/>
      <c r="G2135" s="34"/>
      <c r="H2135" s="34"/>
      <c r="I2135" s="34"/>
      <c r="J2135" s="34"/>
      <c r="K2135" s="98">
        <v>45188</v>
      </c>
      <c r="L2135" s="3" t="s">
        <v>316</v>
      </c>
      <c r="M2135" s="34">
        <v>305000</v>
      </c>
      <c r="N2135" s="34"/>
      <c r="O2135" s="34">
        <f t="shared" si="359"/>
        <v>305000</v>
      </c>
      <c r="P2135" s="34"/>
      <c r="Q2135" s="34"/>
      <c r="R2135" s="34"/>
      <c r="S2135" s="34"/>
      <c r="T2135" s="3" t="s">
        <v>2128</v>
      </c>
    </row>
    <row r="2136" spans="1:21" x14ac:dyDescent="0.35">
      <c r="A2136" s="3" t="s">
        <v>131</v>
      </c>
      <c r="B2136" s="3"/>
      <c r="C2136" s="3"/>
      <c r="D2136" s="3"/>
      <c r="E2136" s="34"/>
      <c r="F2136" s="34"/>
      <c r="G2136" s="34"/>
      <c r="H2136" s="34"/>
      <c r="I2136" s="34"/>
      <c r="J2136" s="34"/>
      <c r="K2136" s="98">
        <v>45189</v>
      </c>
      <c r="L2136" s="3" t="s">
        <v>9</v>
      </c>
      <c r="M2136" s="34"/>
      <c r="N2136" s="34">
        <v>85700</v>
      </c>
      <c r="O2136" s="34">
        <f t="shared" si="359"/>
        <v>85700</v>
      </c>
      <c r="P2136" s="34"/>
      <c r="Q2136" s="34"/>
      <c r="R2136" s="34"/>
      <c r="S2136" s="34"/>
      <c r="T2136" s="3" t="s">
        <v>2128</v>
      </c>
    </row>
    <row r="2137" spans="1:21" x14ac:dyDescent="0.35">
      <c r="A2137" s="3" t="s">
        <v>131</v>
      </c>
      <c r="B2137" s="3"/>
      <c r="C2137" s="3"/>
      <c r="D2137" s="3"/>
      <c r="E2137" s="34"/>
      <c r="F2137" s="34"/>
      <c r="G2137" s="34"/>
      <c r="H2137" s="34"/>
      <c r="I2137" s="34"/>
      <c r="J2137" s="34"/>
      <c r="K2137" s="3"/>
      <c r="L2137" s="3"/>
      <c r="M2137" s="34"/>
      <c r="N2137" s="34"/>
      <c r="O2137" s="34"/>
      <c r="P2137" s="34"/>
      <c r="Q2137" s="34"/>
      <c r="R2137" s="34"/>
      <c r="S2137" s="34"/>
      <c r="T2137" s="3" t="s">
        <v>2128</v>
      </c>
    </row>
    <row r="2138" spans="1:21" s="95" customFormat="1" x14ac:dyDescent="0.35">
      <c r="A2138" s="18"/>
      <c r="B2138" s="18"/>
      <c r="C2138" s="18"/>
      <c r="D2138" s="18"/>
      <c r="E2138" s="23"/>
      <c r="F2138" s="23"/>
      <c r="G2138" s="23"/>
      <c r="H2138" s="23"/>
      <c r="I2138" s="23"/>
      <c r="J2138" s="23"/>
      <c r="K2138" s="18"/>
      <c r="L2138" s="18"/>
      <c r="M2138" s="23">
        <f t="shared" ref="M2138:N2138" si="360">SUM(M2124:M2137)</f>
        <v>705000</v>
      </c>
      <c r="N2138" s="23">
        <f t="shared" si="360"/>
        <v>866700</v>
      </c>
      <c r="O2138" s="23">
        <f>SUM(O2124:O2137)</f>
        <v>1571700</v>
      </c>
      <c r="P2138" s="23">
        <f>+I2123-M2138</f>
        <v>-705000</v>
      </c>
      <c r="Q2138" s="23">
        <f>+J2123-N2138</f>
        <v>705004.99999999977</v>
      </c>
      <c r="R2138" s="23">
        <f>+P2138+Q2138</f>
        <v>4.9999999997671694</v>
      </c>
      <c r="S2138" s="23">
        <f>+O2138</f>
        <v>1571700</v>
      </c>
      <c r="T2138" s="18"/>
      <c r="U2138" s="95" t="s">
        <v>2302</v>
      </c>
    </row>
    <row r="2139" spans="1:21" x14ac:dyDescent="0.35">
      <c r="A2139" s="3" t="s">
        <v>132</v>
      </c>
      <c r="B2139" s="3" t="s">
        <v>326</v>
      </c>
      <c r="C2139" s="3"/>
      <c r="D2139" s="3">
        <v>136.66999999999999</v>
      </c>
      <c r="E2139" s="34">
        <v>11000</v>
      </c>
      <c r="F2139" s="34">
        <f>+D2139*0.8364</f>
        <v>114.31078799999999</v>
      </c>
      <c r="G2139" s="34"/>
      <c r="H2139" s="34">
        <f>+D2139*E2139</f>
        <v>1503369.9999999998</v>
      </c>
      <c r="I2139" s="34">
        <f>+CEILING(F2139*G2139,1000)</f>
        <v>0</v>
      </c>
      <c r="J2139" s="34">
        <f>(H2139-I2139)</f>
        <v>1503369.9999999998</v>
      </c>
      <c r="K2139" s="98">
        <v>44295</v>
      </c>
      <c r="L2139" s="3" t="s">
        <v>2109</v>
      </c>
      <c r="M2139" s="34"/>
      <c r="N2139" s="34"/>
      <c r="O2139" s="34"/>
      <c r="P2139" s="34"/>
      <c r="Q2139" s="34"/>
      <c r="R2139" s="34"/>
      <c r="S2139" s="34"/>
      <c r="T2139" s="3" t="s">
        <v>2153</v>
      </c>
      <c r="U2139" s="1" t="s">
        <v>2303</v>
      </c>
    </row>
    <row r="2140" spans="1:21" x14ac:dyDescent="0.35">
      <c r="A2140" s="3" t="s">
        <v>132</v>
      </c>
      <c r="B2140" s="3"/>
      <c r="C2140" s="3"/>
      <c r="D2140" s="3"/>
      <c r="E2140" s="34"/>
      <c r="F2140" s="34"/>
      <c r="G2140" s="34"/>
      <c r="H2140" s="34"/>
      <c r="I2140" s="34"/>
      <c r="J2140" s="34"/>
      <c r="K2140" s="98">
        <v>44295</v>
      </c>
      <c r="L2140" s="3" t="s">
        <v>316</v>
      </c>
      <c r="M2140" s="34">
        <v>1</v>
      </c>
      <c r="N2140" s="34"/>
      <c r="O2140" s="34">
        <f t="shared" ref="O2140:O2154" si="361">+SUM(M2140:N2140)</f>
        <v>1</v>
      </c>
      <c r="P2140" s="34"/>
      <c r="Q2140" s="34"/>
      <c r="R2140" s="34"/>
      <c r="S2140" s="34"/>
      <c r="T2140" s="3" t="s">
        <v>2153</v>
      </c>
    </row>
    <row r="2141" spans="1:21" x14ac:dyDescent="0.35">
      <c r="A2141" s="3" t="s">
        <v>132</v>
      </c>
      <c r="B2141" s="3"/>
      <c r="C2141" s="3"/>
      <c r="D2141" s="3"/>
      <c r="E2141" s="34"/>
      <c r="F2141" s="34"/>
      <c r="G2141" s="34"/>
      <c r="H2141" s="34"/>
      <c r="I2141" s="34"/>
      <c r="J2141" s="34"/>
      <c r="K2141" s="98">
        <v>44295</v>
      </c>
      <c r="L2141" s="3" t="s">
        <v>316</v>
      </c>
      <c r="M2141" s="34">
        <v>99999</v>
      </c>
      <c r="N2141" s="34"/>
      <c r="O2141" s="34">
        <f t="shared" si="361"/>
        <v>99999</v>
      </c>
      <c r="P2141" s="34"/>
      <c r="Q2141" s="34"/>
      <c r="R2141" s="34"/>
      <c r="S2141" s="34"/>
      <c r="T2141" s="3" t="s">
        <v>2153</v>
      </c>
    </row>
    <row r="2142" spans="1:21" x14ac:dyDescent="0.35">
      <c r="A2142" s="3" t="s">
        <v>132</v>
      </c>
      <c r="B2142" s="3"/>
      <c r="C2142" s="3"/>
      <c r="D2142" s="3"/>
      <c r="E2142" s="34"/>
      <c r="F2142" s="34"/>
      <c r="G2142" s="34"/>
      <c r="H2142" s="34"/>
      <c r="I2142" s="34"/>
      <c r="J2142" s="34"/>
      <c r="K2142" s="98">
        <v>44492</v>
      </c>
      <c r="L2142" s="3" t="s">
        <v>1182</v>
      </c>
      <c r="M2142" s="34"/>
      <c r="N2142" s="34">
        <v>170000</v>
      </c>
      <c r="O2142" s="34">
        <f t="shared" si="361"/>
        <v>170000</v>
      </c>
      <c r="P2142" s="34"/>
      <c r="Q2142" s="34"/>
      <c r="R2142" s="34"/>
      <c r="S2142" s="34"/>
      <c r="T2142" s="3" t="s">
        <v>2153</v>
      </c>
    </row>
    <row r="2143" spans="1:21" x14ac:dyDescent="0.35">
      <c r="A2143" s="3" t="s">
        <v>132</v>
      </c>
      <c r="B2143" s="3"/>
      <c r="C2143" s="3"/>
      <c r="D2143" s="3"/>
      <c r="E2143" s="34"/>
      <c r="F2143" s="34"/>
      <c r="G2143" s="34"/>
      <c r="H2143" s="34"/>
      <c r="I2143" s="34"/>
      <c r="J2143" s="34"/>
      <c r="K2143" s="98"/>
      <c r="L2143" s="100" t="s">
        <v>2295</v>
      </c>
      <c r="M2143" s="100">
        <v>100000</v>
      </c>
      <c r="N2143" s="34"/>
      <c r="O2143" s="34">
        <f t="shared" si="361"/>
        <v>100000</v>
      </c>
      <c r="P2143" s="34"/>
      <c r="Q2143" s="34"/>
      <c r="R2143" s="34"/>
      <c r="S2143" s="34"/>
      <c r="T2143" s="3" t="s">
        <v>2153</v>
      </c>
    </row>
    <row r="2144" spans="1:21" x14ac:dyDescent="0.35">
      <c r="A2144" s="3" t="s">
        <v>132</v>
      </c>
      <c r="B2144" s="3"/>
      <c r="C2144" s="3"/>
      <c r="D2144" s="3"/>
      <c r="E2144" s="34"/>
      <c r="F2144" s="34"/>
      <c r="G2144" s="34"/>
      <c r="H2144" s="34"/>
      <c r="I2144" s="34"/>
      <c r="J2144" s="34"/>
      <c r="K2144" s="98">
        <v>44662</v>
      </c>
      <c r="L2144" s="3" t="s">
        <v>9</v>
      </c>
      <c r="M2144" s="34"/>
      <c r="N2144" s="34">
        <v>100000</v>
      </c>
      <c r="O2144" s="34">
        <f t="shared" si="361"/>
        <v>100000</v>
      </c>
      <c r="P2144" s="34"/>
      <c r="Q2144" s="34"/>
      <c r="R2144" s="34"/>
      <c r="S2144" s="34"/>
      <c r="T2144" s="3" t="s">
        <v>2153</v>
      </c>
    </row>
    <row r="2145" spans="1:21" x14ac:dyDescent="0.35">
      <c r="A2145" s="3" t="s">
        <v>132</v>
      </c>
      <c r="B2145" s="3"/>
      <c r="C2145" s="3"/>
      <c r="D2145" s="3"/>
      <c r="E2145" s="34"/>
      <c r="F2145" s="34"/>
      <c r="G2145" s="34"/>
      <c r="H2145" s="34"/>
      <c r="I2145" s="34"/>
      <c r="J2145" s="34"/>
      <c r="K2145" s="98">
        <v>44910</v>
      </c>
      <c r="L2145" s="3" t="s">
        <v>9</v>
      </c>
      <c r="M2145" s="34"/>
      <c r="N2145" s="34">
        <v>227000</v>
      </c>
      <c r="O2145" s="34">
        <f t="shared" si="361"/>
        <v>227000</v>
      </c>
      <c r="P2145" s="34"/>
      <c r="Q2145" s="34"/>
      <c r="R2145" s="34"/>
      <c r="S2145" s="34"/>
      <c r="T2145" s="3" t="s">
        <v>2153</v>
      </c>
    </row>
    <row r="2146" spans="1:21" x14ac:dyDescent="0.35">
      <c r="A2146" s="3" t="s">
        <v>132</v>
      </c>
      <c r="B2146" s="3"/>
      <c r="C2146" s="3"/>
      <c r="D2146" s="3"/>
      <c r="E2146" s="34"/>
      <c r="F2146" s="34"/>
      <c r="G2146" s="34"/>
      <c r="H2146" s="34"/>
      <c r="I2146" s="34"/>
      <c r="J2146" s="34"/>
      <c r="K2146" s="98"/>
      <c r="L2146" s="100" t="s">
        <v>2296</v>
      </c>
      <c r="M2146" s="100">
        <v>100000</v>
      </c>
      <c r="N2146" s="34"/>
      <c r="O2146" s="34">
        <f t="shared" si="361"/>
        <v>100000</v>
      </c>
      <c r="P2146" s="34"/>
      <c r="Q2146" s="34"/>
      <c r="R2146" s="34"/>
      <c r="S2146" s="34"/>
      <c r="T2146" s="3" t="s">
        <v>2153</v>
      </c>
    </row>
    <row r="2147" spans="1:21" x14ac:dyDescent="0.35">
      <c r="A2147" s="3" t="s">
        <v>132</v>
      </c>
      <c r="B2147" s="3"/>
      <c r="C2147" s="3"/>
      <c r="D2147" s="3"/>
      <c r="E2147" s="34"/>
      <c r="F2147" s="34"/>
      <c r="G2147" s="34"/>
      <c r="H2147" s="34"/>
      <c r="I2147" s="34"/>
      <c r="J2147" s="34"/>
      <c r="K2147" s="98">
        <v>44915</v>
      </c>
      <c r="L2147" s="3" t="s">
        <v>9</v>
      </c>
      <c r="M2147" s="34"/>
      <c r="N2147" s="34">
        <v>-227000</v>
      </c>
      <c r="O2147" s="34">
        <f t="shared" si="361"/>
        <v>-227000</v>
      </c>
      <c r="P2147" s="34"/>
      <c r="Q2147" s="34"/>
      <c r="R2147" s="34"/>
      <c r="S2147" s="34"/>
      <c r="T2147" s="3" t="s">
        <v>2153</v>
      </c>
    </row>
    <row r="2148" spans="1:21" x14ac:dyDescent="0.35">
      <c r="A2148" s="3" t="s">
        <v>132</v>
      </c>
      <c r="B2148" s="3"/>
      <c r="C2148" s="3"/>
      <c r="D2148" s="3"/>
      <c r="E2148" s="34"/>
      <c r="F2148" s="34"/>
      <c r="G2148" s="34"/>
      <c r="H2148" s="34"/>
      <c r="I2148" s="34"/>
      <c r="J2148" s="34"/>
      <c r="K2148" s="98">
        <v>44963</v>
      </c>
      <c r="L2148" s="3" t="s">
        <v>316</v>
      </c>
      <c r="M2148" s="34">
        <v>500000</v>
      </c>
      <c r="N2148" s="34"/>
      <c r="O2148" s="34">
        <f t="shared" si="361"/>
        <v>500000</v>
      </c>
      <c r="P2148" s="34"/>
      <c r="Q2148" s="34"/>
      <c r="R2148" s="34"/>
      <c r="S2148" s="34"/>
      <c r="T2148" s="3" t="s">
        <v>2153</v>
      </c>
    </row>
    <row r="2149" spans="1:21" x14ac:dyDescent="0.35">
      <c r="A2149" s="3" t="s">
        <v>132</v>
      </c>
      <c r="B2149" s="3"/>
      <c r="C2149" s="3"/>
      <c r="D2149" s="3"/>
      <c r="E2149" s="34"/>
      <c r="F2149" s="34"/>
      <c r="G2149" s="34"/>
      <c r="H2149" s="34"/>
      <c r="I2149" s="34"/>
      <c r="J2149" s="34"/>
      <c r="K2149" s="98">
        <v>45111</v>
      </c>
      <c r="L2149" s="3" t="s">
        <v>316</v>
      </c>
      <c r="M2149" s="34">
        <v>-300000</v>
      </c>
      <c r="N2149" s="34"/>
      <c r="O2149" s="34">
        <f t="shared" si="361"/>
        <v>-300000</v>
      </c>
      <c r="P2149" s="34"/>
      <c r="Q2149" s="34"/>
      <c r="R2149" s="34"/>
      <c r="S2149" s="34"/>
      <c r="T2149" s="3" t="s">
        <v>2153</v>
      </c>
    </row>
    <row r="2150" spans="1:21" x14ac:dyDescent="0.35">
      <c r="A2150" s="3" t="s">
        <v>132</v>
      </c>
      <c r="B2150" s="3"/>
      <c r="C2150" s="3"/>
      <c r="D2150" s="3"/>
      <c r="E2150" s="34"/>
      <c r="F2150" s="34"/>
      <c r="G2150" s="34"/>
      <c r="H2150" s="34"/>
      <c r="I2150" s="34"/>
      <c r="J2150" s="34"/>
      <c r="K2150" s="98">
        <v>45111</v>
      </c>
      <c r="L2150" s="3" t="s">
        <v>9</v>
      </c>
      <c r="M2150" s="34"/>
      <c r="N2150" s="34">
        <v>300000</v>
      </c>
      <c r="O2150" s="34">
        <f t="shared" si="361"/>
        <v>300000</v>
      </c>
      <c r="P2150" s="34"/>
      <c r="Q2150" s="34"/>
      <c r="R2150" s="34"/>
      <c r="S2150" s="34"/>
      <c r="T2150" s="3" t="s">
        <v>2153</v>
      </c>
    </row>
    <row r="2151" spans="1:21" x14ac:dyDescent="0.35">
      <c r="A2151" s="3" t="s">
        <v>132</v>
      </c>
      <c r="B2151" s="3"/>
      <c r="C2151" s="3"/>
      <c r="D2151" s="3"/>
      <c r="E2151" s="34"/>
      <c r="F2151" s="34"/>
      <c r="G2151" s="34"/>
      <c r="H2151" s="34"/>
      <c r="I2151" s="34"/>
      <c r="J2151" s="34"/>
      <c r="K2151" s="98">
        <v>45225</v>
      </c>
      <c r="L2151" s="3" t="s">
        <v>316</v>
      </c>
      <c r="M2151" s="34">
        <v>402000</v>
      </c>
      <c r="N2151" s="34"/>
      <c r="O2151" s="34">
        <f t="shared" si="361"/>
        <v>402000</v>
      </c>
      <c r="P2151" s="34"/>
      <c r="Q2151" s="34"/>
      <c r="R2151" s="34"/>
      <c r="S2151" s="34"/>
      <c r="T2151" s="3" t="s">
        <v>2153</v>
      </c>
    </row>
    <row r="2152" spans="1:21" x14ac:dyDescent="0.35">
      <c r="A2152" s="3" t="s">
        <v>132</v>
      </c>
      <c r="B2152" s="3"/>
      <c r="C2152" s="3"/>
      <c r="D2152" s="3"/>
      <c r="E2152" s="34"/>
      <c r="F2152" s="34"/>
      <c r="G2152" s="34"/>
      <c r="H2152" s="34"/>
      <c r="I2152" s="34"/>
      <c r="J2152" s="34"/>
      <c r="K2152" s="98">
        <v>45225</v>
      </c>
      <c r="L2152" s="3" t="s">
        <v>316</v>
      </c>
      <c r="M2152" s="34">
        <v>400000</v>
      </c>
      <c r="N2152" s="34"/>
      <c r="O2152" s="34">
        <f t="shared" si="361"/>
        <v>400000</v>
      </c>
      <c r="P2152" s="34"/>
      <c r="Q2152" s="34"/>
      <c r="R2152" s="34"/>
      <c r="S2152" s="34"/>
      <c r="T2152" s="3" t="s">
        <v>2153</v>
      </c>
    </row>
    <row r="2153" spans="1:21" x14ac:dyDescent="0.35">
      <c r="A2153" s="3" t="s">
        <v>132</v>
      </c>
      <c r="B2153" s="3"/>
      <c r="C2153" s="3"/>
      <c r="D2153" s="3"/>
      <c r="E2153" s="34"/>
      <c r="F2153" s="34"/>
      <c r="G2153" s="34"/>
      <c r="H2153" s="34"/>
      <c r="I2153" s="34"/>
      <c r="J2153" s="34"/>
      <c r="K2153" s="98">
        <v>45263</v>
      </c>
      <c r="L2153" s="3" t="s">
        <v>316</v>
      </c>
      <c r="M2153" s="34">
        <v>-500000</v>
      </c>
      <c r="N2153" s="34"/>
      <c r="O2153" s="34">
        <f t="shared" si="361"/>
        <v>-500000</v>
      </c>
      <c r="P2153" s="34"/>
      <c r="Q2153" s="34"/>
      <c r="R2153" s="34"/>
      <c r="S2153" s="34"/>
      <c r="T2153" s="3" t="s">
        <v>2153</v>
      </c>
    </row>
    <row r="2154" spans="1:21" x14ac:dyDescent="0.35">
      <c r="A2154" s="3" t="s">
        <v>132</v>
      </c>
      <c r="B2154" s="3"/>
      <c r="C2154" s="3"/>
      <c r="D2154" s="3"/>
      <c r="E2154" s="34"/>
      <c r="F2154" s="34"/>
      <c r="G2154" s="34"/>
      <c r="H2154" s="34"/>
      <c r="I2154" s="34"/>
      <c r="J2154" s="34"/>
      <c r="K2154" s="98">
        <v>45267</v>
      </c>
      <c r="L2154" s="3" t="s">
        <v>9</v>
      </c>
      <c r="M2154" s="34"/>
      <c r="N2154" s="34">
        <v>131370</v>
      </c>
      <c r="O2154" s="34">
        <f t="shared" si="361"/>
        <v>131370</v>
      </c>
      <c r="P2154" s="34"/>
      <c r="Q2154" s="34"/>
      <c r="R2154" s="34"/>
      <c r="S2154" s="34"/>
      <c r="T2154" s="3" t="s">
        <v>2153</v>
      </c>
    </row>
    <row r="2155" spans="1:21" x14ac:dyDescent="0.35">
      <c r="A2155" s="3" t="s">
        <v>132</v>
      </c>
      <c r="B2155" s="3"/>
      <c r="C2155" s="3"/>
      <c r="D2155" s="3"/>
      <c r="E2155" s="34"/>
      <c r="F2155" s="34"/>
      <c r="G2155" s="34"/>
      <c r="H2155" s="34"/>
      <c r="I2155" s="34"/>
      <c r="J2155" s="34"/>
      <c r="K2155" s="3"/>
      <c r="L2155" s="3"/>
      <c r="M2155" s="34"/>
      <c r="N2155" s="34"/>
      <c r="O2155" s="34"/>
      <c r="P2155" s="34"/>
      <c r="Q2155" s="34"/>
      <c r="R2155" s="34"/>
      <c r="S2155" s="34"/>
      <c r="T2155" s="3" t="s">
        <v>2153</v>
      </c>
    </row>
    <row r="2156" spans="1:21" s="95" customFormat="1" x14ac:dyDescent="0.35">
      <c r="A2156" s="18"/>
      <c r="B2156" s="18"/>
      <c r="C2156" s="18"/>
      <c r="D2156" s="18"/>
      <c r="E2156" s="23"/>
      <c r="F2156" s="23"/>
      <c r="G2156" s="23"/>
      <c r="H2156" s="23"/>
      <c r="I2156" s="23"/>
      <c r="J2156" s="23"/>
      <c r="K2156" s="18"/>
      <c r="L2156" s="18"/>
      <c r="M2156" s="23">
        <f t="shared" ref="M2156:N2156" si="362">SUM(M2140:M2155)</f>
        <v>802000</v>
      </c>
      <c r="N2156" s="23">
        <f t="shared" si="362"/>
        <v>701370</v>
      </c>
      <c r="O2156" s="23">
        <f>SUM(O2140:O2155)</f>
        <v>1503370</v>
      </c>
      <c r="P2156" s="23">
        <f>+I2139-M2156</f>
        <v>-802000</v>
      </c>
      <c r="Q2156" s="23">
        <f>+J2139-N2156</f>
        <v>801999.99999999977</v>
      </c>
      <c r="R2156" s="23">
        <f>+P2156+Q2156</f>
        <v>0</v>
      </c>
      <c r="S2156" s="23">
        <f>+O2156</f>
        <v>1503370</v>
      </c>
      <c r="T2156" s="18"/>
      <c r="U2156" s="95" t="s">
        <v>2302</v>
      </c>
    </row>
    <row r="2157" spans="1:21" x14ac:dyDescent="0.35">
      <c r="A2157" s="3" t="s">
        <v>133</v>
      </c>
      <c r="B2157" s="3" t="s">
        <v>326</v>
      </c>
      <c r="C2157" s="3"/>
      <c r="D2157" s="3">
        <v>112.87</v>
      </c>
      <c r="E2157" s="34">
        <v>12500</v>
      </c>
      <c r="F2157" s="34">
        <f>+D2157*0.8364</f>
        <v>94.404468000000008</v>
      </c>
      <c r="G2157" s="34"/>
      <c r="H2157" s="34">
        <f>+D2157*E2157</f>
        <v>1410875</v>
      </c>
      <c r="I2157" s="34">
        <f>+CEILING(F2157*G2157,1000)</f>
        <v>0</v>
      </c>
      <c r="J2157" s="34">
        <f>(H2157-I2157)</f>
        <v>1410875</v>
      </c>
      <c r="K2157" s="98">
        <v>44454</v>
      </c>
      <c r="L2157" s="3" t="s">
        <v>2109</v>
      </c>
      <c r="M2157" s="34"/>
      <c r="N2157" s="34"/>
      <c r="O2157" s="34"/>
      <c r="P2157" s="34"/>
      <c r="Q2157" s="34"/>
      <c r="R2157" s="34"/>
      <c r="S2157" s="34"/>
      <c r="T2157" s="3" t="s">
        <v>2150</v>
      </c>
      <c r="U2157" s="1" t="s">
        <v>2303</v>
      </c>
    </row>
    <row r="2158" spans="1:21" x14ac:dyDescent="0.35">
      <c r="A2158" s="3" t="s">
        <v>133</v>
      </c>
      <c r="B2158" s="3"/>
      <c r="C2158" s="3"/>
      <c r="D2158" s="3"/>
      <c r="E2158" s="34"/>
      <c r="F2158" s="34"/>
      <c r="G2158" s="34"/>
      <c r="H2158" s="34"/>
      <c r="I2158" s="34"/>
      <c r="J2158" s="34"/>
      <c r="K2158" s="98">
        <v>44454</v>
      </c>
      <c r="L2158" s="3" t="s">
        <v>1182</v>
      </c>
      <c r="M2158" s="34"/>
      <c r="N2158" s="34">
        <v>1200</v>
      </c>
      <c r="O2158" s="34">
        <f t="shared" ref="O2158:O2172" si="363">+SUM(M2158:N2158)</f>
        <v>1200</v>
      </c>
      <c r="P2158" s="34"/>
      <c r="Q2158" s="34"/>
      <c r="R2158" s="34"/>
      <c r="S2158" s="34"/>
      <c r="T2158" s="3" t="s">
        <v>2150</v>
      </c>
    </row>
    <row r="2159" spans="1:21" x14ac:dyDescent="0.35">
      <c r="A2159" s="3" t="s">
        <v>133</v>
      </c>
      <c r="B2159" s="3"/>
      <c r="C2159" s="3"/>
      <c r="D2159" s="3"/>
      <c r="E2159" s="34"/>
      <c r="F2159" s="34"/>
      <c r="G2159" s="34"/>
      <c r="H2159" s="34"/>
      <c r="I2159" s="34"/>
      <c r="J2159" s="34"/>
      <c r="K2159" s="98">
        <v>44455</v>
      </c>
      <c r="L2159" s="3" t="s">
        <v>316</v>
      </c>
      <c r="M2159" s="34"/>
      <c r="N2159" s="34">
        <v>400000</v>
      </c>
      <c r="O2159" s="34">
        <f t="shared" si="363"/>
        <v>400000</v>
      </c>
      <c r="P2159" s="34"/>
      <c r="Q2159" s="34"/>
      <c r="R2159" s="34"/>
      <c r="S2159" s="34"/>
      <c r="T2159" s="3" t="s">
        <v>2150</v>
      </c>
    </row>
    <row r="2160" spans="1:21" x14ac:dyDescent="0.35">
      <c r="A2160" s="3" t="s">
        <v>133</v>
      </c>
      <c r="B2160" s="3"/>
      <c r="C2160" s="3"/>
      <c r="D2160" s="3"/>
      <c r="E2160" s="34"/>
      <c r="F2160" s="34"/>
      <c r="G2160" s="34"/>
      <c r="H2160" s="34"/>
      <c r="I2160" s="34"/>
      <c r="J2160" s="34"/>
      <c r="K2160" s="98">
        <v>44519</v>
      </c>
      <c r="L2160" s="3" t="s">
        <v>316</v>
      </c>
      <c r="M2160" s="34"/>
      <c r="N2160" s="34">
        <v>110000</v>
      </c>
      <c r="O2160" s="34">
        <f t="shared" si="363"/>
        <v>110000</v>
      </c>
      <c r="P2160" s="34"/>
      <c r="Q2160" s="34"/>
      <c r="R2160" s="34"/>
      <c r="S2160" s="34"/>
      <c r="T2160" s="3" t="s">
        <v>2150</v>
      </c>
    </row>
    <row r="2161" spans="1:21" x14ac:dyDescent="0.35">
      <c r="A2161" s="3" t="s">
        <v>133</v>
      </c>
      <c r="B2161" s="3"/>
      <c r="C2161" s="3"/>
      <c r="D2161" s="3"/>
      <c r="E2161" s="34"/>
      <c r="F2161" s="34"/>
      <c r="G2161" s="34"/>
      <c r="H2161" s="34"/>
      <c r="I2161" s="34"/>
      <c r="J2161" s="34"/>
      <c r="K2161" s="98">
        <v>44519</v>
      </c>
      <c r="L2161" s="3" t="s">
        <v>9</v>
      </c>
      <c r="M2161" s="34"/>
      <c r="N2161" s="34">
        <v>-110000</v>
      </c>
      <c r="O2161" s="34">
        <f t="shared" si="363"/>
        <v>-110000</v>
      </c>
      <c r="P2161" s="34"/>
      <c r="Q2161" s="34"/>
      <c r="R2161" s="34"/>
      <c r="S2161" s="34"/>
      <c r="T2161" s="3" t="s">
        <v>2150</v>
      </c>
    </row>
    <row r="2162" spans="1:21" x14ac:dyDescent="0.35">
      <c r="A2162" s="3" t="s">
        <v>133</v>
      </c>
      <c r="B2162" s="3"/>
      <c r="C2162" s="3"/>
      <c r="D2162" s="3"/>
      <c r="E2162" s="34"/>
      <c r="F2162" s="34"/>
      <c r="G2162" s="34"/>
      <c r="H2162" s="34"/>
      <c r="I2162" s="34"/>
      <c r="J2162" s="34"/>
      <c r="K2162" s="98">
        <v>44675</v>
      </c>
      <c r="L2162" s="3" t="s">
        <v>9</v>
      </c>
      <c r="M2162" s="34"/>
      <c r="N2162" s="34">
        <v>84000</v>
      </c>
      <c r="O2162" s="34">
        <f t="shared" si="363"/>
        <v>84000</v>
      </c>
      <c r="P2162" s="34"/>
      <c r="Q2162" s="34"/>
      <c r="R2162" s="34"/>
      <c r="S2162" s="34"/>
      <c r="T2162" s="3" t="s">
        <v>2150</v>
      </c>
    </row>
    <row r="2163" spans="1:21" x14ac:dyDescent="0.35">
      <c r="A2163" s="3" t="s">
        <v>133</v>
      </c>
      <c r="B2163" s="3"/>
      <c r="C2163" s="3"/>
      <c r="D2163" s="3"/>
      <c r="E2163" s="34"/>
      <c r="F2163" s="34"/>
      <c r="G2163" s="34"/>
      <c r="H2163" s="34"/>
      <c r="I2163" s="34"/>
      <c r="J2163" s="34"/>
      <c r="K2163" s="98">
        <v>44687</v>
      </c>
      <c r="L2163" s="3" t="s">
        <v>316</v>
      </c>
      <c r="M2163" s="34"/>
      <c r="N2163" s="34">
        <v>400000</v>
      </c>
      <c r="O2163" s="34">
        <f t="shared" si="363"/>
        <v>400000</v>
      </c>
      <c r="P2163" s="34"/>
      <c r="Q2163" s="34"/>
      <c r="R2163" s="34"/>
      <c r="S2163" s="34"/>
      <c r="T2163" s="3" t="s">
        <v>2150</v>
      </c>
    </row>
    <row r="2164" spans="1:21" x14ac:dyDescent="0.35">
      <c r="A2164" s="3" t="s">
        <v>133</v>
      </c>
      <c r="B2164" s="3"/>
      <c r="C2164" s="3"/>
      <c r="D2164" s="3"/>
      <c r="E2164" s="34"/>
      <c r="F2164" s="34"/>
      <c r="G2164" s="34"/>
      <c r="H2164" s="34"/>
      <c r="I2164" s="34"/>
      <c r="J2164" s="34"/>
      <c r="K2164" s="98">
        <v>44727</v>
      </c>
      <c r="L2164" s="3" t="s">
        <v>9</v>
      </c>
      <c r="M2164" s="34"/>
      <c r="N2164" s="34">
        <v>150000</v>
      </c>
      <c r="O2164" s="34">
        <f t="shared" si="363"/>
        <v>150000</v>
      </c>
      <c r="P2164" s="34"/>
      <c r="Q2164" s="34"/>
      <c r="R2164" s="34"/>
      <c r="S2164" s="34"/>
      <c r="T2164" s="3" t="s">
        <v>2150</v>
      </c>
    </row>
    <row r="2165" spans="1:21" x14ac:dyDescent="0.35">
      <c r="A2165" s="3" t="s">
        <v>133</v>
      </c>
      <c r="B2165" s="3"/>
      <c r="C2165" s="3"/>
      <c r="D2165" s="3"/>
      <c r="E2165" s="34"/>
      <c r="F2165" s="34"/>
      <c r="G2165" s="34"/>
      <c r="H2165" s="34"/>
      <c r="I2165" s="34"/>
      <c r="J2165" s="34"/>
      <c r="K2165" s="98">
        <v>44732</v>
      </c>
      <c r="L2165" s="3" t="s">
        <v>316</v>
      </c>
      <c r="M2165" s="34"/>
      <c r="N2165" s="34">
        <v>250000</v>
      </c>
      <c r="O2165" s="34">
        <f t="shared" si="363"/>
        <v>250000</v>
      </c>
      <c r="P2165" s="34"/>
      <c r="Q2165" s="34"/>
      <c r="R2165" s="34"/>
      <c r="S2165" s="34"/>
      <c r="T2165" s="3" t="s">
        <v>2150</v>
      </c>
    </row>
    <row r="2166" spans="1:21" x14ac:dyDescent="0.35">
      <c r="A2166" s="3" t="s">
        <v>133</v>
      </c>
      <c r="B2166" s="3"/>
      <c r="C2166" s="3"/>
      <c r="D2166" s="3"/>
      <c r="E2166" s="34"/>
      <c r="F2166" s="34"/>
      <c r="G2166" s="34"/>
      <c r="H2166" s="34"/>
      <c r="I2166" s="34"/>
      <c r="J2166" s="34"/>
      <c r="K2166" s="98">
        <v>45224</v>
      </c>
      <c r="L2166" s="3" t="s">
        <v>316</v>
      </c>
      <c r="M2166" s="34"/>
      <c r="N2166" s="34">
        <v>661000</v>
      </c>
      <c r="O2166" s="34">
        <f t="shared" si="363"/>
        <v>661000</v>
      </c>
      <c r="P2166" s="34"/>
      <c r="Q2166" s="34"/>
      <c r="R2166" s="34"/>
      <c r="S2166" s="34"/>
      <c r="T2166" s="3" t="s">
        <v>2150</v>
      </c>
    </row>
    <row r="2167" spans="1:21" x14ac:dyDescent="0.35">
      <c r="A2167" s="3" t="s">
        <v>133</v>
      </c>
      <c r="B2167" s="3"/>
      <c r="C2167" s="3"/>
      <c r="D2167" s="3"/>
      <c r="E2167" s="34"/>
      <c r="F2167" s="34"/>
      <c r="G2167" s="34"/>
      <c r="H2167" s="34"/>
      <c r="I2167" s="34"/>
      <c r="J2167" s="34"/>
      <c r="K2167" s="98">
        <v>45232</v>
      </c>
      <c r="L2167" s="3" t="s">
        <v>316</v>
      </c>
      <c r="M2167" s="34"/>
      <c r="N2167" s="34">
        <v>-560000</v>
      </c>
      <c r="O2167" s="34">
        <f t="shared" si="363"/>
        <v>-560000</v>
      </c>
      <c r="P2167" s="34"/>
      <c r="Q2167" s="34"/>
      <c r="R2167" s="34"/>
      <c r="S2167" s="34"/>
      <c r="T2167" s="3" t="s">
        <v>2150</v>
      </c>
    </row>
    <row r="2168" spans="1:21" x14ac:dyDescent="0.35">
      <c r="A2168" s="3" t="s">
        <v>133</v>
      </c>
      <c r="B2168" s="3"/>
      <c r="C2168" s="3"/>
      <c r="D2168" s="3"/>
      <c r="E2168" s="34"/>
      <c r="F2168" s="34"/>
      <c r="G2168" s="34"/>
      <c r="H2168" s="34"/>
      <c r="I2168" s="34"/>
      <c r="J2168" s="34"/>
      <c r="K2168" s="98">
        <v>45232</v>
      </c>
      <c r="L2168" s="3" t="s">
        <v>316</v>
      </c>
      <c r="M2168" s="34"/>
      <c r="N2168" s="34">
        <v>-600000</v>
      </c>
      <c r="O2168" s="34">
        <f t="shared" si="363"/>
        <v>-600000</v>
      </c>
      <c r="P2168" s="34"/>
      <c r="Q2168" s="34"/>
      <c r="R2168" s="34"/>
      <c r="S2168" s="34"/>
      <c r="T2168" s="3" t="s">
        <v>2150</v>
      </c>
    </row>
    <row r="2169" spans="1:21" x14ac:dyDescent="0.35">
      <c r="A2169" s="3" t="s">
        <v>133</v>
      </c>
      <c r="B2169" s="3"/>
      <c r="C2169" s="3"/>
      <c r="D2169" s="3"/>
      <c r="E2169" s="34"/>
      <c r="F2169" s="34"/>
      <c r="G2169" s="34"/>
      <c r="H2169" s="34"/>
      <c r="I2169" s="34"/>
      <c r="J2169" s="34"/>
      <c r="K2169" s="98">
        <v>45233</v>
      </c>
      <c r="L2169" s="3" t="s">
        <v>9</v>
      </c>
      <c r="M2169" s="34"/>
      <c r="N2169" s="34">
        <v>500000</v>
      </c>
      <c r="O2169" s="34">
        <f t="shared" si="363"/>
        <v>500000</v>
      </c>
      <c r="P2169" s="34"/>
      <c r="Q2169" s="34"/>
      <c r="R2169" s="34"/>
      <c r="S2169" s="34"/>
      <c r="T2169" s="3" t="s">
        <v>2150</v>
      </c>
    </row>
    <row r="2170" spans="1:21" x14ac:dyDescent="0.35">
      <c r="A2170" s="3" t="s">
        <v>133</v>
      </c>
      <c r="B2170" s="3"/>
      <c r="C2170" s="3"/>
      <c r="D2170" s="3"/>
      <c r="E2170" s="34"/>
      <c r="F2170" s="34"/>
      <c r="G2170" s="34"/>
      <c r="H2170" s="34"/>
      <c r="I2170" s="34"/>
      <c r="J2170" s="34"/>
      <c r="K2170" s="98">
        <v>45233</v>
      </c>
      <c r="L2170" s="3" t="s">
        <v>9</v>
      </c>
      <c r="M2170" s="34"/>
      <c r="N2170" s="34">
        <v>22500</v>
      </c>
      <c r="O2170" s="34">
        <f t="shared" si="363"/>
        <v>22500</v>
      </c>
      <c r="P2170" s="34"/>
      <c r="Q2170" s="34"/>
      <c r="R2170" s="34"/>
      <c r="S2170" s="34"/>
      <c r="T2170" s="3" t="s">
        <v>2150</v>
      </c>
    </row>
    <row r="2171" spans="1:21" x14ac:dyDescent="0.35">
      <c r="A2171" s="3" t="s">
        <v>133</v>
      </c>
      <c r="B2171" s="3"/>
      <c r="C2171" s="3"/>
      <c r="D2171" s="3"/>
      <c r="E2171" s="34"/>
      <c r="F2171" s="34"/>
      <c r="G2171" s="34"/>
      <c r="H2171" s="34"/>
      <c r="I2171" s="34"/>
      <c r="J2171" s="34"/>
      <c r="K2171" s="98">
        <v>45233</v>
      </c>
      <c r="L2171" s="3" t="s">
        <v>9</v>
      </c>
      <c r="M2171" s="34"/>
      <c r="N2171" s="34">
        <v>2000</v>
      </c>
      <c r="O2171" s="34">
        <f t="shared" si="363"/>
        <v>2000</v>
      </c>
      <c r="P2171" s="34"/>
      <c r="Q2171" s="34"/>
      <c r="R2171" s="34"/>
      <c r="S2171" s="34"/>
      <c r="T2171" s="3" t="s">
        <v>2150</v>
      </c>
    </row>
    <row r="2172" spans="1:21" x14ac:dyDescent="0.35">
      <c r="A2172" s="3" t="s">
        <v>133</v>
      </c>
      <c r="B2172" s="3"/>
      <c r="C2172" s="3"/>
      <c r="D2172" s="3"/>
      <c r="E2172" s="34"/>
      <c r="F2172" s="34"/>
      <c r="G2172" s="34"/>
      <c r="H2172" s="34"/>
      <c r="I2172" s="34"/>
      <c r="J2172" s="34"/>
      <c r="K2172" s="98">
        <v>45260</v>
      </c>
      <c r="L2172" s="3" t="s">
        <v>9</v>
      </c>
      <c r="M2172" s="34"/>
      <c r="N2172" s="34">
        <v>100000</v>
      </c>
      <c r="O2172" s="34">
        <f t="shared" si="363"/>
        <v>100000</v>
      </c>
      <c r="P2172" s="34"/>
      <c r="Q2172" s="34"/>
      <c r="R2172" s="34"/>
      <c r="S2172" s="34"/>
      <c r="T2172" s="3" t="s">
        <v>2150</v>
      </c>
    </row>
    <row r="2173" spans="1:21" x14ac:dyDescent="0.35">
      <c r="A2173" s="3" t="s">
        <v>133</v>
      </c>
      <c r="B2173" s="3"/>
      <c r="C2173" s="3"/>
      <c r="D2173" s="3"/>
      <c r="E2173" s="34"/>
      <c r="F2173" s="34"/>
      <c r="G2173" s="34"/>
      <c r="H2173" s="34"/>
      <c r="I2173" s="34"/>
      <c r="J2173" s="34"/>
      <c r="K2173" s="3"/>
      <c r="L2173" s="3"/>
      <c r="M2173" s="34"/>
      <c r="N2173" s="34"/>
      <c r="O2173" s="34"/>
      <c r="P2173" s="34"/>
      <c r="Q2173" s="34"/>
      <c r="R2173" s="34"/>
      <c r="S2173" s="34"/>
      <c r="T2173" s="3" t="s">
        <v>2150</v>
      </c>
    </row>
    <row r="2174" spans="1:21" s="95" customFormat="1" x14ac:dyDescent="0.35">
      <c r="A2174" s="18"/>
      <c r="B2174" s="18"/>
      <c r="C2174" s="18"/>
      <c r="D2174" s="18"/>
      <c r="E2174" s="23"/>
      <c r="F2174" s="23"/>
      <c r="G2174" s="23"/>
      <c r="H2174" s="23"/>
      <c r="I2174" s="23"/>
      <c r="J2174" s="23"/>
      <c r="K2174" s="18"/>
      <c r="L2174" s="18"/>
      <c r="M2174" s="23">
        <f t="shared" ref="M2174:N2174" si="364">SUM(M2158:M2173)</f>
        <v>0</v>
      </c>
      <c r="N2174" s="23">
        <f t="shared" si="364"/>
        <v>1410700</v>
      </c>
      <c r="O2174" s="23">
        <f>SUM(O2158:O2173)</f>
        <v>1410700</v>
      </c>
      <c r="P2174" s="23">
        <f>+I2157-M2174</f>
        <v>0</v>
      </c>
      <c r="Q2174" s="23">
        <f>+J2157-N2174</f>
        <v>175</v>
      </c>
      <c r="R2174" s="23">
        <f>+P2174+Q2174</f>
        <v>175</v>
      </c>
      <c r="S2174" s="23">
        <f>+O2174</f>
        <v>1410700</v>
      </c>
      <c r="T2174" s="18"/>
      <c r="U2174" s="95" t="s">
        <v>2302</v>
      </c>
    </row>
    <row r="2175" spans="1:21" x14ac:dyDescent="0.35">
      <c r="A2175" s="3" t="s">
        <v>203</v>
      </c>
      <c r="B2175" s="3" t="s">
        <v>976</v>
      </c>
      <c r="C2175" s="3"/>
      <c r="D2175" s="3">
        <v>22.22</v>
      </c>
      <c r="E2175" s="34">
        <v>750000</v>
      </c>
      <c r="F2175" s="34"/>
      <c r="G2175" s="34"/>
      <c r="H2175" s="34">
        <v>750000</v>
      </c>
      <c r="I2175" s="34">
        <f>+CEILING(F2175*G2175,1000)</f>
        <v>0</v>
      </c>
      <c r="J2175" s="34">
        <f>(H2175-I2175)</f>
        <v>750000</v>
      </c>
      <c r="K2175" s="3"/>
      <c r="L2175" s="3"/>
      <c r="M2175" s="34"/>
      <c r="N2175" s="34"/>
      <c r="O2175" s="34"/>
      <c r="P2175" s="34"/>
      <c r="Q2175" s="34"/>
      <c r="R2175" s="34"/>
      <c r="S2175" s="34"/>
      <c r="T2175" s="3" t="s">
        <v>2153</v>
      </c>
      <c r="U2175" s="1" t="s">
        <v>2303</v>
      </c>
    </row>
    <row r="2176" spans="1:21" x14ac:dyDescent="0.35">
      <c r="A2176" s="3" t="s">
        <v>203</v>
      </c>
      <c r="B2176" s="3"/>
      <c r="C2176" s="3"/>
      <c r="D2176" s="3" t="s">
        <v>2105</v>
      </c>
      <c r="E2176" s="34">
        <v>800000</v>
      </c>
      <c r="F2176" s="34"/>
      <c r="G2176" s="34"/>
      <c r="H2176" s="34"/>
      <c r="I2176" s="34"/>
      <c r="J2176" s="34"/>
      <c r="K2176" s="98">
        <v>44560</v>
      </c>
      <c r="L2176" s="3" t="s">
        <v>316</v>
      </c>
      <c r="M2176" s="34">
        <v>100000</v>
      </c>
      <c r="N2176" s="34"/>
      <c r="O2176" s="34">
        <f t="shared" ref="O2176:O2182" si="365">+SUM(M2176:N2176)</f>
        <v>100000</v>
      </c>
      <c r="P2176" s="34"/>
      <c r="Q2176" s="34"/>
      <c r="R2176" s="34"/>
      <c r="S2176" s="34"/>
      <c r="T2176" s="3" t="s">
        <v>2153</v>
      </c>
    </row>
    <row r="2177" spans="1:21" x14ac:dyDescent="0.35">
      <c r="A2177" s="3" t="s">
        <v>203</v>
      </c>
      <c r="B2177" s="3"/>
      <c r="C2177" s="3"/>
      <c r="D2177" s="3"/>
      <c r="E2177" s="34"/>
      <c r="F2177" s="34"/>
      <c r="G2177" s="34"/>
      <c r="H2177" s="34"/>
      <c r="I2177" s="34"/>
      <c r="J2177" s="34"/>
      <c r="K2177" s="98">
        <v>44560</v>
      </c>
      <c r="L2177" s="3" t="s">
        <v>9</v>
      </c>
      <c r="M2177" s="34"/>
      <c r="N2177" s="34">
        <v>100000</v>
      </c>
      <c r="O2177" s="34">
        <f t="shared" si="365"/>
        <v>100000</v>
      </c>
      <c r="P2177" s="34"/>
      <c r="Q2177" s="34"/>
      <c r="R2177" s="34"/>
      <c r="S2177" s="34"/>
      <c r="T2177" s="3" t="s">
        <v>2153</v>
      </c>
    </row>
    <row r="2178" spans="1:21" x14ac:dyDescent="0.35">
      <c r="A2178" s="3" t="s">
        <v>203</v>
      </c>
      <c r="B2178" s="3"/>
      <c r="C2178" s="3"/>
      <c r="D2178" s="3"/>
      <c r="E2178" s="34"/>
      <c r="F2178" s="34"/>
      <c r="G2178" s="34"/>
      <c r="H2178" s="34"/>
      <c r="I2178" s="34"/>
      <c r="J2178" s="34"/>
      <c r="K2178" s="98">
        <v>44631</v>
      </c>
      <c r="L2178" s="3" t="s">
        <v>9</v>
      </c>
      <c r="M2178" s="34"/>
      <c r="N2178" s="34">
        <v>300000</v>
      </c>
      <c r="O2178" s="34">
        <f t="shared" si="365"/>
        <v>300000</v>
      </c>
      <c r="P2178" s="34"/>
      <c r="Q2178" s="34"/>
      <c r="R2178" s="34"/>
      <c r="S2178" s="34"/>
      <c r="T2178" s="3" t="s">
        <v>2153</v>
      </c>
    </row>
    <row r="2179" spans="1:21" x14ac:dyDescent="0.35">
      <c r="A2179" s="3" t="s">
        <v>203</v>
      </c>
      <c r="B2179" s="3"/>
      <c r="C2179" s="3"/>
      <c r="D2179" s="3"/>
      <c r="E2179" s="34"/>
      <c r="F2179" s="34"/>
      <c r="G2179" s="34"/>
      <c r="H2179" s="34"/>
      <c r="I2179" s="34"/>
      <c r="J2179" s="34"/>
      <c r="K2179" s="98">
        <v>44651</v>
      </c>
      <c r="L2179" s="100" t="s">
        <v>2297</v>
      </c>
      <c r="M2179" s="34"/>
      <c r="N2179" s="100">
        <v>-100000</v>
      </c>
      <c r="O2179" s="34">
        <f t="shared" si="365"/>
        <v>-100000</v>
      </c>
      <c r="P2179" s="34"/>
      <c r="Q2179" s="34"/>
      <c r="R2179" s="34"/>
      <c r="S2179" s="34"/>
      <c r="T2179" s="3" t="s">
        <v>2153</v>
      </c>
    </row>
    <row r="2180" spans="1:21" x14ac:dyDescent="0.35">
      <c r="A2180" s="3" t="s">
        <v>203</v>
      </c>
      <c r="B2180" s="3"/>
      <c r="C2180" s="3"/>
      <c r="D2180" s="3"/>
      <c r="E2180" s="34"/>
      <c r="F2180" s="34"/>
      <c r="G2180" s="34"/>
      <c r="H2180" s="34"/>
      <c r="I2180" s="34"/>
      <c r="J2180" s="34"/>
      <c r="K2180" s="98">
        <v>44720</v>
      </c>
      <c r="L2180" s="3" t="s">
        <v>9</v>
      </c>
      <c r="M2180" s="34"/>
      <c r="N2180" s="34">
        <v>170000</v>
      </c>
      <c r="O2180" s="34">
        <f t="shared" si="365"/>
        <v>170000</v>
      </c>
      <c r="P2180" s="34"/>
      <c r="Q2180" s="34"/>
      <c r="R2180" s="34"/>
      <c r="S2180" s="34"/>
      <c r="T2180" s="3" t="s">
        <v>2153</v>
      </c>
    </row>
    <row r="2181" spans="1:21" x14ac:dyDescent="0.35">
      <c r="A2181" s="3" t="s">
        <v>203</v>
      </c>
      <c r="B2181" s="3"/>
      <c r="C2181" s="3" t="s">
        <v>2106</v>
      </c>
      <c r="D2181" s="3"/>
      <c r="E2181" s="34"/>
      <c r="F2181" s="34"/>
      <c r="G2181" s="34"/>
      <c r="H2181" s="34"/>
      <c r="I2181" s="34"/>
      <c r="J2181" s="34"/>
      <c r="K2181" s="98">
        <v>45616</v>
      </c>
      <c r="L2181" s="3" t="s">
        <v>9</v>
      </c>
      <c r="M2181" s="34"/>
      <c r="N2181" s="34">
        <v>-400000</v>
      </c>
      <c r="O2181" s="34">
        <f t="shared" si="365"/>
        <v>-400000</v>
      </c>
      <c r="P2181" s="34"/>
      <c r="Q2181" s="34"/>
      <c r="R2181" s="34"/>
      <c r="S2181" s="34"/>
      <c r="T2181" s="3" t="s">
        <v>2153</v>
      </c>
    </row>
    <row r="2182" spans="1:21" x14ac:dyDescent="0.35">
      <c r="A2182" s="3" t="s">
        <v>203</v>
      </c>
      <c r="B2182" s="3"/>
      <c r="C2182" s="3" t="s">
        <v>2107</v>
      </c>
      <c r="D2182" s="3"/>
      <c r="E2182" s="34"/>
      <c r="F2182" s="34"/>
      <c r="G2182" s="34"/>
      <c r="H2182" s="34"/>
      <c r="I2182" s="34"/>
      <c r="J2182" s="34"/>
      <c r="K2182" s="98">
        <v>45621</v>
      </c>
      <c r="L2182" s="3" t="s">
        <v>316</v>
      </c>
      <c r="M2182" s="34">
        <v>800000</v>
      </c>
      <c r="N2182" s="34"/>
      <c r="O2182" s="34">
        <f t="shared" si="365"/>
        <v>800000</v>
      </c>
      <c r="P2182" s="34"/>
      <c r="Q2182" s="34"/>
      <c r="R2182" s="34"/>
      <c r="S2182" s="34"/>
      <c r="T2182" s="3" t="s">
        <v>2153</v>
      </c>
    </row>
    <row r="2183" spans="1:21" x14ac:dyDescent="0.35">
      <c r="A2183" s="3" t="s">
        <v>203</v>
      </c>
      <c r="B2183" s="3"/>
      <c r="C2183" s="3"/>
      <c r="D2183" s="3"/>
      <c r="E2183" s="34"/>
      <c r="F2183" s="34"/>
      <c r="G2183" s="34"/>
      <c r="H2183" s="34"/>
      <c r="I2183" s="34"/>
      <c r="J2183" s="34"/>
      <c r="K2183" s="3"/>
      <c r="L2183" s="3"/>
      <c r="M2183" s="34"/>
      <c r="N2183" s="34"/>
      <c r="O2183" s="34"/>
      <c r="P2183" s="34"/>
      <c r="Q2183" s="34"/>
      <c r="R2183" s="34"/>
      <c r="S2183" s="34"/>
      <c r="T2183" s="3" t="s">
        <v>2153</v>
      </c>
    </row>
    <row r="2184" spans="1:21" s="95" customFormat="1" x14ac:dyDescent="0.35">
      <c r="A2184" s="18"/>
      <c r="B2184" s="18"/>
      <c r="C2184" s="18"/>
      <c r="D2184" s="18"/>
      <c r="E2184" s="23"/>
      <c r="F2184" s="23"/>
      <c r="G2184" s="23"/>
      <c r="H2184" s="23"/>
      <c r="I2184" s="23"/>
      <c r="J2184" s="23"/>
      <c r="K2184" s="18"/>
      <c r="L2184" s="18"/>
      <c r="M2184" s="23">
        <f t="shared" ref="M2184:N2184" si="366">SUM(M2176:M2183)</f>
        <v>900000</v>
      </c>
      <c r="N2184" s="23">
        <f t="shared" si="366"/>
        <v>70000</v>
      </c>
      <c r="O2184" s="23">
        <f>SUM(O2176:O2183)</f>
        <v>970000</v>
      </c>
      <c r="P2184" s="23">
        <f>+I2175-M2184</f>
        <v>-900000</v>
      </c>
      <c r="Q2184" s="23">
        <f>+J2175-N2184</f>
        <v>680000</v>
      </c>
      <c r="R2184" s="23">
        <f>+P2184+Q2184</f>
        <v>-220000</v>
      </c>
      <c r="S2184" s="23">
        <f>+O2184</f>
        <v>970000</v>
      </c>
      <c r="T2184" s="18"/>
      <c r="U2184" s="95" t="s">
        <v>2302</v>
      </c>
    </row>
    <row r="2185" spans="1:21" x14ac:dyDescent="0.35">
      <c r="A2185" s="3" t="s">
        <v>204</v>
      </c>
      <c r="B2185" s="3" t="s">
        <v>976</v>
      </c>
      <c r="C2185" s="3"/>
      <c r="D2185" s="3"/>
      <c r="E2185" s="34">
        <v>800000</v>
      </c>
      <c r="F2185" s="34"/>
      <c r="G2185" s="34"/>
      <c r="H2185" s="34">
        <v>800000</v>
      </c>
      <c r="I2185" s="34">
        <f>+CEILING(F2185*G2185,1000)</f>
        <v>0</v>
      </c>
      <c r="J2185" s="34">
        <f>(H2185-I2185)</f>
        <v>800000</v>
      </c>
      <c r="K2185" s="98">
        <v>44560</v>
      </c>
      <c r="L2185" s="3" t="s">
        <v>2109</v>
      </c>
      <c r="M2185" s="34"/>
      <c r="N2185" s="34"/>
      <c r="O2185" s="34"/>
      <c r="P2185" s="34"/>
      <c r="Q2185" s="34"/>
      <c r="R2185" s="34"/>
      <c r="S2185" s="34"/>
      <c r="T2185" s="3" t="s">
        <v>295</v>
      </c>
      <c r="U2185" s="1" t="s">
        <v>2303</v>
      </c>
    </row>
    <row r="2186" spans="1:21" x14ac:dyDescent="0.35">
      <c r="A2186" s="3" t="s">
        <v>204</v>
      </c>
      <c r="B2186" s="3"/>
      <c r="C2186" s="3"/>
      <c r="D2186" s="3"/>
      <c r="E2186" s="34"/>
      <c r="F2186" s="34"/>
      <c r="G2186" s="34"/>
      <c r="H2186" s="34"/>
      <c r="I2186" s="34"/>
      <c r="J2186" s="34"/>
      <c r="K2186" s="98">
        <v>44560</v>
      </c>
      <c r="L2186" s="3" t="s">
        <v>9</v>
      </c>
      <c r="M2186" s="34"/>
      <c r="N2186" s="34">
        <v>100000</v>
      </c>
      <c r="O2186" s="34">
        <f t="shared" ref="O2186:O2187" si="367">+SUM(M2186:N2186)</f>
        <v>100000</v>
      </c>
      <c r="P2186" s="34"/>
      <c r="Q2186" s="34"/>
      <c r="R2186" s="34"/>
      <c r="S2186" s="34"/>
      <c r="T2186" s="3" t="s">
        <v>295</v>
      </c>
    </row>
    <row r="2187" spans="1:21" x14ac:dyDescent="0.35">
      <c r="A2187" s="3" t="s">
        <v>204</v>
      </c>
      <c r="B2187" s="3"/>
      <c r="C2187" s="3"/>
      <c r="D2187" s="3"/>
      <c r="E2187" s="34"/>
      <c r="F2187" s="34"/>
      <c r="G2187" s="34"/>
      <c r="H2187" s="34"/>
      <c r="I2187" s="34"/>
      <c r="J2187" s="34"/>
      <c r="K2187" s="98">
        <v>45015</v>
      </c>
      <c r="L2187" s="3" t="s">
        <v>1204</v>
      </c>
      <c r="M2187" s="34"/>
      <c r="N2187" s="34">
        <v>-100000</v>
      </c>
      <c r="O2187" s="34">
        <f t="shared" si="367"/>
        <v>-100000</v>
      </c>
      <c r="P2187" s="34"/>
      <c r="Q2187" s="34"/>
      <c r="R2187" s="34"/>
      <c r="S2187" s="34"/>
      <c r="T2187" s="3" t="s">
        <v>295</v>
      </c>
    </row>
    <row r="2188" spans="1:21" x14ac:dyDescent="0.35">
      <c r="A2188" s="3" t="s">
        <v>204</v>
      </c>
      <c r="B2188" s="3"/>
      <c r="C2188" s="3"/>
      <c r="D2188" s="3"/>
      <c r="E2188" s="34"/>
      <c r="F2188" s="34"/>
      <c r="G2188" s="34"/>
      <c r="H2188" s="34"/>
      <c r="I2188" s="34"/>
      <c r="J2188" s="34"/>
      <c r="K2188" s="3"/>
      <c r="L2188" s="3"/>
      <c r="M2188" s="34"/>
      <c r="N2188" s="34"/>
      <c r="O2188" s="34"/>
      <c r="P2188" s="34"/>
      <c r="Q2188" s="34"/>
      <c r="R2188" s="34"/>
      <c r="S2188" s="34"/>
      <c r="T2188" s="3" t="s">
        <v>2157</v>
      </c>
    </row>
    <row r="2189" spans="1:21" s="95" customFormat="1" x14ac:dyDescent="0.35">
      <c r="A2189" s="18"/>
      <c r="B2189" s="18"/>
      <c r="C2189" s="18"/>
      <c r="D2189" s="18"/>
      <c r="E2189" s="23"/>
      <c r="F2189" s="23"/>
      <c r="G2189" s="23"/>
      <c r="H2189" s="23"/>
      <c r="I2189" s="23"/>
      <c r="J2189" s="23"/>
      <c r="K2189" s="18"/>
      <c r="L2189" s="18"/>
      <c r="M2189" s="23">
        <f t="shared" ref="M2189:N2189" si="368">SUM(M2186:M2188)</f>
        <v>0</v>
      </c>
      <c r="N2189" s="23">
        <f t="shared" si="368"/>
        <v>0</v>
      </c>
      <c r="O2189" s="23">
        <f>SUM(O2186:O2188)</f>
        <v>0</v>
      </c>
      <c r="P2189" s="23">
        <f>+I2185-M2189</f>
        <v>0</v>
      </c>
      <c r="Q2189" s="23">
        <f>+J2185-N2189</f>
        <v>800000</v>
      </c>
      <c r="R2189" s="23">
        <f>+P2189+Q2189</f>
        <v>800000</v>
      </c>
      <c r="S2189" s="23">
        <f>+O2189</f>
        <v>0</v>
      </c>
      <c r="T2189" s="18"/>
      <c r="U2189" s="95" t="s">
        <v>2302</v>
      </c>
    </row>
    <row r="2190" spans="1:21" x14ac:dyDescent="0.35">
      <c r="A2190" s="3" t="s">
        <v>205</v>
      </c>
      <c r="B2190" s="3" t="s">
        <v>976</v>
      </c>
      <c r="C2190" s="3"/>
      <c r="D2190" s="3"/>
      <c r="E2190" s="34">
        <v>700000</v>
      </c>
      <c r="F2190" s="34"/>
      <c r="G2190" s="34"/>
      <c r="H2190" s="34">
        <v>800000</v>
      </c>
      <c r="I2190" s="34">
        <f>+CEILING(F2190*G2190,1000)</f>
        <v>0</v>
      </c>
      <c r="J2190" s="34">
        <f>(H2190-I2190)</f>
        <v>800000</v>
      </c>
      <c r="K2190" s="98">
        <v>44565</v>
      </c>
      <c r="L2190" s="3" t="s">
        <v>2109</v>
      </c>
      <c r="M2190" s="34"/>
      <c r="N2190" s="34"/>
      <c r="O2190" s="34"/>
      <c r="P2190" s="34"/>
      <c r="Q2190" s="34"/>
      <c r="R2190" s="34"/>
      <c r="S2190" s="34"/>
      <c r="T2190" s="3" t="s">
        <v>2150</v>
      </c>
      <c r="U2190" s="1" t="s">
        <v>2303</v>
      </c>
    </row>
    <row r="2191" spans="1:21" x14ac:dyDescent="0.35">
      <c r="A2191" s="3" t="s">
        <v>205</v>
      </c>
      <c r="B2191" s="3"/>
      <c r="C2191" s="3"/>
      <c r="D2191" s="3"/>
      <c r="E2191" s="34"/>
      <c r="F2191" s="34"/>
      <c r="G2191" s="34"/>
      <c r="H2191" s="34"/>
      <c r="I2191" s="34"/>
      <c r="J2191" s="34"/>
      <c r="K2191" s="98">
        <v>44565</v>
      </c>
      <c r="L2191" s="3" t="s">
        <v>1182</v>
      </c>
      <c r="M2191" s="34"/>
      <c r="N2191" s="34">
        <v>10000</v>
      </c>
      <c r="O2191" s="34">
        <f t="shared" ref="O2191:O2192" si="369">+SUM(M2191:N2191)</f>
        <v>10000</v>
      </c>
      <c r="P2191" s="34"/>
      <c r="Q2191" s="34"/>
      <c r="R2191" s="34"/>
      <c r="S2191" s="34"/>
      <c r="T2191" s="3" t="s">
        <v>2150</v>
      </c>
    </row>
    <row r="2192" spans="1:21" x14ac:dyDescent="0.35">
      <c r="A2192" s="3" t="s">
        <v>205</v>
      </c>
      <c r="B2192" s="3"/>
      <c r="C2192" s="3"/>
      <c r="D2192" s="3"/>
      <c r="E2192" s="34"/>
      <c r="F2192" s="34"/>
      <c r="G2192" s="34"/>
      <c r="H2192" s="34"/>
      <c r="I2192" s="34"/>
      <c r="J2192" s="34"/>
      <c r="K2192" s="98">
        <v>44631</v>
      </c>
      <c r="L2192" s="3" t="s">
        <v>1182</v>
      </c>
      <c r="M2192" s="34"/>
      <c r="N2192" s="34">
        <v>340000</v>
      </c>
      <c r="O2192" s="34">
        <f t="shared" si="369"/>
        <v>340000</v>
      </c>
      <c r="P2192" s="34"/>
      <c r="Q2192" s="34"/>
      <c r="R2192" s="34"/>
      <c r="S2192" s="34"/>
      <c r="T2192" s="3" t="s">
        <v>2150</v>
      </c>
    </row>
    <row r="2193" spans="1:21" x14ac:dyDescent="0.35">
      <c r="A2193" s="3" t="s">
        <v>205</v>
      </c>
      <c r="B2193" s="3"/>
      <c r="C2193" s="3"/>
      <c r="D2193" s="3"/>
      <c r="E2193" s="34"/>
      <c r="F2193" s="34"/>
      <c r="G2193" s="34"/>
      <c r="H2193" s="34"/>
      <c r="I2193" s="34"/>
      <c r="J2193" s="34"/>
      <c r="K2193" s="3"/>
      <c r="L2193" s="3"/>
      <c r="M2193" s="34"/>
      <c r="N2193" s="34"/>
      <c r="O2193" s="34"/>
      <c r="P2193" s="34"/>
      <c r="Q2193" s="34"/>
      <c r="R2193" s="34"/>
      <c r="S2193" s="34"/>
      <c r="T2193" s="3" t="s">
        <v>2150</v>
      </c>
    </row>
    <row r="2194" spans="1:21" s="95" customFormat="1" x14ac:dyDescent="0.35">
      <c r="A2194" s="18"/>
      <c r="B2194" s="18"/>
      <c r="C2194" s="18"/>
      <c r="D2194" s="18"/>
      <c r="E2194" s="23"/>
      <c r="F2194" s="23"/>
      <c r="G2194" s="23"/>
      <c r="H2194" s="23"/>
      <c r="I2194" s="23"/>
      <c r="J2194" s="23"/>
      <c r="K2194" s="18"/>
      <c r="L2194" s="18"/>
      <c r="M2194" s="23">
        <f t="shared" ref="M2194:N2194" si="370">SUM(M2191:M2193)</f>
        <v>0</v>
      </c>
      <c r="N2194" s="23">
        <f t="shared" si="370"/>
        <v>350000</v>
      </c>
      <c r="O2194" s="23">
        <f>SUM(O2191:O2193)</f>
        <v>350000</v>
      </c>
      <c r="P2194" s="23">
        <f>+I2190-M2194</f>
        <v>0</v>
      </c>
      <c r="Q2194" s="23">
        <f>+J2190-N2194</f>
        <v>450000</v>
      </c>
      <c r="R2194" s="23">
        <f>+P2194+Q2194</f>
        <v>450000</v>
      </c>
      <c r="S2194" s="23">
        <f>+O2194</f>
        <v>350000</v>
      </c>
      <c r="T2194" s="18"/>
      <c r="U2194" s="95" t="s">
        <v>2302</v>
      </c>
    </row>
    <row r="2195" spans="1:21" x14ac:dyDescent="0.35">
      <c r="A2195" s="3" t="s">
        <v>206</v>
      </c>
      <c r="B2195" s="3" t="s">
        <v>976</v>
      </c>
      <c r="C2195" s="3"/>
      <c r="D2195" s="3"/>
      <c r="E2195" s="34">
        <v>700000</v>
      </c>
      <c r="F2195" s="34"/>
      <c r="G2195" s="34"/>
      <c r="H2195" s="34">
        <v>700000</v>
      </c>
      <c r="I2195" s="34">
        <f>+CEILING(F2195*G2195,1000)</f>
        <v>0</v>
      </c>
      <c r="J2195" s="34">
        <f>(H2195-I2195)</f>
        <v>700000</v>
      </c>
      <c r="K2195" s="98">
        <v>44588</v>
      </c>
      <c r="L2195" s="3" t="s">
        <v>2109</v>
      </c>
      <c r="M2195" s="34"/>
      <c r="N2195" s="34"/>
      <c r="O2195" s="34"/>
      <c r="P2195" s="34"/>
      <c r="Q2195" s="34"/>
      <c r="R2195" s="34"/>
      <c r="S2195" s="34"/>
      <c r="T2195" s="3" t="s">
        <v>294</v>
      </c>
      <c r="U2195" s="1" t="s">
        <v>2303</v>
      </c>
    </row>
    <row r="2196" spans="1:21" x14ac:dyDescent="0.35">
      <c r="A2196" s="3" t="s">
        <v>206</v>
      </c>
      <c r="B2196" s="3"/>
      <c r="C2196" s="3"/>
      <c r="D2196" s="3"/>
      <c r="E2196" s="34">
        <v>836000</v>
      </c>
      <c r="F2196" s="34"/>
      <c r="G2196" s="34"/>
      <c r="H2196" s="34"/>
      <c r="I2196" s="34"/>
      <c r="J2196" s="34"/>
      <c r="K2196" s="98">
        <v>44589</v>
      </c>
      <c r="L2196" s="3" t="s">
        <v>1182</v>
      </c>
      <c r="M2196" s="34"/>
      <c r="N2196" s="34">
        <v>50000</v>
      </c>
      <c r="O2196" s="34">
        <f t="shared" ref="O2196:O2203" si="371">+SUM(M2196:N2196)</f>
        <v>50000</v>
      </c>
      <c r="P2196" s="34"/>
      <c r="Q2196" s="34"/>
      <c r="R2196" s="34"/>
      <c r="S2196" s="34"/>
      <c r="T2196" s="3" t="s">
        <v>294</v>
      </c>
    </row>
    <row r="2197" spans="1:21" x14ac:dyDescent="0.35">
      <c r="A2197" s="3" t="s">
        <v>206</v>
      </c>
      <c r="B2197" s="3"/>
      <c r="C2197" s="3"/>
      <c r="D2197" s="3"/>
      <c r="E2197" s="34"/>
      <c r="F2197" s="34"/>
      <c r="G2197" s="34"/>
      <c r="H2197" s="34"/>
      <c r="I2197" s="34"/>
      <c r="J2197" s="34"/>
      <c r="K2197" s="98">
        <v>44617</v>
      </c>
      <c r="L2197" s="3" t="s">
        <v>1182</v>
      </c>
      <c r="M2197" s="34"/>
      <c r="N2197" s="34">
        <v>125000</v>
      </c>
      <c r="O2197" s="34">
        <f t="shared" si="371"/>
        <v>125000</v>
      </c>
      <c r="P2197" s="34"/>
      <c r="Q2197" s="34"/>
      <c r="R2197" s="34"/>
      <c r="S2197" s="34"/>
      <c r="T2197" s="3" t="s">
        <v>294</v>
      </c>
    </row>
    <row r="2198" spans="1:21" x14ac:dyDescent="0.35">
      <c r="A2198" s="3" t="s">
        <v>206</v>
      </c>
      <c r="B2198" s="3"/>
      <c r="C2198" s="3"/>
      <c r="D2198" s="3"/>
      <c r="E2198" s="34"/>
      <c r="F2198" s="34"/>
      <c r="G2198" s="34"/>
      <c r="H2198" s="34"/>
      <c r="I2198" s="34"/>
      <c r="J2198" s="34"/>
      <c r="K2198" s="98">
        <v>44709</v>
      </c>
      <c r="L2198" s="3" t="s">
        <v>1182</v>
      </c>
      <c r="M2198" s="34"/>
      <c r="N2198" s="34">
        <v>175000</v>
      </c>
      <c r="O2198" s="34">
        <f t="shared" si="371"/>
        <v>175000</v>
      </c>
      <c r="P2198" s="34"/>
      <c r="Q2198" s="34"/>
      <c r="R2198" s="34"/>
      <c r="S2198" s="34"/>
      <c r="T2198" s="3" t="s">
        <v>294</v>
      </c>
    </row>
    <row r="2199" spans="1:21" x14ac:dyDescent="0.35">
      <c r="A2199" s="3" t="s">
        <v>206</v>
      </c>
      <c r="B2199" s="3"/>
      <c r="C2199" s="3" t="s">
        <v>2108</v>
      </c>
      <c r="D2199" s="3"/>
      <c r="E2199" s="34"/>
      <c r="F2199" s="34"/>
      <c r="G2199" s="34"/>
      <c r="H2199" s="34"/>
      <c r="I2199" s="34"/>
      <c r="J2199" s="34"/>
      <c r="K2199" s="98">
        <v>45150</v>
      </c>
      <c r="L2199" s="3" t="s">
        <v>316</v>
      </c>
      <c r="M2199" s="34">
        <v>300000</v>
      </c>
      <c r="N2199" s="34"/>
      <c r="O2199" s="34">
        <f t="shared" si="371"/>
        <v>300000</v>
      </c>
      <c r="P2199" s="34"/>
      <c r="Q2199" s="34"/>
      <c r="R2199" s="34"/>
      <c r="S2199" s="34"/>
      <c r="T2199" s="3" t="s">
        <v>294</v>
      </c>
    </row>
    <row r="2200" spans="1:21" x14ac:dyDescent="0.35">
      <c r="A2200" s="3" t="s">
        <v>206</v>
      </c>
      <c r="B2200" s="3"/>
      <c r="C2200" s="3" t="s">
        <v>1991</v>
      </c>
      <c r="D2200" s="3"/>
      <c r="E2200" s="34"/>
      <c r="F2200" s="34"/>
      <c r="G2200" s="34"/>
      <c r="H2200" s="34"/>
      <c r="I2200" s="34"/>
      <c r="J2200" s="34"/>
      <c r="K2200" s="98">
        <v>45688</v>
      </c>
      <c r="L2200" s="3" t="s">
        <v>316</v>
      </c>
      <c r="M2200" s="34">
        <v>537000</v>
      </c>
      <c r="N2200" s="34"/>
      <c r="O2200" s="34">
        <f t="shared" si="371"/>
        <v>537000</v>
      </c>
      <c r="P2200" s="34"/>
      <c r="Q2200" s="34"/>
      <c r="R2200" s="34"/>
      <c r="S2200" s="34"/>
      <c r="T2200" s="3" t="s">
        <v>294</v>
      </c>
    </row>
    <row r="2201" spans="1:21" x14ac:dyDescent="0.35">
      <c r="A2201" s="3" t="s">
        <v>206</v>
      </c>
      <c r="B2201" s="3"/>
      <c r="C2201" s="3" t="s">
        <v>2108</v>
      </c>
      <c r="D2201" s="3"/>
      <c r="E2201" s="34"/>
      <c r="F2201" s="34"/>
      <c r="G2201" s="34"/>
      <c r="H2201" s="34"/>
      <c r="I2201" s="34"/>
      <c r="J2201" s="34"/>
      <c r="K2201" s="98">
        <v>45722</v>
      </c>
      <c r="L2201" s="3" t="s">
        <v>9</v>
      </c>
      <c r="M2201" s="34"/>
      <c r="N2201" s="34">
        <v>-487000</v>
      </c>
      <c r="O2201" s="34">
        <f t="shared" si="371"/>
        <v>-487000</v>
      </c>
      <c r="P2201" s="34"/>
      <c r="Q2201" s="34"/>
      <c r="R2201" s="34"/>
      <c r="S2201" s="34"/>
      <c r="T2201" s="3" t="s">
        <v>294</v>
      </c>
    </row>
    <row r="2202" spans="1:21" x14ac:dyDescent="0.35">
      <c r="A2202" s="3" t="s">
        <v>206</v>
      </c>
      <c r="B2202" s="3"/>
      <c r="C2202" s="3"/>
      <c r="D2202" s="3"/>
      <c r="E2202" s="34"/>
      <c r="F2202" s="34"/>
      <c r="G2202" s="34"/>
      <c r="H2202" s="34"/>
      <c r="I2202" s="34"/>
      <c r="J2202" s="34"/>
      <c r="K2202" s="98">
        <v>45875</v>
      </c>
      <c r="L2202" s="3" t="s">
        <v>314</v>
      </c>
      <c r="M2202" s="34">
        <v>-837000</v>
      </c>
      <c r="N2202" s="34"/>
      <c r="O2202" s="34">
        <f t="shared" si="371"/>
        <v>-837000</v>
      </c>
      <c r="P2202" s="34"/>
      <c r="Q2202" s="34"/>
      <c r="R2202" s="34"/>
      <c r="S2202" s="34"/>
      <c r="T2202" s="3" t="s">
        <v>294</v>
      </c>
    </row>
    <row r="2203" spans="1:21" x14ac:dyDescent="0.35">
      <c r="A2203" s="3" t="s">
        <v>206</v>
      </c>
      <c r="B2203" s="3"/>
      <c r="C2203" s="3"/>
      <c r="D2203" s="3"/>
      <c r="E2203" s="34"/>
      <c r="F2203" s="34"/>
      <c r="G2203" s="34"/>
      <c r="H2203" s="34"/>
      <c r="I2203" s="34"/>
      <c r="J2203" s="34"/>
      <c r="K2203" s="98">
        <v>46106</v>
      </c>
      <c r="L2203" s="3" t="s">
        <v>9</v>
      </c>
      <c r="M2203" s="34"/>
      <c r="N2203" s="34">
        <v>137000</v>
      </c>
      <c r="O2203" s="34">
        <f t="shared" si="371"/>
        <v>137000</v>
      </c>
      <c r="P2203" s="34"/>
      <c r="Q2203" s="34"/>
      <c r="R2203" s="34"/>
      <c r="S2203" s="34"/>
      <c r="T2203" s="3"/>
    </row>
    <row r="2204" spans="1:21" x14ac:dyDescent="0.35">
      <c r="A2204" s="3" t="s">
        <v>206</v>
      </c>
      <c r="B2204" s="3"/>
      <c r="C2204" s="3"/>
      <c r="D2204" s="3"/>
      <c r="E2204" s="34"/>
      <c r="F2204" s="34"/>
      <c r="G2204" s="34"/>
      <c r="H2204" s="34"/>
      <c r="I2204" s="34"/>
      <c r="J2204" s="34"/>
      <c r="K2204" s="3"/>
      <c r="L2204" s="3"/>
      <c r="M2204" s="34"/>
      <c r="N2204" s="34"/>
      <c r="O2204" s="34"/>
      <c r="P2204" s="34"/>
      <c r="Q2204" s="34"/>
      <c r="R2204" s="34"/>
      <c r="S2204" s="34"/>
      <c r="T2204" s="3" t="s">
        <v>294</v>
      </c>
    </row>
    <row r="2205" spans="1:21" s="95" customFormat="1" x14ac:dyDescent="0.35">
      <c r="A2205" s="18"/>
      <c r="B2205" s="18"/>
      <c r="C2205" s="18"/>
      <c r="D2205" s="18"/>
      <c r="E2205" s="23"/>
      <c r="F2205" s="23"/>
      <c r="G2205" s="23"/>
      <c r="H2205" s="23"/>
      <c r="I2205" s="23"/>
      <c r="J2205" s="23"/>
      <c r="K2205" s="18"/>
      <c r="L2205" s="18"/>
      <c r="M2205" s="23">
        <f t="shared" ref="M2205:N2205" si="372">SUM(M2196:M2204)</f>
        <v>0</v>
      </c>
      <c r="N2205" s="23">
        <f t="shared" si="372"/>
        <v>0</v>
      </c>
      <c r="O2205" s="23">
        <f>SUM(O2196:O2204)</f>
        <v>0</v>
      </c>
      <c r="P2205" s="23">
        <f>+I2195-M2205</f>
        <v>0</v>
      </c>
      <c r="Q2205" s="23">
        <f>+J2195-N2205</f>
        <v>700000</v>
      </c>
      <c r="R2205" s="23">
        <f>+P2205+Q2205</f>
        <v>700000</v>
      </c>
      <c r="S2205" s="23">
        <f>+O2205</f>
        <v>0</v>
      </c>
      <c r="T2205" s="18"/>
      <c r="U2205" s="95" t="s">
        <v>2302</v>
      </c>
    </row>
    <row r="2206" spans="1:21" s="28" customFormat="1" x14ac:dyDescent="0.35">
      <c r="A2206" s="26" t="s">
        <v>207</v>
      </c>
      <c r="B2206" s="26" t="s">
        <v>976</v>
      </c>
      <c r="C2206" s="26"/>
      <c r="D2206" s="26"/>
      <c r="E2206" s="27">
        <v>700000</v>
      </c>
      <c r="F2206" s="27"/>
      <c r="G2206" s="27"/>
      <c r="H2206" s="27">
        <v>700000</v>
      </c>
      <c r="I2206" s="27"/>
      <c r="J2206" s="27"/>
      <c r="K2206" s="26"/>
      <c r="L2206" s="26"/>
      <c r="M2206" s="27"/>
      <c r="N2206" s="27"/>
      <c r="O2206" s="27"/>
      <c r="P2206" s="27"/>
      <c r="Q2206" s="27">
        <v>700000</v>
      </c>
      <c r="R2206" s="27">
        <v>700000</v>
      </c>
      <c r="S2206" s="27"/>
      <c r="T2206" s="26" t="s">
        <v>295</v>
      </c>
      <c r="U2206" s="28" t="s">
        <v>2303</v>
      </c>
    </row>
    <row r="2207" spans="1:21" s="28" customFormat="1" x14ac:dyDescent="0.35">
      <c r="A2207" s="26" t="s">
        <v>208</v>
      </c>
      <c r="B2207" s="26" t="s">
        <v>976</v>
      </c>
      <c r="C2207" s="26"/>
      <c r="D2207" s="26"/>
      <c r="E2207" s="27">
        <v>750000</v>
      </c>
      <c r="F2207" s="27"/>
      <c r="G2207" s="27"/>
      <c r="H2207" s="27">
        <v>750000</v>
      </c>
      <c r="I2207" s="27"/>
      <c r="J2207" s="27"/>
      <c r="K2207" s="26"/>
      <c r="L2207" s="26"/>
      <c r="M2207" s="27"/>
      <c r="N2207" s="27"/>
      <c r="O2207" s="27"/>
      <c r="P2207" s="27"/>
      <c r="Q2207" s="27">
        <v>750000</v>
      </c>
      <c r="R2207" s="27">
        <v>750000</v>
      </c>
      <c r="S2207" s="27"/>
      <c r="T2207" s="26"/>
      <c r="U2207" s="28" t="s">
        <v>2303</v>
      </c>
    </row>
    <row r="2208" spans="1:21" s="28" customFormat="1" x14ac:dyDescent="0.35">
      <c r="A2208" s="26" t="s">
        <v>209</v>
      </c>
      <c r="B2208" s="26" t="s">
        <v>976</v>
      </c>
      <c r="C2208" s="26"/>
      <c r="D2208" s="26"/>
      <c r="E2208" s="27">
        <v>750000</v>
      </c>
      <c r="F2208" s="27"/>
      <c r="G2208" s="27"/>
      <c r="H2208" s="27">
        <v>750000</v>
      </c>
      <c r="I2208" s="27"/>
      <c r="J2208" s="27"/>
      <c r="K2208" s="26"/>
      <c r="L2208" s="26"/>
      <c r="M2208" s="27"/>
      <c r="N2208" s="27"/>
      <c r="O2208" s="27"/>
      <c r="P2208" s="27"/>
      <c r="Q2208" s="27">
        <v>750000</v>
      </c>
      <c r="R2208" s="27">
        <v>750000</v>
      </c>
      <c r="S2208" s="27"/>
      <c r="T2208" s="26"/>
      <c r="U2208" s="28" t="s">
        <v>2303</v>
      </c>
    </row>
    <row r="2209" spans="1:21" s="28" customFormat="1" x14ac:dyDescent="0.35">
      <c r="A2209" s="26" t="s">
        <v>210</v>
      </c>
      <c r="B2209" s="26" t="s">
        <v>976</v>
      </c>
      <c r="C2209" s="26"/>
      <c r="D2209" s="26"/>
      <c r="E2209" s="27">
        <v>700000</v>
      </c>
      <c r="F2209" s="27"/>
      <c r="G2209" s="27"/>
      <c r="H2209" s="27">
        <v>700000</v>
      </c>
      <c r="I2209" s="27"/>
      <c r="J2209" s="27"/>
      <c r="K2209" s="26"/>
      <c r="L2209" s="26"/>
      <c r="M2209" s="27"/>
      <c r="N2209" s="27"/>
      <c r="O2209" s="27"/>
      <c r="P2209" s="27"/>
      <c r="Q2209" s="27">
        <v>700000</v>
      </c>
      <c r="R2209" s="27">
        <v>700000</v>
      </c>
      <c r="S2209" s="27"/>
      <c r="T2209" s="26" t="s">
        <v>295</v>
      </c>
      <c r="U2209" s="28" t="s">
        <v>2303</v>
      </c>
    </row>
    <row r="2210" spans="1:21" s="28" customFormat="1" x14ac:dyDescent="0.35">
      <c r="A2210" s="26" t="s">
        <v>211</v>
      </c>
      <c r="B2210" s="26" t="s">
        <v>976</v>
      </c>
      <c r="C2210" s="26"/>
      <c r="D2210" s="26"/>
      <c r="E2210" s="27">
        <v>700000</v>
      </c>
      <c r="F2210" s="27"/>
      <c r="G2210" s="27"/>
      <c r="H2210" s="27">
        <v>700000</v>
      </c>
      <c r="I2210" s="27"/>
      <c r="J2210" s="27"/>
      <c r="K2210" s="26"/>
      <c r="L2210" s="26"/>
      <c r="M2210" s="27"/>
      <c r="N2210" s="27"/>
      <c r="O2210" s="27"/>
      <c r="P2210" s="27"/>
      <c r="Q2210" s="27">
        <v>700000</v>
      </c>
      <c r="R2210" s="27">
        <v>700000</v>
      </c>
      <c r="S2210" s="27"/>
      <c r="T2210" s="26"/>
      <c r="U2210" s="28" t="s">
        <v>2303</v>
      </c>
    </row>
    <row r="2211" spans="1:21" s="28" customFormat="1" x14ac:dyDescent="0.35">
      <c r="A2211" s="26" t="s">
        <v>212</v>
      </c>
      <c r="B2211" s="26" t="s">
        <v>976</v>
      </c>
      <c r="C2211" s="26"/>
      <c r="D2211" s="26"/>
      <c r="E2211" s="27">
        <v>700000</v>
      </c>
      <c r="F2211" s="27"/>
      <c r="G2211" s="27"/>
      <c r="H2211" s="27">
        <v>700000</v>
      </c>
      <c r="I2211" s="27"/>
      <c r="J2211" s="27"/>
      <c r="K2211" s="26"/>
      <c r="L2211" s="26"/>
      <c r="M2211" s="27"/>
      <c r="N2211" s="27"/>
      <c r="O2211" s="27"/>
      <c r="P2211" s="27"/>
      <c r="Q2211" s="27">
        <v>700000</v>
      </c>
      <c r="R2211" s="27">
        <v>700000</v>
      </c>
      <c r="S2211" s="27"/>
      <c r="T2211" s="26"/>
      <c r="U2211" s="28" t="s">
        <v>2303</v>
      </c>
    </row>
    <row r="2212" spans="1:21" x14ac:dyDescent="0.35">
      <c r="A2212" s="3" t="s">
        <v>213</v>
      </c>
      <c r="B2212" s="3" t="s">
        <v>976</v>
      </c>
      <c r="C2212" s="3"/>
      <c r="D2212" s="3"/>
      <c r="E2212" s="34">
        <v>800000</v>
      </c>
      <c r="F2212" s="34"/>
      <c r="G2212" s="34"/>
      <c r="H2212" s="34">
        <v>800000</v>
      </c>
      <c r="I2212" s="34">
        <f>+CEILING(F2212*G2212,1000)</f>
        <v>0</v>
      </c>
      <c r="J2212" s="34">
        <f>(H2212-I2212)</f>
        <v>800000</v>
      </c>
      <c r="K2212" s="98">
        <v>44560</v>
      </c>
      <c r="L2212" s="3" t="s">
        <v>2109</v>
      </c>
      <c r="M2212" s="34"/>
      <c r="N2212" s="34"/>
      <c r="O2212" s="34"/>
      <c r="P2212" s="34"/>
      <c r="Q2212" s="34"/>
      <c r="R2212" s="34"/>
      <c r="S2212" s="34"/>
      <c r="T2212" s="3" t="s">
        <v>295</v>
      </c>
      <c r="U2212" s="1" t="s">
        <v>2303</v>
      </c>
    </row>
    <row r="2213" spans="1:21" x14ac:dyDescent="0.35">
      <c r="A2213" s="3" t="s">
        <v>213</v>
      </c>
      <c r="B2213" s="3"/>
      <c r="C2213" s="3"/>
      <c r="D2213" s="3"/>
      <c r="E2213" s="34"/>
      <c r="F2213" s="34"/>
      <c r="G2213" s="34"/>
      <c r="H2213" s="34"/>
      <c r="I2213" s="34"/>
      <c r="J2213" s="34"/>
      <c r="K2213" s="98">
        <v>44560</v>
      </c>
      <c r="L2213" s="3" t="s">
        <v>316</v>
      </c>
      <c r="M2213" s="34">
        <v>50000</v>
      </c>
      <c r="N2213" s="34"/>
      <c r="O2213" s="34">
        <f t="shared" ref="O2213:O2214" si="373">+SUM(M2213:N2213)</f>
        <v>50000</v>
      </c>
      <c r="P2213" s="34"/>
      <c r="Q2213" s="34"/>
      <c r="R2213" s="34"/>
      <c r="S2213" s="34"/>
      <c r="T2213" s="3" t="s">
        <v>295</v>
      </c>
    </row>
    <row r="2214" spans="1:21" x14ac:dyDescent="0.35">
      <c r="A2214" s="3" t="s">
        <v>213</v>
      </c>
      <c r="B2214" s="3"/>
      <c r="C2214" s="3"/>
      <c r="D2214" s="3"/>
      <c r="E2214" s="34"/>
      <c r="F2214" s="34"/>
      <c r="G2214" s="34"/>
      <c r="H2214" s="34"/>
      <c r="I2214" s="34"/>
      <c r="J2214" s="34"/>
      <c r="K2214" s="98">
        <v>45015</v>
      </c>
      <c r="L2214" s="100" t="s">
        <v>2170</v>
      </c>
      <c r="M2214" s="100">
        <v>-50000</v>
      </c>
      <c r="N2214" s="34"/>
      <c r="O2214" s="34">
        <f t="shared" si="373"/>
        <v>-50000</v>
      </c>
      <c r="P2214" s="34"/>
      <c r="Q2214" s="34"/>
      <c r="R2214" s="34"/>
      <c r="S2214" s="34"/>
      <c r="T2214" s="3" t="s">
        <v>295</v>
      </c>
    </row>
    <row r="2215" spans="1:21" x14ac:dyDescent="0.35">
      <c r="A2215" s="3" t="s">
        <v>213</v>
      </c>
      <c r="B2215" s="3"/>
      <c r="C2215" s="3"/>
      <c r="D2215" s="3"/>
      <c r="E2215" s="34"/>
      <c r="F2215" s="34"/>
      <c r="G2215" s="34"/>
      <c r="H2215" s="34"/>
      <c r="I2215" s="34"/>
      <c r="J2215" s="34"/>
      <c r="K2215" s="3"/>
      <c r="L2215" s="3"/>
      <c r="M2215" s="34"/>
      <c r="N2215" s="34">
        <v>0</v>
      </c>
      <c r="O2215" s="34"/>
      <c r="P2215" s="34"/>
      <c r="Q2215" s="34"/>
      <c r="R2215" s="34"/>
      <c r="S2215" s="34"/>
      <c r="T2215" s="3" t="s">
        <v>295</v>
      </c>
    </row>
    <row r="2216" spans="1:21" s="95" customFormat="1" x14ac:dyDescent="0.35">
      <c r="A2216" s="18"/>
      <c r="B2216" s="18"/>
      <c r="C2216" s="18"/>
      <c r="D2216" s="18"/>
      <c r="E2216" s="23"/>
      <c r="F2216" s="23"/>
      <c r="G2216" s="23"/>
      <c r="H2216" s="23"/>
      <c r="I2216" s="23"/>
      <c r="J2216" s="23"/>
      <c r="K2216" s="18"/>
      <c r="L2216" s="18"/>
      <c r="M2216" s="23">
        <f t="shared" ref="M2216:N2216" si="374">SUM(M2213:M2215)</f>
        <v>0</v>
      </c>
      <c r="N2216" s="23">
        <f t="shared" si="374"/>
        <v>0</v>
      </c>
      <c r="O2216" s="23">
        <f>SUM(O2213:O2215)</f>
        <v>0</v>
      </c>
      <c r="P2216" s="23">
        <f>+I2212-M2216</f>
        <v>0</v>
      </c>
      <c r="Q2216" s="23">
        <f>+J2212-N2216</f>
        <v>800000</v>
      </c>
      <c r="R2216" s="23">
        <f>+P2216+Q2216</f>
        <v>800000</v>
      </c>
      <c r="S2216" s="23">
        <f>+O2216</f>
        <v>0</v>
      </c>
      <c r="T2216" s="18"/>
      <c r="U2216" s="95" t="s">
        <v>2302</v>
      </c>
    </row>
    <row r="2217" spans="1:21" x14ac:dyDescent="0.35">
      <c r="A2217" s="3" t="s">
        <v>214</v>
      </c>
      <c r="B2217" s="3" t="s">
        <v>976</v>
      </c>
      <c r="C2217" s="3"/>
      <c r="D2217" s="3"/>
      <c r="E2217" s="34">
        <v>750000</v>
      </c>
      <c r="F2217" s="34"/>
      <c r="G2217" s="34"/>
      <c r="H2217" s="34">
        <v>750000</v>
      </c>
      <c r="I2217" s="34">
        <f>+CEILING(F2217*G2217,1000)</f>
        <v>0</v>
      </c>
      <c r="J2217" s="34">
        <f>(H2217-I2217)</f>
        <v>750000</v>
      </c>
      <c r="K2217" s="98">
        <v>44560</v>
      </c>
      <c r="L2217" s="3" t="s">
        <v>2109</v>
      </c>
      <c r="M2217" s="34"/>
      <c r="N2217" s="34"/>
      <c r="O2217" s="34"/>
      <c r="P2217" s="34"/>
      <c r="Q2217" s="34"/>
      <c r="R2217" s="34"/>
      <c r="S2217" s="34"/>
      <c r="T2217" s="3" t="s">
        <v>294</v>
      </c>
      <c r="U2217" s="1" t="s">
        <v>2303</v>
      </c>
    </row>
    <row r="2218" spans="1:21" x14ac:dyDescent="0.35">
      <c r="A2218" s="3" t="s">
        <v>214</v>
      </c>
      <c r="B2218" s="3"/>
      <c r="C2218" s="3"/>
      <c r="D2218" s="3"/>
      <c r="E2218" s="34">
        <v>836000</v>
      </c>
      <c r="F2218" s="34"/>
      <c r="G2218" s="34"/>
      <c r="H2218" s="34"/>
      <c r="I2218" s="34"/>
      <c r="J2218" s="34"/>
      <c r="K2218" s="98">
        <v>44579</v>
      </c>
      <c r="L2218" s="3" t="s">
        <v>316</v>
      </c>
      <c r="M2218" s="34">
        <v>100000</v>
      </c>
      <c r="N2218" s="34"/>
      <c r="O2218" s="34">
        <f t="shared" ref="O2218:O2231" si="375">+SUM(M2218:N2218)</f>
        <v>100000</v>
      </c>
      <c r="P2218" s="34"/>
      <c r="Q2218" s="34"/>
      <c r="R2218" s="34"/>
      <c r="S2218" s="34"/>
      <c r="T2218" s="3" t="s">
        <v>1623</v>
      </c>
    </row>
    <row r="2219" spans="1:21" x14ac:dyDescent="0.35">
      <c r="A2219" s="3" t="s">
        <v>214</v>
      </c>
      <c r="B2219" s="3"/>
      <c r="C2219" s="3"/>
      <c r="D2219" s="3"/>
      <c r="E2219" s="34"/>
      <c r="F2219" s="34"/>
      <c r="G2219" s="34"/>
      <c r="H2219" s="34"/>
      <c r="I2219" s="34"/>
      <c r="J2219" s="34"/>
      <c r="K2219" s="98">
        <v>44571</v>
      </c>
      <c r="L2219" s="3" t="s">
        <v>316</v>
      </c>
      <c r="M2219" s="34">
        <v>10000</v>
      </c>
      <c r="N2219" s="34"/>
      <c r="O2219" s="34">
        <f t="shared" si="375"/>
        <v>10000</v>
      </c>
      <c r="P2219" s="34"/>
      <c r="Q2219" s="34"/>
      <c r="R2219" s="34"/>
      <c r="S2219" s="34"/>
      <c r="T2219" s="3" t="s">
        <v>1623</v>
      </c>
    </row>
    <row r="2220" spans="1:21" x14ac:dyDescent="0.35">
      <c r="A2220" s="3" t="s">
        <v>214</v>
      </c>
      <c r="B2220" s="3"/>
      <c r="C2220" s="3"/>
      <c r="D2220" s="3"/>
      <c r="E2220" s="34"/>
      <c r="F2220" s="34"/>
      <c r="G2220" s="34"/>
      <c r="H2220" s="34"/>
      <c r="I2220" s="34"/>
      <c r="J2220" s="34"/>
      <c r="K2220" s="98">
        <v>44586</v>
      </c>
      <c r="L2220" s="3" t="s">
        <v>316</v>
      </c>
      <c r="M2220" s="34">
        <v>100000</v>
      </c>
      <c r="N2220" s="34"/>
      <c r="O2220" s="34">
        <f t="shared" si="375"/>
        <v>100000</v>
      </c>
      <c r="P2220" s="34"/>
      <c r="Q2220" s="34"/>
      <c r="R2220" s="34"/>
      <c r="S2220" s="34"/>
      <c r="T2220" s="3" t="s">
        <v>1623</v>
      </c>
    </row>
    <row r="2221" spans="1:21" x14ac:dyDescent="0.35">
      <c r="A2221" s="3" t="s">
        <v>214</v>
      </c>
      <c r="B2221" s="3"/>
      <c r="C2221" s="3"/>
      <c r="D2221" s="3"/>
      <c r="E2221" s="34"/>
      <c r="F2221" s="34"/>
      <c r="G2221" s="34"/>
      <c r="H2221" s="34"/>
      <c r="I2221" s="34"/>
      <c r="J2221" s="34"/>
      <c r="K2221" s="98">
        <v>44800</v>
      </c>
      <c r="L2221" s="3" t="s">
        <v>316</v>
      </c>
      <c r="M2221" s="34">
        <v>-100000</v>
      </c>
      <c r="N2221" s="34"/>
      <c r="O2221" s="34">
        <f t="shared" si="375"/>
        <v>-100000</v>
      </c>
      <c r="P2221" s="34"/>
      <c r="Q2221" s="34"/>
      <c r="R2221" s="34"/>
      <c r="S2221" s="34"/>
      <c r="T2221" s="3" t="s">
        <v>1623</v>
      </c>
    </row>
    <row r="2222" spans="1:21" x14ac:dyDescent="0.35">
      <c r="A2222" s="3" t="s">
        <v>214</v>
      </c>
      <c r="B2222" s="3"/>
      <c r="C2222" s="3"/>
      <c r="D2222" s="3"/>
      <c r="E2222" s="34"/>
      <c r="F2222" s="34"/>
      <c r="G2222" s="34"/>
      <c r="H2222" s="34"/>
      <c r="I2222" s="34"/>
      <c r="J2222" s="34"/>
      <c r="K2222" s="98">
        <v>44704</v>
      </c>
      <c r="L2222" s="3" t="s">
        <v>9</v>
      </c>
      <c r="M2222" s="34"/>
      <c r="N2222" s="34">
        <v>100000</v>
      </c>
      <c r="O2222" s="34">
        <f t="shared" si="375"/>
        <v>100000</v>
      </c>
      <c r="P2222" s="34"/>
      <c r="Q2222" s="34"/>
      <c r="R2222" s="34"/>
      <c r="S2222" s="34"/>
      <c r="T2222" s="3" t="s">
        <v>1623</v>
      </c>
    </row>
    <row r="2223" spans="1:21" x14ac:dyDescent="0.35">
      <c r="A2223" s="3" t="s">
        <v>214</v>
      </c>
      <c r="B2223" s="3"/>
      <c r="C2223" s="3"/>
      <c r="D2223" s="3"/>
      <c r="E2223" s="34"/>
      <c r="F2223" s="34"/>
      <c r="G2223" s="34"/>
      <c r="H2223" s="34"/>
      <c r="I2223" s="34"/>
      <c r="J2223" s="34"/>
      <c r="K2223" s="98">
        <v>44589</v>
      </c>
      <c r="L2223" s="3" t="s">
        <v>1182</v>
      </c>
      <c r="M2223" s="34"/>
      <c r="N2223" s="34">
        <v>50000</v>
      </c>
      <c r="O2223" s="34">
        <f t="shared" si="375"/>
        <v>50000</v>
      </c>
      <c r="P2223" s="34"/>
      <c r="Q2223" s="34"/>
      <c r="R2223" s="34"/>
      <c r="S2223" s="34"/>
      <c r="T2223" s="3" t="s">
        <v>294</v>
      </c>
    </row>
    <row r="2224" spans="1:21" x14ac:dyDescent="0.35">
      <c r="A2224" s="3" t="s">
        <v>214</v>
      </c>
      <c r="B2224" s="3"/>
      <c r="C2224" s="3"/>
      <c r="D2224" s="3"/>
      <c r="E2224" s="34"/>
      <c r="F2224" s="34"/>
      <c r="G2224" s="34"/>
      <c r="H2224" s="34"/>
      <c r="I2224" s="34"/>
      <c r="J2224" s="34"/>
      <c r="K2224" s="98">
        <v>44617</v>
      </c>
      <c r="L2224" s="3" t="s">
        <v>1182</v>
      </c>
      <c r="M2224" s="34"/>
      <c r="N2224" s="34">
        <v>125000</v>
      </c>
      <c r="O2224" s="34">
        <f t="shared" si="375"/>
        <v>125000</v>
      </c>
      <c r="P2224" s="34"/>
      <c r="Q2224" s="34"/>
      <c r="R2224" s="34"/>
      <c r="S2224" s="34"/>
      <c r="T2224" s="3" t="s">
        <v>294</v>
      </c>
    </row>
    <row r="2225" spans="1:21" x14ac:dyDescent="0.35">
      <c r="A2225" s="3" t="s">
        <v>214</v>
      </c>
      <c r="B2225" s="3"/>
      <c r="C2225" s="3"/>
      <c r="D2225" s="3"/>
      <c r="E2225" s="34"/>
      <c r="F2225" s="34"/>
      <c r="G2225" s="34"/>
      <c r="H2225" s="34"/>
      <c r="I2225" s="34"/>
      <c r="J2225" s="34"/>
      <c r="K2225" s="98">
        <v>44709</v>
      </c>
      <c r="L2225" s="3" t="s">
        <v>1182</v>
      </c>
      <c r="M2225" s="34"/>
      <c r="N2225" s="34">
        <v>175000</v>
      </c>
      <c r="O2225" s="34">
        <f t="shared" si="375"/>
        <v>175000</v>
      </c>
      <c r="P2225" s="34"/>
      <c r="Q2225" s="34"/>
      <c r="R2225" s="34"/>
      <c r="S2225" s="34"/>
      <c r="T2225" s="3" t="s">
        <v>294</v>
      </c>
    </row>
    <row r="2226" spans="1:21" x14ac:dyDescent="0.35">
      <c r="A2226" s="3" t="s">
        <v>214</v>
      </c>
      <c r="B2226" s="3"/>
      <c r="C2226" s="3"/>
      <c r="D2226" s="3"/>
      <c r="E2226" s="34"/>
      <c r="F2226" s="34"/>
      <c r="G2226" s="34"/>
      <c r="H2226" s="34"/>
      <c r="I2226" s="34"/>
      <c r="J2226" s="34"/>
      <c r="K2226" s="98">
        <v>44880</v>
      </c>
      <c r="L2226" s="100" t="s">
        <v>2298</v>
      </c>
      <c r="M2226" s="100">
        <v>-110000</v>
      </c>
      <c r="N2226" s="34"/>
      <c r="O2226" s="34">
        <f t="shared" si="375"/>
        <v>-110000</v>
      </c>
      <c r="P2226" s="34"/>
      <c r="Q2226" s="34"/>
      <c r="R2226" s="34"/>
      <c r="S2226" s="34"/>
      <c r="T2226" s="3" t="s">
        <v>1623</v>
      </c>
    </row>
    <row r="2227" spans="1:21" x14ac:dyDescent="0.35">
      <c r="A2227" s="3" t="s">
        <v>214</v>
      </c>
      <c r="B2227" s="3"/>
      <c r="C2227" s="3"/>
      <c r="D2227" s="3"/>
      <c r="E2227" s="34"/>
      <c r="F2227" s="34"/>
      <c r="G2227" s="34"/>
      <c r="H2227" s="34"/>
      <c r="I2227" s="34"/>
      <c r="J2227" s="34"/>
      <c r="K2227" s="98">
        <v>44919</v>
      </c>
      <c r="L2227" s="3" t="s">
        <v>9</v>
      </c>
      <c r="M2227" s="34"/>
      <c r="N2227" s="34">
        <v>-100000</v>
      </c>
      <c r="O2227" s="34">
        <f t="shared" si="375"/>
        <v>-100000</v>
      </c>
      <c r="P2227" s="34"/>
      <c r="Q2227" s="34"/>
      <c r="R2227" s="34"/>
      <c r="S2227" s="34"/>
      <c r="T2227" s="3" t="s">
        <v>1623</v>
      </c>
    </row>
    <row r="2228" spans="1:21" x14ac:dyDescent="0.35">
      <c r="A2228" s="3" t="s">
        <v>214</v>
      </c>
      <c r="B2228" s="3"/>
      <c r="C2228" s="3" t="s">
        <v>1991</v>
      </c>
      <c r="D2228" s="3"/>
      <c r="E2228" s="34"/>
      <c r="F2228" s="34"/>
      <c r="G2228" s="34"/>
      <c r="H2228" s="34"/>
      <c r="I2228" s="34"/>
      <c r="J2228" s="34"/>
      <c r="K2228" s="98" t="s">
        <v>599</v>
      </c>
      <c r="L2228" s="3" t="s">
        <v>316</v>
      </c>
      <c r="M2228" s="34">
        <v>837000</v>
      </c>
      <c r="N2228" s="34"/>
      <c r="O2228" s="34">
        <f t="shared" si="375"/>
        <v>837000</v>
      </c>
      <c r="P2228" s="34"/>
      <c r="Q2228" s="34"/>
      <c r="R2228" s="34"/>
      <c r="S2228" s="34"/>
      <c r="T2228" s="3" t="s">
        <v>294</v>
      </c>
    </row>
    <row r="2229" spans="1:21" x14ac:dyDescent="0.35">
      <c r="A2229" s="3" t="s">
        <v>214</v>
      </c>
      <c r="B2229" s="3"/>
      <c r="C2229" s="3"/>
      <c r="D2229" s="3"/>
      <c r="E2229" s="34"/>
      <c r="F2229" s="34"/>
      <c r="G2229" s="34"/>
      <c r="H2229" s="34"/>
      <c r="I2229" s="34"/>
      <c r="J2229" s="34"/>
      <c r="K2229" s="98">
        <v>45766</v>
      </c>
      <c r="L2229" s="3" t="s">
        <v>9</v>
      </c>
      <c r="M2229" s="34"/>
      <c r="N2229" s="34">
        <v>-437000</v>
      </c>
      <c r="O2229" s="34">
        <f t="shared" si="375"/>
        <v>-437000</v>
      </c>
      <c r="P2229" s="34"/>
      <c r="Q2229" s="34"/>
      <c r="R2229" s="34"/>
      <c r="S2229" s="34"/>
      <c r="T2229" s="3" t="s">
        <v>294</v>
      </c>
    </row>
    <row r="2230" spans="1:21" x14ac:dyDescent="0.35">
      <c r="A2230" s="3" t="s">
        <v>214</v>
      </c>
      <c r="B2230" s="3"/>
      <c r="C2230" s="3"/>
      <c r="D2230" s="3"/>
      <c r="E2230" s="34"/>
      <c r="F2230" s="34"/>
      <c r="G2230" s="34"/>
      <c r="H2230" s="34"/>
      <c r="I2230" s="34"/>
      <c r="J2230" s="34"/>
      <c r="K2230" s="98">
        <v>45852</v>
      </c>
      <c r="L2230" s="3" t="s">
        <v>314</v>
      </c>
      <c r="M2230" s="34">
        <v>-837000</v>
      </c>
      <c r="N2230" s="34"/>
      <c r="O2230" s="34">
        <f t="shared" si="375"/>
        <v>-837000</v>
      </c>
      <c r="P2230" s="34"/>
      <c r="Q2230" s="34"/>
      <c r="R2230" s="34"/>
      <c r="S2230" s="34"/>
      <c r="T2230" s="3" t="s">
        <v>294</v>
      </c>
    </row>
    <row r="2231" spans="1:21" x14ac:dyDescent="0.35">
      <c r="A2231" s="3" t="s">
        <v>214</v>
      </c>
      <c r="B2231" s="3"/>
      <c r="C2231" s="3"/>
      <c r="D2231" s="3"/>
      <c r="E2231" s="34"/>
      <c r="F2231" s="34"/>
      <c r="G2231" s="34"/>
      <c r="H2231" s="34"/>
      <c r="I2231" s="34"/>
      <c r="J2231" s="34"/>
      <c r="K2231" s="98">
        <v>46106</v>
      </c>
      <c r="L2231" s="3" t="s">
        <v>9</v>
      </c>
      <c r="M2231" s="34"/>
      <c r="N2231" s="34">
        <v>87000</v>
      </c>
      <c r="O2231" s="34">
        <f t="shared" si="375"/>
        <v>87000</v>
      </c>
      <c r="P2231" s="34"/>
      <c r="Q2231" s="34"/>
      <c r="R2231" s="34"/>
      <c r="S2231" s="34"/>
      <c r="T2231" s="3" t="s">
        <v>294</v>
      </c>
    </row>
    <row r="2232" spans="1:21" x14ac:dyDescent="0.35">
      <c r="A2232" s="3" t="s">
        <v>214</v>
      </c>
      <c r="B2232" s="3"/>
      <c r="C2232" s="3"/>
      <c r="D2232" s="3"/>
      <c r="E2232" s="34"/>
      <c r="F2232" s="34"/>
      <c r="G2232" s="34"/>
      <c r="H2232" s="34"/>
      <c r="I2232" s="34"/>
      <c r="J2232" s="34"/>
      <c r="K2232" s="3"/>
      <c r="L2232" s="3"/>
      <c r="M2232" s="34"/>
      <c r="N2232" s="34"/>
      <c r="O2232" s="34"/>
      <c r="P2232" s="34"/>
      <c r="Q2232" s="34"/>
      <c r="R2232" s="34"/>
      <c r="S2232" s="34"/>
      <c r="T2232" s="3" t="s">
        <v>294</v>
      </c>
    </row>
    <row r="2233" spans="1:21" s="95" customFormat="1" x14ac:dyDescent="0.35">
      <c r="E2233" s="37"/>
      <c r="F2233" s="37"/>
      <c r="G2233" s="37"/>
      <c r="H2233" s="37"/>
      <c r="I2233" s="37"/>
      <c r="J2233" s="37"/>
      <c r="M2233" s="37">
        <f t="shared" ref="M2233:N2233" si="376">SUM(M2218:M2232)</f>
        <v>0</v>
      </c>
      <c r="N2233" s="37">
        <f t="shared" si="376"/>
        <v>0</v>
      </c>
      <c r="O2233" s="37">
        <f>SUM(O2218:O2232)</f>
        <v>0</v>
      </c>
      <c r="P2233" s="37">
        <f>+I2217-M2233</f>
        <v>0</v>
      </c>
      <c r="Q2233" s="37">
        <f>+J2217-N2233</f>
        <v>750000</v>
      </c>
      <c r="R2233" s="23">
        <f>+P2233+Q2233</f>
        <v>750000</v>
      </c>
      <c r="S2233" s="23">
        <f>+O2233</f>
        <v>0</v>
      </c>
      <c r="U2233" s="95" t="s">
        <v>2302</v>
      </c>
    </row>
    <row r="2234" spans="1:21" x14ac:dyDescent="0.35">
      <c r="H2234" s="35">
        <f>SUM(H2:H2233)</f>
        <v>269722879</v>
      </c>
      <c r="I2234" s="35">
        <f>SUM(I2:I2233)</f>
        <v>8531000</v>
      </c>
      <c r="J2234" s="35">
        <f>SUM(J2:J2233)</f>
        <v>256891879</v>
      </c>
      <c r="M2234" s="35">
        <f>SUM(M2:M2233)</f>
        <v>229848096.39999998</v>
      </c>
      <c r="N2234" s="35">
        <f>SUM(N2:N2233)</f>
        <v>256123590</v>
      </c>
      <c r="P2234" s="35">
        <f>SUM(P2:P2233)+1809995</f>
        <v>-104583053.19999999</v>
      </c>
      <c r="Q2234" s="35">
        <f t="shared" ref="Q2234" si="377">SUM(Q2:Q2233)</f>
        <v>133130084</v>
      </c>
      <c r="R2234" s="35">
        <f>SUM(R2:R2233)+1809995</f>
        <v>28547030.800000001</v>
      </c>
      <c r="S2234" s="35">
        <f>SUM(S2:S2233)-1809995</f>
        <v>241203196.19999999</v>
      </c>
      <c r="U2234" s="1" t="s">
        <v>2302</v>
      </c>
    </row>
    <row r="2235" spans="1:21" x14ac:dyDescent="0.35">
      <c r="M2235" s="35">
        <f>M2234/2</f>
        <v>114924048.19999999</v>
      </c>
      <c r="N2235" s="35">
        <f>N2234/2</f>
        <v>128061795</v>
      </c>
      <c r="U2235" s="1" t="s">
        <v>2302</v>
      </c>
    </row>
    <row r="2236" spans="1:21" x14ac:dyDescent="0.35">
      <c r="R2236" s="35">
        <f>+R2234+S2234</f>
        <v>269750227</v>
      </c>
      <c r="U2236" s="1" t="s">
        <v>2302</v>
      </c>
    </row>
    <row r="2238" spans="1:21" x14ac:dyDescent="0.35">
      <c r="R2238" s="35">
        <f>H2234-R2236</f>
        <v>-27348</v>
      </c>
    </row>
  </sheetData>
  <autoFilter ref="A1:U2236" xr:uid="{425F6334-D4C9-4AB3-8932-3B7F48E50C35}"/>
  <pageMargins left="0.25" right="0.25" top="0.75" bottom="0.3" header="0.3" footer="0.3"/>
  <pageSetup paperSize="9" scale="45" fitToHeight="0" orientation="landscape" r:id="rId1"/>
  <ignoredErrors>
    <ignoredError sqref="O3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BEB6-165C-43FC-9F73-A505644584CC}">
  <dimension ref="A1:U2238"/>
  <sheetViews>
    <sheetView tabSelected="1" zoomScale="80" zoomScaleNormal="80" workbookViewId="0">
      <pane ySplit="1" topLeftCell="A2143" activePane="bottomLeft" state="frozen"/>
      <selection activeCell="K1" sqref="K1"/>
      <selection pane="bottomLeft" activeCell="S2234" sqref="S2234"/>
    </sheetView>
  </sheetViews>
  <sheetFormatPr defaultColWidth="8.88671875" defaultRowHeight="18" x14ac:dyDescent="0.35"/>
  <cols>
    <col min="1" max="1" width="7.88671875" style="1" bestFit="1" customWidth="1"/>
    <col min="2" max="2" width="7.88671875" style="1" customWidth="1"/>
    <col min="3" max="3" width="13.21875" style="1" customWidth="1"/>
    <col min="4" max="4" width="13" style="1" bestFit="1" customWidth="1"/>
    <col min="5" max="5" width="16.5546875" style="35" bestFit="1" customWidth="1"/>
    <col min="6" max="6" width="13.5546875" style="35" bestFit="1" customWidth="1"/>
    <col min="7" max="7" width="14.33203125" style="35" bestFit="1" customWidth="1"/>
    <col min="8" max="10" width="19.33203125" style="35" bestFit="1" customWidth="1"/>
    <col min="11" max="11" width="16.21875" style="1" customWidth="1"/>
    <col min="12" max="12" width="14.88671875" style="1" bestFit="1" customWidth="1"/>
    <col min="13" max="14" width="19.6640625" style="35" customWidth="1"/>
    <col min="15" max="15" width="19.44140625" style="35" customWidth="1"/>
    <col min="16" max="16" width="20" style="35" bestFit="1" customWidth="1"/>
    <col min="17" max="17" width="19" style="35" bestFit="1" customWidth="1"/>
    <col min="18" max="18" width="20" style="35" customWidth="1"/>
    <col min="19" max="19" width="19.6640625" style="35" customWidth="1"/>
    <col min="20" max="20" width="34.5546875" style="1" bestFit="1" customWidth="1"/>
    <col min="21" max="21" width="13.33203125" style="1" bestFit="1" customWidth="1"/>
    <col min="22" max="16384" width="8.88671875" style="1"/>
  </cols>
  <sheetData>
    <row r="1" spans="1:21" ht="52.2" x14ac:dyDescent="0.35">
      <c r="A1" s="14" t="s">
        <v>0</v>
      </c>
      <c r="B1" s="14" t="s">
        <v>238</v>
      </c>
      <c r="C1" s="14" t="s">
        <v>237</v>
      </c>
      <c r="D1" s="14" t="s">
        <v>1</v>
      </c>
      <c r="E1" s="42" t="s">
        <v>3</v>
      </c>
      <c r="F1" s="42" t="s">
        <v>2</v>
      </c>
      <c r="G1" s="42" t="s">
        <v>4</v>
      </c>
      <c r="H1" s="42" t="s">
        <v>5</v>
      </c>
      <c r="I1" s="42" t="s">
        <v>6</v>
      </c>
      <c r="J1" s="42" t="s">
        <v>7</v>
      </c>
      <c r="K1" s="14" t="s">
        <v>31</v>
      </c>
      <c r="L1" s="14" t="s">
        <v>310</v>
      </c>
      <c r="M1" s="42" t="s">
        <v>37</v>
      </c>
      <c r="N1" s="42" t="s">
        <v>36</v>
      </c>
      <c r="O1" s="42" t="s">
        <v>38</v>
      </c>
      <c r="P1" s="42" t="s">
        <v>10</v>
      </c>
      <c r="Q1" s="42" t="s">
        <v>43</v>
      </c>
      <c r="R1" s="42" t="s">
        <v>1024</v>
      </c>
      <c r="S1" s="42" t="s">
        <v>1027</v>
      </c>
      <c r="T1" s="19" t="s">
        <v>32</v>
      </c>
    </row>
    <row r="2" spans="1:21" x14ac:dyDescent="0.35">
      <c r="A2" s="3" t="s">
        <v>8</v>
      </c>
      <c r="B2" s="3" t="s">
        <v>437</v>
      </c>
      <c r="C2" s="3"/>
      <c r="D2" s="34">
        <v>219.96</v>
      </c>
      <c r="E2" s="91">
        <v>12000</v>
      </c>
      <c r="F2" s="34">
        <f>+D2*0.8364</f>
        <v>183.97454400000001</v>
      </c>
      <c r="G2" s="34"/>
      <c r="H2" s="34">
        <f>+D2*E2</f>
        <v>2639520</v>
      </c>
      <c r="I2" s="34">
        <f>+CEILING(F2*G2,1000)</f>
        <v>0</v>
      </c>
      <c r="J2" s="34">
        <f>(H2-I2)</f>
        <v>2639520</v>
      </c>
      <c r="K2" s="21">
        <v>44606</v>
      </c>
      <c r="L2" s="3" t="s">
        <v>2109</v>
      </c>
      <c r="M2" s="34"/>
      <c r="N2" s="34"/>
      <c r="O2" s="34"/>
      <c r="P2" s="34"/>
      <c r="Q2" s="34"/>
      <c r="R2" s="34"/>
      <c r="S2" s="34"/>
      <c r="T2" s="16" t="s">
        <v>1618</v>
      </c>
      <c r="U2" s="1" t="s">
        <v>2303</v>
      </c>
    </row>
    <row r="3" spans="1:21" x14ac:dyDescent="0.35">
      <c r="A3" s="3" t="s">
        <v>8</v>
      </c>
      <c r="B3" s="3"/>
      <c r="C3" s="3"/>
      <c r="D3" s="34"/>
      <c r="E3" s="91"/>
      <c r="F3" s="34"/>
      <c r="G3" s="34"/>
      <c r="H3" s="34"/>
      <c r="I3" s="34"/>
      <c r="J3" s="34"/>
      <c r="K3" s="21">
        <v>44534</v>
      </c>
      <c r="L3" s="3" t="s">
        <v>316</v>
      </c>
      <c r="M3" s="34">
        <v>10000</v>
      </c>
      <c r="N3" s="34">
        <v>0</v>
      </c>
      <c r="O3" s="34">
        <f t="shared" ref="O3:O25" si="0">+SUM(M3:N3)</f>
        <v>10000</v>
      </c>
      <c r="P3" s="34"/>
      <c r="Q3" s="34"/>
      <c r="R3" s="34"/>
      <c r="S3" s="34"/>
      <c r="T3" s="3" t="s">
        <v>1618</v>
      </c>
    </row>
    <row r="4" spans="1:21" x14ac:dyDescent="0.35">
      <c r="A4" s="3" t="s">
        <v>8</v>
      </c>
      <c r="B4" s="3"/>
      <c r="C4" s="3"/>
      <c r="D4" s="3"/>
      <c r="E4" s="91"/>
      <c r="F4" s="34"/>
      <c r="G4" s="34"/>
      <c r="H4" s="34"/>
      <c r="I4" s="34"/>
      <c r="J4" s="34"/>
      <c r="K4" s="21"/>
      <c r="L4" s="3" t="s">
        <v>2158</v>
      </c>
      <c r="M4" s="34">
        <v>-10000</v>
      </c>
      <c r="N4" s="34"/>
      <c r="O4" s="34">
        <f t="shared" si="0"/>
        <v>-10000</v>
      </c>
      <c r="P4" s="34"/>
      <c r="Q4" s="34"/>
      <c r="R4" s="34"/>
      <c r="S4" s="34"/>
      <c r="T4" s="3" t="s">
        <v>1618</v>
      </c>
    </row>
    <row r="5" spans="1:21" x14ac:dyDescent="0.35">
      <c r="A5" s="3" t="s">
        <v>8</v>
      </c>
      <c r="B5" s="3"/>
      <c r="C5" s="3"/>
      <c r="D5" s="3"/>
      <c r="E5" s="91"/>
      <c r="F5" s="34"/>
      <c r="G5" s="34"/>
      <c r="H5" s="34"/>
      <c r="I5" s="34"/>
      <c r="J5" s="34"/>
      <c r="K5" s="21">
        <v>44606</v>
      </c>
      <c r="L5" s="3" t="s">
        <v>316</v>
      </c>
      <c r="M5" s="34">
        <v>5000</v>
      </c>
      <c r="N5" s="34">
        <v>0</v>
      </c>
      <c r="O5" s="34">
        <f t="shared" si="0"/>
        <v>5000</v>
      </c>
      <c r="P5" s="34"/>
      <c r="Q5" s="34"/>
      <c r="R5" s="34"/>
      <c r="S5" s="34"/>
      <c r="T5" s="3" t="s">
        <v>2128</v>
      </c>
    </row>
    <row r="6" spans="1:21" x14ac:dyDescent="0.35">
      <c r="A6" s="3" t="s">
        <v>8</v>
      </c>
      <c r="B6" s="3"/>
      <c r="C6" s="3"/>
      <c r="D6" s="3"/>
      <c r="E6" s="91"/>
      <c r="F6" s="34"/>
      <c r="G6" s="34"/>
      <c r="H6" s="34"/>
      <c r="I6" s="34"/>
      <c r="J6" s="34"/>
      <c r="K6" s="21">
        <v>44623</v>
      </c>
      <c r="L6" s="3" t="s">
        <v>316</v>
      </c>
      <c r="M6" s="34">
        <v>-5000</v>
      </c>
      <c r="N6" s="34">
        <v>0</v>
      </c>
      <c r="O6" s="34">
        <f t="shared" si="0"/>
        <v>-5000</v>
      </c>
      <c r="P6" s="34"/>
      <c r="Q6" s="34"/>
      <c r="R6" s="34"/>
      <c r="S6" s="34"/>
      <c r="T6" s="3" t="s">
        <v>2128</v>
      </c>
    </row>
    <row r="7" spans="1:21" x14ac:dyDescent="0.35">
      <c r="A7" s="3" t="s">
        <v>8</v>
      </c>
      <c r="B7" s="3"/>
      <c r="C7" s="3"/>
      <c r="D7" s="3"/>
      <c r="E7" s="91"/>
      <c r="F7" s="34"/>
      <c r="G7" s="34"/>
      <c r="H7" s="34"/>
      <c r="I7" s="34"/>
      <c r="J7" s="34"/>
      <c r="K7" s="21">
        <v>44636</v>
      </c>
      <c r="L7" s="3" t="s">
        <v>316</v>
      </c>
      <c r="M7" s="34">
        <v>60000</v>
      </c>
      <c r="N7" s="34">
        <v>0</v>
      </c>
      <c r="O7" s="34">
        <f t="shared" si="0"/>
        <v>60000</v>
      </c>
      <c r="P7" s="43"/>
      <c r="Q7" s="43"/>
      <c r="R7" s="43"/>
      <c r="S7" s="43"/>
      <c r="T7" s="3" t="s">
        <v>1618</v>
      </c>
    </row>
    <row r="8" spans="1:21" x14ac:dyDescent="0.35">
      <c r="A8" s="3" t="s">
        <v>8</v>
      </c>
      <c r="B8" s="3"/>
      <c r="C8" s="3"/>
      <c r="D8" s="3"/>
      <c r="E8" s="91"/>
      <c r="F8" s="34"/>
      <c r="G8" s="34"/>
      <c r="H8" s="34"/>
      <c r="I8" s="34"/>
      <c r="J8" s="34"/>
      <c r="K8" s="21">
        <v>44636</v>
      </c>
      <c r="L8" s="3" t="s">
        <v>316</v>
      </c>
      <c r="M8" s="34">
        <v>-60000</v>
      </c>
      <c r="N8" s="34">
        <v>0</v>
      </c>
      <c r="O8" s="34">
        <f t="shared" si="0"/>
        <v>-60000</v>
      </c>
      <c r="P8" s="34"/>
      <c r="Q8" s="34"/>
      <c r="R8" s="34"/>
      <c r="S8" s="34"/>
      <c r="T8" s="3" t="s">
        <v>2129</v>
      </c>
    </row>
    <row r="9" spans="1:21" x14ac:dyDescent="0.35">
      <c r="A9" s="3" t="s">
        <v>8</v>
      </c>
      <c r="B9" s="3"/>
      <c r="C9" s="3"/>
      <c r="D9" s="3"/>
      <c r="E9" s="91"/>
      <c r="F9" s="34"/>
      <c r="G9" s="34"/>
      <c r="H9" s="34"/>
      <c r="I9" s="34"/>
      <c r="J9" s="34"/>
      <c r="K9" s="21">
        <v>44669</v>
      </c>
      <c r="L9" s="3" t="s">
        <v>316</v>
      </c>
      <c r="M9" s="34">
        <v>60000</v>
      </c>
      <c r="N9" s="34">
        <v>0</v>
      </c>
      <c r="O9" s="34">
        <f t="shared" si="0"/>
        <v>60000</v>
      </c>
      <c r="P9" s="34"/>
      <c r="Q9" s="34"/>
      <c r="R9" s="34"/>
      <c r="S9" s="34"/>
      <c r="T9" s="3" t="s">
        <v>1618</v>
      </c>
    </row>
    <row r="10" spans="1:21" x14ac:dyDescent="0.35">
      <c r="A10" s="3" t="s">
        <v>8</v>
      </c>
      <c r="B10" s="3"/>
      <c r="C10" s="3" t="s">
        <v>1986</v>
      </c>
      <c r="D10" s="3"/>
      <c r="E10" s="91"/>
      <c r="F10" s="34"/>
      <c r="G10" s="34"/>
      <c r="H10" s="34"/>
      <c r="I10" s="34"/>
      <c r="J10" s="34"/>
      <c r="K10" s="21">
        <v>44888</v>
      </c>
      <c r="L10" s="3" t="s">
        <v>9</v>
      </c>
      <c r="M10" s="34">
        <v>10000</v>
      </c>
      <c r="N10" s="34">
        <v>0</v>
      </c>
      <c r="O10" s="34">
        <f t="shared" si="0"/>
        <v>10000</v>
      </c>
      <c r="P10" s="34"/>
      <c r="Q10" s="34"/>
      <c r="R10" s="34"/>
      <c r="S10" s="34"/>
      <c r="T10" s="3" t="s">
        <v>1618</v>
      </c>
    </row>
    <row r="11" spans="1:21" x14ac:dyDescent="0.35">
      <c r="A11" s="3" t="s">
        <v>8</v>
      </c>
      <c r="B11" s="3"/>
      <c r="C11" s="3" t="s">
        <v>1987</v>
      </c>
      <c r="D11" s="3"/>
      <c r="E11" s="91"/>
      <c r="F11" s="34"/>
      <c r="G11" s="34"/>
      <c r="H11" s="34"/>
      <c r="I11" s="34"/>
      <c r="J11" s="34"/>
      <c r="K11" s="21">
        <v>44887</v>
      </c>
      <c r="L11" s="3" t="s">
        <v>316</v>
      </c>
      <c r="M11" s="34">
        <v>99999</v>
      </c>
      <c r="N11" s="34">
        <v>0</v>
      </c>
      <c r="O11" s="34">
        <f t="shared" si="0"/>
        <v>99999</v>
      </c>
      <c r="P11" s="34"/>
      <c r="Q11" s="34"/>
      <c r="R11" s="34"/>
      <c r="S11" s="34"/>
      <c r="T11" s="3" t="s">
        <v>1618</v>
      </c>
    </row>
    <row r="12" spans="1:21" x14ac:dyDescent="0.35">
      <c r="A12" s="3" t="s">
        <v>8</v>
      </c>
      <c r="B12" s="3"/>
      <c r="C12" s="3"/>
      <c r="D12" s="3"/>
      <c r="E12" s="91"/>
      <c r="F12" s="34"/>
      <c r="G12" s="34"/>
      <c r="H12" s="34"/>
      <c r="I12" s="34"/>
      <c r="J12" s="34"/>
      <c r="K12" s="21">
        <v>44898</v>
      </c>
      <c r="L12" s="3" t="s">
        <v>316</v>
      </c>
      <c r="M12" s="34">
        <v>-60000</v>
      </c>
      <c r="N12" s="34">
        <v>0</v>
      </c>
      <c r="O12" s="34">
        <f t="shared" si="0"/>
        <v>-60000</v>
      </c>
      <c r="P12" s="34"/>
      <c r="Q12" s="34"/>
      <c r="R12" s="34"/>
      <c r="S12" s="34"/>
      <c r="T12" s="3" t="s">
        <v>1618</v>
      </c>
    </row>
    <row r="13" spans="1:21" x14ac:dyDescent="0.35">
      <c r="A13" s="3" t="s">
        <v>8</v>
      </c>
      <c r="B13" s="3"/>
      <c r="C13" s="3" t="s">
        <v>1986</v>
      </c>
      <c r="D13" s="3"/>
      <c r="E13" s="91"/>
      <c r="F13" s="34"/>
      <c r="G13" s="34"/>
      <c r="H13" s="34"/>
      <c r="I13" s="34"/>
      <c r="J13" s="34"/>
      <c r="K13" s="21">
        <v>44927</v>
      </c>
      <c r="L13" s="3" t="s">
        <v>316</v>
      </c>
      <c r="M13" s="34">
        <v>690000</v>
      </c>
      <c r="N13" s="34">
        <v>0</v>
      </c>
      <c r="O13" s="34">
        <f t="shared" si="0"/>
        <v>690000</v>
      </c>
      <c r="P13" s="34"/>
      <c r="Q13" s="34"/>
      <c r="R13" s="34"/>
      <c r="S13" s="34"/>
      <c r="T13" s="3" t="s">
        <v>1618</v>
      </c>
    </row>
    <row r="14" spans="1:21" x14ac:dyDescent="0.35">
      <c r="A14" s="3" t="s">
        <v>8</v>
      </c>
      <c r="B14" s="3"/>
      <c r="C14" s="3"/>
      <c r="D14" s="3"/>
      <c r="E14" s="91"/>
      <c r="F14" s="34"/>
      <c r="G14" s="34"/>
      <c r="H14" s="34"/>
      <c r="I14" s="34"/>
      <c r="J14" s="34"/>
      <c r="K14" s="21">
        <v>45054</v>
      </c>
      <c r="L14" s="3" t="s">
        <v>9</v>
      </c>
      <c r="M14" s="43">
        <v>0</v>
      </c>
      <c r="N14" s="34">
        <v>1213500</v>
      </c>
      <c r="O14" s="34">
        <f t="shared" si="0"/>
        <v>1213500</v>
      </c>
      <c r="P14" s="43"/>
      <c r="Q14" s="43"/>
      <c r="R14" s="43"/>
      <c r="S14" s="43"/>
      <c r="T14" s="3" t="s">
        <v>1618</v>
      </c>
    </row>
    <row r="15" spans="1:21" x14ac:dyDescent="0.35">
      <c r="A15" s="3" t="s">
        <v>8</v>
      </c>
      <c r="B15" s="3"/>
      <c r="C15" s="3"/>
      <c r="D15" s="3"/>
      <c r="E15" s="91"/>
      <c r="F15" s="34"/>
      <c r="G15" s="34"/>
      <c r="H15" s="34"/>
      <c r="I15" s="34"/>
      <c r="J15" s="34"/>
      <c r="K15" s="21">
        <v>45054</v>
      </c>
      <c r="L15" s="3" t="s">
        <v>316</v>
      </c>
      <c r="M15" s="34">
        <v>0</v>
      </c>
      <c r="N15" s="34">
        <v>726000</v>
      </c>
      <c r="O15" s="34">
        <f t="shared" si="0"/>
        <v>726000</v>
      </c>
      <c r="P15" s="34"/>
      <c r="Q15" s="34"/>
      <c r="R15" s="34"/>
      <c r="S15" s="34"/>
      <c r="T15" s="3" t="s">
        <v>1618</v>
      </c>
    </row>
    <row r="16" spans="1:21" x14ac:dyDescent="0.35">
      <c r="A16" s="3" t="s">
        <v>8</v>
      </c>
      <c r="B16" s="3"/>
      <c r="C16" s="3"/>
      <c r="D16" s="3"/>
      <c r="E16" s="91"/>
      <c r="F16" s="34"/>
      <c r="G16" s="34"/>
      <c r="H16" s="34"/>
      <c r="I16" s="34"/>
      <c r="J16" s="34"/>
      <c r="K16" s="21">
        <v>45065</v>
      </c>
      <c r="L16" s="3" t="s">
        <v>316</v>
      </c>
      <c r="M16" s="34">
        <v>0</v>
      </c>
      <c r="N16" s="34">
        <v>-99999</v>
      </c>
      <c r="O16" s="34">
        <f t="shared" si="0"/>
        <v>-99999</v>
      </c>
      <c r="P16" s="34"/>
      <c r="Q16" s="34"/>
      <c r="R16" s="34"/>
      <c r="S16" s="34"/>
      <c r="T16" s="3" t="s">
        <v>1618</v>
      </c>
    </row>
    <row r="17" spans="1:21" x14ac:dyDescent="0.35">
      <c r="A17" s="3" t="s">
        <v>8</v>
      </c>
      <c r="B17" s="3"/>
      <c r="C17" s="3"/>
      <c r="D17" s="3"/>
      <c r="E17" s="91"/>
      <c r="F17" s="34"/>
      <c r="G17" s="34"/>
      <c r="H17" s="34"/>
      <c r="I17" s="34"/>
      <c r="J17" s="34"/>
      <c r="K17" s="21"/>
      <c r="L17" s="3"/>
      <c r="M17" s="34"/>
      <c r="N17" s="34"/>
      <c r="O17" s="34"/>
      <c r="P17" s="34"/>
      <c r="Q17" s="34"/>
      <c r="R17" s="34"/>
      <c r="S17" s="34"/>
      <c r="T17" s="3"/>
    </row>
    <row r="18" spans="1:21" s="95" customFormat="1" x14ac:dyDescent="0.35">
      <c r="A18" s="18" t="s">
        <v>8</v>
      </c>
      <c r="B18" s="18"/>
      <c r="C18" s="18"/>
      <c r="D18" s="18"/>
      <c r="E18" s="94"/>
      <c r="F18" s="23"/>
      <c r="G18" s="23"/>
      <c r="H18" s="23"/>
      <c r="I18" s="23"/>
      <c r="J18" s="23"/>
      <c r="K18" s="36"/>
      <c r="L18" s="18"/>
      <c r="M18" s="23">
        <f>SUM(M2:M17)</f>
        <v>799999</v>
      </c>
      <c r="N18" s="23">
        <f>SUM(N2:N17)</f>
        <v>1839501</v>
      </c>
      <c r="O18" s="23">
        <f>SUM(O3:O16)</f>
        <v>2639500</v>
      </c>
      <c r="P18" s="23">
        <f>+I2-M18</f>
        <v>-799999</v>
      </c>
      <c r="Q18" s="23">
        <f>+J2-N18</f>
        <v>800019</v>
      </c>
      <c r="R18" s="23">
        <f>+P18+Q18</f>
        <v>20</v>
      </c>
      <c r="S18" s="23">
        <f>+O18</f>
        <v>2639500</v>
      </c>
      <c r="T18" s="18" t="s">
        <v>1618</v>
      </c>
      <c r="U18" s="95" t="s">
        <v>2302</v>
      </c>
    </row>
    <row r="19" spans="1:21" x14ac:dyDescent="0.35">
      <c r="A19" s="3" t="s">
        <v>11</v>
      </c>
      <c r="B19" s="3" t="s">
        <v>437</v>
      </c>
      <c r="C19" s="3"/>
      <c r="D19" s="3">
        <v>135</v>
      </c>
      <c r="E19" s="91">
        <v>12000</v>
      </c>
      <c r="F19" s="34">
        <f>+D19*0.8364</f>
        <v>112.914</v>
      </c>
      <c r="G19" s="34"/>
      <c r="H19" s="34">
        <f>+D19*E19</f>
        <v>1620000</v>
      </c>
      <c r="I19" s="34">
        <f>+CEILING(F19*G19,1000)</f>
        <v>0</v>
      </c>
      <c r="J19" s="34">
        <f>(H19-I19)</f>
        <v>1620000</v>
      </c>
      <c r="K19" s="21"/>
      <c r="L19" s="3"/>
      <c r="M19" s="34"/>
      <c r="N19" s="34"/>
      <c r="O19" s="34">
        <f t="shared" si="0"/>
        <v>0</v>
      </c>
      <c r="P19" s="34"/>
      <c r="Q19" s="34"/>
      <c r="R19" s="43"/>
      <c r="S19" s="43"/>
      <c r="T19" s="3" t="s">
        <v>2130</v>
      </c>
      <c r="U19" s="1" t="s">
        <v>2303</v>
      </c>
    </row>
    <row r="20" spans="1:21" x14ac:dyDescent="0.35">
      <c r="A20" s="3" t="s">
        <v>11</v>
      </c>
      <c r="B20" s="3"/>
      <c r="C20" s="3"/>
      <c r="D20" s="3"/>
      <c r="E20" s="91"/>
      <c r="F20" s="34"/>
      <c r="G20" s="34"/>
      <c r="H20" s="34"/>
      <c r="I20" s="34"/>
      <c r="J20" s="34"/>
      <c r="K20" s="21">
        <v>44484</v>
      </c>
      <c r="L20" s="3" t="s">
        <v>1182</v>
      </c>
      <c r="M20" s="34"/>
      <c r="N20" s="34">
        <v>5000</v>
      </c>
      <c r="O20" s="34">
        <f t="shared" si="0"/>
        <v>5000</v>
      </c>
      <c r="P20" s="34"/>
      <c r="Q20" s="34"/>
      <c r="R20" s="34"/>
      <c r="S20" s="34"/>
      <c r="T20" s="3" t="s">
        <v>2130</v>
      </c>
    </row>
    <row r="21" spans="1:21" x14ac:dyDescent="0.35">
      <c r="A21" s="3" t="s">
        <v>11</v>
      </c>
      <c r="B21" s="3"/>
      <c r="C21" s="3"/>
      <c r="D21" s="3"/>
      <c r="E21" s="91"/>
      <c r="F21" s="34"/>
      <c r="G21" s="34"/>
      <c r="H21" s="34"/>
      <c r="I21" s="34"/>
      <c r="J21" s="34"/>
      <c r="K21" s="21">
        <v>44487</v>
      </c>
      <c r="L21" s="3" t="s">
        <v>1182</v>
      </c>
      <c r="M21" s="34"/>
      <c r="N21" s="34">
        <v>360000</v>
      </c>
      <c r="O21" s="34">
        <f t="shared" si="0"/>
        <v>360000</v>
      </c>
      <c r="P21" s="34"/>
      <c r="Q21" s="34"/>
      <c r="R21" s="34"/>
      <c r="S21" s="34"/>
      <c r="T21" s="3" t="s">
        <v>2130</v>
      </c>
    </row>
    <row r="22" spans="1:21" x14ac:dyDescent="0.35">
      <c r="A22" s="3" t="s">
        <v>11</v>
      </c>
      <c r="B22" s="3"/>
      <c r="C22" s="3"/>
      <c r="D22" s="3"/>
      <c r="E22" s="91"/>
      <c r="G22" s="34"/>
      <c r="H22" s="34"/>
      <c r="I22" s="34"/>
      <c r="J22" s="34"/>
      <c r="K22" s="21">
        <v>44511</v>
      </c>
      <c r="L22" s="3" t="s">
        <v>1182</v>
      </c>
      <c r="M22" s="34"/>
      <c r="N22" s="34">
        <v>365000</v>
      </c>
      <c r="O22" s="34">
        <f t="shared" si="0"/>
        <v>365000</v>
      </c>
      <c r="P22" s="34"/>
      <c r="Q22" s="34"/>
      <c r="R22" s="34"/>
      <c r="S22" s="34"/>
      <c r="T22" s="3" t="s">
        <v>2130</v>
      </c>
    </row>
    <row r="23" spans="1:21" x14ac:dyDescent="0.35">
      <c r="A23" s="3" t="s">
        <v>11</v>
      </c>
      <c r="B23" s="3"/>
      <c r="C23" s="3"/>
      <c r="D23" s="3"/>
      <c r="E23" s="91"/>
      <c r="G23" s="34"/>
      <c r="H23" s="34"/>
      <c r="I23" s="34"/>
      <c r="J23" s="34"/>
      <c r="K23" s="21">
        <v>44604</v>
      </c>
      <c r="L23" s="3" t="s">
        <v>1182</v>
      </c>
      <c r="M23" s="34"/>
      <c r="N23" s="34">
        <v>258000</v>
      </c>
      <c r="O23" s="34">
        <f t="shared" si="0"/>
        <v>258000</v>
      </c>
      <c r="P23" s="34"/>
      <c r="Q23" s="34"/>
      <c r="R23" s="43"/>
      <c r="S23" s="43"/>
      <c r="T23" s="3" t="s">
        <v>2130</v>
      </c>
    </row>
    <row r="24" spans="1:21" x14ac:dyDescent="0.35">
      <c r="A24" s="3" t="s">
        <v>11</v>
      </c>
      <c r="B24" s="3"/>
      <c r="C24" s="3"/>
      <c r="D24" s="3"/>
      <c r="E24" s="91"/>
      <c r="F24" s="34"/>
      <c r="G24" s="34"/>
      <c r="H24" s="34"/>
      <c r="I24" s="34"/>
      <c r="J24" s="34"/>
      <c r="K24" s="21">
        <v>44685</v>
      </c>
      <c r="L24" s="3" t="s">
        <v>316</v>
      </c>
      <c r="M24" s="34">
        <v>632000</v>
      </c>
      <c r="N24" s="34">
        <v>0</v>
      </c>
      <c r="O24" s="34">
        <f t="shared" si="0"/>
        <v>632000</v>
      </c>
      <c r="P24" s="34"/>
      <c r="Q24" s="34"/>
      <c r="R24" s="34"/>
      <c r="S24" s="34"/>
      <c r="T24" s="3" t="s">
        <v>2130</v>
      </c>
    </row>
    <row r="25" spans="1:21" x14ac:dyDescent="0.35">
      <c r="A25" s="3" t="s">
        <v>11</v>
      </c>
      <c r="B25" s="3"/>
      <c r="C25" s="3"/>
      <c r="D25" s="3"/>
      <c r="E25" s="91"/>
      <c r="F25" s="34"/>
      <c r="G25" s="34"/>
      <c r="H25" s="34"/>
      <c r="I25" s="34"/>
      <c r="J25" s="34"/>
      <c r="K25" s="3"/>
      <c r="L25" s="3"/>
      <c r="M25" s="34"/>
      <c r="N25" s="34">
        <v>0</v>
      </c>
      <c r="O25" s="34">
        <f t="shared" si="0"/>
        <v>0</v>
      </c>
      <c r="P25" s="34"/>
      <c r="Q25" s="34"/>
      <c r="R25" s="34"/>
      <c r="S25" s="34"/>
      <c r="T25" s="3" t="s">
        <v>2130</v>
      </c>
    </row>
    <row r="26" spans="1:21" s="95" customFormat="1" x14ac:dyDescent="0.35">
      <c r="A26" s="18" t="s">
        <v>11</v>
      </c>
      <c r="B26" s="18"/>
      <c r="C26" s="18"/>
      <c r="D26" s="18"/>
      <c r="E26" s="94"/>
      <c r="F26" s="23"/>
      <c r="G26" s="23"/>
      <c r="H26" s="23"/>
      <c r="I26" s="23"/>
      <c r="J26" s="23"/>
      <c r="K26" s="18"/>
      <c r="L26" s="18"/>
      <c r="M26" s="23">
        <f>SUM(M20:M25)</f>
        <v>632000</v>
      </c>
      <c r="N26" s="23">
        <f>SUM(N20:N25)</f>
        <v>988000</v>
      </c>
      <c r="O26" s="23">
        <f>SUM(O20:O24)</f>
        <v>1620000</v>
      </c>
      <c r="P26" s="23">
        <f>+I19-M26</f>
        <v>-632000</v>
      </c>
      <c r="Q26" s="23">
        <f>+J19-N26</f>
        <v>632000</v>
      </c>
      <c r="R26" s="23">
        <f>+P26+Q26</f>
        <v>0</v>
      </c>
      <c r="S26" s="23">
        <f>+O26</f>
        <v>1620000</v>
      </c>
      <c r="T26" s="18"/>
      <c r="U26" s="95" t="s">
        <v>2302</v>
      </c>
    </row>
    <row r="27" spans="1:21" x14ac:dyDescent="0.35">
      <c r="A27" s="3" t="s">
        <v>12</v>
      </c>
      <c r="B27" s="3" t="s">
        <v>437</v>
      </c>
      <c r="C27" s="3"/>
      <c r="D27" s="3">
        <v>135.74</v>
      </c>
      <c r="E27" s="91">
        <v>12000</v>
      </c>
      <c r="F27" s="34">
        <f>+D27*0.8364</f>
        <v>113.53293600000001</v>
      </c>
      <c r="G27" s="34"/>
      <c r="H27" s="34">
        <f>+D27*E27</f>
        <v>1628880</v>
      </c>
      <c r="I27" s="34">
        <f>+CEILING(F27*G27,1000)</f>
        <v>0</v>
      </c>
      <c r="J27" s="34">
        <f>(H27-I27)</f>
        <v>1628880</v>
      </c>
      <c r="K27" s="98">
        <v>44611</v>
      </c>
      <c r="L27" s="3" t="s">
        <v>2109</v>
      </c>
      <c r="M27" s="34"/>
      <c r="N27" s="34"/>
      <c r="O27" s="34"/>
      <c r="P27" s="34"/>
      <c r="Q27" s="34"/>
      <c r="R27" s="34"/>
      <c r="S27" s="34"/>
      <c r="T27" s="3" t="s">
        <v>2131</v>
      </c>
      <c r="U27" s="1" t="s">
        <v>2303</v>
      </c>
    </row>
    <row r="28" spans="1:21" x14ac:dyDescent="0.35">
      <c r="A28" s="3" t="s">
        <v>12</v>
      </c>
      <c r="B28" s="3"/>
      <c r="C28" s="3"/>
      <c r="D28" s="3"/>
      <c r="E28" s="91"/>
      <c r="F28" s="34">
        <f>+D28*0.8364</f>
        <v>0</v>
      </c>
      <c r="G28" s="34"/>
      <c r="H28" s="34"/>
      <c r="I28" s="34"/>
      <c r="J28" s="34"/>
      <c r="K28" s="21">
        <v>44612</v>
      </c>
      <c r="L28" s="3" t="s">
        <v>1182</v>
      </c>
      <c r="M28" s="34"/>
      <c r="N28" s="34">
        <v>928880</v>
      </c>
      <c r="O28" s="34">
        <f t="shared" ref="O28:O46" si="1">+SUM(M28:N28)</f>
        <v>928880</v>
      </c>
      <c r="P28" s="34"/>
      <c r="Q28" s="34"/>
      <c r="R28" s="34"/>
      <c r="S28" s="34"/>
      <c r="T28" s="3" t="s">
        <v>2131</v>
      </c>
    </row>
    <row r="29" spans="1:21" x14ac:dyDescent="0.35">
      <c r="A29" s="3" t="s">
        <v>12</v>
      </c>
      <c r="B29" s="3"/>
      <c r="C29" s="3"/>
      <c r="D29" s="3"/>
      <c r="E29" s="91"/>
      <c r="F29" s="34"/>
      <c r="G29" s="34"/>
      <c r="H29" s="34"/>
      <c r="I29" s="34"/>
      <c r="J29" s="34"/>
      <c r="K29" s="21">
        <v>44622</v>
      </c>
      <c r="L29" s="3" t="s">
        <v>316</v>
      </c>
      <c r="M29" s="34">
        <v>331000</v>
      </c>
      <c r="N29" s="34">
        <v>0</v>
      </c>
      <c r="O29" s="34">
        <f t="shared" si="1"/>
        <v>331000</v>
      </c>
      <c r="P29" s="34"/>
      <c r="Q29" s="34"/>
      <c r="R29" s="34"/>
      <c r="S29" s="34"/>
      <c r="T29" s="3" t="s">
        <v>2131</v>
      </c>
    </row>
    <row r="30" spans="1:21" x14ac:dyDescent="0.35">
      <c r="A30" s="3" t="s">
        <v>12</v>
      </c>
      <c r="B30" s="3"/>
      <c r="C30" s="3"/>
      <c r="D30" s="3"/>
      <c r="E30" s="91"/>
      <c r="F30" s="34"/>
      <c r="G30" s="34"/>
      <c r="H30" s="34"/>
      <c r="I30" s="34"/>
      <c r="J30" s="34"/>
      <c r="K30" s="21">
        <v>44622</v>
      </c>
      <c r="L30" s="3" t="s">
        <v>316</v>
      </c>
      <c r="M30" s="34">
        <v>369000</v>
      </c>
      <c r="N30" s="34">
        <v>0</v>
      </c>
      <c r="O30" s="34">
        <f t="shared" si="1"/>
        <v>369000</v>
      </c>
      <c r="P30" s="34"/>
      <c r="Q30" s="34"/>
      <c r="R30" s="34"/>
      <c r="S30" s="34"/>
      <c r="T30" s="3" t="s">
        <v>2131</v>
      </c>
    </row>
    <row r="31" spans="1:21" x14ac:dyDescent="0.35">
      <c r="A31" s="3" t="s">
        <v>12</v>
      </c>
      <c r="B31" s="3"/>
      <c r="C31" s="3"/>
      <c r="D31" s="3"/>
      <c r="E31" s="91"/>
      <c r="F31" s="34"/>
      <c r="G31" s="34"/>
      <c r="H31" s="34"/>
      <c r="I31" s="34"/>
      <c r="J31" s="34"/>
      <c r="K31" s="21"/>
      <c r="L31" s="3"/>
      <c r="M31" s="34"/>
      <c r="N31" s="34">
        <v>0</v>
      </c>
      <c r="O31" s="34">
        <f t="shared" si="1"/>
        <v>0</v>
      </c>
      <c r="P31" s="34"/>
      <c r="Q31" s="34"/>
      <c r="R31" s="34"/>
      <c r="S31" s="34"/>
      <c r="T31" s="3" t="s">
        <v>2131</v>
      </c>
    </row>
    <row r="32" spans="1:21" s="95" customFormat="1" x14ac:dyDescent="0.35">
      <c r="A32" s="18" t="s">
        <v>12</v>
      </c>
      <c r="B32" s="18"/>
      <c r="C32" s="18"/>
      <c r="D32" s="18"/>
      <c r="E32" s="94"/>
      <c r="F32" s="23"/>
      <c r="G32" s="23"/>
      <c r="H32" s="23"/>
      <c r="I32" s="23"/>
      <c r="J32" s="23"/>
      <c r="K32" s="36"/>
      <c r="L32" s="18"/>
      <c r="M32" s="23">
        <f>SUM(M28:M31)</f>
        <v>700000</v>
      </c>
      <c r="N32" s="23">
        <f>SUM(N28:N31)</f>
        <v>928880</v>
      </c>
      <c r="O32" s="23">
        <f>+SUM(O28:O31)</f>
        <v>1628880</v>
      </c>
      <c r="P32" s="23">
        <f>+I27-M32</f>
        <v>-700000</v>
      </c>
      <c r="Q32" s="23">
        <f>+J27-N32</f>
        <v>700000</v>
      </c>
      <c r="R32" s="23">
        <f>+P32+Q32</f>
        <v>0</v>
      </c>
      <c r="S32" s="23">
        <f>+O32</f>
        <v>1628880</v>
      </c>
      <c r="T32" s="18"/>
      <c r="U32" s="95" t="s">
        <v>2302</v>
      </c>
    </row>
    <row r="33" spans="1:21" x14ac:dyDescent="0.35">
      <c r="A33" s="3" t="s">
        <v>13</v>
      </c>
      <c r="B33" s="3" t="s">
        <v>437</v>
      </c>
      <c r="C33" s="3"/>
      <c r="D33" s="3">
        <v>136.5</v>
      </c>
      <c r="E33" s="91">
        <v>12000</v>
      </c>
      <c r="F33" s="34">
        <f>+D33*0.8364</f>
        <v>114.1686</v>
      </c>
      <c r="G33" s="34"/>
      <c r="H33" s="34">
        <f>+D33*E33</f>
        <v>1638000</v>
      </c>
      <c r="I33" s="34">
        <f>+CEILING(F33*G33,1000)</f>
        <v>0</v>
      </c>
      <c r="J33" s="34">
        <f>(H33-I33)</f>
        <v>1638000</v>
      </c>
      <c r="K33" s="21">
        <v>44611</v>
      </c>
      <c r="L33" s="3" t="s">
        <v>2109</v>
      </c>
      <c r="M33" s="34"/>
      <c r="N33" s="34"/>
      <c r="O33" s="34">
        <f t="shared" si="1"/>
        <v>0</v>
      </c>
      <c r="P33" s="34"/>
      <c r="Q33" s="34"/>
      <c r="R33" s="34"/>
      <c r="S33" s="34"/>
      <c r="T33" s="3" t="s">
        <v>2131</v>
      </c>
      <c r="U33" s="1" t="s">
        <v>2303</v>
      </c>
    </row>
    <row r="34" spans="1:21" x14ac:dyDescent="0.35">
      <c r="A34" s="3" t="s">
        <v>13</v>
      </c>
      <c r="B34" s="3"/>
      <c r="C34" s="3"/>
      <c r="D34" s="3"/>
      <c r="E34" s="91"/>
      <c r="F34" s="34"/>
      <c r="G34" s="34"/>
      <c r="H34" s="34"/>
      <c r="I34" s="34"/>
      <c r="J34" s="34"/>
      <c r="K34" s="21">
        <v>44612</v>
      </c>
      <c r="L34" s="3" t="s">
        <v>1182</v>
      </c>
      <c r="M34" s="34"/>
      <c r="N34" s="34">
        <v>934000</v>
      </c>
      <c r="O34" s="34">
        <f t="shared" si="1"/>
        <v>934000</v>
      </c>
      <c r="P34" s="34"/>
      <c r="Q34" s="34"/>
      <c r="R34" s="34"/>
      <c r="S34" s="34"/>
      <c r="T34" s="3" t="s">
        <v>2131</v>
      </c>
    </row>
    <row r="35" spans="1:21" x14ac:dyDescent="0.35">
      <c r="A35" s="3" t="s">
        <v>13</v>
      </c>
      <c r="B35" s="3"/>
      <c r="C35" s="3"/>
      <c r="D35" s="3"/>
      <c r="E35" s="91"/>
      <c r="F35" s="34"/>
      <c r="G35" s="34"/>
      <c r="H35" s="34"/>
      <c r="I35" s="34"/>
      <c r="J35" s="34"/>
      <c r="K35" s="21">
        <v>44622</v>
      </c>
      <c r="L35" s="3" t="s">
        <v>316</v>
      </c>
      <c r="M35" s="34">
        <v>333000</v>
      </c>
      <c r="N35" s="34">
        <v>0</v>
      </c>
      <c r="O35" s="34">
        <f t="shared" si="1"/>
        <v>333000</v>
      </c>
      <c r="P35" s="34"/>
      <c r="Q35" s="34"/>
      <c r="R35" s="34"/>
      <c r="S35" s="34"/>
      <c r="T35" s="3" t="s">
        <v>2131</v>
      </c>
    </row>
    <row r="36" spans="1:21" x14ac:dyDescent="0.35">
      <c r="A36" s="3" t="s">
        <v>13</v>
      </c>
      <c r="B36" s="3"/>
      <c r="C36" s="3"/>
      <c r="D36" s="3"/>
      <c r="E36" s="91"/>
      <c r="F36" s="34"/>
      <c r="G36" s="34"/>
      <c r="H36" s="34"/>
      <c r="I36" s="34"/>
      <c r="J36" s="34"/>
      <c r="K36" s="21">
        <v>44622</v>
      </c>
      <c r="L36" s="3" t="s">
        <v>316</v>
      </c>
      <c r="M36" s="34">
        <v>371000</v>
      </c>
      <c r="N36" s="34">
        <v>0</v>
      </c>
      <c r="O36" s="34">
        <f t="shared" si="1"/>
        <v>371000</v>
      </c>
      <c r="P36" s="34"/>
      <c r="Q36" s="34"/>
      <c r="R36" s="43"/>
      <c r="S36" s="43"/>
      <c r="T36" s="3" t="s">
        <v>2131</v>
      </c>
    </row>
    <row r="37" spans="1:21" x14ac:dyDescent="0.35">
      <c r="A37" s="3" t="s">
        <v>13</v>
      </c>
      <c r="B37" s="3"/>
      <c r="C37" s="3"/>
      <c r="D37" s="3"/>
      <c r="E37" s="91"/>
      <c r="F37" s="34"/>
      <c r="G37" s="34"/>
      <c r="H37" s="34"/>
      <c r="I37" s="34"/>
      <c r="J37" s="34"/>
      <c r="K37" s="21"/>
      <c r="L37" s="3"/>
      <c r="M37" s="34"/>
      <c r="N37" s="34"/>
      <c r="O37" s="34"/>
      <c r="P37" s="34"/>
      <c r="Q37" s="34"/>
      <c r="R37" s="34"/>
      <c r="S37" s="34"/>
      <c r="T37" s="3" t="s">
        <v>2131</v>
      </c>
    </row>
    <row r="38" spans="1:21" s="95" customFormat="1" x14ac:dyDescent="0.35">
      <c r="A38" s="18" t="s">
        <v>13</v>
      </c>
      <c r="B38" s="18"/>
      <c r="C38" s="18"/>
      <c r="D38" s="18"/>
      <c r="E38" s="94"/>
      <c r="F38" s="23"/>
      <c r="G38" s="23"/>
      <c r="H38" s="23"/>
      <c r="I38" s="23"/>
      <c r="J38" s="23"/>
      <c r="K38" s="36"/>
      <c r="L38" s="18"/>
      <c r="M38" s="23">
        <f>SUM(M34:M37)</f>
        <v>704000</v>
      </c>
      <c r="N38" s="23">
        <f>SUM(N34:N37)</f>
        <v>934000</v>
      </c>
      <c r="O38" s="23">
        <f>+M38+N38</f>
        <v>1638000</v>
      </c>
      <c r="P38" s="23">
        <f>+I33-M38</f>
        <v>-704000</v>
      </c>
      <c r="Q38" s="23">
        <f>+J33-N38</f>
        <v>704000</v>
      </c>
      <c r="R38" s="23">
        <f>+P38+Q38</f>
        <v>0</v>
      </c>
      <c r="S38" s="23">
        <f>+O38</f>
        <v>1638000</v>
      </c>
      <c r="T38" s="18"/>
      <c r="U38" s="95" t="s">
        <v>2302</v>
      </c>
    </row>
    <row r="39" spans="1:21" x14ac:dyDescent="0.35">
      <c r="A39" s="3" t="s">
        <v>14</v>
      </c>
      <c r="B39" s="3" t="s">
        <v>437</v>
      </c>
      <c r="C39" s="3"/>
      <c r="D39" s="3">
        <v>137.26</v>
      </c>
      <c r="E39" s="91">
        <v>12000</v>
      </c>
      <c r="F39" s="34">
        <f>+D39*0.8364</f>
        <v>114.804264</v>
      </c>
      <c r="G39" s="34"/>
      <c r="H39" s="34">
        <f>+D39*E39</f>
        <v>1647120</v>
      </c>
      <c r="I39" s="34">
        <f>+CEILING(F39*G39,1000)</f>
        <v>0</v>
      </c>
      <c r="J39" s="34">
        <f>(H39-I39)</f>
        <v>1647120</v>
      </c>
      <c r="K39" s="21">
        <v>44570</v>
      </c>
      <c r="L39" s="3" t="s">
        <v>2109</v>
      </c>
      <c r="M39" s="34"/>
      <c r="N39" s="34"/>
      <c r="O39" s="34"/>
      <c r="P39" s="34"/>
      <c r="Q39" s="34"/>
      <c r="R39" s="34"/>
      <c r="S39" s="34"/>
      <c r="T39" s="3" t="s">
        <v>2132</v>
      </c>
      <c r="U39" s="1" t="s">
        <v>2303</v>
      </c>
    </row>
    <row r="40" spans="1:21" x14ac:dyDescent="0.35">
      <c r="A40" s="3" t="s">
        <v>14</v>
      </c>
      <c r="B40" s="3"/>
      <c r="C40" s="3"/>
      <c r="D40" s="3"/>
      <c r="E40" s="91"/>
      <c r="F40" s="34"/>
      <c r="G40" s="34"/>
      <c r="H40" s="34"/>
      <c r="I40" s="34"/>
      <c r="J40" s="34"/>
      <c r="K40" s="21">
        <v>44570</v>
      </c>
      <c r="L40" s="3" t="s">
        <v>316</v>
      </c>
      <c r="M40" s="34">
        <v>10000</v>
      </c>
      <c r="N40" s="34">
        <v>0</v>
      </c>
      <c r="O40" s="34">
        <f t="shared" si="1"/>
        <v>10000</v>
      </c>
      <c r="P40" s="34"/>
      <c r="Q40" s="34"/>
      <c r="R40" s="34"/>
      <c r="S40" s="34"/>
      <c r="T40" s="3" t="s">
        <v>2132</v>
      </c>
    </row>
    <row r="41" spans="1:21" x14ac:dyDescent="0.35">
      <c r="A41" s="3" t="s">
        <v>14</v>
      </c>
      <c r="B41" s="3"/>
      <c r="C41" s="3"/>
      <c r="D41" s="3"/>
      <c r="E41" s="91"/>
      <c r="F41" s="34"/>
      <c r="G41" s="34"/>
      <c r="H41" s="34"/>
      <c r="I41" s="34"/>
      <c r="J41" s="34"/>
      <c r="K41" s="21">
        <v>44586</v>
      </c>
      <c r="L41" s="3" t="s">
        <v>316</v>
      </c>
      <c r="M41" s="34">
        <v>400000</v>
      </c>
      <c r="N41" s="34">
        <v>0</v>
      </c>
      <c r="O41" s="34">
        <f t="shared" si="1"/>
        <v>400000</v>
      </c>
      <c r="P41" s="34"/>
      <c r="Q41" s="34"/>
      <c r="R41" s="34"/>
      <c r="S41" s="34"/>
      <c r="T41" s="3" t="s">
        <v>2132</v>
      </c>
    </row>
    <row r="42" spans="1:21" x14ac:dyDescent="0.35">
      <c r="A42" s="3" t="s">
        <v>14</v>
      </c>
      <c r="B42" s="3"/>
      <c r="C42" s="3"/>
      <c r="D42" s="3"/>
      <c r="E42" s="91"/>
      <c r="F42" s="34"/>
      <c r="G42" s="34"/>
      <c r="H42" s="34"/>
      <c r="I42" s="34"/>
      <c r="J42" s="34"/>
      <c r="K42" s="98">
        <v>44704</v>
      </c>
      <c r="L42" s="3" t="s">
        <v>9</v>
      </c>
      <c r="M42" s="34"/>
      <c r="N42" s="34">
        <v>400000</v>
      </c>
      <c r="O42" s="34">
        <f t="shared" si="1"/>
        <v>400000</v>
      </c>
      <c r="P42" s="34"/>
      <c r="Q42" s="34"/>
      <c r="R42" s="34"/>
      <c r="S42" s="34"/>
      <c r="T42" s="3" t="s">
        <v>2132</v>
      </c>
    </row>
    <row r="43" spans="1:21" x14ac:dyDescent="0.35">
      <c r="A43" s="3" t="s">
        <v>14</v>
      </c>
      <c r="B43" s="3"/>
      <c r="C43" s="3"/>
      <c r="D43" s="3"/>
      <c r="E43" s="91"/>
      <c r="F43" s="34"/>
      <c r="G43" s="34"/>
      <c r="H43" s="34"/>
      <c r="I43" s="34"/>
      <c r="J43" s="34"/>
      <c r="K43" s="3"/>
      <c r="L43" s="100" t="s">
        <v>2159</v>
      </c>
      <c r="M43" s="34">
        <v>110000</v>
      </c>
      <c r="N43" s="34"/>
      <c r="O43" s="34">
        <f t="shared" si="1"/>
        <v>110000</v>
      </c>
      <c r="P43" s="34"/>
      <c r="Q43" s="34"/>
      <c r="R43" s="34"/>
      <c r="S43" s="34"/>
      <c r="T43" s="3" t="s">
        <v>2132</v>
      </c>
    </row>
    <row r="44" spans="1:21" x14ac:dyDescent="0.35">
      <c r="A44" s="3" t="s">
        <v>14</v>
      </c>
      <c r="B44" s="3"/>
      <c r="C44" s="3"/>
      <c r="D44" s="3"/>
      <c r="E44" s="91"/>
      <c r="F44" s="34">
        <f>+D44*0.8364</f>
        <v>0</v>
      </c>
      <c r="G44" s="34"/>
      <c r="H44" s="34"/>
      <c r="I44" s="34"/>
      <c r="J44" s="34"/>
      <c r="K44" s="21">
        <v>44934</v>
      </c>
      <c r="L44" s="3" t="s">
        <v>316</v>
      </c>
      <c r="M44" s="34">
        <v>384000</v>
      </c>
      <c r="N44" s="34">
        <v>0</v>
      </c>
      <c r="O44" s="34">
        <f t="shared" si="1"/>
        <v>384000</v>
      </c>
      <c r="P44" s="34"/>
      <c r="Q44" s="34"/>
      <c r="R44" s="34"/>
      <c r="S44" s="34"/>
      <c r="T44" s="3" t="s">
        <v>2132</v>
      </c>
    </row>
    <row r="45" spans="1:21" x14ac:dyDescent="0.35">
      <c r="A45" s="3" t="s">
        <v>14</v>
      </c>
      <c r="B45" s="3"/>
      <c r="C45" s="3"/>
      <c r="D45" s="3"/>
      <c r="E45" s="91"/>
      <c r="F45" s="34"/>
      <c r="G45" s="34"/>
      <c r="H45" s="34"/>
      <c r="I45" s="34"/>
      <c r="J45" s="34"/>
      <c r="K45" s="21">
        <v>44972</v>
      </c>
      <c r="L45" s="3" t="s">
        <v>9</v>
      </c>
      <c r="M45" s="34"/>
      <c r="N45" s="34">
        <v>363000</v>
      </c>
      <c r="O45" s="34">
        <f t="shared" si="1"/>
        <v>363000</v>
      </c>
      <c r="P45" s="34"/>
      <c r="Q45" s="34"/>
      <c r="R45" s="34"/>
      <c r="S45" s="34"/>
      <c r="T45" s="3" t="s">
        <v>2132</v>
      </c>
    </row>
    <row r="46" spans="1:21" x14ac:dyDescent="0.35">
      <c r="A46" s="3" t="s">
        <v>14</v>
      </c>
      <c r="B46" s="3"/>
      <c r="C46" s="3"/>
      <c r="D46" s="3"/>
      <c r="E46" s="91"/>
      <c r="F46" s="34"/>
      <c r="G46" s="34"/>
      <c r="H46" s="34"/>
      <c r="I46" s="34"/>
      <c r="J46" s="34"/>
      <c r="K46" s="21">
        <v>44967</v>
      </c>
      <c r="L46" s="3" t="s">
        <v>316</v>
      </c>
      <c r="M46" s="34">
        <v>-20000</v>
      </c>
      <c r="N46" s="34">
        <v>0</v>
      </c>
      <c r="O46" s="34">
        <f t="shared" si="1"/>
        <v>-20000</v>
      </c>
      <c r="P46" s="34"/>
      <c r="Q46" s="34"/>
      <c r="R46" s="34"/>
      <c r="S46" s="34"/>
      <c r="T46" s="3" t="s">
        <v>2132</v>
      </c>
    </row>
    <row r="47" spans="1:21" x14ac:dyDescent="0.35">
      <c r="A47" s="3" t="s">
        <v>14</v>
      </c>
      <c r="B47" s="3"/>
      <c r="C47" s="3"/>
      <c r="D47" s="3"/>
      <c r="E47" s="91"/>
      <c r="F47" s="34"/>
      <c r="G47" s="34"/>
      <c r="H47" s="34"/>
      <c r="I47" s="34"/>
      <c r="J47" s="34"/>
      <c r="K47" s="21"/>
      <c r="L47" s="3"/>
      <c r="M47" s="34"/>
      <c r="N47" s="34"/>
      <c r="O47" s="34"/>
      <c r="P47" s="34"/>
      <c r="Q47" s="34"/>
      <c r="R47" s="34"/>
      <c r="S47" s="34"/>
      <c r="T47" s="3" t="s">
        <v>2132</v>
      </c>
    </row>
    <row r="48" spans="1:21" s="95" customFormat="1" x14ac:dyDescent="0.35">
      <c r="A48" s="18" t="s">
        <v>14</v>
      </c>
      <c r="B48" s="18"/>
      <c r="C48" s="18"/>
      <c r="D48" s="18"/>
      <c r="E48" s="94"/>
      <c r="F48" s="23"/>
      <c r="G48" s="23"/>
      <c r="H48" s="23"/>
      <c r="I48" s="23"/>
      <c r="J48" s="23"/>
      <c r="K48" s="36"/>
      <c r="L48" s="18"/>
      <c r="M48" s="23">
        <f>+SUM(M39:M47)</f>
        <v>884000</v>
      </c>
      <c r="N48" s="23">
        <f>+SUM(N39:N47)</f>
        <v>763000</v>
      </c>
      <c r="O48" s="23">
        <f>+SUM(O39:O47)</f>
        <v>1647000</v>
      </c>
      <c r="P48" s="23">
        <f>+I39-M48</f>
        <v>-884000</v>
      </c>
      <c r="Q48" s="23">
        <f>+J39-N48</f>
        <v>884120</v>
      </c>
      <c r="R48" s="23">
        <f>+P48+Q48</f>
        <v>120</v>
      </c>
      <c r="S48" s="23">
        <f>+O48</f>
        <v>1647000</v>
      </c>
      <c r="T48" s="18"/>
      <c r="U48" s="95" t="s">
        <v>2302</v>
      </c>
    </row>
    <row r="49" spans="1:21" x14ac:dyDescent="0.35">
      <c r="A49" s="3" t="s">
        <v>15</v>
      </c>
      <c r="B49" s="3" t="s">
        <v>437</v>
      </c>
      <c r="C49" s="3"/>
      <c r="D49" s="3">
        <v>204.65</v>
      </c>
      <c r="E49" s="91">
        <v>12000</v>
      </c>
      <c r="F49" s="34">
        <f>+D49*0.8364</f>
        <v>171.16926000000001</v>
      </c>
      <c r="G49" s="34"/>
      <c r="H49" s="34">
        <f>+D49*E49</f>
        <v>2455800</v>
      </c>
      <c r="I49" s="34">
        <f>+CEILING(F49*G49,1000)</f>
        <v>0</v>
      </c>
      <c r="J49" s="34">
        <f>(H49-I49)</f>
        <v>2455800</v>
      </c>
      <c r="K49" s="21">
        <v>44560</v>
      </c>
      <c r="L49" s="3" t="s">
        <v>2109</v>
      </c>
      <c r="M49" s="34"/>
      <c r="N49" s="34"/>
      <c r="O49" s="34">
        <f t="shared" ref="O49:O63" si="2">+SUM(M49:N49)</f>
        <v>0</v>
      </c>
      <c r="P49" s="34"/>
      <c r="Q49" s="34"/>
      <c r="R49" s="34"/>
      <c r="S49" s="34"/>
      <c r="T49" s="3" t="s">
        <v>2131</v>
      </c>
      <c r="U49" s="1" t="s">
        <v>2303</v>
      </c>
    </row>
    <row r="50" spans="1:21" x14ac:dyDescent="0.35">
      <c r="A50" s="3" t="s">
        <v>15</v>
      </c>
      <c r="B50" s="3"/>
      <c r="C50" s="3"/>
      <c r="D50" s="3"/>
      <c r="E50" s="91"/>
      <c r="F50" s="34"/>
      <c r="G50" s="34"/>
      <c r="H50" s="34"/>
      <c r="I50" s="34"/>
      <c r="J50" s="34"/>
      <c r="K50" s="21">
        <v>44560</v>
      </c>
      <c r="L50" s="3" t="s">
        <v>9</v>
      </c>
      <c r="M50" s="34"/>
      <c r="N50" s="34">
        <v>5000</v>
      </c>
      <c r="O50" s="34">
        <f t="shared" si="2"/>
        <v>5000</v>
      </c>
      <c r="P50" s="34"/>
      <c r="Q50" s="34"/>
      <c r="R50" s="43"/>
      <c r="S50" s="43"/>
      <c r="T50" s="3" t="s">
        <v>2131</v>
      </c>
    </row>
    <row r="51" spans="1:21" x14ac:dyDescent="0.35">
      <c r="A51" s="3" t="s">
        <v>15</v>
      </c>
      <c r="B51" s="3"/>
      <c r="C51" s="3"/>
      <c r="D51" s="3"/>
      <c r="E51" s="91"/>
      <c r="F51" s="34"/>
      <c r="G51" s="34"/>
      <c r="H51" s="34"/>
      <c r="I51" s="34"/>
      <c r="J51" s="34"/>
      <c r="K51" s="21">
        <v>44608</v>
      </c>
      <c r="L51" s="3" t="s">
        <v>9</v>
      </c>
      <c r="M51" s="34"/>
      <c r="N51" s="34">
        <v>50000</v>
      </c>
      <c r="O51" s="34">
        <f t="shared" si="2"/>
        <v>50000</v>
      </c>
      <c r="P51" s="34"/>
      <c r="Q51" s="34"/>
      <c r="R51" s="34"/>
      <c r="S51" s="34"/>
      <c r="T51" s="3" t="s">
        <v>2131</v>
      </c>
    </row>
    <row r="52" spans="1:21" x14ac:dyDescent="0.35">
      <c r="A52" s="3" t="s">
        <v>15</v>
      </c>
      <c r="B52" s="3"/>
      <c r="C52" s="3"/>
      <c r="D52" s="3"/>
      <c r="E52" s="91"/>
      <c r="F52" s="34"/>
      <c r="G52" s="34"/>
      <c r="H52" s="34"/>
      <c r="I52" s="34"/>
      <c r="J52" s="34"/>
      <c r="K52" s="21">
        <v>44612</v>
      </c>
      <c r="L52" s="3" t="s">
        <v>9</v>
      </c>
      <c r="M52" s="34"/>
      <c r="N52" s="34">
        <v>225000</v>
      </c>
      <c r="O52" s="34">
        <f t="shared" si="2"/>
        <v>225000</v>
      </c>
      <c r="P52" s="34"/>
      <c r="Q52" s="34"/>
      <c r="R52" s="34"/>
      <c r="S52" s="34"/>
      <c r="T52" s="3" t="s">
        <v>2131</v>
      </c>
    </row>
    <row r="53" spans="1:21" x14ac:dyDescent="0.35">
      <c r="A53" s="3" t="s">
        <v>15</v>
      </c>
      <c r="B53" s="3"/>
      <c r="C53" s="3"/>
      <c r="D53" s="3"/>
      <c r="E53" s="91"/>
      <c r="F53" s="34"/>
      <c r="G53" s="34"/>
      <c r="H53" s="34"/>
      <c r="I53" s="34"/>
      <c r="J53" s="34"/>
      <c r="K53" s="21">
        <v>44631</v>
      </c>
      <c r="L53" s="3" t="s">
        <v>9</v>
      </c>
      <c r="M53" s="34"/>
      <c r="N53" s="34">
        <v>334000</v>
      </c>
      <c r="O53" s="34">
        <f t="shared" si="2"/>
        <v>334000</v>
      </c>
      <c r="P53" s="34"/>
      <c r="Q53" s="34"/>
      <c r="R53" s="34"/>
      <c r="S53" s="34"/>
      <c r="T53" s="3" t="s">
        <v>2131</v>
      </c>
    </row>
    <row r="54" spans="1:21" x14ac:dyDescent="0.35">
      <c r="A54" s="3" t="s">
        <v>15</v>
      </c>
      <c r="B54" s="3"/>
      <c r="C54" s="3"/>
      <c r="D54" s="3"/>
      <c r="E54" s="91"/>
      <c r="F54" s="34"/>
      <c r="G54" s="34"/>
      <c r="H54" s="34"/>
      <c r="I54" s="34"/>
      <c r="J54" s="34"/>
      <c r="K54" s="98">
        <v>44699</v>
      </c>
      <c r="L54" s="3" t="s">
        <v>9</v>
      </c>
      <c r="M54" s="34"/>
      <c r="N54" s="34">
        <v>700000</v>
      </c>
      <c r="O54" s="34">
        <f t="shared" si="2"/>
        <v>700000</v>
      </c>
      <c r="P54" s="34"/>
      <c r="Q54" s="34"/>
      <c r="R54" s="34"/>
      <c r="S54" s="34"/>
      <c r="T54" s="3" t="s">
        <v>2131</v>
      </c>
    </row>
    <row r="55" spans="1:21" x14ac:dyDescent="0.35">
      <c r="A55" s="3" t="s">
        <v>15</v>
      </c>
      <c r="B55" s="3"/>
      <c r="C55" s="3"/>
      <c r="D55" s="3"/>
      <c r="E55" s="91"/>
      <c r="F55" s="34"/>
      <c r="G55" s="34"/>
      <c r="H55" s="34"/>
      <c r="I55" s="34"/>
      <c r="J55" s="34"/>
      <c r="K55" s="98">
        <v>44720</v>
      </c>
      <c r="L55" s="3" t="s">
        <v>9</v>
      </c>
      <c r="M55" s="34"/>
      <c r="N55" s="34">
        <v>86800</v>
      </c>
      <c r="O55" s="34">
        <f t="shared" si="2"/>
        <v>86800</v>
      </c>
      <c r="P55" s="34"/>
      <c r="Q55" s="34"/>
      <c r="R55" s="34"/>
      <c r="S55" s="34"/>
      <c r="T55" s="3" t="s">
        <v>2131</v>
      </c>
    </row>
    <row r="56" spans="1:21" x14ac:dyDescent="0.35">
      <c r="A56" s="3" t="s">
        <v>15</v>
      </c>
      <c r="B56" s="3"/>
      <c r="C56" s="3"/>
      <c r="D56" s="3"/>
      <c r="E56" s="91"/>
      <c r="F56" s="34">
        <f>+D56*0.8364</f>
        <v>0</v>
      </c>
      <c r="G56" s="34"/>
      <c r="H56" s="34"/>
      <c r="I56" s="34"/>
      <c r="J56" s="34"/>
      <c r="K56" s="98">
        <v>44849</v>
      </c>
      <c r="L56" s="3" t="s">
        <v>316</v>
      </c>
      <c r="M56" s="34">
        <v>1055000</v>
      </c>
      <c r="N56" s="34"/>
      <c r="O56" s="34">
        <f t="shared" si="2"/>
        <v>1055000</v>
      </c>
      <c r="P56" s="34"/>
      <c r="Q56" s="34"/>
      <c r="R56" s="34"/>
      <c r="S56" s="34"/>
      <c r="T56" s="3" t="s">
        <v>2131</v>
      </c>
    </row>
    <row r="57" spans="1:21" x14ac:dyDescent="0.35">
      <c r="A57" s="3" t="s">
        <v>15</v>
      </c>
      <c r="B57" s="3"/>
      <c r="C57" s="3"/>
      <c r="D57" s="3"/>
      <c r="E57" s="91"/>
      <c r="F57" s="34">
        <f>+D57*0.8364</f>
        <v>0</v>
      </c>
      <c r="G57" s="34"/>
      <c r="H57" s="34"/>
      <c r="I57" s="34"/>
      <c r="J57" s="34"/>
      <c r="K57" s="21">
        <v>44849</v>
      </c>
      <c r="L57" s="3" t="s">
        <v>316</v>
      </c>
      <c r="M57" s="34">
        <v>-1055000</v>
      </c>
      <c r="N57" s="34"/>
      <c r="O57" s="34">
        <f t="shared" si="2"/>
        <v>-1055000</v>
      </c>
      <c r="P57" s="34"/>
      <c r="Q57" s="34"/>
      <c r="R57" s="43"/>
      <c r="S57" s="43"/>
      <c r="T57" s="3" t="s">
        <v>2131</v>
      </c>
    </row>
    <row r="58" spans="1:21" x14ac:dyDescent="0.35">
      <c r="A58" s="3" t="s">
        <v>15</v>
      </c>
      <c r="B58" s="3"/>
      <c r="C58" s="3"/>
      <c r="D58" s="3"/>
      <c r="E58" s="91"/>
      <c r="F58" s="34"/>
      <c r="G58" s="34"/>
      <c r="H58" s="34"/>
      <c r="I58" s="34"/>
      <c r="J58" s="34"/>
      <c r="K58" s="21">
        <v>44866</v>
      </c>
      <c r="L58" s="3" t="s">
        <v>316</v>
      </c>
      <c r="M58" s="34">
        <v>1055000</v>
      </c>
      <c r="N58" s="34"/>
      <c r="O58" s="34">
        <f t="shared" si="2"/>
        <v>1055000</v>
      </c>
      <c r="P58" s="34"/>
      <c r="Q58" s="34"/>
      <c r="R58" s="34"/>
      <c r="S58" s="34"/>
      <c r="T58" s="3" t="s">
        <v>2131</v>
      </c>
    </row>
    <row r="59" spans="1:21" x14ac:dyDescent="0.35">
      <c r="A59" s="3" t="s">
        <v>1988</v>
      </c>
      <c r="B59" s="3"/>
      <c r="C59" s="3"/>
      <c r="D59" s="3"/>
      <c r="E59" s="91"/>
      <c r="F59" s="34"/>
      <c r="G59" s="34"/>
      <c r="H59" s="34"/>
      <c r="I59" s="34"/>
      <c r="J59" s="34"/>
      <c r="K59" s="21">
        <v>44868</v>
      </c>
      <c r="L59" s="3" t="s">
        <v>316</v>
      </c>
      <c r="M59" s="34">
        <v>-1055000</v>
      </c>
      <c r="N59" s="34"/>
      <c r="O59" s="34">
        <f t="shared" si="2"/>
        <v>-1055000</v>
      </c>
      <c r="P59" s="34"/>
      <c r="Q59" s="34"/>
      <c r="R59" s="34"/>
      <c r="S59" s="34"/>
      <c r="T59" s="3" t="s">
        <v>2131</v>
      </c>
    </row>
    <row r="60" spans="1:21" x14ac:dyDescent="0.35">
      <c r="A60" s="3" t="s">
        <v>15</v>
      </c>
      <c r="B60" s="3"/>
      <c r="C60" s="3"/>
      <c r="D60" s="3"/>
      <c r="E60" s="91"/>
      <c r="F60" s="34"/>
      <c r="G60" s="34"/>
      <c r="H60" s="34"/>
      <c r="I60" s="34"/>
      <c r="J60" s="34"/>
      <c r="K60" s="21">
        <v>44907</v>
      </c>
      <c r="L60" s="3" t="s">
        <v>316</v>
      </c>
      <c r="M60" s="34">
        <v>1055000</v>
      </c>
      <c r="N60" s="34"/>
      <c r="O60" s="34">
        <f t="shared" si="2"/>
        <v>1055000</v>
      </c>
      <c r="P60" s="34"/>
      <c r="Q60" s="34"/>
      <c r="R60" s="34"/>
      <c r="S60" s="34"/>
      <c r="T60" s="3" t="s">
        <v>2131</v>
      </c>
    </row>
    <row r="61" spans="1:21" x14ac:dyDescent="0.35">
      <c r="A61" s="3" t="s">
        <v>15</v>
      </c>
      <c r="B61" s="3"/>
      <c r="C61" s="3"/>
      <c r="D61" s="3"/>
      <c r="E61" s="91"/>
      <c r="F61" s="34"/>
      <c r="G61" s="34"/>
      <c r="H61" s="34"/>
      <c r="I61" s="34"/>
      <c r="J61" s="34"/>
      <c r="K61" s="21">
        <v>45140</v>
      </c>
      <c r="L61" s="3" t="s">
        <v>316</v>
      </c>
      <c r="M61" s="34">
        <v>-1055000</v>
      </c>
      <c r="N61" s="34"/>
      <c r="O61" s="34">
        <f t="shared" si="2"/>
        <v>-1055000</v>
      </c>
      <c r="P61" s="34"/>
      <c r="Q61" s="34"/>
      <c r="R61" s="34"/>
      <c r="S61" s="34"/>
      <c r="T61" s="3" t="s">
        <v>2131</v>
      </c>
    </row>
    <row r="62" spans="1:21" x14ac:dyDescent="0.35">
      <c r="A62" s="3" t="s">
        <v>15</v>
      </c>
      <c r="B62" s="3"/>
      <c r="C62" s="3"/>
      <c r="D62" s="3"/>
      <c r="E62" s="91"/>
      <c r="F62" s="34"/>
      <c r="G62" s="34"/>
      <c r="H62" s="34"/>
      <c r="I62" s="34"/>
      <c r="J62" s="34"/>
      <c r="K62" s="21">
        <v>45160</v>
      </c>
      <c r="L62" s="3" t="s">
        <v>316</v>
      </c>
      <c r="M62" s="34">
        <v>600000</v>
      </c>
      <c r="N62" s="34"/>
      <c r="O62" s="34">
        <f t="shared" si="2"/>
        <v>600000</v>
      </c>
      <c r="P62" s="34"/>
      <c r="Q62" s="34"/>
      <c r="R62" s="34"/>
      <c r="S62" s="34"/>
      <c r="T62" s="3" t="s">
        <v>2131</v>
      </c>
    </row>
    <row r="63" spans="1:21" x14ac:dyDescent="0.35">
      <c r="A63" s="3" t="s">
        <v>15</v>
      </c>
      <c r="B63" s="3"/>
      <c r="C63" s="3"/>
      <c r="D63" s="3"/>
      <c r="E63" s="91"/>
      <c r="F63" s="34"/>
      <c r="G63" s="34"/>
      <c r="H63" s="34"/>
      <c r="I63" s="34"/>
      <c r="J63" s="34"/>
      <c r="K63" s="21">
        <v>45188</v>
      </c>
      <c r="L63" s="3" t="s">
        <v>316</v>
      </c>
      <c r="M63" s="34">
        <v>455000</v>
      </c>
      <c r="N63" s="34"/>
      <c r="O63" s="34">
        <f t="shared" si="2"/>
        <v>455000</v>
      </c>
      <c r="P63" s="34"/>
      <c r="Q63" s="34"/>
      <c r="R63" s="34"/>
      <c r="S63" s="34"/>
      <c r="T63" s="3" t="s">
        <v>2131</v>
      </c>
    </row>
    <row r="64" spans="1:21" x14ac:dyDescent="0.35">
      <c r="A64" s="3" t="s">
        <v>15</v>
      </c>
      <c r="B64" s="3"/>
      <c r="C64" s="3"/>
      <c r="D64" s="3"/>
      <c r="E64" s="91"/>
      <c r="F64" s="34"/>
      <c r="G64" s="34"/>
      <c r="H64" s="34"/>
      <c r="I64" s="34"/>
      <c r="J64" s="34"/>
      <c r="K64" s="21"/>
      <c r="L64" s="3"/>
      <c r="M64" s="34"/>
      <c r="N64" s="34"/>
      <c r="O64" s="34"/>
      <c r="P64" s="34"/>
      <c r="Q64" s="34"/>
      <c r="R64" s="43"/>
      <c r="S64" s="43"/>
      <c r="T64" s="3" t="s">
        <v>2131</v>
      </c>
    </row>
    <row r="65" spans="1:21" s="95" customFormat="1" x14ac:dyDescent="0.35">
      <c r="A65" s="18" t="s">
        <v>15</v>
      </c>
      <c r="B65" s="18"/>
      <c r="C65" s="18"/>
      <c r="D65" s="18"/>
      <c r="E65" s="94"/>
      <c r="F65" s="23"/>
      <c r="G65" s="23"/>
      <c r="H65" s="23"/>
      <c r="I65" s="23"/>
      <c r="J65" s="23"/>
      <c r="K65" s="36"/>
      <c r="L65" s="18"/>
      <c r="M65" s="23">
        <f t="shared" ref="M65:N65" si="3">SUM(M50:M63)</f>
        <v>1055000</v>
      </c>
      <c r="N65" s="23">
        <f t="shared" si="3"/>
        <v>1400800</v>
      </c>
      <c r="O65" s="23">
        <f>SUM(O50:O63)</f>
        <v>2455800</v>
      </c>
      <c r="P65" s="23">
        <f>+I49-M65</f>
        <v>-1055000</v>
      </c>
      <c r="Q65" s="23">
        <f>+J49-N65</f>
        <v>1055000</v>
      </c>
      <c r="R65" s="23">
        <f>+P65+Q65</f>
        <v>0</v>
      </c>
      <c r="S65" s="23">
        <f>+O65</f>
        <v>2455800</v>
      </c>
      <c r="T65" s="18"/>
      <c r="U65" s="95" t="s">
        <v>2302</v>
      </c>
    </row>
    <row r="66" spans="1:21" s="28" customFormat="1" x14ac:dyDescent="0.35">
      <c r="A66" s="26" t="s">
        <v>16</v>
      </c>
      <c r="B66" s="26" t="s">
        <v>437</v>
      </c>
      <c r="C66" s="26"/>
      <c r="D66" s="26">
        <v>139.29</v>
      </c>
      <c r="E66" s="101"/>
      <c r="F66" s="27">
        <f t="shared" ref="F66:F69" si="4">+D66*0.8364</f>
        <v>116.502156</v>
      </c>
      <c r="G66" s="27"/>
      <c r="H66" s="27">
        <f t="shared" ref="H66:H69" si="5">+D66*E66</f>
        <v>0</v>
      </c>
      <c r="I66" s="27">
        <f t="shared" ref="I66:I69" si="6">+CEILING(F66*G66,1000)</f>
        <v>0</v>
      </c>
      <c r="J66" s="27">
        <f t="shared" ref="J66:J69" si="7">(H66-I66)</f>
        <v>0</v>
      </c>
      <c r="K66" s="26"/>
      <c r="L66" s="26"/>
      <c r="M66" s="27"/>
      <c r="N66" s="27"/>
      <c r="O66" s="27">
        <f t="shared" ref="O66:O67" si="8">+SUM(M66:N66)</f>
        <v>0</v>
      </c>
      <c r="P66" s="27">
        <f>+I66</f>
        <v>0</v>
      </c>
      <c r="Q66" s="27">
        <f>+J66</f>
        <v>0</v>
      </c>
      <c r="R66" s="27">
        <f>+P66+Q66</f>
        <v>0</v>
      </c>
      <c r="S66" s="27">
        <f>+O66</f>
        <v>0</v>
      </c>
      <c r="T66" s="26"/>
      <c r="U66" s="28" t="s">
        <v>2303</v>
      </c>
    </row>
    <row r="67" spans="1:21" s="28" customFormat="1" x14ac:dyDescent="0.35">
      <c r="A67" s="26" t="s">
        <v>17</v>
      </c>
      <c r="B67" s="26" t="s">
        <v>437</v>
      </c>
      <c r="C67" s="26"/>
      <c r="D67" s="26">
        <v>140.75</v>
      </c>
      <c r="E67" s="101"/>
      <c r="F67" s="27">
        <f t="shared" si="4"/>
        <v>117.72330000000001</v>
      </c>
      <c r="G67" s="27"/>
      <c r="H67" s="27">
        <f t="shared" si="5"/>
        <v>0</v>
      </c>
      <c r="I67" s="27">
        <f t="shared" si="6"/>
        <v>0</v>
      </c>
      <c r="J67" s="27">
        <f t="shared" si="7"/>
        <v>0</v>
      </c>
      <c r="K67" s="26"/>
      <c r="L67" s="26"/>
      <c r="M67" s="27"/>
      <c r="N67" s="27"/>
      <c r="O67" s="27">
        <f t="shared" si="8"/>
        <v>0</v>
      </c>
      <c r="P67" s="27"/>
      <c r="Q67" s="27">
        <f t="shared" ref="Q67:Q68" si="9">+J67</f>
        <v>0</v>
      </c>
      <c r="R67" s="27">
        <f t="shared" ref="R67:R68" si="10">+P67+Q67</f>
        <v>0</v>
      </c>
      <c r="S67" s="27">
        <f t="shared" ref="S67:S68" si="11">+O67</f>
        <v>0</v>
      </c>
      <c r="T67" s="26"/>
      <c r="U67" s="28" t="s">
        <v>2303</v>
      </c>
    </row>
    <row r="68" spans="1:21" s="28" customFormat="1" x14ac:dyDescent="0.35">
      <c r="A68" s="26" t="s">
        <v>18</v>
      </c>
      <c r="B68" s="26" t="s">
        <v>437</v>
      </c>
      <c r="C68" s="26"/>
      <c r="D68" s="26">
        <v>142.22</v>
      </c>
      <c r="E68" s="101"/>
      <c r="F68" s="27">
        <f t="shared" si="4"/>
        <v>118.952808</v>
      </c>
      <c r="G68" s="27"/>
      <c r="H68" s="27">
        <f t="shared" si="5"/>
        <v>0</v>
      </c>
      <c r="I68" s="27">
        <f t="shared" si="6"/>
        <v>0</v>
      </c>
      <c r="J68" s="27">
        <f t="shared" si="7"/>
        <v>0</v>
      </c>
      <c r="K68" s="97"/>
      <c r="L68" s="26"/>
      <c r="M68" s="27"/>
      <c r="N68" s="27"/>
      <c r="O68" s="27"/>
      <c r="P68" s="27"/>
      <c r="Q68" s="27">
        <f t="shared" si="9"/>
        <v>0</v>
      </c>
      <c r="R68" s="27">
        <f t="shared" si="10"/>
        <v>0</v>
      </c>
      <c r="S68" s="27">
        <f t="shared" si="11"/>
        <v>0</v>
      </c>
      <c r="T68" s="26"/>
      <c r="U68" s="28" t="s">
        <v>2303</v>
      </c>
    </row>
    <row r="69" spans="1:21" x14ac:dyDescent="0.35">
      <c r="A69" s="3" t="s">
        <v>19</v>
      </c>
      <c r="B69" s="3" t="s">
        <v>437</v>
      </c>
      <c r="C69" s="3"/>
      <c r="D69" s="3">
        <v>169.77</v>
      </c>
      <c r="E69" s="91">
        <v>11000</v>
      </c>
      <c r="F69" s="34">
        <f t="shared" si="4"/>
        <v>141.99562800000001</v>
      </c>
      <c r="G69" s="34"/>
      <c r="H69" s="34">
        <f t="shared" si="5"/>
        <v>1867470</v>
      </c>
      <c r="I69" s="34">
        <f t="shared" si="6"/>
        <v>0</v>
      </c>
      <c r="J69" s="34">
        <f t="shared" si="7"/>
        <v>1867470</v>
      </c>
      <c r="K69" s="21">
        <v>44434</v>
      </c>
      <c r="L69" s="3" t="s">
        <v>2109</v>
      </c>
      <c r="M69" s="34"/>
      <c r="N69" s="34"/>
      <c r="O69" s="34">
        <f t="shared" ref="O69:O89" si="12">+SUM(M69:N69)</f>
        <v>0</v>
      </c>
      <c r="P69" s="34"/>
      <c r="Q69" s="34"/>
      <c r="R69" s="34"/>
      <c r="S69" s="34"/>
      <c r="T69" s="3" t="s">
        <v>2128</v>
      </c>
      <c r="U69" s="1" t="s">
        <v>2303</v>
      </c>
    </row>
    <row r="70" spans="1:21" x14ac:dyDescent="0.35">
      <c r="A70" s="3" t="s">
        <v>19</v>
      </c>
      <c r="B70" s="3"/>
      <c r="C70" s="3"/>
      <c r="D70" s="3"/>
      <c r="E70" s="91"/>
      <c r="F70" s="34"/>
      <c r="G70" s="34"/>
      <c r="H70" s="34"/>
      <c r="I70" s="34"/>
      <c r="J70" s="34"/>
      <c r="K70" s="21">
        <v>44434</v>
      </c>
      <c r="L70" s="3" t="s">
        <v>316</v>
      </c>
      <c r="M70" s="34">
        <v>50000</v>
      </c>
      <c r="N70" s="34"/>
      <c r="O70" s="34">
        <f t="shared" si="12"/>
        <v>50000</v>
      </c>
      <c r="P70" s="34"/>
      <c r="Q70" s="34"/>
      <c r="R70" s="34"/>
      <c r="S70" s="34"/>
      <c r="T70" s="3" t="s">
        <v>2128</v>
      </c>
    </row>
    <row r="71" spans="1:21" x14ac:dyDescent="0.35">
      <c r="A71" s="3" t="s">
        <v>19</v>
      </c>
      <c r="B71" s="3"/>
      <c r="C71" s="3"/>
      <c r="D71" s="3"/>
      <c r="E71" s="91"/>
      <c r="F71" s="34"/>
      <c r="G71" s="34"/>
      <c r="H71" s="34"/>
      <c r="I71" s="34"/>
      <c r="J71" s="34"/>
      <c r="K71" s="21">
        <v>44459</v>
      </c>
      <c r="L71" s="3" t="s">
        <v>316</v>
      </c>
      <c r="M71" s="34">
        <v>350000</v>
      </c>
      <c r="N71" s="34"/>
      <c r="O71" s="34">
        <f t="shared" si="12"/>
        <v>350000</v>
      </c>
      <c r="P71" s="34"/>
      <c r="Q71" s="34"/>
      <c r="R71" s="34"/>
      <c r="S71" s="34"/>
      <c r="T71" s="3" t="s">
        <v>2128</v>
      </c>
    </row>
    <row r="72" spans="1:21" x14ac:dyDescent="0.35">
      <c r="A72" s="3" t="s">
        <v>19</v>
      </c>
      <c r="B72" s="3"/>
      <c r="C72" s="3"/>
      <c r="D72" s="3"/>
      <c r="E72" s="91"/>
      <c r="F72" s="34"/>
      <c r="G72" s="34"/>
      <c r="H72" s="34"/>
      <c r="I72" s="34"/>
      <c r="J72" s="34"/>
      <c r="K72" s="21">
        <v>44523</v>
      </c>
      <c r="L72" s="3" t="s">
        <v>316</v>
      </c>
      <c r="M72" s="34">
        <v>100000</v>
      </c>
      <c r="N72" s="34"/>
      <c r="O72" s="34">
        <f t="shared" si="12"/>
        <v>100000</v>
      </c>
      <c r="P72" s="34"/>
      <c r="Q72" s="34"/>
      <c r="R72" s="34"/>
      <c r="S72" s="34"/>
      <c r="T72" s="3" t="s">
        <v>2128</v>
      </c>
    </row>
    <row r="73" spans="1:21" x14ac:dyDescent="0.35">
      <c r="A73" s="3" t="s">
        <v>19</v>
      </c>
      <c r="B73" s="3"/>
      <c r="C73" s="3"/>
      <c r="D73" s="3"/>
      <c r="E73" s="91"/>
      <c r="F73" s="34"/>
      <c r="G73" s="34"/>
      <c r="H73" s="34"/>
      <c r="I73" s="34"/>
      <c r="J73" s="34"/>
      <c r="K73" s="21">
        <v>44543</v>
      </c>
      <c r="L73" s="3" t="s">
        <v>316</v>
      </c>
      <c r="M73" s="34">
        <v>40000</v>
      </c>
      <c r="N73" s="34"/>
      <c r="O73" s="34">
        <f t="shared" si="12"/>
        <v>40000</v>
      </c>
      <c r="P73" s="34"/>
      <c r="Q73" s="34"/>
      <c r="R73" s="43"/>
      <c r="S73" s="43"/>
      <c r="T73" s="3" t="s">
        <v>2128</v>
      </c>
    </row>
    <row r="74" spans="1:21" x14ac:dyDescent="0.35">
      <c r="A74" s="3" t="s">
        <v>19</v>
      </c>
      <c r="B74" s="3"/>
      <c r="C74" s="3"/>
      <c r="D74" s="3"/>
      <c r="E74" s="91"/>
      <c r="F74" s="34"/>
      <c r="G74" s="34"/>
      <c r="H74" s="34"/>
      <c r="I74" s="34"/>
      <c r="J74" s="34"/>
      <c r="K74" s="21">
        <v>44543</v>
      </c>
      <c r="L74" s="3" t="s">
        <v>316</v>
      </c>
      <c r="M74" s="34">
        <v>200000</v>
      </c>
      <c r="N74" s="34"/>
      <c r="O74" s="34">
        <f t="shared" si="12"/>
        <v>200000</v>
      </c>
      <c r="P74" s="34"/>
      <c r="Q74" s="34"/>
      <c r="R74" s="34"/>
      <c r="S74" s="34"/>
      <c r="T74" s="3" t="s">
        <v>2128</v>
      </c>
    </row>
    <row r="75" spans="1:21" x14ac:dyDescent="0.35">
      <c r="A75" s="3" t="s">
        <v>19</v>
      </c>
      <c r="B75" s="3"/>
      <c r="C75" s="3"/>
      <c r="D75" s="3"/>
      <c r="E75" s="91"/>
      <c r="F75" s="34"/>
      <c r="G75" s="34"/>
      <c r="H75" s="34"/>
      <c r="I75" s="34"/>
      <c r="J75" s="34"/>
      <c r="K75" s="21">
        <v>44747</v>
      </c>
      <c r="L75" s="3" t="s">
        <v>9</v>
      </c>
      <c r="M75" s="34"/>
      <c r="N75" s="34">
        <v>990000</v>
      </c>
      <c r="O75" s="34">
        <f t="shared" si="12"/>
        <v>990000</v>
      </c>
      <c r="P75" s="34"/>
      <c r="Q75" s="34"/>
      <c r="R75" s="34"/>
      <c r="S75" s="34"/>
      <c r="T75" s="3" t="s">
        <v>2128</v>
      </c>
    </row>
    <row r="76" spans="1:21" x14ac:dyDescent="0.35">
      <c r="A76" s="3" t="s">
        <v>19</v>
      </c>
      <c r="B76" s="3"/>
      <c r="C76" s="3"/>
      <c r="D76" s="3"/>
      <c r="E76" s="91"/>
      <c r="F76" s="34"/>
      <c r="G76" s="34"/>
      <c r="H76" s="34"/>
      <c r="I76" s="34"/>
      <c r="J76" s="34"/>
      <c r="K76" s="21">
        <v>44748</v>
      </c>
      <c r="L76" s="3" t="s">
        <v>316</v>
      </c>
      <c r="M76" s="34">
        <v>874000</v>
      </c>
      <c r="N76" s="34"/>
      <c r="O76" s="34">
        <f t="shared" si="12"/>
        <v>874000</v>
      </c>
      <c r="P76" s="34"/>
      <c r="Q76" s="34"/>
      <c r="R76" s="34"/>
      <c r="S76" s="34"/>
      <c r="T76" s="3" t="s">
        <v>2128</v>
      </c>
    </row>
    <row r="77" spans="1:21" x14ac:dyDescent="0.35">
      <c r="A77" s="3" t="s">
        <v>19</v>
      </c>
      <c r="B77" s="3"/>
      <c r="C77" s="3"/>
      <c r="D77" s="3"/>
      <c r="E77" s="91"/>
      <c r="F77" s="34"/>
      <c r="G77" s="34"/>
      <c r="H77" s="34"/>
      <c r="I77" s="34"/>
      <c r="J77" s="34"/>
      <c r="K77" s="21">
        <v>44750</v>
      </c>
      <c r="L77" s="3" t="s">
        <v>316</v>
      </c>
      <c r="M77" s="34">
        <v>-440000</v>
      </c>
      <c r="N77" s="34"/>
      <c r="O77" s="34">
        <f t="shared" si="12"/>
        <v>-440000</v>
      </c>
      <c r="P77" s="34"/>
      <c r="Q77" s="34"/>
      <c r="R77" s="34"/>
      <c r="S77" s="34"/>
      <c r="T77" s="3" t="s">
        <v>2128</v>
      </c>
    </row>
    <row r="78" spans="1:21" x14ac:dyDescent="0.35">
      <c r="A78" s="3" t="s">
        <v>19</v>
      </c>
      <c r="B78" s="3"/>
      <c r="C78" s="3"/>
      <c r="D78" s="3"/>
      <c r="E78" s="91"/>
      <c r="F78" s="34"/>
      <c r="G78" s="34"/>
      <c r="H78" s="34"/>
      <c r="I78" s="34"/>
      <c r="J78" s="34"/>
      <c r="K78" s="21">
        <v>44750</v>
      </c>
      <c r="L78" s="3" t="s">
        <v>316</v>
      </c>
      <c r="M78" s="34">
        <v>-300000</v>
      </c>
      <c r="N78" s="34"/>
      <c r="O78" s="34">
        <f t="shared" si="12"/>
        <v>-300000</v>
      </c>
      <c r="P78" s="34"/>
      <c r="Q78" s="34"/>
      <c r="R78" s="34"/>
      <c r="S78" s="34"/>
      <c r="T78" s="3" t="s">
        <v>2128</v>
      </c>
    </row>
    <row r="79" spans="1:21" x14ac:dyDescent="0.35">
      <c r="A79" s="3" t="s">
        <v>19</v>
      </c>
      <c r="B79" s="3"/>
      <c r="C79" s="3"/>
      <c r="D79" s="3"/>
      <c r="E79" s="91"/>
      <c r="F79" s="34"/>
      <c r="G79" s="34"/>
      <c r="H79" s="34"/>
      <c r="I79" s="34"/>
      <c r="J79" s="34"/>
      <c r="K79" s="21">
        <v>44929</v>
      </c>
      <c r="L79" s="3" t="s">
        <v>9</v>
      </c>
      <c r="M79" s="34"/>
      <c r="N79" s="34">
        <v>3470</v>
      </c>
      <c r="O79" s="34">
        <f t="shared" si="12"/>
        <v>3470</v>
      </c>
      <c r="P79" s="34"/>
      <c r="Q79" s="34"/>
      <c r="R79" s="34"/>
      <c r="S79" s="34"/>
      <c r="T79" s="3" t="s">
        <v>2128</v>
      </c>
    </row>
    <row r="80" spans="1:21" x14ac:dyDescent="0.35">
      <c r="A80" s="3" t="s">
        <v>19</v>
      </c>
      <c r="B80" s="3"/>
      <c r="C80" s="3"/>
      <c r="D80" s="3"/>
      <c r="E80" s="91"/>
      <c r="F80" s="34"/>
      <c r="G80" s="34"/>
      <c r="H80" s="34"/>
      <c r="I80" s="34"/>
      <c r="J80" s="34"/>
      <c r="K80" s="21"/>
      <c r="L80" s="3"/>
      <c r="M80" s="34"/>
      <c r="N80" s="34"/>
      <c r="O80" s="34"/>
      <c r="P80" s="34"/>
      <c r="Q80" s="34"/>
      <c r="R80" s="34"/>
      <c r="S80" s="34"/>
      <c r="T80" s="3" t="s">
        <v>2128</v>
      </c>
    </row>
    <row r="81" spans="1:21" s="95" customFormat="1" x14ac:dyDescent="0.35">
      <c r="A81" s="18" t="s">
        <v>19</v>
      </c>
      <c r="B81" s="18"/>
      <c r="C81" s="18"/>
      <c r="D81" s="18"/>
      <c r="E81" s="94"/>
      <c r="F81" s="23"/>
      <c r="G81" s="23"/>
      <c r="H81" s="23"/>
      <c r="I81" s="23"/>
      <c r="J81" s="23"/>
      <c r="K81" s="36"/>
      <c r="L81" s="18"/>
      <c r="M81" s="23">
        <f t="shared" ref="M81:N81" si="13">SUM(M70:M79)</f>
        <v>874000</v>
      </c>
      <c r="N81" s="23">
        <f t="shared" si="13"/>
        <v>993470</v>
      </c>
      <c r="O81" s="23">
        <f>SUM(O70:O79)</f>
        <v>1867470</v>
      </c>
      <c r="P81" s="23">
        <f>+I69-M81</f>
        <v>-874000</v>
      </c>
      <c r="Q81" s="23">
        <f>+J69-N81</f>
        <v>874000</v>
      </c>
      <c r="R81" s="23">
        <f>+P81+Q81</f>
        <v>0</v>
      </c>
      <c r="S81" s="23">
        <f>+O81</f>
        <v>1867470</v>
      </c>
      <c r="T81" s="18"/>
      <c r="U81" s="95" t="s">
        <v>2302</v>
      </c>
    </row>
    <row r="82" spans="1:21" x14ac:dyDescent="0.35">
      <c r="A82" s="3" t="s">
        <v>22</v>
      </c>
      <c r="B82" s="3" t="s">
        <v>437</v>
      </c>
      <c r="C82" s="3"/>
      <c r="D82" s="3">
        <v>145.62</v>
      </c>
      <c r="E82" s="91">
        <v>11000</v>
      </c>
      <c r="F82" s="34">
        <f>+D82*0.8364</f>
        <v>121.79656800000001</v>
      </c>
      <c r="G82" s="34"/>
      <c r="H82" s="34">
        <f>+D82*E82</f>
        <v>1601820</v>
      </c>
      <c r="I82" s="34">
        <f>+CEILING(F82*G82,1000)</f>
        <v>0</v>
      </c>
      <c r="J82" s="34">
        <f>(H82-I82)</f>
        <v>1601820</v>
      </c>
      <c r="K82" s="21">
        <v>44431</v>
      </c>
      <c r="L82" s="3" t="s">
        <v>2109</v>
      </c>
      <c r="M82" s="34"/>
      <c r="N82" s="34"/>
      <c r="O82" s="34">
        <f t="shared" si="12"/>
        <v>0</v>
      </c>
      <c r="P82" s="34"/>
      <c r="Q82" s="34"/>
      <c r="R82" s="34"/>
      <c r="S82" s="34"/>
      <c r="T82" s="3" t="s">
        <v>2133</v>
      </c>
      <c r="U82" s="1" t="s">
        <v>2303</v>
      </c>
    </row>
    <row r="83" spans="1:21" x14ac:dyDescent="0.35">
      <c r="A83" s="3" t="s">
        <v>22</v>
      </c>
      <c r="B83" s="3"/>
      <c r="C83" s="3"/>
      <c r="D83" s="3"/>
      <c r="E83" s="91"/>
      <c r="F83" s="34"/>
      <c r="G83" s="34"/>
      <c r="H83" s="34"/>
      <c r="I83" s="34"/>
      <c r="J83" s="34"/>
      <c r="K83" s="21">
        <v>44431</v>
      </c>
      <c r="L83" s="3" t="s">
        <v>316</v>
      </c>
      <c r="M83" s="34">
        <v>51000</v>
      </c>
      <c r="N83" s="34"/>
      <c r="O83" s="34">
        <f t="shared" si="12"/>
        <v>51000</v>
      </c>
      <c r="P83" s="34"/>
      <c r="Q83" s="34"/>
      <c r="R83" s="34"/>
      <c r="S83" s="34"/>
      <c r="T83" s="3" t="s">
        <v>2133</v>
      </c>
    </row>
    <row r="84" spans="1:21" x14ac:dyDescent="0.35">
      <c r="A84" s="3" t="s">
        <v>22</v>
      </c>
      <c r="B84" s="3"/>
      <c r="C84" s="3"/>
      <c r="D84" s="3"/>
      <c r="E84" s="91"/>
      <c r="F84" s="34"/>
      <c r="G84" s="34"/>
      <c r="H84" s="34"/>
      <c r="I84" s="34"/>
      <c r="J84" s="34"/>
      <c r="K84" s="21">
        <v>44454</v>
      </c>
      <c r="L84" s="3" t="s">
        <v>316</v>
      </c>
      <c r="M84" s="34">
        <v>381000</v>
      </c>
      <c r="N84" s="34"/>
      <c r="O84" s="34">
        <f t="shared" si="12"/>
        <v>381000</v>
      </c>
      <c r="P84" s="34"/>
      <c r="Q84" s="34"/>
      <c r="R84" s="34"/>
      <c r="S84" s="34"/>
      <c r="T84" s="3" t="s">
        <v>2133</v>
      </c>
    </row>
    <row r="85" spans="1:21" x14ac:dyDescent="0.35">
      <c r="A85" s="3" t="s">
        <v>22</v>
      </c>
      <c r="B85" s="3"/>
      <c r="C85" s="3"/>
      <c r="D85" s="3"/>
      <c r="E85" s="91"/>
      <c r="F85" s="34"/>
      <c r="G85" s="34"/>
      <c r="H85" s="34"/>
      <c r="I85" s="34"/>
      <c r="J85" s="34"/>
      <c r="K85" s="21">
        <v>44514</v>
      </c>
      <c r="L85" s="3" t="s">
        <v>316</v>
      </c>
      <c r="M85" s="34">
        <v>400000</v>
      </c>
      <c r="N85" s="34"/>
      <c r="O85" s="34">
        <f t="shared" si="12"/>
        <v>400000</v>
      </c>
      <c r="P85" s="34"/>
      <c r="Q85" s="34"/>
      <c r="R85" s="34"/>
      <c r="S85" s="34"/>
      <c r="T85" s="3" t="s">
        <v>2133</v>
      </c>
    </row>
    <row r="86" spans="1:21" x14ac:dyDescent="0.35">
      <c r="A86" s="3" t="s">
        <v>22</v>
      </c>
      <c r="B86" s="3"/>
      <c r="C86" s="3"/>
      <c r="D86" s="3"/>
      <c r="E86" s="91"/>
      <c r="F86" s="34"/>
      <c r="G86" s="34"/>
      <c r="H86" s="34"/>
      <c r="I86" s="34"/>
      <c r="J86" s="34"/>
      <c r="K86" s="21">
        <v>44514</v>
      </c>
      <c r="L86" s="3" t="s">
        <v>316</v>
      </c>
      <c r="M86" s="34">
        <v>347500</v>
      </c>
      <c r="N86" s="34"/>
      <c r="O86" s="34">
        <f t="shared" si="12"/>
        <v>347500</v>
      </c>
      <c r="P86" s="34"/>
      <c r="Q86" s="34"/>
      <c r="R86" s="34"/>
      <c r="S86" s="34"/>
      <c r="T86" s="3" t="s">
        <v>2133</v>
      </c>
    </row>
    <row r="87" spans="1:21" x14ac:dyDescent="0.35">
      <c r="A87" s="3" t="s">
        <v>22</v>
      </c>
      <c r="B87" s="3"/>
      <c r="C87" s="3"/>
      <c r="D87" s="3"/>
      <c r="E87" s="91"/>
      <c r="F87" s="34"/>
      <c r="G87" s="34"/>
      <c r="H87" s="34"/>
      <c r="I87" s="34"/>
      <c r="J87" s="34"/>
      <c r="K87" s="21">
        <v>44535</v>
      </c>
      <c r="L87" s="3" t="s">
        <v>316</v>
      </c>
      <c r="M87" s="34">
        <v>-381000</v>
      </c>
      <c r="N87" s="34"/>
      <c r="O87" s="34">
        <f t="shared" si="12"/>
        <v>-381000</v>
      </c>
      <c r="P87" s="34"/>
      <c r="Q87" s="34"/>
      <c r="R87" s="34"/>
      <c r="S87" s="34"/>
      <c r="T87" s="3" t="s">
        <v>2133</v>
      </c>
    </row>
    <row r="88" spans="1:21" x14ac:dyDescent="0.35">
      <c r="A88" s="3" t="s">
        <v>22</v>
      </c>
      <c r="B88" s="3"/>
      <c r="C88" s="3"/>
      <c r="D88" s="3"/>
      <c r="E88" s="91"/>
      <c r="F88" s="34"/>
      <c r="G88" s="34"/>
      <c r="H88" s="34"/>
      <c r="I88" s="34"/>
      <c r="J88" s="34"/>
      <c r="K88" s="98">
        <v>44543</v>
      </c>
      <c r="L88" s="3" t="s">
        <v>1182</v>
      </c>
      <c r="M88" s="34"/>
      <c r="N88" s="34">
        <v>854320</v>
      </c>
      <c r="O88" s="34">
        <f t="shared" si="12"/>
        <v>854320</v>
      </c>
      <c r="P88" s="34"/>
      <c r="Q88" s="34"/>
      <c r="R88" s="34"/>
      <c r="S88" s="34"/>
      <c r="T88" s="3" t="s">
        <v>2133</v>
      </c>
    </row>
    <row r="89" spans="1:21" x14ac:dyDescent="0.35">
      <c r="A89" s="3" t="s">
        <v>22</v>
      </c>
      <c r="B89" s="3"/>
      <c r="C89" s="3"/>
      <c r="D89" s="3"/>
      <c r="E89" s="91"/>
      <c r="F89" s="34"/>
      <c r="G89" s="34"/>
      <c r="H89" s="34"/>
      <c r="I89" s="34"/>
      <c r="J89" s="34"/>
      <c r="K89" s="98">
        <v>44543</v>
      </c>
      <c r="L89" s="3" t="s">
        <v>316</v>
      </c>
      <c r="M89" s="34">
        <v>-51000</v>
      </c>
      <c r="N89" s="34"/>
      <c r="O89" s="34">
        <f t="shared" si="12"/>
        <v>-51000</v>
      </c>
      <c r="P89" s="34"/>
      <c r="Q89" s="34"/>
      <c r="R89" s="34"/>
      <c r="S89" s="34"/>
      <c r="T89" s="3" t="s">
        <v>2133</v>
      </c>
    </row>
    <row r="90" spans="1:21" x14ac:dyDescent="0.35">
      <c r="A90" s="3" t="s">
        <v>22</v>
      </c>
      <c r="B90" s="3"/>
      <c r="C90" s="3"/>
      <c r="D90" s="3"/>
      <c r="E90" s="91"/>
      <c r="F90" s="34">
        <f>+D90*0.8364</f>
        <v>0</v>
      </c>
      <c r="G90" s="34"/>
      <c r="H90" s="34"/>
      <c r="I90" s="34"/>
      <c r="J90" s="34"/>
      <c r="K90" s="21"/>
      <c r="L90" s="3"/>
      <c r="M90" s="34"/>
      <c r="N90" s="34"/>
      <c r="O90" s="34"/>
      <c r="P90" s="34"/>
      <c r="Q90" s="34"/>
      <c r="R90" s="34"/>
      <c r="S90" s="34"/>
      <c r="T90" s="3" t="s">
        <v>2133</v>
      </c>
    </row>
    <row r="91" spans="1:21" s="95" customFormat="1" x14ac:dyDescent="0.35">
      <c r="A91" s="18" t="s">
        <v>22</v>
      </c>
      <c r="B91" s="18"/>
      <c r="C91" s="18"/>
      <c r="D91" s="18"/>
      <c r="E91" s="94"/>
      <c r="F91" s="23"/>
      <c r="G91" s="23"/>
      <c r="H91" s="23"/>
      <c r="I91" s="23"/>
      <c r="J91" s="23"/>
      <c r="K91" s="36"/>
      <c r="L91" s="18"/>
      <c r="M91" s="23">
        <f t="shared" ref="M91:N91" si="14">SUM(M83:M89)</f>
        <v>747500</v>
      </c>
      <c r="N91" s="23">
        <f t="shared" si="14"/>
        <v>854320</v>
      </c>
      <c r="O91" s="23">
        <f>SUM(O83:O89)</f>
        <v>1601820</v>
      </c>
      <c r="P91" s="23">
        <f>+I82-M91</f>
        <v>-747500</v>
      </c>
      <c r="Q91" s="23">
        <f>+J82-N91</f>
        <v>747500</v>
      </c>
      <c r="R91" s="23">
        <f>+P91+Q91</f>
        <v>0</v>
      </c>
      <c r="S91" s="23">
        <f>+O91</f>
        <v>1601820</v>
      </c>
      <c r="T91" s="18"/>
      <c r="U91" s="95" t="s">
        <v>2302</v>
      </c>
    </row>
    <row r="92" spans="1:21" x14ac:dyDescent="0.35">
      <c r="A92" s="3" t="s">
        <v>23</v>
      </c>
      <c r="B92" s="3" t="s">
        <v>437</v>
      </c>
      <c r="C92" s="3"/>
      <c r="D92" s="3">
        <v>146.6</v>
      </c>
      <c r="E92" s="91">
        <v>12000</v>
      </c>
      <c r="F92" s="34">
        <f>+D92*0.8364</f>
        <v>122.61624</v>
      </c>
      <c r="G92" s="34"/>
      <c r="H92" s="34">
        <f>+D92*E92</f>
        <v>1759200</v>
      </c>
      <c r="I92" s="34">
        <f>+CEILING(F92*G92,1000)</f>
        <v>0</v>
      </c>
      <c r="J92" s="34">
        <f>(H92-I92)</f>
        <v>1759200</v>
      </c>
      <c r="K92" s="21">
        <v>44399</v>
      </c>
      <c r="L92" s="3" t="s">
        <v>2109</v>
      </c>
      <c r="M92" s="34"/>
      <c r="N92" s="34"/>
      <c r="O92" s="34">
        <f t="shared" ref="O92:O105" si="15">+SUM(M92:N92)</f>
        <v>0</v>
      </c>
      <c r="P92" s="34"/>
      <c r="Q92" s="34"/>
      <c r="R92" s="43"/>
      <c r="S92" s="43"/>
      <c r="T92" s="3" t="s">
        <v>2128</v>
      </c>
      <c r="U92" s="1" t="s">
        <v>2303</v>
      </c>
    </row>
    <row r="93" spans="1:21" x14ac:dyDescent="0.35">
      <c r="A93" s="3" t="s">
        <v>23</v>
      </c>
      <c r="B93" s="3"/>
      <c r="C93" s="3"/>
      <c r="D93" s="3"/>
      <c r="E93" s="91"/>
      <c r="F93" s="34"/>
      <c r="G93" s="34"/>
      <c r="H93" s="34"/>
      <c r="I93" s="34"/>
      <c r="J93" s="34"/>
      <c r="K93" s="21">
        <v>44399</v>
      </c>
      <c r="L93" s="3" t="s">
        <v>316</v>
      </c>
      <c r="M93" s="34">
        <v>660000</v>
      </c>
      <c r="N93" s="34"/>
      <c r="O93" s="34">
        <f t="shared" si="15"/>
        <v>660000</v>
      </c>
      <c r="P93" s="34"/>
      <c r="Q93" s="34"/>
      <c r="R93" s="34"/>
      <c r="S93" s="34"/>
      <c r="T93" s="3" t="s">
        <v>2134</v>
      </c>
    </row>
    <row r="94" spans="1:21" x14ac:dyDescent="0.35">
      <c r="A94" s="3" t="s">
        <v>23</v>
      </c>
      <c r="B94" s="3"/>
      <c r="C94" s="3"/>
      <c r="D94" s="3"/>
      <c r="E94" s="91"/>
      <c r="F94" s="34"/>
      <c r="G94" s="34"/>
      <c r="H94" s="34"/>
      <c r="I94" s="34"/>
      <c r="J94" s="34"/>
      <c r="K94" s="21"/>
      <c r="L94" s="100" t="s">
        <v>2160</v>
      </c>
      <c r="M94" s="34">
        <v>-300000</v>
      </c>
      <c r="N94" s="34"/>
      <c r="O94" s="34">
        <f t="shared" si="15"/>
        <v>-300000</v>
      </c>
      <c r="P94" s="34"/>
      <c r="Q94" s="34"/>
      <c r="R94" s="34"/>
      <c r="S94" s="34"/>
      <c r="T94" s="3" t="s">
        <v>2134</v>
      </c>
    </row>
    <row r="95" spans="1:21" x14ac:dyDescent="0.35">
      <c r="A95" s="3" t="s">
        <v>23</v>
      </c>
      <c r="B95" s="3"/>
      <c r="C95" s="3"/>
      <c r="D95" s="3"/>
      <c r="E95" s="91"/>
      <c r="F95" s="34"/>
      <c r="G95" s="34"/>
      <c r="H95" s="34"/>
      <c r="I95" s="34"/>
      <c r="J95" s="34"/>
      <c r="K95" s="21">
        <v>44399</v>
      </c>
      <c r="L95" s="3" t="s">
        <v>9</v>
      </c>
      <c r="M95" s="34"/>
      <c r="N95" s="34">
        <v>-360000</v>
      </c>
      <c r="O95" s="34">
        <f t="shared" si="15"/>
        <v>-360000</v>
      </c>
      <c r="P95" s="34"/>
      <c r="Q95" s="34"/>
      <c r="R95" s="34"/>
      <c r="S95" s="34"/>
      <c r="T95" s="3" t="s">
        <v>2134</v>
      </c>
    </row>
    <row r="96" spans="1:21" x14ac:dyDescent="0.35">
      <c r="A96" s="3" t="s">
        <v>23</v>
      </c>
      <c r="B96" s="3"/>
      <c r="C96" s="3"/>
      <c r="D96" s="3"/>
      <c r="E96" s="91"/>
      <c r="F96" s="34"/>
      <c r="G96" s="34"/>
      <c r="H96" s="34"/>
      <c r="I96" s="34"/>
      <c r="J96" s="34"/>
      <c r="K96" s="21">
        <v>44748</v>
      </c>
      <c r="L96" s="3" t="s">
        <v>9</v>
      </c>
      <c r="M96" s="34"/>
      <c r="N96" s="34">
        <v>15000</v>
      </c>
      <c r="O96" s="34">
        <f t="shared" si="15"/>
        <v>15000</v>
      </c>
      <c r="P96" s="34"/>
      <c r="Q96" s="34"/>
      <c r="R96" s="34"/>
      <c r="S96" s="34"/>
      <c r="T96" s="3" t="s">
        <v>2128</v>
      </c>
    </row>
    <row r="97" spans="1:21" x14ac:dyDescent="0.35">
      <c r="A97" s="3" t="s">
        <v>23</v>
      </c>
      <c r="B97" s="3"/>
      <c r="C97" s="3"/>
      <c r="D97" s="3"/>
      <c r="E97" s="91"/>
      <c r="F97" s="34"/>
      <c r="G97" s="34"/>
      <c r="H97" s="34"/>
      <c r="I97" s="34"/>
      <c r="J97" s="34"/>
      <c r="K97" s="21">
        <v>44748</v>
      </c>
      <c r="L97" s="3" t="s">
        <v>316</v>
      </c>
      <c r="M97" s="34">
        <v>439800</v>
      </c>
      <c r="N97" s="34"/>
      <c r="O97" s="34">
        <f t="shared" si="15"/>
        <v>439800</v>
      </c>
      <c r="P97" s="34"/>
      <c r="Q97" s="34"/>
      <c r="R97" s="43"/>
      <c r="S97" s="43"/>
      <c r="T97" s="3" t="s">
        <v>2128</v>
      </c>
    </row>
    <row r="98" spans="1:21" x14ac:dyDescent="0.35">
      <c r="A98" s="3" t="s">
        <v>23</v>
      </c>
      <c r="B98" s="3"/>
      <c r="C98" s="3"/>
      <c r="D98" s="3"/>
      <c r="E98" s="91"/>
      <c r="F98" s="34"/>
      <c r="G98" s="34"/>
      <c r="H98" s="34"/>
      <c r="I98" s="34"/>
      <c r="J98" s="34"/>
      <c r="K98" s="21">
        <v>44809</v>
      </c>
      <c r="L98" s="3" t="s">
        <v>316</v>
      </c>
      <c r="M98" s="34">
        <v>439800</v>
      </c>
      <c r="N98" s="34"/>
      <c r="O98" s="34">
        <f t="shared" si="15"/>
        <v>439800</v>
      </c>
      <c r="P98" s="34"/>
      <c r="Q98" s="34"/>
      <c r="R98" s="34"/>
      <c r="S98" s="34"/>
      <c r="T98" s="3" t="s">
        <v>2128</v>
      </c>
    </row>
    <row r="99" spans="1:21" x14ac:dyDescent="0.35">
      <c r="A99" s="3" t="s">
        <v>23</v>
      </c>
      <c r="B99" s="3"/>
      <c r="C99" s="3"/>
      <c r="D99" s="3"/>
      <c r="E99" s="91"/>
      <c r="F99" s="34"/>
      <c r="G99" s="34"/>
      <c r="H99" s="34"/>
      <c r="I99" s="34"/>
      <c r="J99" s="34"/>
      <c r="K99" s="21">
        <v>44910</v>
      </c>
      <c r="L99" s="3" t="s">
        <v>9</v>
      </c>
      <c r="M99" s="34"/>
      <c r="N99" s="34">
        <v>-20000</v>
      </c>
      <c r="O99" s="34">
        <f t="shared" si="15"/>
        <v>-20000</v>
      </c>
      <c r="P99" s="34"/>
      <c r="Q99" s="34"/>
      <c r="R99" s="34"/>
      <c r="S99" s="34"/>
      <c r="T99" s="3" t="s">
        <v>2128</v>
      </c>
    </row>
    <row r="100" spans="1:21" x14ac:dyDescent="0.35">
      <c r="A100" s="3" t="s">
        <v>23</v>
      </c>
      <c r="B100" s="3"/>
      <c r="C100" s="3"/>
      <c r="D100" s="3"/>
      <c r="E100" s="91"/>
      <c r="F100" s="34"/>
      <c r="G100" s="34"/>
      <c r="H100" s="34"/>
      <c r="I100" s="34"/>
      <c r="J100" s="34"/>
      <c r="K100" s="21">
        <v>44960</v>
      </c>
      <c r="L100" s="3" t="s">
        <v>9</v>
      </c>
      <c r="M100" s="34"/>
      <c r="N100" s="34">
        <v>300000</v>
      </c>
      <c r="O100" s="34">
        <f t="shared" si="15"/>
        <v>300000</v>
      </c>
      <c r="P100" s="34"/>
      <c r="Q100" s="34"/>
      <c r="R100" s="34"/>
      <c r="S100" s="34"/>
      <c r="T100" s="3" t="s">
        <v>2128</v>
      </c>
    </row>
    <row r="101" spans="1:21" x14ac:dyDescent="0.35">
      <c r="A101" s="3" t="s">
        <v>23</v>
      </c>
      <c r="B101" s="3"/>
      <c r="C101" s="3"/>
      <c r="D101" s="3"/>
      <c r="E101" s="91"/>
      <c r="F101" s="34"/>
      <c r="G101" s="34"/>
      <c r="H101" s="34"/>
      <c r="I101" s="34"/>
      <c r="J101" s="34"/>
      <c r="K101" s="21">
        <v>44972</v>
      </c>
      <c r="L101" s="3" t="s">
        <v>9</v>
      </c>
      <c r="M101" s="34"/>
      <c r="N101" s="34">
        <v>360000</v>
      </c>
      <c r="O101" s="34">
        <f t="shared" si="15"/>
        <v>360000</v>
      </c>
      <c r="P101" s="34"/>
      <c r="Q101" s="34"/>
      <c r="R101" s="34"/>
      <c r="S101" s="34"/>
      <c r="T101" s="3" t="s">
        <v>2128</v>
      </c>
    </row>
    <row r="102" spans="1:21" x14ac:dyDescent="0.35">
      <c r="A102" s="3" t="s">
        <v>23</v>
      </c>
      <c r="B102" s="3"/>
      <c r="C102" s="3"/>
      <c r="D102" s="3"/>
      <c r="E102" s="91"/>
      <c r="F102" s="34"/>
      <c r="G102" s="34"/>
      <c r="H102" s="34"/>
      <c r="I102" s="34"/>
      <c r="J102" s="34"/>
      <c r="K102" s="21">
        <v>44977</v>
      </c>
      <c r="L102" s="3" t="s">
        <v>316</v>
      </c>
      <c r="M102" s="34">
        <v>-439800</v>
      </c>
      <c r="N102" s="34"/>
      <c r="O102" s="34">
        <f t="shared" si="15"/>
        <v>-439800</v>
      </c>
      <c r="P102" s="34"/>
      <c r="Q102" s="34"/>
      <c r="R102" s="43"/>
      <c r="S102" s="43"/>
      <c r="T102" s="3" t="s">
        <v>2128</v>
      </c>
    </row>
    <row r="103" spans="1:21" x14ac:dyDescent="0.35">
      <c r="A103" s="3" t="s">
        <v>23</v>
      </c>
      <c r="B103" s="3"/>
      <c r="C103" s="3"/>
      <c r="D103" s="3"/>
      <c r="E103" s="91"/>
      <c r="F103" s="34"/>
      <c r="G103" s="34"/>
      <c r="H103" s="34"/>
      <c r="I103" s="34"/>
      <c r="J103" s="34"/>
      <c r="K103" s="21">
        <v>44978</v>
      </c>
      <c r="L103" s="3" t="s">
        <v>9</v>
      </c>
      <c r="M103" s="34"/>
      <c r="N103" s="34">
        <v>303200</v>
      </c>
      <c r="O103" s="34">
        <f t="shared" si="15"/>
        <v>303200</v>
      </c>
      <c r="P103" s="34"/>
      <c r="Q103" s="34"/>
      <c r="R103" s="34"/>
      <c r="S103" s="34"/>
      <c r="T103" s="3" t="s">
        <v>2128</v>
      </c>
    </row>
    <row r="104" spans="1:21" x14ac:dyDescent="0.35">
      <c r="A104" s="3" t="s">
        <v>23</v>
      </c>
      <c r="B104" s="3"/>
      <c r="C104" s="3"/>
      <c r="D104" s="3"/>
      <c r="E104" s="91"/>
      <c r="F104" s="34"/>
      <c r="G104" s="34"/>
      <c r="H104" s="34"/>
      <c r="I104" s="34"/>
      <c r="J104" s="34"/>
      <c r="K104" s="3">
        <v>44978</v>
      </c>
      <c r="L104" s="3" t="s">
        <v>316</v>
      </c>
      <c r="M104" s="34">
        <v>316200</v>
      </c>
      <c r="N104" s="34"/>
      <c r="O104" s="34">
        <f t="shared" si="15"/>
        <v>316200</v>
      </c>
      <c r="P104" s="34"/>
      <c r="Q104" s="34"/>
      <c r="R104" s="34"/>
      <c r="S104" s="34"/>
      <c r="T104" s="3" t="s">
        <v>2128</v>
      </c>
    </row>
    <row r="105" spans="1:21" x14ac:dyDescent="0.35">
      <c r="A105" s="3" t="s">
        <v>23</v>
      </c>
      <c r="B105" s="3"/>
      <c r="C105" s="3"/>
      <c r="D105" s="3"/>
      <c r="E105" s="91"/>
      <c r="F105" s="34"/>
      <c r="G105" s="34"/>
      <c r="H105" s="34"/>
      <c r="I105" s="34"/>
      <c r="J105" s="34"/>
      <c r="K105" s="3">
        <v>44998</v>
      </c>
      <c r="L105" s="3" t="s">
        <v>9</v>
      </c>
      <c r="M105" s="34"/>
      <c r="N105" s="34">
        <v>45000</v>
      </c>
      <c r="O105" s="34">
        <f t="shared" si="15"/>
        <v>45000</v>
      </c>
      <c r="P105" s="34"/>
      <c r="Q105" s="34"/>
      <c r="R105" s="34"/>
      <c r="S105" s="34"/>
      <c r="T105" s="3" t="s">
        <v>2128</v>
      </c>
    </row>
    <row r="106" spans="1:21" x14ac:dyDescent="0.35">
      <c r="A106" s="3" t="s">
        <v>23</v>
      </c>
      <c r="B106" s="3"/>
      <c r="C106" s="3"/>
      <c r="D106" s="3"/>
      <c r="E106" s="91"/>
      <c r="F106" s="34">
        <f>+D106*0.8364</f>
        <v>0</v>
      </c>
      <c r="G106" s="34"/>
      <c r="H106" s="34"/>
      <c r="I106" s="34"/>
      <c r="J106" s="34"/>
      <c r="K106" s="21"/>
      <c r="L106" s="3"/>
      <c r="M106" s="34"/>
      <c r="N106" s="34"/>
      <c r="O106" s="34"/>
      <c r="P106" s="34"/>
      <c r="Q106" s="34"/>
      <c r="R106" s="34"/>
      <c r="S106" s="34"/>
      <c r="T106" s="3" t="s">
        <v>2128</v>
      </c>
    </row>
    <row r="107" spans="1:21" s="95" customFormat="1" x14ac:dyDescent="0.35">
      <c r="A107" s="18" t="s">
        <v>23</v>
      </c>
      <c r="B107" s="18"/>
      <c r="C107" s="18"/>
      <c r="D107" s="18"/>
      <c r="E107" s="94"/>
      <c r="F107" s="23"/>
      <c r="G107" s="23"/>
      <c r="H107" s="23"/>
      <c r="I107" s="23"/>
      <c r="J107" s="23"/>
      <c r="K107" s="36"/>
      <c r="L107" s="18"/>
      <c r="M107" s="23">
        <f t="shared" ref="M107:N107" si="16">SUM(M93:M105)</f>
        <v>1116000</v>
      </c>
      <c r="N107" s="23">
        <f t="shared" si="16"/>
        <v>643200</v>
      </c>
      <c r="O107" s="23">
        <f>SUM(O93:O105)</f>
        <v>1759200</v>
      </c>
      <c r="P107" s="23">
        <f>+I92-M107</f>
        <v>-1116000</v>
      </c>
      <c r="Q107" s="23">
        <f>+J92-N107</f>
        <v>1116000</v>
      </c>
      <c r="R107" s="23">
        <f>+P107+Q107</f>
        <v>0</v>
      </c>
      <c r="S107" s="23">
        <f>+O107</f>
        <v>1759200</v>
      </c>
      <c r="T107" s="18"/>
      <c r="U107" s="95" t="s">
        <v>2302</v>
      </c>
    </row>
    <row r="108" spans="1:21" x14ac:dyDescent="0.35">
      <c r="A108" s="3" t="s">
        <v>24</v>
      </c>
      <c r="B108" s="3" t="s">
        <v>437</v>
      </c>
      <c r="C108" s="3"/>
      <c r="D108" s="3">
        <v>148.41</v>
      </c>
      <c r="E108" s="91">
        <v>11000</v>
      </c>
      <c r="F108" s="34">
        <f>+D108*0.8364</f>
        <v>124.130124</v>
      </c>
      <c r="G108" s="34"/>
      <c r="H108" s="34">
        <f>+D108*E108</f>
        <v>1632510</v>
      </c>
      <c r="I108" s="34">
        <f>+CEILING(F108*G108,1000)</f>
        <v>0</v>
      </c>
      <c r="J108" s="34">
        <f>(H108-I108)</f>
        <v>1632510</v>
      </c>
      <c r="K108" s="21">
        <v>44399</v>
      </c>
      <c r="L108" s="3" t="s">
        <v>2109</v>
      </c>
      <c r="M108" s="34"/>
      <c r="N108" s="34"/>
      <c r="O108" s="34">
        <f t="shared" ref="O108:O131" si="17">+SUM(M108:N108)</f>
        <v>0</v>
      </c>
      <c r="P108" s="34"/>
      <c r="Q108" s="34"/>
      <c r="R108" s="34"/>
      <c r="S108" s="34"/>
      <c r="T108" s="3" t="s">
        <v>2134</v>
      </c>
      <c r="U108" s="1" t="s">
        <v>2303</v>
      </c>
    </row>
    <row r="109" spans="1:21" x14ac:dyDescent="0.35">
      <c r="A109" s="3" t="s">
        <v>24</v>
      </c>
      <c r="B109" s="3"/>
      <c r="C109" s="3"/>
      <c r="D109" s="3"/>
      <c r="E109" s="91"/>
      <c r="F109" s="34"/>
      <c r="G109" s="34"/>
      <c r="H109" s="34"/>
      <c r="I109" s="34"/>
      <c r="J109" s="34"/>
      <c r="K109" s="21"/>
      <c r="L109" s="100" t="s">
        <v>2161</v>
      </c>
      <c r="M109" s="34">
        <v>300000</v>
      </c>
      <c r="N109" s="34"/>
      <c r="O109" s="34">
        <f t="shared" si="17"/>
        <v>300000</v>
      </c>
      <c r="P109" s="34"/>
      <c r="Q109" s="34"/>
      <c r="R109" s="34"/>
      <c r="S109" s="34"/>
      <c r="T109" s="3" t="s">
        <v>2134</v>
      </c>
    </row>
    <row r="110" spans="1:21" x14ac:dyDescent="0.35">
      <c r="A110" s="3" t="s">
        <v>24</v>
      </c>
      <c r="B110" s="3"/>
      <c r="C110" s="3"/>
      <c r="D110" s="3"/>
      <c r="E110" s="91"/>
      <c r="F110" s="34"/>
      <c r="G110" s="34"/>
      <c r="H110" s="34"/>
      <c r="I110" s="34"/>
      <c r="J110" s="34"/>
      <c r="K110" s="21">
        <v>44544</v>
      </c>
      <c r="L110" s="3" t="s">
        <v>1182</v>
      </c>
      <c r="M110" s="34"/>
      <c r="N110" s="34">
        <v>150000</v>
      </c>
      <c r="O110" s="34">
        <f t="shared" si="17"/>
        <v>150000</v>
      </c>
      <c r="P110" s="34"/>
      <c r="Q110" s="34"/>
      <c r="R110" s="34"/>
      <c r="S110" s="34"/>
      <c r="T110" s="3" t="s">
        <v>2134</v>
      </c>
    </row>
    <row r="111" spans="1:21" x14ac:dyDescent="0.35">
      <c r="A111" s="3" t="s">
        <v>24</v>
      </c>
      <c r="B111" s="3"/>
      <c r="C111" s="3"/>
      <c r="D111" s="3"/>
      <c r="E111" s="91"/>
      <c r="F111" s="34"/>
      <c r="G111" s="34"/>
      <c r="H111" s="34"/>
      <c r="I111" s="34"/>
      <c r="J111" s="34"/>
      <c r="K111" s="21">
        <v>44567</v>
      </c>
      <c r="L111" s="3" t="s">
        <v>1182</v>
      </c>
      <c r="M111" s="34"/>
      <c r="N111" s="34">
        <v>250000</v>
      </c>
      <c r="O111" s="34">
        <f t="shared" si="17"/>
        <v>250000</v>
      </c>
      <c r="P111" s="34"/>
      <c r="Q111" s="34"/>
      <c r="R111" s="34"/>
      <c r="S111" s="34"/>
      <c r="T111" s="3" t="s">
        <v>2134</v>
      </c>
    </row>
    <row r="112" spans="1:21" x14ac:dyDescent="0.35">
      <c r="A112" s="3" t="s">
        <v>24</v>
      </c>
      <c r="B112" s="3"/>
      <c r="C112" s="3"/>
      <c r="D112" s="3"/>
      <c r="E112" s="91"/>
      <c r="F112" s="34"/>
      <c r="G112" s="34"/>
      <c r="H112" s="34"/>
      <c r="I112" s="34"/>
      <c r="J112" s="34"/>
      <c r="K112" s="21">
        <v>44696</v>
      </c>
      <c r="L112" s="3" t="s">
        <v>1182</v>
      </c>
      <c r="M112" s="34"/>
      <c r="N112" s="34">
        <v>150000</v>
      </c>
      <c r="O112" s="34">
        <f t="shared" si="17"/>
        <v>150000</v>
      </c>
      <c r="P112" s="34"/>
      <c r="Q112" s="34"/>
      <c r="R112" s="34"/>
      <c r="S112" s="34"/>
      <c r="T112" s="3" t="s">
        <v>2134</v>
      </c>
    </row>
    <row r="113" spans="1:21" x14ac:dyDescent="0.35">
      <c r="A113" s="3" t="s">
        <v>24</v>
      </c>
      <c r="B113" s="3"/>
      <c r="C113" s="3"/>
      <c r="D113" s="3"/>
      <c r="E113" s="91"/>
      <c r="F113" s="34"/>
      <c r="G113" s="34"/>
      <c r="H113" s="34"/>
      <c r="I113" s="34"/>
      <c r="J113" s="34"/>
      <c r="K113" s="21">
        <v>44762</v>
      </c>
      <c r="L113" s="3" t="s">
        <v>9</v>
      </c>
      <c r="M113" s="34"/>
      <c r="N113" s="34">
        <v>16500</v>
      </c>
      <c r="O113" s="34">
        <f t="shared" si="17"/>
        <v>16500</v>
      </c>
      <c r="P113" s="34"/>
      <c r="Q113" s="34"/>
      <c r="R113" s="34"/>
      <c r="S113" s="34"/>
      <c r="T113" s="3" t="s">
        <v>2134</v>
      </c>
    </row>
    <row r="114" spans="1:21" x14ac:dyDescent="0.35">
      <c r="A114" s="3" t="s">
        <v>24</v>
      </c>
      <c r="B114" s="3"/>
      <c r="C114" s="3"/>
      <c r="D114" s="3"/>
      <c r="E114" s="91"/>
      <c r="F114" s="34"/>
      <c r="G114" s="34"/>
      <c r="H114" s="34"/>
      <c r="I114" s="34"/>
      <c r="J114" s="34"/>
      <c r="K114" s="21">
        <v>44774</v>
      </c>
      <c r="L114" s="3" t="s">
        <v>316</v>
      </c>
      <c r="M114" s="34">
        <v>600000</v>
      </c>
      <c r="N114" s="34"/>
      <c r="O114" s="34">
        <f t="shared" si="17"/>
        <v>600000</v>
      </c>
      <c r="P114" s="34"/>
      <c r="Q114" s="34"/>
      <c r="R114" s="43"/>
      <c r="S114" s="43"/>
      <c r="T114" s="3" t="s">
        <v>2134</v>
      </c>
    </row>
    <row r="115" spans="1:21" x14ac:dyDescent="0.35">
      <c r="A115" s="3" t="s">
        <v>24</v>
      </c>
      <c r="B115" s="3"/>
      <c r="C115" s="3"/>
      <c r="D115" s="3"/>
      <c r="E115" s="91"/>
      <c r="F115" s="34"/>
      <c r="G115" s="34"/>
      <c r="H115" s="34"/>
      <c r="I115" s="34"/>
      <c r="J115" s="34"/>
      <c r="K115" s="21">
        <v>44795</v>
      </c>
      <c r="L115" s="3" t="s">
        <v>316</v>
      </c>
      <c r="M115" s="34">
        <v>165000</v>
      </c>
      <c r="N115" s="34"/>
      <c r="O115" s="34">
        <f t="shared" si="17"/>
        <v>165000</v>
      </c>
      <c r="P115" s="34"/>
      <c r="Q115" s="34"/>
      <c r="R115" s="34"/>
      <c r="S115" s="34"/>
      <c r="T115" s="3" t="s">
        <v>2134</v>
      </c>
    </row>
    <row r="116" spans="1:21" x14ac:dyDescent="0.35">
      <c r="A116" s="3" t="s">
        <v>24</v>
      </c>
      <c r="B116" s="3"/>
      <c r="C116" s="3"/>
      <c r="D116" s="3"/>
      <c r="E116" s="91"/>
      <c r="F116" s="34"/>
      <c r="G116" s="34"/>
      <c r="H116" s="34"/>
      <c r="I116" s="34"/>
      <c r="J116" s="34"/>
      <c r="K116" s="21" t="s">
        <v>244</v>
      </c>
      <c r="L116" s="3"/>
      <c r="M116" s="34"/>
      <c r="N116" s="34"/>
      <c r="O116" s="34"/>
      <c r="P116" s="34"/>
      <c r="Q116" s="34"/>
      <c r="R116" s="34"/>
      <c r="S116" s="34"/>
      <c r="T116" s="3" t="s">
        <v>2134</v>
      </c>
    </row>
    <row r="117" spans="1:21" s="95" customFormat="1" x14ac:dyDescent="0.35">
      <c r="A117" s="18" t="s">
        <v>24</v>
      </c>
      <c r="B117" s="18"/>
      <c r="C117" s="18"/>
      <c r="D117" s="18"/>
      <c r="E117" s="94"/>
      <c r="F117" s="23"/>
      <c r="G117" s="23"/>
      <c r="H117" s="23"/>
      <c r="I117" s="23"/>
      <c r="J117" s="23"/>
      <c r="K117" s="36"/>
      <c r="L117" s="18"/>
      <c r="M117" s="23">
        <f t="shared" ref="M117:N117" si="18">+SUM(M109:M115)</f>
        <v>1065000</v>
      </c>
      <c r="N117" s="23">
        <f t="shared" si="18"/>
        <v>566500</v>
      </c>
      <c r="O117" s="23">
        <f>+SUM(O109:O115)</f>
        <v>1631500</v>
      </c>
      <c r="P117" s="23">
        <f>+I108-M117</f>
        <v>-1065000</v>
      </c>
      <c r="Q117" s="23">
        <f>+J108-N117</f>
        <v>1066010</v>
      </c>
      <c r="R117" s="23">
        <f>+P117+Q117</f>
        <v>1010</v>
      </c>
      <c r="S117" s="23">
        <f>+O117</f>
        <v>1631500</v>
      </c>
      <c r="T117" s="18"/>
      <c r="U117" s="95" t="s">
        <v>2302</v>
      </c>
    </row>
    <row r="118" spans="1:21" x14ac:dyDescent="0.35">
      <c r="A118" s="3" t="s">
        <v>25</v>
      </c>
      <c r="B118" s="3" t="s">
        <v>437</v>
      </c>
      <c r="C118" s="3"/>
      <c r="D118" s="3">
        <v>174.44</v>
      </c>
      <c r="E118" s="91">
        <v>11500</v>
      </c>
      <c r="F118" s="34">
        <f>+D118*0.8364</f>
        <v>145.90161599999999</v>
      </c>
      <c r="G118" s="34"/>
      <c r="H118" s="34">
        <f>+D118*E118</f>
        <v>2006060</v>
      </c>
      <c r="I118" s="34">
        <f>+CEILING(F118*G118,1000)</f>
        <v>0</v>
      </c>
      <c r="J118" s="34">
        <f>(H118-I118)</f>
        <v>2006060</v>
      </c>
      <c r="K118" s="21">
        <v>44402</v>
      </c>
      <c r="L118" s="3" t="s">
        <v>2109</v>
      </c>
      <c r="M118" s="34"/>
      <c r="N118" s="34"/>
      <c r="O118" s="34">
        <f t="shared" si="17"/>
        <v>0</v>
      </c>
      <c r="P118" s="34"/>
      <c r="Q118" s="34"/>
      <c r="R118" s="34"/>
      <c r="S118" s="34"/>
      <c r="T118" s="3" t="s">
        <v>2134</v>
      </c>
      <c r="U118" s="1" t="s">
        <v>2303</v>
      </c>
    </row>
    <row r="119" spans="1:21" x14ac:dyDescent="0.35">
      <c r="A119" s="3" t="s">
        <v>25</v>
      </c>
      <c r="B119" s="3"/>
      <c r="C119" s="3"/>
      <c r="D119" s="3"/>
      <c r="E119" s="91"/>
      <c r="F119" s="34"/>
      <c r="G119" s="34"/>
      <c r="H119" s="34"/>
      <c r="I119" s="34"/>
      <c r="J119" s="34"/>
      <c r="K119" s="21">
        <v>44402</v>
      </c>
      <c r="L119" s="3" t="s">
        <v>9</v>
      </c>
      <c r="M119" s="34"/>
      <c r="N119" s="34">
        <v>50000</v>
      </c>
      <c r="O119" s="34">
        <f t="shared" si="17"/>
        <v>50000</v>
      </c>
      <c r="P119" s="34"/>
      <c r="Q119" s="34"/>
      <c r="R119" s="34"/>
      <c r="S119" s="34"/>
      <c r="T119" s="3" t="s">
        <v>2134</v>
      </c>
    </row>
    <row r="120" spans="1:21" x14ac:dyDescent="0.35">
      <c r="A120" s="3" t="s">
        <v>25</v>
      </c>
      <c r="B120" s="3"/>
      <c r="C120" s="3"/>
      <c r="D120" s="3"/>
      <c r="E120" s="91"/>
      <c r="F120" s="34"/>
      <c r="G120" s="34"/>
      <c r="H120" s="34"/>
      <c r="I120" s="34"/>
      <c r="J120" s="34"/>
      <c r="K120" s="3">
        <v>44421</v>
      </c>
      <c r="L120" s="3" t="s">
        <v>316</v>
      </c>
      <c r="M120" s="34">
        <v>250000</v>
      </c>
      <c r="N120" s="34"/>
      <c r="O120" s="34">
        <f t="shared" si="17"/>
        <v>250000</v>
      </c>
      <c r="P120" s="34"/>
      <c r="Q120" s="34"/>
      <c r="R120" s="34"/>
      <c r="S120" s="34"/>
      <c r="T120" s="3" t="s">
        <v>2134</v>
      </c>
    </row>
    <row r="121" spans="1:21" x14ac:dyDescent="0.35">
      <c r="A121" s="3" t="s">
        <v>25</v>
      </c>
      <c r="B121" s="3"/>
      <c r="C121" s="3"/>
      <c r="D121" s="3"/>
      <c r="E121" s="91"/>
      <c r="F121" s="34"/>
      <c r="G121" s="34"/>
      <c r="H121" s="34"/>
      <c r="I121" s="34"/>
      <c r="J121" s="34"/>
      <c r="K121" s="3">
        <v>44421</v>
      </c>
      <c r="L121" s="3" t="s">
        <v>316</v>
      </c>
      <c r="M121" s="34">
        <v>25000</v>
      </c>
      <c r="N121" s="34"/>
      <c r="O121" s="34">
        <f t="shared" si="17"/>
        <v>25000</v>
      </c>
      <c r="P121" s="34"/>
      <c r="Q121" s="34"/>
      <c r="R121" s="34"/>
      <c r="S121" s="34"/>
      <c r="T121" s="3" t="s">
        <v>2134</v>
      </c>
    </row>
    <row r="122" spans="1:21" x14ac:dyDescent="0.35">
      <c r="A122" s="3" t="s">
        <v>25</v>
      </c>
      <c r="B122" s="3"/>
      <c r="C122" s="3"/>
      <c r="D122" s="3"/>
      <c r="E122" s="91"/>
      <c r="F122" s="34">
        <f>+D122*0.8364</f>
        <v>0</v>
      </c>
      <c r="G122" s="34"/>
      <c r="H122" s="34"/>
      <c r="I122" s="34"/>
      <c r="J122" s="34"/>
      <c r="K122" s="21">
        <v>44421</v>
      </c>
      <c r="L122" s="3" t="s">
        <v>316</v>
      </c>
      <c r="M122" s="34">
        <v>24000</v>
      </c>
      <c r="N122" s="34"/>
      <c r="O122" s="34">
        <f t="shared" si="17"/>
        <v>24000</v>
      </c>
      <c r="P122" s="34"/>
      <c r="Q122" s="34"/>
      <c r="R122" s="43"/>
      <c r="S122" s="43"/>
      <c r="T122" s="3" t="s">
        <v>2134</v>
      </c>
    </row>
    <row r="123" spans="1:21" x14ac:dyDescent="0.35">
      <c r="A123" s="3" t="s">
        <v>25</v>
      </c>
      <c r="B123" s="3"/>
      <c r="C123" s="3"/>
      <c r="D123" s="3"/>
      <c r="E123" s="91"/>
      <c r="F123" s="34"/>
      <c r="G123" s="34"/>
      <c r="H123" s="34"/>
      <c r="I123" s="34"/>
      <c r="J123" s="34"/>
      <c r="K123" s="21">
        <v>44478</v>
      </c>
      <c r="L123" s="3" t="s">
        <v>1182</v>
      </c>
      <c r="M123" s="34"/>
      <c r="N123" s="34">
        <v>250000</v>
      </c>
      <c r="O123" s="34">
        <f t="shared" si="17"/>
        <v>250000</v>
      </c>
      <c r="P123" s="34"/>
      <c r="Q123" s="34"/>
      <c r="R123" s="34"/>
      <c r="S123" s="34"/>
      <c r="T123" s="3" t="s">
        <v>2134</v>
      </c>
    </row>
    <row r="124" spans="1:21" x14ac:dyDescent="0.35">
      <c r="A124" s="3" t="s">
        <v>25</v>
      </c>
      <c r="B124" s="3"/>
      <c r="C124" s="3"/>
      <c r="D124" s="3"/>
      <c r="E124" s="91"/>
      <c r="F124" s="34"/>
      <c r="G124" s="34"/>
      <c r="H124" s="34"/>
      <c r="I124" s="34"/>
      <c r="J124" s="34"/>
      <c r="K124" s="21">
        <v>44619</v>
      </c>
      <c r="L124" s="3" t="s">
        <v>1182</v>
      </c>
      <c r="M124" s="34"/>
      <c r="N124" s="34">
        <v>500000</v>
      </c>
      <c r="O124" s="34">
        <f t="shared" si="17"/>
        <v>500000</v>
      </c>
      <c r="P124" s="34"/>
      <c r="Q124" s="34"/>
      <c r="R124" s="34"/>
      <c r="S124" s="34"/>
      <c r="T124" s="3" t="s">
        <v>2134</v>
      </c>
    </row>
    <row r="125" spans="1:21" x14ac:dyDescent="0.35">
      <c r="A125" s="3" t="s">
        <v>25</v>
      </c>
      <c r="B125" s="3"/>
      <c r="C125" s="3"/>
      <c r="D125" s="3"/>
      <c r="E125" s="91"/>
      <c r="F125" s="34"/>
      <c r="G125" s="34"/>
      <c r="H125" s="34"/>
      <c r="I125" s="34"/>
      <c r="J125" s="34"/>
      <c r="K125" s="21">
        <v>44673</v>
      </c>
      <c r="L125" s="3" t="s">
        <v>1182</v>
      </c>
      <c r="M125" s="34"/>
      <c r="N125" s="34">
        <v>700000</v>
      </c>
      <c r="O125" s="34">
        <f t="shared" si="17"/>
        <v>700000</v>
      </c>
      <c r="P125" s="34"/>
      <c r="Q125" s="34"/>
      <c r="R125" s="34"/>
      <c r="S125" s="34"/>
      <c r="T125" s="3" t="s">
        <v>2134</v>
      </c>
    </row>
    <row r="126" spans="1:21" x14ac:dyDescent="0.35">
      <c r="A126" s="3" t="s">
        <v>25</v>
      </c>
      <c r="B126" s="3"/>
      <c r="C126" s="3"/>
      <c r="D126" s="3"/>
      <c r="E126" s="91"/>
      <c r="F126" s="34"/>
      <c r="G126" s="34"/>
      <c r="H126" s="34"/>
      <c r="I126" s="34"/>
      <c r="J126" s="34"/>
      <c r="K126" s="21">
        <v>44708</v>
      </c>
      <c r="L126" s="3" t="s">
        <v>316</v>
      </c>
      <c r="M126" s="34">
        <v>119000</v>
      </c>
      <c r="N126" s="34"/>
      <c r="O126" s="34">
        <f t="shared" si="17"/>
        <v>119000</v>
      </c>
      <c r="P126" s="34"/>
      <c r="Q126" s="34"/>
      <c r="R126" s="34"/>
      <c r="S126" s="34"/>
      <c r="T126" s="3" t="s">
        <v>2134</v>
      </c>
    </row>
    <row r="127" spans="1:21" x14ac:dyDescent="0.35">
      <c r="A127" s="3" t="s">
        <v>25</v>
      </c>
      <c r="B127" s="3"/>
      <c r="C127" s="3"/>
      <c r="D127" s="3"/>
      <c r="E127" s="91"/>
      <c r="F127" s="34"/>
      <c r="G127" s="34"/>
      <c r="H127" s="34"/>
      <c r="I127" s="34"/>
      <c r="J127" s="34"/>
      <c r="K127" s="21">
        <v>44741</v>
      </c>
      <c r="L127" s="3" t="s">
        <v>316</v>
      </c>
      <c r="M127" s="34">
        <v>632000</v>
      </c>
      <c r="N127" s="34"/>
      <c r="O127" s="34">
        <f t="shared" si="17"/>
        <v>632000</v>
      </c>
      <c r="P127" s="34"/>
      <c r="Q127" s="34"/>
      <c r="R127" s="34"/>
      <c r="S127" s="34"/>
      <c r="T127" s="3" t="s">
        <v>2134</v>
      </c>
    </row>
    <row r="128" spans="1:21" x14ac:dyDescent="0.35">
      <c r="A128" s="3" t="s">
        <v>25</v>
      </c>
      <c r="B128" s="3"/>
      <c r="C128" s="3"/>
      <c r="D128" s="3"/>
      <c r="E128" s="91"/>
      <c r="F128" s="34"/>
      <c r="G128" s="34"/>
      <c r="H128" s="34"/>
      <c r="I128" s="34"/>
      <c r="J128" s="34"/>
      <c r="K128" s="98">
        <v>44741</v>
      </c>
      <c r="L128" s="3" t="s">
        <v>316</v>
      </c>
      <c r="M128" s="34">
        <v>267000</v>
      </c>
      <c r="N128" s="34"/>
      <c r="O128" s="34">
        <f t="shared" si="17"/>
        <v>267000</v>
      </c>
      <c r="P128" s="34"/>
      <c r="Q128" s="34"/>
      <c r="R128" s="34"/>
      <c r="S128" s="34"/>
      <c r="T128" s="3" t="s">
        <v>2134</v>
      </c>
    </row>
    <row r="129" spans="1:21" x14ac:dyDescent="0.35">
      <c r="A129" s="3" t="s">
        <v>25</v>
      </c>
      <c r="B129" s="3"/>
      <c r="C129" s="3"/>
      <c r="D129" s="3"/>
      <c r="E129" s="91"/>
      <c r="F129" s="34"/>
      <c r="G129" s="34"/>
      <c r="H129" s="34"/>
      <c r="I129" s="34"/>
      <c r="J129" s="34"/>
      <c r="K129" s="3"/>
      <c r="L129" s="100" t="s">
        <v>2162</v>
      </c>
      <c r="M129" s="34"/>
      <c r="N129" s="34">
        <v>-811000</v>
      </c>
      <c r="O129" s="34">
        <f t="shared" si="17"/>
        <v>-811000</v>
      </c>
      <c r="P129" s="34"/>
      <c r="Q129" s="34"/>
      <c r="R129" s="34"/>
      <c r="S129" s="34"/>
      <c r="T129" s="3" t="s">
        <v>2134</v>
      </c>
    </row>
    <row r="130" spans="1:21" x14ac:dyDescent="0.35">
      <c r="A130" s="3" t="s">
        <v>25</v>
      </c>
      <c r="B130" s="3"/>
      <c r="C130" s="3"/>
      <c r="D130" s="3"/>
      <c r="E130" s="91"/>
      <c r="F130" s="34">
        <f>+D130*0.8364</f>
        <v>0</v>
      </c>
      <c r="G130" s="34"/>
      <c r="H130" s="34"/>
      <c r="I130" s="34"/>
      <c r="J130" s="34"/>
      <c r="K130" s="21">
        <v>45358</v>
      </c>
      <c r="L130" s="3" t="s">
        <v>9</v>
      </c>
      <c r="M130" s="34"/>
      <c r="N130" s="34">
        <v>250000</v>
      </c>
      <c r="O130" s="34">
        <f t="shared" si="17"/>
        <v>250000</v>
      </c>
      <c r="P130" s="34"/>
      <c r="Q130" s="34"/>
      <c r="R130" s="34"/>
      <c r="S130" s="34"/>
      <c r="T130" s="3" t="s">
        <v>2134</v>
      </c>
    </row>
    <row r="131" spans="1:21" x14ac:dyDescent="0.35">
      <c r="A131" s="3" t="s">
        <v>25</v>
      </c>
      <c r="B131" s="3"/>
      <c r="C131" s="3"/>
      <c r="D131" s="3"/>
      <c r="E131" s="91"/>
      <c r="F131" s="34"/>
      <c r="G131" s="34"/>
      <c r="H131" s="34"/>
      <c r="I131" s="34"/>
      <c r="J131" s="34"/>
      <c r="K131" s="21">
        <v>45372</v>
      </c>
      <c r="L131" s="3" t="s">
        <v>316</v>
      </c>
      <c r="M131" s="34"/>
      <c r="N131" s="34">
        <v>-250000</v>
      </c>
      <c r="O131" s="34">
        <f t="shared" si="17"/>
        <v>-250000</v>
      </c>
      <c r="P131" s="34"/>
      <c r="Q131" s="34"/>
      <c r="R131" s="34"/>
      <c r="S131" s="34"/>
      <c r="T131" s="3" t="s">
        <v>2134</v>
      </c>
    </row>
    <row r="132" spans="1:21" x14ac:dyDescent="0.35">
      <c r="A132" s="3" t="s">
        <v>25</v>
      </c>
      <c r="B132" s="3"/>
      <c r="C132" s="3"/>
      <c r="D132" s="3"/>
      <c r="E132" s="91"/>
      <c r="F132" s="34"/>
      <c r="G132" s="34"/>
      <c r="H132" s="34"/>
      <c r="I132" s="34"/>
      <c r="J132" s="34"/>
      <c r="K132" s="21"/>
      <c r="L132" s="3"/>
      <c r="M132" s="34"/>
      <c r="N132" s="34"/>
      <c r="O132" s="34"/>
      <c r="P132" s="34"/>
      <c r="Q132" s="34"/>
      <c r="R132" s="34"/>
      <c r="S132" s="34"/>
      <c r="T132" s="3" t="s">
        <v>2134</v>
      </c>
    </row>
    <row r="133" spans="1:21" s="95" customFormat="1" x14ac:dyDescent="0.35">
      <c r="A133" s="18" t="s">
        <v>25</v>
      </c>
      <c r="B133" s="18"/>
      <c r="C133" s="18"/>
      <c r="D133" s="18"/>
      <c r="E133" s="94"/>
      <c r="F133" s="23"/>
      <c r="G133" s="23"/>
      <c r="H133" s="23"/>
      <c r="I133" s="23"/>
      <c r="J133" s="23"/>
      <c r="K133" s="36"/>
      <c r="L133" s="18"/>
      <c r="M133" s="23">
        <f t="shared" ref="M133:N133" si="19">SUM(M119:M131)</f>
        <v>1317000</v>
      </c>
      <c r="N133" s="23">
        <f t="shared" si="19"/>
        <v>689000</v>
      </c>
      <c r="O133" s="23">
        <f>SUM(O119:O131)</f>
        <v>2006000</v>
      </c>
      <c r="P133" s="23">
        <f>+I118-M133</f>
        <v>-1317000</v>
      </c>
      <c r="Q133" s="23">
        <f>+J118-N133</f>
        <v>1317060</v>
      </c>
      <c r="R133" s="23">
        <f>+P133+Q133</f>
        <v>60</v>
      </c>
      <c r="S133" s="23">
        <f>+O133</f>
        <v>2006000</v>
      </c>
      <c r="T133" s="18"/>
      <c r="U133" s="95" t="s">
        <v>2302</v>
      </c>
    </row>
    <row r="134" spans="1:21" x14ac:dyDescent="0.35">
      <c r="A134" s="3" t="s">
        <v>26</v>
      </c>
      <c r="B134" s="3" t="s">
        <v>437</v>
      </c>
      <c r="C134" s="3"/>
      <c r="D134" s="3">
        <v>177.16</v>
      </c>
      <c r="E134" s="91">
        <v>11500</v>
      </c>
      <c r="F134" s="34">
        <f>+D134*0.8364</f>
        <v>148.176624</v>
      </c>
      <c r="G134" s="34"/>
      <c r="H134" s="34">
        <f>+D134*E134</f>
        <v>2037340</v>
      </c>
      <c r="I134" s="34">
        <f>+CEILING(F134*G134,1000)</f>
        <v>0</v>
      </c>
      <c r="J134" s="34">
        <f>(H134-I134)</f>
        <v>2037340</v>
      </c>
      <c r="K134" s="21">
        <v>44402</v>
      </c>
      <c r="L134" s="3" t="s">
        <v>2109</v>
      </c>
      <c r="M134" s="34"/>
      <c r="N134" s="34"/>
      <c r="O134" s="34">
        <f t="shared" ref="O134:O158" si="20">+SUM(M134:N134)</f>
        <v>0</v>
      </c>
      <c r="P134" s="34"/>
      <c r="Q134" s="34"/>
      <c r="R134" s="34"/>
      <c r="S134" s="34"/>
      <c r="T134" s="3" t="s">
        <v>2134</v>
      </c>
      <c r="U134" s="1" t="s">
        <v>2303</v>
      </c>
    </row>
    <row r="135" spans="1:21" x14ac:dyDescent="0.35">
      <c r="A135" s="3" t="s">
        <v>26</v>
      </c>
      <c r="B135" s="3"/>
      <c r="C135" s="3"/>
      <c r="D135" s="3"/>
      <c r="E135" s="91"/>
      <c r="F135" s="34"/>
      <c r="G135" s="34"/>
      <c r="H135" s="34"/>
      <c r="I135" s="34"/>
      <c r="J135" s="34"/>
      <c r="K135" s="21">
        <v>44402</v>
      </c>
      <c r="L135" s="3" t="s">
        <v>9</v>
      </c>
      <c r="M135" s="34"/>
      <c r="N135" s="34">
        <v>10000</v>
      </c>
      <c r="O135" s="34">
        <f t="shared" si="20"/>
        <v>10000</v>
      </c>
      <c r="P135" s="34"/>
      <c r="Q135" s="34"/>
      <c r="R135" s="43"/>
      <c r="S135" s="43"/>
      <c r="T135" s="3" t="s">
        <v>2134</v>
      </c>
    </row>
    <row r="136" spans="1:21" x14ac:dyDescent="0.35">
      <c r="A136" s="3" t="s">
        <v>26</v>
      </c>
      <c r="B136" s="3"/>
      <c r="C136" s="3"/>
      <c r="D136" s="3"/>
      <c r="E136" s="91"/>
      <c r="F136" s="34"/>
      <c r="G136" s="34"/>
      <c r="H136" s="34"/>
      <c r="I136" s="34"/>
      <c r="J136" s="34"/>
      <c r="K136" s="21">
        <v>44413</v>
      </c>
      <c r="L136" s="3" t="s">
        <v>316</v>
      </c>
      <c r="M136" s="34">
        <v>15000</v>
      </c>
      <c r="N136" s="34"/>
      <c r="O136" s="34">
        <f t="shared" si="20"/>
        <v>15000</v>
      </c>
      <c r="P136" s="34"/>
      <c r="Q136" s="34"/>
      <c r="R136" s="34"/>
      <c r="S136" s="34"/>
      <c r="T136" s="3" t="s">
        <v>2134</v>
      </c>
    </row>
    <row r="137" spans="1:21" x14ac:dyDescent="0.35">
      <c r="A137" s="3" t="s">
        <v>26</v>
      </c>
      <c r="B137" s="3"/>
      <c r="C137" s="3"/>
      <c r="D137" s="3"/>
      <c r="E137" s="91"/>
      <c r="F137" s="34"/>
      <c r="G137" s="34"/>
      <c r="H137" s="34"/>
      <c r="I137" s="34"/>
      <c r="J137" s="34"/>
      <c r="K137" s="21">
        <v>44413</v>
      </c>
      <c r="L137" s="3" t="s">
        <v>316</v>
      </c>
      <c r="M137" s="34">
        <v>20000</v>
      </c>
      <c r="N137" s="34"/>
      <c r="O137" s="34">
        <f t="shared" si="20"/>
        <v>20000</v>
      </c>
      <c r="P137" s="34"/>
      <c r="Q137" s="34"/>
      <c r="R137" s="34"/>
      <c r="S137" s="34"/>
      <c r="T137" s="3" t="s">
        <v>2134</v>
      </c>
    </row>
    <row r="138" spans="1:21" x14ac:dyDescent="0.35">
      <c r="A138" s="3" t="s">
        <v>26</v>
      </c>
      <c r="B138" s="3"/>
      <c r="C138" s="3"/>
      <c r="D138" s="3"/>
      <c r="E138" s="91"/>
      <c r="F138" s="34"/>
      <c r="G138" s="34"/>
      <c r="H138" s="34"/>
      <c r="I138" s="34"/>
      <c r="J138" s="34"/>
      <c r="K138" s="21">
        <v>44413</v>
      </c>
      <c r="L138" s="3" t="s">
        <v>316</v>
      </c>
      <c r="M138" s="34">
        <v>15000</v>
      </c>
      <c r="N138" s="34"/>
      <c r="O138" s="34">
        <f t="shared" si="20"/>
        <v>15000</v>
      </c>
      <c r="P138" s="34"/>
      <c r="Q138" s="34"/>
      <c r="R138" s="34"/>
      <c r="S138" s="34"/>
      <c r="T138" s="3" t="s">
        <v>2134</v>
      </c>
    </row>
    <row r="139" spans="1:21" x14ac:dyDescent="0.35">
      <c r="A139" s="3" t="s">
        <v>26</v>
      </c>
      <c r="B139" s="3"/>
      <c r="C139" s="3"/>
      <c r="D139" s="3"/>
      <c r="E139" s="91"/>
      <c r="F139" s="34"/>
      <c r="G139" s="34"/>
      <c r="H139" s="34"/>
      <c r="I139" s="34"/>
      <c r="J139" s="34"/>
      <c r="K139" s="21">
        <v>44413</v>
      </c>
      <c r="L139" s="3" t="s">
        <v>316</v>
      </c>
      <c r="M139" s="34">
        <v>15000</v>
      </c>
      <c r="N139" s="34"/>
      <c r="O139" s="34">
        <f t="shared" si="20"/>
        <v>15000</v>
      </c>
      <c r="P139" s="34"/>
      <c r="Q139" s="34"/>
      <c r="R139" s="34"/>
      <c r="S139" s="34"/>
      <c r="T139" s="3" t="s">
        <v>2134</v>
      </c>
    </row>
    <row r="140" spans="1:21" x14ac:dyDescent="0.35">
      <c r="A140" s="3" t="s">
        <v>26</v>
      </c>
      <c r="B140" s="3"/>
      <c r="C140" s="3"/>
      <c r="D140" s="3"/>
      <c r="E140" s="91"/>
      <c r="F140" s="34"/>
      <c r="G140" s="34"/>
      <c r="H140" s="34"/>
      <c r="I140" s="34"/>
      <c r="J140" s="34"/>
      <c r="K140" s="21">
        <v>44413</v>
      </c>
      <c r="L140" s="3" t="s">
        <v>316</v>
      </c>
      <c r="M140" s="34">
        <v>10000</v>
      </c>
      <c r="N140" s="34"/>
      <c r="O140" s="34">
        <f t="shared" si="20"/>
        <v>10000</v>
      </c>
      <c r="P140" s="34"/>
      <c r="Q140" s="34"/>
      <c r="R140" s="34"/>
      <c r="S140" s="34"/>
      <c r="T140" s="3" t="s">
        <v>2134</v>
      </c>
    </row>
    <row r="141" spans="1:21" x14ac:dyDescent="0.35">
      <c r="A141" s="3" t="s">
        <v>26</v>
      </c>
      <c r="B141" s="3"/>
      <c r="C141" s="3"/>
      <c r="D141" s="3"/>
      <c r="E141" s="91"/>
      <c r="F141" s="34"/>
      <c r="G141" s="34"/>
      <c r="H141" s="34"/>
      <c r="I141" s="34"/>
      <c r="J141" s="34"/>
      <c r="K141" s="21">
        <v>44414</v>
      </c>
      <c r="L141" s="3" t="s">
        <v>316</v>
      </c>
      <c r="M141" s="34">
        <v>10000</v>
      </c>
      <c r="N141" s="34"/>
      <c r="O141" s="34">
        <f t="shared" si="20"/>
        <v>10000</v>
      </c>
      <c r="P141" s="34"/>
      <c r="Q141" s="34"/>
      <c r="R141" s="34"/>
      <c r="S141" s="34"/>
      <c r="T141" s="3" t="s">
        <v>2134</v>
      </c>
    </row>
    <row r="142" spans="1:21" x14ac:dyDescent="0.35">
      <c r="A142" s="3" t="s">
        <v>26</v>
      </c>
      <c r="B142" s="3"/>
      <c r="C142" s="3"/>
      <c r="D142" s="3"/>
      <c r="E142" s="91"/>
      <c r="F142" s="34"/>
      <c r="G142" s="34"/>
      <c r="H142" s="34"/>
      <c r="I142" s="34"/>
      <c r="J142" s="34"/>
      <c r="K142" s="21">
        <v>44414</v>
      </c>
      <c r="L142" s="3" t="s">
        <v>316</v>
      </c>
      <c r="M142" s="34">
        <v>5000</v>
      </c>
      <c r="N142" s="34"/>
      <c r="O142" s="34">
        <f t="shared" si="20"/>
        <v>5000</v>
      </c>
      <c r="P142" s="34"/>
      <c r="Q142" s="34"/>
      <c r="R142" s="34"/>
      <c r="S142" s="34"/>
      <c r="T142" s="3" t="s">
        <v>2134</v>
      </c>
    </row>
    <row r="143" spans="1:21" x14ac:dyDescent="0.35">
      <c r="A143" s="3" t="s">
        <v>26</v>
      </c>
      <c r="B143" s="3"/>
      <c r="C143" s="3"/>
      <c r="D143" s="3"/>
      <c r="E143" s="91"/>
      <c r="F143" s="34"/>
      <c r="G143" s="34"/>
      <c r="H143" s="34"/>
      <c r="I143" s="34"/>
      <c r="J143" s="34"/>
      <c r="K143" s="21">
        <v>44420</v>
      </c>
      <c r="L143" s="3" t="s">
        <v>316</v>
      </c>
      <c r="M143" s="34">
        <v>1000</v>
      </c>
      <c r="N143" s="34"/>
      <c r="O143" s="34">
        <f t="shared" si="20"/>
        <v>1000</v>
      </c>
      <c r="P143" s="34"/>
      <c r="Q143" s="34"/>
      <c r="R143" s="43"/>
      <c r="S143" s="43"/>
      <c r="T143" s="3" t="s">
        <v>2134</v>
      </c>
    </row>
    <row r="144" spans="1:21" x14ac:dyDescent="0.35">
      <c r="A144" s="3" t="s">
        <v>26</v>
      </c>
      <c r="B144" s="3"/>
      <c r="C144" s="3"/>
      <c r="D144" s="3"/>
      <c r="E144" s="91"/>
      <c r="F144" s="34"/>
      <c r="G144" s="34"/>
      <c r="H144" s="34"/>
      <c r="I144" s="34"/>
      <c r="J144" s="34"/>
      <c r="K144" s="21">
        <v>44420</v>
      </c>
      <c r="L144" s="3" t="s">
        <v>316</v>
      </c>
      <c r="M144" s="34">
        <v>299000</v>
      </c>
      <c r="N144" s="34"/>
      <c r="O144" s="34">
        <f t="shared" si="20"/>
        <v>299000</v>
      </c>
      <c r="P144" s="34"/>
      <c r="Q144" s="34"/>
      <c r="R144" s="43"/>
      <c r="S144" s="43"/>
      <c r="T144" s="3" t="s">
        <v>2134</v>
      </c>
    </row>
    <row r="145" spans="1:21" x14ac:dyDescent="0.35">
      <c r="A145" s="3" t="s">
        <v>26</v>
      </c>
      <c r="B145" s="3"/>
      <c r="C145" s="3"/>
      <c r="D145" s="3"/>
      <c r="E145" s="91"/>
      <c r="F145" s="34"/>
      <c r="G145" s="34"/>
      <c r="H145" s="34"/>
      <c r="I145" s="34"/>
      <c r="J145" s="34"/>
      <c r="K145" s="98">
        <v>44440</v>
      </c>
      <c r="L145" s="3" t="s">
        <v>316</v>
      </c>
      <c r="M145" s="34">
        <v>100000</v>
      </c>
      <c r="N145" s="34"/>
      <c r="O145" s="34">
        <f t="shared" si="20"/>
        <v>100000</v>
      </c>
      <c r="P145" s="34"/>
      <c r="Q145" s="34"/>
      <c r="R145" s="34"/>
      <c r="S145" s="34"/>
      <c r="T145" s="3" t="s">
        <v>2134</v>
      </c>
    </row>
    <row r="146" spans="1:21" x14ac:dyDescent="0.35">
      <c r="A146" s="3" t="s">
        <v>26</v>
      </c>
      <c r="B146" s="3"/>
      <c r="C146" s="3"/>
      <c r="D146" s="3"/>
      <c r="E146" s="91"/>
      <c r="F146" s="34"/>
      <c r="G146" s="34"/>
      <c r="H146" s="34"/>
      <c r="I146" s="34"/>
      <c r="J146" s="34"/>
      <c r="K146" s="98">
        <v>44445</v>
      </c>
      <c r="L146" s="3" t="s">
        <v>316</v>
      </c>
      <c r="M146" s="34">
        <v>10000</v>
      </c>
      <c r="N146" s="34"/>
      <c r="O146" s="34">
        <f t="shared" si="20"/>
        <v>10000</v>
      </c>
      <c r="P146" s="34"/>
      <c r="Q146" s="34"/>
      <c r="R146" s="34"/>
      <c r="S146" s="34"/>
      <c r="T146" s="3" t="s">
        <v>2134</v>
      </c>
    </row>
    <row r="147" spans="1:21" x14ac:dyDescent="0.35">
      <c r="A147" s="3" t="s">
        <v>26</v>
      </c>
      <c r="B147" s="3"/>
      <c r="C147" s="3"/>
      <c r="D147" s="3"/>
      <c r="E147" s="91"/>
      <c r="F147" s="34">
        <f>+D147*0.8364</f>
        <v>0</v>
      </c>
      <c r="G147" s="34"/>
      <c r="H147" s="34"/>
      <c r="I147" s="34"/>
      <c r="J147" s="34"/>
      <c r="K147" s="21">
        <v>44446</v>
      </c>
      <c r="L147" s="3" t="s">
        <v>316</v>
      </c>
      <c r="M147" s="34">
        <v>150000</v>
      </c>
      <c r="N147" s="34"/>
      <c r="O147" s="34">
        <f t="shared" si="20"/>
        <v>150000</v>
      </c>
      <c r="P147" s="34"/>
      <c r="Q147" s="34"/>
      <c r="R147" s="34"/>
      <c r="S147" s="34"/>
      <c r="T147" s="3" t="s">
        <v>2134</v>
      </c>
    </row>
    <row r="148" spans="1:21" x14ac:dyDescent="0.35">
      <c r="A148" s="3" t="s">
        <v>26</v>
      </c>
      <c r="B148" s="3"/>
      <c r="C148" s="3"/>
      <c r="D148" s="3"/>
      <c r="E148" s="91"/>
      <c r="F148" s="34"/>
      <c r="G148" s="34"/>
      <c r="H148" s="34"/>
      <c r="I148" s="34"/>
      <c r="J148" s="34"/>
      <c r="K148" s="21">
        <v>44450</v>
      </c>
      <c r="L148" s="3" t="s">
        <v>316</v>
      </c>
      <c r="M148" s="34">
        <v>150000</v>
      </c>
      <c r="N148" s="34"/>
      <c r="O148" s="34">
        <f t="shared" si="20"/>
        <v>150000</v>
      </c>
      <c r="P148" s="34"/>
      <c r="Q148" s="34"/>
      <c r="R148" s="34"/>
      <c r="S148" s="34"/>
      <c r="T148" s="3" t="s">
        <v>2134</v>
      </c>
    </row>
    <row r="149" spans="1:21" x14ac:dyDescent="0.35">
      <c r="A149" s="3" t="s">
        <v>26</v>
      </c>
      <c r="B149" s="3"/>
      <c r="C149" s="3"/>
      <c r="D149" s="3"/>
      <c r="E149" s="91"/>
      <c r="F149" s="34"/>
      <c r="G149" s="34"/>
      <c r="H149" s="34"/>
      <c r="I149" s="34"/>
      <c r="J149" s="34"/>
      <c r="K149" s="21">
        <v>44709</v>
      </c>
      <c r="L149" s="3" t="s">
        <v>316</v>
      </c>
      <c r="M149" s="34">
        <v>-610000</v>
      </c>
      <c r="N149" s="34"/>
      <c r="O149" s="34">
        <f t="shared" si="20"/>
        <v>-610000</v>
      </c>
      <c r="P149" s="34"/>
      <c r="Q149" s="34"/>
      <c r="R149" s="34"/>
      <c r="S149" s="34"/>
      <c r="T149" s="3" t="s">
        <v>2134</v>
      </c>
    </row>
    <row r="150" spans="1:21" x14ac:dyDescent="0.35">
      <c r="A150" s="3" t="s">
        <v>26</v>
      </c>
      <c r="B150" s="3"/>
      <c r="C150" s="3"/>
      <c r="D150" s="3"/>
      <c r="E150" s="91"/>
      <c r="F150" s="34"/>
      <c r="G150" s="34"/>
      <c r="H150" s="34"/>
      <c r="I150" s="34"/>
      <c r="J150" s="34"/>
      <c r="K150" s="21">
        <v>44709</v>
      </c>
      <c r="L150" s="3" t="s">
        <v>316</v>
      </c>
      <c r="M150" s="34">
        <v>-100000</v>
      </c>
      <c r="N150" s="34"/>
      <c r="O150" s="34">
        <f t="shared" si="20"/>
        <v>-100000</v>
      </c>
      <c r="P150" s="34"/>
      <c r="Q150" s="34"/>
      <c r="R150" s="34"/>
      <c r="S150" s="34"/>
      <c r="T150" s="3" t="s">
        <v>2134</v>
      </c>
    </row>
    <row r="151" spans="1:21" x14ac:dyDescent="0.35">
      <c r="A151" s="3" t="s">
        <v>26</v>
      </c>
      <c r="B151" s="3"/>
      <c r="C151" s="3"/>
      <c r="D151" s="3"/>
      <c r="E151" s="91"/>
      <c r="F151" s="34"/>
      <c r="G151" s="34"/>
      <c r="H151" s="34"/>
      <c r="I151" s="34"/>
      <c r="J151" s="34"/>
      <c r="K151" s="21">
        <v>44709</v>
      </c>
      <c r="L151" s="3" t="s">
        <v>316</v>
      </c>
      <c r="M151" s="34">
        <v>-90000</v>
      </c>
      <c r="N151" s="34"/>
      <c r="O151" s="34">
        <f t="shared" si="20"/>
        <v>-90000</v>
      </c>
      <c r="P151" s="34"/>
      <c r="Q151" s="34"/>
      <c r="R151" s="34"/>
      <c r="S151" s="34"/>
      <c r="T151" s="3" t="s">
        <v>2134</v>
      </c>
    </row>
    <row r="152" spans="1:21" x14ac:dyDescent="0.35">
      <c r="A152" s="3" t="s">
        <v>26</v>
      </c>
      <c r="B152" s="3"/>
      <c r="C152" s="3"/>
      <c r="D152" s="3"/>
      <c r="E152" s="91"/>
      <c r="F152" s="34"/>
      <c r="G152" s="34"/>
      <c r="H152" s="34"/>
      <c r="I152" s="34"/>
      <c r="J152" s="34"/>
      <c r="K152" s="21">
        <v>44710</v>
      </c>
      <c r="L152" s="3" t="s">
        <v>316</v>
      </c>
      <c r="M152" s="34">
        <v>500000</v>
      </c>
      <c r="N152" s="34"/>
      <c r="O152" s="34">
        <f t="shared" si="20"/>
        <v>500000</v>
      </c>
      <c r="P152" s="34"/>
      <c r="Q152" s="34"/>
      <c r="R152" s="34"/>
      <c r="S152" s="34"/>
      <c r="T152" s="3" t="s">
        <v>2134</v>
      </c>
    </row>
    <row r="153" spans="1:21" x14ac:dyDescent="0.35">
      <c r="A153" s="3" t="s">
        <v>26</v>
      </c>
      <c r="B153" s="3"/>
      <c r="C153" s="3"/>
      <c r="D153" s="3"/>
      <c r="E153" s="91"/>
      <c r="F153" s="34"/>
      <c r="G153" s="34"/>
      <c r="H153" s="34"/>
      <c r="I153" s="34"/>
      <c r="J153" s="34"/>
      <c r="K153" s="21">
        <v>44710</v>
      </c>
      <c r="L153" s="3" t="s">
        <v>316</v>
      </c>
      <c r="M153" s="34">
        <v>163000</v>
      </c>
      <c r="N153" s="34"/>
      <c r="O153" s="34">
        <f t="shared" si="20"/>
        <v>163000</v>
      </c>
      <c r="P153" s="34"/>
      <c r="Q153" s="34"/>
      <c r="R153" s="34"/>
      <c r="S153" s="34"/>
      <c r="T153" s="3" t="s">
        <v>2134</v>
      </c>
    </row>
    <row r="154" spans="1:21" x14ac:dyDescent="0.35">
      <c r="A154" s="3" t="s">
        <v>26</v>
      </c>
      <c r="B154" s="3"/>
      <c r="C154" s="3"/>
      <c r="D154" s="3"/>
      <c r="E154" s="91"/>
      <c r="F154" s="34"/>
      <c r="G154" s="34"/>
      <c r="H154" s="34"/>
      <c r="I154" s="34"/>
      <c r="J154" s="34"/>
      <c r="K154" s="21"/>
      <c r="L154" s="100" t="s">
        <v>2163</v>
      </c>
      <c r="M154" s="34"/>
      <c r="N154" s="34">
        <v>532000</v>
      </c>
      <c r="O154" s="34">
        <f t="shared" si="20"/>
        <v>532000</v>
      </c>
      <c r="P154" s="34"/>
      <c r="Q154" s="34"/>
      <c r="R154" s="43"/>
      <c r="S154" s="43"/>
      <c r="T154" s="3" t="s">
        <v>2134</v>
      </c>
    </row>
    <row r="155" spans="1:21" x14ac:dyDescent="0.35">
      <c r="A155" s="3" t="s">
        <v>26</v>
      </c>
      <c r="B155" s="3"/>
      <c r="C155" s="3"/>
      <c r="D155" s="3"/>
      <c r="E155" s="91"/>
      <c r="F155" s="34"/>
      <c r="G155" s="34"/>
      <c r="H155" s="34"/>
      <c r="I155" s="34"/>
      <c r="J155" s="34"/>
      <c r="K155" s="21">
        <v>44711</v>
      </c>
      <c r="L155" s="3" t="s">
        <v>1182</v>
      </c>
      <c r="M155" s="34"/>
      <c r="N155" s="34">
        <v>300000</v>
      </c>
      <c r="O155" s="34">
        <f t="shared" si="20"/>
        <v>300000</v>
      </c>
      <c r="P155" s="34"/>
      <c r="Q155" s="34"/>
      <c r="R155" s="34"/>
      <c r="S155" s="34"/>
      <c r="T155" s="3" t="s">
        <v>2134</v>
      </c>
    </row>
    <row r="156" spans="1:21" x14ac:dyDescent="0.35">
      <c r="A156" s="3" t="s">
        <v>26</v>
      </c>
      <c r="B156" s="3"/>
      <c r="C156" s="3"/>
      <c r="D156" s="3"/>
      <c r="E156" s="91"/>
      <c r="F156" s="34"/>
      <c r="G156" s="34"/>
      <c r="H156" s="34"/>
      <c r="I156" s="34"/>
      <c r="J156" s="34"/>
      <c r="K156" s="21">
        <v>44723</v>
      </c>
      <c r="L156" s="3" t="s">
        <v>316</v>
      </c>
      <c r="M156" s="34"/>
      <c r="N156" s="34">
        <v>250000</v>
      </c>
      <c r="O156" s="34">
        <f t="shared" si="20"/>
        <v>250000</v>
      </c>
      <c r="P156" s="34"/>
      <c r="Q156" s="34"/>
      <c r="R156" s="34"/>
      <c r="S156" s="34"/>
      <c r="T156" s="3" t="s">
        <v>2134</v>
      </c>
    </row>
    <row r="157" spans="1:21" x14ac:dyDescent="0.35">
      <c r="A157" s="3" t="s">
        <v>26</v>
      </c>
      <c r="B157" s="3"/>
      <c r="C157" s="3"/>
      <c r="D157" s="3"/>
      <c r="E157" s="91"/>
      <c r="F157" s="34"/>
      <c r="G157" s="34"/>
      <c r="H157" s="34"/>
      <c r="I157" s="34"/>
      <c r="J157" s="34"/>
      <c r="K157" s="21">
        <v>44710</v>
      </c>
      <c r="L157" s="3" t="s">
        <v>1182</v>
      </c>
      <c r="M157" s="34"/>
      <c r="N157" s="34">
        <v>192400</v>
      </c>
      <c r="O157" s="34">
        <f t="shared" si="20"/>
        <v>192400</v>
      </c>
      <c r="P157" s="34"/>
      <c r="Q157" s="34"/>
      <c r="R157" s="34"/>
      <c r="S157" s="34"/>
      <c r="T157" s="3" t="s">
        <v>2134</v>
      </c>
    </row>
    <row r="158" spans="1:21" x14ac:dyDescent="0.35">
      <c r="A158" s="3" t="s">
        <v>26</v>
      </c>
      <c r="B158" s="3"/>
      <c r="C158" s="3"/>
      <c r="D158" s="3"/>
      <c r="E158" s="91"/>
      <c r="F158" s="34"/>
      <c r="G158" s="34"/>
      <c r="H158" s="34"/>
      <c r="I158" s="34"/>
      <c r="J158" s="34"/>
      <c r="K158" s="21">
        <v>44711</v>
      </c>
      <c r="L158" s="3" t="s">
        <v>1182</v>
      </c>
      <c r="M158" s="34"/>
      <c r="N158" s="34">
        <v>89900</v>
      </c>
      <c r="O158" s="34">
        <f t="shared" si="20"/>
        <v>89900</v>
      </c>
      <c r="P158" s="34"/>
      <c r="Q158" s="34"/>
      <c r="R158" s="34"/>
      <c r="S158" s="34"/>
      <c r="T158" s="3" t="s">
        <v>2134</v>
      </c>
    </row>
    <row r="159" spans="1:21" ht="16.2" customHeight="1" x14ac:dyDescent="0.35">
      <c r="A159" s="3" t="s">
        <v>26</v>
      </c>
      <c r="B159" s="3"/>
      <c r="C159" s="3"/>
      <c r="D159" s="3"/>
      <c r="E159" s="91"/>
      <c r="F159" s="34"/>
      <c r="G159" s="34"/>
      <c r="H159" s="34"/>
      <c r="I159" s="34"/>
      <c r="J159" s="34"/>
      <c r="K159" s="21"/>
      <c r="L159" s="3"/>
      <c r="M159" s="34"/>
      <c r="N159" s="34"/>
      <c r="O159" s="34"/>
      <c r="P159" s="34"/>
      <c r="Q159" s="34"/>
      <c r="R159" s="34"/>
      <c r="S159" s="34"/>
      <c r="T159" s="3" t="s">
        <v>2134</v>
      </c>
    </row>
    <row r="160" spans="1:21" s="95" customFormat="1" ht="16.2" customHeight="1" x14ac:dyDescent="0.35">
      <c r="A160" s="18" t="s">
        <v>26</v>
      </c>
      <c r="B160" s="18"/>
      <c r="C160" s="18"/>
      <c r="D160" s="18"/>
      <c r="E160" s="94"/>
      <c r="F160" s="23"/>
      <c r="G160" s="23"/>
      <c r="H160" s="23"/>
      <c r="I160" s="23"/>
      <c r="J160" s="23"/>
      <c r="K160" s="36"/>
      <c r="L160" s="18"/>
      <c r="M160" s="23">
        <f t="shared" ref="M160:N160" si="21">SUM(M135:M158)</f>
        <v>663000</v>
      </c>
      <c r="N160" s="23">
        <f t="shared" si="21"/>
        <v>1374300</v>
      </c>
      <c r="O160" s="23">
        <f>SUM(O135:O158)</f>
        <v>2037300</v>
      </c>
      <c r="P160" s="23">
        <f>+I134-M160</f>
        <v>-663000</v>
      </c>
      <c r="Q160" s="23">
        <f>+J134-N160</f>
        <v>663040</v>
      </c>
      <c r="R160" s="23">
        <f>+P160+Q160</f>
        <v>40</v>
      </c>
      <c r="S160" s="23">
        <f>+O160</f>
        <v>2037300</v>
      </c>
      <c r="T160" s="18"/>
      <c r="U160" s="95" t="s">
        <v>2302</v>
      </c>
    </row>
    <row r="161" spans="1:21" ht="16.2" customHeight="1" x14ac:dyDescent="0.35">
      <c r="A161" s="3" t="s">
        <v>27</v>
      </c>
      <c r="B161" s="3" t="s">
        <v>437</v>
      </c>
      <c r="C161" s="3"/>
      <c r="D161" s="3">
        <v>139.02000000000001</v>
      </c>
      <c r="E161" s="91">
        <v>11500</v>
      </c>
      <c r="F161" s="34">
        <f>+D161*0.8364</f>
        <v>116.27632800000001</v>
      </c>
      <c r="G161" s="34"/>
      <c r="H161" s="34">
        <f>+D161*E161</f>
        <v>1598730.0000000002</v>
      </c>
      <c r="I161" s="34">
        <f>+CEILING(F161*G161,1000)</f>
        <v>0</v>
      </c>
      <c r="J161" s="34">
        <f>(H161-I161)</f>
        <v>1598730.0000000002</v>
      </c>
      <c r="K161" s="21">
        <v>44393</v>
      </c>
      <c r="L161" s="3" t="s">
        <v>2109</v>
      </c>
      <c r="M161" s="34"/>
      <c r="N161" s="34"/>
      <c r="O161" s="34">
        <f t="shared" ref="O161:O177" si="22">+SUM(M161:N161)</f>
        <v>0</v>
      </c>
      <c r="P161" s="34"/>
      <c r="Q161" s="34"/>
      <c r="R161" s="43"/>
      <c r="S161" s="43"/>
      <c r="T161" s="3" t="s">
        <v>2135</v>
      </c>
      <c r="U161" s="1" t="s">
        <v>2303</v>
      </c>
    </row>
    <row r="162" spans="1:21" x14ac:dyDescent="0.35">
      <c r="A162" s="3" t="s">
        <v>27</v>
      </c>
      <c r="B162" s="3"/>
      <c r="C162" s="3"/>
      <c r="D162" s="3"/>
      <c r="E162" s="91"/>
      <c r="F162" s="34"/>
      <c r="G162" s="34"/>
      <c r="H162" s="34"/>
      <c r="I162" s="34"/>
      <c r="J162" s="34"/>
      <c r="K162" s="21">
        <v>44393</v>
      </c>
      <c r="L162" s="3" t="s">
        <v>316</v>
      </c>
      <c r="M162" s="34">
        <v>1100000</v>
      </c>
      <c r="N162" s="34"/>
      <c r="O162" s="34">
        <f t="shared" si="22"/>
        <v>1100000</v>
      </c>
      <c r="P162" s="34"/>
      <c r="Q162" s="34"/>
      <c r="R162" s="34"/>
      <c r="S162" s="34"/>
      <c r="T162" s="3" t="s">
        <v>2135</v>
      </c>
    </row>
    <row r="163" spans="1:21" x14ac:dyDescent="0.35">
      <c r="A163" s="3" t="s">
        <v>27</v>
      </c>
      <c r="B163" s="3"/>
      <c r="C163" s="3"/>
      <c r="D163" s="3"/>
      <c r="E163" s="91"/>
      <c r="F163" s="34"/>
      <c r="G163" s="34"/>
      <c r="H163" s="34"/>
      <c r="I163" s="34"/>
      <c r="J163" s="34"/>
      <c r="K163" s="21"/>
      <c r="L163" s="100" t="s">
        <v>2164</v>
      </c>
      <c r="M163" s="100">
        <v>-300000</v>
      </c>
      <c r="N163" s="100"/>
      <c r="O163" s="34">
        <f t="shared" si="22"/>
        <v>-300000</v>
      </c>
      <c r="P163" s="34"/>
      <c r="Q163" s="34"/>
      <c r="R163" s="34"/>
      <c r="S163" s="34"/>
      <c r="T163" s="3" t="s">
        <v>2136</v>
      </c>
    </row>
    <row r="164" spans="1:21" x14ac:dyDescent="0.35">
      <c r="A164" s="3" t="s">
        <v>27</v>
      </c>
      <c r="B164" s="3"/>
      <c r="C164" s="3"/>
      <c r="D164" s="3"/>
      <c r="E164" s="91"/>
      <c r="F164" s="34"/>
      <c r="G164" s="34"/>
      <c r="H164" s="34"/>
      <c r="I164" s="34"/>
      <c r="J164" s="34"/>
      <c r="K164" s="98">
        <v>44406</v>
      </c>
      <c r="L164" s="3" t="s">
        <v>316</v>
      </c>
      <c r="M164" s="34">
        <v>50000</v>
      </c>
      <c r="N164" s="34"/>
      <c r="O164" s="34">
        <f t="shared" si="22"/>
        <v>50000</v>
      </c>
      <c r="P164" s="34"/>
      <c r="Q164" s="34"/>
      <c r="R164" s="34"/>
      <c r="S164" s="34"/>
      <c r="T164" s="3" t="s">
        <v>2135</v>
      </c>
    </row>
    <row r="165" spans="1:21" x14ac:dyDescent="0.35">
      <c r="A165" s="3" t="s">
        <v>27</v>
      </c>
      <c r="B165" s="3"/>
      <c r="C165" s="3"/>
      <c r="D165" s="3"/>
      <c r="E165" s="91"/>
      <c r="F165" s="34"/>
      <c r="G165" s="34"/>
      <c r="H165" s="34"/>
      <c r="I165" s="34"/>
      <c r="J165" s="34"/>
      <c r="K165" s="98">
        <v>44409</v>
      </c>
      <c r="L165" s="3" t="s">
        <v>316</v>
      </c>
      <c r="M165" s="34">
        <v>200000</v>
      </c>
      <c r="N165" s="34"/>
      <c r="O165" s="34">
        <f t="shared" si="22"/>
        <v>200000</v>
      </c>
      <c r="P165" s="34"/>
      <c r="Q165" s="34"/>
      <c r="R165" s="34"/>
      <c r="S165" s="34"/>
      <c r="T165" s="3" t="s">
        <v>2135</v>
      </c>
    </row>
    <row r="166" spans="1:21" x14ac:dyDescent="0.35">
      <c r="A166" s="3" t="s">
        <v>27</v>
      </c>
      <c r="B166" s="3"/>
      <c r="C166" s="3"/>
      <c r="D166" s="3"/>
      <c r="E166" s="91"/>
      <c r="F166" s="34">
        <f>+D166*0.8364</f>
        <v>0</v>
      </c>
      <c r="G166" s="34"/>
      <c r="H166" s="34"/>
      <c r="I166" s="34"/>
      <c r="J166" s="34"/>
      <c r="K166" s="21">
        <v>44409</v>
      </c>
      <c r="L166" s="3" t="s">
        <v>316</v>
      </c>
      <c r="M166" s="34">
        <v>50000</v>
      </c>
      <c r="N166" s="34"/>
      <c r="O166" s="34">
        <f t="shared" si="22"/>
        <v>50000</v>
      </c>
      <c r="P166" s="34"/>
      <c r="Q166" s="34"/>
      <c r="R166" s="34"/>
      <c r="S166" s="34"/>
      <c r="T166" s="3" t="s">
        <v>2135</v>
      </c>
    </row>
    <row r="167" spans="1:21" x14ac:dyDescent="0.35">
      <c r="A167" s="3" t="s">
        <v>27</v>
      </c>
      <c r="B167" s="3"/>
      <c r="C167" s="3"/>
      <c r="D167" s="3"/>
      <c r="E167" s="91"/>
      <c r="F167" s="34"/>
      <c r="G167" s="34"/>
      <c r="H167" s="34"/>
      <c r="I167" s="34"/>
      <c r="J167" s="34"/>
      <c r="K167" s="21"/>
      <c r="L167" s="3" t="s">
        <v>2165</v>
      </c>
      <c r="M167" s="100">
        <v>-300000</v>
      </c>
      <c r="N167" s="34"/>
      <c r="O167" s="34">
        <f t="shared" si="22"/>
        <v>-300000</v>
      </c>
      <c r="P167" s="34"/>
      <c r="Q167" s="34"/>
      <c r="R167" s="34"/>
      <c r="S167" s="34"/>
      <c r="T167" s="3" t="s">
        <v>2135</v>
      </c>
    </row>
    <row r="168" spans="1:21" x14ac:dyDescent="0.35">
      <c r="A168" s="3" t="s">
        <v>27</v>
      </c>
      <c r="B168" s="3"/>
      <c r="C168" s="3"/>
      <c r="D168" s="3"/>
      <c r="E168" s="91"/>
      <c r="F168" s="34"/>
      <c r="G168" s="34"/>
      <c r="H168" s="34"/>
      <c r="I168" s="34"/>
      <c r="J168" s="34"/>
      <c r="K168" s="21">
        <v>44510</v>
      </c>
      <c r="L168" s="3" t="s">
        <v>1182</v>
      </c>
      <c r="M168" s="34"/>
      <c r="N168" s="34">
        <v>300000</v>
      </c>
      <c r="O168" s="34">
        <f t="shared" si="22"/>
        <v>300000</v>
      </c>
      <c r="P168" s="34"/>
      <c r="Q168" s="34"/>
      <c r="R168" s="34"/>
      <c r="S168" s="34"/>
      <c r="T168" s="3" t="s">
        <v>2135</v>
      </c>
    </row>
    <row r="169" spans="1:21" x14ac:dyDescent="0.35">
      <c r="A169" s="3" t="s">
        <v>27</v>
      </c>
      <c r="B169" s="3"/>
      <c r="C169" s="3"/>
      <c r="D169" s="3"/>
      <c r="E169" s="91"/>
      <c r="F169" s="34"/>
      <c r="G169" s="34"/>
      <c r="H169" s="34"/>
      <c r="I169" s="34"/>
      <c r="J169" s="34"/>
      <c r="K169" s="21"/>
      <c r="L169" s="100" t="s">
        <v>2166</v>
      </c>
      <c r="M169" s="100">
        <v>-500000</v>
      </c>
      <c r="N169" s="34"/>
      <c r="O169" s="34">
        <f t="shared" si="22"/>
        <v>-500000</v>
      </c>
      <c r="P169" s="34"/>
      <c r="Q169" s="34"/>
      <c r="R169" s="34"/>
      <c r="S169" s="34"/>
      <c r="T169" s="3" t="s">
        <v>2135</v>
      </c>
    </row>
    <row r="170" spans="1:21" x14ac:dyDescent="0.35">
      <c r="A170" s="3" t="s">
        <v>27</v>
      </c>
      <c r="B170" s="3"/>
      <c r="C170" s="3"/>
      <c r="D170" s="3"/>
      <c r="E170" s="91"/>
      <c r="F170" s="34"/>
      <c r="G170" s="34"/>
      <c r="H170" s="34"/>
      <c r="I170" s="34"/>
      <c r="J170" s="34"/>
      <c r="K170" s="21">
        <v>44554</v>
      </c>
      <c r="L170" s="3" t="s">
        <v>316</v>
      </c>
      <c r="M170" s="34">
        <v>150000</v>
      </c>
      <c r="N170" s="34"/>
      <c r="O170" s="34">
        <f t="shared" si="22"/>
        <v>150000</v>
      </c>
      <c r="P170" s="34"/>
      <c r="Q170" s="34"/>
      <c r="R170" s="34"/>
      <c r="S170" s="34"/>
      <c r="T170" s="3" t="s">
        <v>2135</v>
      </c>
    </row>
    <row r="171" spans="1:21" x14ac:dyDescent="0.35">
      <c r="A171" s="3" t="s">
        <v>27</v>
      </c>
      <c r="B171" s="3"/>
      <c r="C171" s="3"/>
      <c r="D171" s="3"/>
      <c r="E171" s="91"/>
      <c r="F171" s="34"/>
      <c r="G171" s="34"/>
      <c r="H171" s="34"/>
      <c r="I171" s="34"/>
      <c r="J171" s="34"/>
      <c r="K171" s="21">
        <v>44554</v>
      </c>
      <c r="L171" s="3" t="s">
        <v>1182</v>
      </c>
      <c r="M171" s="34"/>
      <c r="N171" s="34">
        <v>50000</v>
      </c>
      <c r="O171" s="34">
        <f t="shared" si="22"/>
        <v>50000</v>
      </c>
      <c r="P171" s="34"/>
      <c r="Q171" s="34"/>
      <c r="R171" s="34"/>
      <c r="S171" s="34"/>
      <c r="T171" s="3" t="s">
        <v>2135</v>
      </c>
    </row>
    <row r="172" spans="1:21" x14ac:dyDescent="0.35">
      <c r="A172" s="3" t="s">
        <v>27</v>
      </c>
      <c r="B172" s="3"/>
      <c r="C172" s="3"/>
      <c r="D172" s="3"/>
      <c r="E172" s="91"/>
      <c r="F172" s="34"/>
      <c r="G172" s="34"/>
      <c r="H172" s="34"/>
      <c r="I172" s="34"/>
      <c r="J172" s="34"/>
      <c r="K172" s="21">
        <v>44662</v>
      </c>
      <c r="L172" s="3" t="s">
        <v>1182</v>
      </c>
      <c r="M172" s="34"/>
      <c r="N172" s="34">
        <v>150000</v>
      </c>
      <c r="O172" s="34">
        <f t="shared" si="22"/>
        <v>150000</v>
      </c>
      <c r="P172" s="34"/>
      <c r="Q172" s="34"/>
      <c r="R172" s="43"/>
      <c r="S172" s="43"/>
      <c r="T172" s="3" t="s">
        <v>2135</v>
      </c>
    </row>
    <row r="173" spans="1:21" x14ac:dyDescent="0.35">
      <c r="A173" s="3" t="s">
        <v>27</v>
      </c>
      <c r="B173" s="3"/>
      <c r="C173" s="3"/>
      <c r="D173" s="3"/>
      <c r="E173" s="91"/>
      <c r="F173" s="34"/>
      <c r="G173" s="34"/>
      <c r="H173" s="34"/>
      <c r="I173" s="34"/>
      <c r="J173" s="34"/>
      <c r="K173" s="21">
        <v>44662</v>
      </c>
      <c r="L173" s="3" t="s">
        <v>316</v>
      </c>
      <c r="M173" s="34">
        <v>50000</v>
      </c>
      <c r="N173" s="34"/>
      <c r="O173" s="34">
        <f t="shared" si="22"/>
        <v>50000</v>
      </c>
      <c r="P173" s="34"/>
      <c r="Q173" s="34"/>
      <c r="R173" s="34"/>
      <c r="S173" s="34"/>
      <c r="T173" s="3" t="s">
        <v>2135</v>
      </c>
    </row>
    <row r="174" spans="1:21" x14ac:dyDescent="0.35">
      <c r="A174" s="3" t="s">
        <v>27</v>
      </c>
      <c r="B174" s="3"/>
      <c r="C174" s="3"/>
      <c r="D174" s="3"/>
      <c r="E174" s="91"/>
      <c r="F174" s="34"/>
      <c r="G174" s="34"/>
      <c r="H174" s="34"/>
      <c r="I174" s="34"/>
      <c r="J174" s="34"/>
      <c r="K174" s="21">
        <v>44685</v>
      </c>
      <c r="L174" s="3" t="s">
        <v>316</v>
      </c>
      <c r="M174" s="34">
        <v>100000</v>
      </c>
      <c r="N174" s="34"/>
      <c r="O174" s="34">
        <f t="shared" si="22"/>
        <v>100000</v>
      </c>
      <c r="P174" s="34"/>
      <c r="Q174" s="34"/>
      <c r="R174" s="34"/>
      <c r="S174" s="34"/>
      <c r="T174" s="3" t="s">
        <v>2135</v>
      </c>
    </row>
    <row r="175" spans="1:21" x14ac:dyDescent="0.35">
      <c r="A175" s="3" t="s">
        <v>27</v>
      </c>
      <c r="B175" s="3"/>
      <c r="C175" s="3"/>
      <c r="D175" s="3"/>
      <c r="E175" s="91"/>
      <c r="F175" s="34"/>
      <c r="G175" s="34"/>
      <c r="H175" s="34"/>
      <c r="I175" s="34"/>
      <c r="J175" s="34"/>
      <c r="K175" s="98">
        <v>44726</v>
      </c>
      <c r="L175" s="3" t="s">
        <v>316</v>
      </c>
      <c r="M175" s="34">
        <v>-250000</v>
      </c>
      <c r="N175" s="34"/>
      <c r="O175" s="34">
        <f t="shared" si="22"/>
        <v>-250000</v>
      </c>
      <c r="P175" s="34"/>
      <c r="Q175" s="34"/>
      <c r="R175" s="34"/>
      <c r="S175" s="34"/>
      <c r="T175" s="3" t="s">
        <v>2135</v>
      </c>
    </row>
    <row r="176" spans="1:21" x14ac:dyDescent="0.35">
      <c r="A176" s="3" t="s">
        <v>27</v>
      </c>
      <c r="B176" s="3"/>
      <c r="C176" s="3"/>
      <c r="D176" s="3"/>
      <c r="E176" s="91"/>
      <c r="F176" s="34"/>
      <c r="G176" s="34"/>
      <c r="H176" s="34"/>
      <c r="I176" s="34"/>
      <c r="J176" s="34"/>
      <c r="K176" s="98">
        <v>44727</v>
      </c>
      <c r="L176" s="3" t="s">
        <v>316</v>
      </c>
      <c r="M176" s="34">
        <v>417000</v>
      </c>
      <c r="N176" s="34"/>
      <c r="O176" s="34">
        <f t="shared" si="22"/>
        <v>417000</v>
      </c>
      <c r="P176" s="34"/>
      <c r="Q176" s="34"/>
      <c r="R176" s="34"/>
      <c r="S176" s="34"/>
      <c r="T176" s="3" t="s">
        <v>2135</v>
      </c>
    </row>
    <row r="177" spans="1:21" x14ac:dyDescent="0.35">
      <c r="A177" s="3" t="s">
        <v>27</v>
      </c>
      <c r="B177" s="3"/>
      <c r="C177" s="3"/>
      <c r="D177" s="3"/>
      <c r="E177" s="91"/>
      <c r="F177" s="34">
        <f>+D177*0.8364</f>
        <v>0</v>
      </c>
      <c r="G177" s="34"/>
      <c r="H177" s="34"/>
      <c r="I177" s="34"/>
      <c r="J177" s="34"/>
      <c r="K177" s="21">
        <v>44727</v>
      </c>
      <c r="L177" s="3" t="s">
        <v>1182</v>
      </c>
      <c r="M177" s="34"/>
      <c r="N177" s="34">
        <v>331700</v>
      </c>
      <c r="O177" s="34">
        <f t="shared" si="22"/>
        <v>331700</v>
      </c>
      <c r="P177" s="34"/>
      <c r="Q177" s="34"/>
      <c r="R177" s="34"/>
      <c r="S177" s="34"/>
      <c r="T177" s="3" t="s">
        <v>2135</v>
      </c>
    </row>
    <row r="178" spans="1:21" x14ac:dyDescent="0.35">
      <c r="A178" s="3" t="s">
        <v>27</v>
      </c>
      <c r="B178" s="3"/>
      <c r="C178" s="3"/>
      <c r="D178" s="3"/>
      <c r="E178" s="91"/>
      <c r="F178" s="34"/>
      <c r="G178" s="34"/>
      <c r="H178" s="34"/>
      <c r="I178" s="34"/>
      <c r="J178" s="34"/>
      <c r="K178" s="21"/>
      <c r="L178" s="3"/>
      <c r="M178" s="34"/>
      <c r="N178" s="34"/>
      <c r="O178" s="34"/>
      <c r="P178" s="34"/>
      <c r="Q178" s="34"/>
      <c r="R178" s="34"/>
      <c r="S178" s="34"/>
      <c r="T178" s="3" t="s">
        <v>2135</v>
      </c>
    </row>
    <row r="179" spans="1:21" s="95" customFormat="1" x14ac:dyDescent="0.35">
      <c r="A179" s="18" t="s">
        <v>27</v>
      </c>
      <c r="B179" s="18"/>
      <c r="C179" s="18"/>
      <c r="D179" s="18"/>
      <c r="E179" s="94"/>
      <c r="F179" s="23"/>
      <c r="G179" s="23"/>
      <c r="H179" s="23"/>
      <c r="I179" s="23"/>
      <c r="J179" s="23"/>
      <c r="K179" s="36"/>
      <c r="L179" s="18"/>
      <c r="M179" s="23">
        <f t="shared" ref="M179:N179" si="23">+SUM(M162:M177)</f>
        <v>767000</v>
      </c>
      <c r="N179" s="23">
        <f t="shared" si="23"/>
        <v>831700</v>
      </c>
      <c r="O179" s="23">
        <f>+SUM(O162:O177)</f>
        <v>1598700</v>
      </c>
      <c r="P179" s="23">
        <f>+I161-M179</f>
        <v>-767000</v>
      </c>
      <c r="Q179" s="23">
        <f>+J161-N179</f>
        <v>767030.00000000023</v>
      </c>
      <c r="R179" s="23">
        <f>+P179+Q179</f>
        <v>30.000000000232831</v>
      </c>
      <c r="S179" s="23">
        <f>+O179</f>
        <v>1598700</v>
      </c>
      <c r="T179" s="18"/>
      <c r="U179" s="95" t="s">
        <v>2302</v>
      </c>
    </row>
    <row r="180" spans="1:21" x14ac:dyDescent="0.35">
      <c r="A180" s="3" t="s">
        <v>28</v>
      </c>
      <c r="B180" s="3" t="s">
        <v>437</v>
      </c>
      <c r="C180" s="3"/>
      <c r="D180" s="3">
        <v>138.88999999999999</v>
      </c>
      <c r="E180" s="91">
        <v>11000</v>
      </c>
      <c r="F180" s="34">
        <f>+D180*0.8364</f>
        <v>116.16759599999999</v>
      </c>
      <c r="G180" s="34"/>
      <c r="H180" s="34">
        <f>+D180*E180</f>
        <v>1527789.9999999998</v>
      </c>
      <c r="I180" s="34">
        <f>+CEILING(F180*G180,1000)</f>
        <v>0</v>
      </c>
      <c r="J180" s="34">
        <f>(H180-I180)</f>
        <v>1527789.9999999998</v>
      </c>
      <c r="K180" s="21">
        <v>44404</v>
      </c>
      <c r="L180" s="3" t="s">
        <v>2109</v>
      </c>
      <c r="M180" s="34"/>
      <c r="N180" s="34"/>
      <c r="O180" s="34">
        <f t="shared" ref="O180:O204" si="24">+SUM(M180:N180)</f>
        <v>0</v>
      </c>
      <c r="P180" s="34"/>
      <c r="Q180" s="34"/>
      <c r="R180" s="34"/>
      <c r="S180" s="34"/>
      <c r="T180" s="3" t="s">
        <v>2132</v>
      </c>
      <c r="U180" s="1" t="s">
        <v>2303</v>
      </c>
    </row>
    <row r="181" spans="1:21" x14ac:dyDescent="0.35">
      <c r="A181" s="3" t="s">
        <v>28</v>
      </c>
      <c r="B181" s="3"/>
      <c r="C181" s="3"/>
      <c r="D181" s="3"/>
      <c r="E181" s="91"/>
      <c r="F181" s="34"/>
      <c r="G181" s="34"/>
      <c r="H181" s="34"/>
      <c r="I181" s="34"/>
      <c r="J181" s="34"/>
      <c r="K181" s="21">
        <v>44407</v>
      </c>
      <c r="L181" s="3" t="s">
        <v>316</v>
      </c>
      <c r="M181" s="34">
        <v>200000</v>
      </c>
      <c r="N181" s="34"/>
      <c r="O181" s="34">
        <f t="shared" si="24"/>
        <v>200000</v>
      </c>
      <c r="P181" s="34"/>
      <c r="Q181" s="34"/>
      <c r="R181" s="34"/>
      <c r="S181" s="34"/>
      <c r="T181" s="3" t="s">
        <v>2132</v>
      </c>
    </row>
    <row r="182" spans="1:21" x14ac:dyDescent="0.35">
      <c r="A182" s="3" t="s">
        <v>28</v>
      </c>
      <c r="B182" s="3"/>
      <c r="C182" s="3"/>
      <c r="D182" s="3"/>
      <c r="E182" s="91"/>
      <c r="F182" s="34"/>
      <c r="G182" s="34"/>
      <c r="H182" s="34"/>
      <c r="I182" s="34"/>
      <c r="J182" s="34"/>
      <c r="K182" s="21">
        <v>44451</v>
      </c>
      <c r="L182" s="3" t="s">
        <v>316</v>
      </c>
      <c r="M182" s="34">
        <v>35000</v>
      </c>
      <c r="N182" s="34"/>
      <c r="O182" s="34">
        <f t="shared" si="24"/>
        <v>35000</v>
      </c>
      <c r="P182" s="34"/>
      <c r="Q182" s="34"/>
      <c r="R182" s="34"/>
      <c r="S182" s="34"/>
      <c r="T182" s="3" t="s">
        <v>2132</v>
      </c>
    </row>
    <row r="183" spans="1:21" x14ac:dyDescent="0.35">
      <c r="A183" s="3" t="s">
        <v>28</v>
      </c>
      <c r="B183" s="3"/>
      <c r="C183" s="3"/>
      <c r="D183" s="3"/>
      <c r="E183" s="91"/>
      <c r="F183" s="34"/>
      <c r="G183" s="34"/>
      <c r="H183" s="34"/>
      <c r="I183" s="34"/>
      <c r="J183" s="34"/>
      <c r="K183" s="21">
        <v>44451</v>
      </c>
      <c r="L183" s="3" t="s">
        <v>316</v>
      </c>
      <c r="M183" s="34">
        <v>20000</v>
      </c>
      <c r="N183" s="34"/>
      <c r="O183" s="34">
        <f t="shared" si="24"/>
        <v>20000</v>
      </c>
      <c r="P183" s="34"/>
      <c r="Q183" s="34"/>
      <c r="R183" s="34"/>
      <c r="S183" s="34"/>
      <c r="T183" s="3" t="s">
        <v>2132</v>
      </c>
    </row>
    <row r="184" spans="1:21" x14ac:dyDescent="0.35">
      <c r="A184" s="3" t="s">
        <v>28</v>
      </c>
      <c r="B184" s="3"/>
      <c r="C184" s="3"/>
      <c r="D184" s="3"/>
      <c r="E184" s="91"/>
      <c r="F184" s="34"/>
      <c r="G184" s="34"/>
      <c r="H184" s="34"/>
      <c r="I184" s="34"/>
      <c r="J184" s="34"/>
      <c r="K184" s="21">
        <v>44451</v>
      </c>
      <c r="L184" s="3" t="s">
        <v>316</v>
      </c>
      <c r="M184" s="34">
        <v>25000</v>
      </c>
      <c r="N184" s="34"/>
      <c r="O184" s="34">
        <f t="shared" si="24"/>
        <v>25000</v>
      </c>
      <c r="P184" s="34"/>
      <c r="Q184" s="34"/>
      <c r="R184" s="34"/>
      <c r="S184" s="34"/>
      <c r="T184" s="3" t="s">
        <v>2132</v>
      </c>
    </row>
    <row r="185" spans="1:21" x14ac:dyDescent="0.35">
      <c r="A185" s="3" t="s">
        <v>28</v>
      </c>
      <c r="B185" s="3"/>
      <c r="C185" s="3"/>
      <c r="D185" s="3"/>
      <c r="E185" s="91"/>
      <c r="F185" s="34"/>
      <c r="G185" s="34"/>
      <c r="H185" s="34"/>
      <c r="I185" s="34"/>
      <c r="J185" s="34"/>
      <c r="K185" s="21">
        <v>44451</v>
      </c>
      <c r="L185" s="3" t="s">
        <v>316</v>
      </c>
      <c r="M185" s="34">
        <v>20000</v>
      </c>
      <c r="N185" s="34"/>
      <c r="O185" s="34">
        <f t="shared" si="24"/>
        <v>20000</v>
      </c>
      <c r="P185" s="34"/>
      <c r="Q185" s="34"/>
      <c r="R185" s="43"/>
      <c r="S185" s="43"/>
      <c r="T185" s="3" t="s">
        <v>2132</v>
      </c>
    </row>
    <row r="186" spans="1:21" x14ac:dyDescent="0.35">
      <c r="A186" s="3" t="s">
        <v>28</v>
      </c>
      <c r="B186" s="3"/>
      <c r="C186" s="3"/>
      <c r="D186" s="3"/>
      <c r="E186" s="91"/>
      <c r="F186" s="34"/>
      <c r="G186" s="34"/>
      <c r="H186" s="34"/>
      <c r="I186" s="34"/>
      <c r="J186" s="34"/>
      <c r="K186" s="98">
        <v>44452</v>
      </c>
      <c r="L186" s="3" t="s">
        <v>316</v>
      </c>
      <c r="M186" s="34">
        <v>40000</v>
      </c>
      <c r="N186" s="34"/>
      <c r="O186" s="34">
        <f t="shared" si="24"/>
        <v>40000</v>
      </c>
      <c r="P186" s="34"/>
      <c r="Q186" s="34"/>
      <c r="R186" s="34"/>
      <c r="S186" s="34"/>
      <c r="T186" s="3" t="s">
        <v>2132</v>
      </c>
    </row>
    <row r="187" spans="1:21" x14ac:dyDescent="0.35">
      <c r="A187" s="3" t="s">
        <v>28</v>
      </c>
      <c r="B187" s="3"/>
      <c r="C187" s="3"/>
      <c r="D187" s="3"/>
      <c r="E187" s="91"/>
      <c r="F187" s="34"/>
      <c r="G187" s="34"/>
      <c r="H187" s="34"/>
      <c r="I187" s="34"/>
      <c r="J187" s="34"/>
      <c r="K187" s="98">
        <v>44455</v>
      </c>
      <c r="L187" s="3" t="s">
        <v>1182</v>
      </c>
      <c r="M187" s="34"/>
      <c r="N187" s="34">
        <v>42000</v>
      </c>
      <c r="O187" s="34">
        <f t="shared" si="24"/>
        <v>42000</v>
      </c>
      <c r="P187" s="34"/>
      <c r="Q187" s="34"/>
      <c r="R187" s="34"/>
      <c r="S187" s="34"/>
      <c r="T187" s="3" t="s">
        <v>2132</v>
      </c>
    </row>
    <row r="188" spans="1:21" x14ac:dyDescent="0.35">
      <c r="A188" s="3" t="s">
        <v>28</v>
      </c>
      <c r="B188" s="3"/>
      <c r="C188" s="3"/>
      <c r="D188" s="3"/>
      <c r="E188" s="91"/>
      <c r="F188" s="34">
        <f>+D188*0.8364</f>
        <v>0</v>
      </c>
      <c r="G188" s="34"/>
      <c r="H188" s="34"/>
      <c r="I188" s="34"/>
      <c r="J188" s="34"/>
      <c r="K188" s="21">
        <v>44477</v>
      </c>
      <c r="L188" s="3" t="s">
        <v>316</v>
      </c>
      <c r="M188" s="34">
        <v>49000</v>
      </c>
      <c r="N188" s="34"/>
      <c r="O188" s="34">
        <f t="shared" si="24"/>
        <v>49000</v>
      </c>
      <c r="P188" s="34"/>
      <c r="Q188" s="34"/>
      <c r="R188" s="34"/>
      <c r="S188" s="34"/>
      <c r="T188" s="3" t="s">
        <v>2132</v>
      </c>
    </row>
    <row r="189" spans="1:21" x14ac:dyDescent="0.35">
      <c r="A189" s="3" t="s">
        <v>28</v>
      </c>
      <c r="B189" s="3"/>
      <c r="C189" s="3"/>
      <c r="D189" s="3"/>
      <c r="E189" s="91"/>
      <c r="F189" s="34"/>
      <c r="G189" s="34"/>
      <c r="H189" s="34"/>
      <c r="I189" s="34"/>
      <c r="J189" s="34"/>
      <c r="K189" s="21">
        <v>44477</v>
      </c>
      <c r="L189" s="3" t="s">
        <v>316</v>
      </c>
      <c r="M189" s="34">
        <v>10000</v>
      </c>
      <c r="N189" s="34"/>
      <c r="O189" s="34">
        <f t="shared" si="24"/>
        <v>10000</v>
      </c>
      <c r="P189" s="34"/>
      <c r="Q189" s="34"/>
      <c r="R189" s="34"/>
      <c r="S189" s="34"/>
      <c r="T189" s="3" t="s">
        <v>2132</v>
      </c>
    </row>
    <row r="190" spans="1:21" x14ac:dyDescent="0.35">
      <c r="A190" s="3" t="s">
        <v>28</v>
      </c>
      <c r="B190" s="3"/>
      <c r="C190" s="3"/>
      <c r="D190" s="3"/>
      <c r="E190" s="91"/>
      <c r="F190" s="34"/>
      <c r="G190" s="34"/>
      <c r="H190" s="34"/>
      <c r="I190" s="34"/>
      <c r="J190" s="34"/>
      <c r="K190" s="21">
        <v>44477</v>
      </c>
      <c r="L190" s="3" t="s">
        <v>316</v>
      </c>
      <c r="M190" s="34">
        <v>20000</v>
      </c>
      <c r="N190" s="34"/>
      <c r="O190" s="34">
        <f t="shared" si="24"/>
        <v>20000</v>
      </c>
      <c r="P190" s="34"/>
      <c r="Q190" s="34"/>
      <c r="R190" s="34"/>
      <c r="S190" s="34"/>
      <c r="T190" s="3" t="s">
        <v>2132</v>
      </c>
    </row>
    <row r="191" spans="1:21" x14ac:dyDescent="0.35">
      <c r="A191" s="3" t="s">
        <v>28</v>
      </c>
      <c r="B191" s="3"/>
      <c r="C191" s="3"/>
      <c r="D191" s="3"/>
      <c r="E191" s="91"/>
      <c r="F191" s="34"/>
      <c r="G191" s="34"/>
      <c r="H191" s="34"/>
      <c r="I191" s="34"/>
      <c r="J191" s="34"/>
      <c r="K191" s="98">
        <v>44477</v>
      </c>
      <c r="L191" s="3" t="s">
        <v>316</v>
      </c>
      <c r="M191" s="34">
        <v>20000</v>
      </c>
      <c r="N191" s="34"/>
      <c r="O191" s="34">
        <f t="shared" si="24"/>
        <v>20000</v>
      </c>
      <c r="P191" s="34"/>
      <c r="Q191" s="34"/>
      <c r="R191" s="34"/>
      <c r="S191" s="34"/>
      <c r="T191" s="3" t="s">
        <v>2132</v>
      </c>
    </row>
    <row r="192" spans="1:21" x14ac:dyDescent="0.35">
      <c r="A192" s="3" t="s">
        <v>28</v>
      </c>
      <c r="B192" s="3"/>
      <c r="C192" s="3"/>
      <c r="D192" s="3"/>
      <c r="E192" s="91"/>
      <c r="F192" s="34"/>
      <c r="G192" s="34"/>
      <c r="H192" s="34"/>
      <c r="I192" s="34"/>
      <c r="J192" s="34"/>
      <c r="K192" s="98">
        <v>44477</v>
      </c>
      <c r="L192" s="3" t="s">
        <v>316</v>
      </c>
      <c r="M192" s="34">
        <v>25000</v>
      </c>
      <c r="N192" s="34"/>
      <c r="O192" s="34">
        <f t="shared" si="24"/>
        <v>25000</v>
      </c>
      <c r="P192" s="34"/>
      <c r="Q192" s="34"/>
      <c r="R192" s="34"/>
      <c r="S192" s="34"/>
      <c r="T192" s="3" t="s">
        <v>2132</v>
      </c>
    </row>
    <row r="193" spans="1:21" x14ac:dyDescent="0.35">
      <c r="A193" s="3" t="s">
        <v>28</v>
      </c>
      <c r="B193" s="3"/>
      <c r="C193" s="3"/>
      <c r="D193" s="3"/>
      <c r="E193" s="91"/>
      <c r="F193" s="34">
        <f>+D193*0.8364</f>
        <v>0</v>
      </c>
      <c r="G193" s="34"/>
      <c r="H193" s="34"/>
      <c r="I193" s="34"/>
      <c r="J193" s="34"/>
      <c r="K193" s="21">
        <v>44477</v>
      </c>
      <c r="L193" s="3" t="s">
        <v>316</v>
      </c>
      <c r="M193" s="34">
        <v>20000</v>
      </c>
      <c r="N193" s="34"/>
      <c r="O193" s="34">
        <f t="shared" si="24"/>
        <v>20000</v>
      </c>
      <c r="P193" s="34"/>
      <c r="Q193" s="34"/>
      <c r="R193" s="34"/>
      <c r="S193" s="34"/>
      <c r="T193" s="3" t="s">
        <v>2132</v>
      </c>
    </row>
    <row r="194" spans="1:21" x14ac:dyDescent="0.35">
      <c r="A194" s="3" t="s">
        <v>28</v>
      </c>
      <c r="B194" s="3"/>
      <c r="C194" s="3"/>
      <c r="D194" s="3"/>
      <c r="E194" s="91"/>
      <c r="F194" s="34"/>
      <c r="G194" s="34"/>
      <c r="H194" s="34"/>
      <c r="I194" s="34"/>
      <c r="J194" s="34"/>
      <c r="K194" s="21">
        <v>44477</v>
      </c>
      <c r="L194" s="3" t="s">
        <v>316</v>
      </c>
      <c r="M194" s="34">
        <v>4000</v>
      </c>
      <c r="N194" s="34"/>
      <c r="O194" s="34">
        <f t="shared" si="24"/>
        <v>4000</v>
      </c>
      <c r="P194" s="34"/>
      <c r="Q194" s="34"/>
      <c r="R194" s="34"/>
      <c r="S194" s="34"/>
      <c r="T194" s="3" t="s">
        <v>2132</v>
      </c>
    </row>
    <row r="195" spans="1:21" x14ac:dyDescent="0.35">
      <c r="A195" s="3" t="s">
        <v>28</v>
      </c>
      <c r="B195" s="3"/>
      <c r="C195" s="3"/>
      <c r="D195" s="3"/>
      <c r="E195" s="91"/>
      <c r="F195" s="34"/>
      <c r="G195" s="34"/>
      <c r="H195" s="34"/>
      <c r="I195" s="34"/>
      <c r="J195" s="34"/>
      <c r="K195" s="21">
        <v>44477</v>
      </c>
      <c r="L195" s="3" t="s">
        <v>316</v>
      </c>
      <c r="M195" s="34">
        <v>25000</v>
      </c>
      <c r="N195" s="34"/>
      <c r="O195" s="34">
        <f t="shared" si="24"/>
        <v>25000</v>
      </c>
      <c r="P195" s="34"/>
      <c r="Q195" s="34"/>
      <c r="R195" s="34"/>
      <c r="S195" s="34"/>
      <c r="T195" s="3" t="s">
        <v>2132</v>
      </c>
    </row>
    <row r="196" spans="1:21" x14ac:dyDescent="0.35">
      <c r="A196" s="3" t="s">
        <v>28</v>
      </c>
      <c r="B196" s="3"/>
      <c r="C196" s="3"/>
      <c r="D196" s="3"/>
      <c r="E196" s="91"/>
      <c r="F196" s="34"/>
      <c r="G196" s="34"/>
      <c r="H196" s="34"/>
      <c r="I196" s="34"/>
      <c r="J196" s="34"/>
      <c r="K196" s="21">
        <v>44477</v>
      </c>
      <c r="L196" s="3" t="s">
        <v>1182</v>
      </c>
      <c r="M196" s="34"/>
      <c r="N196" s="34">
        <v>150000</v>
      </c>
      <c r="O196" s="34">
        <f t="shared" si="24"/>
        <v>150000</v>
      </c>
      <c r="P196" s="34"/>
      <c r="Q196" s="34"/>
      <c r="R196" s="34"/>
      <c r="S196" s="34"/>
      <c r="T196" s="3" t="s">
        <v>2132</v>
      </c>
    </row>
    <row r="197" spans="1:21" x14ac:dyDescent="0.35">
      <c r="A197" s="3" t="s">
        <v>28</v>
      </c>
      <c r="B197" s="3"/>
      <c r="C197" s="3"/>
      <c r="D197" s="3"/>
      <c r="E197" s="91"/>
      <c r="F197" s="34"/>
      <c r="G197" s="34"/>
      <c r="H197" s="34"/>
      <c r="I197" s="34"/>
      <c r="J197" s="34"/>
      <c r="K197" s="21">
        <v>44486</v>
      </c>
      <c r="L197" s="3" t="s">
        <v>1182</v>
      </c>
      <c r="M197" s="34"/>
      <c r="N197" s="34">
        <v>127000</v>
      </c>
      <c r="O197" s="34">
        <f t="shared" si="24"/>
        <v>127000</v>
      </c>
      <c r="P197" s="34"/>
      <c r="Q197" s="34"/>
      <c r="R197" s="34"/>
      <c r="S197" s="34"/>
      <c r="T197" s="3" t="s">
        <v>2132</v>
      </c>
    </row>
    <row r="198" spans="1:21" x14ac:dyDescent="0.35">
      <c r="A198" s="3" t="s">
        <v>28</v>
      </c>
      <c r="B198" s="3"/>
      <c r="C198" s="3"/>
      <c r="D198" s="3"/>
      <c r="E198" s="91"/>
      <c r="F198" s="34"/>
      <c r="G198" s="34"/>
      <c r="H198" s="34"/>
      <c r="I198" s="34"/>
      <c r="J198" s="34"/>
      <c r="K198" s="21">
        <v>44501</v>
      </c>
      <c r="L198" s="3" t="s">
        <v>316</v>
      </c>
      <c r="M198" s="34">
        <v>543000</v>
      </c>
      <c r="N198" s="34"/>
      <c r="O198" s="34">
        <f t="shared" si="24"/>
        <v>543000</v>
      </c>
      <c r="P198" s="34"/>
      <c r="Q198" s="34"/>
      <c r="R198" s="34"/>
      <c r="S198" s="34"/>
      <c r="T198" s="3" t="s">
        <v>2132</v>
      </c>
    </row>
    <row r="199" spans="1:21" x14ac:dyDescent="0.35">
      <c r="A199" s="3" t="s">
        <v>28</v>
      </c>
      <c r="B199" s="3"/>
      <c r="C199" s="3"/>
      <c r="D199" s="3"/>
      <c r="E199" s="91"/>
      <c r="F199" s="34"/>
      <c r="G199" s="34"/>
      <c r="H199" s="34"/>
      <c r="I199" s="34"/>
      <c r="J199" s="34"/>
      <c r="K199" s="21">
        <v>44501</v>
      </c>
      <c r="L199" s="3" t="s">
        <v>1182</v>
      </c>
      <c r="M199" s="34"/>
      <c r="N199" s="34">
        <v>492790</v>
      </c>
      <c r="O199" s="34">
        <f t="shared" si="24"/>
        <v>492790</v>
      </c>
      <c r="P199" s="34"/>
      <c r="Q199" s="34"/>
      <c r="R199" s="34"/>
      <c r="S199" s="34"/>
      <c r="T199" s="3" t="s">
        <v>2132</v>
      </c>
    </row>
    <row r="200" spans="1:21" x14ac:dyDescent="0.35">
      <c r="A200" s="3" t="s">
        <v>28</v>
      </c>
      <c r="B200" s="3"/>
      <c r="C200" s="3"/>
      <c r="D200" s="3"/>
      <c r="E200" s="91"/>
      <c r="F200" s="34"/>
      <c r="G200" s="34"/>
      <c r="H200" s="34"/>
      <c r="I200" s="34"/>
      <c r="J200" s="34"/>
      <c r="K200" s="21">
        <v>44518</v>
      </c>
      <c r="L200" s="3" t="s">
        <v>316</v>
      </c>
      <c r="M200" s="34">
        <v>-200000</v>
      </c>
      <c r="N200" s="34"/>
      <c r="O200" s="34">
        <f t="shared" si="24"/>
        <v>-200000</v>
      </c>
      <c r="P200" s="34"/>
      <c r="Q200" s="34"/>
      <c r="R200" s="34"/>
      <c r="S200" s="34"/>
      <c r="T200" s="3" t="s">
        <v>2132</v>
      </c>
    </row>
    <row r="201" spans="1:21" x14ac:dyDescent="0.35">
      <c r="A201" s="3" t="s">
        <v>28</v>
      </c>
      <c r="B201" s="3"/>
      <c r="C201" s="3"/>
      <c r="D201" s="3"/>
      <c r="E201" s="91"/>
      <c r="F201" s="34"/>
      <c r="G201" s="34"/>
      <c r="H201" s="34"/>
      <c r="I201" s="34"/>
      <c r="J201" s="34"/>
      <c r="K201" s="21">
        <v>44518</v>
      </c>
      <c r="L201" s="3" t="s">
        <v>316</v>
      </c>
      <c r="M201" s="34">
        <v>-35000</v>
      </c>
      <c r="N201" s="34"/>
      <c r="O201" s="34">
        <f t="shared" si="24"/>
        <v>-35000</v>
      </c>
      <c r="P201" s="34"/>
      <c r="Q201" s="34"/>
      <c r="R201" s="34"/>
      <c r="S201" s="34"/>
      <c r="T201" s="3" t="s">
        <v>2132</v>
      </c>
    </row>
    <row r="202" spans="1:21" x14ac:dyDescent="0.35">
      <c r="A202" s="3" t="s">
        <v>28</v>
      </c>
      <c r="B202" s="3"/>
      <c r="C202" s="3"/>
      <c r="D202" s="3"/>
      <c r="E202" s="91"/>
      <c r="F202" s="34"/>
      <c r="G202" s="34"/>
      <c r="H202" s="34"/>
      <c r="I202" s="34"/>
      <c r="J202" s="34"/>
      <c r="K202" s="21">
        <v>44518</v>
      </c>
      <c r="L202" s="3" t="s">
        <v>316</v>
      </c>
      <c r="M202" s="34">
        <v>-20000</v>
      </c>
      <c r="N202" s="34"/>
      <c r="O202" s="34">
        <f t="shared" si="24"/>
        <v>-20000</v>
      </c>
      <c r="P202" s="34"/>
      <c r="Q202" s="34"/>
      <c r="R202" s="34"/>
      <c r="S202" s="34"/>
      <c r="T202" s="3" t="s">
        <v>2132</v>
      </c>
    </row>
    <row r="203" spans="1:21" x14ac:dyDescent="0.35">
      <c r="A203" s="3" t="s">
        <v>28</v>
      </c>
      <c r="B203" s="3"/>
      <c r="C203" s="3"/>
      <c r="D203" s="3"/>
      <c r="E203" s="91"/>
      <c r="F203" s="34"/>
      <c r="G203" s="34"/>
      <c r="H203" s="34"/>
      <c r="I203" s="34"/>
      <c r="J203" s="34"/>
      <c r="K203" s="21">
        <v>44518</v>
      </c>
      <c r="L203" s="3" t="s">
        <v>316</v>
      </c>
      <c r="M203" s="34">
        <v>-45000</v>
      </c>
      <c r="N203" s="34"/>
      <c r="O203" s="34">
        <f t="shared" si="24"/>
        <v>-45000</v>
      </c>
      <c r="P203" s="34"/>
      <c r="Q203" s="34"/>
      <c r="R203" s="34"/>
      <c r="S203" s="34"/>
      <c r="T203" s="3" t="s">
        <v>2132</v>
      </c>
    </row>
    <row r="204" spans="1:21" x14ac:dyDescent="0.35">
      <c r="A204" s="3" t="s">
        <v>28</v>
      </c>
      <c r="B204" s="3"/>
      <c r="C204" s="3"/>
      <c r="D204" s="3"/>
      <c r="E204" s="91"/>
      <c r="F204" s="34"/>
      <c r="G204" s="34"/>
      <c r="H204" s="34"/>
      <c r="I204" s="34"/>
      <c r="J204" s="34"/>
      <c r="K204" s="21">
        <v>44518</v>
      </c>
      <c r="L204" s="3" t="s">
        <v>9</v>
      </c>
      <c r="M204" s="34"/>
      <c r="N204" s="34">
        <v>-40000</v>
      </c>
      <c r="O204" s="34">
        <f t="shared" si="24"/>
        <v>-40000</v>
      </c>
      <c r="P204" s="34"/>
      <c r="Q204" s="34"/>
      <c r="R204" s="34"/>
      <c r="S204" s="34"/>
      <c r="T204" s="3" t="s">
        <v>2132</v>
      </c>
    </row>
    <row r="205" spans="1:21" x14ac:dyDescent="0.35">
      <c r="A205" s="3" t="s">
        <v>28</v>
      </c>
      <c r="B205" s="3"/>
      <c r="C205" s="3"/>
      <c r="D205" s="3"/>
      <c r="E205" s="91"/>
      <c r="F205" s="34"/>
      <c r="G205" s="34"/>
      <c r="H205" s="34"/>
      <c r="I205" s="34"/>
      <c r="J205" s="34"/>
      <c r="K205" s="21"/>
      <c r="L205" s="3"/>
      <c r="M205" s="34"/>
      <c r="N205" s="34"/>
      <c r="O205" s="34"/>
      <c r="P205" s="34"/>
      <c r="Q205" s="34"/>
      <c r="R205" s="34"/>
      <c r="S205" s="34"/>
      <c r="T205" s="3" t="s">
        <v>2132</v>
      </c>
    </row>
    <row r="206" spans="1:21" s="95" customFormat="1" x14ac:dyDescent="0.35">
      <c r="A206" s="18" t="s">
        <v>28</v>
      </c>
      <c r="B206" s="18"/>
      <c r="C206" s="18"/>
      <c r="D206" s="18"/>
      <c r="E206" s="94"/>
      <c r="F206" s="23"/>
      <c r="G206" s="23"/>
      <c r="H206" s="23"/>
      <c r="I206" s="23"/>
      <c r="J206" s="23"/>
      <c r="K206" s="36"/>
      <c r="L206" s="18"/>
      <c r="M206" s="23">
        <f t="shared" ref="M206:N206" si="25">+SUM(M181:M204)</f>
        <v>756000</v>
      </c>
      <c r="N206" s="23">
        <f t="shared" si="25"/>
        <v>771790</v>
      </c>
      <c r="O206" s="23">
        <f>+SUM(O181:O204)</f>
        <v>1527790</v>
      </c>
      <c r="P206" s="23">
        <f>+I180-M206</f>
        <v>-756000</v>
      </c>
      <c r="Q206" s="23">
        <f>+J180-N206</f>
        <v>755999.99999999977</v>
      </c>
      <c r="R206" s="23">
        <f>+P206+Q206</f>
        <v>0</v>
      </c>
      <c r="S206" s="23">
        <f>+O206</f>
        <v>1527790</v>
      </c>
      <c r="T206" s="18"/>
      <c r="U206" s="95" t="s">
        <v>2302</v>
      </c>
    </row>
    <row r="207" spans="1:21" x14ac:dyDescent="0.35">
      <c r="A207" s="3" t="s">
        <v>29</v>
      </c>
      <c r="B207" s="3" t="s">
        <v>437</v>
      </c>
      <c r="C207" s="3"/>
      <c r="D207" s="3">
        <v>119.53</v>
      </c>
      <c r="E207" s="91">
        <v>10000</v>
      </c>
      <c r="F207" s="34">
        <f>+D207*0.8364</f>
        <v>99.974892000000011</v>
      </c>
      <c r="G207" s="34"/>
      <c r="H207" s="34">
        <f>+D207*E207</f>
        <v>1195300</v>
      </c>
      <c r="I207" s="34">
        <f>+CEILING(F207*G207,1000)</f>
        <v>0</v>
      </c>
      <c r="J207" s="34">
        <f>(H207-I207)</f>
        <v>1195300</v>
      </c>
      <c r="K207" s="21">
        <v>44402</v>
      </c>
      <c r="L207" s="3" t="s">
        <v>2109</v>
      </c>
      <c r="M207" s="34"/>
      <c r="N207" s="34" t="s">
        <v>244</v>
      </c>
      <c r="O207" s="34">
        <f t="shared" ref="O207:O214" si="26">+SUM(M207:N207)</f>
        <v>0</v>
      </c>
      <c r="P207" s="34"/>
      <c r="Q207" s="34"/>
      <c r="R207" s="34"/>
      <c r="S207" s="34"/>
      <c r="T207" s="3" t="s">
        <v>2135</v>
      </c>
      <c r="U207" s="1" t="s">
        <v>2303</v>
      </c>
    </row>
    <row r="208" spans="1:21" x14ac:dyDescent="0.35">
      <c r="A208" s="3" t="s">
        <v>29</v>
      </c>
      <c r="B208" s="3"/>
      <c r="C208" s="3"/>
      <c r="D208" s="3"/>
      <c r="E208" s="91"/>
      <c r="F208" s="34"/>
      <c r="G208" s="34"/>
      <c r="H208" s="34"/>
      <c r="I208" s="34"/>
      <c r="J208" s="34"/>
      <c r="K208" s="21">
        <v>44402</v>
      </c>
      <c r="L208" s="3" t="s">
        <v>9</v>
      </c>
      <c r="M208" s="34"/>
      <c r="N208" s="34">
        <v>300000</v>
      </c>
      <c r="O208" s="34">
        <f t="shared" si="26"/>
        <v>300000</v>
      </c>
      <c r="P208" s="34"/>
      <c r="Q208" s="34"/>
      <c r="R208" s="34"/>
      <c r="S208" s="34"/>
      <c r="T208" s="3" t="s">
        <v>2135</v>
      </c>
    </row>
    <row r="209" spans="1:21" x14ac:dyDescent="0.35">
      <c r="A209" s="3" t="s">
        <v>29</v>
      </c>
      <c r="B209" s="3"/>
      <c r="C209" s="3"/>
      <c r="D209" s="3"/>
      <c r="E209" s="91"/>
      <c r="F209" s="34"/>
      <c r="G209" s="34"/>
      <c r="H209" s="34"/>
      <c r="I209" s="34"/>
      <c r="J209" s="34"/>
      <c r="K209" s="98">
        <v>44509</v>
      </c>
      <c r="L209" s="3" t="s">
        <v>9</v>
      </c>
      <c r="M209" s="34"/>
      <c r="N209" s="34">
        <v>50000</v>
      </c>
      <c r="O209" s="34">
        <f t="shared" si="26"/>
        <v>50000</v>
      </c>
      <c r="P209" s="34"/>
      <c r="Q209" s="34"/>
      <c r="R209" s="43"/>
      <c r="S209" s="43"/>
      <c r="T209" s="3" t="s">
        <v>2135</v>
      </c>
    </row>
    <row r="210" spans="1:21" x14ac:dyDescent="0.35">
      <c r="A210" s="3" t="s">
        <v>29</v>
      </c>
      <c r="B210" s="3"/>
      <c r="C210" s="3"/>
      <c r="D210" s="3"/>
      <c r="E210" s="91"/>
      <c r="F210" s="34"/>
      <c r="G210" s="34"/>
      <c r="H210" s="34"/>
      <c r="I210" s="34"/>
      <c r="J210" s="34"/>
      <c r="K210" s="98">
        <v>44510</v>
      </c>
      <c r="L210" s="3" t="s">
        <v>9</v>
      </c>
      <c r="M210" s="34"/>
      <c r="N210" s="34">
        <v>650000</v>
      </c>
      <c r="O210" s="34">
        <f t="shared" si="26"/>
        <v>650000</v>
      </c>
      <c r="P210" s="34"/>
      <c r="Q210" s="34"/>
      <c r="R210" s="34"/>
      <c r="S210" s="34"/>
      <c r="T210" s="3" t="s">
        <v>2135</v>
      </c>
    </row>
    <row r="211" spans="1:21" x14ac:dyDescent="0.35">
      <c r="A211" s="3" t="s">
        <v>29</v>
      </c>
      <c r="B211" s="3"/>
      <c r="C211" s="3"/>
      <c r="D211" s="3"/>
      <c r="E211" s="91"/>
      <c r="F211" s="34">
        <f>+D211*0.8364</f>
        <v>0</v>
      </c>
      <c r="G211" s="34"/>
      <c r="H211" s="34"/>
      <c r="I211" s="34"/>
      <c r="J211" s="34"/>
      <c r="K211" s="21">
        <v>44539</v>
      </c>
      <c r="L211" s="3" t="s">
        <v>316</v>
      </c>
      <c r="M211" s="34">
        <v>279500</v>
      </c>
      <c r="N211" s="34"/>
      <c r="O211" s="34">
        <f t="shared" si="26"/>
        <v>279500</v>
      </c>
      <c r="P211" s="34"/>
      <c r="Q211" s="34"/>
      <c r="R211" s="34"/>
      <c r="S211" s="34"/>
      <c r="T211" s="3" t="s">
        <v>2135</v>
      </c>
    </row>
    <row r="212" spans="1:21" x14ac:dyDescent="0.35">
      <c r="A212" s="3" t="s">
        <v>29</v>
      </c>
      <c r="B212" s="3"/>
      <c r="C212" s="3"/>
      <c r="D212" s="3"/>
      <c r="E212" s="91"/>
      <c r="F212" s="34"/>
      <c r="G212" s="34"/>
      <c r="H212" s="34"/>
      <c r="I212" s="34"/>
      <c r="J212" s="34"/>
      <c r="K212" s="21">
        <v>44540</v>
      </c>
      <c r="L212" s="3" t="s">
        <v>316</v>
      </c>
      <c r="M212" s="34">
        <v>279500</v>
      </c>
      <c r="N212" s="34"/>
      <c r="O212" s="34">
        <f t="shared" si="26"/>
        <v>279500</v>
      </c>
      <c r="P212" s="34"/>
      <c r="Q212" s="34"/>
      <c r="R212" s="34"/>
      <c r="S212" s="34"/>
      <c r="T212" s="3" t="s">
        <v>2135</v>
      </c>
    </row>
    <row r="213" spans="1:21" x14ac:dyDescent="0.35">
      <c r="A213" s="3" t="s">
        <v>29</v>
      </c>
      <c r="B213" s="3"/>
      <c r="C213" s="3"/>
      <c r="D213" s="3"/>
      <c r="E213" s="91"/>
      <c r="F213" s="34"/>
      <c r="G213" s="34"/>
      <c r="H213" s="34"/>
      <c r="I213" s="34"/>
      <c r="J213" s="34"/>
      <c r="K213" s="21">
        <v>44540</v>
      </c>
      <c r="L213" s="3" t="s">
        <v>1182</v>
      </c>
      <c r="M213" s="34"/>
      <c r="N213" s="34">
        <v>-300000</v>
      </c>
      <c r="O213" s="34">
        <f t="shared" si="26"/>
        <v>-300000</v>
      </c>
      <c r="P213" s="34"/>
      <c r="Q213" s="34"/>
      <c r="R213" s="34"/>
      <c r="S213" s="34"/>
      <c r="T213" s="3" t="s">
        <v>2135</v>
      </c>
    </row>
    <row r="214" spans="1:21" x14ac:dyDescent="0.35">
      <c r="A214" s="3" t="s">
        <v>29</v>
      </c>
      <c r="B214" s="3"/>
      <c r="C214" s="3"/>
      <c r="D214" s="3"/>
      <c r="E214" s="91"/>
      <c r="F214" s="34"/>
      <c r="G214" s="34"/>
      <c r="H214" s="34"/>
      <c r="I214" s="34"/>
      <c r="J214" s="34"/>
      <c r="K214" s="21">
        <v>44540</v>
      </c>
      <c r="L214" s="3" t="s">
        <v>9</v>
      </c>
      <c r="M214" s="34"/>
      <c r="N214" s="34">
        <v>-63700</v>
      </c>
      <c r="O214" s="34">
        <f t="shared" si="26"/>
        <v>-63700</v>
      </c>
      <c r="P214" s="34"/>
      <c r="Q214" s="34"/>
      <c r="R214" s="34"/>
      <c r="S214" s="34"/>
      <c r="T214" s="3" t="s">
        <v>2135</v>
      </c>
    </row>
    <row r="215" spans="1:21" x14ac:dyDescent="0.35">
      <c r="A215" s="3" t="s">
        <v>29</v>
      </c>
      <c r="B215" s="3"/>
      <c r="C215" s="3"/>
      <c r="D215" s="3"/>
      <c r="E215" s="91"/>
      <c r="F215" s="34"/>
      <c r="G215" s="34"/>
      <c r="H215" s="34"/>
      <c r="I215" s="34"/>
      <c r="J215" s="34"/>
      <c r="K215" s="21"/>
      <c r="L215" s="3"/>
      <c r="M215" s="34"/>
      <c r="N215" s="34"/>
      <c r="O215" s="34"/>
      <c r="P215" s="34"/>
      <c r="Q215" s="34"/>
      <c r="R215" s="34"/>
      <c r="S215" s="34"/>
      <c r="T215" s="3" t="s">
        <v>2135</v>
      </c>
    </row>
    <row r="216" spans="1:21" s="95" customFormat="1" x14ac:dyDescent="0.35">
      <c r="A216" s="18" t="s">
        <v>29</v>
      </c>
      <c r="B216" s="18"/>
      <c r="C216" s="18"/>
      <c r="D216" s="18"/>
      <c r="E216" s="94"/>
      <c r="F216" s="23"/>
      <c r="G216" s="23"/>
      <c r="H216" s="23"/>
      <c r="I216" s="23"/>
      <c r="J216" s="23"/>
      <c r="K216" s="36"/>
      <c r="L216" s="18"/>
      <c r="M216" s="23">
        <f t="shared" ref="M216:N216" si="27">+SUM(M208:M214)</f>
        <v>559000</v>
      </c>
      <c r="N216" s="23">
        <f t="shared" si="27"/>
        <v>636300</v>
      </c>
      <c r="O216" s="23">
        <f>+SUM(O208:O214)</f>
        <v>1195300</v>
      </c>
      <c r="P216" s="23">
        <f>+I207-M216</f>
        <v>-559000</v>
      </c>
      <c r="Q216" s="23">
        <f>+J207-N216</f>
        <v>559000</v>
      </c>
      <c r="R216" s="23">
        <f>+P216+Q216</f>
        <v>0</v>
      </c>
      <c r="S216" s="23">
        <f>+O216</f>
        <v>1195300</v>
      </c>
      <c r="T216" s="18"/>
      <c r="U216" s="95" t="s">
        <v>2302</v>
      </c>
    </row>
    <row r="217" spans="1:21" x14ac:dyDescent="0.35">
      <c r="A217" s="3" t="s">
        <v>30</v>
      </c>
      <c r="B217" s="3" t="s">
        <v>437</v>
      </c>
      <c r="C217" s="3"/>
      <c r="D217" s="3">
        <v>119.52</v>
      </c>
      <c r="E217" s="91">
        <v>10000</v>
      </c>
      <c r="F217" s="34">
        <f>+D217*0.8364</f>
        <v>99.966527999999997</v>
      </c>
      <c r="G217" s="34"/>
      <c r="H217" s="34">
        <f>+D217*E217</f>
        <v>1195200</v>
      </c>
      <c r="I217" s="34">
        <f>+CEILING(F217*G217,1000)</f>
        <v>0</v>
      </c>
      <c r="J217" s="34">
        <f>(H217-I217)</f>
        <v>1195200</v>
      </c>
      <c r="K217" s="21">
        <v>44393</v>
      </c>
      <c r="L217" s="3" t="s">
        <v>2109</v>
      </c>
      <c r="M217" s="34"/>
      <c r="N217" s="34"/>
      <c r="O217" s="34">
        <f t="shared" ref="O217:O228" si="28">+SUM(M217:N217)</f>
        <v>0</v>
      </c>
      <c r="P217" s="34"/>
      <c r="Q217" s="34"/>
      <c r="R217" s="34"/>
      <c r="S217" s="34"/>
      <c r="T217" s="3" t="s">
        <v>2135</v>
      </c>
      <c r="U217" s="1" t="s">
        <v>2303</v>
      </c>
    </row>
    <row r="218" spans="1:21" x14ac:dyDescent="0.35">
      <c r="A218" s="3" t="s">
        <v>30</v>
      </c>
      <c r="B218" s="3"/>
      <c r="C218" s="3"/>
      <c r="D218" s="3"/>
      <c r="E218" s="91"/>
      <c r="F218" s="34"/>
      <c r="G218" s="34"/>
      <c r="H218" s="34"/>
      <c r="I218" s="34"/>
      <c r="J218" s="34"/>
      <c r="K218" s="21">
        <v>44393</v>
      </c>
      <c r="L218" s="3" t="s">
        <v>316</v>
      </c>
      <c r="M218" s="34">
        <v>100000</v>
      </c>
      <c r="N218" s="34"/>
      <c r="O218" s="34">
        <f t="shared" si="28"/>
        <v>100000</v>
      </c>
      <c r="P218" s="34"/>
      <c r="Q218" s="34"/>
      <c r="R218" s="34"/>
      <c r="S218" s="34"/>
      <c r="T218" s="3" t="s">
        <v>2135</v>
      </c>
    </row>
    <row r="219" spans="1:21" x14ac:dyDescent="0.35">
      <c r="A219" s="3" t="s">
        <v>30</v>
      </c>
      <c r="B219" s="3"/>
      <c r="C219" s="3"/>
      <c r="D219" s="3"/>
      <c r="E219" s="91"/>
      <c r="F219" s="34"/>
      <c r="G219" s="34"/>
      <c r="H219" s="34"/>
      <c r="I219" s="34"/>
      <c r="J219" s="34"/>
      <c r="K219" s="21">
        <v>44402</v>
      </c>
      <c r="L219" s="3" t="s">
        <v>1182</v>
      </c>
      <c r="M219" s="34"/>
      <c r="N219" s="34">
        <v>50000</v>
      </c>
      <c r="O219" s="34">
        <f t="shared" si="28"/>
        <v>50000</v>
      </c>
      <c r="P219" s="34"/>
      <c r="Q219" s="34"/>
      <c r="R219" s="43"/>
      <c r="S219" s="43"/>
      <c r="T219" s="3" t="s">
        <v>2135</v>
      </c>
    </row>
    <row r="220" spans="1:21" x14ac:dyDescent="0.35">
      <c r="A220" s="3" t="s">
        <v>30</v>
      </c>
      <c r="B220" s="3"/>
      <c r="C220" s="3"/>
      <c r="D220" s="3"/>
      <c r="E220" s="91"/>
      <c r="F220" s="34"/>
      <c r="G220" s="34"/>
      <c r="H220" s="34"/>
      <c r="I220" s="34"/>
      <c r="J220" s="34"/>
      <c r="K220" s="21">
        <v>44404</v>
      </c>
      <c r="L220" s="3" t="s">
        <v>316</v>
      </c>
      <c r="M220" s="34">
        <v>-100000</v>
      </c>
      <c r="N220" s="34"/>
      <c r="O220" s="34">
        <f t="shared" si="28"/>
        <v>-100000</v>
      </c>
      <c r="P220" s="34"/>
      <c r="Q220" s="34"/>
      <c r="R220" s="43"/>
      <c r="S220" s="43"/>
      <c r="T220" s="3" t="s">
        <v>2135</v>
      </c>
    </row>
    <row r="221" spans="1:21" x14ac:dyDescent="0.35">
      <c r="A221" s="3" t="s">
        <v>30</v>
      </c>
      <c r="B221" s="3"/>
      <c r="C221" s="3"/>
      <c r="D221" s="3"/>
      <c r="E221" s="91"/>
      <c r="F221" s="34"/>
      <c r="G221" s="34"/>
      <c r="H221" s="34"/>
      <c r="I221" s="34"/>
      <c r="J221" s="34"/>
      <c r="K221" s="21">
        <v>44414</v>
      </c>
      <c r="L221" s="3" t="s">
        <v>1182</v>
      </c>
      <c r="M221" s="34"/>
      <c r="N221" s="34">
        <v>250000</v>
      </c>
      <c r="O221" s="34">
        <f t="shared" si="28"/>
        <v>250000</v>
      </c>
      <c r="P221" s="34"/>
      <c r="Q221" s="34"/>
      <c r="R221" s="43"/>
      <c r="S221" s="43"/>
      <c r="T221" s="3" t="s">
        <v>2135</v>
      </c>
    </row>
    <row r="222" spans="1:21" x14ac:dyDescent="0.35">
      <c r="A222" s="3" t="s">
        <v>30</v>
      </c>
      <c r="B222" s="3"/>
      <c r="C222" s="3"/>
      <c r="D222" s="3"/>
      <c r="E222" s="91"/>
      <c r="F222" s="34"/>
      <c r="G222" s="34"/>
      <c r="H222" s="34"/>
      <c r="I222" s="34"/>
      <c r="J222" s="34"/>
      <c r="K222" s="98">
        <v>44469</v>
      </c>
      <c r="L222" s="3" t="s">
        <v>1182</v>
      </c>
      <c r="M222" s="34"/>
      <c r="N222" s="34">
        <v>5000</v>
      </c>
      <c r="O222" s="34">
        <f t="shared" si="28"/>
        <v>5000</v>
      </c>
      <c r="P222" s="34"/>
      <c r="Q222" s="34"/>
      <c r="R222" s="43"/>
      <c r="S222" s="43"/>
      <c r="T222" s="3" t="s">
        <v>2135</v>
      </c>
    </row>
    <row r="223" spans="1:21" x14ac:dyDescent="0.35">
      <c r="A223" s="3" t="s">
        <v>30</v>
      </c>
      <c r="B223" s="3"/>
      <c r="C223" s="3"/>
      <c r="D223" s="3"/>
      <c r="E223" s="91"/>
      <c r="F223" s="34"/>
      <c r="G223" s="34"/>
      <c r="H223" s="34"/>
      <c r="I223" s="34"/>
      <c r="J223" s="34"/>
      <c r="K223" s="98">
        <v>44485</v>
      </c>
      <c r="L223" s="3" t="s">
        <v>1182</v>
      </c>
      <c r="M223" s="34"/>
      <c r="N223" s="34">
        <v>100000</v>
      </c>
      <c r="O223" s="34">
        <f t="shared" si="28"/>
        <v>100000</v>
      </c>
      <c r="P223" s="34"/>
      <c r="Q223" s="34"/>
      <c r="R223" s="34"/>
      <c r="S223" s="34"/>
      <c r="T223" s="3" t="s">
        <v>2135</v>
      </c>
    </row>
    <row r="224" spans="1:21" x14ac:dyDescent="0.35">
      <c r="A224" s="3" t="s">
        <v>30</v>
      </c>
      <c r="B224" s="3"/>
      <c r="C224" s="3"/>
      <c r="D224" s="3"/>
      <c r="E224" s="91"/>
      <c r="F224" s="34">
        <f>+D224*0.8364</f>
        <v>0</v>
      </c>
      <c r="G224" s="34"/>
      <c r="H224" s="34"/>
      <c r="I224" s="34"/>
      <c r="J224" s="34"/>
      <c r="K224" s="21">
        <v>44490</v>
      </c>
      <c r="L224" s="3" t="s">
        <v>1182</v>
      </c>
      <c r="M224" s="34"/>
      <c r="N224" s="34">
        <v>15000</v>
      </c>
      <c r="O224" s="34">
        <f t="shared" si="28"/>
        <v>15000</v>
      </c>
      <c r="P224" s="34"/>
      <c r="Q224" s="34"/>
      <c r="R224" s="34"/>
      <c r="S224" s="34"/>
      <c r="T224" s="3" t="s">
        <v>2135</v>
      </c>
    </row>
    <row r="225" spans="1:21" x14ac:dyDescent="0.35">
      <c r="A225" s="3" t="s">
        <v>30</v>
      </c>
      <c r="B225" s="3"/>
      <c r="C225" s="3"/>
      <c r="D225" s="3"/>
      <c r="E225" s="91"/>
      <c r="F225" s="34"/>
      <c r="G225" s="34"/>
      <c r="H225" s="34"/>
      <c r="I225" s="34"/>
      <c r="J225" s="34"/>
      <c r="K225" s="21">
        <v>44522</v>
      </c>
      <c r="L225" s="3" t="s">
        <v>1182</v>
      </c>
      <c r="M225" s="34"/>
      <c r="N225" s="34">
        <v>340000</v>
      </c>
      <c r="O225" s="34">
        <f t="shared" si="28"/>
        <v>340000</v>
      </c>
      <c r="P225" s="34"/>
      <c r="Q225" s="34"/>
      <c r="R225" s="34"/>
      <c r="S225" s="34"/>
      <c r="T225" s="3" t="s">
        <v>2135</v>
      </c>
    </row>
    <row r="226" spans="1:21" x14ac:dyDescent="0.35">
      <c r="A226" s="3" t="s">
        <v>30</v>
      </c>
      <c r="B226" s="3"/>
      <c r="C226" s="3"/>
      <c r="D226" s="3"/>
      <c r="E226" s="91"/>
      <c r="F226" s="34"/>
      <c r="G226" s="34"/>
      <c r="H226" s="34"/>
      <c r="I226" s="34"/>
      <c r="J226" s="34"/>
      <c r="K226" s="21">
        <v>44552</v>
      </c>
      <c r="L226" s="3" t="s">
        <v>316</v>
      </c>
      <c r="M226" s="34">
        <v>140000</v>
      </c>
      <c r="N226" s="34"/>
      <c r="O226" s="34">
        <f t="shared" si="28"/>
        <v>140000</v>
      </c>
      <c r="P226" s="34"/>
      <c r="Q226" s="34"/>
      <c r="R226" s="34"/>
      <c r="S226" s="34"/>
      <c r="T226" s="3" t="s">
        <v>2135</v>
      </c>
    </row>
    <row r="227" spans="1:21" x14ac:dyDescent="0.35">
      <c r="A227" s="3" t="s">
        <v>30</v>
      </c>
      <c r="B227" s="3"/>
      <c r="C227" s="3"/>
      <c r="D227" s="3"/>
      <c r="E227" s="91"/>
      <c r="F227" s="34"/>
      <c r="G227" s="34"/>
      <c r="H227" s="34"/>
      <c r="I227" s="34"/>
      <c r="J227" s="34"/>
      <c r="K227" s="21">
        <v>44640</v>
      </c>
      <c r="L227" s="3" t="s">
        <v>316</v>
      </c>
      <c r="M227" s="34">
        <v>420000</v>
      </c>
      <c r="N227" s="34"/>
      <c r="O227" s="34">
        <f t="shared" si="28"/>
        <v>420000</v>
      </c>
      <c r="P227" s="34"/>
      <c r="Q227" s="34"/>
      <c r="R227" s="34"/>
      <c r="S227" s="34"/>
      <c r="T227" s="3" t="s">
        <v>2135</v>
      </c>
    </row>
    <row r="228" spans="1:21" x14ac:dyDescent="0.35">
      <c r="A228" s="3" t="s">
        <v>30</v>
      </c>
      <c r="B228" s="3"/>
      <c r="C228" s="3"/>
      <c r="D228" s="3"/>
      <c r="E228" s="91"/>
      <c r="F228" s="34"/>
      <c r="G228" s="34"/>
      <c r="H228" s="34"/>
      <c r="I228" s="34"/>
      <c r="J228" s="34"/>
      <c r="K228" s="21">
        <v>44631</v>
      </c>
      <c r="L228" s="3" t="s">
        <v>9</v>
      </c>
      <c r="M228" s="34"/>
      <c r="N228" s="34">
        <v>-124800</v>
      </c>
      <c r="O228" s="34">
        <f t="shared" si="28"/>
        <v>-124800</v>
      </c>
      <c r="P228" s="34"/>
      <c r="Q228" s="34"/>
      <c r="R228" s="34"/>
      <c r="S228" s="34"/>
      <c r="T228" s="3" t="s">
        <v>1618</v>
      </c>
    </row>
    <row r="229" spans="1:21" x14ac:dyDescent="0.35">
      <c r="A229" s="3" t="s">
        <v>30</v>
      </c>
      <c r="B229" s="3"/>
      <c r="C229" s="3"/>
      <c r="D229" s="3"/>
      <c r="E229" s="91"/>
      <c r="F229" s="34"/>
      <c r="G229" s="34"/>
      <c r="H229" s="34"/>
      <c r="I229" s="34"/>
      <c r="J229" s="34"/>
      <c r="K229" s="21"/>
      <c r="L229" s="3" t="s">
        <v>244</v>
      </c>
      <c r="M229" s="34"/>
      <c r="N229" s="34"/>
      <c r="O229" s="34"/>
      <c r="P229" s="34"/>
      <c r="Q229" s="34"/>
      <c r="R229" s="34"/>
      <c r="S229" s="34"/>
      <c r="T229" s="3" t="s">
        <v>2135</v>
      </c>
    </row>
    <row r="230" spans="1:21" s="95" customFormat="1" x14ac:dyDescent="0.35">
      <c r="A230" s="18" t="s">
        <v>30</v>
      </c>
      <c r="B230" s="18"/>
      <c r="C230" s="18"/>
      <c r="D230" s="18"/>
      <c r="E230" s="94"/>
      <c r="F230" s="23"/>
      <c r="G230" s="23"/>
      <c r="H230" s="23"/>
      <c r="I230" s="23"/>
      <c r="J230" s="23"/>
      <c r="K230" s="36"/>
      <c r="L230" s="18"/>
      <c r="M230" s="23">
        <f t="shared" ref="M230:N230" si="29">SUM(M218:M228)</f>
        <v>560000</v>
      </c>
      <c r="N230" s="23">
        <f t="shared" si="29"/>
        <v>635200</v>
      </c>
      <c r="O230" s="23">
        <f>SUM(O218:O228)</f>
        <v>1195200</v>
      </c>
      <c r="P230" s="23">
        <f>+I217-M230</f>
        <v>-560000</v>
      </c>
      <c r="Q230" s="23">
        <f>+J217-N230</f>
        <v>560000</v>
      </c>
      <c r="R230" s="23">
        <f>+P230+Q230</f>
        <v>0</v>
      </c>
      <c r="S230" s="23">
        <f>+O230</f>
        <v>1195200</v>
      </c>
      <c r="T230" s="18"/>
      <c r="U230" s="95" t="s">
        <v>2302</v>
      </c>
    </row>
    <row r="231" spans="1:21" x14ac:dyDescent="0.35">
      <c r="A231" s="3" t="s">
        <v>44</v>
      </c>
      <c r="B231" s="3" t="s">
        <v>437</v>
      </c>
      <c r="C231" s="3"/>
      <c r="D231" s="3">
        <v>119.51</v>
      </c>
      <c r="E231" s="91">
        <v>10000</v>
      </c>
      <c r="F231" s="34">
        <f>+D231*0.8364</f>
        <v>99.958164000000011</v>
      </c>
      <c r="G231" s="34"/>
      <c r="H231" s="34">
        <f>+D231*E231</f>
        <v>1195100</v>
      </c>
      <c r="I231" s="34">
        <f>+CEILING(F231*G231,1000)</f>
        <v>0</v>
      </c>
      <c r="J231" s="34">
        <f>(H231-I231)</f>
        <v>1195100</v>
      </c>
      <c r="K231" s="21">
        <v>44393</v>
      </c>
      <c r="L231" s="3" t="s">
        <v>2109</v>
      </c>
      <c r="M231" s="34"/>
      <c r="N231" s="34"/>
      <c r="O231" s="34">
        <f t="shared" ref="O231:O254" si="30">+SUM(M231:N231)</f>
        <v>0</v>
      </c>
      <c r="P231" s="34"/>
      <c r="Q231" s="34"/>
      <c r="R231" s="34"/>
      <c r="S231" s="34"/>
      <c r="T231" s="3" t="s">
        <v>2135</v>
      </c>
      <c r="U231" s="1" t="s">
        <v>2303</v>
      </c>
    </row>
    <row r="232" spans="1:21" x14ac:dyDescent="0.35">
      <c r="A232" s="3" t="s">
        <v>44</v>
      </c>
      <c r="B232" s="3"/>
      <c r="C232" s="3"/>
      <c r="D232" s="3"/>
      <c r="E232" s="91"/>
      <c r="F232" s="34"/>
      <c r="G232" s="34"/>
      <c r="H232" s="34"/>
      <c r="I232" s="34"/>
      <c r="J232" s="34"/>
      <c r="K232" s="21">
        <v>44393</v>
      </c>
      <c r="L232" s="3" t="s">
        <v>316</v>
      </c>
      <c r="M232" s="34">
        <v>50000</v>
      </c>
      <c r="N232" s="34"/>
      <c r="O232" s="34">
        <f t="shared" si="30"/>
        <v>50000</v>
      </c>
      <c r="P232" s="34"/>
      <c r="Q232" s="34"/>
      <c r="R232" s="43"/>
      <c r="S232" s="43"/>
      <c r="T232" s="3" t="s">
        <v>2135</v>
      </c>
    </row>
    <row r="233" spans="1:21" x14ac:dyDescent="0.35">
      <c r="A233" s="3" t="s">
        <v>44</v>
      </c>
      <c r="B233" s="3"/>
      <c r="C233" s="3"/>
      <c r="D233" s="3"/>
      <c r="E233" s="91"/>
      <c r="F233" s="34"/>
      <c r="G233" s="34"/>
      <c r="H233" s="34"/>
      <c r="I233" s="34"/>
      <c r="J233" s="34"/>
      <c r="K233" s="21">
        <v>44393</v>
      </c>
      <c r="L233" s="3" t="s">
        <v>316</v>
      </c>
      <c r="M233" s="34">
        <v>100000</v>
      </c>
      <c r="N233" s="34"/>
      <c r="O233" s="34">
        <f t="shared" si="30"/>
        <v>100000</v>
      </c>
      <c r="P233" s="34"/>
      <c r="Q233" s="34"/>
      <c r="R233" s="34"/>
      <c r="S233" s="34"/>
      <c r="T233" s="3" t="s">
        <v>2135</v>
      </c>
    </row>
    <row r="234" spans="1:21" x14ac:dyDescent="0.35">
      <c r="A234" s="3" t="s">
        <v>44</v>
      </c>
      <c r="B234" s="3"/>
      <c r="C234" s="3"/>
      <c r="D234" s="3"/>
      <c r="E234" s="91"/>
      <c r="F234" s="34"/>
      <c r="G234" s="34"/>
      <c r="H234" s="34"/>
      <c r="I234" s="34"/>
      <c r="J234" s="34"/>
      <c r="K234" s="21">
        <v>44399</v>
      </c>
      <c r="L234" s="3" t="s">
        <v>316</v>
      </c>
      <c r="M234" s="34">
        <v>25000</v>
      </c>
      <c r="N234" s="34"/>
      <c r="O234" s="34">
        <f t="shared" si="30"/>
        <v>25000</v>
      </c>
      <c r="P234" s="34"/>
      <c r="Q234" s="34"/>
      <c r="R234" s="34"/>
      <c r="S234" s="34"/>
      <c r="T234" s="3" t="s">
        <v>2135</v>
      </c>
    </row>
    <row r="235" spans="1:21" x14ac:dyDescent="0.35">
      <c r="A235" s="3" t="s">
        <v>44</v>
      </c>
      <c r="B235" s="3"/>
      <c r="C235" s="3"/>
      <c r="D235" s="3"/>
      <c r="E235" s="91"/>
      <c r="F235" s="34"/>
      <c r="G235" s="34"/>
      <c r="H235" s="34"/>
      <c r="I235" s="34"/>
      <c r="J235" s="34"/>
      <c r="K235" s="21">
        <v>44399</v>
      </c>
      <c r="L235" s="3" t="s">
        <v>316</v>
      </c>
      <c r="M235" s="34">
        <v>25000</v>
      </c>
      <c r="N235" s="34"/>
      <c r="O235" s="34">
        <f t="shared" si="30"/>
        <v>25000</v>
      </c>
      <c r="P235" s="34"/>
      <c r="Q235" s="34"/>
      <c r="R235" s="34"/>
      <c r="S235" s="34"/>
      <c r="T235" s="3" t="s">
        <v>2135</v>
      </c>
    </row>
    <row r="236" spans="1:21" x14ac:dyDescent="0.35">
      <c r="A236" s="3" t="s">
        <v>44</v>
      </c>
      <c r="B236" s="3"/>
      <c r="C236" s="3"/>
      <c r="D236" s="3"/>
      <c r="E236" s="91"/>
      <c r="F236" s="34"/>
      <c r="G236" s="34"/>
      <c r="H236" s="34"/>
      <c r="I236" s="34"/>
      <c r="J236" s="34"/>
      <c r="K236" s="98">
        <v>44399</v>
      </c>
      <c r="L236" s="3" t="s">
        <v>316</v>
      </c>
      <c r="M236" s="34">
        <v>50000</v>
      </c>
      <c r="N236" s="34"/>
      <c r="O236" s="34">
        <f t="shared" si="30"/>
        <v>50000</v>
      </c>
      <c r="P236" s="34"/>
      <c r="Q236" s="34"/>
      <c r="R236" s="34"/>
      <c r="S236" s="34"/>
      <c r="T236" s="3" t="s">
        <v>2135</v>
      </c>
    </row>
    <row r="237" spans="1:21" x14ac:dyDescent="0.35">
      <c r="A237" s="3" t="s">
        <v>44</v>
      </c>
      <c r="B237" s="3"/>
      <c r="C237" s="3"/>
      <c r="D237" s="3"/>
      <c r="E237" s="91"/>
      <c r="F237" s="34"/>
      <c r="G237" s="34"/>
      <c r="H237" s="34"/>
      <c r="I237" s="34"/>
      <c r="J237" s="34"/>
      <c r="K237" s="98">
        <v>44422</v>
      </c>
      <c r="L237" s="3" t="s">
        <v>316</v>
      </c>
      <c r="M237" s="34">
        <v>35000</v>
      </c>
      <c r="N237" s="34"/>
      <c r="O237" s="34">
        <f t="shared" si="30"/>
        <v>35000</v>
      </c>
      <c r="P237" s="34"/>
      <c r="Q237" s="34"/>
      <c r="R237" s="34"/>
      <c r="S237" s="34"/>
      <c r="T237" s="3" t="s">
        <v>2135</v>
      </c>
    </row>
    <row r="238" spans="1:21" x14ac:dyDescent="0.35">
      <c r="A238" s="3" t="s">
        <v>44</v>
      </c>
      <c r="B238" s="3"/>
      <c r="C238" s="3"/>
      <c r="D238" s="3"/>
      <c r="E238" s="91"/>
      <c r="F238" s="34">
        <f>+D238*0.8364</f>
        <v>0</v>
      </c>
      <c r="G238" s="34"/>
      <c r="H238" s="34"/>
      <c r="I238" s="34"/>
      <c r="J238" s="34"/>
      <c r="K238" s="21">
        <v>44634</v>
      </c>
      <c r="L238" s="3" t="s">
        <v>316</v>
      </c>
      <c r="M238" s="34">
        <v>10000</v>
      </c>
      <c r="N238" s="34"/>
      <c r="O238" s="34">
        <f t="shared" si="30"/>
        <v>10000</v>
      </c>
      <c r="P238" s="34"/>
      <c r="Q238" s="34"/>
      <c r="R238" s="34"/>
      <c r="S238" s="34"/>
      <c r="T238" s="3" t="s">
        <v>2135</v>
      </c>
    </row>
    <row r="239" spans="1:21" x14ac:dyDescent="0.35">
      <c r="A239" s="3" t="s">
        <v>44</v>
      </c>
      <c r="B239" s="3"/>
      <c r="C239" s="3"/>
      <c r="D239" s="3"/>
      <c r="E239" s="91"/>
      <c r="F239" s="34"/>
      <c r="G239" s="34"/>
      <c r="H239" s="34"/>
      <c r="I239" s="34"/>
      <c r="J239" s="34"/>
      <c r="K239" s="21">
        <v>44662</v>
      </c>
      <c r="L239" s="3" t="s">
        <v>1182</v>
      </c>
      <c r="M239" s="34"/>
      <c r="N239" s="34">
        <v>200000</v>
      </c>
      <c r="O239" s="34">
        <f t="shared" si="30"/>
        <v>200000</v>
      </c>
      <c r="P239" s="34"/>
      <c r="Q239" s="34"/>
      <c r="R239" s="34"/>
      <c r="S239" s="34"/>
      <c r="T239" s="3" t="s">
        <v>2135</v>
      </c>
    </row>
    <row r="240" spans="1:21" x14ac:dyDescent="0.35">
      <c r="A240" s="3" t="s">
        <v>44</v>
      </c>
      <c r="B240" s="3"/>
      <c r="C240" s="3"/>
      <c r="D240" s="3"/>
      <c r="E240" s="91"/>
      <c r="F240" s="34"/>
      <c r="G240" s="34"/>
      <c r="H240" s="34"/>
      <c r="I240" s="34"/>
      <c r="J240" s="34"/>
      <c r="K240" s="21">
        <v>44724</v>
      </c>
      <c r="L240" s="3" t="s">
        <v>1182</v>
      </c>
      <c r="M240" s="34"/>
      <c r="N240" s="34">
        <v>320891</v>
      </c>
      <c r="O240" s="34">
        <f t="shared" si="30"/>
        <v>320891</v>
      </c>
      <c r="P240" s="34"/>
      <c r="Q240" s="34"/>
      <c r="R240" s="34"/>
      <c r="S240" s="34"/>
      <c r="T240" s="3" t="s">
        <v>2135</v>
      </c>
    </row>
    <row r="241" spans="1:21" x14ac:dyDescent="0.35">
      <c r="A241" s="3" t="s">
        <v>44</v>
      </c>
      <c r="B241" s="3"/>
      <c r="C241" s="3"/>
      <c r="D241" s="3"/>
      <c r="E241" s="91"/>
      <c r="F241" s="34"/>
      <c r="G241" s="34"/>
      <c r="H241" s="34"/>
      <c r="I241" s="34"/>
      <c r="J241" s="34"/>
      <c r="K241" s="21">
        <v>44656</v>
      </c>
      <c r="L241" s="3" t="s">
        <v>316</v>
      </c>
      <c r="M241" s="34">
        <v>50000</v>
      </c>
      <c r="N241" s="34"/>
      <c r="O241" s="34">
        <f t="shared" si="30"/>
        <v>50000</v>
      </c>
      <c r="P241" s="34"/>
      <c r="Q241" s="34"/>
      <c r="R241" s="43"/>
      <c r="S241" s="43"/>
      <c r="T241" s="3" t="s">
        <v>2135</v>
      </c>
    </row>
    <row r="242" spans="1:21" x14ac:dyDescent="0.35">
      <c r="A242" s="3" t="s">
        <v>44</v>
      </c>
      <c r="B242" s="3"/>
      <c r="C242" s="3"/>
      <c r="D242" s="3"/>
      <c r="E242" s="91"/>
      <c r="F242" s="34"/>
      <c r="G242" s="34"/>
      <c r="H242" s="34"/>
      <c r="I242" s="34"/>
      <c r="J242" s="34"/>
      <c r="K242" s="3"/>
      <c r="L242" s="100" t="s">
        <v>2167</v>
      </c>
      <c r="M242" s="100">
        <v>265000</v>
      </c>
      <c r="N242" s="34"/>
      <c r="O242" s="34">
        <f t="shared" si="30"/>
        <v>265000</v>
      </c>
      <c r="P242" s="34"/>
      <c r="Q242" s="34"/>
      <c r="R242" s="43"/>
      <c r="S242" s="43"/>
      <c r="T242" s="3" t="s">
        <v>2135</v>
      </c>
    </row>
    <row r="243" spans="1:21" x14ac:dyDescent="0.35">
      <c r="A243" s="3" t="s">
        <v>44</v>
      </c>
      <c r="B243" s="3"/>
      <c r="C243" s="3"/>
      <c r="D243" s="3"/>
      <c r="E243" s="91"/>
      <c r="F243" s="34"/>
      <c r="G243" s="34"/>
      <c r="H243" s="34"/>
      <c r="I243" s="34"/>
      <c r="J243" s="34"/>
      <c r="K243" s="98">
        <v>44801</v>
      </c>
      <c r="L243" s="3" t="s">
        <v>9</v>
      </c>
      <c r="M243" s="34"/>
      <c r="N243" s="34">
        <v>240000</v>
      </c>
      <c r="O243" s="34">
        <f t="shared" si="30"/>
        <v>240000</v>
      </c>
      <c r="P243" s="34"/>
      <c r="Q243" s="34"/>
      <c r="R243" s="43"/>
      <c r="S243" s="43"/>
      <c r="T243" s="3" t="s">
        <v>2135</v>
      </c>
    </row>
    <row r="244" spans="1:21" x14ac:dyDescent="0.35">
      <c r="A244" s="3" t="s">
        <v>44</v>
      </c>
      <c r="B244" s="3"/>
      <c r="C244" s="3"/>
      <c r="D244" s="3"/>
      <c r="E244" s="91"/>
      <c r="F244" s="34"/>
      <c r="G244" s="34"/>
      <c r="H244" s="34"/>
      <c r="I244" s="34"/>
      <c r="J244" s="34"/>
      <c r="K244" s="21"/>
      <c r="L244" s="3" t="s">
        <v>316</v>
      </c>
      <c r="M244" s="34">
        <v>480000</v>
      </c>
      <c r="N244" s="34"/>
      <c r="O244" s="34">
        <f t="shared" si="30"/>
        <v>480000</v>
      </c>
      <c r="P244" s="34"/>
      <c r="Q244" s="34"/>
      <c r="R244" s="43"/>
      <c r="S244" s="43"/>
      <c r="T244" s="3" t="s">
        <v>2135</v>
      </c>
    </row>
    <row r="245" spans="1:21" x14ac:dyDescent="0.35">
      <c r="A245" s="3" t="s">
        <v>44</v>
      </c>
      <c r="B245" s="3"/>
      <c r="C245" s="3"/>
      <c r="D245" s="3"/>
      <c r="E245" s="91"/>
      <c r="F245" s="34"/>
      <c r="G245" s="34"/>
      <c r="H245" s="34"/>
      <c r="I245" s="34"/>
      <c r="J245" s="34"/>
      <c r="K245" s="3"/>
      <c r="L245" s="3" t="s">
        <v>316</v>
      </c>
      <c r="M245" s="34">
        <v>80000</v>
      </c>
      <c r="N245" s="34"/>
      <c r="O245" s="34">
        <f t="shared" si="30"/>
        <v>80000</v>
      </c>
      <c r="P245" s="34"/>
      <c r="Q245" s="34"/>
      <c r="R245" s="43"/>
      <c r="S245" s="43"/>
      <c r="T245" s="3" t="s">
        <v>2135</v>
      </c>
    </row>
    <row r="246" spans="1:21" x14ac:dyDescent="0.35">
      <c r="A246" s="3" t="s">
        <v>44</v>
      </c>
      <c r="B246" s="3"/>
      <c r="C246" s="3"/>
      <c r="D246" s="3"/>
      <c r="E246" s="91"/>
      <c r="F246" s="34"/>
      <c r="G246" s="34"/>
      <c r="H246" s="34"/>
      <c r="I246" s="34"/>
      <c r="J246" s="34"/>
      <c r="K246" s="98">
        <v>44871</v>
      </c>
      <c r="L246" s="3" t="s">
        <v>9</v>
      </c>
      <c r="M246" s="34"/>
      <c r="N246" s="34">
        <v>-185000</v>
      </c>
      <c r="O246" s="34">
        <f t="shared" si="30"/>
        <v>-185000</v>
      </c>
      <c r="P246" s="34"/>
      <c r="Q246" s="34"/>
      <c r="R246" s="34"/>
      <c r="S246" s="34"/>
      <c r="T246" s="3" t="s">
        <v>1618</v>
      </c>
    </row>
    <row r="247" spans="1:21" x14ac:dyDescent="0.35">
      <c r="A247" s="3" t="s">
        <v>44</v>
      </c>
      <c r="B247" s="3"/>
      <c r="C247" s="3"/>
      <c r="D247" s="3"/>
      <c r="E247" s="91"/>
      <c r="F247" s="34">
        <f t="shared" ref="F247:F284" si="31">+D247*0.8364</f>
        <v>0</v>
      </c>
      <c r="G247" s="34"/>
      <c r="H247" s="34"/>
      <c r="I247" s="34"/>
      <c r="J247" s="34"/>
      <c r="K247" s="98">
        <v>44962</v>
      </c>
      <c r="L247" s="3" t="s">
        <v>9</v>
      </c>
      <c r="M247" s="34"/>
      <c r="N247" s="34">
        <v>100000</v>
      </c>
      <c r="O247" s="34">
        <f t="shared" si="30"/>
        <v>100000</v>
      </c>
      <c r="P247" s="34"/>
      <c r="Q247" s="34"/>
      <c r="R247" s="34"/>
      <c r="S247" s="34"/>
      <c r="T247" s="3" t="s">
        <v>1618</v>
      </c>
    </row>
    <row r="248" spans="1:21" x14ac:dyDescent="0.35">
      <c r="A248" s="3" t="s">
        <v>44</v>
      </c>
      <c r="B248" s="3"/>
      <c r="C248" s="3"/>
      <c r="D248" s="3"/>
      <c r="E248" s="91"/>
      <c r="F248" s="34"/>
      <c r="G248" s="34"/>
      <c r="H248" s="34"/>
      <c r="I248" s="34"/>
      <c r="J248" s="34"/>
      <c r="K248" s="98"/>
      <c r="L248" s="100" t="s">
        <v>2168</v>
      </c>
      <c r="M248" s="100">
        <v>100000</v>
      </c>
      <c r="N248" s="34"/>
      <c r="O248" s="34">
        <f t="shared" si="30"/>
        <v>100000</v>
      </c>
      <c r="P248" s="34"/>
      <c r="Q248" s="34"/>
      <c r="R248" s="34"/>
      <c r="S248" s="34"/>
      <c r="T248" s="3" t="s">
        <v>1618</v>
      </c>
    </row>
    <row r="249" spans="1:21" x14ac:dyDescent="0.35">
      <c r="A249" s="3" t="s">
        <v>44</v>
      </c>
      <c r="B249" s="3"/>
      <c r="C249" s="3"/>
      <c r="D249" s="3"/>
      <c r="E249" s="91"/>
      <c r="F249" s="34"/>
      <c r="G249" s="34"/>
      <c r="H249" s="34"/>
      <c r="I249" s="34"/>
      <c r="J249" s="34"/>
      <c r="K249" s="98"/>
      <c r="L249" s="100" t="s">
        <v>2169</v>
      </c>
      <c r="M249" s="100">
        <v>50000</v>
      </c>
      <c r="N249" s="34"/>
      <c r="O249" s="34">
        <f t="shared" si="30"/>
        <v>50000</v>
      </c>
      <c r="P249" s="34"/>
      <c r="Q249" s="34"/>
      <c r="R249" s="34"/>
      <c r="S249" s="34"/>
      <c r="T249" s="3" t="s">
        <v>1618</v>
      </c>
    </row>
    <row r="250" spans="1:21" x14ac:dyDescent="0.35">
      <c r="A250" s="3" t="s">
        <v>44</v>
      </c>
      <c r="B250" s="3"/>
      <c r="C250" s="3"/>
      <c r="D250" s="3"/>
      <c r="E250" s="91"/>
      <c r="F250" s="34"/>
      <c r="G250" s="34"/>
      <c r="H250" s="34"/>
      <c r="I250" s="34"/>
      <c r="J250" s="34"/>
      <c r="K250" s="98">
        <v>45057</v>
      </c>
      <c r="L250" s="3" t="s">
        <v>9</v>
      </c>
      <c r="M250" s="34"/>
      <c r="N250" s="34">
        <v>-250000</v>
      </c>
      <c r="O250" s="34">
        <f t="shared" si="30"/>
        <v>-250000</v>
      </c>
      <c r="P250" s="34"/>
      <c r="Q250" s="34"/>
      <c r="R250" s="34"/>
      <c r="S250" s="34"/>
      <c r="T250" s="3" t="s">
        <v>1618</v>
      </c>
    </row>
    <row r="251" spans="1:21" x14ac:dyDescent="0.35">
      <c r="A251" s="3" t="s">
        <v>44</v>
      </c>
      <c r="B251" s="3"/>
      <c r="C251" s="3"/>
      <c r="D251" s="3"/>
      <c r="E251" s="91"/>
      <c r="F251" s="34"/>
      <c r="G251" s="34"/>
      <c r="H251" s="34"/>
      <c r="I251" s="34"/>
      <c r="J251" s="34"/>
      <c r="K251" s="98">
        <v>45059</v>
      </c>
      <c r="L251" s="3" t="s">
        <v>9</v>
      </c>
      <c r="M251" s="34"/>
      <c r="N251" s="34">
        <v>-115000</v>
      </c>
      <c r="O251" s="34">
        <f t="shared" si="30"/>
        <v>-115000</v>
      </c>
      <c r="P251" s="34"/>
      <c r="Q251" s="34"/>
      <c r="R251" s="34"/>
      <c r="S251" s="34"/>
      <c r="T251" s="3" t="s">
        <v>1618</v>
      </c>
    </row>
    <row r="252" spans="1:21" x14ac:dyDescent="0.35">
      <c r="A252" s="3" t="s">
        <v>44</v>
      </c>
      <c r="B252" s="3"/>
      <c r="C252" s="3"/>
      <c r="D252" s="3"/>
      <c r="E252" s="91"/>
      <c r="F252" s="34">
        <f t="shared" si="31"/>
        <v>0</v>
      </c>
      <c r="G252" s="34"/>
      <c r="H252" s="34"/>
      <c r="I252" s="34"/>
      <c r="J252" s="34"/>
      <c r="K252" s="98">
        <v>45078</v>
      </c>
      <c r="L252" s="3" t="s">
        <v>316</v>
      </c>
      <c r="M252" s="34">
        <v>-310000</v>
      </c>
      <c r="N252" s="34"/>
      <c r="O252" s="34">
        <f t="shared" si="30"/>
        <v>-310000</v>
      </c>
      <c r="P252" s="34"/>
      <c r="Q252" s="34"/>
      <c r="R252" s="34"/>
      <c r="S252" s="34"/>
      <c r="T252" s="3" t="s">
        <v>1618</v>
      </c>
    </row>
    <row r="253" spans="1:21" x14ac:dyDescent="0.35">
      <c r="A253" s="3" t="s">
        <v>44</v>
      </c>
      <c r="B253" s="3"/>
      <c r="C253" s="3" t="s">
        <v>1989</v>
      </c>
      <c r="D253" s="3"/>
      <c r="E253" s="91"/>
      <c r="F253" s="34"/>
      <c r="G253" s="34"/>
      <c r="H253" s="34"/>
      <c r="I253" s="34"/>
      <c r="J253" s="34"/>
      <c r="K253" s="98">
        <v>45281</v>
      </c>
      <c r="L253" s="3" t="s">
        <v>316</v>
      </c>
      <c r="M253" s="34">
        <v>-75000</v>
      </c>
      <c r="N253" s="34"/>
      <c r="O253" s="34">
        <f t="shared" si="30"/>
        <v>-75000</v>
      </c>
      <c r="P253" s="34"/>
      <c r="Q253" s="34"/>
      <c r="R253" s="34"/>
      <c r="S253" s="34"/>
      <c r="T253" s="3" t="s">
        <v>1618</v>
      </c>
    </row>
    <row r="254" spans="1:21" x14ac:dyDescent="0.35">
      <c r="A254" s="3" t="s">
        <v>44</v>
      </c>
      <c r="B254" s="3"/>
      <c r="C254" s="3" t="s">
        <v>1990</v>
      </c>
      <c r="D254" s="3"/>
      <c r="E254" s="91"/>
      <c r="F254" s="34"/>
      <c r="G254" s="34"/>
      <c r="H254" s="34"/>
      <c r="I254" s="34"/>
      <c r="J254" s="34"/>
      <c r="K254" s="98">
        <v>45281</v>
      </c>
      <c r="L254" s="3" t="s">
        <v>316</v>
      </c>
      <c r="M254" s="34">
        <v>-50000</v>
      </c>
      <c r="N254" s="34"/>
      <c r="O254" s="34">
        <f t="shared" si="30"/>
        <v>-50000</v>
      </c>
      <c r="P254" s="34"/>
      <c r="Q254" s="34"/>
      <c r="R254" s="34"/>
      <c r="S254" s="34"/>
      <c r="T254" s="3" t="s">
        <v>1618</v>
      </c>
    </row>
    <row r="255" spans="1:21" x14ac:dyDescent="0.35">
      <c r="A255" s="3" t="s">
        <v>44</v>
      </c>
      <c r="B255" s="3"/>
      <c r="C255" s="3"/>
      <c r="D255" s="3"/>
      <c r="E255" s="91"/>
      <c r="F255" s="34"/>
      <c r="G255" s="34"/>
      <c r="H255" s="34"/>
      <c r="I255" s="34"/>
      <c r="J255" s="34"/>
      <c r="K255" s="3"/>
      <c r="L255" s="3"/>
      <c r="M255" s="34"/>
      <c r="N255" s="34"/>
      <c r="O255" s="34"/>
      <c r="P255" s="34"/>
      <c r="Q255" s="34"/>
      <c r="R255" s="34"/>
      <c r="S255" s="34"/>
      <c r="T255" s="3" t="s">
        <v>2135</v>
      </c>
    </row>
    <row r="256" spans="1:21" s="95" customFormat="1" x14ac:dyDescent="0.35">
      <c r="A256" s="18" t="s">
        <v>44</v>
      </c>
      <c r="B256" s="18"/>
      <c r="C256" s="18"/>
      <c r="D256" s="18"/>
      <c r="E256" s="94"/>
      <c r="F256" s="23"/>
      <c r="G256" s="23"/>
      <c r="H256" s="23"/>
      <c r="I256" s="23"/>
      <c r="J256" s="23"/>
      <c r="K256" s="18"/>
      <c r="L256" s="18"/>
      <c r="M256" s="23">
        <f t="shared" ref="M256:N256" si="32">SUM(M232:M254)</f>
        <v>885000</v>
      </c>
      <c r="N256" s="23">
        <f t="shared" si="32"/>
        <v>310891</v>
      </c>
      <c r="O256" s="23">
        <f>SUM(O232:O254)</f>
        <v>1195891</v>
      </c>
      <c r="P256" s="23">
        <f>+I231-M256</f>
        <v>-885000</v>
      </c>
      <c r="Q256" s="23">
        <f>+J231-N256</f>
        <v>884209</v>
      </c>
      <c r="R256" s="23">
        <f>+P256+Q256</f>
        <v>-791</v>
      </c>
      <c r="S256" s="23">
        <f>+O256</f>
        <v>1195891</v>
      </c>
      <c r="T256" s="18"/>
      <c r="U256" s="95" t="s">
        <v>2302</v>
      </c>
    </row>
    <row r="257" spans="1:21" x14ac:dyDescent="0.35">
      <c r="A257" s="3" t="s">
        <v>45</v>
      </c>
      <c r="B257" s="3" t="s">
        <v>437</v>
      </c>
      <c r="C257" s="3"/>
      <c r="D257" s="3">
        <v>119.49</v>
      </c>
      <c r="E257" s="91">
        <v>10000</v>
      </c>
      <c r="F257" s="34">
        <f>+D257*0.8364</f>
        <v>99.941435999999996</v>
      </c>
      <c r="G257" s="34"/>
      <c r="H257" s="34">
        <f>+D257*E257</f>
        <v>1194900</v>
      </c>
      <c r="I257" s="34">
        <f>+CEILING(F257*G257,1000)</f>
        <v>0</v>
      </c>
      <c r="J257" s="34">
        <f>(H257-I257)</f>
        <v>1194900</v>
      </c>
      <c r="K257" s="98">
        <v>44400</v>
      </c>
      <c r="L257" s="3" t="s">
        <v>2109</v>
      </c>
      <c r="M257" s="34"/>
      <c r="N257" s="34"/>
      <c r="O257" s="34"/>
      <c r="P257" s="34"/>
      <c r="Q257" s="34"/>
      <c r="R257" s="34"/>
      <c r="S257" s="34"/>
      <c r="T257" s="3" t="s">
        <v>2135</v>
      </c>
      <c r="U257" s="1" t="s">
        <v>2303</v>
      </c>
    </row>
    <row r="258" spans="1:21" x14ac:dyDescent="0.35">
      <c r="A258" s="3" t="s">
        <v>45</v>
      </c>
      <c r="B258" s="3"/>
      <c r="C258" s="3"/>
      <c r="D258" s="3"/>
      <c r="E258" s="91"/>
      <c r="F258" s="34">
        <f t="shared" si="31"/>
        <v>0</v>
      </c>
      <c r="G258" s="34"/>
      <c r="H258" s="34"/>
      <c r="I258" s="34"/>
      <c r="J258" s="34"/>
      <c r="K258" s="98">
        <v>44400</v>
      </c>
      <c r="L258" s="3" t="s">
        <v>316</v>
      </c>
      <c r="M258" s="34">
        <v>25000</v>
      </c>
      <c r="N258" s="34"/>
      <c r="O258" s="34">
        <f t="shared" ref="O258:O269" si="33">+M258+N258</f>
        <v>25000</v>
      </c>
      <c r="P258" s="34"/>
      <c r="Q258" s="34"/>
      <c r="R258" s="34"/>
      <c r="S258" s="34"/>
      <c r="T258" s="3" t="s">
        <v>2135</v>
      </c>
    </row>
    <row r="259" spans="1:21" x14ac:dyDescent="0.35">
      <c r="A259" s="3" t="s">
        <v>45</v>
      </c>
      <c r="B259" s="3"/>
      <c r="C259" s="3"/>
      <c r="D259" s="3"/>
      <c r="E259" s="91"/>
      <c r="F259" s="34"/>
      <c r="G259" s="34"/>
      <c r="H259" s="34"/>
      <c r="I259" s="34"/>
      <c r="J259" s="34"/>
      <c r="K259" s="98">
        <v>44400</v>
      </c>
      <c r="L259" s="3" t="s">
        <v>316</v>
      </c>
      <c r="M259" s="34">
        <v>25000</v>
      </c>
      <c r="N259" s="34"/>
      <c r="O259" s="34">
        <f t="shared" si="33"/>
        <v>25000</v>
      </c>
      <c r="P259" s="34"/>
      <c r="Q259" s="34"/>
      <c r="R259" s="34"/>
      <c r="S259" s="34"/>
      <c r="T259" s="3" t="s">
        <v>2135</v>
      </c>
    </row>
    <row r="260" spans="1:21" x14ac:dyDescent="0.35">
      <c r="A260" s="3" t="s">
        <v>45</v>
      </c>
      <c r="B260" s="3"/>
      <c r="C260" s="3"/>
      <c r="D260" s="3"/>
      <c r="E260" s="91"/>
      <c r="F260" s="34"/>
      <c r="G260" s="34"/>
      <c r="H260" s="34"/>
      <c r="I260" s="34"/>
      <c r="J260" s="34"/>
      <c r="K260" s="98">
        <v>44403</v>
      </c>
      <c r="L260" s="3" t="s">
        <v>316</v>
      </c>
      <c r="M260" s="34">
        <v>25000</v>
      </c>
      <c r="N260" s="34"/>
      <c r="O260" s="34">
        <f t="shared" si="33"/>
        <v>25000</v>
      </c>
      <c r="P260" s="34"/>
      <c r="Q260" s="34"/>
      <c r="R260" s="34"/>
      <c r="S260" s="34"/>
      <c r="T260" s="3" t="s">
        <v>2135</v>
      </c>
    </row>
    <row r="261" spans="1:21" x14ac:dyDescent="0.35">
      <c r="A261" s="3" t="s">
        <v>45</v>
      </c>
      <c r="B261" s="3"/>
      <c r="C261" s="3"/>
      <c r="D261" s="3"/>
      <c r="E261" s="91"/>
      <c r="F261" s="34"/>
      <c r="G261" s="34"/>
      <c r="H261" s="34"/>
      <c r="I261" s="34"/>
      <c r="J261" s="34"/>
      <c r="K261" s="98">
        <v>44403</v>
      </c>
      <c r="L261" s="3" t="s">
        <v>316</v>
      </c>
      <c r="M261" s="34">
        <v>25000</v>
      </c>
      <c r="N261" s="34"/>
      <c r="O261" s="34">
        <f t="shared" si="33"/>
        <v>25000</v>
      </c>
      <c r="P261" s="34"/>
      <c r="Q261" s="34"/>
      <c r="R261" s="34"/>
      <c r="S261" s="34"/>
      <c r="T261" s="3" t="s">
        <v>2135</v>
      </c>
    </row>
    <row r="262" spans="1:21" x14ac:dyDescent="0.35">
      <c r="A262" s="3" t="s">
        <v>45</v>
      </c>
      <c r="B262" s="3"/>
      <c r="C262" s="3"/>
      <c r="D262" s="3"/>
      <c r="E262" s="91"/>
      <c r="F262" s="34"/>
      <c r="G262" s="34"/>
      <c r="H262" s="34"/>
      <c r="I262" s="34"/>
      <c r="J262" s="34"/>
      <c r="K262" s="98">
        <v>44403</v>
      </c>
      <c r="L262" s="3" t="s">
        <v>316</v>
      </c>
      <c r="M262" s="34">
        <v>25000</v>
      </c>
      <c r="N262" s="34"/>
      <c r="O262" s="34">
        <f t="shared" si="33"/>
        <v>25000</v>
      </c>
      <c r="P262" s="34"/>
      <c r="Q262" s="34"/>
      <c r="R262" s="34"/>
      <c r="S262" s="34"/>
      <c r="T262" s="3" t="s">
        <v>2135</v>
      </c>
    </row>
    <row r="263" spans="1:21" x14ac:dyDescent="0.35">
      <c r="A263" s="3" t="s">
        <v>45</v>
      </c>
      <c r="B263" s="3"/>
      <c r="C263" s="3"/>
      <c r="D263" s="3"/>
      <c r="E263" s="91"/>
      <c r="F263" s="34">
        <f t="shared" si="31"/>
        <v>0</v>
      </c>
      <c r="G263" s="34"/>
      <c r="H263" s="34"/>
      <c r="I263" s="34"/>
      <c r="J263" s="34"/>
      <c r="K263" s="98">
        <v>44403</v>
      </c>
      <c r="L263" s="3" t="s">
        <v>316</v>
      </c>
      <c r="M263" s="34">
        <v>25000</v>
      </c>
      <c r="N263" s="34"/>
      <c r="O263" s="34">
        <f t="shared" si="33"/>
        <v>25000</v>
      </c>
      <c r="P263" s="34"/>
      <c r="Q263" s="34"/>
      <c r="R263" s="34"/>
      <c r="S263" s="34"/>
      <c r="T263" s="3" t="s">
        <v>2135</v>
      </c>
    </row>
    <row r="264" spans="1:21" x14ac:dyDescent="0.35">
      <c r="A264" s="3" t="s">
        <v>45</v>
      </c>
      <c r="B264" s="3"/>
      <c r="C264" s="3"/>
      <c r="D264" s="3"/>
      <c r="E264" s="91"/>
      <c r="F264" s="34"/>
      <c r="G264" s="34"/>
      <c r="H264" s="34"/>
      <c r="I264" s="34"/>
      <c r="J264" s="34"/>
      <c r="K264" s="98">
        <v>44414</v>
      </c>
      <c r="L264" s="3" t="s">
        <v>1182</v>
      </c>
      <c r="M264" s="34"/>
      <c r="N264" s="34">
        <v>115000</v>
      </c>
      <c r="O264" s="34">
        <f t="shared" si="33"/>
        <v>115000</v>
      </c>
      <c r="P264" s="34"/>
      <c r="Q264" s="34"/>
      <c r="R264" s="34"/>
      <c r="S264" s="34"/>
      <c r="T264" s="3" t="s">
        <v>2135</v>
      </c>
    </row>
    <row r="265" spans="1:21" x14ac:dyDescent="0.35">
      <c r="A265" s="3" t="s">
        <v>45</v>
      </c>
      <c r="B265" s="3"/>
      <c r="C265" s="3"/>
      <c r="D265" s="3"/>
      <c r="E265" s="91"/>
      <c r="F265" s="34"/>
      <c r="G265" s="34"/>
      <c r="H265" s="34"/>
      <c r="I265" s="34"/>
      <c r="J265" s="34"/>
      <c r="K265" s="98">
        <v>44647</v>
      </c>
      <c r="L265" s="3" t="s">
        <v>316</v>
      </c>
      <c r="M265" s="34">
        <v>20000</v>
      </c>
      <c r="N265" s="34"/>
      <c r="O265" s="34">
        <f t="shared" si="33"/>
        <v>20000</v>
      </c>
      <c r="P265" s="34"/>
      <c r="Q265" s="34"/>
      <c r="R265" s="34"/>
      <c r="S265" s="34"/>
      <c r="T265" s="3" t="s">
        <v>2135</v>
      </c>
    </row>
    <row r="266" spans="1:21" x14ac:dyDescent="0.35">
      <c r="A266" s="3" t="s">
        <v>45</v>
      </c>
      <c r="B266" s="3"/>
      <c r="C266" s="3"/>
      <c r="D266" s="3"/>
      <c r="E266" s="91"/>
      <c r="F266" s="34"/>
      <c r="G266" s="34"/>
      <c r="H266" s="34"/>
      <c r="I266" s="34"/>
      <c r="J266" s="34"/>
      <c r="K266" s="98">
        <v>44648</v>
      </c>
      <c r="L266" s="3" t="s">
        <v>1182</v>
      </c>
      <c r="M266" s="34"/>
      <c r="N266" s="34">
        <v>370000</v>
      </c>
      <c r="O266" s="34">
        <f t="shared" si="33"/>
        <v>370000</v>
      </c>
      <c r="P266" s="34"/>
      <c r="Q266" s="34"/>
      <c r="R266" s="34"/>
      <c r="S266" s="34"/>
      <c r="T266" s="3" t="s">
        <v>2135</v>
      </c>
    </row>
    <row r="267" spans="1:21" x14ac:dyDescent="0.35">
      <c r="A267" s="3" t="s">
        <v>45</v>
      </c>
      <c r="B267" s="3"/>
      <c r="C267" s="3"/>
      <c r="D267" s="3"/>
      <c r="E267" s="91"/>
      <c r="F267" s="34"/>
      <c r="G267" s="34"/>
      <c r="H267" s="34"/>
      <c r="I267" s="34"/>
      <c r="J267" s="34"/>
      <c r="K267" s="98">
        <v>44655</v>
      </c>
      <c r="L267" s="3" t="s">
        <v>316</v>
      </c>
      <c r="M267" s="34">
        <v>560000</v>
      </c>
      <c r="N267" s="34"/>
      <c r="O267" s="34">
        <f t="shared" si="33"/>
        <v>560000</v>
      </c>
      <c r="P267" s="34"/>
      <c r="Q267" s="34"/>
      <c r="R267" s="34"/>
      <c r="S267" s="34"/>
      <c r="T267" s="3" t="s">
        <v>2135</v>
      </c>
    </row>
    <row r="268" spans="1:21" x14ac:dyDescent="0.35">
      <c r="A268" s="3" t="s">
        <v>45</v>
      </c>
      <c r="B268" s="3"/>
      <c r="C268" s="3"/>
      <c r="D268" s="3"/>
      <c r="E268" s="91"/>
      <c r="F268" s="34">
        <f t="shared" si="31"/>
        <v>0</v>
      </c>
      <c r="G268" s="34"/>
      <c r="H268" s="34"/>
      <c r="I268" s="34"/>
      <c r="J268" s="34"/>
      <c r="K268" s="98">
        <v>44655</v>
      </c>
      <c r="L268" s="3" t="s">
        <v>1182</v>
      </c>
      <c r="M268" s="34"/>
      <c r="N268" s="34">
        <v>244900</v>
      </c>
      <c r="O268" s="34">
        <f t="shared" si="33"/>
        <v>244900</v>
      </c>
      <c r="P268" s="34"/>
      <c r="Q268" s="34"/>
      <c r="R268" s="34"/>
      <c r="S268" s="34"/>
      <c r="T268" s="3" t="s">
        <v>2135</v>
      </c>
    </row>
    <row r="269" spans="1:21" x14ac:dyDescent="0.35">
      <c r="A269" s="3" t="s">
        <v>45</v>
      </c>
      <c r="B269" s="3"/>
      <c r="C269" s="3"/>
      <c r="D269" s="3"/>
      <c r="E269" s="91"/>
      <c r="F269" s="34"/>
      <c r="G269" s="34"/>
      <c r="H269" s="34"/>
      <c r="I269" s="34"/>
      <c r="J269" s="34"/>
      <c r="K269" s="98">
        <v>44656</v>
      </c>
      <c r="L269" s="100" t="s">
        <v>2170</v>
      </c>
      <c r="M269" s="34">
        <v>-265000</v>
      </c>
      <c r="N269" s="34"/>
      <c r="O269" s="34">
        <f t="shared" si="33"/>
        <v>-265000</v>
      </c>
      <c r="P269" s="34"/>
      <c r="Q269" s="34"/>
      <c r="R269" s="34"/>
      <c r="S269" s="34"/>
      <c r="T269" s="3" t="s">
        <v>2135</v>
      </c>
    </row>
    <row r="270" spans="1:21" x14ac:dyDescent="0.35">
      <c r="A270" s="3" t="s">
        <v>45</v>
      </c>
      <c r="B270" s="3"/>
      <c r="C270" s="3"/>
      <c r="D270" s="3"/>
      <c r="E270" s="91"/>
      <c r="F270" s="34"/>
      <c r="G270" s="34"/>
      <c r="H270" s="34"/>
      <c r="I270" s="34"/>
      <c r="J270" s="34"/>
      <c r="K270" s="3"/>
      <c r="L270" s="3"/>
      <c r="M270" s="34"/>
      <c r="N270" s="34"/>
      <c r="O270" s="34"/>
      <c r="P270" s="34"/>
      <c r="Q270" s="34"/>
      <c r="R270" s="34"/>
      <c r="S270" s="34"/>
      <c r="T270" s="3" t="s">
        <v>2135</v>
      </c>
    </row>
    <row r="271" spans="1:21" s="95" customFormat="1" x14ac:dyDescent="0.35">
      <c r="A271" s="18" t="s">
        <v>45</v>
      </c>
      <c r="B271" s="18"/>
      <c r="C271" s="18"/>
      <c r="D271" s="18"/>
      <c r="E271" s="94"/>
      <c r="F271" s="23"/>
      <c r="G271" s="23"/>
      <c r="H271" s="23"/>
      <c r="I271" s="23"/>
      <c r="J271" s="23"/>
      <c r="K271" s="18"/>
      <c r="L271" s="18"/>
      <c r="M271" s="23">
        <f t="shared" ref="M271:N271" si="34">SUM(M258:M269)</f>
        <v>465000</v>
      </c>
      <c r="N271" s="23">
        <f t="shared" si="34"/>
        <v>729900</v>
      </c>
      <c r="O271" s="23">
        <f>SUM(O258:O269)</f>
        <v>1194900</v>
      </c>
      <c r="P271" s="23">
        <f>+I257-M271</f>
        <v>-465000</v>
      </c>
      <c r="Q271" s="23">
        <f>+J257-N271</f>
        <v>465000</v>
      </c>
      <c r="R271" s="23">
        <f>+P271+Q271</f>
        <v>0</v>
      </c>
      <c r="S271" s="23">
        <f>+O271</f>
        <v>1194900</v>
      </c>
      <c r="T271" s="18"/>
      <c r="U271" s="95" t="s">
        <v>2302</v>
      </c>
    </row>
    <row r="272" spans="1:21" x14ac:dyDescent="0.35">
      <c r="A272" s="3" t="s">
        <v>46</v>
      </c>
      <c r="B272" s="3" t="s">
        <v>437</v>
      </c>
      <c r="C272" s="3"/>
      <c r="D272" s="3">
        <v>119.46</v>
      </c>
      <c r="E272" s="91">
        <v>10000</v>
      </c>
      <c r="F272" s="34">
        <f>+D272*0.8364</f>
        <v>99.916343999999995</v>
      </c>
      <c r="G272" s="34"/>
      <c r="H272" s="34">
        <f>+D272*E272</f>
        <v>1194600</v>
      </c>
      <c r="I272" s="34">
        <f>+CEILING(F272*G272,1000)</f>
        <v>0</v>
      </c>
      <c r="J272" s="34">
        <f>(H272-I272)</f>
        <v>1194600</v>
      </c>
      <c r="K272" s="3">
        <v>44447</v>
      </c>
      <c r="L272" s="3" t="s">
        <v>2109</v>
      </c>
      <c r="M272" s="34"/>
      <c r="N272" s="34"/>
      <c r="O272" s="34">
        <f t="shared" ref="O272:O275" si="35">+M272+N272</f>
        <v>0</v>
      </c>
      <c r="P272" s="34"/>
      <c r="Q272" s="34"/>
      <c r="R272" s="34"/>
      <c r="S272" s="34"/>
      <c r="T272" s="3" t="s">
        <v>2135</v>
      </c>
      <c r="U272" s="1" t="s">
        <v>2303</v>
      </c>
    </row>
    <row r="273" spans="1:21" x14ac:dyDescent="0.35">
      <c r="A273" s="3" t="s">
        <v>46</v>
      </c>
      <c r="B273" s="3"/>
      <c r="C273" s="3"/>
      <c r="D273" s="3"/>
      <c r="E273" s="91"/>
      <c r="F273" s="34"/>
      <c r="G273" s="34"/>
      <c r="H273" s="34"/>
      <c r="I273" s="34"/>
      <c r="J273" s="34"/>
      <c r="K273" s="3">
        <v>44447</v>
      </c>
      <c r="L273" s="3" t="s">
        <v>1182</v>
      </c>
      <c r="M273" s="34"/>
      <c r="N273" s="34">
        <v>250000</v>
      </c>
      <c r="O273" s="34">
        <f t="shared" si="35"/>
        <v>250000</v>
      </c>
      <c r="P273" s="34"/>
      <c r="Q273" s="34"/>
      <c r="R273" s="34"/>
      <c r="S273" s="34"/>
      <c r="T273" s="3" t="s">
        <v>2135</v>
      </c>
    </row>
    <row r="274" spans="1:21" x14ac:dyDescent="0.35">
      <c r="A274" s="3" t="s">
        <v>46</v>
      </c>
      <c r="B274" s="3"/>
      <c r="C274" s="3"/>
      <c r="D274" s="3"/>
      <c r="E274" s="91"/>
      <c r="F274" s="34"/>
      <c r="G274" s="34"/>
      <c r="H274" s="34"/>
      <c r="I274" s="34"/>
      <c r="J274" s="34"/>
      <c r="K274" s="21">
        <v>44537</v>
      </c>
      <c r="L274" s="3" t="s">
        <v>316</v>
      </c>
      <c r="M274" s="34">
        <v>560000</v>
      </c>
      <c r="N274" s="34"/>
      <c r="O274" s="34">
        <f t="shared" si="35"/>
        <v>560000</v>
      </c>
      <c r="P274" s="34"/>
      <c r="Q274" s="34"/>
      <c r="R274" s="34"/>
      <c r="S274" s="34"/>
      <c r="T274" s="3" t="s">
        <v>2135</v>
      </c>
    </row>
    <row r="275" spans="1:21" x14ac:dyDescent="0.35">
      <c r="A275" s="3" t="s">
        <v>46</v>
      </c>
      <c r="B275" s="3"/>
      <c r="C275" s="3"/>
      <c r="D275" s="3"/>
      <c r="E275" s="91"/>
      <c r="F275" s="34"/>
      <c r="G275" s="34"/>
      <c r="H275" s="34"/>
      <c r="I275" s="34"/>
      <c r="J275" s="34"/>
      <c r="K275" s="21">
        <v>44833</v>
      </c>
      <c r="L275" s="3" t="s">
        <v>1182</v>
      </c>
      <c r="M275" s="34"/>
      <c r="N275" s="34">
        <v>384400</v>
      </c>
      <c r="O275" s="34">
        <f t="shared" si="35"/>
        <v>384400</v>
      </c>
      <c r="P275" s="34"/>
      <c r="Q275" s="34"/>
      <c r="R275" s="34"/>
      <c r="S275" s="34"/>
      <c r="T275" s="3" t="s">
        <v>2135</v>
      </c>
    </row>
    <row r="276" spans="1:21" x14ac:dyDescent="0.35">
      <c r="A276" s="3" t="s">
        <v>46</v>
      </c>
      <c r="B276" s="3"/>
      <c r="C276" s="3"/>
      <c r="D276" s="3"/>
      <c r="E276" s="91"/>
      <c r="F276" s="34"/>
      <c r="G276" s="34"/>
      <c r="H276" s="34"/>
      <c r="I276" s="34"/>
      <c r="J276" s="34"/>
      <c r="K276" s="3"/>
      <c r="L276" s="3"/>
      <c r="M276" s="34"/>
      <c r="N276" s="34"/>
      <c r="O276" s="34"/>
      <c r="P276" s="34"/>
      <c r="Q276" s="34"/>
      <c r="R276" s="34"/>
      <c r="S276" s="34"/>
      <c r="T276" s="3" t="s">
        <v>2135</v>
      </c>
    </row>
    <row r="277" spans="1:21" s="95" customFormat="1" x14ac:dyDescent="0.35">
      <c r="A277" s="18" t="s">
        <v>46</v>
      </c>
      <c r="B277" s="18"/>
      <c r="C277" s="18"/>
      <c r="D277" s="18"/>
      <c r="E277" s="94"/>
      <c r="F277" s="23"/>
      <c r="G277" s="23"/>
      <c r="H277" s="23"/>
      <c r="I277" s="23"/>
      <c r="J277" s="23"/>
      <c r="K277" s="18"/>
      <c r="L277" s="18"/>
      <c r="M277" s="23">
        <f>+SUM(M273:M275)</f>
        <v>560000</v>
      </c>
      <c r="N277" s="23">
        <f>+SUM(N273:N275)</f>
        <v>634400</v>
      </c>
      <c r="O277" s="23">
        <f>+SUM(O273:O275)</f>
        <v>1194400</v>
      </c>
      <c r="P277" s="23">
        <f>+I272-M277</f>
        <v>-560000</v>
      </c>
      <c r="Q277" s="23">
        <f>+J272-N277</f>
        <v>560200</v>
      </c>
      <c r="R277" s="23">
        <f>+P277+Q277</f>
        <v>200</v>
      </c>
      <c r="S277" s="23">
        <f>+O277</f>
        <v>1194400</v>
      </c>
      <c r="T277" s="18"/>
      <c r="U277" s="95" t="s">
        <v>2302</v>
      </c>
    </row>
    <row r="278" spans="1:21" x14ac:dyDescent="0.35">
      <c r="A278" s="3" t="s">
        <v>47</v>
      </c>
      <c r="B278" s="3" t="s">
        <v>437</v>
      </c>
      <c r="C278" s="3"/>
      <c r="D278" s="3">
        <v>119.46</v>
      </c>
      <c r="E278" s="91">
        <v>10000</v>
      </c>
      <c r="F278" s="34">
        <f>+D278*0.8364</f>
        <v>99.916343999999995</v>
      </c>
      <c r="G278" s="34"/>
      <c r="H278" s="34">
        <f>+D278*E278</f>
        <v>1194600</v>
      </c>
      <c r="I278" s="34">
        <f>+CEILING(F278*G278,1000)</f>
        <v>0</v>
      </c>
      <c r="J278" s="34">
        <f>(H278-I278)</f>
        <v>1194600</v>
      </c>
      <c r="K278" s="98">
        <v>44399</v>
      </c>
      <c r="L278" s="3" t="s">
        <v>2109</v>
      </c>
      <c r="M278" s="34"/>
      <c r="N278" s="34"/>
      <c r="O278" s="34"/>
      <c r="P278" s="34"/>
      <c r="Q278" s="34"/>
      <c r="R278" s="34"/>
      <c r="S278" s="34"/>
      <c r="T278" s="3" t="s">
        <v>2130</v>
      </c>
      <c r="U278" s="1" t="s">
        <v>2303</v>
      </c>
    </row>
    <row r="279" spans="1:21" x14ac:dyDescent="0.35">
      <c r="A279" s="3" t="s">
        <v>47</v>
      </c>
      <c r="B279" s="3"/>
      <c r="C279" s="3"/>
      <c r="D279" s="3"/>
      <c r="E279" s="91"/>
      <c r="F279" s="34">
        <f t="shared" si="31"/>
        <v>0</v>
      </c>
      <c r="G279" s="34"/>
      <c r="H279" s="34"/>
      <c r="I279" s="34"/>
      <c r="J279" s="34"/>
      <c r="K279" s="98">
        <v>44399</v>
      </c>
      <c r="L279" s="3" t="s">
        <v>316</v>
      </c>
      <c r="M279" s="34">
        <v>400000</v>
      </c>
      <c r="N279" s="34"/>
      <c r="O279" s="34">
        <f t="shared" ref="O279:O284" si="36">+SUM(M279:N279)</f>
        <v>400000</v>
      </c>
      <c r="P279" s="34"/>
      <c r="Q279" s="34"/>
      <c r="R279" s="34"/>
      <c r="S279" s="34"/>
      <c r="T279" s="3" t="s">
        <v>2130</v>
      </c>
    </row>
    <row r="280" spans="1:21" x14ac:dyDescent="0.35">
      <c r="A280" s="3" t="s">
        <v>47</v>
      </c>
      <c r="B280" s="3"/>
      <c r="C280" s="3"/>
      <c r="D280" s="3"/>
      <c r="E280" s="91"/>
      <c r="F280" s="34"/>
      <c r="G280" s="34"/>
      <c r="H280" s="34"/>
      <c r="I280" s="34"/>
      <c r="J280" s="34"/>
      <c r="K280" s="98"/>
      <c r="L280" s="100" t="s">
        <v>2171</v>
      </c>
      <c r="M280" s="100">
        <v>-100000</v>
      </c>
      <c r="N280" s="34"/>
      <c r="O280" s="34">
        <f t="shared" si="36"/>
        <v>-100000</v>
      </c>
      <c r="P280" s="34"/>
      <c r="Q280" s="34"/>
      <c r="R280" s="34"/>
      <c r="S280" s="34"/>
      <c r="T280" s="3" t="s">
        <v>2130</v>
      </c>
    </row>
    <row r="281" spans="1:21" x14ac:dyDescent="0.35">
      <c r="A281" s="3" t="s">
        <v>47</v>
      </c>
      <c r="B281" s="3"/>
      <c r="C281" s="3"/>
      <c r="D281" s="3"/>
      <c r="E281" s="91"/>
      <c r="F281" s="34"/>
      <c r="G281" s="34"/>
      <c r="H281" s="34"/>
      <c r="I281" s="34"/>
      <c r="J281" s="34"/>
      <c r="K281" s="98">
        <v>44651</v>
      </c>
      <c r="L281" s="3" t="s">
        <v>316</v>
      </c>
      <c r="M281" s="34">
        <v>51000</v>
      </c>
      <c r="N281" s="34"/>
      <c r="O281" s="34">
        <f t="shared" si="36"/>
        <v>51000</v>
      </c>
      <c r="P281" s="34"/>
      <c r="Q281" s="34"/>
      <c r="R281" s="34"/>
      <c r="S281" s="34"/>
      <c r="T281" s="3" t="s">
        <v>2130</v>
      </c>
    </row>
    <row r="282" spans="1:21" x14ac:dyDescent="0.35">
      <c r="A282" s="3" t="s">
        <v>47</v>
      </c>
      <c r="B282" s="3"/>
      <c r="C282" s="3"/>
      <c r="D282" s="3"/>
      <c r="E282" s="91"/>
      <c r="F282" s="34"/>
      <c r="G282" s="34"/>
      <c r="H282" s="34"/>
      <c r="I282" s="34"/>
      <c r="J282" s="34"/>
      <c r="K282" s="98">
        <v>44656</v>
      </c>
      <c r="L282" s="3" t="s">
        <v>1182</v>
      </c>
      <c r="M282" s="34"/>
      <c r="N282" s="34">
        <v>50000</v>
      </c>
      <c r="O282" s="34">
        <f t="shared" si="36"/>
        <v>50000</v>
      </c>
      <c r="P282" s="34"/>
      <c r="Q282" s="34"/>
      <c r="R282" s="34"/>
      <c r="S282" s="34"/>
      <c r="T282" s="3" t="s">
        <v>2130</v>
      </c>
    </row>
    <row r="283" spans="1:21" x14ac:dyDescent="0.35">
      <c r="A283" s="3" t="s">
        <v>47</v>
      </c>
      <c r="B283" s="3"/>
      <c r="C283" s="3"/>
      <c r="D283" s="3"/>
      <c r="E283" s="91"/>
      <c r="F283" s="34"/>
      <c r="G283" s="34"/>
      <c r="H283" s="34"/>
      <c r="I283" s="34"/>
      <c r="J283" s="34"/>
      <c r="K283" s="98">
        <v>44672</v>
      </c>
      <c r="L283" s="3" t="s">
        <v>316</v>
      </c>
      <c r="M283" s="34">
        <v>200000</v>
      </c>
      <c r="N283" s="34"/>
      <c r="O283" s="34">
        <f t="shared" si="36"/>
        <v>200000</v>
      </c>
      <c r="P283" s="34"/>
      <c r="Q283" s="34"/>
      <c r="R283" s="34"/>
      <c r="S283" s="34"/>
      <c r="T283" s="3" t="s">
        <v>2130</v>
      </c>
    </row>
    <row r="284" spans="1:21" x14ac:dyDescent="0.35">
      <c r="A284" s="3" t="s">
        <v>47</v>
      </c>
      <c r="B284" s="3"/>
      <c r="C284" s="3"/>
      <c r="D284" s="3"/>
      <c r="E284" s="91"/>
      <c r="F284" s="34">
        <f t="shared" si="31"/>
        <v>0</v>
      </c>
      <c r="G284" s="34"/>
      <c r="H284" s="34"/>
      <c r="I284" s="34"/>
      <c r="J284" s="34"/>
      <c r="K284" s="98">
        <v>44676</v>
      </c>
      <c r="L284" s="3" t="s">
        <v>316</v>
      </c>
      <c r="M284" s="34">
        <v>100000</v>
      </c>
      <c r="N284" s="34"/>
      <c r="O284" s="34">
        <f t="shared" si="36"/>
        <v>100000</v>
      </c>
      <c r="P284" s="34"/>
      <c r="Q284" s="34"/>
      <c r="R284" s="43"/>
      <c r="S284" s="43"/>
      <c r="T284" s="3" t="s">
        <v>2130</v>
      </c>
    </row>
    <row r="285" spans="1:21" x14ac:dyDescent="0.35">
      <c r="A285" s="3" t="s">
        <v>47</v>
      </c>
      <c r="B285" s="3"/>
      <c r="C285" s="3"/>
      <c r="D285" s="3"/>
      <c r="E285" s="91"/>
      <c r="F285" s="34"/>
      <c r="G285" s="34"/>
      <c r="H285" s="34"/>
      <c r="I285" s="34"/>
      <c r="J285" s="34"/>
      <c r="K285" s="98">
        <v>44687</v>
      </c>
      <c r="L285" s="3" t="s">
        <v>316</v>
      </c>
      <c r="M285" s="34">
        <v>-51000</v>
      </c>
      <c r="N285" s="34"/>
      <c r="O285" s="34">
        <f t="shared" ref="O285:O290" si="37">+SUM(M285:N285)</f>
        <v>-51000</v>
      </c>
      <c r="P285" s="34"/>
      <c r="Q285" s="34"/>
      <c r="R285" s="34"/>
      <c r="S285" s="34"/>
      <c r="T285" s="3" t="s">
        <v>2130</v>
      </c>
    </row>
    <row r="286" spans="1:21" x14ac:dyDescent="0.35">
      <c r="A286" s="3" t="s">
        <v>47</v>
      </c>
      <c r="B286" s="3"/>
      <c r="C286" s="3"/>
      <c r="D286" s="3"/>
      <c r="E286" s="91"/>
      <c r="F286" s="34"/>
      <c r="G286" s="34"/>
      <c r="H286" s="34"/>
      <c r="I286" s="34"/>
      <c r="J286" s="34"/>
      <c r="K286" s="98">
        <v>44834</v>
      </c>
      <c r="L286" s="3" t="s">
        <v>316</v>
      </c>
      <c r="M286" s="34">
        <v>260000</v>
      </c>
      <c r="N286" s="34"/>
      <c r="O286" s="34">
        <f t="shared" si="37"/>
        <v>260000</v>
      </c>
      <c r="P286" s="34"/>
      <c r="Q286" s="34"/>
      <c r="R286" s="34"/>
      <c r="S286" s="34"/>
      <c r="T286" s="3" t="s">
        <v>2130</v>
      </c>
    </row>
    <row r="287" spans="1:21" x14ac:dyDescent="0.35">
      <c r="A287" s="3" t="s">
        <v>47</v>
      </c>
      <c r="B287" s="3"/>
      <c r="C287" s="3"/>
      <c r="D287" s="3"/>
      <c r="E287" s="91"/>
      <c r="F287" s="34"/>
      <c r="G287" s="34"/>
      <c r="H287" s="34"/>
      <c r="I287" s="34"/>
      <c r="J287" s="34"/>
      <c r="K287" s="98">
        <v>44832</v>
      </c>
      <c r="L287" s="3" t="s">
        <v>1182</v>
      </c>
      <c r="M287" s="34"/>
      <c r="N287" s="34">
        <v>323000</v>
      </c>
      <c r="O287" s="34">
        <f t="shared" si="37"/>
        <v>323000</v>
      </c>
      <c r="P287" s="34"/>
      <c r="Q287" s="34"/>
      <c r="R287" s="34"/>
      <c r="S287" s="34"/>
      <c r="T287" s="3" t="s">
        <v>2130</v>
      </c>
    </row>
    <row r="288" spans="1:21" x14ac:dyDescent="0.35">
      <c r="A288" s="3" t="s">
        <v>47</v>
      </c>
      <c r="B288" s="3"/>
      <c r="C288" s="3"/>
      <c r="D288" s="3"/>
      <c r="E288" s="91"/>
      <c r="F288" s="34"/>
      <c r="G288" s="34"/>
      <c r="H288" s="34"/>
      <c r="I288" s="34"/>
      <c r="J288" s="34"/>
      <c r="K288" s="98"/>
      <c r="L288" s="100" t="s">
        <v>2172</v>
      </c>
      <c r="M288" s="100">
        <v>-38400</v>
      </c>
      <c r="N288" s="34"/>
      <c r="O288" s="34">
        <f t="shared" si="37"/>
        <v>-38400</v>
      </c>
      <c r="P288" s="34"/>
      <c r="Q288" s="34"/>
      <c r="R288" s="34"/>
      <c r="S288" s="34"/>
      <c r="T288" s="3" t="s">
        <v>2130</v>
      </c>
    </row>
    <row r="289" spans="1:21" x14ac:dyDescent="0.35">
      <c r="A289" s="3" t="s">
        <v>47</v>
      </c>
      <c r="B289" s="3"/>
      <c r="C289" s="3"/>
      <c r="D289" s="3"/>
      <c r="E289" s="91"/>
      <c r="F289" s="34"/>
      <c r="G289" s="34"/>
      <c r="H289" s="34"/>
      <c r="I289" s="34"/>
      <c r="J289" s="34"/>
      <c r="K289" s="98">
        <v>45224</v>
      </c>
      <c r="L289" s="3" t="s">
        <v>316</v>
      </c>
      <c r="M289" s="34"/>
      <c r="N289" s="34">
        <v>-400000</v>
      </c>
      <c r="O289" s="34">
        <f t="shared" si="37"/>
        <v>-400000</v>
      </c>
      <c r="P289" s="34"/>
      <c r="Q289" s="34"/>
      <c r="R289" s="43"/>
      <c r="S289" s="43"/>
      <c r="T289" s="3" t="s">
        <v>2130</v>
      </c>
    </row>
    <row r="290" spans="1:21" x14ac:dyDescent="0.35">
      <c r="A290" s="3" t="s">
        <v>47</v>
      </c>
      <c r="B290" s="3"/>
      <c r="C290" s="3"/>
      <c r="D290" s="3"/>
      <c r="E290" s="91"/>
      <c r="F290" s="34"/>
      <c r="G290" s="34"/>
      <c r="H290" s="34"/>
      <c r="I290" s="34"/>
      <c r="J290" s="34"/>
      <c r="K290" s="98">
        <v>45224</v>
      </c>
      <c r="L290" s="3" t="s">
        <v>9</v>
      </c>
      <c r="M290" s="34"/>
      <c r="N290" s="34">
        <v>400000</v>
      </c>
      <c r="O290" s="34">
        <f t="shared" si="37"/>
        <v>400000</v>
      </c>
      <c r="P290" s="34"/>
      <c r="Q290" s="34"/>
      <c r="R290" s="34"/>
      <c r="S290" s="34"/>
      <c r="T290" s="3" t="s">
        <v>2130</v>
      </c>
    </row>
    <row r="291" spans="1:21" x14ac:dyDescent="0.35">
      <c r="A291" s="3" t="s">
        <v>47</v>
      </c>
      <c r="B291" s="3"/>
      <c r="C291" s="3"/>
      <c r="D291" s="3"/>
      <c r="E291" s="91"/>
      <c r="F291" s="34"/>
      <c r="G291" s="34"/>
      <c r="H291" s="34"/>
      <c r="I291" s="34"/>
      <c r="J291" s="34"/>
      <c r="K291" s="3"/>
      <c r="L291" s="3"/>
      <c r="M291" s="34"/>
      <c r="N291" s="34"/>
      <c r="O291" s="34"/>
      <c r="P291" s="34"/>
      <c r="Q291" s="34"/>
      <c r="R291" s="34"/>
      <c r="S291" s="34"/>
      <c r="T291" s="3" t="s">
        <v>2130</v>
      </c>
    </row>
    <row r="292" spans="1:21" s="95" customFormat="1" x14ac:dyDescent="0.35">
      <c r="A292" s="18" t="s">
        <v>47</v>
      </c>
      <c r="B292" s="18"/>
      <c r="C292" s="18"/>
      <c r="D292" s="18"/>
      <c r="E292" s="94"/>
      <c r="F292" s="23"/>
      <c r="G292" s="23"/>
      <c r="H292" s="23"/>
      <c r="I292" s="23"/>
      <c r="J292" s="23"/>
      <c r="K292" s="18"/>
      <c r="L292" s="18"/>
      <c r="M292" s="23">
        <f t="shared" ref="M292:N292" si="38">SUM(M279:M290)</f>
        <v>821600</v>
      </c>
      <c r="N292" s="23">
        <f t="shared" si="38"/>
        <v>373000</v>
      </c>
      <c r="O292" s="23">
        <f>SUM(O279:O290)</f>
        <v>1194600</v>
      </c>
      <c r="P292" s="23">
        <f>+I278-M292</f>
        <v>-821600</v>
      </c>
      <c r="Q292" s="23">
        <f>+J278-N292</f>
        <v>821600</v>
      </c>
      <c r="R292" s="23">
        <f>+P292+Q292</f>
        <v>0</v>
      </c>
      <c r="S292" s="23">
        <f>+O292</f>
        <v>1194600</v>
      </c>
      <c r="T292" s="18"/>
      <c r="U292" s="95" t="s">
        <v>2302</v>
      </c>
    </row>
    <row r="293" spans="1:21" x14ac:dyDescent="0.35">
      <c r="A293" s="3" t="s">
        <v>48</v>
      </c>
      <c r="B293" s="3" t="s">
        <v>437</v>
      </c>
      <c r="C293" s="3"/>
      <c r="D293" s="3">
        <v>119.44</v>
      </c>
      <c r="E293" s="91">
        <v>10000</v>
      </c>
      <c r="F293" s="34">
        <f>+D293*0.8364</f>
        <v>99.899616000000009</v>
      </c>
      <c r="G293" s="34"/>
      <c r="H293" s="34">
        <f>+D293*E293</f>
        <v>1194400</v>
      </c>
      <c r="I293" s="34">
        <f>+CEILING(F293*G293,1000)</f>
        <v>0</v>
      </c>
      <c r="J293" s="34">
        <f>(H293-I293)</f>
        <v>1194400</v>
      </c>
      <c r="K293" s="98">
        <v>44399</v>
      </c>
      <c r="L293" s="3" t="s">
        <v>2109</v>
      </c>
      <c r="M293" s="34"/>
      <c r="N293" s="34"/>
      <c r="O293" s="34"/>
      <c r="P293" s="34"/>
      <c r="Q293" s="34"/>
      <c r="R293" s="34"/>
      <c r="S293" s="34"/>
      <c r="T293" s="3" t="s">
        <v>2130</v>
      </c>
      <c r="U293" s="1" t="s">
        <v>2303</v>
      </c>
    </row>
    <row r="294" spans="1:21" x14ac:dyDescent="0.35">
      <c r="A294" s="3" t="s">
        <v>48</v>
      </c>
      <c r="B294" s="3"/>
      <c r="C294" s="3"/>
      <c r="D294" s="3"/>
      <c r="E294" s="91"/>
      <c r="F294" s="34">
        <f>+D294*0.8364</f>
        <v>0</v>
      </c>
      <c r="G294" s="34"/>
      <c r="H294" s="34"/>
      <c r="I294" s="34"/>
      <c r="J294" s="34"/>
      <c r="K294" s="21"/>
      <c r="L294" s="100" t="s">
        <v>2173</v>
      </c>
      <c r="M294" s="100">
        <v>100000</v>
      </c>
      <c r="N294" s="34"/>
      <c r="O294" s="34">
        <f t="shared" ref="O294:O319" si="39">+SUM(M294:N294)</f>
        <v>100000</v>
      </c>
      <c r="P294" s="34"/>
      <c r="Q294" s="34"/>
      <c r="R294" s="34"/>
      <c r="S294" s="34"/>
      <c r="T294" s="3" t="s">
        <v>2130</v>
      </c>
    </row>
    <row r="295" spans="1:21" x14ac:dyDescent="0.35">
      <c r="A295" s="3" t="s">
        <v>48</v>
      </c>
      <c r="B295" s="3"/>
      <c r="C295" s="3"/>
      <c r="D295" s="3"/>
      <c r="E295" s="91"/>
      <c r="F295" s="34"/>
      <c r="G295" s="34"/>
      <c r="H295" s="34"/>
      <c r="I295" s="34"/>
      <c r="J295" s="34"/>
      <c r="K295" s="21">
        <v>44425</v>
      </c>
      <c r="L295" s="3" t="s">
        <v>1182</v>
      </c>
      <c r="M295" s="34"/>
      <c r="N295" s="34">
        <v>195000</v>
      </c>
      <c r="O295" s="34">
        <f t="shared" si="39"/>
        <v>195000</v>
      </c>
      <c r="P295" s="34"/>
      <c r="Q295" s="34"/>
      <c r="R295" s="34"/>
      <c r="S295" s="34"/>
      <c r="T295" s="3" t="s">
        <v>2130</v>
      </c>
    </row>
    <row r="296" spans="1:21" x14ac:dyDescent="0.35">
      <c r="A296" s="3" t="s">
        <v>48</v>
      </c>
      <c r="B296" s="3"/>
      <c r="C296" s="3"/>
      <c r="D296" s="3"/>
      <c r="E296" s="91"/>
      <c r="F296" s="34"/>
      <c r="G296" s="34"/>
      <c r="H296" s="34"/>
      <c r="I296" s="34"/>
      <c r="J296" s="34"/>
      <c r="K296" s="21">
        <v>44659</v>
      </c>
      <c r="L296" s="3" t="s">
        <v>316</v>
      </c>
      <c r="M296" s="34">
        <v>5000</v>
      </c>
      <c r="N296" s="34"/>
      <c r="O296" s="34">
        <f t="shared" si="39"/>
        <v>5000</v>
      </c>
      <c r="P296" s="34"/>
      <c r="Q296" s="34"/>
      <c r="R296" s="34"/>
      <c r="S296" s="34"/>
      <c r="T296" s="3" t="s">
        <v>2130</v>
      </c>
    </row>
    <row r="297" spans="1:21" x14ac:dyDescent="0.35">
      <c r="A297" s="3" t="s">
        <v>48</v>
      </c>
      <c r="B297" s="3"/>
      <c r="C297" s="3"/>
      <c r="D297" s="3"/>
      <c r="E297" s="91"/>
      <c r="F297" s="34"/>
      <c r="G297" s="34"/>
      <c r="H297" s="34"/>
      <c r="I297" s="34"/>
      <c r="J297" s="34"/>
      <c r="K297" s="21">
        <v>44662</v>
      </c>
      <c r="L297" s="3" t="s">
        <v>1182</v>
      </c>
      <c r="M297" s="34"/>
      <c r="N297" s="34">
        <v>295000</v>
      </c>
      <c r="O297" s="34">
        <f t="shared" si="39"/>
        <v>295000</v>
      </c>
      <c r="P297" s="34"/>
      <c r="Q297" s="34"/>
      <c r="R297" s="34"/>
      <c r="S297" s="34"/>
      <c r="T297" s="3" t="s">
        <v>2130</v>
      </c>
    </row>
    <row r="298" spans="1:21" x14ac:dyDescent="0.35">
      <c r="A298" s="3" t="s">
        <v>48</v>
      </c>
      <c r="B298" s="3"/>
      <c r="C298" s="3"/>
      <c r="D298" s="3"/>
      <c r="E298" s="91"/>
      <c r="F298" s="34"/>
      <c r="G298" s="34"/>
      <c r="H298" s="34"/>
      <c r="I298" s="34"/>
      <c r="J298" s="34"/>
      <c r="K298" s="21">
        <v>44701</v>
      </c>
      <c r="L298" s="3" t="s">
        <v>316</v>
      </c>
      <c r="M298" s="34">
        <v>560000</v>
      </c>
      <c r="N298" s="34"/>
      <c r="O298" s="34">
        <f t="shared" si="39"/>
        <v>560000</v>
      </c>
      <c r="P298" s="34"/>
      <c r="Q298" s="34"/>
      <c r="R298" s="34"/>
      <c r="S298" s="34"/>
      <c r="T298" s="3" t="s">
        <v>2130</v>
      </c>
    </row>
    <row r="299" spans="1:21" x14ac:dyDescent="0.35">
      <c r="A299" s="3" t="s">
        <v>48</v>
      </c>
      <c r="B299" s="3"/>
      <c r="C299" s="3"/>
      <c r="D299" s="3"/>
      <c r="E299" s="91"/>
      <c r="F299" s="34"/>
      <c r="G299" s="34"/>
      <c r="H299" s="34"/>
      <c r="I299" s="34"/>
      <c r="J299" s="34"/>
      <c r="K299" s="21">
        <v>44701</v>
      </c>
      <c r="L299" s="3" t="s">
        <v>1182</v>
      </c>
      <c r="M299" s="34"/>
      <c r="N299" s="34">
        <v>334500</v>
      </c>
      <c r="O299" s="34">
        <f t="shared" si="39"/>
        <v>334500</v>
      </c>
      <c r="P299" s="34"/>
      <c r="Q299" s="34"/>
      <c r="R299" s="34"/>
      <c r="S299" s="34"/>
      <c r="T299" s="3" t="s">
        <v>2130</v>
      </c>
    </row>
    <row r="300" spans="1:21" x14ac:dyDescent="0.35">
      <c r="A300" s="3" t="s">
        <v>48</v>
      </c>
      <c r="B300" s="3"/>
      <c r="C300" s="3"/>
      <c r="D300" s="3"/>
      <c r="E300" s="91"/>
      <c r="F300" s="34"/>
      <c r="G300" s="34"/>
      <c r="H300" s="34"/>
      <c r="I300" s="34"/>
      <c r="J300" s="34"/>
      <c r="K300" s="21">
        <v>44724</v>
      </c>
      <c r="L300" s="100" t="s">
        <v>2174</v>
      </c>
      <c r="M300" s="100">
        <v>-295000</v>
      </c>
      <c r="N300" s="34"/>
      <c r="O300" s="34">
        <f t="shared" si="39"/>
        <v>-295000</v>
      </c>
      <c r="P300" s="34"/>
      <c r="Q300" s="34"/>
      <c r="R300" s="34"/>
      <c r="S300" s="34"/>
      <c r="T300" s="3" t="s">
        <v>2130</v>
      </c>
    </row>
    <row r="301" spans="1:21" x14ac:dyDescent="0.35">
      <c r="A301" s="3" t="s">
        <v>48</v>
      </c>
      <c r="B301" s="3"/>
      <c r="C301" s="3"/>
      <c r="D301" s="3"/>
      <c r="E301" s="91"/>
      <c r="F301" s="34"/>
      <c r="G301" s="34"/>
      <c r="H301" s="34"/>
      <c r="I301" s="34"/>
      <c r="J301" s="34"/>
      <c r="K301" s="21"/>
      <c r="L301" s="3"/>
      <c r="M301" s="34"/>
      <c r="N301" s="34"/>
      <c r="O301" s="34"/>
      <c r="P301" s="34"/>
      <c r="Q301" s="34"/>
      <c r="R301" s="43"/>
      <c r="S301" s="43"/>
      <c r="T301" s="3" t="s">
        <v>2130</v>
      </c>
    </row>
    <row r="302" spans="1:21" s="95" customFormat="1" x14ac:dyDescent="0.35">
      <c r="A302" s="18" t="s">
        <v>48</v>
      </c>
      <c r="B302" s="18"/>
      <c r="C302" s="18"/>
      <c r="D302" s="18"/>
      <c r="E302" s="94"/>
      <c r="F302" s="23"/>
      <c r="G302" s="23"/>
      <c r="H302" s="23"/>
      <c r="I302" s="23"/>
      <c r="J302" s="23"/>
      <c r="K302" s="36"/>
      <c r="L302" s="18"/>
      <c r="M302" s="23">
        <f t="shared" ref="M302:N302" si="40">SUM(M294:M300)</f>
        <v>370000</v>
      </c>
      <c r="N302" s="23">
        <f t="shared" si="40"/>
        <v>824500</v>
      </c>
      <c r="O302" s="23">
        <f>SUM(O294:O300)</f>
        <v>1194500</v>
      </c>
      <c r="P302" s="23">
        <f>+I293-M302</f>
        <v>-370000</v>
      </c>
      <c r="Q302" s="23">
        <f>+J293-N302</f>
        <v>369900</v>
      </c>
      <c r="R302" s="23">
        <f>+P302+Q302</f>
        <v>-100</v>
      </c>
      <c r="S302" s="23">
        <f>+O302</f>
        <v>1194500</v>
      </c>
      <c r="T302" s="18"/>
      <c r="U302" s="95" t="s">
        <v>2302</v>
      </c>
    </row>
    <row r="303" spans="1:21" x14ac:dyDescent="0.35">
      <c r="A303" s="3" t="s">
        <v>49</v>
      </c>
      <c r="B303" s="3" t="s">
        <v>437</v>
      </c>
      <c r="C303" s="3"/>
      <c r="D303" s="3">
        <v>119.44</v>
      </c>
      <c r="E303" s="91">
        <v>10000</v>
      </c>
      <c r="F303" s="34">
        <f>+D303*0.8364</f>
        <v>99.899616000000009</v>
      </c>
      <c r="G303" s="34"/>
      <c r="H303" s="34">
        <f>+D303*E303</f>
        <v>1194400</v>
      </c>
      <c r="I303" s="34">
        <f>+CEILING(F303*G303,1000)</f>
        <v>0</v>
      </c>
      <c r="J303" s="34">
        <f>(H303-I303)</f>
        <v>1194400</v>
      </c>
      <c r="K303" s="21">
        <v>44399</v>
      </c>
      <c r="L303" s="3" t="s">
        <v>2109</v>
      </c>
      <c r="M303" s="34"/>
      <c r="N303" s="34"/>
      <c r="O303" s="34">
        <f t="shared" si="39"/>
        <v>0</v>
      </c>
      <c r="P303" s="34"/>
      <c r="Q303" s="34"/>
      <c r="R303" s="34"/>
      <c r="S303" s="34"/>
      <c r="T303" s="3" t="s">
        <v>2130</v>
      </c>
      <c r="U303" s="1" t="s">
        <v>2303</v>
      </c>
    </row>
    <row r="304" spans="1:21" x14ac:dyDescent="0.35">
      <c r="A304" s="3" t="s">
        <v>49</v>
      </c>
      <c r="B304" s="3"/>
      <c r="C304" s="3"/>
      <c r="D304" s="3"/>
      <c r="E304" s="91"/>
      <c r="F304" s="34"/>
      <c r="G304" s="34"/>
      <c r="H304" s="34"/>
      <c r="I304" s="34"/>
      <c r="J304" s="34"/>
      <c r="K304" s="21">
        <v>44538</v>
      </c>
      <c r="L304" s="3" t="s">
        <v>1182</v>
      </c>
      <c r="M304" s="34"/>
      <c r="N304" s="34">
        <v>200000</v>
      </c>
      <c r="O304" s="34">
        <f t="shared" si="39"/>
        <v>200000</v>
      </c>
      <c r="P304" s="34"/>
      <c r="Q304" s="34"/>
      <c r="R304" s="34"/>
      <c r="S304" s="34"/>
      <c r="T304" s="3" t="s">
        <v>2130</v>
      </c>
    </row>
    <row r="305" spans="1:21" x14ac:dyDescent="0.35">
      <c r="A305" s="3" t="s">
        <v>49</v>
      </c>
      <c r="B305" s="3"/>
      <c r="C305" s="3"/>
      <c r="D305" s="3"/>
      <c r="E305" s="91"/>
      <c r="F305" s="34"/>
      <c r="G305" s="34"/>
      <c r="H305" s="34"/>
      <c r="I305" s="34"/>
      <c r="J305" s="34"/>
      <c r="K305" s="21">
        <v>44482</v>
      </c>
      <c r="L305" s="3" t="s">
        <v>316</v>
      </c>
      <c r="M305" s="34">
        <v>100000</v>
      </c>
      <c r="N305" s="34"/>
      <c r="O305" s="34">
        <f t="shared" si="39"/>
        <v>100000</v>
      </c>
      <c r="P305" s="34"/>
      <c r="Q305" s="34"/>
      <c r="R305" s="34"/>
      <c r="S305" s="34"/>
      <c r="T305" s="3" t="s">
        <v>2130</v>
      </c>
    </row>
    <row r="306" spans="1:21" x14ac:dyDescent="0.35">
      <c r="A306" s="3" t="s">
        <v>49</v>
      </c>
      <c r="B306" s="3"/>
      <c r="C306" s="3"/>
      <c r="D306" s="3"/>
      <c r="E306" s="91"/>
      <c r="F306" s="34"/>
      <c r="G306" s="34"/>
      <c r="H306" s="34"/>
      <c r="I306" s="34"/>
      <c r="J306" s="34"/>
      <c r="K306" s="21">
        <v>44605</v>
      </c>
      <c r="L306" s="3" t="s">
        <v>1182</v>
      </c>
      <c r="M306" s="34"/>
      <c r="N306" s="34">
        <v>400000</v>
      </c>
      <c r="O306" s="34">
        <f t="shared" si="39"/>
        <v>400000</v>
      </c>
      <c r="P306" s="34"/>
      <c r="Q306" s="34"/>
      <c r="R306" s="34"/>
      <c r="S306" s="34"/>
      <c r="T306" s="3" t="s">
        <v>2130</v>
      </c>
    </row>
    <row r="307" spans="1:21" x14ac:dyDescent="0.35">
      <c r="A307" s="3" t="s">
        <v>49</v>
      </c>
      <c r="B307" s="3"/>
      <c r="C307" s="3"/>
      <c r="D307" s="3"/>
      <c r="E307" s="91"/>
      <c r="F307" s="34"/>
      <c r="G307" s="34"/>
      <c r="H307" s="34"/>
      <c r="I307" s="34"/>
      <c r="J307" s="34"/>
      <c r="K307" s="21"/>
      <c r="L307" s="100" t="s">
        <v>2175</v>
      </c>
      <c r="M307" s="100">
        <v>575000</v>
      </c>
      <c r="N307" s="34"/>
      <c r="O307" s="34">
        <f t="shared" si="39"/>
        <v>575000</v>
      </c>
      <c r="P307" s="34"/>
      <c r="Q307" s="34"/>
      <c r="R307" s="34"/>
      <c r="S307" s="34"/>
      <c r="T307" s="3" t="s">
        <v>2130</v>
      </c>
    </row>
    <row r="308" spans="1:21" x14ac:dyDescent="0.35">
      <c r="A308" s="3" t="s">
        <v>49</v>
      </c>
      <c r="B308" s="3"/>
      <c r="C308" s="3"/>
      <c r="D308" s="3"/>
      <c r="E308" s="91"/>
      <c r="F308" s="34"/>
      <c r="G308" s="34"/>
      <c r="H308" s="34"/>
      <c r="I308" s="34"/>
      <c r="J308" s="34"/>
      <c r="K308" s="21">
        <v>44722</v>
      </c>
      <c r="L308" s="3" t="s">
        <v>1182</v>
      </c>
      <c r="M308" s="34"/>
      <c r="N308" s="34">
        <v>15365</v>
      </c>
      <c r="O308" s="34">
        <f t="shared" si="39"/>
        <v>15365</v>
      </c>
      <c r="P308" s="34"/>
      <c r="Q308" s="34"/>
      <c r="R308" s="34"/>
      <c r="S308" s="34"/>
      <c r="T308" s="3" t="s">
        <v>2130</v>
      </c>
    </row>
    <row r="309" spans="1:21" x14ac:dyDescent="0.35">
      <c r="A309" s="3" t="s">
        <v>49</v>
      </c>
      <c r="B309" s="3"/>
      <c r="C309" s="3"/>
      <c r="D309" s="3"/>
      <c r="E309" s="91"/>
      <c r="F309" s="34"/>
      <c r="G309" s="34"/>
      <c r="H309" s="34"/>
      <c r="I309" s="34"/>
      <c r="J309" s="34"/>
      <c r="K309" s="21">
        <v>44726</v>
      </c>
      <c r="L309" s="3" t="s">
        <v>1182</v>
      </c>
      <c r="M309" s="34"/>
      <c r="N309" s="34">
        <v>4000</v>
      </c>
      <c r="O309" s="34">
        <f t="shared" si="39"/>
        <v>4000</v>
      </c>
      <c r="P309" s="34"/>
      <c r="Q309" s="34"/>
      <c r="R309" s="34"/>
      <c r="S309" s="34"/>
      <c r="T309" s="3" t="s">
        <v>2130</v>
      </c>
    </row>
    <row r="310" spans="1:21" x14ac:dyDescent="0.35">
      <c r="A310" s="3" t="s">
        <v>49</v>
      </c>
      <c r="B310" s="3"/>
      <c r="C310" s="3"/>
      <c r="D310" s="3"/>
      <c r="E310" s="91"/>
      <c r="F310" s="34"/>
      <c r="G310" s="34"/>
      <c r="H310" s="34"/>
      <c r="I310" s="34"/>
      <c r="J310" s="34"/>
      <c r="K310" s="21">
        <v>44724</v>
      </c>
      <c r="L310" s="3" t="s">
        <v>316</v>
      </c>
      <c r="M310" s="34">
        <v>1</v>
      </c>
      <c r="N310" s="34"/>
      <c r="O310" s="34">
        <f t="shared" si="39"/>
        <v>1</v>
      </c>
      <c r="P310" s="34"/>
      <c r="Q310" s="34"/>
      <c r="R310" s="34"/>
      <c r="S310" s="34"/>
      <c r="T310" s="3" t="s">
        <v>2130</v>
      </c>
    </row>
    <row r="311" spans="1:21" x14ac:dyDescent="0.35">
      <c r="A311" s="3" t="s">
        <v>49</v>
      </c>
      <c r="B311" s="3"/>
      <c r="C311" s="3"/>
      <c r="D311" s="3"/>
      <c r="E311" s="91"/>
      <c r="F311" s="34"/>
      <c r="G311" s="34"/>
      <c r="H311" s="34"/>
      <c r="I311" s="34"/>
      <c r="J311" s="34"/>
      <c r="K311" s="21">
        <v>44724</v>
      </c>
      <c r="L311" s="3" t="s">
        <v>316</v>
      </c>
      <c r="M311" s="34">
        <v>99999</v>
      </c>
      <c r="N311" s="34"/>
      <c r="O311" s="34">
        <f t="shared" si="39"/>
        <v>99999</v>
      </c>
      <c r="P311" s="34"/>
      <c r="Q311" s="34"/>
      <c r="R311" s="34"/>
      <c r="S311" s="34"/>
      <c r="T311" s="3" t="s">
        <v>2130</v>
      </c>
    </row>
    <row r="312" spans="1:21" x14ac:dyDescent="0.35">
      <c r="A312" s="3" t="s">
        <v>49</v>
      </c>
      <c r="B312" s="3"/>
      <c r="C312" s="3"/>
      <c r="D312" s="3"/>
      <c r="E312" s="91"/>
      <c r="F312" s="34"/>
      <c r="G312" s="34"/>
      <c r="H312" s="34"/>
      <c r="I312" s="34"/>
      <c r="J312" s="34"/>
      <c r="K312" s="3"/>
      <c r="L312" s="100" t="s">
        <v>2176</v>
      </c>
      <c r="M312" s="34"/>
      <c r="N312" s="100">
        <v>-200000</v>
      </c>
      <c r="O312" s="34">
        <f t="shared" si="39"/>
        <v>-200000</v>
      </c>
      <c r="P312" s="34"/>
      <c r="Q312" s="34"/>
      <c r="R312" s="34"/>
      <c r="S312" s="34"/>
      <c r="T312" s="3" t="s">
        <v>2130</v>
      </c>
    </row>
    <row r="313" spans="1:21" x14ac:dyDescent="0.35">
      <c r="A313" s="3" t="s">
        <v>49</v>
      </c>
      <c r="B313" s="3"/>
      <c r="C313" s="3"/>
      <c r="D313" s="3"/>
      <c r="E313" s="91"/>
      <c r="F313" s="34"/>
      <c r="G313" s="34"/>
      <c r="H313" s="34"/>
      <c r="I313" s="34"/>
      <c r="J313" s="34"/>
      <c r="K313" s="21"/>
      <c r="L313" s="3"/>
      <c r="M313" s="34"/>
      <c r="N313" s="34"/>
      <c r="O313" s="34"/>
      <c r="P313" s="34"/>
      <c r="Q313" s="34"/>
      <c r="R313" s="34"/>
      <c r="S313" s="34"/>
      <c r="T313" s="3" t="s">
        <v>2130</v>
      </c>
    </row>
    <row r="314" spans="1:21" s="95" customFormat="1" x14ac:dyDescent="0.35">
      <c r="A314" s="18" t="s">
        <v>49</v>
      </c>
      <c r="B314" s="18"/>
      <c r="C314" s="18"/>
      <c r="D314" s="18"/>
      <c r="E314" s="94"/>
      <c r="F314" s="23"/>
      <c r="G314" s="23"/>
      <c r="H314" s="23"/>
      <c r="I314" s="23"/>
      <c r="J314" s="23"/>
      <c r="K314" s="36"/>
      <c r="L314" s="18"/>
      <c r="M314" s="23">
        <f t="shared" ref="M314:N314" si="41">SUM(M304:M312)</f>
        <v>775000</v>
      </c>
      <c r="N314" s="23">
        <f t="shared" si="41"/>
        <v>419365</v>
      </c>
      <c r="O314" s="23">
        <f>SUM(O304:O312)</f>
        <v>1194365</v>
      </c>
      <c r="P314" s="23">
        <f>+I303-M314</f>
        <v>-775000</v>
      </c>
      <c r="Q314" s="23">
        <f>+J303-N314</f>
        <v>775035</v>
      </c>
      <c r="R314" s="23">
        <f>+P314+Q314</f>
        <v>35</v>
      </c>
      <c r="S314" s="23">
        <f>+O314</f>
        <v>1194365</v>
      </c>
      <c r="T314" s="18"/>
      <c r="U314" s="95" t="s">
        <v>2302</v>
      </c>
    </row>
    <row r="315" spans="1:21" x14ac:dyDescent="0.35">
      <c r="A315" s="3" t="s">
        <v>50</v>
      </c>
      <c r="B315" s="3" t="s">
        <v>437</v>
      </c>
      <c r="C315" s="3"/>
      <c r="D315" s="3">
        <v>144.53</v>
      </c>
      <c r="E315" s="91">
        <v>10000</v>
      </c>
      <c r="F315" s="34">
        <f>+D315*0.8364</f>
        <v>120.88489200000001</v>
      </c>
      <c r="G315" s="34"/>
      <c r="H315" s="34">
        <f>+D315*E315</f>
        <v>1445300</v>
      </c>
      <c r="I315" s="34">
        <f>+CEILING(F315*G315,1000)</f>
        <v>0</v>
      </c>
      <c r="J315" s="34">
        <f>(H315-I315)</f>
        <v>1445300</v>
      </c>
      <c r="K315" s="98">
        <v>44447</v>
      </c>
      <c r="L315" s="3" t="s">
        <v>2109</v>
      </c>
      <c r="M315" s="34"/>
      <c r="N315" s="34"/>
      <c r="O315" s="34">
        <f t="shared" si="39"/>
        <v>0</v>
      </c>
      <c r="P315" s="34"/>
      <c r="Q315" s="34"/>
      <c r="R315" s="34"/>
      <c r="S315" s="34"/>
      <c r="T315" s="3" t="s">
        <v>2137</v>
      </c>
      <c r="U315" s="1" t="s">
        <v>2303</v>
      </c>
    </row>
    <row r="316" spans="1:21" x14ac:dyDescent="0.35">
      <c r="A316" s="3" t="s">
        <v>50</v>
      </c>
      <c r="B316" s="3"/>
      <c r="C316" s="3"/>
      <c r="D316" s="3"/>
      <c r="E316" s="91"/>
      <c r="F316" s="34"/>
      <c r="G316" s="34"/>
      <c r="H316" s="34"/>
      <c r="I316" s="34"/>
      <c r="J316" s="34"/>
      <c r="K316" s="98">
        <v>44447</v>
      </c>
      <c r="L316" s="3" t="s">
        <v>1182</v>
      </c>
      <c r="M316" s="34"/>
      <c r="N316" s="34">
        <v>350000</v>
      </c>
      <c r="O316" s="34">
        <f t="shared" si="39"/>
        <v>350000</v>
      </c>
      <c r="P316" s="34"/>
      <c r="Q316" s="34"/>
      <c r="R316" s="34"/>
      <c r="S316" s="34"/>
      <c r="T316" s="3" t="s">
        <v>2137</v>
      </c>
    </row>
    <row r="317" spans="1:21" x14ac:dyDescent="0.35">
      <c r="A317" s="3" t="s">
        <v>50</v>
      </c>
      <c r="B317" s="3"/>
      <c r="C317" s="3"/>
      <c r="D317" s="3"/>
      <c r="E317" s="91"/>
      <c r="F317" s="34"/>
      <c r="G317" s="34"/>
      <c r="H317" s="34"/>
      <c r="I317" s="34"/>
      <c r="J317" s="34"/>
      <c r="K317" s="98">
        <v>44649</v>
      </c>
      <c r="L317" s="3" t="s">
        <v>316</v>
      </c>
      <c r="M317" s="34">
        <v>10000</v>
      </c>
      <c r="N317" s="34"/>
      <c r="O317" s="34">
        <f t="shared" si="39"/>
        <v>10000</v>
      </c>
      <c r="P317" s="34"/>
      <c r="Q317" s="34"/>
      <c r="R317" s="34"/>
      <c r="S317" s="34"/>
      <c r="T317" s="3" t="s">
        <v>2137</v>
      </c>
    </row>
    <row r="318" spans="1:21" x14ac:dyDescent="0.35">
      <c r="A318" s="3" t="s">
        <v>50</v>
      </c>
      <c r="B318" s="3"/>
      <c r="C318" s="3"/>
      <c r="D318" s="3"/>
      <c r="E318" s="91"/>
      <c r="F318" s="34"/>
      <c r="G318" s="34"/>
      <c r="H318" s="34"/>
      <c r="I318" s="34"/>
      <c r="J318" s="34"/>
      <c r="K318" s="98">
        <v>44664</v>
      </c>
      <c r="L318" s="3" t="s">
        <v>316</v>
      </c>
      <c r="M318" s="34">
        <v>677000</v>
      </c>
      <c r="N318" s="34"/>
      <c r="O318" s="34">
        <f t="shared" si="39"/>
        <v>677000</v>
      </c>
      <c r="P318" s="34"/>
      <c r="Q318" s="34"/>
      <c r="R318" s="34"/>
      <c r="S318" s="34"/>
      <c r="T318" s="3" t="s">
        <v>2137</v>
      </c>
    </row>
    <row r="319" spans="1:21" x14ac:dyDescent="0.35">
      <c r="A319" s="3" t="s">
        <v>50</v>
      </c>
      <c r="B319" s="3"/>
      <c r="C319" s="3"/>
      <c r="D319" s="3"/>
      <c r="E319" s="91"/>
      <c r="F319" s="34"/>
      <c r="G319" s="34"/>
      <c r="H319" s="34"/>
      <c r="I319" s="34"/>
      <c r="J319" s="34"/>
      <c r="K319" s="98">
        <v>44664</v>
      </c>
      <c r="L319" s="3" t="s">
        <v>1182</v>
      </c>
      <c r="M319" s="34"/>
      <c r="N319" s="34">
        <v>408300</v>
      </c>
      <c r="O319" s="34">
        <f t="shared" si="39"/>
        <v>408300</v>
      </c>
      <c r="P319" s="34"/>
      <c r="Q319" s="34"/>
      <c r="R319" s="34"/>
      <c r="S319" s="34"/>
      <c r="T319" s="3" t="s">
        <v>2137</v>
      </c>
    </row>
    <row r="320" spans="1:21" x14ac:dyDescent="0.35">
      <c r="A320" s="3" t="s">
        <v>50</v>
      </c>
      <c r="B320" s="3"/>
      <c r="C320" s="3"/>
      <c r="D320" s="3"/>
      <c r="E320" s="91"/>
      <c r="F320" s="34"/>
      <c r="G320" s="34"/>
      <c r="H320" s="34"/>
      <c r="I320" s="34"/>
      <c r="J320" s="34"/>
      <c r="K320" s="3"/>
      <c r="L320" s="3"/>
      <c r="M320" s="34"/>
      <c r="N320" s="34"/>
      <c r="O320" s="34"/>
      <c r="P320" s="34"/>
      <c r="Q320" s="34"/>
      <c r="R320" s="34"/>
      <c r="S320" s="34"/>
      <c r="T320" s="3" t="s">
        <v>2137</v>
      </c>
    </row>
    <row r="321" spans="1:21" s="95" customFormat="1" x14ac:dyDescent="0.35">
      <c r="A321" s="18" t="s">
        <v>50</v>
      </c>
      <c r="B321" s="18"/>
      <c r="C321" s="18"/>
      <c r="D321" s="18"/>
      <c r="E321" s="94"/>
      <c r="F321" s="23"/>
      <c r="G321" s="23"/>
      <c r="H321" s="23"/>
      <c r="I321" s="23"/>
      <c r="J321" s="23"/>
      <c r="K321" s="18"/>
      <c r="L321" s="18"/>
      <c r="M321" s="23">
        <f t="shared" ref="M321:N321" si="42">+SUM(M316:M319)</f>
        <v>687000</v>
      </c>
      <c r="N321" s="23">
        <f t="shared" si="42"/>
        <v>758300</v>
      </c>
      <c r="O321" s="23">
        <f>+SUM(O316:O319)</f>
        <v>1445300</v>
      </c>
      <c r="P321" s="23">
        <f>+I315-M321</f>
        <v>-687000</v>
      </c>
      <c r="Q321" s="23">
        <f>+J315-N321</f>
        <v>687000</v>
      </c>
      <c r="R321" s="23">
        <f>+P321+Q321</f>
        <v>0</v>
      </c>
      <c r="S321" s="23">
        <f>+O321</f>
        <v>1445300</v>
      </c>
      <c r="T321" s="18"/>
      <c r="U321" s="95" t="s">
        <v>2302</v>
      </c>
    </row>
    <row r="322" spans="1:21" x14ac:dyDescent="0.35">
      <c r="A322" s="3" t="s">
        <v>51</v>
      </c>
      <c r="B322" s="3" t="s">
        <v>437</v>
      </c>
      <c r="C322" s="3" t="s">
        <v>1991</v>
      </c>
      <c r="D322" s="3">
        <v>144.51</v>
      </c>
      <c r="E322" s="91">
        <v>12500</v>
      </c>
      <c r="F322" s="34">
        <f>+D322*0.8364</f>
        <v>120.86816399999999</v>
      </c>
      <c r="G322" s="34"/>
      <c r="H322" s="34">
        <f>+D322*E322</f>
        <v>1806375</v>
      </c>
      <c r="I322" s="34">
        <f>+CEILING(F322*G322,1000)</f>
        <v>0</v>
      </c>
      <c r="J322" s="34">
        <f>(H322-I322)</f>
        <v>1806375</v>
      </c>
      <c r="K322" s="98">
        <v>44491</v>
      </c>
      <c r="L322" s="3" t="s">
        <v>2109</v>
      </c>
      <c r="M322" s="34"/>
      <c r="N322" s="34"/>
      <c r="O322" s="34"/>
      <c r="P322" s="34"/>
      <c r="Q322" s="34"/>
      <c r="R322" s="34"/>
      <c r="S322" s="34"/>
      <c r="T322" s="3" t="s">
        <v>2138</v>
      </c>
      <c r="U322" s="1" t="s">
        <v>2303</v>
      </c>
    </row>
    <row r="323" spans="1:21" x14ac:dyDescent="0.35">
      <c r="A323" s="3" t="s">
        <v>51</v>
      </c>
      <c r="B323" s="3"/>
      <c r="C323" s="3"/>
      <c r="D323" s="3"/>
      <c r="E323" s="91"/>
      <c r="F323" s="34">
        <f>+D323*0.8364</f>
        <v>0</v>
      </c>
      <c r="G323" s="34"/>
      <c r="H323" s="34"/>
      <c r="I323" s="34"/>
      <c r="J323" s="34"/>
      <c r="K323" s="98">
        <v>44492</v>
      </c>
      <c r="L323" s="3" t="s">
        <v>1182</v>
      </c>
      <c r="M323" s="34"/>
      <c r="N323" s="34">
        <v>21000</v>
      </c>
      <c r="O323" s="34">
        <f t="shared" ref="O323:O333" si="43">+SUM(M323:N323)</f>
        <v>21000</v>
      </c>
      <c r="P323" s="34"/>
      <c r="Q323" s="34"/>
      <c r="R323" s="43"/>
      <c r="S323" s="43"/>
      <c r="T323" s="3" t="s">
        <v>2138</v>
      </c>
    </row>
    <row r="324" spans="1:21" x14ac:dyDescent="0.35">
      <c r="A324" s="3" t="s">
        <v>51</v>
      </c>
      <c r="B324" s="3"/>
      <c r="C324" s="3"/>
      <c r="D324" s="3"/>
      <c r="E324" s="91"/>
      <c r="F324" s="34"/>
      <c r="G324" s="34"/>
      <c r="H324" s="34"/>
      <c r="I324" s="34"/>
      <c r="J324" s="34"/>
      <c r="K324" s="98">
        <v>44492</v>
      </c>
      <c r="L324" s="3" t="s">
        <v>316</v>
      </c>
      <c r="M324" s="34">
        <v>200000</v>
      </c>
      <c r="N324" s="34"/>
      <c r="O324" s="34">
        <f t="shared" si="43"/>
        <v>200000</v>
      </c>
      <c r="P324" s="34"/>
      <c r="Q324" s="34"/>
      <c r="R324" s="34"/>
      <c r="S324" s="34"/>
      <c r="T324" s="3" t="s">
        <v>2138</v>
      </c>
    </row>
    <row r="325" spans="1:21" x14ac:dyDescent="0.35">
      <c r="A325" s="3" t="s">
        <v>51</v>
      </c>
      <c r="B325" s="3"/>
      <c r="C325" s="3"/>
      <c r="D325" s="3"/>
      <c r="E325" s="91"/>
      <c r="F325" s="34"/>
      <c r="G325" s="34"/>
      <c r="H325" s="34"/>
      <c r="I325" s="34"/>
      <c r="J325" s="34"/>
      <c r="K325" s="98">
        <v>44511</v>
      </c>
      <c r="L325" s="3" t="s">
        <v>316</v>
      </c>
      <c r="M325" s="34">
        <v>695000</v>
      </c>
      <c r="N325" s="34"/>
      <c r="O325" s="34">
        <f t="shared" si="43"/>
        <v>695000</v>
      </c>
      <c r="P325" s="34"/>
      <c r="Q325" s="34"/>
      <c r="R325" s="34"/>
      <c r="S325" s="34"/>
      <c r="T325" s="3" t="s">
        <v>2138</v>
      </c>
    </row>
    <row r="326" spans="1:21" x14ac:dyDescent="0.35">
      <c r="A326" s="3" t="s">
        <v>51</v>
      </c>
      <c r="B326" s="3"/>
      <c r="C326" s="3"/>
      <c r="D326" s="3"/>
      <c r="E326" s="91"/>
      <c r="F326" s="34"/>
      <c r="G326" s="34"/>
      <c r="H326" s="34"/>
      <c r="I326" s="34"/>
      <c r="J326" s="34"/>
      <c r="K326" s="98">
        <v>44554</v>
      </c>
      <c r="L326" s="3" t="s">
        <v>1182</v>
      </c>
      <c r="M326" s="34"/>
      <c r="N326" s="34">
        <v>358000</v>
      </c>
      <c r="O326" s="34">
        <f t="shared" si="43"/>
        <v>358000</v>
      </c>
      <c r="P326" s="34"/>
      <c r="Q326" s="34"/>
      <c r="R326" s="34"/>
      <c r="S326" s="34"/>
      <c r="T326" s="3" t="s">
        <v>2138</v>
      </c>
    </row>
    <row r="327" spans="1:21" x14ac:dyDescent="0.35">
      <c r="A327" s="3" t="s">
        <v>51</v>
      </c>
      <c r="B327" s="3"/>
      <c r="C327" s="3"/>
      <c r="D327" s="3"/>
      <c r="E327" s="91"/>
      <c r="F327" s="34"/>
      <c r="G327" s="34"/>
      <c r="H327" s="34"/>
      <c r="I327" s="34"/>
      <c r="J327" s="34"/>
      <c r="K327" s="98">
        <v>44709</v>
      </c>
      <c r="L327" s="3" t="s">
        <v>1182</v>
      </c>
      <c r="M327" s="34"/>
      <c r="N327" s="34">
        <v>50000</v>
      </c>
      <c r="O327" s="34">
        <f t="shared" si="43"/>
        <v>50000</v>
      </c>
      <c r="P327" s="34"/>
      <c r="Q327" s="34"/>
      <c r="R327" s="34"/>
      <c r="S327" s="34"/>
      <c r="T327" s="3" t="s">
        <v>2138</v>
      </c>
    </row>
    <row r="328" spans="1:21" x14ac:dyDescent="0.35">
      <c r="A328" s="3" t="s">
        <v>51</v>
      </c>
      <c r="B328" s="3"/>
      <c r="C328" s="3"/>
      <c r="D328" s="3"/>
      <c r="E328" s="91"/>
      <c r="F328" s="34"/>
      <c r="G328" s="34"/>
      <c r="H328" s="34"/>
      <c r="I328" s="34"/>
      <c r="J328" s="34"/>
      <c r="K328" s="98">
        <v>44771</v>
      </c>
      <c r="L328" s="3" t="s">
        <v>1182</v>
      </c>
      <c r="M328" s="34"/>
      <c r="N328" s="34">
        <v>300000</v>
      </c>
      <c r="O328" s="34">
        <f t="shared" si="43"/>
        <v>300000</v>
      </c>
      <c r="P328" s="34"/>
      <c r="Q328" s="34"/>
      <c r="R328" s="34"/>
      <c r="S328" s="34"/>
      <c r="T328" s="3" t="s">
        <v>2138</v>
      </c>
    </row>
    <row r="329" spans="1:21" x14ac:dyDescent="0.35">
      <c r="A329" s="3" t="s">
        <v>51</v>
      </c>
      <c r="B329" s="3"/>
      <c r="C329" s="3"/>
      <c r="D329" s="3"/>
      <c r="E329" s="91"/>
      <c r="F329" s="34"/>
      <c r="G329" s="34"/>
      <c r="H329" s="34"/>
      <c r="I329" s="34"/>
      <c r="J329" s="34"/>
      <c r="K329" s="98">
        <v>44956</v>
      </c>
      <c r="L329" s="3" t="s">
        <v>9</v>
      </c>
      <c r="M329" s="34"/>
      <c r="N329" s="34">
        <v>182375</v>
      </c>
      <c r="O329" s="34">
        <f t="shared" si="43"/>
        <v>182375</v>
      </c>
      <c r="P329" s="34"/>
      <c r="Q329" s="34"/>
      <c r="R329" s="34"/>
      <c r="S329" s="34"/>
      <c r="T329" s="3" t="s">
        <v>2138</v>
      </c>
    </row>
    <row r="330" spans="1:21" x14ac:dyDescent="0.35">
      <c r="A330" s="3" t="s">
        <v>51</v>
      </c>
      <c r="B330" s="3"/>
      <c r="C330" s="3"/>
      <c r="D330" s="3"/>
      <c r="E330" s="91"/>
      <c r="F330" s="34">
        <f t="shared" ref="F330:F342" si="44">+D330*0.8364</f>
        <v>0</v>
      </c>
      <c r="G330" s="34"/>
      <c r="H330" s="34"/>
      <c r="I330" s="34"/>
      <c r="J330" s="34"/>
      <c r="K330" s="98">
        <v>45225</v>
      </c>
      <c r="L330" s="3" t="s">
        <v>316</v>
      </c>
      <c r="M330" s="34">
        <v>465000</v>
      </c>
      <c r="N330" s="34"/>
      <c r="O330" s="34">
        <f t="shared" si="43"/>
        <v>465000</v>
      </c>
      <c r="P330" s="34"/>
      <c r="Q330" s="34"/>
      <c r="R330" s="34"/>
      <c r="S330" s="34"/>
      <c r="T330" s="3" t="s">
        <v>2138</v>
      </c>
    </row>
    <row r="331" spans="1:21" x14ac:dyDescent="0.35">
      <c r="A331" s="3" t="s">
        <v>51</v>
      </c>
      <c r="B331" s="3"/>
      <c r="C331" s="3"/>
      <c r="D331" s="3"/>
      <c r="E331" s="91"/>
      <c r="F331" s="34">
        <f t="shared" si="44"/>
        <v>0</v>
      </c>
      <c r="G331" s="34"/>
      <c r="H331" s="34"/>
      <c r="I331" s="34"/>
      <c r="J331" s="34"/>
      <c r="K331" s="98">
        <v>45225</v>
      </c>
      <c r="L331" s="3" t="s">
        <v>316</v>
      </c>
      <c r="M331" s="34">
        <v>466000</v>
      </c>
      <c r="N331" s="34"/>
      <c r="O331" s="34">
        <f t="shared" si="43"/>
        <v>466000</v>
      </c>
      <c r="P331" s="34"/>
      <c r="Q331" s="34"/>
      <c r="R331" s="34"/>
      <c r="S331" s="34"/>
      <c r="T331" s="3" t="s">
        <v>2138</v>
      </c>
    </row>
    <row r="332" spans="1:21" x14ac:dyDescent="0.35">
      <c r="A332" s="3" t="s">
        <v>51</v>
      </c>
      <c r="B332" s="3"/>
      <c r="C332" s="3" t="s">
        <v>1991</v>
      </c>
      <c r="D332" s="3"/>
      <c r="E332" s="91"/>
      <c r="F332" s="34">
        <f t="shared" si="44"/>
        <v>0</v>
      </c>
      <c r="G332" s="34"/>
      <c r="H332" s="34"/>
      <c r="I332" s="34"/>
      <c r="J332" s="34"/>
      <c r="K332" s="98">
        <v>45224</v>
      </c>
      <c r="L332" s="3" t="s">
        <v>316</v>
      </c>
      <c r="M332" s="34">
        <v>-895000</v>
      </c>
      <c r="N332" s="34"/>
      <c r="O332" s="34">
        <f t="shared" si="43"/>
        <v>-895000</v>
      </c>
      <c r="P332" s="34"/>
      <c r="Q332" s="34"/>
      <c r="R332" s="34"/>
      <c r="S332" s="34"/>
      <c r="T332" s="3" t="s">
        <v>2138</v>
      </c>
    </row>
    <row r="333" spans="1:21" x14ac:dyDescent="0.35">
      <c r="A333" s="3" t="s">
        <v>51</v>
      </c>
      <c r="B333" s="3"/>
      <c r="C333" s="3"/>
      <c r="D333" s="3"/>
      <c r="E333" s="91"/>
      <c r="F333" s="34">
        <f t="shared" si="44"/>
        <v>0</v>
      </c>
      <c r="G333" s="34"/>
      <c r="H333" s="34"/>
      <c r="I333" s="34"/>
      <c r="J333" s="34"/>
      <c r="K333" s="98">
        <v>45225</v>
      </c>
      <c r="L333" s="3" t="s">
        <v>9</v>
      </c>
      <c r="M333" s="34"/>
      <c r="N333" s="34">
        <v>-36000</v>
      </c>
      <c r="O333" s="34">
        <f t="shared" si="43"/>
        <v>-36000</v>
      </c>
      <c r="P333" s="34"/>
      <c r="Q333" s="34"/>
      <c r="R333" s="34"/>
      <c r="S333" s="34"/>
      <c r="T333" s="3" t="s">
        <v>2138</v>
      </c>
    </row>
    <row r="334" spans="1:21" x14ac:dyDescent="0.35">
      <c r="A334" s="3" t="s">
        <v>51</v>
      </c>
      <c r="B334" s="3"/>
      <c r="C334" s="3"/>
      <c r="D334" s="3"/>
      <c r="E334" s="91"/>
      <c r="F334" s="34">
        <f t="shared" si="44"/>
        <v>0</v>
      </c>
      <c r="G334" s="34"/>
      <c r="H334" s="34"/>
      <c r="I334" s="34"/>
      <c r="J334" s="34"/>
      <c r="K334" s="3"/>
      <c r="L334" s="3"/>
      <c r="M334" s="34"/>
      <c r="N334" s="34"/>
      <c r="O334" s="34"/>
      <c r="P334" s="34"/>
      <c r="Q334" s="34"/>
      <c r="R334" s="34"/>
      <c r="S334" s="34"/>
      <c r="T334" s="3" t="s">
        <v>2138</v>
      </c>
    </row>
    <row r="335" spans="1:21" s="95" customFormat="1" x14ac:dyDescent="0.35">
      <c r="A335" s="18" t="s">
        <v>51</v>
      </c>
      <c r="B335" s="18"/>
      <c r="C335" s="18"/>
      <c r="D335" s="18"/>
      <c r="E335" s="94"/>
      <c r="F335" s="23"/>
      <c r="G335" s="23"/>
      <c r="H335" s="23"/>
      <c r="I335" s="23"/>
      <c r="J335" s="23"/>
      <c r="K335" s="18"/>
      <c r="L335" s="18"/>
      <c r="M335" s="23">
        <f t="shared" ref="M335:N335" si="45">SUM(M323:M333)</f>
        <v>931000</v>
      </c>
      <c r="N335" s="23">
        <f t="shared" si="45"/>
        <v>875375</v>
      </c>
      <c r="O335" s="23">
        <f>SUM(O323:O333)</f>
        <v>1806375</v>
      </c>
      <c r="P335" s="23">
        <f>+I322-M335</f>
        <v>-931000</v>
      </c>
      <c r="Q335" s="23">
        <f>+J322-N335</f>
        <v>931000</v>
      </c>
      <c r="R335" s="23">
        <f>+P335+Q335</f>
        <v>0</v>
      </c>
      <c r="S335" s="23">
        <f>+O335</f>
        <v>1806375</v>
      </c>
      <c r="T335" s="18"/>
      <c r="U335" s="95" t="s">
        <v>2302</v>
      </c>
    </row>
    <row r="336" spans="1:21" x14ac:dyDescent="0.35">
      <c r="A336" s="3" t="s">
        <v>52</v>
      </c>
      <c r="B336" s="3" t="s">
        <v>437</v>
      </c>
      <c r="C336" s="3"/>
      <c r="D336" s="3">
        <v>145</v>
      </c>
      <c r="E336" s="91">
        <v>12500</v>
      </c>
      <c r="F336" s="34">
        <f>+D336*0.8364</f>
        <v>121.27800000000001</v>
      </c>
      <c r="G336" s="34"/>
      <c r="H336" s="34">
        <f>+D336*E336</f>
        <v>1812500</v>
      </c>
      <c r="I336" s="34">
        <f>+CEILING(F336*G336,1000)</f>
        <v>0</v>
      </c>
      <c r="J336" s="34">
        <f>(H336-I336)</f>
        <v>1812500</v>
      </c>
      <c r="K336" s="3">
        <v>44481</v>
      </c>
      <c r="L336" s="3" t="s">
        <v>2109</v>
      </c>
      <c r="M336" s="34"/>
      <c r="N336" s="34"/>
      <c r="O336" s="34"/>
      <c r="P336" s="34"/>
      <c r="Q336" s="34"/>
      <c r="R336" s="34"/>
      <c r="S336" s="34"/>
      <c r="T336" s="3" t="s">
        <v>2139</v>
      </c>
      <c r="U336" s="1" t="s">
        <v>2303</v>
      </c>
    </row>
    <row r="337" spans="1:21" x14ac:dyDescent="0.35">
      <c r="A337" s="3" t="s">
        <v>52</v>
      </c>
      <c r="B337" s="3"/>
      <c r="C337" s="3"/>
      <c r="D337" s="3"/>
      <c r="E337" s="91"/>
      <c r="F337" s="34">
        <f t="shared" si="44"/>
        <v>0</v>
      </c>
      <c r="G337" s="34"/>
      <c r="H337" s="34"/>
      <c r="I337" s="34"/>
      <c r="J337" s="34"/>
      <c r="K337" s="3">
        <v>44481</v>
      </c>
      <c r="L337" s="3" t="s">
        <v>9</v>
      </c>
      <c r="M337" s="34"/>
      <c r="N337" s="34">
        <v>21000</v>
      </c>
      <c r="O337" s="34">
        <f t="shared" ref="O337:O341" si="46">+SUM(M337:N337)</f>
        <v>21000</v>
      </c>
      <c r="P337" s="34"/>
      <c r="Q337" s="34"/>
      <c r="R337" s="34"/>
      <c r="S337" s="34"/>
      <c r="T337" s="3" t="s">
        <v>2139</v>
      </c>
    </row>
    <row r="338" spans="1:21" x14ac:dyDescent="0.35">
      <c r="A338" s="3" t="s">
        <v>52</v>
      </c>
      <c r="B338" s="3"/>
      <c r="C338" s="3"/>
      <c r="D338" s="3"/>
      <c r="E338" s="91"/>
      <c r="F338" s="34">
        <f t="shared" si="44"/>
        <v>0</v>
      </c>
      <c r="G338" s="34"/>
      <c r="H338" s="34"/>
      <c r="I338" s="34"/>
      <c r="J338" s="34"/>
      <c r="K338" s="3">
        <v>44491</v>
      </c>
      <c r="L338" s="3" t="s">
        <v>9</v>
      </c>
      <c r="M338" s="34"/>
      <c r="N338" s="34">
        <v>29000</v>
      </c>
      <c r="O338" s="34">
        <f t="shared" si="46"/>
        <v>29000</v>
      </c>
      <c r="P338" s="34"/>
      <c r="Q338" s="34"/>
      <c r="R338" s="34"/>
      <c r="S338" s="34"/>
      <c r="T338" s="3" t="s">
        <v>2139</v>
      </c>
    </row>
    <row r="339" spans="1:21" x14ac:dyDescent="0.35">
      <c r="A339" s="3" t="s">
        <v>52</v>
      </c>
      <c r="B339" s="3"/>
      <c r="C339" s="3"/>
      <c r="D339" s="3"/>
      <c r="E339" s="91"/>
      <c r="F339" s="34">
        <f t="shared" si="44"/>
        <v>0</v>
      </c>
      <c r="G339" s="34"/>
      <c r="H339" s="34"/>
      <c r="I339" s="34"/>
      <c r="J339" s="34"/>
      <c r="K339" s="3">
        <v>44494</v>
      </c>
      <c r="L339" s="3" t="s">
        <v>1182</v>
      </c>
      <c r="M339" s="34"/>
      <c r="N339" s="34">
        <v>1043500</v>
      </c>
      <c r="O339" s="34">
        <f t="shared" si="46"/>
        <v>1043500</v>
      </c>
      <c r="P339" s="34"/>
      <c r="Q339" s="34"/>
      <c r="R339" s="34"/>
      <c r="S339" s="34"/>
      <c r="T339" s="3" t="s">
        <v>2139</v>
      </c>
    </row>
    <row r="340" spans="1:21" x14ac:dyDescent="0.35">
      <c r="A340" s="3" t="s">
        <v>52</v>
      </c>
      <c r="B340" s="3"/>
      <c r="C340" s="3"/>
      <c r="D340" s="3"/>
      <c r="E340" s="91"/>
      <c r="F340" s="34">
        <f t="shared" si="44"/>
        <v>0</v>
      </c>
      <c r="G340" s="34"/>
      <c r="H340" s="34"/>
      <c r="I340" s="34"/>
      <c r="J340" s="34"/>
      <c r="K340" s="3">
        <v>44494</v>
      </c>
      <c r="L340" s="3" t="s">
        <v>316</v>
      </c>
      <c r="M340" s="34">
        <v>748000</v>
      </c>
      <c r="N340" s="34"/>
      <c r="O340" s="34">
        <f t="shared" si="46"/>
        <v>748000</v>
      </c>
      <c r="P340" s="34"/>
      <c r="Q340" s="34"/>
      <c r="R340" s="34"/>
      <c r="S340" s="34"/>
      <c r="T340" s="3" t="s">
        <v>2139</v>
      </c>
    </row>
    <row r="341" spans="1:21" x14ac:dyDescent="0.35">
      <c r="A341" s="3" t="s">
        <v>52</v>
      </c>
      <c r="B341" s="3"/>
      <c r="C341" s="3"/>
      <c r="D341" s="3"/>
      <c r="E341" s="91"/>
      <c r="F341" s="34">
        <f t="shared" si="44"/>
        <v>0</v>
      </c>
      <c r="G341" s="34"/>
      <c r="H341" s="34"/>
      <c r="I341" s="34"/>
      <c r="J341" s="34"/>
      <c r="K341" s="3">
        <v>44495</v>
      </c>
      <c r="L341" s="3" t="s">
        <v>9</v>
      </c>
      <c r="M341" s="34"/>
      <c r="N341" s="34">
        <v>-30000</v>
      </c>
      <c r="O341" s="34">
        <f t="shared" si="46"/>
        <v>-30000</v>
      </c>
      <c r="P341" s="34"/>
      <c r="Q341" s="34"/>
      <c r="R341" s="34"/>
      <c r="S341" s="34"/>
      <c r="T341" s="3" t="s">
        <v>2139</v>
      </c>
    </row>
    <row r="342" spans="1:21" x14ac:dyDescent="0.35">
      <c r="A342" s="3" t="s">
        <v>52</v>
      </c>
      <c r="B342" s="3"/>
      <c r="C342" s="3"/>
      <c r="D342" s="3"/>
      <c r="E342" s="91"/>
      <c r="F342" s="34">
        <f t="shared" si="44"/>
        <v>0</v>
      </c>
      <c r="G342" s="34"/>
      <c r="H342" s="34"/>
      <c r="I342" s="34"/>
      <c r="J342" s="34"/>
      <c r="K342" s="3"/>
      <c r="L342" s="3"/>
      <c r="M342" s="34"/>
      <c r="N342" s="34"/>
      <c r="O342" s="34"/>
      <c r="P342" s="34"/>
      <c r="Q342" s="34"/>
      <c r="R342" s="34"/>
      <c r="S342" s="34"/>
      <c r="T342" s="3" t="s">
        <v>2139</v>
      </c>
    </row>
    <row r="343" spans="1:21" s="95" customFormat="1" x14ac:dyDescent="0.35">
      <c r="A343" s="18" t="s">
        <v>52</v>
      </c>
      <c r="B343" s="18"/>
      <c r="C343" s="18"/>
      <c r="D343" s="18"/>
      <c r="E343" s="94"/>
      <c r="F343" s="23"/>
      <c r="G343" s="23"/>
      <c r="H343" s="23"/>
      <c r="I343" s="23"/>
      <c r="J343" s="23"/>
      <c r="K343" s="18"/>
      <c r="L343" s="18"/>
      <c r="M343" s="23">
        <f t="shared" ref="M343:N343" si="47">SUM(M337:M341)</f>
        <v>748000</v>
      </c>
      <c r="N343" s="23">
        <f t="shared" si="47"/>
        <v>1063500</v>
      </c>
      <c r="O343" s="23">
        <f>SUM(O337:O341)</f>
        <v>1811500</v>
      </c>
      <c r="P343" s="23">
        <f>+I336-M343</f>
        <v>-748000</v>
      </c>
      <c r="Q343" s="23">
        <f>+J336-N343</f>
        <v>749000</v>
      </c>
      <c r="R343" s="23">
        <f>+P343+Q343</f>
        <v>1000</v>
      </c>
      <c r="S343" s="23">
        <f>+O343</f>
        <v>1811500</v>
      </c>
      <c r="T343" s="18"/>
      <c r="U343" s="95" t="s">
        <v>2302</v>
      </c>
    </row>
    <row r="344" spans="1:21" x14ac:dyDescent="0.35">
      <c r="A344" s="3" t="s">
        <v>53</v>
      </c>
      <c r="B344" s="3" t="s">
        <v>437</v>
      </c>
      <c r="C344" s="3"/>
      <c r="D344" s="3">
        <v>145</v>
      </c>
      <c r="E344" s="91">
        <v>10000</v>
      </c>
      <c r="F344" s="34">
        <f>+D344*0.8364</f>
        <v>121.27800000000001</v>
      </c>
      <c r="G344" s="34"/>
      <c r="H344" s="34">
        <f>+D344*E344</f>
        <v>1450000</v>
      </c>
      <c r="I344" s="34">
        <f>+CEILING(F344*G344,1000)</f>
        <v>0</v>
      </c>
      <c r="J344" s="34">
        <f>(H344-I344)</f>
        <v>1450000</v>
      </c>
      <c r="K344" s="98">
        <v>44434</v>
      </c>
      <c r="L344" s="3" t="s">
        <v>2109</v>
      </c>
      <c r="M344" s="34"/>
      <c r="N344" s="34"/>
      <c r="O344" s="34"/>
      <c r="P344" s="34"/>
      <c r="Q344" s="34"/>
      <c r="R344" s="34"/>
      <c r="S344" s="34"/>
      <c r="T344" s="3" t="s">
        <v>2130</v>
      </c>
      <c r="U344" s="1" t="s">
        <v>2303</v>
      </c>
    </row>
    <row r="345" spans="1:21" x14ac:dyDescent="0.35">
      <c r="A345" s="3" t="s">
        <v>53</v>
      </c>
      <c r="B345" s="3"/>
      <c r="C345" s="3"/>
      <c r="D345" s="3"/>
      <c r="E345" s="91"/>
      <c r="F345" s="34"/>
      <c r="G345" s="34"/>
      <c r="H345" s="34"/>
      <c r="I345" s="34"/>
      <c r="J345" s="34"/>
      <c r="K345" s="98">
        <v>44441</v>
      </c>
      <c r="L345" s="3" t="s">
        <v>316</v>
      </c>
      <c r="M345" s="34">
        <v>129500</v>
      </c>
      <c r="N345" s="34"/>
      <c r="O345" s="34">
        <f t="shared" ref="O345:O413" si="48">+SUM(M345:N345)</f>
        <v>129500</v>
      </c>
      <c r="P345" s="34"/>
      <c r="Q345" s="34"/>
      <c r="R345" s="43"/>
      <c r="S345" s="43"/>
      <c r="T345" s="3" t="s">
        <v>2130</v>
      </c>
    </row>
    <row r="346" spans="1:21" x14ac:dyDescent="0.35">
      <c r="A346" s="3" t="s">
        <v>53</v>
      </c>
      <c r="B346" s="3"/>
      <c r="C346" s="3"/>
      <c r="D346" s="3"/>
      <c r="E346" s="91"/>
      <c r="F346" s="34"/>
      <c r="G346" s="34"/>
      <c r="H346" s="34"/>
      <c r="I346" s="34"/>
      <c r="J346" s="34"/>
      <c r="K346" s="98">
        <v>44441</v>
      </c>
      <c r="L346" s="3" t="s">
        <v>316</v>
      </c>
      <c r="M346" s="34">
        <v>229500</v>
      </c>
      <c r="N346" s="34"/>
      <c r="O346" s="34">
        <f t="shared" si="48"/>
        <v>229500</v>
      </c>
      <c r="P346" s="34"/>
      <c r="Q346" s="34"/>
      <c r="R346" s="34"/>
      <c r="S346" s="34"/>
      <c r="T346" s="3" t="s">
        <v>2130</v>
      </c>
    </row>
    <row r="347" spans="1:21" x14ac:dyDescent="0.35">
      <c r="A347" s="3" t="s">
        <v>53</v>
      </c>
      <c r="B347" s="3"/>
      <c r="C347" s="3"/>
      <c r="D347" s="3"/>
      <c r="E347" s="91"/>
      <c r="F347" s="34"/>
      <c r="G347" s="34"/>
      <c r="H347" s="34"/>
      <c r="I347" s="34"/>
      <c r="J347" s="34"/>
      <c r="K347" s="98">
        <v>44441</v>
      </c>
      <c r="L347" s="3" t="s">
        <v>316</v>
      </c>
      <c r="M347" s="34">
        <v>10000</v>
      </c>
      <c r="N347" s="34"/>
      <c r="O347" s="34">
        <f t="shared" si="48"/>
        <v>10000</v>
      </c>
      <c r="P347" s="34"/>
      <c r="Q347" s="34"/>
      <c r="R347" s="34"/>
      <c r="S347" s="34"/>
      <c r="T347" s="3" t="s">
        <v>2130</v>
      </c>
    </row>
    <row r="348" spans="1:21" x14ac:dyDescent="0.35">
      <c r="A348" s="3" t="s">
        <v>53</v>
      </c>
      <c r="B348" s="3"/>
      <c r="C348" s="3"/>
      <c r="D348" s="3"/>
      <c r="E348" s="91"/>
      <c r="F348" s="34"/>
      <c r="G348" s="34"/>
      <c r="H348" s="34"/>
      <c r="I348" s="34"/>
      <c r="J348" s="34"/>
      <c r="K348" s="98">
        <v>44442</v>
      </c>
      <c r="L348" s="3" t="s">
        <v>316</v>
      </c>
      <c r="M348" s="34">
        <v>-10000</v>
      </c>
      <c r="N348" s="34"/>
      <c r="O348" s="34">
        <f t="shared" si="48"/>
        <v>-10000</v>
      </c>
      <c r="P348" s="34"/>
      <c r="Q348" s="34"/>
      <c r="R348" s="34"/>
      <c r="S348" s="34"/>
      <c r="T348" s="3" t="s">
        <v>2130</v>
      </c>
    </row>
    <row r="349" spans="1:21" x14ac:dyDescent="0.35">
      <c r="A349" s="3" t="s">
        <v>53</v>
      </c>
      <c r="B349" s="3"/>
      <c r="C349" s="3"/>
      <c r="D349" s="3"/>
      <c r="E349" s="91"/>
      <c r="F349" s="34"/>
      <c r="G349" s="34"/>
      <c r="H349" s="34"/>
      <c r="I349" s="34"/>
      <c r="J349" s="34"/>
      <c r="K349" s="98">
        <v>44551</v>
      </c>
      <c r="L349" s="3" t="s">
        <v>316</v>
      </c>
      <c r="M349" s="34">
        <v>300000</v>
      </c>
      <c r="N349" s="34"/>
      <c r="O349" s="34">
        <f t="shared" si="48"/>
        <v>300000</v>
      </c>
      <c r="P349" s="34"/>
      <c r="Q349" s="34"/>
      <c r="R349" s="34"/>
      <c r="S349" s="34"/>
      <c r="T349" s="3" t="s">
        <v>2130</v>
      </c>
    </row>
    <row r="350" spans="1:21" x14ac:dyDescent="0.35">
      <c r="A350" s="3" t="s">
        <v>53</v>
      </c>
      <c r="B350" s="3"/>
      <c r="C350" s="3"/>
      <c r="D350" s="3"/>
      <c r="E350" s="91"/>
      <c r="F350" s="34"/>
      <c r="G350" s="34"/>
      <c r="H350" s="34"/>
      <c r="I350" s="34"/>
      <c r="J350" s="34"/>
      <c r="K350" s="98">
        <v>44552</v>
      </c>
      <c r="L350" s="3" t="s">
        <v>316</v>
      </c>
      <c r="M350" s="34">
        <v>300000</v>
      </c>
      <c r="N350" s="34"/>
      <c r="O350" s="34">
        <f t="shared" si="48"/>
        <v>300000</v>
      </c>
      <c r="P350" s="34"/>
      <c r="Q350" s="34"/>
      <c r="R350" s="34"/>
      <c r="S350" s="34"/>
      <c r="T350" s="3" t="s">
        <v>2130</v>
      </c>
    </row>
    <row r="351" spans="1:21" x14ac:dyDescent="0.35">
      <c r="A351" s="3" t="s">
        <v>53</v>
      </c>
      <c r="B351" s="3"/>
      <c r="C351" s="3"/>
      <c r="D351" s="3"/>
      <c r="E351" s="91"/>
      <c r="F351" s="34"/>
      <c r="G351" s="34"/>
      <c r="H351" s="34"/>
      <c r="I351" s="34"/>
      <c r="J351" s="34"/>
      <c r="K351" s="98">
        <v>44552</v>
      </c>
      <c r="L351" s="3" t="s">
        <v>316</v>
      </c>
      <c r="M351" s="34">
        <v>-129500</v>
      </c>
      <c r="N351" s="34"/>
      <c r="O351" s="34">
        <f t="shared" si="48"/>
        <v>-129500</v>
      </c>
      <c r="P351" s="34"/>
      <c r="Q351" s="34"/>
      <c r="R351" s="34"/>
      <c r="S351" s="34"/>
      <c r="T351" s="3" t="s">
        <v>2130</v>
      </c>
    </row>
    <row r="352" spans="1:21" x14ac:dyDescent="0.35">
      <c r="A352" s="3" t="s">
        <v>53</v>
      </c>
      <c r="B352" s="3"/>
      <c r="C352" s="3"/>
      <c r="D352" s="3"/>
      <c r="E352" s="91"/>
      <c r="F352" s="34"/>
      <c r="G352" s="34"/>
      <c r="H352" s="34"/>
      <c r="I352" s="34"/>
      <c r="J352" s="34"/>
      <c r="K352" s="98">
        <v>44552</v>
      </c>
      <c r="L352" s="3" t="s">
        <v>316</v>
      </c>
      <c r="M352" s="34">
        <v>-229500</v>
      </c>
      <c r="N352" s="34"/>
      <c r="O352" s="34">
        <f t="shared" si="48"/>
        <v>-229500</v>
      </c>
      <c r="P352" s="34"/>
      <c r="Q352" s="34"/>
      <c r="R352" s="34"/>
      <c r="S352" s="34"/>
      <c r="T352" s="3" t="s">
        <v>2130</v>
      </c>
    </row>
    <row r="353" spans="1:21" x14ac:dyDescent="0.35">
      <c r="A353" s="3" t="s">
        <v>53</v>
      </c>
      <c r="B353" s="3"/>
      <c r="C353" s="3"/>
      <c r="D353" s="3"/>
      <c r="E353" s="91"/>
      <c r="F353" s="34"/>
      <c r="G353" s="34"/>
      <c r="H353" s="34"/>
      <c r="I353" s="34"/>
      <c r="J353" s="34"/>
      <c r="K353" s="98">
        <v>44652</v>
      </c>
      <c r="L353" s="3" t="s">
        <v>316</v>
      </c>
      <c r="M353" s="34">
        <v>10000</v>
      </c>
      <c r="N353" s="34"/>
      <c r="O353" s="34">
        <f t="shared" si="48"/>
        <v>10000</v>
      </c>
      <c r="P353" s="34"/>
      <c r="Q353" s="34"/>
      <c r="R353" s="34"/>
      <c r="S353" s="34"/>
      <c r="T353" s="3" t="s">
        <v>2130</v>
      </c>
    </row>
    <row r="354" spans="1:21" x14ac:dyDescent="0.35">
      <c r="A354" s="3" t="s">
        <v>53</v>
      </c>
      <c r="B354" s="3"/>
      <c r="C354" s="3"/>
      <c r="D354" s="3"/>
      <c r="E354" s="91"/>
      <c r="F354" s="34"/>
      <c r="G354" s="34"/>
      <c r="H354" s="34"/>
      <c r="I354" s="34"/>
      <c r="J354" s="34"/>
      <c r="K354" s="98">
        <v>44657</v>
      </c>
      <c r="L354" s="3" t="s">
        <v>9</v>
      </c>
      <c r="M354" s="34"/>
      <c r="N354" s="34">
        <v>130000</v>
      </c>
      <c r="O354" s="34">
        <f t="shared" si="48"/>
        <v>130000</v>
      </c>
      <c r="P354" s="34"/>
      <c r="Q354" s="34"/>
      <c r="R354" s="34"/>
      <c r="S354" s="34"/>
      <c r="T354" s="3" t="s">
        <v>2130</v>
      </c>
    </row>
    <row r="355" spans="1:21" x14ac:dyDescent="0.35">
      <c r="A355" s="3" t="s">
        <v>53</v>
      </c>
      <c r="B355" s="3"/>
      <c r="C355" s="3"/>
      <c r="D355" s="3"/>
      <c r="E355" s="91"/>
      <c r="F355" s="34"/>
      <c r="G355" s="34"/>
      <c r="H355" s="34"/>
      <c r="I355" s="34"/>
      <c r="J355" s="34"/>
      <c r="K355" s="98">
        <v>44709</v>
      </c>
      <c r="L355" s="3" t="s">
        <v>9</v>
      </c>
      <c r="M355" s="34"/>
      <c r="N355" s="34">
        <v>39000</v>
      </c>
      <c r="O355" s="34">
        <f t="shared" si="48"/>
        <v>39000</v>
      </c>
      <c r="P355" s="34"/>
      <c r="Q355" s="34"/>
      <c r="R355" s="34"/>
      <c r="S355" s="34"/>
      <c r="T355" s="3" t="s">
        <v>2130</v>
      </c>
    </row>
    <row r="356" spans="1:21" x14ac:dyDescent="0.35">
      <c r="A356" s="3" t="s">
        <v>53</v>
      </c>
      <c r="B356" s="3"/>
      <c r="C356" s="3"/>
      <c r="D356" s="3"/>
      <c r="E356" s="91"/>
      <c r="F356" s="34"/>
      <c r="G356" s="34"/>
      <c r="H356" s="34"/>
      <c r="I356" s="34"/>
      <c r="J356" s="34"/>
      <c r="K356" s="98">
        <v>44715</v>
      </c>
      <c r="L356" s="3" t="s">
        <v>9</v>
      </c>
      <c r="M356" s="34"/>
      <c r="N356" s="34">
        <v>131000</v>
      </c>
      <c r="O356" s="34">
        <f t="shared" si="48"/>
        <v>131000</v>
      </c>
      <c r="P356" s="34"/>
      <c r="Q356" s="34"/>
      <c r="R356" s="34"/>
      <c r="S356" s="34"/>
      <c r="T356" s="3" t="s">
        <v>2130</v>
      </c>
    </row>
    <row r="357" spans="1:21" x14ac:dyDescent="0.35">
      <c r="A357" s="3" t="s">
        <v>53</v>
      </c>
      <c r="B357" s="3"/>
      <c r="C357" s="3"/>
      <c r="D357" s="3"/>
      <c r="E357" s="91"/>
      <c r="F357" s="34"/>
      <c r="G357" s="34"/>
      <c r="H357" s="34"/>
      <c r="I357" s="34"/>
      <c r="J357" s="34"/>
      <c r="K357" s="98"/>
      <c r="L357" s="100" t="s">
        <v>2177</v>
      </c>
      <c r="M357" s="100">
        <v>430000</v>
      </c>
      <c r="N357" s="34"/>
      <c r="O357" s="34">
        <f t="shared" si="48"/>
        <v>430000</v>
      </c>
      <c r="P357" s="34"/>
      <c r="Q357" s="34"/>
      <c r="R357" s="43"/>
      <c r="S357" s="43"/>
      <c r="T357" s="3" t="s">
        <v>2130</v>
      </c>
    </row>
    <row r="358" spans="1:21" x14ac:dyDescent="0.35">
      <c r="A358" s="3" t="s">
        <v>53</v>
      </c>
      <c r="B358" s="3"/>
      <c r="C358" s="3"/>
      <c r="D358" s="3"/>
      <c r="E358" s="91"/>
      <c r="F358" s="34"/>
      <c r="G358" s="34"/>
      <c r="H358" s="34"/>
      <c r="I358" s="34"/>
      <c r="J358" s="34"/>
      <c r="K358" s="98">
        <v>44790</v>
      </c>
      <c r="L358" s="3" t="s">
        <v>316</v>
      </c>
      <c r="M358" s="34">
        <v>240000</v>
      </c>
      <c r="N358" s="34"/>
      <c r="O358" s="34">
        <f t="shared" si="48"/>
        <v>240000</v>
      </c>
      <c r="P358" s="34"/>
      <c r="Q358" s="34"/>
      <c r="R358" s="34"/>
      <c r="S358" s="34"/>
      <c r="T358" s="3" t="s">
        <v>2130</v>
      </c>
    </row>
    <row r="359" spans="1:21" x14ac:dyDescent="0.35">
      <c r="A359" s="3" t="s">
        <v>53</v>
      </c>
      <c r="B359" s="3"/>
      <c r="C359" s="3"/>
      <c r="D359" s="3"/>
      <c r="E359" s="91"/>
      <c r="F359" s="34"/>
      <c r="G359" s="34"/>
      <c r="H359" s="34"/>
      <c r="I359" s="34"/>
      <c r="J359" s="34"/>
      <c r="K359" s="98">
        <v>44801</v>
      </c>
      <c r="L359" s="3" t="s">
        <v>316</v>
      </c>
      <c r="M359" s="34">
        <v>-600000</v>
      </c>
      <c r="N359" s="34"/>
      <c r="O359" s="34">
        <f t="shared" si="48"/>
        <v>-600000</v>
      </c>
      <c r="P359" s="34"/>
      <c r="Q359" s="34"/>
      <c r="R359" s="34"/>
      <c r="S359" s="34"/>
      <c r="T359" s="3" t="s">
        <v>2130</v>
      </c>
    </row>
    <row r="360" spans="1:21" x14ac:dyDescent="0.35">
      <c r="A360" s="3" t="s">
        <v>53</v>
      </c>
      <c r="B360" s="3"/>
      <c r="C360" s="3"/>
      <c r="D360" s="3"/>
      <c r="E360" s="91"/>
      <c r="F360" s="34"/>
      <c r="G360" s="34"/>
      <c r="H360" s="34"/>
      <c r="I360" s="34"/>
      <c r="J360" s="34"/>
      <c r="K360" s="98">
        <v>44801</v>
      </c>
      <c r="L360" s="3" t="s">
        <v>9</v>
      </c>
      <c r="M360" s="34"/>
      <c r="N360" s="34">
        <v>600000</v>
      </c>
      <c r="O360" s="34">
        <f t="shared" si="48"/>
        <v>600000</v>
      </c>
      <c r="P360" s="34"/>
      <c r="Q360" s="34"/>
      <c r="R360" s="34"/>
      <c r="S360" s="34"/>
      <c r="T360" s="3" t="s">
        <v>2130</v>
      </c>
    </row>
    <row r="361" spans="1:21" x14ac:dyDescent="0.35">
      <c r="A361" s="3" t="s">
        <v>53</v>
      </c>
      <c r="B361" s="3"/>
      <c r="C361" s="3"/>
      <c r="D361" s="3"/>
      <c r="E361" s="91"/>
      <c r="F361" s="34"/>
      <c r="G361" s="34"/>
      <c r="H361" s="34"/>
      <c r="I361" s="34"/>
      <c r="J361" s="34"/>
      <c r="K361" s="98">
        <v>44801</v>
      </c>
      <c r="L361" s="100" t="s">
        <v>2178</v>
      </c>
      <c r="M361" s="100">
        <v>-130000</v>
      </c>
      <c r="N361" s="34"/>
      <c r="O361" s="34">
        <f t="shared" si="48"/>
        <v>-130000</v>
      </c>
      <c r="P361" s="34"/>
      <c r="Q361" s="34"/>
      <c r="R361" s="34"/>
      <c r="S361" s="34"/>
      <c r="T361" s="3" t="s">
        <v>2130</v>
      </c>
    </row>
    <row r="362" spans="1:21" x14ac:dyDescent="0.35">
      <c r="A362" s="3" t="s">
        <v>53</v>
      </c>
      <c r="B362" s="3"/>
      <c r="C362" s="3"/>
      <c r="D362" s="3"/>
      <c r="E362" s="91"/>
      <c r="F362" s="34"/>
      <c r="G362" s="34"/>
      <c r="H362" s="34"/>
      <c r="I362" s="34"/>
      <c r="J362" s="34"/>
      <c r="K362" s="3"/>
      <c r="L362" s="3"/>
      <c r="M362" s="34"/>
      <c r="N362" s="34"/>
      <c r="O362" s="34"/>
      <c r="P362" s="34"/>
      <c r="Q362" s="34"/>
      <c r="R362" s="34"/>
      <c r="S362" s="34"/>
      <c r="T362" s="3"/>
    </row>
    <row r="363" spans="1:21" s="95" customFormat="1" x14ac:dyDescent="0.35">
      <c r="A363" s="18" t="s">
        <v>53</v>
      </c>
      <c r="B363" s="18"/>
      <c r="C363" s="18"/>
      <c r="D363" s="18"/>
      <c r="E363" s="94"/>
      <c r="F363" s="23"/>
      <c r="G363" s="23"/>
      <c r="H363" s="23"/>
      <c r="I363" s="23"/>
      <c r="J363" s="23"/>
      <c r="K363" s="18"/>
      <c r="L363" s="18" t="s">
        <v>2110</v>
      </c>
      <c r="M363" s="23">
        <f t="shared" ref="M363:N363" si="49">+SUM(M345:M361)</f>
        <v>550000</v>
      </c>
      <c r="N363" s="23">
        <f t="shared" si="49"/>
        <v>900000</v>
      </c>
      <c r="O363" s="23">
        <f>+SUM(O345:O361)</f>
        <v>1450000</v>
      </c>
      <c r="P363" s="23">
        <f>+I344-M363</f>
        <v>-550000</v>
      </c>
      <c r="Q363" s="23">
        <f>+J344-N363</f>
        <v>550000</v>
      </c>
      <c r="R363" s="23">
        <f>+P363+Q363</f>
        <v>0</v>
      </c>
      <c r="S363" s="23">
        <f>+O363</f>
        <v>1450000</v>
      </c>
      <c r="T363" s="18" t="s">
        <v>2130</v>
      </c>
      <c r="U363" s="95" t="s">
        <v>2302</v>
      </c>
    </row>
    <row r="364" spans="1:21" x14ac:dyDescent="0.35">
      <c r="A364" s="3" t="s">
        <v>54</v>
      </c>
      <c r="B364" s="3" t="s">
        <v>437</v>
      </c>
      <c r="C364" s="3"/>
      <c r="D364" s="3">
        <v>119.44</v>
      </c>
      <c r="E364" s="91">
        <v>10000</v>
      </c>
      <c r="F364" s="34">
        <f>+D364*0.8364</f>
        <v>99.899616000000009</v>
      </c>
      <c r="G364" s="34"/>
      <c r="H364" s="34">
        <f>+D364*E364</f>
        <v>1194400</v>
      </c>
      <c r="I364" s="34">
        <f>+CEILING(F364*G364,1000)</f>
        <v>0</v>
      </c>
      <c r="J364" s="34">
        <f>(H364-I364)</f>
        <v>1194400</v>
      </c>
      <c r="K364" s="21">
        <v>44434</v>
      </c>
      <c r="L364" s="3" t="s">
        <v>2109</v>
      </c>
      <c r="M364" s="34"/>
      <c r="N364" s="34"/>
      <c r="O364" s="34"/>
      <c r="P364" s="34"/>
      <c r="Q364" s="34"/>
      <c r="R364" s="34"/>
      <c r="S364" s="34"/>
      <c r="T364" s="3" t="s">
        <v>2130</v>
      </c>
      <c r="U364" s="1" t="s">
        <v>2303</v>
      </c>
    </row>
    <row r="365" spans="1:21" x14ac:dyDescent="0.35">
      <c r="A365" s="3" t="s">
        <v>54</v>
      </c>
      <c r="B365" s="3"/>
      <c r="C365" s="3"/>
      <c r="D365" s="3"/>
      <c r="E365" s="91"/>
      <c r="F365" s="34"/>
      <c r="G365" s="34"/>
      <c r="H365" s="34"/>
      <c r="I365" s="34"/>
      <c r="J365" s="34"/>
      <c r="K365" s="21">
        <v>44434</v>
      </c>
      <c r="L365" s="3" t="s">
        <v>316</v>
      </c>
      <c r="M365" s="34">
        <v>50000</v>
      </c>
      <c r="N365" s="34"/>
      <c r="O365" s="34">
        <f t="shared" si="48"/>
        <v>50000</v>
      </c>
      <c r="P365" s="34"/>
      <c r="Q365" s="34"/>
      <c r="R365" s="34"/>
      <c r="S365" s="34"/>
      <c r="T365" s="3" t="s">
        <v>2130</v>
      </c>
    </row>
    <row r="366" spans="1:21" x14ac:dyDescent="0.35">
      <c r="A366" s="3" t="s">
        <v>54</v>
      </c>
      <c r="B366" s="3"/>
      <c r="C366" s="3"/>
      <c r="D366" s="3"/>
      <c r="E366" s="91"/>
      <c r="F366" s="34"/>
      <c r="G366" s="34"/>
      <c r="H366" s="34"/>
      <c r="I366" s="34"/>
      <c r="J366" s="34"/>
      <c r="K366" s="21">
        <v>44435</v>
      </c>
      <c r="L366" s="3" t="s">
        <v>316</v>
      </c>
      <c r="M366" s="34">
        <v>100000</v>
      </c>
      <c r="N366" s="34"/>
      <c r="O366" s="34">
        <f t="shared" si="48"/>
        <v>100000</v>
      </c>
      <c r="P366" s="34"/>
      <c r="Q366" s="34"/>
      <c r="R366" s="34"/>
      <c r="S366" s="34"/>
      <c r="T366" s="3" t="s">
        <v>2130</v>
      </c>
    </row>
    <row r="367" spans="1:21" x14ac:dyDescent="0.35">
      <c r="A367" s="3" t="s">
        <v>54</v>
      </c>
      <c r="B367" s="3"/>
      <c r="C367" s="3"/>
      <c r="D367" s="3"/>
      <c r="E367" s="91"/>
      <c r="F367" s="34"/>
      <c r="G367" s="34"/>
      <c r="H367" s="34"/>
      <c r="I367" s="34"/>
      <c r="J367" s="34"/>
      <c r="K367" s="21">
        <v>44435</v>
      </c>
      <c r="L367" s="3" t="s">
        <v>316</v>
      </c>
      <c r="M367" s="34">
        <v>150000</v>
      </c>
      <c r="N367" s="34"/>
      <c r="O367" s="34">
        <f t="shared" si="48"/>
        <v>150000</v>
      </c>
      <c r="P367" s="34"/>
      <c r="Q367" s="34"/>
      <c r="R367" s="43"/>
      <c r="S367" s="43"/>
      <c r="T367" s="3" t="s">
        <v>2130</v>
      </c>
    </row>
    <row r="368" spans="1:21" x14ac:dyDescent="0.35">
      <c r="A368" s="3" t="s">
        <v>54</v>
      </c>
      <c r="B368" s="3"/>
      <c r="C368" s="3"/>
      <c r="D368" s="3"/>
      <c r="E368" s="91"/>
      <c r="F368" s="34"/>
      <c r="G368" s="34"/>
      <c r="H368" s="34"/>
      <c r="I368" s="34"/>
      <c r="J368" s="34"/>
      <c r="K368" s="21">
        <v>44533</v>
      </c>
      <c r="L368" s="3" t="s">
        <v>316</v>
      </c>
      <c r="M368" s="34">
        <v>600000</v>
      </c>
      <c r="N368" s="34"/>
      <c r="O368" s="34">
        <f t="shared" si="48"/>
        <v>600000</v>
      </c>
      <c r="P368" s="34"/>
      <c r="Q368" s="34"/>
      <c r="R368" s="34"/>
      <c r="S368" s="34"/>
      <c r="T368" s="3" t="s">
        <v>2130</v>
      </c>
    </row>
    <row r="369" spans="1:21" x14ac:dyDescent="0.35">
      <c r="A369" s="3" t="s">
        <v>54</v>
      </c>
      <c r="B369" s="3"/>
      <c r="C369" s="3"/>
      <c r="D369" s="3"/>
      <c r="E369" s="91"/>
      <c r="F369" s="34"/>
      <c r="G369" s="34"/>
      <c r="H369" s="34"/>
      <c r="I369" s="34"/>
      <c r="J369" s="34"/>
      <c r="K369" s="21">
        <v>44535</v>
      </c>
      <c r="L369" s="3" t="s">
        <v>316</v>
      </c>
      <c r="M369" s="34">
        <v>-100000</v>
      </c>
      <c r="N369" s="34"/>
      <c r="O369" s="34">
        <f t="shared" si="48"/>
        <v>-100000</v>
      </c>
      <c r="P369" s="34"/>
      <c r="Q369" s="34"/>
      <c r="R369" s="34"/>
      <c r="S369" s="34"/>
      <c r="T369" s="3" t="s">
        <v>2130</v>
      </c>
    </row>
    <row r="370" spans="1:21" x14ac:dyDescent="0.35">
      <c r="A370" s="3" t="s">
        <v>54</v>
      </c>
      <c r="B370" s="3"/>
      <c r="C370" s="3"/>
      <c r="D370" s="3"/>
      <c r="E370" s="91"/>
      <c r="F370" s="34"/>
      <c r="G370" s="34"/>
      <c r="H370" s="34"/>
      <c r="I370" s="34"/>
      <c r="J370" s="34"/>
      <c r="K370" s="21">
        <v>44535</v>
      </c>
      <c r="L370" s="3" t="s">
        <v>316</v>
      </c>
      <c r="M370" s="34">
        <v>-200000</v>
      </c>
      <c r="N370" s="34"/>
      <c r="O370" s="34">
        <f t="shared" si="48"/>
        <v>-200000</v>
      </c>
      <c r="P370" s="34"/>
      <c r="Q370" s="34"/>
      <c r="R370" s="34"/>
      <c r="S370" s="34"/>
      <c r="T370" s="3" t="s">
        <v>2130</v>
      </c>
    </row>
    <row r="371" spans="1:21" x14ac:dyDescent="0.35">
      <c r="A371" s="3" t="s">
        <v>54</v>
      </c>
      <c r="B371" s="3"/>
      <c r="C371" s="3"/>
      <c r="D371" s="3"/>
      <c r="E371" s="91"/>
      <c r="F371" s="34"/>
      <c r="G371" s="34"/>
      <c r="H371" s="34"/>
      <c r="I371" s="34"/>
      <c r="J371" s="34"/>
      <c r="K371" s="21">
        <v>44901</v>
      </c>
      <c r="L371" s="3" t="s">
        <v>316</v>
      </c>
      <c r="M371" s="34">
        <v>350000</v>
      </c>
      <c r="N371" s="34"/>
      <c r="O371" s="34">
        <f t="shared" si="48"/>
        <v>350000</v>
      </c>
      <c r="P371" s="34"/>
      <c r="Q371" s="34"/>
      <c r="R371" s="43"/>
      <c r="S371" s="43"/>
      <c r="T371" s="3" t="s">
        <v>2130</v>
      </c>
    </row>
    <row r="372" spans="1:21" x14ac:dyDescent="0.35">
      <c r="A372" s="3" t="s">
        <v>54</v>
      </c>
      <c r="B372" s="3"/>
      <c r="C372" s="3"/>
      <c r="D372" s="3"/>
      <c r="E372" s="91"/>
      <c r="F372" s="34"/>
      <c r="G372" s="34"/>
      <c r="H372" s="34"/>
      <c r="I372" s="34"/>
      <c r="J372" s="34"/>
      <c r="K372" s="21">
        <v>44901</v>
      </c>
      <c r="L372" s="3" t="s">
        <v>316</v>
      </c>
      <c r="M372" s="34">
        <v>350000</v>
      </c>
      <c r="N372" s="34"/>
      <c r="O372" s="34">
        <f t="shared" si="48"/>
        <v>350000</v>
      </c>
      <c r="P372" s="34"/>
      <c r="Q372" s="34"/>
      <c r="R372" s="34"/>
      <c r="S372" s="34"/>
      <c r="T372" s="3" t="s">
        <v>2130</v>
      </c>
    </row>
    <row r="373" spans="1:21" x14ac:dyDescent="0.35">
      <c r="A373" s="3" t="s">
        <v>54</v>
      </c>
      <c r="B373" s="3"/>
      <c r="C373" s="3"/>
      <c r="D373" s="3"/>
      <c r="E373" s="91"/>
      <c r="F373" s="34"/>
      <c r="G373" s="34"/>
      <c r="H373" s="34"/>
      <c r="I373" s="34"/>
      <c r="J373" s="34"/>
      <c r="K373" s="21">
        <v>44903</v>
      </c>
      <c r="L373" s="3" t="s">
        <v>316</v>
      </c>
      <c r="M373" s="34">
        <v>-350000</v>
      </c>
      <c r="N373" s="34"/>
      <c r="O373" s="34">
        <f t="shared" si="48"/>
        <v>-350000</v>
      </c>
      <c r="P373" s="34"/>
      <c r="Q373" s="34"/>
      <c r="R373" s="34"/>
      <c r="S373" s="34"/>
      <c r="T373" s="3" t="s">
        <v>2130</v>
      </c>
    </row>
    <row r="374" spans="1:21" x14ac:dyDescent="0.35">
      <c r="A374" s="3" t="s">
        <v>54</v>
      </c>
      <c r="B374" s="3"/>
      <c r="C374" s="3"/>
      <c r="D374" s="3"/>
      <c r="E374" s="91"/>
      <c r="F374" s="34"/>
      <c r="G374" s="34"/>
      <c r="H374" s="34"/>
      <c r="I374" s="34"/>
      <c r="J374" s="34"/>
      <c r="K374" s="21">
        <v>44917</v>
      </c>
      <c r="L374" s="3" t="s">
        <v>9</v>
      </c>
      <c r="M374" s="34"/>
      <c r="N374" s="34">
        <v>494400</v>
      </c>
      <c r="O374" s="34">
        <f t="shared" si="48"/>
        <v>494400</v>
      </c>
      <c r="P374" s="34"/>
      <c r="Q374" s="34"/>
      <c r="R374" s="34"/>
      <c r="S374" s="34"/>
      <c r="T374" s="3" t="s">
        <v>2130</v>
      </c>
    </row>
    <row r="375" spans="1:21" x14ac:dyDescent="0.35">
      <c r="A375" s="3" t="s">
        <v>54</v>
      </c>
      <c r="B375" s="3"/>
      <c r="C375" s="3"/>
      <c r="D375" s="3"/>
      <c r="E375" s="91"/>
      <c r="F375" s="34"/>
      <c r="G375" s="34"/>
      <c r="H375" s="34"/>
      <c r="I375" s="34"/>
      <c r="J375" s="34"/>
      <c r="K375" s="21">
        <v>44917</v>
      </c>
      <c r="L375" s="3" t="s">
        <v>316</v>
      </c>
      <c r="M375" s="34">
        <v>350000</v>
      </c>
      <c r="N375" s="34"/>
      <c r="O375" s="34">
        <f t="shared" si="48"/>
        <v>350000</v>
      </c>
      <c r="P375" s="34"/>
      <c r="Q375" s="34"/>
      <c r="R375" s="34"/>
      <c r="S375" s="34"/>
      <c r="T375" s="3" t="s">
        <v>2130</v>
      </c>
    </row>
    <row r="376" spans="1:21" x14ac:dyDescent="0.35">
      <c r="A376" s="3" t="s">
        <v>54</v>
      </c>
      <c r="B376" s="3"/>
      <c r="C376" s="3"/>
      <c r="D376" s="3"/>
      <c r="E376" s="91"/>
      <c r="F376" s="34"/>
      <c r="G376" s="34"/>
      <c r="H376" s="34"/>
      <c r="I376" s="34"/>
      <c r="J376" s="34"/>
      <c r="K376" s="21">
        <v>44915</v>
      </c>
      <c r="L376" s="3" t="s">
        <v>316</v>
      </c>
      <c r="M376" s="34">
        <v>-600000</v>
      </c>
      <c r="N376" s="34"/>
      <c r="O376" s="34">
        <f t="shared" si="48"/>
        <v>-600000</v>
      </c>
      <c r="P376" s="34"/>
      <c r="Q376" s="34"/>
      <c r="R376" s="34"/>
      <c r="S376" s="34"/>
      <c r="T376" s="3" t="s">
        <v>2130</v>
      </c>
    </row>
    <row r="377" spans="1:21" x14ac:dyDescent="0.35">
      <c r="A377" s="3" t="s">
        <v>54</v>
      </c>
      <c r="B377" s="3"/>
      <c r="C377" s="3"/>
      <c r="D377" s="3"/>
      <c r="E377" s="91"/>
      <c r="F377" s="34"/>
      <c r="G377" s="34"/>
      <c r="H377" s="34"/>
      <c r="I377" s="34"/>
      <c r="J377" s="34"/>
      <c r="K377" s="21" t="s">
        <v>244</v>
      </c>
      <c r="L377" s="3"/>
      <c r="M377" s="34"/>
      <c r="N377" s="34"/>
      <c r="O377" s="34"/>
      <c r="P377" s="34"/>
      <c r="Q377" s="34"/>
      <c r="R377" s="34"/>
      <c r="S377" s="34"/>
      <c r="T377" s="3" t="s">
        <v>2130</v>
      </c>
    </row>
    <row r="378" spans="1:21" s="95" customFormat="1" x14ac:dyDescent="0.35">
      <c r="A378" s="18" t="s">
        <v>54</v>
      </c>
      <c r="B378" s="18"/>
      <c r="C378" s="18"/>
      <c r="D378" s="18"/>
      <c r="E378" s="94"/>
      <c r="F378" s="23"/>
      <c r="G378" s="23"/>
      <c r="H378" s="23"/>
      <c r="I378" s="23"/>
      <c r="J378" s="23"/>
      <c r="K378" s="36"/>
      <c r="L378" s="18"/>
      <c r="M378" s="23">
        <f t="shared" ref="M378:N378" si="50">+SUM(M365:M376)</f>
        <v>700000</v>
      </c>
      <c r="N378" s="23">
        <f t="shared" si="50"/>
        <v>494400</v>
      </c>
      <c r="O378" s="23">
        <f>+SUM(O365:O376)</f>
        <v>1194400</v>
      </c>
      <c r="P378" s="23">
        <f>+I364-M378</f>
        <v>-700000</v>
      </c>
      <c r="Q378" s="23">
        <f>+J364-N378</f>
        <v>700000</v>
      </c>
      <c r="R378" s="23">
        <f>+P378+Q378</f>
        <v>0</v>
      </c>
      <c r="S378" s="23">
        <f>+O378</f>
        <v>1194400</v>
      </c>
      <c r="T378" s="18"/>
      <c r="U378" s="95" t="s">
        <v>2302</v>
      </c>
    </row>
    <row r="379" spans="1:21" x14ac:dyDescent="0.35">
      <c r="A379" s="3" t="s">
        <v>55</v>
      </c>
      <c r="B379" s="3" t="s">
        <v>437</v>
      </c>
      <c r="C379" s="3"/>
      <c r="D379" s="3">
        <v>119.44</v>
      </c>
      <c r="E379" s="91">
        <v>10000</v>
      </c>
      <c r="F379" s="34">
        <f>+D379*0.8364</f>
        <v>99.899616000000009</v>
      </c>
      <c r="G379" s="34"/>
      <c r="H379" s="34">
        <f>+D379*E379</f>
        <v>1194400</v>
      </c>
      <c r="I379" s="34">
        <f>+CEILING(F379*G379,1000)</f>
        <v>0</v>
      </c>
      <c r="J379" s="34">
        <f>(H379-I379)</f>
        <v>1194400</v>
      </c>
      <c r="K379" s="21">
        <v>44426</v>
      </c>
      <c r="L379" s="3" t="s">
        <v>2109</v>
      </c>
      <c r="M379" s="34"/>
      <c r="N379" s="34"/>
      <c r="O379" s="34">
        <f t="shared" si="48"/>
        <v>0</v>
      </c>
      <c r="P379" s="34"/>
      <c r="Q379" s="34"/>
      <c r="R379" s="34"/>
      <c r="S379" s="34"/>
      <c r="T379" s="3" t="s">
        <v>2130</v>
      </c>
      <c r="U379" s="1" t="s">
        <v>2303</v>
      </c>
    </row>
    <row r="380" spans="1:21" x14ac:dyDescent="0.35">
      <c r="A380" s="3" t="s">
        <v>55</v>
      </c>
      <c r="B380" s="3"/>
      <c r="C380" s="3"/>
      <c r="D380" s="3"/>
      <c r="E380" s="91"/>
      <c r="F380" s="34"/>
      <c r="G380" s="34"/>
      <c r="H380" s="34"/>
      <c r="I380" s="34"/>
      <c r="J380" s="34"/>
      <c r="K380" s="21">
        <v>44236</v>
      </c>
      <c r="L380" s="3" t="s">
        <v>9</v>
      </c>
      <c r="M380" s="34"/>
      <c r="N380" s="34">
        <v>300000</v>
      </c>
      <c r="O380" s="34">
        <f t="shared" si="48"/>
        <v>300000</v>
      </c>
      <c r="P380" s="34"/>
      <c r="Q380" s="34"/>
      <c r="R380" s="34"/>
      <c r="S380" s="34"/>
      <c r="T380" s="3" t="s">
        <v>2130</v>
      </c>
    </row>
    <row r="381" spans="1:21" x14ac:dyDescent="0.35">
      <c r="A381" s="3" t="s">
        <v>55</v>
      </c>
      <c r="B381" s="3"/>
      <c r="C381" s="3"/>
      <c r="D381" s="3"/>
      <c r="E381" s="91"/>
      <c r="F381" s="34"/>
      <c r="G381" s="34"/>
      <c r="H381" s="34"/>
      <c r="I381" s="34"/>
      <c r="J381" s="34"/>
      <c r="K381" s="21">
        <v>45009</v>
      </c>
      <c r="L381" s="3" t="s">
        <v>9</v>
      </c>
      <c r="M381" s="34"/>
      <c r="N381" s="34">
        <v>47776</v>
      </c>
      <c r="O381" s="34">
        <f t="shared" si="48"/>
        <v>47776</v>
      </c>
      <c r="P381" s="34"/>
      <c r="Q381" s="34"/>
      <c r="R381" s="34"/>
      <c r="S381" s="34"/>
      <c r="T381" s="3" t="s">
        <v>2130</v>
      </c>
    </row>
    <row r="382" spans="1:21" x14ac:dyDescent="0.35">
      <c r="A382" s="3" t="s">
        <v>55</v>
      </c>
      <c r="B382" s="3"/>
      <c r="C382" s="3"/>
      <c r="D382" s="3"/>
      <c r="E382" s="91"/>
      <c r="F382" s="34"/>
      <c r="G382" s="34"/>
      <c r="H382" s="34"/>
      <c r="I382" s="34"/>
      <c r="J382" s="34"/>
      <c r="K382" s="21">
        <v>45009</v>
      </c>
      <c r="L382" s="3" t="s">
        <v>9</v>
      </c>
      <c r="M382" s="34"/>
      <c r="N382" s="34">
        <v>32576</v>
      </c>
      <c r="O382" s="34">
        <f t="shared" si="48"/>
        <v>32576</v>
      </c>
      <c r="P382" s="34"/>
      <c r="Q382" s="34"/>
      <c r="R382" s="34"/>
      <c r="S382" s="34"/>
      <c r="T382" s="3" t="s">
        <v>2130</v>
      </c>
    </row>
    <row r="383" spans="1:21" x14ac:dyDescent="0.35">
      <c r="A383" s="3" t="s">
        <v>55</v>
      </c>
      <c r="B383" s="3"/>
      <c r="C383" s="3" t="s">
        <v>1992</v>
      </c>
      <c r="D383" s="3"/>
      <c r="E383" s="91"/>
      <c r="F383" s="34"/>
      <c r="G383" s="34"/>
      <c r="H383" s="34"/>
      <c r="I383" s="34"/>
      <c r="J383" s="34"/>
      <c r="K383" s="3">
        <v>45034</v>
      </c>
      <c r="L383" s="3" t="s">
        <v>9</v>
      </c>
      <c r="M383" s="34"/>
      <c r="N383" s="34">
        <v>50000</v>
      </c>
      <c r="O383" s="34">
        <f t="shared" si="48"/>
        <v>50000</v>
      </c>
      <c r="P383" s="34"/>
      <c r="Q383" s="34"/>
      <c r="R383" s="34"/>
      <c r="S383" s="34"/>
      <c r="T383" s="3" t="s">
        <v>2130</v>
      </c>
    </row>
    <row r="384" spans="1:21" x14ac:dyDescent="0.35">
      <c r="A384" s="3" t="s">
        <v>55</v>
      </c>
      <c r="B384" s="3"/>
      <c r="C384" s="3"/>
      <c r="D384" s="3"/>
      <c r="E384" s="91"/>
      <c r="F384" s="34"/>
      <c r="G384" s="34"/>
      <c r="H384" s="34"/>
      <c r="I384" s="34"/>
      <c r="J384" s="34"/>
      <c r="K384" s="3">
        <v>45042</v>
      </c>
      <c r="L384" s="3" t="s">
        <v>316</v>
      </c>
      <c r="M384" s="34">
        <v>350000</v>
      </c>
      <c r="N384" s="34"/>
      <c r="O384" s="34">
        <f t="shared" si="48"/>
        <v>350000</v>
      </c>
      <c r="P384" s="34"/>
      <c r="Q384" s="34"/>
      <c r="R384" s="34"/>
      <c r="S384" s="34"/>
      <c r="T384" s="3" t="s">
        <v>2130</v>
      </c>
    </row>
    <row r="385" spans="1:21" x14ac:dyDescent="0.35">
      <c r="A385" s="3" t="s">
        <v>55</v>
      </c>
      <c r="B385" s="3"/>
      <c r="C385" s="3"/>
      <c r="D385" s="3"/>
      <c r="E385" s="91"/>
      <c r="F385" s="34">
        <f>+D385*0.8364</f>
        <v>0</v>
      </c>
      <c r="G385" s="34"/>
      <c r="H385" s="34"/>
      <c r="I385" s="34"/>
      <c r="J385" s="34"/>
      <c r="K385" s="21">
        <v>45042</v>
      </c>
      <c r="L385" s="3" t="s">
        <v>316</v>
      </c>
      <c r="M385" s="34">
        <v>350000</v>
      </c>
      <c r="N385" s="34"/>
      <c r="O385" s="34">
        <f t="shared" si="48"/>
        <v>350000</v>
      </c>
      <c r="P385" s="34"/>
      <c r="Q385" s="34"/>
      <c r="R385" s="34"/>
      <c r="S385" s="34"/>
      <c r="T385" s="3" t="s">
        <v>2130</v>
      </c>
    </row>
    <row r="386" spans="1:21" x14ac:dyDescent="0.35">
      <c r="A386" s="3" t="s">
        <v>55</v>
      </c>
      <c r="B386" s="3"/>
      <c r="C386" s="3"/>
      <c r="D386" s="3"/>
      <c r="E386" s="91"/>
      <c r="F386" s="34"/>
      <c r="G386" s="34"/>
      <c r="H386" s="34"/>
      <c r="I386" s="34"/>
      <c r="J386" s="34"/>
      <c r="K386" s="21">
        <v>45042</v>
      </c>
      <c r="L386" s="100" t="s">
        <v>2179</v>
      </c>
      <c r="M386" s="100">
        <v>64000</v>
      </c>
      <c r="N386" s="34"/>
      <c r="O386" s="34">
        <f t="shared" si="48"/>
        <v>64000</v>
      </c>
      <c r="P386" s="34"/>
      <c r="Q386" s="34"/>
      <c r="R386" s="34"/>
      <c r="S386" s="34"/>
      <c r="T386" s="3" t="s">
        <v>2130</v>
      </c>
    </row>
    <row r="387" spans="1:21" x14ac:dyDescent="0.35">
      <c r="A387" s="3" t="s">
        <v>55</v>
      </c>
      <c r="B387" s="3"/>
      <c r="C387" s="3"/>
      <c r="D387" s="3"/>
      <c r="E387" s="91"/>
      <c r="F387" s="34"/>
      <c r="G387" s="34"/>
      <c r="H387" s="34"/>
      <c r="I387" s="34"/>
      <c r="J387" s="34"/>
      <c r="K387" s="21">
        <v>45045</v>
      </c>
      <c r="L387" s="3" t="s">
        <v>316</v>
      </c>
      <c r="M387" s="34"/>
      <c r="N387" s="34">
        <v>-350000</v>
      </c>
      <c r="O387" s="34">
        <f t="shared" si="48"/>
        <v>-350000</v>
      </c>
      <c r="P387" s="34"/>
      <c r="Q387" s="34"/>
      <c r="R387" s="34"/>
      <c r="S387" s="34"/>
      <c r="T387" s="3" t="s">
        <v>2130</v>
      </c>
    </row>
    <row r="388" spans="1:21" x14ac:dyDescent="0.35">
      <c r="A388" s="3" t="s">
        <v>55</v>
      </c>
      <c r="B388" s="3"/>
      <c r="C388" s="3"/>
      <c r="D388" s="3"/>
      <c r="E388" s="91"/>
      <c r="F388" s="34"/>
      <c r="G388" s="34"/>
      <c r="H388" s="34"/>
      <c r="I388" s="34"/>
      <c r="J388" s="34"/>
      <c r="K388" s="21">
        <v>45100</v>
      </c>
      <c r="L388" s="3" t="s">
        <v>316</v>
      </c>
      <c r="M388" s="34"/>
      <c r="N388" s="34">
        <v>350000</v>
      </c>
      <c r="O388" s="34">
        <f t="shared" si="48"/>
        <v>350000</v>
      </c>
      <c r="P388" s="34"/>
      <c r="Q388" s="34"/>
      <c r="R388" s="43"/>
      <c r="S388" s="43"/>
      <c r="T388" s="3" t="s">
        <v>2130</v>
      </c>
    </row>
    <row r="389" spans="1:21" x14ac:dyDescent="0.35">
      <c r="A389" s="3" t="s">
        <v>55</v>
      </c>
      <c r="B389" s="3"/>
      <c r="C389" s="3"/>
      <c r="D389" s="3"/>
      <c r="E389" s="91"/>
      <c r="F389" s="34"/>
      <c r="G389" s="34"/>
      <c r="H389" s="34"/>
      <c r="I389" s="34"/>
      <c r="J389" s="34"/>
      <c r="K389" s="21"/>
      <c r="L389" s="3"/>
      <c r="M389" s="34"/>
      <c r="N389" s="34"/>
      <c r="O389" s="34"/>
      <c r="P389" s="34"/>
      <c r="Q389" s="34"/>
      <c r="R389" s="34"/>
      <c r="S389" s="34"/>
      <c r="T389" s="3" t="s">
        <v>2130</v>
      </c>
    </row>
    <row r="390" spans="1:21" s="95" customFormat="1" x14ac:dyDescent="0.35">
      <c r="A390" s="18" t="s">
        <v>55</v>
      </c>
      <c r="B390" s="18"/>
      <c r="C390" s="18"/>
      <c r="D390" s="18"/>
      <c r="E390" s="94"/>
      <c r="F390" s="23"/>
      <c r="G390" s="23"/>
      <c r="H390" s="23"/>
      <c r="I390" s="23"/>
      <c r="J390" s="23"/>
      <c r="K390" s="36"/>
      <c r="L390" s="18"/>
      <c r="M390" s="23">
        <f t="shared" ref="M390:N390" si="51">+SUM(M380:M388)</f>
        <v>764000</v>
      </c>
      <c r="N390" s="23">
        <f t="shared" si="51"/>
        <v>430352</v>
      </c>
      <c r="O390" s="23">
        <f>+SUM(O380:O388)</f>
        <v>1194352</v>
      </c>
      <c r="P390" s="23">
        <f>+I379-M390</f>
        <v>-764000</v>
      </c>
      <c r="Q390" s="23">
        <f>+J379-N390</f>
        <v>764048</v>
      </c>
      <c r="R390" s="23">
        <f>+P390+Q390</f>
        <v>48</v>
      </c>
      <c r="S390" s="23">
        <f>+O390</f>
        <v>1194352</v>
      </c>
      <c r="T390" s="18"/>
      <c r="U390" s="95" t="s">
        <v>2302</v>
      </c>
    </row>
    <row r="391" spans="1:21" x14ac:dyDescent="0.35">
      <c r="A391" s="3" t="s">
        <v>56</v>
      </c>
      <c r="B391" s="3" t="s">
        <v>437</v>
      </c>
      <c r="C391" s="3"/>
      <c r="D391" s="3">
        <v>119.44</v>
      </c>
      <c r="E391" s="91">
        <v>10000</v>
      </c>
      <c r="F391" s="34">
        <f>+D391*0.8364</f>
        <v>99.899616000000009</v>
      </c>
      <c r="G391" s="34"/>
      <c r="H391" s="34">
        <f>+D391*E391</f>
        <v>1194400</v>
      </c>
      <c r="I391" s="34">
        <f>+CEILING(F391*G391,1000)</f>
        <v>0</v>
      </c>
      <c r="J391" s="34">
        <f>(H391-I391)</f>
        <v>1194400</v>
      </c>
      <c r="K391" s="21">
        <v>44426</v>
      </c>
      <c r="L391" s="3" t="s">
        <v>2109</v>
      </c>
      <c r="M391" s="34"/>
      <c r="N391" s="34"/>
      <c r="O391" s="34">
        <f t="shared" si="48"/>
        <v>0</v>
      </c>
      <c r="P391" s="34"/>
      <c r="Q391" s="34"/>
      <c r="R391" s="34"/>
      <c r="S391" s="34"/>
      <c r="T391" s="3" t="s">
        <v>2130</v>
      </c>
      <c r="U391" s="1" t="s">
        <v>2303</v>
      </c>
    </row>
    <row r="392" spans="1:21" x14ac:dyDescent="0.35">
      <c r="A392" s="3" t="s">
        <v>56</v>
      </c>
      <c r="B392" s="3"/>
      <c r="C392" s="3"/>
      <c r="D392" s="3"/>
      <c r="E392" s="91"/>
      <c r="F392" s="34"/>
      <c r="G392" s="34"/>
      <c r="H392" s="34"/>
      <c r="I392" s="34"/>
      <c r="J392" s="34"/>
      <c r="K392" s="21">
        <v>44236</v>
      </c>
      <c r="L392" s="3" t="s">
        <v>9</v>
      </c>
      <c r="M392" s="34"/>
      <c r="N392" s="34">
        <v>300000</v>
      </c>
      <c r="O392" s="34">
        <f t="shared" si="48"/>
        <v>300000</v>
      </c>
      <c r="P392" s="34"/>
      <c r="Q392" s="34"/>
      <c r="R392" s="34"/>
      <c r="S392" s="34"/>
      <c r="T392" s="3" t="s">
        <v>2130</v>
      </c>
    </row>
    <row r="393" spans="1:21" x14ac:dyDescent="0.35">
      <c r="A393" s="3" t="s">
        <v>56</v>
      </c>
      <c r="B393" s="3"/>
      <c r="C393" s="3"/>
      <c r="D393" s="3"/>
      <c r="E393" s="91"/>
      <c r="F393" s="34"/>
      <c r="G393" s="34"/>
      <c r="H393" s="34"/>
      <c r="I393" s="34"/>
      <c r="J393" s="34"/>
      <c r="K393" s="21">
        <v>44910</v>
      </c>
      <c r="L393" s="3" t="s">
        <v>316</v>
      </c>
      <c r="M393" s="34">
        <v>700000</v>
      </c>
      <c r="N393" s="34"/>
      <c r="O393" s="34">
        <f t="shared" si="48"/>
        <v>700000</v>
      </c>
      <c r="P393" s="34"/>
      <c r="Q393" s="34"/>
      <c r="R393" s="43"/>
      <c r="S393" s="43"/>
      <c r="T393" s="3" t="s">
        <v>2130</v>
      </c>
    </row>
    <row r="394" spans="1:21" x14ac:dyDescent="0.35">
      <c r="A394" s="3" t="s">
        <v>56</v>
      </c>
      <c r="B394" s="3"/>
      <c r="C394" s="3"/>
      <c r="D394" s="3"/>
      <c r="E394" s="91"/>
      <c r="F394" s="34"/>
      <c r="G394" s="34"/>
      <c r="H394" s="34"/>
      <c r="I394" s="34"/>
      <c r="J394" s="34"/>
      <c r="K394" s="21">
        <v>44910</v>
      </c>
      <c r="L394" s="3" t="s">
        <v>1182</v>
      </c>
      <c r="M394" s="34"/>
      <c r="N394" s="34">
        <v>194400</v>
      </c>
      <c r="O394" s="34">
        <f t="shared" si="48"/>
        <v>194400</v>
      </c>
      <c r="P394" s="34"/>
      <c r="Q394" s="34"/>
      <c r="R394" s="34"/>
      <c r="S394" s="34"/>
      <c r="T394" s="3" t="s">
        <v>2130</v>
      </c>
    </row>
    <row r="395" spans="1:21" x14ac:dyDescent="0.35">
      <c r="A395" s="3" t="s">
        <v>56</v>
      </c>
      <c r="B395" s="3"/>
      <c r="C395" s="3"/>
      <c r="D395" s="3"/>
      <c r="E395" s="91"/>
      <c r="F395" s="34"/>
      <c r="G395" s="34"/>
      <c r="H395" s="34"/>
      <c r="I395" s="34"/>
      <c r="J395" s="34"/>
      <c r="K395" s="21">
        <v>44914</v>
      </c>
      <c r="L395" s="3" t="s">
        <v>316</v>
      </c>
      <c r="M395" s="34">
        <v>-700000</v>
      </c>
      <c r="N395" s="34"/>
      <c r="O395" s="34">
        <f t="shared" si="48"/>
        <v>-700000</v>
      </c>
      <c r="P395" s="34"/>
      <c r="Q395" s="34"/>
      <c r="R395" s="34"/>
      <c r="S395" s="34"/>
      <c r="T395" s="3" t="s">
        <v>2130</v>
      </c>
    </row>
    <row r="396" spans="1:21" x14ac:dyDescent="0.35">
      <c r="A396" s="3" t="s">
        <v>56</v>
      </c>
      <c r="B396" s="3"/>
      <c r="C396" s="3"/>
      <c r="D396" s="3"/>
      <c r="E396" s="91"/>
      <c r="F396" s="34"/>
      <c r="G396" s="34"/>
      <c r="H396" s="34"/>
      <c r="I396" s="34"/>
      <c r="J396" s="34"/>
      <c r="K396" s="21">
        <v>44916</v>
      </c>
      <c r="L396" s="3" t="s">
        <v>316</v>
      </c>
      <c r="M396" s="34">
        <v>700000</v>
      </c>
      <c r="N396" s="34"/>
      <c r="O396" s="34">
        <f t="shared" si="48"/>
        <v>700000</v>
      </c>
      <c r="P396" s="34"/>
      <c r="Q396" s="34"/>
      <c r="R396" s="34"/>
      <c r="S396" s="34"/>
      <c r="T396" s="3" t="s">
        <v>2130</v>
      </c>
    </row>
    <row r="397" spans="1:21" x14ac:dyDescent="0.35">
      <c r="A397" s="3" t="s">
        <v>56</v>
      </c>
      <c r="B397" s="3"/>
      <c r="C397" s="3"/>
      <c r="D397" s="3"/>
      <c r="E397" s="91"/>
      <c r="F397" s="34"/>
      <c r="G397" s="34"/>
      <c r="H397" s="34"/>
      <c r="I397" s="34"/>
      <c r="J397" s="34"/>
      <c r="K397" s="21"/>
      <c r="L397" s="3"/>
      <c r="M397" s="34"/>
      <c r="N397" s="34"/>
      <c r="O397" s="34"/>
      <c r="P397" s="34"/>
      <c r="Q397" s="34"/>
      <c r="R397" s="34"/>
      <c r="S397" s="34"/>
      <c r="T397" s="3" t="s">
        <v>2130</v>
      </c>
    </row>
    <row r="398" spans="1:21" s="95" customFormat="1" x14ac:dyDescent="0.35">
      <c r="A398" s="18" t="s">
        <v>56</v>
      </c>
      <c r="B398" s="18"/>
      <c r="C398" s="18"/>
      <c r="D398" s="18"/>
      <c r="E398" s="94"/>
      <c r="F398" s="23"/>
      <c r="G398" s="23"/>
      <c r="H398" s="23"/>
      <c r="I398" s="23"/>
      <c r="J398" s="23"/>
      <c r="K398" s="36"/>
      <c r="L398" s="18"/>
      <c r="M398" s="23">
        <f t="shared" ref="M398:N398" si="52">SUM(M392:M396)</f>
        <v>700000</v>
      </c>
      <c r="N398" s="23">
        <f t="shared" si="52"/>
        <v>494400</v>
      </c>
      <c r="O398" s="23">
        <f>SUM(O392:O396)</f>
        <v>1194400</v>
      </c>
      <c r="P398" s="23">
        <f>+I391-M398</f>
        <v>-700000</v>
      </c>
      <c r="Q398" s="23">
        <f>+J391-N398</f>
        <v>700000</v>
      </c>
      <c r="R398" s="23">
        <f>+P398+Q398</f>
        <v>0</v>
      </c>
      <c r="S398" s="23">
        <f>+O398</f>
        <v>1194400</v>
      </c>
      <c r="T398" s="18"/>
      <c r="U398" s="95" t="s">
        <v>2302</v>
      </c>
    </row>
    <row r="399" spans="1:21" x14ac:dyDescent="0.35">
      <c r="A399" s="3" t="s">
        <v>57</v>
      </c>
      <c r="B399" s="3" t="s">
        <v>437</v>
      </c>
      <c r="C399" s="3"/>
      <c r="D399" s="3">
        <v>119.44</v>
      </c>
      <c r="E399" s="91">
        <v>10000</v>
      </c>
      <c r="F399" s="34">
        <f>+D399*0.8364</f>
        <v>99.899616000000009</v>
      </c>
      <c r="G399" s="34"/>
      <c r="H399" s="34">
        <f>+D399*E399</f>
        <v>1194400</v>
      </c>
      <c r="I399" s="34">
        <f>+CEILING(F399*G399,1000)</f>
        <v>0</v>
      </c>
      <c r="J399" s="34">
        <f>(H399-I399)</f>
        <v>1194400</v>
      </c>
      <c r="K399" s="21">
        <v>44426</v>
      </c>
      <c r="L399" s="3" t="s">
        <v>2109</v>
      </c>
      <c r="M399" s="34"/>
      <c r="N399" s="34"/>
      <c r="O399" s="34">
        <f t="shared" si="48"/>
        <v>0</v>
      </c>
      <c r="P399" s="34"/>
      <c r="Q399" s="34"/>
      <c r="R399" s="34"/>
      <c r="S399" s="34"/>
      <c r="T399" s="3" t="s">
        <v>2130</v>
      </c>
      <c r="U399" s="1" t="s">
        <v>2303</v>
      </c>
    </row>
    <row r="400" spans="1:21" x14ac:dyDescent="0.35">
      <c r="A400" s="3" t="s">
        <v>57</v>
      </c>
      <c r="B400" s="3"/>
      <c r="C400" s="3"/>
      <c r="D400" s="3"/>
      <c r="E400" s="91"/>
      <c r="F400" s="34"/>
      <c r="G400" s="34"/>
      <c r="H400" s="34"/>
      <c r="I400" s="34"/>
      <c r="J400" s="34"/>
      <c r="K400" s="21">
        <v>44426</v>
      </c>
      <c r="L400" s="3" t="s">
        <v>316</v>
      </c>
      <c r="M400" s="34"/>
      <c r="N400" s="34">
        <v>150000</v>
      </c>
      <c r="O400" s="34">
        <f t="shared" si="48"/>
        <v>150000</v>
      </c>
      <c r="P400" s="34"/>
      <c r="Q400" s="34"/>
      <c r="R400" s="34"/>
      <c r="S400" s="34"/>
      <c r="T400" s="3" t="s">
        <v>2130</v>
      </c>
    </row>
    <row r="401" spans="1:21" x14ac:dyDescent="0.35">
      <c r="A401" s="3" t="s">
        <v>57</v>
      </c>
      <c r="B401" s="3"/>
      <c r="C401" s="3"/>
      <c r="D401" s="3"/>
      <c r="E401" s="91"/>
      <c r="F401" s="34"/>
      <c r="G401" s="34"/>
      <c r="H401" s="34"/>
      <c r="I401" s="34"/>
      <c r="J401" s="34"/>
      <c r="K401" s="21">
        <v>44490</v>
      </c>
      <c r="L401" s="3" t="s">
        <v>1204</v>
      </c>
      <c r="M401" s="34"/>
      <c r="N401" s="34">
        <v>150000</v>
      </c>
      <c r="O401" s="34">
        <f t="shared" si="48"/>
        <v>150000</v>
      </c>
      <c r="P401" s="34"/>
      <c r="Q401" s="34"/>
      <c r="R401" s="34"/>
      <c r="S401" s="34"/>
      <c r="T401" s="3" t="s">
        <v>2130</v>
      </c>
    </row>
    <row r="402" spans="1:21" x14ac:dyDescent="0.35">
      <c r="A402" s="3" t="s">
        <v>57</v>
      </c>
      <c r="B402" s="3"/>
      <c r="C402" s="3"/>
      <c r="D402" s="3"/>
      <c r="E402" s="91"/>
      <c r="F402" s="34"/>
      <c r="G402" s="34"/>
      <c r="H402" s="34"/>
      <c r="I402" s="34"/>
      <c r="J402" s="34"/>
      <c r="K402" s="21">
        <v>44864</v>
      </c>
      <c r="L402" s="3" t="s">
        <v>9</v>
      </c>
      <c r="M402" s="34"/>
      <c r="N402" s="34">
        <v>192500</v>
      </c>
      <c r="O402" s="34">
        <f t="shared" si="48"/>
        <v>192500</v>
      </c>
      <c r="P402" s="34"/>
      <c r="Q402" s="34"/>
      <c r="R402" s="34"/>
      <c r="S402" s="34"/>
      <c r="T402" s="3" t="s">
        <v>2130</v>
      </c>
    </row>
    <row r="403" spans="1:21" x14ac:dyDescent="0.35">
      <c r="A403" s="3" t="s">
        <v>57</v>
      </c>
      <c r="B403" s="3"/>
      <c r="C403" s="3"/>
      <c r="D403" s="3"/>
      <c r="E403" s="91"/>
      <c r="F403" s="34"/>
      <c r="G403" s="34"/>
      <c r="H403" s="34"/>
      <c r="I403" s="34"/>
      <c r="J403" s="34"/>
      <c r="K403" s="21">
        <v>44869</v>
      </c>
      <c r="L403" s="3" t="s">
        <v>9</v>
      </c>
      <c r="M403" s="34"/>
      <c r="N403" s="34">
        <v>1000</v>
      </c>
      <c r="O403" s="34">
        <f t="shared" si="48"/>
        <v>1000</v>
      </c>
      <c r="P403" s="34"/>
      <c r="Q403" s="34"/>
      <c r="R403" s="43"/>
      <c r="S403" s="43"/>
      <c r="T403" s="3" t="s">
        <v>2130</v>
      </c>
    </row>
    <row r="404" spans="1:21" x14ac:dyDescent="0.35">
      <c r="A404" s="3" t="s">
        <v>57</v>
      </c>
      <c r="B404" s="3"/>
      <c r="C404" s="3"/>
      <c r="D404" s="3"/>
      <c r="E404" s="91"/>
      <c r="F404" s="34"/>
      <c r="G404" s="34"/>
      <c r="H404" s="34"/>
      <c r="I404" s="34"/>
      <c r="J404" s="34"/>
      <c r="K404" s="21">
        <v>44869</v>
      </c>
      <c r="L404" s="3" t="s">
        <v>316</v>
      </c>
      <c r="M404" s="34"/>
      <c r="N404" s="34">
        <v>700000</v>
      </c>
      <c r="O404" s="34">
        <f t="shared" si="48"/>
        <v>700000</v>
      </c>
      <c r="P404" s="34"/>
      <c r="Q404" s="34"/>
      <c r="R404" s="34"/>
      <c r="S404" s="34"/>
      <c r="T404" s="3" t="s">
        <v>2130</v>
      </c>
    </row>
    <row r="405" spans="1:21" x14ac:dyDescent="0.35">
      <c r="A405" s="3" t="s">
        <v>57</v>
      </c>
      <c r="B405" s="3"/>
      <c r="C405" s="3"/>
      <c r="D405" s="3"/>
      <c r="E405" s="91"/>
      <c r="F405" s="34"/>
      <c r="G405" s="34"/>
      <c r="H405" s="34"/>
      <c r="I405" s="34"/>
      <c r="J405" s="34"/>
      <c r="K405" s="21"/>
      <c r="L405" s="3"/>
      <c r="M405" s="34"/>
      <c r="N405" s="34"/>
      <c r="O405" s="34"/>
      <c r="P405" s="34"/>
      <c r="Q405" s="34"/>
      <c r="R405" s="34"/>
      <c r="S405" s="34"/>
      <c r="T405" s="3" t="s">
        <v>2130</v>
      </c>
    </row>
    <row r="406" spans="1:21" s="95" customFormat="1" x14ac:dyDescent="0.35">
      <c r="A406" s="18" t="s">
        <v>57</v>
      </c>
      <c r="B406" s="18"/>
      <c r="C406" s="18"/>
      <c r="D406" s="18"/>
      <c r="E406" s="94"/>
      <c r="F406" s="23"/>
      <c r="G406" s="23"/>
      <c r="H406" s="23"/>
      <c r="I406" s="23"/>
      <c r="J406" s="23"/>
      <c r="K406" s="36"/>
      <c r="L406" s="18"/>
      <c r="M406" s="23">
        <f t="shared" ref="M406:N406" si="53">SUM(M400:M404)</f>
        <v>0</v>
      </c>
      <c r="N406" s="23">
        <f t="shared" si="53"/>
        <v>1193500</v>
      </c>
      <c r="O406" s="23">
        <f>SUM(O400:O404)</f>
        <v>1193500</v>
      </c>
      <c r="P406" s="23">
        <f>+I399-M406</f>
        <v>0</v>
      </c>
      <c r="Q406" s="23">
        <f>+J399-N406</f>
        <v>900</v>
      </c>
      <c r="R406" s="23">
        <f>+P406+Q406</f>
        <v>900</v>
      </c>
      <c r="S406" s="23">
        <f>+O406</f>
        <v>1193500</v>
      </c>
      <c r="T406" s="18"/>
      <c r="U406" s="95" t="s">
        <v>2302</v>
      </c>
    </row>
    <row r="407" spans="1:21" x14ac:dyDescent="0.35">
      <c r="A407" s="3" t="s">
        <v>58</v>
      </c>
      <c r="B407" s="3" t="s">
        <v>437</v>
      </c>
      <c r="C407" s="3"/>
      <c r="D407" s="3">
        <v>119.44</v>
      </c>
      <c r="E407" s="91">
        <v>10000</v>
      </c>
      <c r="F407" s="34">
        <f>+D407*0.8364</f>
        <v>99.899616000000009</v>
      </c>
      <c r="G407" s="34"/>
      <c r="H407" s="34">
        <f>+D407*E407</f>
        <v>1194400</v>
      </c>
      <c r="I407" s="34">
        <f>+CEILING(F407*G407,1000)</f>
        <v>0</v>
      </c>
      <c r="J407" s="34">
        <f>(H407-I407)</f>
        <v>1194400</v>
      </c>
      <c r="K407" s="98">
        <v>44426</v>
      </c>
      <c r="L407" s="3" t="s">
        <v>2109</v>
      </c>
      <c r="M407" s="34"/>
      <c r="N407" s="34"/>
      <c r="O407" s="34">
        <f t="shared" si="48"/>
        <v>0</v>
      </c>
      <c r="P407" s="34"/>
      <c r="Q407" s="34"/>
      <c r="R407" s="34"/>
      <c r="S407" s="34"/>
      <c r="T407" s="3" t="s">
        <v>2130</v>
      </c>
      <c r="U407" s="1" t="s">
        <v>2303</v>
      </c>
    </row>
    <row r="408" spans="1:21" x14ac:dyDescent="0.35">
      <c r="A408" s="3" t="s">
        <v>58</v>
      </c>
      <c r="B408" s="3"/>
      <c r="C408" s="3"/>
      <c r="D408" s="3"/>
      <c r="E408" s="91"/>
      <c r="F408" s="34"/>
      <c r="G408" s="34"/>
      <c r="H408" s="34"/>
      <c r="I408" s="34"/>
      <c r="J408" s="34"/>
      <c r="K408" s="98">
        <v>44426</v>
      </c>
      <c r="L408" s="3" t="s">
        <v>1182</v>
      </c>
      <c r="M408" s="34"/>
      <c r="N408" s="34">
        <v>150000</v>
      </c>
      <c r="O408" s="34">
        <f t="shared" si="48"/>
        <v>150000</v>
      </c>
      <c r="P408" s="34"/>
      <c r="Q408" s="34"/>
      <c r="R408" s="34"/>
      <c r="S408" s="34"/>
      <c r="T408" s="3" t="s">
        <v>2130</v>
      </c>
    </row>
    <row r="409" spans="1:21" x14ac:dyDescent="0.35">
      <c r="A409" s="3" t="s">
        <v>58</v>
      </c>
      <c r="B409" s="3"/>
      <c r="C409" s="3"/>
      <c r="D409" s="3"/>
      <c r="E409" s="91"/>
      <c r="F409" s="34"/>
      <c r="G409" s="34"/>
      <c r="H409" s="34"/>
      <c r="I409" s="34"/>
      <c r="J409" s="34"/>
      <c r="K409" s="98">
        <v>44484</v>
      </c>
      <c r="L409" s="3" t="s">
        <v>316</v>
      </c>
      <c r="M409" s="34">
        <v>300000</v>
      </c>
      <c r="N409" s="34"/>
      <c r="O409" s="34">
        <f t="shared" si="48"/>
        <v>300000</v>
      </c>
      <c r="P409" s="34"/>
      <c r="Q409" s="34"/>
      <c r="R409" s="34"/>
      <c r="S409" s="34"/>
      <c r="T409" s="3" t="s">
        <v>2130</v>
      </c>
    </row>
    <row r="410" spans="1:21" x14ac:dyDescent="0.35">
      <c r="A410" s="3" t="s">
        <v>58</v>
      </c>
      <c r="B410" s="3"/>
      <c r="C410" s="3"/>
      <c r="D410" s="3"/>
      <c r="E410" s="91"/>
      <c r="F410" s="34"/>
      <c r="G410" s="34"/>
      <c r="H410" s="34"/>
      <c r="I410" s="34"/>
      <c r="J410" s="34"/>
      <c r="K410" s="98">
        <v>44490</v>
      </c>
      <c r="L410" s="100" t="s">
        <v>2180</v>
      </c>
      <c r="M410" s="34"/>
      <c r="N410" s="100">
        <v>-150000</v>
      </c>
      <c r="O410" s="34">
        <f t="shared" si="48"/>
        <v>-150000</v>
      </c>
      <c r="P410" s="34"/>
      <c r="Q410" s="34"/>
      <c r="R410" s="34"/>
      <c r="S410" s="34"/>
      <c r="T410" s="3" t="s">
        <v>2130</v>
      </c>
    </row>
    <row r="411" spans="1:21" x14ac:dyDescent="0.35">
      <c r="A411" s="3" t="s">
        <v>58</v>
      </c>
      <c r="B411" s="3"/>
      <c r="C411" s="3"/>
      <c r="D411" s="3"/>
      <c r="E411" s="91"/>
      <c r="F411" s="34"/>
      <c r="G411" s="34"/>
      <c r="H411" s="34"/>
      <c r="I411" s="34"/>
      <c r="J411" s="34"/>
      <c r="K411" s="98">
        <v>45003</v>
      </c>
      <c r="L411" s="3" t="s">
        <v>9</v>
      </c>
      <c r="M411" s="34"/>
      <c r="N411" s="34">
        <v>50000</v>
      </c>
      <c r="O411" s="34">
        <f t="shared" si="48"/>
        <v>50000</v>
      </c>
      <c r="P411" s="34"/>
      <c r="Q411" s="34"/>
      <c r="R411" s="34"/>
      <c r="S411" s="34"/>
      <c r="T411" s="3" t="s">
        <v>2130</v>
      </c>
    </row>
    <row r="412" spans="1:21" x14ac:dyDescent="0.35">
      <c r="A412" s="3" t="s">
        <v>58</v>
      </c>
      <c r="B412" s="3"/>
      <c r="C412" s="3"/>
      <c r="D412" s="3"/>
      <c r="E412" s="91"/>
      <c r="F412" s="34"/>
      <c r="G412" s="34"/>
      <c r="H412" s="34"/>
      <c r="I412" s="34"/>
      <c r="J412" s="34"/>
      <c r="K412" s="98">
        <v>45009</v>
      </c>
      <c r="L412" s="3" t="s">
        <v>9</v>
      </c>
      <c r="M412" s="34"/>
      <c r="N412" s="34">
        <v>100000</v>
      </c>
      <c r="O412" s="34">
        <f t="shared" si="48"/>
        <v>100000</v>
      </c>
      <c r="P412" s="34"/>
      <c r="Q412" s="34"/>
      <c r="R412" s="34"/>
      <c r="S412" s="34"/>
      <c r="T412" s="3" t="s">
        <v>2130</v>
      </c>
    </row>
    <row r="413" spans="1:21" x14ac:dyDescent="0.35">
      <c r="A413" s="3" t="s">
        <v>58</v>
      </c>
      <c r="B413" s="3"/>
      <c r="C413" s="3"/>
      <c r="D413" s="34"/>
      <c r="E413" s="91"/>
      <c r="F413" s="34"/>
      <c r="G413" s="34"/>
      <c r="H413" s="34"/>
      <c r="I413" s="34"/>
      <c r="J413" s="34"/>
      <c r="K413" s="98">
        <v>45024</v>
      </c>
      <c r="L413" s="100" t="s">
        <v>2181</v>
      </c>
      <c r="M413" s="34"/>
      <c r="N413" s="100">
        <v>175000</v>
      </c>
      <c r="O413" s="34">
        <f t="shared" si="48"/>
        <v>175000</v>
      </c>
      <c r="P413" s="34"/>
      <c r="Q413" s="34"/>
      <c r="R413" s="34"/>
      <c r="S413" s="34"/>
      <c r="T413" s="3" t="s">
        <v>2130</v>
      </c>
    </row>
    <row r="414" spans="1:21" x14ac:dyDescent="0.35">
      <c r="A414" s="3" t="s">
        <v>58</v>
      </c>
      <c r="B414" s="3"/>
      <c r="C414" s="3"/>
      <c r="D414" s="34"/>
      <c r="E414" s="91"/>
      <c r="F414" s="34"/>
      <c r="G414" s="34"/>
      <c r="H414" s="34"/>
      <c r="I414" s="34"/>
      <c r="J414" s="34"/>
      <c r="K414" s="98">
        <v>45024</v>
      </c>
      <c r="L414" s="3" t="s">
        <v>9</v>
      </c>
      <c r="M414" s="34"/>
      <c r="N414" s="34">
        <v>165000</v>
      </c>
      <c r="O414" s="34">
        <f t="shared" ref="O414:O421" si="54">+SUM(M414:N414)</f>
        <v>165000</v>
      </c>
      <c r="P414" s="34"/>
      <c r="Q414" s="34"/>
      <c r="R414" s="34"/>
      <c r="S414" s="34"/>
      <c r="T414" s="3" t="s">
        <v>2130</v>
      </c>
    </row>
    <row r="415" spans="1:21" x14ac:dyDescent="0.35">
      <c r="A415" s="3" t="s">
        <v>58</v>
      </c>
      <c r="B415" s="3"/>
      <c r="C415" s="3"/>
      <c r="D415" s="34"/>
      <c r="E415" s="91"/>
      <c r="F415" s="34"/>
      <c r="G415" s="34"/>
      <c r="H415" s="34"/>
      <c r="I415" s="34"/>
      <c r="J415" s="34"/>
      <c r="K415" s="98">
        <v>45042</v>
      </c>
      <c r="L415" s="3" t="s">
        <v>316</v>
      </c>
      <c r="M415" s="34">
        <v>619000</v>
      </c>
      <c r="N415" s="34"/>
      <c r="O415" s="34">
        <f t="shared" si="54"/>
        <v>619000</v>
      </c>
      <c r="P415" s="34"/>
      <c r="Q415" s="34"/>
      <c r="R415" s="34"/>
      <c r="S415" s="34"/>
      <c r="T415" s="3" t="s">
        <v>2130</v>
      </c>
    </row>
    <row r="416" spans="1:21" x14ac:dyDescent="0.35">
      <c r="A416" s="3" t="s">
        <v>58</v>
      </c>
      <c r="B416" s="3"/>
      <c r="C416" s="3"/>
      <c r="D416" s="34"/>
      <c r="E416" s="91"/>
      <c r="F416" s="34"/>
      <c r="G416" s="34"/>
      <c r="H416" s="34"/>
      <c r="I416" s="34"/>
      <c r="J416" s="34"/>
      <c r="K416" s="98">
        <v>45042</v>
      </c>
      <c r="L416" s="100" t="s">
        <v>2182</v>
      </c>
      <c r="M416" s="34"/>
      <c r="N416" s="100">
        <v>-39600</v>
      </c>
      <c r="O416" s="34">
        <f t="shared" si="54"/>
        <v>-39600</v>
      </c>
      <c r="P416" s="34"/>
      <c r="Q416" s="34"/>
      <c r="R416" s="34"/>
      <c r="S416" s="34"/>
      <c r="T416" s="3" t="s">
        <v>2130</v>
      </c>
    </row>
    <row r="417" spans="1:21" x14ac:dyDescent="0.35">
      <c r="A417" s="3" t="s">
        <v>58</v>
      </c>
      <c r="B417" s="3"/>
      <c r="C417" s="3"/>
      <c r="D417" s="34"/>
      <c r="E417" s="91"/>
      <c r="F417" s="34">
        <f>+D417*0.8364</f>
        <v>0</v>
      </c>
      <c r="G417" s="34"/>
      <c r="H417" s="34"/>
      <c r="I417" s="34"/>
      <c r="J417" s="34"/>
      <c r="K417" s="98">
        <v>45044</v>
      </c>
      <c r="L417" s="3" t="s">
        <v>316</v>
      </c>
      <c r="M417" s="34">
        <v>-619000</v>
      </c>
      <c r="N417" s="34"/>
      <c r="O417" s="34">
        <f t="shared" si="54"/>
        <v>-619000</v>
      </c>
      <c r="P417" s="34"/>
      <c r="Q417" s="34"/>
      <c r="R417" s="34"/>
      <c r="S417" s="34"/>
      <c r="T417" s="3" t="s">
        <v>2130</v>
      </c>
    </row>
    <row r="418" spans="1:21" x14ac:dyDescent="0.35">
      <c r="A418" s="3" t="s">
        <v>58</v>
      </c>
      <c r="B418" s="3"/>
      <c r="C418" s="3"/>
      <c r="D418" s="34"/>
      <c r="E418" s="91"/>
      <c r="F418" s="34"/>
      <c r="G418" s="34"/>
      <c r="H418" s="34"/>
      <c r="I418" s="34"/>
      <c r="J418" s="34"/>
      <c r="K418" s="98">
        <v>45069</v>
      </c>
      <c r="L418" s="3" t="s">
        <v>316</v>
      </c>
      <c r="M418" s="34">
        <v>-175000</v>
      </c>
      <c r="N418" s="34"/>
      <c r="O418" s="34">
        <f t="shared" si="54"/>
        <v>-175000</v>
      </c>
      <c r="P418" s="34"/>
      <c r="Q418" s="34"/>
      <c r="R418" s="34"/>
      <c r="S418" s="34"/>
      <c r="T418" s="3" t="s">
        <v>2130</v>
      </c>
    </row>
    <row r="419" spans="1:21" x14ac:dyDescent="0.35">
      <c r="A419" s="3" t="s">
        <v>58</v>
      </c>
      <c r="B419" s="3"/>
      <c r="C419" s="3"/>
      <c r="D419" s="34"/>
      <c r="E419" s="91"/>
      <c r="F419" s="34"/>
      <c r="G419" s="34"/>
      <c r="H419" s="34"/>
      <c r="I419" s="34"/>
      <c r="J419" s="34"/>
      <c r="K419" s="98">
        <v>45085</v>
      </c>
      <c r="L419" s="3" t="s">
        <v>316</v>
      </c>
      <c r="M419" s="34">
        <v>-300000</v>
      </c>
      <c r="N419" s="34"/>
      <c r="O419" s="34">
        <f t="shared" si="54"/>
        <v>-300000</v>
      </c>
      <c r="P419" s="34"/>
      <c r="Q419" s="34"/>
      <c r="R419" s="34"/>
      <c r="S419" s="34"/>
      <c r="T419" s="3" t="s">
        <v>2130</v>
      </c>
    </row>
    <row r="420" spans="1:21" x14ac:dyDescent="0.35">
      <c r="A420" s="3" t="s">
        <v>58</v>
      </c>
      <c r="B420" s="3"/>
      <c r="C420" s="3"/>
      <c r="D420" s="34"/>
      <c r="E420" s="91"/>
      <c r="F420" s="34"/>
      <c r="G420" s="34"/>
      <c r="H420" s="34"/>
      <c r="I420" s="34"/>
      <c r="J420" s="34"/>
      <c r="K420" s="98">
        <v>45085</v>
      </c>
      <c r="L420" s="3" t="s">
        <v>9</v>
      </c>
      <c r="M420" s="34"/>
      <c r="N420" s="34">
        <v>300000</v>
      </c>
      <c r="O420" s="34">
        <f t="shared" si="54"/>
        <v>300000</v>
      </c>
      <c r="P420" s="34"/>
      <c r="Q420" s="34"/>
      <c r="R420" s="43"/>
      <c r="S420" s="43"/>
      <c r="T420" s="3" t="s">
        <v>2130</v>
      </c>
    </row>
    <row r="421" spans="1:21" x14ac:dyDescent="0.35">
      <c r="A421" s="3" t="s">
        <v>58</v>
      </c>
      <c r="B421" s="3"/>
      <c r="C421" s="3"/>
      <c r="D421" s="34"/>
      <c r="E421" s="91"/>
      <c r="F421" s="34"/>
      <c r="G421" s="34"/>
      <c r="H421" s="34"/>
      <c r="I421" s="34"/>
      <c r="J421" s="34"/>
      <c r="K421" s="98">
        <v>45061</v>
      </c>
      <c r="L421" s="3" t="s">
        <v>316</v>
      </c>
      <c r="M421" s="34">
        <v>619000</v>
      </c>
      <c r="N421" s="34"/>
      <c r="O421" s="34">
        <f t="shared" si="54"/>
        <v>619000</v>
      </c>
      <c r="P421" s="34"/>
      <c r="Q421" s="34"/>
      <c r="R421" s="34"/>
      <c r="S421" s="34"/>
      <c r="T421" s="3" t="s">
        <v>2130</v>
      </c>
    </row>
    <row r="422" spans="1:21" x14ac:dyDescent="0.35">
      <c r="A422" s="3" t="s">
        <v>58</v>
      </c>
      <c r="B422" s="3"/>
      <c r="C422" s="3"/>
      <c r="D422" s="34"/>
      <c r="E422" s="91"/>
      <c r="F422" s="34"/>
      <c r="G422" s="34"/>
      <c r="H422" s="34"/>
      <c r="I422" s="34"/>
      <c r="J422" s="34"/>
      <c r="K422" s="21"/>
      <c r="L422" s="3"/>
      <c r="M422" s="34"/>
      <c r="N422" s="34"/>
      <c r="O422" s="34"/>
      <c r="P422" s="34"/>
      <c r="Q422" s="34"/>
      <c r="R422" s="34"/>
      <c r="S422" s="34"/>
      <c r="T422" s="3" t="s">
        <v>2130</v>
      </c>
    </row>
    <row r="423" spans="1:21" s="95" customFormat="1" x14ac:dyDescent="0.35">
      <c r="A423" s="18" t="s">
        <v>58</v>
      </c>
      <c r="B423" s="18"/>
      <c r="C423" s="18"/>
      <c r="D423" s="23"/>
      <c r="E423" s="94"/>
      <c r="F423" s="23"/>
      <c r="G423" s="23"/>
      <c r="H423" s="23"/>
      <c r="I423" s="23"/>
      <c r="J423" s="23"/>
      <c r="K423" s="36"/>
      <c r="L423" s="18"/>
      <c r="M423" s="23">
        <f t="shared" ref="M423:N423" si="55">SUM(M408:M421)</f>
        <v>444000</v>
      </c>
      <c r="N423" s="23">
        <f t="shared" si="55"/>
        <v>750400</v>
      </c>
      <c r="O423" s="23">
        <f>SUM(O408:O421)</f>
        <v>1194400</v>
      </c>
      <c r="P423" s="23">
        <f>+I407-M423</f>
        <v>-444000</v>
      </c>
      <c r="Q423" s="23">
        <f>+J407-N423</f>
        <v>444000</v>
      </c>
      <c r="R423" s="23">
        <f>+P423+Q423</f>
        <v>0</v>
      </c>
      <c r="S423" s="23">
        <f>+O423</f>
        <v>1194400</v>
      </c>
      <c r="T423" s="18"/>
      <c r="U423" s="95" t="s">
        <v>2302</v>
      </c>
    </row>
    <row r="424" spans="1:21" x14ac:dyDescent="0.35">
      <c r="A424" s="3" t="s">
        <v>59</v>
      </c>
      <c r="B424" s="3" t="s">
        <v>437</v>
      </c>
      <c r="C424" s="3"/>
      <c r="D424" s="34">
        <v>119.44</v>
      </c>
      <c r="E424" s="91">
        <v>10000</v>
      </c>
      <c r="F424" s="34">
        <f>+D424*0.8364</f>
        <v>99.899616000000009</v>
      </c>
      <c r="G424" s="34"/>
      <c r="H424" s="34">
        <f>+D424*E424</f>
        <v>1194400</v>
      </c>
      <c r="I424" s="34">
        <f>+CEILING(F424*G424,1000)</f>
        <v>0</v>
      </c>
      <c r="J424" s="34">
        <f>(H424-I424)</f>
        <v>1194400</v>
      </c>
      <c r="K424" s="98">
        <v>44416</v>
      </c>
      <c r="L424" s="3" t="s">
        <v>2109</v>
      </c>
      <c r="M424" s="34"/>
      <c r="N424" s="34"/>
      <c r="O424" s="34">
        <f t="shared" ref="O424:O435" si="56">+SUM(M424:N424)</f>
        <v>0</v>
      </c>
      <c r="P424" s="34"/>
      <c r="Q424" s="34"/>
      <c r="R424" s="34"/>
      <c r="S424" s="34"/>
      <c r="T424" s="3" t="s">
        <v>2130</v>
      </c>
      <c r="U424" s="1" t="s">
        <v>2303</v>
      </c>
    </row>
    <row r="425" spans="1:21" x14ac:dyDescent="0.35">
      <c r="A425" s="3" t="s">
        <v>59</v>
      </c>
      <c r="B425" s="3"/>
      <c r="C425" s="3"/>
      <c r="D425" s="34"/>
      <c r="E425" s="91"/>
      <c r="F425" s="34"/>
      <c r="G425" s="34"/>
      <c r="H425" s="34"/>
      <c r="I425" s="34"/>
      <c r="J425" s="34"/>
      <c r="K425" s="98">
        <v>44416</v>
      </c>
      <c r="L425" s="3" t="s">
        <v>1182</v>
      </c>
      <c r="M425" s="34"/>
      <c r="N425" s="34">
        <v>5000</v>
      </c>
      <c r="O425" s="34">
        <f t="shared" si="56"/>
        <v>5000</v>
      </c>
      <c r="P425" s="34"/>
      <c r="Q425" s="34"/>
      <c r="R425" s="34"/>
      <c r="S425" s="34"/>
      <c r="T425" s="3" t="s">
        <v>2130</v>
      </c>
    </row>
    <row r="426" spans="1:21" x14ac:dyDescent="0.35">
      <c r="A426" s="3" t="s">
        <v>59</v>
      </c>
      <c r="B426" s="3"/>
      <c r="C426" s="3"/>
      <c r="D426" s="34"/>
      <c r="E426" s="91"/>
      <c r="F426" s="34"/>
      <c r="G426" s="34"/>
      <c r="H426" s="34"/>
      <c r="I426" s="34"/>
      <c r="J426" s="34"/>
      <c r="K426" s="98">
        <v>44434</v>
      </c>
      <c r="L426" s="3" t="s">
        <v>1182</v>
      </c>
      <c r="M426" s="34"/>
      <c r="N426" s="34">
        <v>95000</v>
      </c>
      <c r="O426" s="34">
        <f t="shared" si="56"/>
        <v>95000</v>
      </c>
      <c r="P426" s="34"/>
      <c r="Q426" s="34"/>
      <c r="R426" s="34"/>
      <c r="S426" s="34"/>
      <c r="T426" s="3" t="s">
        <v>2130</v>
      </c>
    </row>
    <row r="427" spans="1:21" x14ac:dyDescent="0.35">
      <c r="A427" s="3" t="s">
        <v>59</v>
      </c>
      <c r="B427" s="3"/>
      <c r="C427" s="3"/>
      <c r="D427" s="34"/>
      <c r="E427" s="91"/>
      <c r="F427" s="34"/>
      <c r="G427" s="34"/>
      <c r="H427" s="34"/>
      <c r="I427" s="34"/>
      <c r="J427" s="34"/>
      <c r="K427" s="98">
        <v>44458</v>
      </c>
      <c r="L427" s="3" t="s">
        <v>1182</v>
      </c>
      <c r="M427" s="34"/>
      <c r="N427" s="34">
        <v>112000</v>
      </c>
      <c r="O427" s="34">
        <f t="shared" si="56"/>
        <v>112000</v>
      </c>
      <c r="P427" s="34"/>
      <c r="Q427" s="34"/>
      <c r="R427" s="34"/>
      <c r="S427" s="34"/>
      <c r="T427" s="3" t="s">
        <v>2130</v>
      </c>
    </row>
    <row r="428" spans="1:21" x14ac:dyDescent="0.35">
      <c r="A428" s="3" t="s">
        <v>59</v>
      </c>
      <c r="B428" s="3"/>
      <c r="C428" s="3"/>
      <c r="D428" s="34"/>
      <c r="E428" s="91"/>
      <c r="F428" s="34"/>
      <c r="G428" s="34"/>
      <c r="H428" s="34"/>
      <c r="I428" s="34"/>
      <c r="J428" s="34"/>
      <c r="K428" s="98">
        <v>45003</v>
      </c>
      <c r="L428" s="3" t="s">
        <v>9</v>
      </c>
      <c r="M428" s="34"/>
      <c r="N428" s="34">
        <v>50000</v>
      </c>
      <c r="O428" s="34">
        <f t="shared" si="56"/>
        <v>50000</v>
      </c>
      <c r="P428" s="34"/>
      <c r="Q428" s="34"/>
      <c r="R428" s="34"/>
      <c r="S428" s="34"/>
      <c r="T428" s="3" t="s">
        <v>2130</v>
      </c>
    </row>
    <row r="429" spans="1:21" x14ac:dyDescent="0.35">
      <c r="A429" s="3" t="s">
        <v>59</v>
      </c>
      <c r="B429" s="3"/>
      <c r="C429" s="3"/>
      <c r="D429" s="34"/>
      <c r="E429" s="91"/>
      <c r="F429" s="34">
        <f>+D429*0.8364</f>
        <v>0</v>
      </c>
      <c r="G429" s="34"/>
      <c r="H429" s="34"/>
      <c r="I429" s="34"/>
      <c r="J429" s="34"/>
      <c r="K429" s="98">
        <v>45009</v>
      </c>
      <c r="L429" s="3" t="s">
        <v>9</v>
      </c>
      <c r="M429" s="34"/>
      <c r="N429" s="34">
        <v>100000</v>
      </c>
      <c r="O429" s="34">
        <f t="shared" si="56"/>
        <v>100000</v>
      </c>
      <c r="P429" s="34"/>
      <c r="Q429" s="34"/>
      <c r="R429" s="43"/>
      <c r="S429" s="43"/>
      <c r="T429" s="3" t="s">
        <v>2130</v>
      </c>
    </row>
    <row r="430" spans="1:21" x14ac:dyDescent="0.35">
      <c r="A430" s="3" t="s">
        <v>59</v>
      </c>
      <c r="B430" s="3"/>
      <c r="C430" s="3"/>
      <c r="D430" s="34"/>
      <c r="E430" s="91"/>
      <c r="F430" s="34"/>
      <c r="G430" s="34"/>
      <c r="H430" s="34"/>
      <c r="I430" s="34"/>
      <c r="J430" s="34"/>
      <c r="K430" s="98">
        <v>45009</v>
      </c>
      <c r="L430" s="3" t="s">
        <v>9</v>
      </c>
      <c r="M430" s="34"/>
      <c r="N430" s="34">
        <v>73890</v>
      </c>
      <c r="O430" s="34">
        <f t="shared" si="56"/>
        <v>73890</v>
      </c>
      <c r="P430" s="34"/>
      <c r="Q430" s="34"/>
      <c r="R430" s="34"/>
      <c r="S430" s="34"/>
      <c r="T430" s="3" t="s">
        <v>2130</v>
      </c>
    </row>
    <row r="431" spans="1:21" x14ac:dyDescent="0.35">
      <c r="A431" s="3" t="s">
        <v>59</v>
      </c>
      <c r="B431" s="3"/>
      <c r="C431" s="3"/>
      <c r="D431" s="34"/>
      <c r="E431" s="91"/>
      <c r="F431" s="34"/>
      <c r="G431" s="34"/>
      <c r="H431" s="34"/>
      <c r="I431" s="34"/>
      <c r="J431" s="34"/>
      <c r="K431" s="98">
        <v>45025</v>
      </c>
      <c r="L431" s="3" t="s">
        <v>9</v>
      </c>
      <c r="M431" s="34"/>
      <c r="N431" s="34">
        <v>138890</v>
      </c>
      <c r="O431" s="34">
        <f t="shared" si="56"/>
        <v>138890</v>
      </c>
      <c r="P431" s="34"/>
      <c r="Q431" s="34"/>
      <c r="R431" s="34"/>
      <c r="S431" s="34"/>
      <c r="T431" s="3" t="s">
        <v>2130</v>
      </c>
    </row>
    <row r="432" spans="1:21" x14ac:dyDescent="0.35">
      <c r="A432" s="3" t="s">
        <v>59</v>
      </c>
      <c r="B432" s="3"/>
      <c r="C432" s="3"/>
      <c r="D432" s="34"/>
      <c r="E432" s="91"/>
      <c r="F432" s="34"/>
      <c r="G432" s="34"/>
      <c r="H432" s="34"/>
      <c r="I432" s="34"/>
      <c r="J432" s="34"/>
      <c r="K432" s="98">
        <v>45024</v>
      </c>
      <c r="L432" s="3" t="s">
        <v>9</v>
      </c>
      <c r="M432" s="34"/>
      <c r="N432" s="34">
        <v>250000</v>
      </c>
      <c r="O432" s="34">
        <f t="shared" si="56"/>
        <v>250000</v>
      </c>
      <c r="P432" s="34"/>
      <c r="Q432" s="34"/>
      <c r="R432" s="34"/>
      <c r="S432" s="34"/>
      <c r="T432" s="3" t="s">
        <v>2130</v>
      </c>
    </row>
    <row r="433" spans="1:21" x14ac:dyDescent="0.35">
      <c r="A433" s="3" t="s">
        <v>59</v>
      </c>
      <c r="B433" s="3"/>
      <c r="C433" s="3"/>
      <c r="D433" s="34"/>
      <c r="E433" s="91"/>
      <c r="F433" s="34"/>
      <c r="G433" s="34"/>
      <c r="H433" s="34"/>
      <c r="I433" s="34"/>
      <c r="J433" s="34"/>
      <c r="K433" s="98">
        <v>45042</v>
      </c>
      <c r="L433" s="3" t="s">
        <v>316</v>
      </c>
      <c r="M433" s="34">
        <v>500000</v>
      </c>
      <c r="N433" s="34"/>
      <c r="O433" s="34">
        <f t="shared" si="56"/>
        <v>500000</v>
      </c>
      <c r="P433" s="34"/>
      <c r="Q433" s="34"/>
      <c r="R433" s="34"/>
      <c r="S433" s="34"/>
      <c r="T433" s="3" t="s">
        <v>2130</v>
      </c>
    </row>
    <row r="434" spans="1:21" x14ac:dyDescent="0.35">
      <c r="A434" s="3" t="s">
        <v>59</v>
      </c>
      <c r="B434" s="3"/>
      <c r="C434" s="3"/>
      <c r="D434" s="34"/>
      <c r="E434" s="91"/>
      <c r="F434" s="34"/>
      <c r="G434" s="34"/>
      <c r="H434" s="34"/>
      <c r="I434" s="34"/>
      <c r="J434" s="34"/>
      <c r="K434" s="98">
        <v>45042</v>
      </c>
      <c r="L434" s="100" t="s">
        <v>2183</v>
      </c>
      <c r="M434" s="100">
        <v>-64000</v>
      </c>
      <c r="N434" s="34"/>
      <c r="O434" s="34">
        <f t="shared" si="56"/>
        <v>-64000</v>
      </c>
      <c r="P434" s="34"/>
      <c r="Q434" s="34"/>
      <c r="R434" s="34"/>
      <c r="S434" s="34"/>
      <c r="T434" s="3" t="s">
        <v>2130</v>
      </c>
    </row>
    <row r="435" spans="1:21" x14ac:dyDescent="0.35">
      <c r="A435" s="3" t="s">
        <v>59</v>
      </c>
      <c r="B435" s="3"/>
      <c r="C435" s="3"/>
      <c r="D435" s="34"/>
      <c r="E435" s="91"/>
      <c r="F435" s="34"/>
      <c r="G435" s="34"/>
      <c r="H435" s="34"/>
      <c r="I435" s="34"/>
      <c r="J435" s="34"/>
      <c r="K435" s="98">
        <v>45042</v>
      </c>
      <c r="L435" s="100" t="s">
        <v>2182</v>
      </c>
      <c r="M435" s="100">
        <v>-66380</v>
      </c>
      <c r="N435" s="34"/>
      <c r="O435" s="34">
        <f t="shared" si="56"/>
        <v>-66380</v>
      </c>
      <c r="P435" s="34"/>
      <c r="Q435" s="34"/>
      <c r="R435" s="34"/>
      <c r="S435" s="34"/>
      <c r="T435" s="3" t="s">
        <v>2130</v>
      </c>
    </row>
    <row r="436" spans="1:21" x14ac:dyDescent="0.35">
      <c r="A436" s="3" t="s">
        <v>59</v>
      </c>
      <c r="B436" s="3"/>
      <c r="C436" s="3"/>
      <c r="D436" s="34"/>
      <c r="E436" s="91"/>
      <c r="F436" s="34"/>
      <c r="G436" s="34"/>
      <c r="H436" s="34"/>
      <c r="I436" s="34"/>
      <c r="J436" s="34"/>
      <c r="K436" s="3"/>
      <c r="L436" s="3"/>
      <c r="M436" s="34"/>
      <c r="N436" s="34"/>
      <c r="O436" s="34"/>
      <c r="P436" s="34"/>
      <c r="Q436" s="34"/>
      <c r="R436" s="34"/>
      <c r="S436" s="34"/>
      <c r="T436" s="3" t="s">
        <v>2130</v>
      </c>
    </row>
    <row r="437" spans="1:21" s="95" customFormat="1" x14ac:dyDescent="0.35">
      <c r="A437" s="18" t="s">
        <v>59</v>
      </c>
      <c r="B437" s="18"/>
      <c r="C437" s="18"/>
      <c r="D437" s="23"/>
      <c r="E437" s="94"/>
      <c r="F437" s="23"/>
      <c r="G437" s="23"/>
      <c r="H437" s="23"/>
      <c r="I437" s="23"/>
      <c r="J437" s="23"/>
      <c r="K437" s="18"/>
      <c r="L437" s="18"/>
      <c r="M437" s="23">
        <f t="shared" ref="M437:N437" si="57">SUM(M425:M435)</f>
        <v>369620</v>
      </c>
      <c r="N437" s="23">
        <f t="shared" si="57"/>
        <v>824780</v>
      </c>
      <c r="O437" s="23">
        <f>SUM(O425:O435)</f>
        <v>1194400</v>
      </c>
      <c r="P437" s="23">
        <f>+I424-M437</f>
        <v>-369620</v>
      </c>
      <c r="Q437" s="23">
        <f>+J424-N437</f>
        <v>369620</v>
      </c>
      <c r="R437" s="23">
        <f>+P437+Q437</f>
        <v>0</v>
      </c>
      <c r="S437" s="23">
        <f>+O437</f>
        <v>1194400</v>
      </c>
      <c r="T437" s="18"/>
      <c r="U437" s="95" t="s">
        <v>2302</v>
      </c>
    </row>
    <row r="438" spans="1:21" x14ac:dyDescent="0.35">
      <c r="A438" s="3" t="s">
        <v>60</v>
      </c>
      <c r="B438" s="3" t="s">
        <v>437</v>
      </c>
      <c r="C438" s="3"/>
      <c r="D438" s="34">
        <v>119.53</v>
      </c>
      <c r="E438" s="91">
        <v>10000</v>
      </c>
      <c r="F438" s="34">
        <f>+D438*0.8364</f>
        <v>99.974892000000011</v>
      </c>
      <c r="G438" s="34"/>
      <c r="H438" s="34">
        <f>+D438*E438</f>
        <v>1195300</v>
      </c>
      <c r="I438" s="34">
        <f>+CEILING(F438*G438,1000)</f>
        <v>0</v>
      </c>
      <c r="J438" s="34">
        <f>(H438-I438)</f>
        <v>1195300</v>
      </c>
      <c r="K438" s="98">
        <v>44417</v>
      </c>
      <c r="L438" s="3" t="s">
        <v>2109</v>
      </c>
      <c r="M438" s="34"/>
      <c r="N438" s="34"/>
      <c r="O438" s="34"/>
      <c r="P438" s="34"/>
      <c r="Q438" s="34"/>
      <c r="R438" s="34"/>
      <c r="S438" s="34"/>
      <c r="T438" s="3" t="s">
        <v>2130</v>
      </c>
      <c r="U438" s="1" t="s">
        <v>2303</v>
      </c>
    </row>
    <row r="439" spans="1:21" x14ac:dyDescent="0.35">
      <c r="A439" s="3" t="s">
        <v>60</v>
      </c>
      <c r="B439" s="3"/>
      <c r="C439" s="3"/>
      <c r="D439" s="34"/>
      <c r="E439" s="91"/>
      <c r="F439" s="34"/>
      <c r="G439" s="34"/>
      <c r="H439" s="34"/>
      <c r="I439" s="34"/>
      <c r="J439" s="34"/>
      <c r="K439" s="98">
        <v>44441</v>
      </c>
      <c r="L439" s="3" t="s">
        <v>9</v>
      </c>
      <c r="M439" s="34"/>
      <c r="N439" s="34">
        <v>150000</v>
      </c>
      <c r="O439" s="34">
        <f t="shared" ref="O439:O450" si="58">+SUM(M439:N439)</f>
        <v>150000</v>
      </c>
      <c r="P439" s="34"/>
      <c r="Q439" s="34"/>
      <c r="R439" s="34"/>
      <c r="S439" s="34"/>
      <c r="T439" s="3" t="s">
        <v>2130</v>
      </c>
    </row>
    <row r="440" spans="1:21" x14ac:dyDescent="0.35">
      <c r="A440" s="3" t="s">
        <v>60</v>
      </c>
      <c r="B440" s="3"/>
      <c r="C440" s="3"/>
      <c r="D440" s="34"/>
      <c r="E440" s="91"/>
      <c r="F440" s="34"/>
      <c r="G440" s="34"/>
      <c r="H440" s="34"/>
      <c r="I440" s="34"/>
      <c r="J440" s="34"/>
      <c r="K440" s="98">
        <v>44458</v>
      </c>
      <c r="L440" s="3" t="s">
        <v>9</v>
      </c>
      <c r="M440" s="34"/>
      <c r="N440" s="34">
        <v>100000</v>
      </c>
      <c r="O440" s="34">
        <f t="shared" si="58"/>
        <v>100000</v>
      </c>
      <c r="P440" s="34"/>
      <c r="Q440" s="34"/>
      <c r="R440" s="34"/>
      <c r="S440" s="34"/>
      <c r="T440" s="3" t="s">
        <v>2130</v>
      </c>
    </row>
    <row r="441" spans="1:21" x14ac:dyDescent="0.35">
      <c r="A441" s="3" t="s">
        <v>60</v>
      </c>
      <c r="B441" s="3"/>
      <c r="C441" s="3"/>
      <c r="D441" s="34"/>
      <c r="E441" s="91"/>
      <c r="F441" s="34"/>
      <c r="G441" s="34"/>
      <c r="H441" s="34"/>
      <c r="I441" s="34"/>
      <c r="J441" s="34"/>
      <c r="K441" s="98">
        <v>45009</v>
      </c>
      <c r="L441" s="100" t="s">
        <v>2184</v>
      </c>
      <c r="M441" s="34"/>
      <c r="N441" s="100">
        <v>200000</v>
      </c>
      <c r="O441" s="34">
        <f t="shared" si="58"/>
        <v>200000</v>
      </c>
      <c r="P441" s="34"/>
      <c r="Q441" s="34"/>
      <c r="R441" s="34"/>
      <c r="S441" s="34"/>
      <c r="T441" s="3" t="s">
        <v>2130</v>
      </c>
    </row>
    <row r="442" spans="1:21" x14ac:dyDescent="0.35">
      <c r="A442" s="3" t="s">
        <v>60</v>
      </c>
      <c r="B442" s="3"/>
      <c r="C442" s="3"/>
      <c r="D442" s="34"/>
      <c r="E442" s="91"/>
      <c r="F442" s="34"/>
      <c r="G442" s="34"/>
      <c r="H442" s="34"/>
      <c r="I442" s="34"/>
      <c r="J442" s="34"/>
      <c r="K442" s="98">
        <v>45023</v>
      </c>
      <c r="L442" s="3" t="s">
        <v>9</v>
      </c>
      <c r="M442" s="34"/>
      <c r="N442" s="34">
        <v>100000</v>
      </c>
      <c r="O442" s="34">
        <f t="shared" si="58"/>
        <v>100000</v>
      </c>
      <c r="P442" s="34"/>
      <c r="Q442" s="34"/>
      <c r="R442" s="43"/>
      <c r="S442" s="43"/>
      <c r="T442" s="3" t="s">
        <v>2130</v>
      </c>
    </row>
    <row r="443" spans="1:21" x14ac:dyDescent="0.35">
      <c r="A443" s="3" t="s">
        <v>60</v>
      </c>
      <c r="B443" s="3"/>
      <c r="C443" s="3" t="s">
        <v>1993</v>
      </c>
      <c r="D443" s="34"/>
      <c r="E443" s="91"/>
      <c r="F443" s="34"/>
      <c r="G443" s="34"/>
      <c r="H443" s="34"/>
      <c r="I443" s="34"/>
      <c r="J443" s="34"/>
      <c r="K443" s="98">
        <v>45029</v>
      </c>
      <c r="L443" s="3" t="s">
        <v>9</v>
      </c>
      <c r="M443" s="34"/>
      <c r="N443" s="34">
        <v>200000</v>
      </c>
      <c r="O443" s="34">
        <f t="shared" si="58"/>
        <v>200000</v>
      </c>
      <c r="P443" s="34"/>
      <c r="Q443" s="34"/>
      <c r="R443" s="34"/>
      <c r="S443" s="34"/>
      <c r="T443" s="3" t="s">
        <v>2130</v>
      </c>
    </row>
    <row r="444" spans="1:21" x14ac:dyDescent="0.35">
      <c r="A444" s="3" t="s">
        <v>60</v>
      </c>
      <c r="B444" s="3"/>
      <c r="C444" s="3"/>
      <c r="D444" s="34"/>
      <c r="E444" s="91"/>
      <c r="F444" s="34"/>
      <c r="G444" s="34"/>
      <c r="H444" s="34"/>
      <c r="I444" s="34"/>
      <c r="J444" s="34"/>
      <c r="K444" s="98">
        <v>45030</v>
      </c>
      <c r="L444" s="3" t="s">
        <v>9</v>
      </c>
      <c r="M444" s="34"/>
      <c r="N444" s="34">
        <v>200000</v>
      </c>
      <c r="O444" s="34">
        <f t="shared" si="58"/>
        <v>200000</v>
      </c>
      <c r="P444" s="34"/>
      <c r="Q444" s="34"/>
      <c r="R444" s="34"/>
      <c r="S444" s="34"/>
      <c r="T444" s="3" t="s">
        <v>2130</v>
      </c>
    </row>
    <row r="445" spans="1:21" x14ac:dyDescent="0.35">
      <c r="A445" s="3" t="s">
        <v>60</v>
      </c>
      <c r="B445" s="3"/>
      <c r="C445" s="3"/>
      <c r="D445" s="34"/>
      <c r="E445" s="91"/>
      <c r="F445" s="34"/>
      <c r="G445" s="34"/>
      <c r="H445" s="34"/>
      <c r="I445" s="34"/>
      <c r="J445" s="34"/>
      <c r="K445" s="98">
        <v>45042</v>
      </c>
      <c r="L445" s="100" t="s">
        <v>2179</v>
      </c>
      <c r="M445" s="34"/>
      <c r="N445" s="100">
        <v>66380</v>
      </c>
      <c r="O445" s="34">
        <f t="shared" si="58"/>
        <v>66380</v>
      </c>
      <c r="P445" s="34"/>
      <c r="Q445" s="34"/>
      <c r="R445" s="34"/>
      <c r="S445" s="34"/>
      <c r="T445" s="3" t="s">
        <v>2130</v>
      </c>
    </row>
    <row r="446" spans="1:21" x14ac:dyDescent="0.35">
      <c r="A446" s="3" t="s">
        <v>60</v>
      </c>
      <c r="B446" s="3"/>
      <c r="C446" s="3"/>
      <c r="D446" s="34"/>
      <c r="E446" s="91"/>
      <c r="F446" s="34"/>
      <c r="G446" s="34"/>
      <c r="H446" s="34"/>
      <c r="I446" s="34"/>
      <c r="J446" s="34"/>
      <c r="K446" s="98">
        <v>45042</v>
      </c>
      <c r="L446" s="100" t="s">
        <v>2185</v>
      </c>
      <c r="M446" s="34"/>
      <c r="N446" s="100">
        <v>39600</v>
      </c>
      <c r="O446" s="34">
        <f t="shared" si="58"/>
        <v>39600</v>
      </c>
      <c r="P446" s="34"/>
      <c r="Q446" s="34"/>
      <c r="R446" s="34"/>
      <c r="S446" s="34"/>
      <c r="T446" s="3" t="s">
        <v>2130</v>
      </c>
    </row>
    <row r="447" spans="1:21" x14ac:dyDescent="0.35">
      <c r="A447" s="3" t="s">
        <v>60</v>
      </c>
      <c r="B447" s="3"/>
      <c r="C447" s="3"/>
      <c r="D447" s="34"/>
      <c r="E447" s="91"/>
      <c r="F447" s="34"/>
      <c r="G447" s="34"/>
      <c r="H447" s="34"/>
      <c r="I447" s="34"/>
      <c r="J447" s="34"/>
      <c r="K447" s="98">
        <v>45094</v>
      </c>
      <c r="L447" s="3" t="s">
        <v>316</v>
      </c>
      <c r="M447" s="34">
        <v>350000</v>
      </c>
      <c r="N447" s="34"/>
      <c r="O447" s="34">
        <f t="shared" si="58"/>
        <v>350000</v>
      </c>
      <c r="P447" s="34"/>
      <c r="Q447" s="34"/>
      <c r="R447" s="34"/>
      <c r="S447" s="34"/>
      <c r="T447" s="3" t="s">
        <v>2130</v>
      </c>
    </row>
    <row r="448" spans="1:21" x14ac:dyDescent="0.35">
      <c r="A448" s="3" t="s">
        <v>60</v>
      </c>
      <c r="B448" s="3"/>
      <c r="C448" s="3"/>
      <c r="D448" s="34"/>
      <c r="E448" s="91"/>
      <c r="F448" s="34"/>
      <c r="G448" s="34"/>
      <c r="H448" s="34"/>
      <c r="I448" s="34"/>
      <c r="J448" s="34"/>
      <c r="K448" s="98">
        <v>45094</v>
      </c>
      <c r="L448" s="3" t="s">
        <v>316</v>
      </c>
      <c r="M448" s="34">
        <v>350000</v>
      </c>
      <c r="N448" s="34"/>
      <c r="O448" s="34">
        <f t="shared" si="58"/>
        <v>350000</v>
      </c>
      <c r="P448" s="34"/>
      <c r="Q448" s="34"/>
      <c r="R448" s="34"/>
      <c r="S448" s="34"/>
      <c r="T448" s="3" t="s">
        <v>2130</v>
      </c>
    </row>
    <row r="449" spans="1:21" x14ac:dyDescent="0.35">
      <c r="A449" s="3" t="s">
        <v>60</v>
      </c>
      <c r="B449" s="3"/>
      <c r="C449" s="3"/>
      <c r="D449" s="34"/>
      <c r="E449" s="91"/>
      <c r="F449" s="34"/>
      <c r="G449" s="34"/>
      <c r="H449" s="34"/>
      <c r="I449" s="34"/>
      <c r="J449" s="34"/>
      <c r="K449" s="98">
        <v>45104</v>
      </c>
      <c r="L449" s="3" t="s">
        <v>9</v>
      </c>
      <c r="M449" s="34"/>
      <c r="N449" s="34">
        <v>-360680</v>
      </c>
      <c r="O449" s="34">
        <f t="shared" si="58"/>
        <v>-360680</v>
      </c>
      <c r="P449" s="34"/>
      <c r="Q449" s="34"/>
      <c r="R449" s="34"/>
      <c r="S449" s="34"/>
      <c r="T449" s="3" t="s">
        <v>2130</v>
      </c>
    </row>
    <row r="450" spans="1:21" x14ac:dyDescent="0.35">
      <c r="A450" s="3" t="s">
        <v>60</v>
      </c>
      <c r="B450" s="3"/>
      <c r="C450" s="3"/>
      <c r="D450" s="34"/>
      <c r="E450" s="91"/>
      <c r="F450" s="34"/>
      <c r="G450" s="34"/>
      <c r="H450" s="34"/>
      <c r="I450" s="34"/>
      <c r="J450" s="34"/>
      <c r="K450" s="98">
        <v>45109</v>
      </c>
      <c r="L450" s="3" t="s">
        <v>316</v>
      </c>
      <c r="M450" s="34"/>
      <c r="N450" s="34">
        <v>-200000</v>
      </c>
      <c r="O450" s="34">
        <f t="shared" si="58"/>
        <v>-200000</v>
      </c>
      <c r="P450" s="34"/>
      <c r="Q450" s="34"/>
      <c r="R450" s="34"/>
      <c r="S450" s="34"/>
      <c r="T450" s="3" t="s">
        <v>2130</v>
      </c>
    </row>
    <row r="451" spans="1:21" x14ac:dyDescent="0.35">
      <c r="A451" s="3" t="s">
        <v>60</v>
      </c>
      <c r="B451" s="3"/>
      <c r="C451" s="3"/>
      <c r="D451" s="34"/>
      <c r="E451" s="91"/>
      <c r="F451" s="34">
        <f>+D451*0.8364</f>
        <v>0</v>
      </c>
      <c r="G451" s="34"/>
      <c r="H451" s="34"/>
      <c r="I451" s="34"/>
      <c r="J451" s="34"/>
      <c r="K451" s="21"/>
      <c r="L451" s="3"/>
      <c r="M451" s="34"/>
      <c r="N451" s="34"/>
      <c r="O451" s="34"/>
      <c r="P451" s="34"/>
      <c r="Q451" s="34"/>
      <c r="R451" s="43"/>
      <c r="S451" s="43"/>
      <c r="T451" s="3" t="s">
        <v>2130</v>
      </c>
    </row>
    <row r="452" spans="1:21" s="95" customFormat="1" x14ac:dyDescent="0.35">
      <c r="A452" s="18" t="s">
        <v>60</v>
      </c>
      <c r="B452" s="18"/>
      <c r="C452" s="18"/>
      <c r="D452" s="23"/>
      <c r="E452" s="94"/>
      <c r="F452" s="23"/>
      <c r="G452" s="23"/>
      <c r="H452" s="23"/>
      <c r="I452" s="23"/>
      <c r="J452" s="23"/>
      <c r="K452" s="36"/>
      <c r="L452" s="18"/>
      <c r="M452" s="23">
        <f t="shared" ref="M452:N452" si="59">SUM(M439:M450)</f>
        <v>700000</v>
      </c>
      <c r="N452" s="23">
        <f t="shared" si="59"/>
        <v>495300</v>
      </c>
      <c r="O452" s="23">
        <f>SUM(O439:O450)</f>
        <v>1195300</v>
      </c>
      <c r="P452" s="23">
        <f>+I438-M452</f>
        <v>-700000</v>
      </c>
      <c r="Q452" s="23">
        <f>+J438-N452</f>
        <v>700000</v>
      </c>
      <c r="R452" s="23">
        <f>+P452+Q452</f>
        <v>0</v>
      </c>
      <c r="S452" s="23">
        <f>+O452</f>
        <v>1195300</v>
      </c>
      <c r="T452" s="18"/>
      <c r="U452" s="95" t="s">
        <v>2302</v>
      </c>
    </row>
    <row r="453" spans="1:21" x14ac:dyDescent="0.35">
      <c r="A453" s="3" t="s">
        <v>61</v>
      </c>
      <c r="B453" s="3" t="s">
        <v>437</v>
      </c>
      <c r="C453" s="3"/>
      <c r="D453" s="34">
        <v>119.53</v>
      </c>
      <c r="E453" s="91">
        <v>10000</v>
      </c>
      <c r="F453" s="34">
        <f>+D453*0.8364</f>
        <v>99.974892000000011</v>
      </c>
      <c r="G453" s="34"/>
      <c r="H453" s="34">
        <f>+D453*E453</f>
        <v>1195300</v>
      </c>
      <c r="I453" s="34">
        <f>+CEILING(F453*G453,1000)</f>
        <v>0</v>
      </c>
      <c r="J453" s="34">
        <f>(H453-I453)</f>
        <v>1195300</v>
      </c>
      <c r="K453" s="21">
        <v>44417</v>
      </c>
      <c r="L453" s="3" t="s">
        <v>2109</v>
      </c>
      <c r="M453" s="34"/>
      <c r="N453" s="34"/>
      <c r="O453" s="34">
        <f t="shared" ref="O453:O472" si="60">+SUM(M453:N453)</f>
        <v>0</v>
      </c>
      <c r="P453" s="34"/>
      <c r="Q453" s="34"/>
      <c r="R453" s="34"/>
      <c r="S453" s="34"/>
      <c r="T453" s="3" t="s">
        <v>2140</v>
      </c>
      <c r="U453" s="1" t="s">
        <v>2303</v>
      </c>
    </row>
    <row r="454" spans="1:21" x14ac:dyDescent="0.35">
      <c r="A454" s="3" t="s">
        <v>61</v>
      </c>
      <c r="B454" s="3"/>
      <c r="C454" s="3"/>
      <c r="D454" s="34"/>
      <c r="E454" s="91"/>
      <c r="F454" s="34"/>
      <c r="G454" s="34"/>
      <c r="H454" s="34"/>
      <c r="I454" s="34"/>
      <c r="J454" s="34"/>
      <c r="K454" s="21">
        <v>44417</v>
      </c>
      <c r="L454" s="3" t="s">
        <v>316</v>
      </c>
      <c r="M454" s="34">
        <v>100000</v>
      </c>
      <c r="N454" s="34"/>
      <c r="O454" s="34">
        <f t="shared" si="60"/>
        <v>100000</v>
      </c>
      <c r="P454" s="34"/>
      <c r="Q454" s="34"/>
      <c r="R454" s="34"/>
      <c r="S454" s="34"/>
      <c r="T454" s="3" t="s">
        <v>2140</v>
      </c>
    </row>
    <row r="455" spans="1:21" x14ac:dyDescent="0.35">
      <c r="A455" s="3" t="s">
        <v>61</v>
      </c>
      <c r="B455" s="3"/>
      <c r="C455" s="3"/>
      <c r="D455" s="34"/>
      <c r="E455" s="91"/>
      <c r="F455" s="34"/>
      <c r="G455" s="34"/>
      <c r="H455" s="34"/>
      <c r="I455" s="34"/>
      <c r="J455" s="34"/>
      <c r="K455" s="21">
        <v>44491</v>
      </c>
      <c r="L455" s="3" t="s">
        <v>316</v>
      </c>
      <c r="M455" s="34">
        <v>100000</v>
      </c>
      <c r="N455" s="34"/>
      <c r="O455" s="34">
        <f t="shared" si="60"/>
        <v>100000</v>
      </c>
      <c r="P455" s="34"/>
      <c r="Q455" s="34"/>
      <c r="R455" s="34"/>
      <c r="S455" s="34"/>
      <c r="T455" s="3" t="s">
        <v>2140</v>
      </c>
    </row>
    <row r="456" spans="1:21" x14ac:dyDescent="0.35">
      <c r="A456" s="3" t="s">
        <v>61</v>
      </c>
      <c r="B456" s="3"/>
      <c r="C456" s="3"/>
      <c r="D456" s="34"/>
      <c r="E456" s="91"/>
      <c r="F456" s="34"/>
      <c r="G456" s="34"/>
      <c r="H456" s="34"/>
      <c r="I456" s="34"/>
      <c r="J456" s="34"/>
      <c r="K456" s="21">
        <v>44531</v>
      </c>
      <c r="L456" s="3" t="s">
        <v>1182</v>
      </c>
      <c r="M456" s="34"/>
      <c r="N456" s="34">
        <v>10000</v>
      </c>
      <c r="O456" s="34">
        <f t="shared" si="60"/>
        <v>10000</v>
      </c>
      <c r="P456" s="34"/>
      <c r="Q456" s="34"/>
      <c r="R456" s="34"/>
      <c r="S456" s="34"/>
      <c r="T456" s="3" t="s">
        <v>2140</v>
      </c>
    </row>
    <row r="457" spans="1:21" x14ac:dyDescent="0.35">
      <c r="A457" s="3" t="s">
        <v>61</v>
      </c>
      <c r="B457" s="3"/>
      <c r="C457" s="3"/>
      <c r="D457" s="34"/>
      <c r="E457" s="91"/>
      <c r="F457" s="34"/>
      <c r="G457" s="34"/>
      <c r="H457" s="34"/>
      <c r="I457" s="34"/>
      <c r="J457" s="34"/>
      <c r="K457" s="21">
        <v>44535</v>
      </c>
      <c r="L457" s="3" t="s">
        <v>1182</v>
      </c>
      <c r="M457" s="34"/>
      <c r="N457" s="34">
        <v>240000</v>
      </c>
      <c r="O457" s="34">
        <f t="shared" si="60"/>
        <v>240000</v>
      </c>
      <c r="P457" s="34"/>
      <c r="Q457" s="34"/>
      <c r="R457" s="34"/>
      <c r="S457" s="34"/>
      <c r="T457" s="3" t="s">
        <v>2140</v>
      </c>
    </row>
    <row r="458" spans="1:21" x14ac:dyDescent="0.35">
      <c r="A458" s="3" t="s">
        <v>61</v>
      </c>
      <c r="B458" s="3"/>
      <c r="C458" s="3"/>
      <c r="D458" s="34"/>
      <c r="E458" s="91"/>
      <c r="F458" s="34"/>
      <c r="G458" s="34"/>
      <c r="H458" s="34"/>
      <c r="I458" s="34"/>
      <c r="J458" s="34"/>
      <c r="K458" s="21">
        <v>44551</v>
      </c>
      <c r="L458" s="3" t="s">
        <v>316</v>
      </c>
      <c r="M458" s="34">
        <v>560000</v>
      </c>
      <c r="N458" s="34"/>
      <c r="O458" s="34">
        <f t="shared" si="60"/>
        <v>560000</v>
      </c>
      <c r="P458" s="34"/>
      <c r="Q458" s="34"/>
      <c r="R458" s="34"/>
      <c r="S458" s="34"/>
      <c r="T458" s="3" t="s">
        <v>2140</v>
      </c>
    </row>
    <row r="459" spans="1:21" x14ac:dyDescent="0.35">
      <c r="A459" s="3" t="s">
        <v>61</v>
      </c>
      <c r="B459" s="3"/>
      <c r="C459" s="3"/>
      <c r="D459" s="34"/>
      <c r="E459" s="91"/>
      <c r="F459" s="34"/>
      <c r="G459" s="34"/>
      <c r="H459" s="34"/>
      <c r="I459" s="34"/>
      <c r="J459" s="34"/>
      <c r="K459" s="21">
        <v>44551</v>
      </c>
      <c r="L459" s="3" t="s">
        <v>9</v>
      </c>
      <c r="M459" s="34"/>
      <c r="N459" s="34">
        <v>384400</v>
      </c>
      <c r="O459" s="34">
        <f t="shared" si="60"/>
        <v>384400</v>
      </c>
      <c r="P459" s="34"/>
      <c r="Q459" s="34"/>
      <c r="R459" s="43"/>
      <c r="S459" s="43"/>
      <c r="T459" s="3" t="s">
        <v>2140</v>
      </c>
    </row>
    <row r="460" spans="1:21" x14ac:dyDescent="0.35">
      <c r="A460" s="3" t="s">
        <v>61</v>
      </c>
      <c r="B460" s="3"/>
      <c r="C460" s="3"/>
      <c r="D460" s="34"/>
      <c r="E460" s="91"/>
      <c r="F460" s="34"/>
      <c r="G460" s="34"/>
      <c r="H460" s="34"/>
      <c r="I460" s="34"/>
      <c r="J460" s="34"/>
      <c r="K460" s="21">
        <v>44572</v>
      </c>
      <c r="L460" s="3" t="s">
        <v>316</v>
      </c>
      <c r="M460" s="34">
        <v>-200000</v>
      </c>
      <c r="N460" s="34"/>
      <c r="O460" s="34">
        <f t="shared" si="60"/>
        <v>-200000</v>
      </c>
      <c r="P460" s="34"/>
      <c r="Q460" s="34"/>
      <c r="R460" s="34"/>
      <c r="S460" s="34"/>
      <c r="T460" s="3" t="s">
        <v>2140</v>
      </c>
    </row>
    <row r="461" spans="1:21" x14ac:dyDescent="0.35">
      <c r="A461" s="3" t="s">
        <v>61</v>
      </c>
      <c r="B461" s="3"/>
      <c r="C461" s="3"/>
      <c r="D461" s="34"/>
      <c r="E461" s="91"/>
      <c r="F461" s="34"/>
      <c r="G461" s="34"/>
      <c r="H461" s="34"/>
      <c r="I461" s="34"/>
      <c r="J461" s="34"/>
      <c r="K461" s="21"/>
      <c r="L461" s="3"/>
      <c r="M461" s="34"/>
      <c r="N461" s="34"/>
      <c r="O461" s="34"/>
      <c r="P461" s="34"/>
      <c r="Q461" s="34"/>
      <c r="R461" s="34"/>
      <c r="S461" s="34"/>
      <c r="T461" s="3" t="s">
        <v>2140</v>
      </c>
    </row>
    <row r="462" spans="1:21" s="95" customFormat="1" x14ac:dyDescent="0.35">
      <c r="A462" s="18" t="s">
        <v>61</v>
      </c>
      <c r="B462" s="18"/>
      <c r="C462" s="18"/>
      <c r="D462" s="23"/>
      <c r="E462" s="94"/>
      <c r="F462" s="23"/>
      <c r="G462" s="23"/>
      <c r="H462" s="23"/>
      <c r="I462" s="23"/>
      <c r="J462" s="23"/>
      <c r="K462" s="36"/>
      <c r="L462" s="18"/>
      <c r="M462" s="23">
        <f t="shared" ref="M462:N462" si="61">SUM(M454:M460)</f>
        <v>560000</v>
      </c>
      <c r="N462" s="23">
        <f t="shared" si="61"/>
        <v>634400</v>
      </c>
      <c r="O462" s="23">
        <f>SUM(O454:O460)</f>
        <v>1194400</v>
      </c>
      <c r="P462" s="23">
        <f>+I453-M462</f>
        <v>-560000</v>
      </c>
      <c r="Q462" s="23">
        <f>+J453-N462</f>
        <v>560900</v>
      </c>
      <c r="R462" s="23">
        <f>+P462+Q462</f>
        <v>900</v>
      </c>
      <c r="S462" s="23">
        <f>+O462</f>
        <v>1194400</v>
      </c>
      <c r="T462" s="18"/>
      <c r="U462" s="95" t="s">
        <v>2302</v>
      </c>
    </row>
    <row r="463" spans="1:21" x14ac:dyDescent="0.35">
      <c r="A463" s="3" t="s">
        <v>62</v>
      </c>
      <c r="B463" s="3" t="s">
        <v>437</v>
      </c>
      <c r="C463" s="3"/>
      <c r="D463" s="34">
        <v>138.88</v>
      </c>
      <c r="E463" s="91">
        <v>11000</v>
      </c>
      <c r="F463" s="34">
        <f>+D463*0.8364</f>
        <v>116.159232</v>
      </c>
      <c r="G463" s="34"/>
      <c r="H463" s="34">
        <f>+D463*E463</f>
        <v>1527680</v>
      </c>
      <c r="I463" s="34">
        <f>+CEILING(F463*G463,1000)</f>
        <v>0</v>
      </c>
      <c r="J463" s="34">
        <f>(H463-I463)</f>
        <v>1527680</v>
      </c>
      <c r="K463" s="98">
        <v>44418</v>
      </c>
      <c r="L463" s="3" t="s">
        <v>2109</v>
      </c>
      <c r="M463" s="34"/>
      <c r="N463" s="34"/>
      <c r="O463" s="34">
        <f t="shared" si="60"/>
        <v>0</v>
      </c>
      <c r="P463" s="34"/>
      <c r="Q463" s="34"/>
      <c r="R463" s="34"/>
      <c r="S463" s="34"/>
      <c r="T463" s="3" t="s">
        <v>2132</v>
      </c>
      <c r="U463" s="1" t="s">
        <v>2303</v>
      </c>
    </row>
    <row r="464" spans="1:21" x14ac:dyDescent="0.35">
      <c r="A464" s="3" t="s">
        <v>62</v>
      </c>
      <c r="B464" s="3"/>
      <c r="C464" s="3"/>
      <c r="D464" s="34"/>
      <c r="E464" s="91"/>
      <c r="F464" s="34"/>
      <c r="G464" s="34"/>
      <c r="H464" s="34"/>
      <c r="I464" s="34"/>
      <c r="J464" s="34"/>
      <c r="K464" s="98">
        <v>44418</v>
      </c>
      <c r="L464" s="3" t="s">
        <v>9</v>
      </c>
      <c r="M464" s="34"/>
      <c r="N464" s="34">
        <v>11000</v>
      </c>
      <c r="O464" s="34">
        <f t="shared" si="60"/>
        <v>11000</v>
      </c>
      <c r="P464" s="34"/>
      <c r="Q464" s="34"/>
      <c r="R464" s="34"/>
      <c r="S464" s="34"/>
      <c r="T464" s="3" t="s">
        <v>2132</v>
      </c>
    </row>
    <row r="465" spans="1:21" x14ac:dyDescent="0.35">
      <c r="A465" s="3" t="s">
        <v>62</v>
      </c>
      <c r="B465" s="3"/>
      <c r="C465" s="3"/>
      <c r="D465" s="34"/>
      <c r="E465" s="91"/>
      <c r="F465" s="34">
        <f>+D465*0.8364</f>
        <v>0</v>
      </c>
      <c r="G465" s="34"/>
      <c r="H465" s="34"/>
      <c r="I465" s="34"/>
      <c r="J465" s="34"/>
      <c r="K465" s="98">
        <v>44424</v>
      </c>
      <c r="L465" s="3" t="s">
        <v>316</v>
      </c>
      <c r="M465" s="34">
        <v>371000</v>
      </c>
      <c r="N465" s="34"/>
      <c r="O465" s="34">
        <f t="shared" si="60"/>
        <v>371000</v>
      </c>
      <c r="P465" s="34"/>
      <c r="Q465" s="34"/>
      <c r="R465" s="34"/>
      <c r="S465" s="34"/>
      <c r="T465" s="3" t="s">
        <v>2132</v>
      </c>
    </row>
    <row r="466" spans="1:21" x14ac:dyDescent="0.35">
      <c r="A466" s="3" t="s">
        <v>62</v>
      </c>
      <c r="B466" s="3"/>
      <c r="C466" s="3"/>
      <c r="D466" s="34"/>
      <c r="E466" s="91"/>
      <c r="F466" s="34"/>
      <c r="G466" s="34"/>
      <c r="H466" s="34"/>
      <c r="I466" s="34"/>
      <c r="J466" s="34"/>
      <c r="K466" s="98">
        <v>44511</v>
      </c>
      <c r="L466" s="3" t="s">
        <v>9</v>
      </c>
      <c r="M466" s="34"/>
      <c r="N466" s="34">
        <v>232000</v>
      </c>
      <c r="O466" s="34">
        <f t="shared" si="60"/>
        <v>232000</v>
      </c>
      <c r="P466" s="34"/>
      <c r="Q466" s="34"/>
      <c r="R466" s="34"/>
      <c r="S466" s="34"/>
      <c r="T466" s="3" t="s">
        <v>2132</v>
      </c>
    </row>
    <row r="467" spans="1:21" x14ac:dyDescent="0.35">
      <c r="A467" s="3" t="s">
        <v>62</v>
      </c>
      <c r="B467" s="3"/>
      <c r="C467" s="3"/>
      <c r="D467" s="34"/>
      <c r="E467" s="91"/>
      <c r="F467" s="34"/>
      <c r="G467" s="34"/>
      <c r="H467" s="34"/>
      <c r="I467" s="34"/>
      <c r="J467" s="34"/>
      <c r="K467" s="98">
        <v>44516</v>
      </c>
      <c r="L467" s="3" t="s">
        <v>9</v>
      </c>
      <c r="M467" s="34"/>
      <c r="N467" s="34">
        <v>150000</v>
      </c>
      <c r="O467" s="34">
        <f t="shared" si="60"/>
        <v>150000</v>
      </c>
      <c r="P467" s="34"/>
      <c r="Q467" s="34"/>
      <c r="R467" s="34"/>
      <c r="S467" s="34"/>
      <c r="T467" s="3" t="s">
        <v>2132</v>
      </c>
    </row>
    <row r="468" spans="1:21" x14ac:dyDescent="0.35">
      <c r="A468" s="3" t="s">
        <v>62</v>
      </c>
      <c r="B468" s="3"/>
      <c r="C468" s="3"/>
      <c r="D468" s="34"/>
      <c r="E468" s="91"/>
      <c r="F468" s="34"/>
      <c r="G468" s="34"/>
      <c r="H468" s="34"/>
      <c r="I468" s="34"/>
      <c r="J468" s="34"/>
      <c r="K468" s="98">
        <v>44647</v>
      </c>
      <c r="L468" s="3" t="s">
        <v>1182</v>
      </c>
      <c r="M468" s="34"/>
      <c r="N468" s="34">
        <v>20000</v>
      </c>
      <c r="O468" s="34">
        <f t="shared" si="60"/>
        <v>20000</v>
      </c>
      <c r="P468" s="34"/>
      <c r="Q468" s="34"/>
      <c r="R468" s="43"/>
      <c r="S468" s="43"/>
      <c r="T468" s="3" t="s">
        <v>2132</v>
      </c>
    </row>
    <row r="469" spans="1:21" x14ac:dyDescent="0.35">
      <c r="A469" s="3" t="s">
        <v>62</v>
      </c>
      <c r="B469" s="3"/>
      <c r="C469" s="3"/>
      <c r="D469" s="34"/>
      <c r="E469" s="91"/>
      <c r="F469" s="34"/>
      <c r="G469" s="34"/>
      <c r="H469" s="34"/>
      <c r="I469" s="34"/>
      <c r="J469" s="34"/>
      <c r="K469" s="98">
        <v>44655</v>
      </c>
      <c r="L469" s="3" t="s">
        <v>316</v>
      </c>
      <c r="M469" s="34">
        <v>650000</v>
      </c>
      <c r="N469" s="34"/>
      <c r="O469" s="34">
        <f t="shared" si="60"/>
        <v>650000</v>
      </c>
      <c r="P469" s="34"/>
      <c r="Q469" s="34"/>
      <c r="R469" s="34"/>
      <c r="S469" s="34"/>
      <c r="T469" s="3" t="s">
        <v>2132</v>
      </c>
    </row>
    <row r="470" spans="1:21" x14ac:dyDescent="0.35">
      <c r="A470" s="3" t="s">
        <v>62</v>
      </c>
      <c r="B470" s="3"/>
      <c r="C470" s="3"/>
      <c r="D470" s="34"/>
      <c r="E470" s="91"/>
      <c r="F470" s="34"/>
      <c r="G470" s="34"/>
      <c r="H470" s="34"/>
      <c r="I470" s="34"/>
      <c r="J470" s="34"/>
      <c r="K470" s="98">
        <v>44655</v>
      </c>
      <c r="L470" s="3" t="s">
        <v>1182</v>
      </c>
      <c r="M470" s="34"/>
      <c r="N470" s="34">
        <v>857680</v>
      </c>
      <c r="O470" s="34">
        <f t="shared" si="60"/>
        <v>857680</v>
      </c>
      <c r="P470" s="34"/>
      <c r="Q470" s="34"/>
      <c r="R470" s="34"/>
      <c r="S470" s="34"/>
      <c r="T470" s="3" t="s">
        <v>2132</v>
      </c>
    </row>
    <row r="471" spans="1:21" x14ac:dyDescent="0.35">
      <c r="A471" s="3" t="s">
        <v>62</v>
      </c>
      <c r="B471" s="3"/>
      <c r="C471" s="3"/>
      <c r="D471" s="34"/>
      <c r="E471" s="91"/>
      <c r="F471" s="34"/>
      <c r="G471" s="34"/>
      <c r="H471" s="34"/>
      <c r="I471" s="34"/>
      <c r="J471" s="34"/>
      <c r="K471" s="98">
        <v>44659</v>
      </c>
      <c r="L471" s="3" t="s">
        <v>316</v>
      </c>
      <c r="M471" s="34">
        <v>-371000</v>
      </c>
      <c r="N471" s="34"/>
      <c r="O471" s="34">
        <f t="shared" si="60"/>
        <v>-371000</v>
      </c>
      <c r="P471" s="34"/>
      <c r="Q471" s="34"/>
      <c r="R471" s="34"/>
      <c r="S471" s="34"/>
      <c r="T471" s="3" t="s">
        <v>2132</v>
      </c>
    </row>
    <row r="472" spans="1:21" x14ac:dyDescent="0.35">
      <c r="A472" s="3" t="s">
        <v>62</v>
      </c>
      <c r="B472" s="3"/>
      <c r="C472" s="3"/>
      <c r="D472" s="34"/>
      <c r="E472" s="91"/>
      <c r="F472" s="34">
        <f>+D472*0.8364</f>
        <v>0</v>
      </c>
      <c r="G472" s="34"/>
      <c r="H472" s="34"/>
      <c r="I472" s="34"/>
      <c r="J472" s="34"/>
      <c r="K472" s="98">
        <v>44664</v>
      </c>
      <c r="L472" s="3" t="s">
        <v>9</v>
      </c>
      <c r="M472" s="34"/>
      <c r="N472" s="34">
        <v>-393000</v>
      </c>
      <c r="O472" s="34">
        <f t="shared" si="60"/>
        <v>-393000</v>
      </c>
      <c r="P472" s="34"/>
      <c r="Q472" s="34"/>
      <c r="R472" s="34"/>
      <c r="S472" s="34"/>
      <c r="T472" s="3" t="s">
        <v>2132</v>
      </c>
    </row>
    <row r="473" spans="1:21" x14ac:dyDescent="0.35">
      <c r="A473" s="3" t="s">
        <v>62</v>
      </c>
      <c r="B473" s="3"/>
      <c r="C473" s="3"/>
      <c r="D473" s="34"/>
      <c r="E473" s="91"/>
      <c r="F473" s="34"/>
      <c r="G473" s="34"/>
      <c r="H473" s="34"/>
      <c r="I473" s="34"/>
      <c r="J473" s="34"/>
      <c r="K473" s="21"/>
      <c r="L473" s="3"/>
      <c r="M473" s="34"/>
      <c r="N473" s="34"/>
      <c r="O473" s="34"/>
      <c r="P473" s="34"/>
      <c r="Q473" s="34"/>
      <c r="R473" s="34"/>
      <c r="S473" s="34"/>
      <c r="T473" s="3" t="s">
        <v>2132</v>
      </c>
    </row>
    <row r="474" spans="1:21" s="95" customFormat="1" x14ac:dyDescent="0.35">
      <c r="A474" s="18" t="s">
        <v>62</v>
      </c>
      <c r="B474" s="18"/>
      <c r="C474" s="18"/>
      <c r="D474" s="23"/>
      <c r="E474" s="94"/>
      <c r="F474" s="23"/>
      <c r="G474" s="23"/>
      <c r="H474" s="23"/>
      <c r="I474" s="23"/>
      <c r="J474" s="23"/>
      <c r="K474" s="36"/>
      <c r="L474" s="18"/>
      <c r="M474" s="23">
        <f t="shared" ref="M474:N474" si="62">SUM(M464:M472)</f>
        <v>650000</v>
      </c>
      <c r="N474" s="23">
        <f t="shared" si="62"/>
        <v>877680</v>
      </c>
      <c r="O474" s="23">
        <f>SUM(O464:O472)</f>
        <v>1527680</v>
      </c>
      <c r="P474" s="23">
        <f>+I463-M474</f>
        <v>-650000</v>
      </c>
      <c r="Q474" s="23">
        <f>+J463-N474</f>
        <v>650000</v>
      </c>
      <c r="R474" s="23">
        <f>+P474+Q474</f>
        <v>0</v>
      </c>
      <c r="S474" s="23">
        <f>+O474</f>
        <v>1527680</v>
      </c>
      <c r="T474" s="18"/>
      <c r="U474" s="95" t="s">
        <v>2302</v>
      </c>
    </row>
    <row r="475" spans="1:21" x14ac:dyDescent="0.35">
      <c r="A475" s="3" t="s">
        <v>63</v>
      </c>
      <c r="B475" s="3" t="s">
        <v>437</v>
      </c>
      <c r="C475" s="3"/>
      <c r="D475" s="34">
        <v>139.02000000000001</v>
      </c>
      <c r="E475" s="91">
        <v>11500</v>
      </c>
      <c r="F475" s="34">
        <f>+D475*0.8364</f>
        <v>116.27632800000001</v>
      </c>
      <c r="G475" s="34"/>
      <c r="H475" s="34">
        <f>+D475*E475</f>
        <v>1598730.0000000002</v>
      </c>
      <c r="I475" s="34">
        <f>+CEILING(F475*G475,1000)</f>
        <v>0</v>
      </c>
      <c r="J475" s="34">
        <f>(H475-I475)</f>
        <v>1598730.0000000002</v>
      </c>
      <c r="K475" s="21">
        <v>44400</v>
      </c>
      <c r="L475" s="3" t="s">
        <v>2109</v>
      </c>
      <c r="M475" s="34"/>
      <c r="N475" s="34"/>
      <c r="O475" s="34">
        <f t="shared" ref="O475:O483" si="63">+SUM(M475:N475)</f>
        <v>0</v>
      </c>
      <c r="P475" s="34"/>
      <c r="Q475" s="34"/>
      <c r="R475" s="34"/>
      <c r="S475" s="34"/>
      <c r="T475" s="3" t="s">
        <v>2141</v>
      </c>
      <c r="U475" s="1" t="s">
        <v>2303</v>
      </c>
    </row>
    <row r="476" spans="1:21" x14ac:dyDescent="0.35">
      <c r="A476" s="3" t="s">
        <v>63</v>
      </c>
      <c r="B476" s="3"/>
      <c r="C476" s="3"/>
      <c r="D476" s="34"/>
      <c r="E476" s="91"/>
      <c r="F476" s="34"/>
      <c r="G476" s="34"/>
      <c r="H476" s="34"/>
      <c r="I476" s="34"/>
      <c r="J476" s="34"/>
      <c r="K476" s="21">
        <v>44400</v>
      </c>
      <c r="L476" s="3" t="s">
        <v>316</v>
      </c>
      <c r="M476" s="34">
        <v>1</v>
      </c>
      <c r="N476" s="34"/>
      <c r="O476" s="34">
        <f t="shared" si="63"/>
        <v>1</v>
      </c>
      <c r="P476" s="34"/>
      <c r="Q476" s="34"/>
      <c r="R476" s="34"/>
      <c r="S476" s="34"/>
      <c r="T476" s="3" t="s">
        <v>2141</v>
      </c>
    </row>
    <row r="477" spans="1:21" x14ac:dyDescent="0.35">
      <c r="A477" s="3" t="s">
        <v>63</v>
      </c>
      <c r="B477" s="3"/>
      <c r="C477" s="3"/>
      <c r="D477" s="34"/>
      <c r="E477" s="91"/>
      <c r="F477" s="34"/>
      <c r="G477" s="34"/>
      <c r="H477" s="34"/>
      <c r="I477" s="34"/>
      <c r="J477" s="34"/>
      <c r="K477" s="21">
        <v>44400</v>
      </c>
      <c r="L477" s="3" t="s">
        <v>316</v>
      </c>
      <c r="M477" s="34">
        <v>400000</v>
      </c>
      <c r="N477" s="34"/>
      <c r="O477" s="34">
        <f t="shared" si="63"/>
        <v>400000</v>
      </c>
      <c r="P477" s="34"/>
      <c r="Q477" s="34"/>
      <c r="R477" s="34"/>
      <c r="S477" s="34"/>
      <c r="T477" s="3" t="s">
        <v>2141</v>
      </c>
    </row>
    <row r="478" spans="1:21" x14ac:dyDescent="0.35">
      <c r="A478" s="3" t="s">
        <v>63</v>
      </c>
      <c r="B478" s="3"/>
      <c r="C478" s="3"/>
      <c r="D478" s="34"/>
      <c r="E478" s="91"/>
      <c r="F478" s="34"/>
      <c r="G478" s="34"/>
      <c r="H478" s="34"/>
      <c r="I478" s="34"/>
      <c r="J478" s="34"/>
      <c r="K478" s="21">
        <v>44403</v>
      </c>
      <c r="L478" s="3" t="s">
        <v>316</v>
      </c>
      <c r="M478" s="34">
        <v>350000</v>
      </c>
      <c r="N478" s="34"/>
      <c r="O478" s="34">
        <f t="shared" si="63"/>
        <v>350000</v>
      </c>
      <c r="P478" s="34"/>
      <c r="Q478" s="34"/>
      <c r="R478" s="34"/>
      <c r="S478" s="34"/>
      <c r="T478" s="3" t="s">
        <v>2141</v>
      </c>
    </row>
    <row r="479" spans="1:21" x14ac:dyDescent="0.35">
      <c r="A479" s="3" t="s">
        <v>63</v>
      </c>
      <c r="B479" s="3"/>
      <c r="C479" s="3"/>
      <c r="D479" s="34"/>
      <c r="E479" s="91"/>
      <c r="F479" s="34"/>
      <c r="G479" s="34"/>
      <c r="H479" s="34"/>
      <c r="I479" s="34"/>
      <c r="J479" s="34"/>
      <c r="K479" s="21">
        <v>44386</v>
      </c>
      <c r="L479" s="3" t="s">
        <v>316</v>
      </c>
      <c r="M479" s="34">
        <v>47500</v>
      </c>
      <c r="N479" s="34"/>
      <c r="O479" s="34">
        <f t="shared" si="63"/>
        <v>47500</v>
      </c>
      <c r="P479" s="34"/>
      <c r="Q479" s="34"/>
      <c r="R479" s="43"/>
      <c r="S479" s="43"/>
      <c r="T479" s="3" t="s">
        <v>2141</v>
      </c>
    </row>
    <row r="480" spans="1:21" x14ac:dyDescent="0.35">
      <c r="A480" s="3" t="s">
        <v>63</v>
      </c>
      <c r="B480" s="3"/>
      <c r="C480" s="3"/>
      <c r="D480" s="34"/>
      <c r="E480" s="91"/>
      <c r="F480" s="34"/>
      <c r="G480" s="34"/>
      <c r="H480" s="34"/>
      <c r="I480" s="34"/>
      <c r="J480" s="34"/>
      <c r="K480" s="21">
        <v>44565</v>
      </c>
      <c r="L480" s="3" t="s">
        <v>9</v>
      </c>
      <c r="M480" s="34"/>
      <c r="N480" s="34">
        <v>50000</v>
      </c>
      <c r="O480" s="34">
        <f t="shared" si="63"/>
        <v>50000</v>
      </c>
      <c r="P480" s="34"/>
      <c r="Q480" s="34"/>
      <c r="R480" s="34"/>
      <c r="S480" s="34"/>
      <c r="T480" s="3" t="s">
        <v>2141</v>
      </c>
    </row>
    <row r="481" spans="1:21" x14ac:dyDescent="0.35">
      <c r="A481" s="3" t="s">
        <v>63</v>
      </c>
      <c r="B481" s="3"/>
      <c r="C481" s="3"/>
      <c r="D481" s="34"/>
      <c r="E481" s="91"/>
      <c r="F481" s="34"/>
      <c r="G481" s="34"/>
      <c r="H481" s="34"/>
      <c r="I481" s="34"/>
      <c r="J481" s="34"/>
      <c r="K481" s="21">
        <v>44594</v>
      </c>
      <c r="L481" s="3" t="s">
        <v>316</v>
      </c>
      <c r="M481" s="34">
        <v>717000</v>
      </c>
      <c r="N481" s="34"/>
      <c r="O481" s="34">
        <f t="shared" si="63"/>
        <v>717000</v>
      </c>
      <c r="P481" s="34"/>
      <c r="Q481" s="34"/>
      <c r="R481" s="34"/>
      <c r="S481" s="34"/>
      <c r="T481" s="3" t="s">
        <v>2141</v>
      </c>
    </row>
    <row r="482" spans="1:21" x14ac:dyDescent="0.35">
      <c r="A482" s="3" t="s">
        <v>63</v>
      </c>
      <c r="B482" s="3"/>
      <c r="C482" s="3"/>
      <c r="D482" s="34"/>
      <c r="E482" s="91"/>
      <c r="F482" s="34"/>
      <c r="G482" s="34"/>
      <c r="H482" s="34"/>
      <c r="I482" s="34"/>
      <c r="J482" s="34"/>
      <c r="K482" s="21">
        <v>44594</v>
      </c>
      <c r="L482" s="3" t="s">
        <v>9</v>
      </c>
      <c r="M482" s="34"/>
      <c r="N482" s="34">
        <v>831730</v>
      </c>
      <c r="O482" s="34">
        <f t="shared" si="63"/>
        <v>831730</v>
      </c>
      <c r="P482" s="34"/>
      <c r="Q482" s="34"/>
      <c r="R482" s="34"/>
      <c r="S482" s="34"/>
      <c r="T482" s="3" t="s">
        <v>2141</v>
      </c>
    </row>
    <row r="483" spans="1:21" x14ac:dyDescent="0.35">
      <c r="A483" s="3" t="s">
        <v>63</v>
      </c>
      <c r="B483" s="3"/>
      <c r="C483" s="3"/>
      <c r="D483" s="34"/>
      <c r="E483" s="91"/>
      <c r="F483" s="34"/>
      <c r="G483" s="34"/>
      <c r="H483" s="34"/>
      <c r="I483" s="34"/>
      <c r="J483" s="34"/>
      <c r="K483" s="21">
        <v>44606</v>
      </c>
      <c r="L483" s="3" t="s">
        <v>316</v>
      </c>
      <c r="M483" s="34">
        <v>-797501</v>
      </c>
      <c r="N483" s="34"/>
      <c r="O483" s="34">
        <f t="shared" si="63"/>
        <v>-797501</v>
      </c>
      <c r="P483" s="34"/>
      <c r="Q483" s="34"/>
      <c r="R483" s="34"/>
      <c r="S483" s="34"/>
      <c r="T483" s="3" t="s">
        <v>2141</v>
      </c>
    </row>
    <row r="484" spans="1:21" x14ac:dyDescent="0.35">
      <c r="A484" s="3" t="s">
        <v>63</v>
      </c>
      <c r="B484" s="3"/>
      <c r="C484" s="3"/>
      <c r="D484" s="34"/>
      <c r="E484" s="91"/>
      <c r="F484" s="34"/>
      <c r="G484" s="34"/>
      <c r="H484" s="34"/>
      <c r="I484" s="34"/>
      <c r="J484" s="34"/>
      <c r="K484" s="3"/>
      <c r="L484" s="3"/>
      <c r="M484" s="34"/>
      <c r="N484" s="34"/>
      <c r="O484" s="34"/>
      <c r="P484" s="34"/>
      <c r="Q484" s="34"/>
      <c r="R484" s="34"/>
      <c r="S484" s="34"/>
      <c r="T484" s="3" t="s">
        <v>2141</v>
      </c>
    </row>
    <row r="485" spans="1:21" s="95" customFormat="1" x14ac:dyDescent="0.35">
      <c r="A485" s="18" t="s">
        <v>63</v>
      </c>
      <c r="B485" s="18"/>
      <c r="C485" s="18"/>
      <c r="D485" s="23"/>
      <c r="E485" s="94"/>
      <c r="F485" s="23"/>
      <c r="G485" s="23"/>
      <c r="H485" s="23"/>
      <c r="I485" s="23"/>
      <c r="J485" s="23"/>
      <c r="K485" s="18"/>
      <c r="L485" s="18"/>
      <c r="M485" s="23">
        <f t="shared" ref="M485:N485" si="64">SUM(M476:M483)</f>
        <v>717000</v>
      </c>
      <c r="N485" s="23">
        <f t="shared" si="64"/>
        <v>881730</v>
      </c>
      <c r="O485" s="23">
        <f>SUM(O476:O483)</f>
        <v>1598730</v>
      </c>
      <c r="P485" s="23">
        <f>+I475-M485</f>
        <v>-717000</v>
      </c>
      <c r="Q485" s="23">
        <f>+J475-N485</f>
        <v>717000.00000000023</v>
      </c>
      <c r="R485" s="23">
        <f>+P485+Q485</f>
        <v>0</v>
      </c>
      <c r="S485" s="23">
        <f>+O485</f>
        <v>1598730</v>
      </c>
      <c r="T485" s="18"/>
      <c r="U485" s="95" t="s">
        <v>2302</v>
      </c>
    </row>
    <row r="486" spans="1:21" x14ac:dyDescent="0.35">
      <c r="A486" s="3" t="s">
        <v>64</v>
      </c>
      <c r="B486" s="3" t="s">
        <v>437</v>
      </c>
      <c r="C486" s="3"/>
      <c r="D486" s="34">
        <v>138.88999999999999</v>
      </c>
      <c r="E486" s="91">
        <v>11500</v>
      </c>
      <c r="F486" s="34">
        <f>+D486*0.8364</f>
        <v>116.16759599999999</v>
      </c>
      <c r="G486" s="34"/>
      <c r="H486" s="34">
        <f>+D486*E486</f>
        <v>1597234.9999999998</v>
      </c>
      <c r="I486" s="34">
        <f>+CEILING(F486*G486,1000)</f>
        <v>0</v>
      </c>
      <c r="J486" s="34">
        <f>(H486-I486)</f>
        <v>1597234.9999999998</v>
      </c>
      <c r="K486" s="98">
        <v>44404</v>
      </c>
      <c r="L486" s="3" t="s">
        <v>2109</v>
      </c>
      <c r="M486" s="34"/>
      <c r="N486" s="34"/>
      <c r="O486" s="34"/>
      <c r="P486" s="34"/>
      <c r="Q486" s="34"/>
      <c r="R486" s="34"/>
      <c r="S486" s="34"/>
      <c r="T486" s="3" t="s">
        <v>2135</v>
      </c>
      <c r="U486" s="1" t="s">
        <v>2303</v>
      </c>
    </row>
    <row r="487" spans="1:21" x14ac:dyDescent="0.35">
      <c r="A487" s="3" t="s">
        <v>64</v>
      </c>
      <c r="B487" s="3"/>
      <c r="C487" s="3"/>
      <c r="D487" s="34"/>
      <c r="E487" s="91"/>
      <c r="F487" s="34">
        <f>+D487*0.8364</f>
        <v>0</v>
      </c>
      <c r="G487" s="34"/>
      <c r="H487" s="34"/>
      <c r="I487" s="34"/>
      <c r="J487" s="34"/>
      <c r="K487" s="98">
        <v>44404</v>
      </c>
      <c r="L487" s="3" t="s">
        <v>316</v>
      </c>
      <c r="M487" s="34">
        <v>200000</v>
      </c>
      <c r="N487" s="34"/>
      <c r="O487" s="34">
        <f t="shared" ref="O487:O501" si="65">+SUM(M487:N487)</f>
        <v>200000</v>
      </c>
      <c r="P487" s="34"/>
      <c r="Q487" s="34"/>
      <c r="R487" s="43"/>
      <c r="S487" s="43"/>
      <c r="T487" s="3" t="s">
        <v>2135</v>
      </c>
    </row>
    <row r="488" spans="1:21" x14ac:dyDescent="0.35">
      <c r="A488" s="3" t="s">
        <v>64</v>
      </c>
      <c r="B488" s="3"/>
      <c r="C488" s="3"/>
      <c r="D488" s="34"/>
      <c r="E488" s="91"/>
      <c r="F488" s="34"/>
      <c r="G488" s="34"/>
      <c r="H488" s="34"/>
      <c r="I488" s="34"/>
      <c r="J488" s="34"/>
      <c r="K488" s="98">
        <v>44405</v>
      </c>
      <c r="L488" s="100" t="s">
        <v>2186</v>
      </c>
      <c r="M488" s="100">
        <v>300000</v>
      </c>
      <c r="N488" s="34"/>
      <c r="O488" s="34">
        <f t="shared" si="65"/>
        <v>300000</v>
      </c>
      <c r="P488" s="34"/>
      <c r="Q488" s="34"/>
      <c r="R488" s="34"/>
      <c r="S488" s="34"/>
      <c r="T488" s="3" t="s">
        <v>2135</v>
      </c>
    </row>
    <row r="489" spans="1:21" x14ac:dyDescent="0.35">
      <c r="A489" s="3" t="s">
        <v>64</v>
      </c>
      <c r="B489" s="3"/>
      <c r="C489" s="3"/>
      <c r="D489" s="34"/>
      <c r="E489" s="91"/>
      <c r="F489" s="34"/>
      <c r="G489" s="34"/>
      <c r="H489" s="34"/>
      <c r="I489" s="34"/>
      <c r="J489" s="34"/>
      <c r="K489" s="98">
        <v>44405</v>
      </c>
      <c r="L489" s="3" t="s">
        <v>316</v>
      </c>
      <c r="M489" s="34">
        <v>10000</v>
      </c>
      <c r="N489" s="34"/>
      <c r="O489" s="34">
        <f t="shared" si="65"/>
        <v>10000</v>
      </c>
      <c r="P489" s="34"/>
      <c r="Q489" s="34"/>
      <c r="R489" s="34"/>
      <c r="S489" s="34"/>
      <c r="T489" s="3" t="s">
        <v>2135</v>
      </c>
    </row>
    <row r="490" spans="1:21" x14ac:dyDescent="0.35">
      <c r="A490" s="3" t="s">
        <v>64</v>
      </c>
      <c r="B490" s="3"/>
      <c r="C490" s="3"/>
      <c r="D490" s="34"/>
      <c r="E490" s="91"/>
      <c r="F490" s="34"/>
      <c r="G490" s="34"/>
      <c r="H490" s="34"/>
      <c r="I490" s="34"/>
      <c r="J490" s="34"/>
      <c r="K490" s="98">
        <v>44410</v>
      </c>
      <c r="L490" s="3" t="s">
        <v>316</v>
      </c>
      <c r="M490" s="34">
        <v>100000</v>
      </c>
      <c r="N490" s="34"/>
      <c r="O490" s="34">
        <f t="shared" si="65"/>
        <v>100000</v>
      </c>
      <c r="P490" s="34"/>
      <c r="Q490" s="34"/>
      <c r="R490" s="34"/>
      <c r="S490" s="34"/>
      <c r="T490" s="3" t="s">
        <v>2135</v>
      </c>
    </row>
    <row r="491" spans="1:21" x14ac:dyDescent="0.35">
      <c r="A491" s="3" t="s">
        <v>64</v>
      </c>
      <c r="B491" s="3"/>
      <c r="C491" s="3"/>
      <c r="D491" s="34"/>
      <c r="E491" s="91"/>
      <c r="F491" s="34"/>
      <c r="G491" s="34"/>
      <c r="H491" s="34"/>
      <c r="I491" s="34"/>
      <c r="J491" s="34"/>
      <c r="K491" s="98">
        <v>44447</v>
      </c>
      <c r="L491" s="3" t="s">
        <v>316</v>
      </c>
      <c r="M491" s="34">
        <v>100000</v>
      </c>
      <c r="N491" s="34"/>
      <c r="O491" s="34">
        <f t="shared" si="65"/>
        <v>100000</v>
      </c>
      <c r="P491" s="34"/>
      <c r="Q491" s="34"/>
      <c r="R491" s="34"/>
      <c r="S491" s="34"/>
      <c r="T491" s="3" t="s">
        <v>2135</v>
      </c>
    </row>
    <row r="492" spans="1:21" x14ac:dyDescent="0.35">
      <c r="A492" s="3" t="s">
        <v>64</v>
      </c>
      <c r="B492" s="3"/>
      <c r="C492" s="3"/>
      <c r="D492" s="34"/>
      <c r="E492" s="91"/>
      <c r="F492" s="34"/>
      <c r="G492" s="34"/>
      <c r="H492" s="34"/>
      <c r="I492" s="34"/>
      <c r="J492" s="34"/>
      <c r="K492" s="98">
        <v>44459</v>
      </c>
      <c r="L492" s="3" t="s">
        <v>316</v>
      </c>
      <c r="M492" s="34">
        <v>90000</v>
      </c>
      <c r="N492" s="34"/>
      <c r="O492" s="34">
        <f t="shared" si="65"/>
        <v>90000</v>
      </c>
      <c r="P492" s="34"/>
      <c r="Q492" s="34"/>
      <c r="R492" s="34"/>
      <c r="S492" s="34"/>
      <c r="T492" s="3" t="s">
        <v>2135</v>
      </c>
    </row>
    <row r="493" spans="1:21" x14ac:dyDescent="0.35">
      <c r="A493" s="3" t="s">
        <v>64</v>
      </c>
      <c r="B493" s="3"/>
      <c r="C493" s="3"/>
      <c r="D493" s="34"/>
      <c r="E493" s="91"/>
      <c r="F493" s="34"/>
      <c r="G493" s="34"/>
      <c r="H493" s="34"/>
      <c r="I493" s="34"/>
      <c r="J493" s="34"/>
      <c r="K493" s="98">
        <v>44510</v>
      </c>
      <c r="L493" s="100" t="s">
        <v>2187</v>
      </c>
      <c r="M493" s="100">
        <v>-500000</v>
      </c>
      <c r="N493" s="34"/>
      <c r="O493" s="34">
        <f t="shared" si="65"/>
        <v>-500000</v>
      </c>
      <c r="P493" s="34"/>
      <c r="Q493" s="34"/>
      <c r="R493" s="34"/>
      <c r="S493" s="34"/>
      <c r="T493" s="3" t="s">
        <v>2135</v>
      </c>
    </row>
    <row r="494" spans="1:21" x14ac:dyDescent="0.35">
      <c r="A494" s="3" t="s">
        <v>64</v>
      </c>
      <c r="B494" s="3"/>
      <c r="C494" s="3"/>
      <c r="D494" s="34"/>
      <c r="E494" s="91"/>
      <c r="F494" s="34"/>
      <c r="G494" s="34"/>
      <c r="H494" s="34"/>
      <c r="I494" s="34"/>
      <c r="J494" s="34"/>
      <c r="K494" s="98">
        <v>44593</v>
      </c>
      <c r="L494" s="3" t="s">
        <v>316</v>
      </c>
      <c r="M494" s="34">
        <v>500000</v>
      </c>
      <c r="N494" s="34"/>
      <c r="O494" s="34">
        <f t="shared" si="65"/>
        <v>500000</v>
      </c>
      <c r="P494" s="34"/>
      <c r="Q494" s="34"/>
      <c r="R494" s="34"/>
      <c r="S494" s="34"/>
      <c r="T494" s="3" t="s">
        <v>2135</v>
      </c>
    </row>
    <row r="495" spans="1:21" x14ac:dyDescent="0.35">
      <c r="A495" s="3" t="s">
        <v>64</v>
      </c>
      <c r="B495" s="3"/>
      <c r="C495" s="3"/>
      <c r="D495" s="34"/>
      <c r="E495" s="91"/>
      <c r="F495" s="34"/>
      <c r="G495" s="34"/>
      <c r="H495" s="34"/>
      <c r="I495" s="34"/>
      <c r="J495" s="34"/>
      <c r="K495" s="98">
        <v>44648</v>
      </c>
      <c r="L495" s="3" t="s">
        <v>1182</v>
      </c>
      <c r="M495" s="34"/>
      <c r="N495" s="34">
        <v>200000</v>
      </c>
      <c r="O495" s="34">
        <f t="shared" si="65"/>
        <v>200000</v>
      </c>
      <c r="P495" s="34"/>
      <c r="Q495" s="34"/>
      <c r="R495" s="34"/>
      <c r="S495" s="34"/>
      <c r="T495" s="3" t="s">
        <v>2135</v>
      </c>
    </row>
    <row r="496" spans="1:21" x14ac:dyDescent="0.35">
      <c r="A496" s="3" t="s">
        <v>64</v>
      </c>
      <c r="B496" s="3"/>
      <c r="C496" s="3"/>
      <c r="D496" s="34"/>
      <c r="E496" s="91"/>
      <c r="F496" s="34"/>
      <c r="G496" s="34"/>
      <c r="H496" s="34"/>
      <c r="I496" s="34"/>
      <c r="J496" s="34"/>
      <c r="K496" s="98">
        <v>44718</v>
      </c>
      <c r="L496" s="3" t="s">
        <v>1182</v>
      </c>
      <c r="M496" s="34"/>
      <c r="N496" s="34">
        <v>500000</v>
      </c>
      <c r="O496" s="34">
        <f t="shared" si="65"/>
        <v>500000</v>
      </c>
      <c r="P496" s="34"/>
      <c r="Q496" s="34"/>
      <c r="R496" s="34"/>
      <c r="S496" s="34"/>
      <c r="T496" s="3" t="s">
        <v>2135</v>
      </c>
    </row>
    <row r="497" spans="1:21" x14ac:dyDescent="0.35">
      <c r="A497" s="3" t="s">
        <v>64</v>
      </c>
      <c r="B497" s="3"/>
      <c r="C497" s="3"/>
      <c r="D497" s="34"/>
      <c r="E497" s="91"/>
      <c r="F497" s="34"/>
      <c r="G497" s="34"/>
      <c r="H497" s="34"/>
      <c r="I497" s="34"/>
      <c r="J497" s="34"/>
      <c r="K497" s="98">
        <v>44770</v>
      </c>
      <c r="L497" s="3" t="s">
        <v>9</v>
      </c>
      <c r="M497" s="34"/>
      <c r="N497" s="34">
        <v>97235</v>
      </c>
      <c r="O497" s="34">
        <f t="shared" si="65"/>
        <v>97235</v>
      </c>
      <c r="P497" s="34"/>
      <c r="Q497" s="34"/>
      <c r="R497" s="34"/>
      <c r="S497" s="34"/>
      <c r="T497" s="3" t="s">
        <v>2135</v>
      </c>
    </row>
    <row r="498" spans="1:21" x14ac:dyDescent="0.35">
      <c r="A498" s="3" t="s">
        <v>64</v>
      </c>
      <c r="B498" s="3"/>
      <c r="C498" s="3"/>
      <c r="D498" s="34"/>
      <c r="E498" s="91"/>
      <c r="F498" s="34"/>
      <c r="G498" s="34"/>
      <c r="H498" s="34"/>
      <c r="I498" s="34"/>
      <c r="J498" s="34"/>
      <c r="K498" s="98">
        <v>44855</v>
      </c>
      <c r="L498" s="3" t="s">
        <v>316</v>
      </c>
      <c r="M498" s="34">
        <v>-290000</v>
      </c>
      <c r="N498" s="34"/>
      <c r="O498" s="34">
        <f t="shared" si="65"/>
        <v>-290000</v>
      </c>
      <c r="P498" s="34"/>
      <c r="Q498" s="34"/>
      <c r="R498" s="34"/>
      <c r="S498" s="34"/>
      <c r="T498" s="3" t="s">
        <v>2135</v>
      </c>
    </row>
    <row r="499" spans="1:21" x14ac:dyDescent="0.35">
      <c r="A499" s="3" t="s">
        <v>64</v>
      </c>
      <c r="B499" s="3"/>
      <c r="C499" s="3"/>
      <c r="D499" s="34"/>
      <c r="E499" s="91"/>
      <c r="F499" s="34">
        <f>+D499*0.8364</f>
        <v>0</v>
      </c>
      <c r="G499" s="34"/>
      <c r="H499" s="34"/>
      <c r="I499" s="34"/>
      <c r="J499" s="34"/>
      <c r="K499" s="98">
        <v>44855</v>
      </c>
      <c r="L499" s="3" t="s">
        <v>316</v>
      </c>
      <c r="M499" s="34">
        <v>-10000</v>
      </c>
      <c r="N499" s="34"/>
      <c r="O499" s="34">
        <f t="shared" si="65"/>
        <v>-10000</v>
      </c>
      <c r="P499" s="34"/>
      <c r="Q499" s="34"/>
      <c r="R499" s="43"/>
      <c r="S499" s="43"/>
      <c r="T499" s="3" t="s">
        <v>2135</v>
      </c>
    </row>
    <row r="500" spans="1:21" x14ac:dyDescent="0.35">
      <c r="A500" s="3" t="s">
        <v>64</v>
      </c>
      <c r="B500" s="3"/>
      <c r="C500" s="3"/>
      <c r="D500" s="34"/>
      <c r="E500" s="91"/>
      <c r="F500" s="34"/>
      <c r="G500" s="34"/>
      <c r="H500" s="34"/>
      <c r="I500" s="34"/>
      <c r="J500" s="34"/>
      <c r="K500" s="98">
        <v>44855</v>
      </c>
      <c r="L500" s="3" t="s">
        <v>1182</v>
      </c>
      <c r="M500" s="34"/>
      <c r="N500" s="34">
        <v>84000</v>
      </c>
      <c r="O500" s="34">
        <f t="shared" si="65"/>
        <v>84000</v>
      </c>
      <c r="P500" s="34"/>
      <c r="Q500" s="34"/>
      <c r="R500" s="34"/>
      <c r="S500" s="34"/>
      <c r="T500" s="3" t="s">
        <v>2135</v>
      </c>
    </row>
    <row r="501" spans="1:21" x14ac:dyDescent="0.35">
      <c r="A501" s="3" t="s">
        <v>64</v>
      </c>
      <c r="B501" s="3"/>
      <c r="C501" s="3"/>
      <c r="D501" s="34"/>
      <c r="E501" s="91"/>
      <c r="F501" s="34"/>
      <c r="G501" s="34"/>
      <c r="H501" s="34"/>
      <c r="I501" s="34"/>
      <c r="J501" s="34"/>
      <c r="K501" s="98">
        <v>44855</v>
      </c>
      <c r="L501" s="3" t="s">
        <v>316</v>
      </c>
      <c r="M501" s="34">
        <v>216000</v>
      </c>
      <c r="N501" s="34"/>
      <c r="O501" s="34">
        <f t="shared" si="65"/>
        <v>216000</v>
      </c>
      <c r="P501" s="34"/>
      <c r="Q501" s="34"/>
      <c r="R501" s="34"/>
      <c r="S501" s="34"/>
      <c r="T501" s="3" t="s">
        <v>2135</v>
      </c>
    </row>
    <row r="502" spans="1:21" x14ac:dyDescent="0.35">
      <c r="A502" s="3" t="s">
        <v>64</v>
      </c>
      <c r="B502" s="3"/>
      <c r="C502" s="3"/>
      <c r="D502" s="34"/>
      <c r="E502" s="91"/>
      <c r="F502" s="34"/>
      <c r="G502" s="34"/>
      <c r="H502" s="34"/>
      <c r="I502" s="34"/>
      <c r="J502" s="34"/>
      <c r="K502" s="21"/>
      <c r="L502" s="3"/>
      <c r="M502" s="34"/>
      <c r="N502" s="34"/>
      <c r="O502" s="34"/>
      <c r="P502" s="34"/>
      <c r="Q502" s="34"/>
      <c r="R502" s="34"/>
      <c r="S502" s="34"/>
      <c r="T502" s="3" t="s">
        <v>2135</v>
      </c>
    </row>
    <row r="503" spans="1:21" s="95" customFormat="1" x14ac:dyDescent="0.35">
      <c r="A503" s="18" t="s">
        <v>64</v>
      </c>
      <c r="B503" s="18"/>
      <c r="C503" s="18"/>
      <c r="D503" s="23"/>
      <c r="E503" s="94"/>
      <c r="F503" s="23"/>
      <c r="G503" s="23"/>
      <c r="H503" s="23"/>
      <c r="I503" s="23"/>
      <c r="J503" s="23"/>
      <c r="K503" s="36"/>
      <c r="L503" s="18"/>
      <c r="M503" s="23">
        <f t="shared" ref="M503:N503" si="66">SUM(M487:M501)</f>
        <v>716000</v>
      </c>
      <c r="N503" s="23">
        <f t="shared" si="66"/>
        <v>881235</v>
      </c>
      <c r="O503" s="23">
        <f>SUM(O487:O501)</f>
        <v>1597235</v>
      </c>
      <c r="P503" s="23">
        <f>+I486-M503</f>
        <v>-716000</v>
      </c>
      <c r="Q503" s="23">
        <f>+J486-N503</f>
        <v>715999.99999999977</v>
      </c>
      <c r="R503" s="23">
        <f>+P503+Q503</f>
        <v>0</v>
      </c>
      <c r="S503" s="23">
        <f>+O503</f>
        <v>1597235</v>
      </c>
      <c r="T503" s="18"/>
      <c r="U503" s="95" t="s">
        <v>2302</v>
      </c>
    </row>
    <row r="504" spans="1:21" x14ac:dyDescent="0.35">
      <c r="A504" s="3" t="s">
        <v>65</v>
      </c>
      <c r="B504" s="3" t="s">
        <v>437</v>
      </c>
      <c r="C504" s="3"/>
      <c r="D504" s="34">
        <v>138.88999999999999</v>
      </c>
      <c r="E504" s="91">
        <v>11000</v>
      </c>
      <c r="F504" s="34">
        <f>+D504*0.8364</f>
        <v>116.16759599999999</v>
      </c>
      <c r="G504" s="34"/>
      <c r="H504" s="34">
        <f>+D504*E504</f>
        <v>1527789.9999999998</v>
      </c>
      <c r="I504" s="34">
        <f>+CEILING(F504*G504,1000)</f>
        <v>0</v>
      </c>
      <c r="J504" s="34">
        <f>(H504-I504)</f>
        <v>1527789.9999999998</v>
      </c>
      <c r="K504" s="98">
        <v>44393</v>
      </c>
      <c r="L504" s="3" t="s">
        <v>2109</v>
      </c>
      <c r="M504" s="34"/>
      <c r="N504" s="34"/>
      <c r="O504" s="34">
        <f t="shared" ref="O504:O517" si="67">+SUM(M504:N504)</f>
        <v>0</v>
      </c>
      <c r="P504" s="34"/>
      <c r="Q504" s="34"/>
      <c r="R504" s="34"/>
      <c r="S504" s="34"/>
      <c r="T504" s="3" t="s">
        <v>2135</v>
      </c>
      <c r="U504" s="1" t="s">
        <v>2303</v>
      </c>
    </row>
    <row r="505" spans="1:21" x14ac:dyDescent="0.35">
      <c r="A505" s="3" t="s">
        <v>65</v>
      </c>
      <c r="B505" s="3"/>
      <c r="C505" s="3"/>
      <c r="D505" s="34"/>
      <c r="E505" s="91"/>
      <c r="F505" s="34"/>
      <c r="G505" s="34"/>
      <c r="H505" s="34"/>
      <c r="I505" s="34"/>
      <c r="J505" s="34"/>
      <c r="K505" s="98">
        <v>44393</v>
      </c>
      <c r="L505" s="3" t="s">
        <v>316</v>
      </c>
      <c r="M505" s="34">
        <v>100000</v>
      </c>
      <c r="N505" s="34"/>
      <c r="O505" s="34">
        <f t="shared" si="67"/>
        <v>100000</v>
      </c>
      <c r="P505" s="34"/>
      <c r="Q505" s="34"/>
      <c r="R505" s="34"/>
      <c r="S505" s="34"/>
      <c r="T505" s="3" t="s">
        <v>2135</v>
      </c>
    </row>
    <row r="506" spans="1:21" x14ac:dyDescent="0.35">
      <c r="A506" s="3" t="s">
        <v>65</v>
      </c>
      <c r="B506" s="3"/>
      <c r="C506" s="3"/>
      <c r="D506" s="34"/>
      <c r="E506" s="91"/>
      <c r="F506" s="34"/>
      <c r="G506" s="34"/>
      <c r="H506" s="34"/>
      <c r="I506" s="34"/>
      <c r="J506" s="34"/>
      <c r="K506" s="98">
        <v>44466</v>
      </c>
      <c r="L506" s="100" t="s">
        <v>2188</v>
      </c>
      <c r="M506" s="100">
        <v>230000</v>
      </c>
      <c r="N506" s="34"/>
      <c r="O506" s="34">
        <f t="shared" si="67"/>
        <v>230000</v>
      </c>
      <c r="P506" s="34"/>
      <c r="Q506" s="34"/>
      <c r="R506" s="34"/>
      <c r="S506" s="34"/>
      <c r="T506" s="3" t="s">
        <v>2135</v>
      </c>
    </row>
    <row r="507" spans="1:21" x14ac:dyDescent="0.35">
      <c r="A507" s="3" t="s">
        <v>65</v>
      </c>
      <c r="B507" s="3"/>
      <c r="C507" s="3"/>
      <c r="D507" s="34"/>
      <c r="E507" s="91"/>
      <c r="F507" s="34"/>
      <c r="G507" s="34"/>
      <c r="H507" s="34"/>
      <c r="I507" s="34"/>
      <c r="J507" s="34"/>
      <c r="K507" s="98">
        <v>44466</v>
      </c>
      <c r="L507" s="100" t="s">
        <v>2189</v>
      </c>
      <c r="M507" s="100">
        <v>86000</v>
      </c>
      <c r="N507" s="34"/>
      <c r="O507" s="34">
        <f t="shared" si="67"/>
        <v>86000</v>
      </c>
      <c r="P507" s="34"/>
      <c r="Q507" s="34"/>
      <c r="R507" s="34"/>
      <c r="S507" s="34"/>
      <c r="T507" s="3" t="s">
        <v>2135</v>
      </c>
    </row>
    <row r="508" spans="1:21" x14ac:dyDescent="0.35">
      <c r="A508" s="3" t="s">
        <v>65</v>
      </c>
      <c r="B508" s="3"/>
      <c r="C508" s="3"/>
      <c r="D508" s="34"/>
      <c r="E508" s="91"/>
      <c r="F508" s="34"/>
      <c r="G508" s="34"/>
      <c r="H508" s="34"/>
      <c r="I508" s="34"/>
      <c r="J508" s="34"/>
      <c r="K508" s="98">
        <v>44510</v>
      </c>
      <c r="L508" s="100" t="s">
        <v>2190</v>
      </c>
      <c r="M508" s="100">
        <v>500000</v>
      </c>
      <c r="N508" s="34"/>
      <c r="O508" s="34">
        <f t="shared" si="67"/>
        <v>500000</v>
      </c>
      <c r="P508" s="34"/>
      <c r="Q508" s="34"/>
      <c r="R508" s="34"/>
      <c r="S508" s="34"/>
      <c r="T508" s="3" t="s">
        <v>2135</v>
      </c>
    </row>
    <row r="509" spans="1:21" x14ac:dyDescent="0.35">
      <c r="A509" s="3" t="s">
        <v>65</v>
      </c>
      <c r="B509" s="3"/>
      <c r="C509" s="3"/>
      <c r="D509" s="34"/>
      <c r="E509" s="91"/>
      <c r="F509" s="34"/>
      <c r="G509" s="34"/>
      <c r="H509" s="34"/>
      <c r="I509" s="34"/>
      <c r="J509" s="34"/>
      <c r="K509" s="98">
        <v>44613</v>
      </c>
      <c r="L509" s="3" t="s">
        <v>1182</v>
      </c>
      <c r="M509" s="34"/>
      <c r="N509" s="34">
        <v>22000</v>
      </c>
      <c r="O509" s="34">
        <f t="shared" si="67"/>
        <v>22000</v>
      </c>
      <c r="P509" s="34"/>
      <c r="Q509" s="34"/>
      <c r="R509" s="34"/>
      <c r="S509" s="34"/>
      <c r="T509" s="3" t="s">
        <v>2135</v>
      </c>
    </row>
    <row r="510" spans="1:21" x14ac:dyDescent="0.35">
      <c r="A510" s="3" t="s">
        <v>65</v>
      </c>
      <c r="B510" s="3"/>
      <c r="C510" s="3"/>
      <c r="D510" s="34"/>
      <c r="E510" s="91"/>
      <c r="F510" s="34"/>
      <c r="G510" s="34"/>
      <c r="H510" s="34"/>
      <c r="I510" s="34"/>
      <c r="J510" s="34"/>
      <c r="K510" s="98">
        <v>44617</v>
      </c>
      <c r="L510" s="3" t="s">
        <v>1182</v>
      </c>
      <c r="M510" s="34"/>
      <c r="N510" s="34">
        <v>200000</v>
      </c>
      <c r="O510" s="34">
        <f t="shared" si="67"/>
        <v>200000</v>
      </c>
      <c r="P510" s="34"/>
      <c r="Q510" s="34"/>
      <c r="R510" s="34"/>
      <c r="S510" s="34"/>
      <c r="T510" s="3" t="s">
        <v>2135</v>
      </c>
    </row>
    <row r="511" spans="1:21" x14ac:dyDescent="0.35">
      <c r="A511" s="3" t="s">
        <v>65</v>
      </c>
      <c r="B511" s="3"/>
      <c r="C511" s="3"/>
      <c r="D511" s="34"/>
      <c r="E511" s="91"/>
      <c r="F511" s="34"/>
      <c r="G511" s="34"/>
      <c r="H511" s="34"/>
      <c r="I511" s="34"/>
      <c r="J511" s="34"/>
      <c r="K511" s="98">
        <v>44644</v>
      </c>
      <c r="L511" s="3" t="s">
        <v>1182</v>
      </c>
      <c r="M511" s="34"/>
      <c r="N511" s="34">
        <v>200000</v>
      </c>
      <c r="O511" s="34">
        <f t="shared" si="67"/>
        <v>200000</v>
      </c>
      <c r="P511" s="34"/>
      <c r="Q511" s="34"/>
      <c r="R511" s="34"/>
      <c r="S511" s="34"/>
      <c r="T511" s="3" t="s">
        <v>2135</v>
      </c>
    </row>
    <row r="512" spans="1:21" x14ac:dyDescent="0.35">
      <c r="A512" s="3" t="s">
        <v>65</v>
      </c>
      <c r="B512" s="3"/>
      <c r="C512" s="3"/>
      <c r="D512" s="34"/>
      <c r="E512" s="91"/>
      <c r="F512" s="34"/>
      <c r="G512" s="34"/>
      <c r="H512" s="34"/>
      <c r="I512" s="34"/>
      <c r="J512" s="34"/>
      <c r="K512" s="98">
        <v>44654</v>
      </c>
      <c r="L512" s="3" t="s">
        <v>1182</v>
      </c>
      <c r="M512" s="34"/>
      <c r="N512" s="34">
        <v>150000</v>
      </c>
      <c r="O512" s="34">
        <f t="shared" si="67"/>
        <v>150000</v>
      </c>
      <c r="P512" s="34"/>
      <c r="Q512" s="34"/>
      <c r="R512" s="34"/>
      <c r="S512" s="34"/>
      <c r="T512" s="3" t="s">
        <v>2135</v>
      </c>
    </row>
    <row r="513" spans="1:21" x14ac:dyDescent="0.35">
      <c r="A513" s="3" t="s">
        <v>65</v>
      </c>
      <c r="B513" s="3"/>
      <c r="C513" s="3"/>
      <c r="D513" s="34"/>
      <c r="E513" s="91"/>
      <c r="F513" s="34"/>
      <c r="G513" s="34"/>
      <c r="H513" s="34"/>
      <c r="I513" s="34"/>
      <c r="J513" s="34"/>
      <c r="K513" s="98"/>
      <c r="L513" s="3" t="s">
        <v>316</v>
      </c>
      <c r="M513" s="34">
        <v>650000</v>
      </c>
      <c r="N513" s="34"/>
      <c r="O513" s="34">
        <f t="shared" si="67"/>
        <v>650000</v>
      </c>
      <c r="P513" s="34"/>
      <c r="Q513" s="34"/>
      <c r="R513" s="43"/>
      <c r="S513" s="43"/>
      <c r="T513" s="3" t="s">
        <v>2135</v>
      </c>
    </row>
    <row r="514" spans="1:21" x14ac:dyDescent="0.35">
      <c r="A514" s="3" t="s">
        <v>65</v>
      </c>
      <c r="B514" s="3"/>
      <c r="C514" s="3"/>
      <c r="D514" s="34"/>
      <c r="E514" s="91"/>
      <c r="F514" s="34"/>
      <c r="G514" s="34"/>
      <c r="H514" s="34"/>
      <c r="I514" s="34"/>
      <c r="J514" s="34"/>
      <c r="K514" s="98">
        <v>44715</v>
      </c>
      <c r="L514" s="3" t="s">
        <v>1182</v>
      </c>
      <c r="M514" s="34"/>
      <c r="N514" s="34">
        <v>123000</v>
      </c>
      <c r="O514" s="34">
        <f t="shared" si="67"/>
        <v>123000</v>
      </c>
      <c r="P514" s="34"/>
      <c r="Q514" s="34"/>
      <c r="R514" s="34"/>
      <c r="S514" s="34"/>
      <c r="T514" s="3" t="s">
        <v>2135</v>
      </c>
    </row>
    <row r="515" spans="1:21" x14ac:dyDescent="0.35">
      <c r="A515" s="3" t="s">
        <v>65</v>
      </c>
      <c r="B515" s="3"/>
      <c r="C515" s="3"/>
      <c r="D515" s="34"/>
      <c r="E515" s="91"/>
      <c r="F515" s="34"/>
      <c r="G515" s="34"/>
      <c r="H515" s="34"/>
      <c r="I515" s="34"/>
      <c r="J515" s="34"/>
      <c r="K515" s="98"/>
      <c r="L515" s="100" t="s">
        <v>2191</v>
      </c>
      <c r="M515" s="100">
        <v>-733000</v>
      </c>
      <c r="N515" s="34"/>
      <c r="O515" s="34">
        <f t="shared" si="67"/>
        <v>-733000</v>
      </c>
      <c r="P515" s="34"/>
      <c r="Q515" s="34"/>
      <c r="R515" s="34"/>
      <c r="S515" s="34"/>
      <c r="T515" s="3" t="s">
        <v>2135</v>
      </c>
    </row>
    <row r="516" spans="1:21" x14ac:dyDescent="0.35">
      <c r="A516" s="3" t="s">
        <v>65</v>
      </c>
      <c r="B516" s="3"/>
      <c r="C516" s="3"/>
      <c r="D516" s="34"/>
      <c r="E516" s="91"/>
      <c r="F516" s="34"/>
      <c r="G516" s="34"/>
      <c r="H516" s="34"/>
      <c r="I516" s="34"/>
      <c r="J516" s="34"/>
      <c r="K516" s="98">
        <v>44901</v>
      </c>
      <c r="L516" s="3" t="s">
        <v>316</v>
      </c>
      <c r="M516" s="34">
        <v>-100000</v>
      </c>
      <c r="N516" s="34"/>
      <c r="O516" s="34">
        <f t="shared" si="67"/>
        <v>-100000</v>
      </c>
      <c r="P516" s="34"/>
      <c r="Q516" s="34"/>
      <c r="R516" s="34"/>
      <c r="S516" s="34"/>
      <c r="T516" s="3" t="s">
        <v>2135</v>
      </c>
    </row>
    <row r="517" spans="1:21" x14ac:dyDescent="0.35">
      <c r="A517" s="3" t="s">
        <v>65</v>
      </c>
      <c r="B517" s="3"/>
      <c r="C517" s="3"/>
      <c r="D517" s="34"/>
      <c r="E517" s="91"/>
      <c r="F517" s="34"/>
      <c r="G517" s="34"/>
      <c r="H517" s="34"/>
      <c r="I517" s="34"/>
      <c r="J517" s="34"/>
      <c r="K517" s="98">
        <v>44901</v>
      </c>
      <c r="L517" s="3" t="s">
        <v>9</v>
      </c>
      <c r="M517" s="34"/>
      <c r="N517" s="34">
        <v>100000</v>
      </c>
      <c r="O517" s="34">
        <f t="shared" si="67"/>
        <v>100000</v>
      </c>
      <c r="P517" s="34"/>
      <c r="Q517" s="34"/>
      <c r="R517" s="34"/>
      <c r="S517" s="34"/>
      <c r="T517" s="3" t="s">
        <v>2135</v>
      </c>
    </row>
    <row r="518" spans="1:21" x14ac:dyDescent="0.35">
      <c r="A518" s="3" t="s">
        <v>65</v>
      </c>
      <c r="B518" s="3"/>
      <c r="C518" s="3"/>
      <c r="D518" s="34"/>
      <c r="E518" s="91"/>
      <c r="F518" s="34">
        <f>+D518*0.8364</f>
        <v>0</v>
      </c>
      <c r="G518" s="34"/>
      <c r="H518" s="34"/>
      <c r="I518" s="34"/>
      <c r="J518" s="34"/>
      <c r="K518" s="21"/>
      <c r="L518" s="3"/>
      <c r="M518" s="34"/>
      <c r="N518" s="34"/>
      <c r="O518" s="34"/>
      <c r="P518" s="34"/>
      <c r="Q518" s="34"/>
      <c r="R518" s="34"/>
      <c r="S518" s="34"/>
      <c r="T518" s="3" t="s">
        <v>2135</v>
      </c>
    </row>
    <row r="519" spans="1:21" s="95" customFormat="1" x14ac:dyDescent="0.35">
      <c r="A519" s="18" t="s">
        <v>65</v>
      </c>
      <c r="B519" s="18"/>
      <c r="C519" s="18"/>
      <c r="D519" s="23"/>
      <c r="E519" s="94"/>
      <c r="F519" s="23"/>
      <c r="G519" s="23"/>
      <c r="H519" s="23"/>
      <c r="I519" s="23"/>
      <c r="J519" s="23"/>
      <c r="K519" s="36"/>
      <c r="L519" s="18"/>
      <c r="M519" s="23">
        <f t="shared" ref="M519:N519" si="68">SUM(M505:M517)</f>
        <v>733000</v>
      </c>
      <c r="N519" s="23">
        <f t="shared" si="68"/>
        <v>795000</v>
      </c>
      <c r="O519" s="23">
        <f>SUM(O505:O517)</f>
        <v>1528000</v>
      </c>
      <c r="P519" s="23">
        <f>+I504-M519</f>
        <v>-733000</v>
      </c>
      <c r="Q519" s="23">
        <f>+J504-N519</f>
        <v>732789.99999999977</v>
      </c>
      <c r="R519" s="23">
        <f>+P519+Q519</f>
        <v>-210.00000000023283</v>
      </c>
      <c r="S519" s="23">
        <f>+O519</f>
        <v>1528000</v>
      </c>
      <c r="T519" s="18"/>
      <c r="U519" s="95" t="s">
        <v>2302</v>
      </c>
    </row>
    <row r="520" spans="1:21" x14ac:dyDescent="0.35">
      <c r="A520" s="3" t="s">
        <v>66</v>
      </c>
      <c r="B520" s="3" t="s">
        <v>437</v>
      </c>
      <c r="C520" s="3"/>
      <c r="D520" s="34">
        <v>119.44</v>
      </c>
      <c r="E520" s="91">
        <v>10000</v>
      </c>
      <c r="F520" s="34">
        <f>+D520*0.8364</f>
        <v>99.899616000000009</v>
      </c>
      <c r="G520" s="34"/>
      <c r="H520" s="34">
        <f>+D520*E520</f>
        <v>1194400</v>
      </c>
      <c r="I520" s="34">
        <f>+CEILING(F520*G520,1000)</f>
        <v>0</v>
      </c>
      <c r="J520" s="34">
        <f>(H520-I520)</f>
        <v>1194400</v>
      </c>
      <c r="K520" s="98">
        <v>44405</v>
      </c>
      <c r="L520" s="3" t="s">
        <v>2109</v>
      </c>
      <c r="M520" s="34"/>
      <c r="N520" s="34"/>
      <c r="O520" s="34">
        <f t="shared" ref="O520:O532" si="69">+SUM(M520:N520)</f>
        <v>0</v>
      </c>
      <c r="P520" s="34"/>
      <c r="Q520" s="34"/>
      <c r="R520" s="34"/>
      <c r="S520" s="34"/>
      <c r="T520" s="3" t="s">
        <v>2135</v>
      </c>
      <c r="U520" s="1" t="s">
        <v>2303</v>
      </c>
    </row>
    <row r="521" spans="1:21" x14ac:dyDescent="0.35">
      <c r="A521" s="3" t="s">
        <v>66</v>
      </c>
      <c r="B521" s="3"/>
      <c r="C521" s="3"/>
      <c r="D521" s="34"/>
      <c r="E521" s="91"/>
      <c r="F521" s="34"/>
      <c r="G521" s="34"/>
      <c r="H521" s="34"/>
      <c r="I521" s="34"/>
      <c r="J521" s="34"/>
      <c r="K521" s="98">
        <v>44405</v>
      </c>
      <c r="L521" s="3" t="s">
        <v>316</v>
      </c>
      <c r="M521" s="34">
        <v>880000</v>
      </c>
      <c r="N521" s="34"/>
      <c r="O521" s="34">
        <f t="shared" si="69"/>
        <v>880000</v>
      </c>
      <c r="P521" s="34"/>
      <c r="Q521" s="34"/>
      <c r="R521" s="34"/>
      <c r="S521" s="34"/>
      <c r="T521" s="3" t="s">
        <v>2135</v>
      </c>
    </row>
    <row r="522" spans="1:21" x14ac:dyDescent="0.35">
      <c r="A522" s="3" t="s">
        <v>66</v>
      </c>
      <c r="B522" s="3"/>
      <c r="C522" s="3"/>
      <c r="D522" s="34"/>
      <c r="E522" s="91"/>
      <c r="F522" s="34"/>
      <c r="G522" s="34"/>
      <c r="H522" s="34"/>
      <c r="I522" s="34"/>
      <c r="J522" s="34"/>
      <c r="K522" s="98">
        <v>44405</v>
      </c>
      <c r="L522" s="100" t="s">
        <v>2192</v>
      </c>
      <c r="M522" s="100">
        <v>-300000</v>
      </c>
      <c r="N522" s="34"/>
      <c r="O522" s="34">
        <f t="shared" si="69"/>
        <v>-300000</v>
      </c>
      <c r="P522" s="34"/>
      <c r="Q522" s="34"/>
      <c r="R522" s="34"/>
      <c r="S522" s="34"/>
      <c r="T522" s="3" t="s">
        <v>2135</v>
      </c>
    </row>
    <row r="523" spans="1:21" x14ac:dyDescent="0.35">
      <c r="A523" s="3" t="s">
        <v>66</v>
      </c>
      <c r="B523" s="3"/>
      <c r="C523" s="3"/>
      <c r="D523" s="34"/>
      <c r="E523" s="91"/>
      <c r="F523" s="34"/>
      <c r="G523" s="34"/>
      <c r="H523" s="34"/>
      <c r="I523" s="34"/>
      <c r="J523" s="34"/>
      <c r="K523" s="98">
        <v>44405</v>
      </c>
      <c r="L523" s="100" t="s">
        <v>2193</v>
      </c>
      <c r="M523" s="100">
        <v>-280000</v>
      </c>
      <c r="N523" s="34"/>
      <c r="O523" s="34">
        <f t="shared" si="69"/>
        <v>-280000</v>
      </c>
      <c r="P523" s="34"/>
      <c r="Q523" s="34"/>
      <c r="R523" s="34"/>
      <c r="S523" s="34"/>
      <c r="T523" s="3" t="s">
        <v>2135</v>
      </c>
    </row>
    <row r="524" spans="1:21" x14ac:dyDescent="0.35">
      <c r="A524" s="3" t="s">
        <v>66</v>
      </c>
      <c r="B524" s="3"/>
      <c r="C524" s="3"/>
      <c r="D524" s="34"/>
      <c r="E524" s="91"/>
      <c r="F524" s="34"/>
      <c r="G524" s="34"/>
      <c r="H524" s="34"/>
      <c r="I524" s="34"/>
      <c r="J524" s="34"/>
      <c r="K524" s="98">
        <v>44420</v>
      </c>
      <c r="L524" s="3" t="s">
        <v>316</v>
      </c>
      <c r="M524" s="34">
        <v>50000</v>
      </c>
      <c r="N524" s="34"/>
      <c r="O524" s="34">
        <f t="shared" si="69"/>
        <v>50000</v>
      </c>
      <c r="P524" s="34"/>
      <c r="Q524" s="34"/>
      <c r="R524" s="34"/>
      <c r="S524" s="34"/>
      <c r="T524" s="3" t="s">
        <v>2135</v>
      </c>
    </row>
    <row r="525" spans="1:21" x14ac:dyDescent="0.35">
      <c r="A525" s="3" t="s">
        <v>66</v>
      </c>
      <c r="B525" s="3"/>
      <c r="C525" s="3"/>
      <c r="D525" s="34"/>
      <c r="E525" s="91"/>
      <c r="F525" s="34"/>
      <c r="G525" s="34"/>
      <c r="H525" s="34"/>
      <c r="I525" s="34"/>
      <c r="J525" s="34"/>
      <c r="K525" s="98">
        <v>44444</v>
      </c>
      <c r="L525" s="3" t="s">
        <v>316</v>
      </c>
      <c r="M525" s="34">
        <v>250000</v>
      </c>
      <c r="N525" s="34"/>
      <c r="O525" s="34">
        <f t="shared" si="69"/>
        <v>250000</v>
      </c>
      <c r="P525" s="34"/>
      <c r="Q525" s="34"/>
      <c r="R525" s="43"/>
      <c r="S525" s="43"/>
      <c r="T525" s="3" t="s">
        <v>2135</v>
      </c>
    </row>
    <row r="526" spans="1:21" x14ac:dyDescent="0.35">
      <c r="A526" s="3" t="s">
        <v>66</v>
      </c>
      <c r="B526" s="3"/>
      <c r="C526" s="3"/>
      <c r="D526" s="34"/>
      <c r="E526" s="91"/>
      <c r="F526" s="34"/>
      <c r="G526" s="34"/>
      <c r="H526" s="34"/>
      <c r="I526" s="34"/>
      <c r="J526" s="34"/>
      <c r="K526" s="98">
        <v>44444</v>
      </c>
      <c r="L526" s="100" t="s">
        <v>2194</v>
      </c>
      <c r="M526" s="100">
        <v>-300000</v>
      </c>
      <c r="N526" s="34"/>
      <c r="O526" s="34">
        <f t="shared" si="69"/>
        <v>-300000</v>
      </c>
      <c r="P526" s="34"/>
      <c r="Q526" s="34"/>
      <c r="R526" s="34"/>
      <c r="S526" s="34"/>
      <c r="T526" s="3" t="s">
        <v>2135</v>
      </c>
    </row>
    <row r="527" spans="1:21" x14ac:dyDescent="0.35">
      <c r="A527" s="3" t="s">
        <v>66</v>
      </c>
      <c r="B527" s="3"/>
      <c r="C527" s="3"/>
      <c r="D527" s="34"/>
      <c r="E527" s="91"/>
      <c r="F527" s="34"/>
      <c r="G527" s="34"/>
      <c r="H527" s="34"/>
      <c r="I527" s="34"/>
      <c r="J527" s="34"/>
      <c r="K527" s="98">
        <v>44533</v>
      </c>
      <c r="L527" s="3" t="s">
        <v>316</v>
      </c>
      <c r="M527" s="34">
        <v>200000</v>
      </c>
      <c r="N527" s="34"/>
      <c r="O527" s="34">
        <f t="shared" si="69"/>
        <v>200000</v>
      </c>
      <c r="P527" s="34"/>
      <c r="Q527" s="34"/>
      <c r="R527" s="34"/>
      <c r="S527" s="34"/>
      <c r="T527" s="3" t="s">
        <v>2135</v>
      </c>
    </row>
    <row r="528" spans="1:21" x14ac:dyDescent="0.35">
      <c r="A528" s="3" t="s">
        <v>66</v>
      </c>
      <c r="B528" s="3"/>
      <c r="C528" s="3"/>
      <c r="D528" s="34"/>
      <c r="E528" s="91"/>
      <c r="F528" s="34"/>
      <c r="G528" s="34"/>
      <c r="H528" s="34"/>
      <c r="I528" s="34"/>
      <c r="J528" s="34"/>
      <c r="K528" s="98">
        <v>44633</v>
      </c>
      <c r="L528" s="3" t="s">
        <v>1182</v>
      </c>
      <c r="M528" s="34"/>
      <c r="N528" s="34">
        <v>290000</v>
      </c>
      <c r="O528" s="34">
        <f t="shared" si="69"/>
        <v>290000</v>
      </c>
      <c r="P528" s="34"/>
      <c r="Q528" s="34"/>
      <c r="R528" s="34"/>
      <c r="S528" s="34"/>
      <c r="T528" s="3" t="s">
        <v>2135</v>
      </c>
    </row>
    <row r="529" spans="1:21" x14ac:dyDescent="0.35">
      <c r="A529" s="3" t="s">
        <v>66</v>
      </c>
      <c r="B529" s="3"/>
      <c r="C529" s="3"/>
      <c r="D529" s="34"/>
      <c r="E529" s="91"/>
      <c r="F529" s="34"/>
      <c r="G529" s="34"/>
      <c r="H529" s="34"/>
      <c r="I529" s="34"/>
      <c r="J529" s="34"/>
      <c r="K529" s="98">
        <v>44644</v>
      </c>
      <c r="L529" s="3" t="s">
        <v>1182</v>
      </c>
      <c r="M529" s="34"/>
      <c r="N529" s="34">
        <v>353000</v>
      </c>
      <c r="O529" s="34">
        <f t="shared" si="69"/>
        <v>353000</v>
      </c>
      <c r="P529" s="34"/>
      <c r="Q529" s="34"/>
      <c r="R529" s="34"/>
      <c r="S529" s="34"/>
      <c r="T529" s="3" t="s">
        <v>2135</v>
      </c>
    </row>
    <row r="530" spans="1:21" x14ac:dyDescent="0.35">
      <c r="A530" s="3" t="s">
        <v>66</v>
      </c>
      <c r="B530" s="3"/>
      <c r="C530" s="3"/>
      <c r="D530" s="34"/>
      <c r="E530" s="91"/>
      <c r="F530" s="34"/>
      <c r="G530" s="34"/>
      <c r="H530" s="34"/>
      <c r="I530" s="34"/>
      <c r="J530" s="34"/>
      <c r="K530" s="98">
        <v>44755</v>
      </c>
      <c r="L530" s="3" t="s">
        <v>316</v>
      </c>
      <c r="M530" s="34">
        <v>560000</v>
      </c>
      <c r="N530" s="34"/>
      <c r="O530" s="34">
        <f t="shared" si="69"/>
        <v>560000</v>
      </c>
      <c r="P530" s="34"/>
      <c r="Q530" s="34"/>
      <c r="R530" s="34"/>
      <c r="S530" s="34"/>
      <c r="T530" s="3" t="s">
        <v>2135</v>
      </c>
    </row>
    <row r="531" spans="1:21" x14ac:dyDescent="0.35">
      <c r="A531" s="3" t="s">
        <v>66</v>
      </c>
      <c r="B531" s="3"/>
      <c r="C531" s="3"/>
      <c r="D531" s="34"/>
      <c r="E531" s="91"/>
      <c r="F531" s="34"/>
      <c r="G531" s="34"/>
      <c r="H531" s="34"/>
      <c r="I531" s="34"/>
      <c r="J531" s="34"/>
      <c r="K531" s="98"/>
      <c r="L531" s="100" t="s">
        <v>2195</v>
      </c>
      <c r="M531" s="100">
        <v>-8600</v>
      </c>
      <c r="N531" s="34"/>
      <c r="O531" s="34">
        <f t="shared" si="69"/>
        <v>-8600</v>
      </c>
      <c r="P531" s="34"/>
      <c r="Q531" s="34"/>
      <c r="R531" s="34"/>
      <c r="S531" s="34"/>
      <c r="T531" s="3" t="s">
        <v>2135</v>
      </c>
    </row>
    <row r="532" spans="1:21" x14ac:dyDescent="0.35">
      <c r="A532" s="3" t="s">
        <v>66</v>
      </c>
      <c r="B532" s="3"/>
      <c r="C532" s="3"/>
      <c r="D532" s="34"/>
      <c r="E532" s="91"/>
      <c r="F532" s="34">
        <f>+D532*0.8364</f>
        <v>0</v>
      </c>
      <c r="G532" s="34"/>
      <c r="H532" s="34"/>
      <c r="I532" s="34"/>
      <c r="J532" s="34"/>
      <c r="K532" s="98">
        <v>44779</v>
      </c>
      <c r="L532" s="3" t="s">
        <v>316</v>
      </c>
      <c r="M532" s="34">
        <v>-500000</v>
      </c>
      <c r="N532" s="34"/>
      <c r="O532" s="34">
        <f t="shared" si="69"/>
        <v>-500000</v>
      </c>
      <c r="P532" s="34"/>
      <c r="Q532" s="34"/>
      <c r="R532" s="34"/>
      <c r="S532" s="34"/>
      <c r="T532" s="3" t="s">
        <v>2135</v>
      </c>
    </row>
    <row r="533" spans="1:21" x14ac:dyDescent="0.35">
      <c r="A533" s="3" t="s">
        <v>66</v>
      </c>
      <c r="B533" s="3"/>
      <c r="C533" s="3"/>
      <c r="D533" s="34"/>
      <c r="E533" s="91"/>
      <c r="F533" s="34"/>
      <c r="G533" s="34"/>
      <c r="H533" s="34"/>
      <c r="I533" s="34"/>
      <c r="J533" s="34"/>
      <c r="K533" s="21"/>
      <c r="L533" s="3"/>
      <c r="M533" s="34"/>
      <c r="N533" s="34"/>
      <c r="O533" s="34"/>
      <c r="P533" s="34"/>
      <c r="Q533" s="34"/>
      <c r="R533" s="34"/>
      <c r="S533" s="34"/>
      <c r="T533" s="3" t="s">
        <v>2135</v>
      </c>
    </row>
    <row r="534" spans="1:21" s="95" customFormat="1" x14ac:dyDescent="0.35">
      <c r="A534" s="18" t="s">
        <v>66</v>
      </c>
      <c r="B534" s="18"/>
      <c r="C534" s="18"/>
      <c r="D534" s="23"/>
      <c r="E534" s="94"/>
      <c r="F534" s="23"/>
      <c r="G534" s="23"/>
      <c r="H534" s="23"/>
      <c r="I534" s="23"/>
      <c r="J534" s="23"/>
      <c r="K534" s="36"/>
      <c r="L534" s="18"/>
      <c r="M534" s="23">
        <f t="shared" ref="M534:N534" si="70">SUM(M521:M532)</f>
        <v>551400</v>
      </c>
      <c r="N534" s="23">
        <f t="shared" si="70"/>
        <v>643000</v>
      </c>
      <c r="O534" s="23">
        <f>SUM(O521:O532)</f>
        <v>1194400</v>
      </c>
      <c r="P534" s="23">
        <f>+I520-M534</f>
        <v>-551400</v>
      </c>
      <c r="Q534" s="23">
        <f>+J520-N534</f>
        <v>551400</v>
      </c>
      <c r="R534" s="23">
        <f>+P534+Q534</f>
        <v>0</v>
      </c>
      <c r="S534" s="23">
        <f>+O534</f>
        <v>1194400</v>
      </c>
      <c r="T534" s="18"/>
      <c r="U534" s="95" t="s">
        <v>2302</v>
      </c>
    </row>
    <row r="535" spans="1:21" x14ac:dyDescent="0.35">
      <c r="A535" s="3" t="s">
        <v>67</v>
      </c>
      <c r="B535" s="3" t="s">
        <v>437</v>
      </c>
      <c r="C535" s="3"/>
      <c r="D535" s="34">
        <v>119.46</v>
      </c>
      <c r="E535" s="91">
        <v>10000</v>
      </c>
      <c r="F535" s="34">
        <f>+D535*0.8364</f>
        <v>99.916343999999995</v>
      </c>
      <c r="G535" s="34"/>
      <c r="H535" s="34">
        <f>+D535*E535</f>
        <v>1194600</v>
      </c>
      <c r="I535" s="34">
        <f>+CEILING(F535*G535,1000)</f>
        <v>0</v>
      </c>
      <c r="J535" s="34">
        <f>(H535-I535)</f>
        <v>1194600</v>
      </c>
      <c r="K535" s="98">
        <v>44405</v>
      </c>
      <c r="L535" s="3" t="s">
        <v>2109</v>
      </c>
      <c r="M535" s="34"/>
      <c r="N535" s="34"/>
      <c r="O535" s="34">
        <f t="shared" ref="O535:O544" si="71">+SUM(M535:N535)</f>
        <v>0</v>
      </c>
      <c r="P535" s="34"/>
      <c r="Q535" s="34"/>
      <c r="R535" s="43"/>
      <c r="S535" s="43"/>
      <c r="T535" s="3" t="s">
        <v>2135</v>
      </c>
      <c r="U535" s="1" t="s">
        <v>2303</v>
      </c>
    </row>
    <row r="536" spans="1:21" x14ac:dyDescent="0.35">
      <c r="A536" s="3" t="s">
        <v>67</v>
      </c>
      <c r="B536" s="3"/>
      <c r="C536" s="3"/>
      <c r="D536" s="34"/>
      <c r="E536" s="91"/>
      <c r="F536" s="34"/>
      <c r="G536" s="34"/>
      <c r="H536" s="34"/>
      <c r="I536" s="34"/>
      <c r="J536" s="34"/>
      <c r="K536" s="98">
        <v>44405</v>
      </c>
      <c r="L536" s="100" t="s">
        <v>2196</v>
      </c>
      <c r="M536" s="100">
        <v>300000</v>
      </c>
      <c r="N536" s="34"/>
      <c r="O536" s="34">
        <f t="shared" si="71"/>
        <v>300000</v>
      </c>
      <c r="P536" s="34"/>
      <c r="Q536" s="34"/>
      <c r="R536" s="34"/>
      <c r="S536" s="34"/>
      <c r="T536" s="3" t="s">
        <v>2135</v>
      </c>
    </row>
    <row r="537" spans="1:21" x14ac:dyDescent="0.35">
      <c r="A537" s="3" t="s">
        <v>67</v>
      </c>
      <c r="B537" s="3"/>
      <c r="C537" s="3"/>
      <c r="D537" s="34"/>
      <c r="E537" s="91"/>
      <c r="F537" s="34"/>
      <c r="G537" s="34"/>
      <c r="H537" s="34"/>
      <c r="I537" s="34"/>
      <c r="J537" s="34"/>
      <c r="K537" s="98">
        <v>44427</v>
      </c>
      <c r="L537" s="3" t="s">
        <v>1182</v>
      </c>
      <c r="M537" s="34"/>
      <c r="N537" s="34">
        <v>300000</v>
      </c>
      <c r="O537" s="34">
        <f t="shared" si="71"/>
        <v>300000</v>
      </c>
      <c r="P537" s="34"/>
      <c r="Q537" s="34"/>
      <c r="R537" s="34"/>
      <c r="S537" s="34"/>
      <c r="T537" s="3" t="s">
        <v>2135</v>
      </c>
    </row>
    <row r="538" spans="1:21" x14ac:dyDescent="0.35">
      <c r="A538" s="3" t="s">
        <v>67</v>
      </c>
      <c r="B538" s="3"/>
      <c r="C538" s="3"/>
      <c r="D538" s="34"/>
      <c r="E538" s="91"/>
      <c r="F538" s="34"/>
      <c r="G538" s="34"/>
      <c r="H538" s="34"/>
      <c r="I538" s="34"/>
      <c r="J538" s="34"/>
      <c r="K538" s="98">
        <v>44444</v>
      </c>
      <c r="L538" s="100" t="s">
        <v>2197</v>
      </c>
      <c r="M538" s="100">
        <v>-300000</v>
      </c>
      <c r="N538" s="34"/>
      <c r="O538" s="34">
        <f t="shared" si="71"/>
        <v>-300000</v>
      </c>
      <c r="P538" s="34"/>
      <c r="Q538" s="34"/>
      <c r="R538" s="34"/>
      <c r="S538" s="34"/>
      <c r="T538" s="3" t="s">
        <v>2135</v>
      </c>
    </row>
    <row r="539" spans="1:21" x14ac:dyDescent="0.35">
      <c r="A539" s="3" t="s">
        <v>67</v>
      </c>
      <c r="B539" s="3"/>
      <c r="C539" s="3"/>
      <c r="D539" s="34"/>
      <c r="E539" s="91"/>
      <c r="F539" s="34"/>
      <c r="G539" s="34"/>
      <c r="H539" s="34"/>
      <c r="I539" s="34"/>
      <c r="J539" s="34"/>
      <c r="K539" s="98">
        <v>44533</v>
      </c>
      <c r="L539" s="3" t="s">
        <v>9</v>
      </c>
      <c r="M539" s="34"/>
      <c r="N539" s="34">
        <v>150000</v>
      </c>
      <c r="O539" s="34">
        <f t="shared" si="71"/>
        <v>150000</v>
      </c>
      <c r="P539" s="34"/>
      <c r="Q539" s="34"/>
      <c r="R539" s="34"/>
      <c r="S539" s="34"/>
      <c r="T539" s="3" t="s">
        <v>2135</v>
      </c>
    </row>
    <row r="540" spans="1:21" x14ac:dyDescent="0.35">
      <c r="A540" s="3" t="s">
        <v>67</v>
      </c>
      <c r="B540" s="3"/>
      <c r="C540" s="3"/>
      <c r="D540" s="34"/>
      <c r="E540" s="91"/>
      <c r="F540" s="34"/>
      <c r="G540" s="34"/>
      <c r="H540" s="34"/>
      <c r="I540" s="34"/>
      <c r="J540" s="34"/>
      <c r="K540" s="98">
        <v>44644</v>
      </c>
      <c r="L540" s="3" t="s">
        <v>9</v>
      </c>
      <c r="M540" s="34"/>
      <c r="N540" s="34">
        <v>160000</v>
      </c>
      <c r="O540" s="34">
        <f t="shared" si="71"/>
        <v>160000</v>
      </c>
      <c r="P540" s="34"/>
      <c r="Q540" s="34"/>
      <c r="R540" s="34"/>
      <c r="S540" s="34"/>
      <c r="T540" s="3" t="s">
        <v>2135</v>
      </c>
    </row>
    <row r="541" spans="1:21" x14ac:dyDescent="0.35">
      <c r="A541" s="3" t="s">
        <v>67</v>
      </c>
      <c r="B541" s="3"/>
      <c r="C541" s="3"/>
      <c r="D541" s="34"/>
      <c r="E541" s="91"/>
      <c r="F541" s="34"/>
      <c r="G541" s="34"/>
      <c r="H541" s="34"/>
      <c r="I541" s="34"/>
      <c r="J541" s="34"/>
      <c r="K541" s="98">
        <v>44654</v>
      </c>
      <c r="L541" s="3" t="s">
        <v>9</v>
      </c>
      <c r="M541" s="34"/>
      <c r="N541" s="34">
        <v>278000</v>
      </c>
      <c r="O541" s="34">
        <f t="shared" si="71"/>
        <v>278000</v>
      </c>
      <c r="P541" s="34"/>
      <c r="Q541" s="34"/>
      <c r="R541" s="34"/>
      <c r="S541" s="34"/>
      <c r="T541" s="3" t="s">
        <v>2135</v>
      </c>
    </row>
    <row r="542" spans="1:21" x14ac:dyDescent="0.35">
      <c r="A542" s="3" t="s">
        <v>67</v>
      </c>
      <c r="B542" s="3"/>
      <c r="C542" s="3"/>
      <c r="D542" s="34"/>
      <c r="E542" s="91"/>
      <c r="F542" s="34">
        <f>+D542*0.8364</f>
        <v>0</v>
      </c>
      <c r="G542" s="34"/>
      <c r="H542" s="34"/>
      <c r="I542" s="34"/>
      <c r="J542" s="34"/>
      <c r="K542" s="98">
        <v>44755</v>
      </c>
      <c r="L542" s="3" t="s">
        <v>316</v>
      </c>
      <c r="M542" s="34">
        <v>560000</v>
      </c>
      <c r="N542" s="34"/>
      <c r="O542" s="34">
        <f t="shared" si="71"/>
        <v>560000</v>
      </c>
      <c r="P542" s="34"/>
      <c r="Q542" s="34"/>
      <c r="R542" s="34"/>
      <c r="S542" s="34"/>
      <c r="T542" s="3" t="s">
        <v>2135</v>
      </c>
    </row>
    <row r="543" spans="1:21" x14ac:dyDescent="0.35">
      <c r="A543" s="3" t="s">
        <v>67</v>
      </c>
      <c r="B543" s="3"/>
      <c r="C543" s="3"/>
      <c r="D543" s="34"/>
      <c r="E543" s="91"/>
      <c r="F543" s="34"/>
      <c r="G543" s="34"/>
      <c r="H543" s="34"/>
      <c r="I543" s="34"/>
      <c r="J543" s="34"/>
      <c r="K543" s="98"/>
      <c r="L543" s="100" t="s">
        <v>2198</v>
      </c>
      <c r="M543" s="34">
        <v>8600</v>
      </c>
      <c r="N543" s="34"/>
      <c r="O543" s="34">
        <f t="shared" si="71"/>
        <v>8600</v>
      </c>
      <c r="P543" s="34"/>
      <c r="Q543" s="34"/>
      <c r="R543" s="34"/>
      <c r="S543" s="34"/>
      <c r="T543" s="3" t="s">
        <v>2135</v>
      </c>
    </row>
    <row r="544" spans="1:21" x14ac:dyDescent="0.35">
      <c r="A544" s="3" t="s">
        <v>67</v>
      </c>
      <c r="B544" s="3"/>
      <c r="C544" s="3"/>
      <c r="D544" s="34"/>
      <c r="E544" s="91"/>
      <c r="F544" s="34"/>
      <c r="G544" s="34"/>
      <c r="H544" s="34"/>
      <c r="I544" s="34"/>
      <c r="J544" s="34"/>
      <c r="K544" s="98">
        <v>44773</v>
      </c>
      <c r="L544" s="3" t="s">
        <v>1182</v>
      </c>
      <c r="M544" s="34"/>
      <c r="N544" s="34">
        <v>-262000</v>
      </c>
      <c r="O544" s="34">
        <f t="shared" si="71"/>
        <v>-262000</v>
      </c>
      <c r="P544" s="34"/>
      <c r="Q544" s="34"/>
      <c r="R544" s="34"/>
      <c r="S544" s="34"/>
      <c r="T544" s="3" t="s">
        <v>2135</v>
      </c>
    </row>
    <row r="545" spans="1:21" x14ac:dyDescent="0.35">
      <c r="A545" s="3" t="s">
        <v>67</v>
      </c>
      <c r="B545" s="3"/>
      <c r="C545" s="3"/>
      <c r="D545" s="34"/>
      <c r="E545" s="91"/>
      <c r="F545" s="34"/>
      <c r="G545" s="34"/>
      <c r="H545" s="34"/>
      <c r="I545" s="34"/>
      <c r="J545" s="34"/>
      <c r="K545" s="21"/>
      <c r="L545" s="3"/>
      <c r="M545" s="34"/>
      <c r="N545" s="34"/>
      <c r="O545" s="34"/>
      <c r="P545" s="34"/>
      <c r="Q545" s="34"/>
      <c r="R545" s="34"/>
      <c r="S545" s="34"/>
      <c r="T545" s="3" t="s">
        <v>2135</v>
      </c>
    </row>
    <row r="546" spans="1:21" s="95" customFormat="1" x14ac:dyDescent="0.35">
      <c r="A546" s="18" t="s">
        <v>67</v>
      </c>
      <c r="B546" s="18"/>
      <c r="C546" s="18"/>
      <c r="D546" s="23"/>
      <c r="E546" s="94"/>
      <c r="F546" s="23"/>
      <c r="G546" s="23"/>
      <c r="H546" s="23"/>
      <c r="I546" s="23"/>
      <c r="J546" s="23"/>
      <c r="K546" s="36"/>
      <c r="L546" s="18"/>
      <c r="M546" s="23">
        <f t="shared" ref="M546:N546" si="72">SUM(M536:M544)</f>
        <v>568600</v>
      </c>
      <c r="N546" s="23">
        <f t="shared" si="72"/>
        <v>626000</v>
      </c>
      <c r="O546" s="23">
        <f>SUM(O536:O544)</f>
        <v>1194600</v>
      </c>
      <c r="P546" s="23">
        <f>+I535-M546</f>
        <v>-568600</v>
      </c>
      <c r="Q546" s="23">
        <f>+J535-N546</f>
        <v>568600</v>
      </c>
      <c r="R546" s="23">
        <f>+P546+Q546</f>
        <v>0</v>
      </c>
      <c r="S546" s="23">
        <f>+O546</f>
        <v>1194600</v>
      </c>
      <c r="T546" s="18"/>
      <c r="U546" s="95" t="s">
        <v>2302</v>
      </c>
    </row>
    <row r="547" spans="1:21" x14ac:dyDescent="0.35">
      <c r="A547" s="3" t="s">
        <v>1994</v>
      </c>
      <c r="B547" s="3" t="s">
        <v>437</v>
      </c>
      <c r="C547" s="3"/>
      <c r="D547" s="34">
        <v>119.44</v>
      </c>
      <c r="E547" s="91">
        <v>10000</v>
      </c>
      <c r="F547" s="34">
        <f>+D547*0.8364</f>
        <v>99.899616000000009</v>
      </c>
      <c r="G547" s="34"/>
      <c r="H547" s="34">
        <f>+D547*E547</f>
        <v>1194400</v>
      </c>
      <c r="I547" s="34">
        <f>+CEILING(F547*G547,1000)</f>
        <v>0</v>
      </c>
      <c r="J547" s="34">
        <f>(H547-I547)</f>
        <v>1194400</v>
      </c>
      <c r="K547" s="21">
        <v>44405</v>
      </c>
      <c r="L547" s="3" t="s">
        <v>2109</v>
      </c>
      <c r="M547" s="34"/>
      <c r="N547" s="34"/>
      <c r="O547" s="34">
        <f t="shared" ref="O547:O564" si="73">+SUM(M547:N547)</f>
        <v>0</v>
      </c>
      <c r="P547" s="34"/>
      <c r="Q547" s="34"/>
      <c r="R547" s="34"/>
      <c r="S547" s="34"/>
      <c r="T547" s="3" t="s">
        <v>2135</v>
      </c>
      <c r="U547" s="1" t="s">
        <v>2303</v>
      </c>
    </row>
    <row r="548" spans="1:21" x14ac:dyDescent="0.35">
      <c r="A548" s="3" t="s">
        <v>1994</v>
      </c>
      <c r="B548" s="3"/>
      <c r="C548" s="3"/>
      <c r="D548" s="34"/>
      <c r="E548" s="91"/>
      <c r="F548" s="34"/>
      <c r="G548" s="34"/>
      <c r="H548" s="34"/>
      <c r="I548" s="34"/>
      <c r="J548" s="34"/>
      <c r="K548" s="21">
        <v>44405</v>
      </c>
      <c r="L548" s="100" t="s">
        <v>2196</v>
      </c>
      <c r="M548" s="34"/>
      <c r="N548" s="100">
        <v>280000</v>
      </c>
      <c r="O548" s="34">
        <f t="shared" si="73"/>
        <v>280000</v>
      </c>
      <c r="P548" s="34"/>
      <c r="Q548" s="34"/>
      <c r="R548" s="43"/>
      <c r="S548" s="43"/>
      <c r="T548" s="3" t="s">
        <v>2135</v>
      </c>
    </row>
    <row r="549" spans="1:21" x14ac:dyDescent="0.35">
      <c r="A549" s="3" t="s">
        <v>1994</v>
      </c>
      <c r="B549" s="3"/>
      <c r="C549" s="3"/>
      <c r="D549" s="34"/>
      <c r="E549" s="91"/>
      <c r="F549" s="34"/>
      <c r="G549" s="34"/>
      <c r="H549" s="34"/>
      <c r="I549" s="34"/>
      <c r="J549" s="34"/>
      <c r="K549" s="21">
        <v>44810</v>
      </c>
      <c r="L549" s="3" t="s">
        <v>1182</v>
      </c>
      <c r="M549" s="34"/>
      <c r="N549" s="34">
        <v>100000</v>
      </c>
      <c r="O549" s="34">
        <f t="shared" si="73"/>
        <v>100000</v>
      </c>
      <c r="P549" s="34"/>
      <c r="Q549" s="34"/>
      <c r="R549" s="34"/>
      <c r="S549" s="34"/>
      <c r="T549" s="3" t="s">
        <v>2135</v>
      </c>
    </row>
    <row r="550" spans="1:21" x14ac:dyDescent="0.35">
      <c r="A550" s="3" t="s">
        <v>1994</v>
      </c>
      <c r="B550" s="3"/>
      <c r="C550" s="3"/>
      <c r="D550" s="34"/>
      <c r="E550" s="91"/>
      <c r="F550" s="34"/>
      <c r="G550" s="34"/>
      <c r="H550" s="34"/>
      <c r="I550" s="34"/>
      <c r="J550" s="34"/>
      <c r="K550" s="21">
        <v>44813</v>
      </c>
      <c r="L550" s="3" t="s">
        <v>9</v>
      </c>
      <c r="M550" s="34"/>
      <c r="N550" s="34">
        <v>534400</v>
      </c>
      <c r="O550" s="34">
        <f t="shared" si="73"/>
        <v>534400</v>
      </c>
      <c r="P550" s="34"/>
      <c r="Q550" s="34"/>
      <c r="R550" s="34"/>
      <c r="S550" s="34"/>
      <c r="T550" s="3" t="s">
        <v>2135</v>
      </c>
    </row>
    <row r="551" spans="1:21" x14ac:dyDescent="0.35">
      <c r="A551" s="3" t="s">
        <v>1994</v>
      </c>
      <c r="B551" s="3"/>
      <c r="C551" s="3"/>
      <c r="D551" s="34"/>
      <c r="E551" s="91"/>
      <c r="F551" s="34"/>
      <c r="G551" s="34"/>
      <c r="H551" s="34"/>
      <c r="I551" s="34"/>
      <c r="J551" s="34"/>
      <c r="K551" s="21">
        <v>44812</v>
      </c>
      <c r="L551" s="3" t="s">
        <v>316</v>
      </c>
      <c r="M551" s="34">
        <v>560000</v>
      </c>
      <c r="N551" s="34"/>
      <c r="O551" s="34">
        <f t="shared" si="73"/>
        <v>560000</v>
      </c>
      <c r="P551" s="34"/>
      <c r="Q551" s="34"/>
      <c r="R551" s="34"/>
      <c r="S551" s="34"/>
      <c r="T551" s="3" t="s">
        <v>2135</v>
      </c>
    </row>
    <row r="552" spans="1:21" x14ac:dyDescent="0.35">
      <c r="A552" s="3" t="s">
        <v>1994</v>
      </c>
      <c r="B552" s="3"/>
      <c r="C552" s="3"/>
      <c r="D552" s="34"/>
      <c r="E552" s="91"/>
      <c r="F552" s="34"/>
      <c r="G552" s="34"/>
      <c r="H552" s="34"/>
      <c r="I552" s="34"/>
      <c r="J552" s="34"/>
      <c r="K552" s="21">
        <v>44850</v>
      </c>
      <c r="L552" s="100" t="s">
        <v>2199</v>
      </c>
      <c r="M552" s="34"/>
      <c r="N552" s="100">
        <v>-280000</v>
      </c>
      <c r="O552" s="34">
        <f t="shared" si="73"/>
        <v>-280000</v>
      </c>
      <c r="P552" s="34"/>
      <c r="Q552" s="34"/>
      <c r="R552" s="34"/>
      <c r="S552" s="34"/>
      <c r="T552" s="3" t="s">
        <v>2135</v>
      </c>
    </row>
    <row r="553" spans="1:21" x14ac:dyDescent="0.35">
      <c r="A553" s="3" t="s">
        <v>1994</v>
      </c>
      <c r="B553" s="3"/>
      <c r="C553" s="3"/>
      <c r="D553" s="34"/>
      <c r="E553" s="91"/>
      <c r="F553" s="34"/>
      <c r="G553" s="34"/>
      <c r="H553" s="34"/>
      <c r="I553" s="34"/>
      <c r="J553" s="34"/>
      <c r="K553" s="21"/>
      <c r="L553" s="3"/>
      <c r="M553" s="34"/>
      <c r="N553" s="34"/>
      <c r="O553" s="34"/>
      <c r="P553" s="34"/>
      <c r="Q553" s="34"/>
      <c r="R553" s="34"/>
      <c r="S553" s="34"/>
      <c r="T553" s="3" t="s">
        <v>2135</v>
      </c>
    </row>
    <row r="554" spans="1:21" s="95" customFormat="1" x14ac:dyDescent="0.35">
      <c r="A554" s="18" t="s">
        <v>1994</v>
      </c>
      <c r="B554" s="18"/>
      <c r="C554" s="18"/>
      <c r="D554" s="23"/>
      <c r="E554" s="94"/>
      <c r="F554" s="23"/>
      <c r="G554" s="23"/>
      <c r="H554" s="23"/>
      <c r="I554" s="23"/>
      <c r="J554" s="23"/>
      <c r="K554" s="36"/>
      <c r="L554" s="18"/>
      <c r="M554" s="23">
        <f t="shared" ref="M554:N554" si="74">+SUM(M548:M552)</f>
        <v>560000</v>
      </c>
      <c r="N554" s="23">
        <f t="shared" si="74"/>
        <v>634400</v>
      </c>
      <c r="O554" s="23">
        <f>+SUM(O548:O552)</f>
        <v>1194400</v>
      </c>
      <c r="P554" s="23">
        <f>+I547-M554</f>
        <v>-560000</v>
      </c>
      <c r="Q554" s="23">
        <f>+J547-N554</f>
        <v>560000</v>
      </c>
      <c r="R554" s="23">
        <f>+P554+Q554</f>
        <v>0</v>
      </c>
      <c r="S554" s="23">
        <f>+O554</f>
        <v>1194400</v>
      </c>
      <c r="T554" s="18"/>
      <c r="U554" s="95" t="s">
        <v>2302</v>
      </c>
    </row>
    <row r="555" spans="1:21" x14ac:dyDescent="0.35">
      <c r="A555" s="3" t="s">
        <v>68</v>
      </c>
      <c r="B555" s="3" t="s">
        <v>437</v>
      </c>
      <c r="C555" s="3"/>
      <c r="D555" s="34">
        <v>119.44</v>
      </c>
      <c r="E555" s="91">
        <v>10000</v>
      </c>
      <c r="F555" s="34">
        <f>+D555*0.8364</f>
        <v>99.899616000000009</v>
      </c>
      <c r="G555" s="34"/>
      <c r="H555" s="34">
        <f>+D555*E555</f>
        <v>1194400</v>
      </c>
      <c r="I555" s="34">
        <f>+CEILING(F555*G555,1000)</f>
        <v>0</v>
      </c>
      <c r="J555" s="34">
        <f>(H555-I555)</f>
        <v>1194400</v>
      </c>
      <c r="K555" s="21">
        <v>44403</v>
      </c>
      <c r="L555" s="3" t="s">
        <v>2109</v>
      </c>
      <c r="M555" s="34"/>
      <c r="N555" s="34"/>
      <c r="O555" s="34">
        <f t="shared" si="73"/>
        <v>0</v>
      </c>
      <c r="P555" s="34"/>
      <c r="Q555" s="34"/>
      <c r="R555" s="34"/>
      <c r="S555" s="34"/>
      <c r="T555" s="3" t="s">
        <v>2142</v>
      </c>
      <c r="U555" s="1" t="s">
        <v>2303</v>
      </c>
    </row>
    <row r="556" spans="1:21" x14ac:dyDescent="0.35">
      <c r="A556" s="3" t="s">
        <v>68</v>
      </c>
      <c r="B556" s="3"/>
      <c r="C556" s="3"/>
      <c r="D556" s="34"/>
      <c r="E556" s="91"/>
      <c r="F556" s="34"/>
      <c r="G556" s="34"/>
      <c r="H556" s="34"/>
      <c r="I556" s="34"/>
      <c r="J556" s="34"/>
      <c r="K556" s="21">
        <v>44406</v>
      </c>
      <c r="L556" s="3" t="s">
        <v>1182</v>
      </c>
      <c r="M556" s="34"/>
      <c r="N556" s="34">
        <v>300000</v>
      </c>
      <c r="O556" s="34">
        <f t="shared" si="73"/>
        <v>300000</v>
      </c>
      <c r="P556" s="34"/>
      <c r="Q556" s="34"/>
      <c r="R556" s="34"/>
      <c r="S556" s="34"/>
      <c r="T556" s="3" t="s">
        <v>2142</v>
      </c>
    </row>
    <row r="557" spans="1:21" x14ac:dyDescent="0.35">
      <c r="A557" s="3" t="s">
        <v>68</v>
      </c>
      <c r="B557" s="3"/>
      <c r="C557" s="3"/>
      <c r="D557" s="34"/>
      <c r="E557" s="91"/>
      <c r="F557" s="34"/>
      <c r="G557" s="34"/>
      <c r="H557" s="34"/>
      <c r="I557" s="34"/>
      <c r="J557" s="34"/>
      <c r="K557" s="3"/>
      <c r="L557" s="100" t="s">
        <v>2200</v>
      </c>
      <c r="M557" s="34"/>
      <c r="N557" s="100">
        <v>280000</v>
      </c>
      <c r="O557" s="34">
        <f t="shared" si="73"/>
        <v>280000</v>
      </c>
      <c r="P557" s="34"/>
      <c r="Q557" s="34"/>
      <c r="R557" s="34"/>
      <c r="S557" s="34"/>
      <c r="T557" s="3" t="s">
        <v>2142</v>
      </c>
    </row>
    <row r="558" spans="1:21" x14ac:dyDescent="0.35">
      <c r="A558" s="3" t="s">
        <v>68</v>
      </c>
      <c r="B558" s="3"/>
      <c r="C558" s="3"/>
      <c r="D558" s="34"/>
      <c r="E558" s="91"/>
      <c r="F558" s="34"/>
      <c r="G558" s="34"/>
      <c r="H558" s="34"/>
      <c r="I558" s="34"/>
      <c r="J558" s="34"/>
      <c r="K558" s="3">
        <v>44897</v>
      </c>
      <c r="L558" s="3" t="s">
        <v>316</v>
      </c>
      <c r="M558" s="34">
        <v>10003.6</v>
      </c>
      <c r="N558" s="34"/>
      <c r="O558" s="34">
        <f t="shared" si="73"/>
        <v>10003.6</v>
      </c>
      <c r="P558" s="34"/>
      <c r="Q558" s="34"/>
      <c r="R558" s="34"/>
      <c r="S558" s="34"/>
      <c r="T558" s="3" t="s">
        <v>2142</v>
      </c>
    </row>
    <row r="559" spans="1:21" x14ac:dyDescent="0.35">
      <c r="A559" s="3" t="s">
        <v>68</v>
      </c>
      <c r="B559" s="3"/>
      <c r="C559" s="3"/>
      <c r="D559" s="34"/>
      <c r="E559" s="91"/>
      <c r="F559" s="34">
        <f>+D559*0.8364</f>
        <v>0</v>
      </c>
      <c r="G559" s="34"/>
      <c r="H559" s="34"/>
      <c r="I559" s="34"/>
      <c r="J559" s="34"/>
      <c r="K559" s="21">
        <v>44933</v>
      </c>
      <c r="L559" s="3" t="s">
        <v>316</v>
      </c>
      <c r="M559" s="34">
        <v>-10000</v>
      </c>
      <c r="N559" s="34"/>
      <c r="O559" s="34">
        <f t="shared" si="73"/>
        <v>-10000</v>
      </c>
      <c r="P559" s="34"/>
      <c r="Q559" s="34"/>
      <c r="R559" s="34"/>
      <c r="S559" s="34"/>
      <c r="T559" s="3" t="s">
        <v>2142</v>
      </c>
    </row>
    <row r="560" spans="1:21" x14ac:dyDescent="0.35">
      <c r="A560" s="3" t="s">
        <v>68</v>
      </c>
      <c r="B560" s="3"/>
      <c r="C560" s="3"/>
      <c r="D560" s="34"/>
      <c r="E560" s="91"/>
      <c r="F560" s="34"/>
      <c r="G560" s="34"/>
      <c r="H560" s="34"/>
      <c r="I560" s="34"/>
      <c r="J560" s="34"/>
      <c r="K560" s="21">
        <v>45155</v>
      </c>
      <c r="L560" s="3" t="s">
        <v>316</v>
      </c>
      <c r="M560" s="34">
        <v>50000</v>
      </c>
      <c r="N560" s="34"/>
      <c r="O560" s="34">
        <f t="shared" si="73"/>
        <v>50000</v>
      </c>
      <c r="P560" s="34"/>
      <c r="Q560" s="34"/>
      <c r="R560" s="34"/>
      <c r="S560" s="34"/>
      <c r="T560" s="3" t="s">
        <v>2142</v>
      </c>
    </row>
    <row r="561" spans="1:21" x14ac:dyDescent="0.35">
      <c r="A561" s="3" t="s">
        <v>68</v>
      </c>
      <c r="B561" s="3"/>
      <c r="C561" s="3" t="s">
        <v>1995</v>
      </c>
      <c r="D561" s="34"/>
      <c r="E561" s="91"/>
      <c r="F561" s="34"/>
      <c r="G561" s="34"/>
      <c r="H561" s="34"/>
      <c r="I561" s="34"/>
      <c r="J561" s="34"/>
      <c r="K561" s="21">
        <v>45184</v>
      </c>
      <c r="L561" s="3" t="s">
        <v>316</v>
      </c>
      <c r="M561" s="34">
        <v>400000</v>
      </c>
      <c r="N561" s="34"/>
      <c r="O561" s="34">
        <f t="shared" si="73"/>
        <v>400000</v>
      </c>
      <c r="P561" s="34"/>
      <c r="Q561" s="34"/>
      <c r="R561" s="43"/>
      <c r="S561" s="43"/>
      <c r="T561" s="3" t="s">
        <v>2142</v>
      </c>
    </row>
    <row r="562" spans="1:21" x14ac:dyDescent="0.35">
      <c r="A562" s="3" t="s">
        <v>68</v>
      </c>
      <c r="B562" s="3"/>
      <c r="C562" s="3"/>
      <c r="D562" s="34"/>
      <c r="E562" s="91"/>
      <c r="F562" s="34"/>
      <c r="G562" s="34"/>
      <c r="H562" s="34"/>
      <c r="I562" s="34"/>
      <c r="J562" s="34"/>
      <c r="K562" s="21">
        <v>45184</v>
      </c>
      <c r="L562" s="3" t="s">
        <v>316</v>
      </c>
      <c r="M562" s="34">
        <v>160000</v>
      </c>
      <c r="N562" s="34"/>
      <c r="O562" s="34">
        <f t="shared" si="73"/>
        <v>160000</v>
      </c>
      <c r="P562" s="34"/>
      <c r="Q562" s="34"/>
      <c r="R562" s="34"/>
      <c r="S562" s="34"/>
      <c r="T562" s="3" t="s">
        <v>2142</v>
      </c>
    </row>
    <row r="563" spans="1:21" x14ac:dyDescent="0.35">
      <c r="A563" s="3" t="s">
        <v>68</v>
      </c>
      <c r="B563" s="3"/>
      <c r="C563" s="3"/>
      <c r="D563" s="34"/>
      <c r="E563" s="91"/>
      <c r="F563" s="34"/>
      <c r="G563" s="34"/>
      <c r="H563" s="34"/>
      <c r="I563" s="34"/>
      <c r="J563" s="34"/>
      <c r="K563" s="21">
        <v>45185</v>
      </c>
      <c r="L563" s="3" t="s">
        <v>316</v>
      </c>
      <c r="M563" s="34">
        <v>-50000</v>
      </c>
      <c r="N563" s="34"/>
      <c r="O563" s="34">
        <f t="shared" si="73"/>
        <v>-50000</v>
      </c>
      <c r="P563" s="34"/>
      <c r="Q563" s="34"/>
      <c r="R563" s="34"/>
      <c r="S563" s="34"/>
      <c r="T563" s="3" t="s">
        <v>2142</v>
      </c>
    </row>
    <row r="564" spans="1:21" x14ac:dyDescent="0.35">
      <c r="A564" s="3" t="s">
        <v>68</v>
      </c>
      <c r="B564" s="3"/>
      <c r="C564" s="3"/>
      <c r="D564" s="34"/>
      <c r="E564" s="91"/>
      <c r="F564" s="34"/>
      <c r="G564" s="34"/>
      <c r="H564" s="34"/>
      <c r="I564" s="34"/>
      <c r="J564" s="34"/>
      <c r="K564" s="21">
        <v>45258</v>
      </c>
      <c r="L564" s="3" t="s">
        <v>1182</v>
      </c>
      <c r="M564" s="34"/>
      <c r="N564" s="34">
        <v>54396</v>
      </c>
      <c r="O564" s="34">
        <f t="shared" si="73"/>
        <v>54396</v>
      </c>
      <c r="P564" s="34"/>
      <c r="Q564" s="34"/>
      <c r="R564" s="34"/>
      <c r="S564" s="34"/>
      <c r="T564" s="3" t="s">
        <v>2142</v>
      </c>
    </row>
    <row r="565" spans="1:21" x14ac:dyDescent="0.35">
      <c r="A565" s="3" t="s">
        <v>68</v>
      </c>
      <c r="B565" s="3"/>
      <c r="C565" s="3"/>
      <c r="D565" s="34"/>
      <c r="E565" s="91"/>
      <c r="F565" s="34"/>
      <c r="G565" s="34"/>
      <c r="H565" s="34"/>
      <c r="I565" s="34"/>
      <c r="J565" s="34"/>
      <c r="K565" s="21"/>
      <c r="L565" s="3"/>
      <c r="M565" s="34"/>
      <c r="N565" s="34"/>
      <c r="O565" s="34"/>
      <c r="P565" s="34"/>
      <c r="Q565" s="34"/>
      <c r="R565" s="34"/>
      <c r="S565" s="34"/>
      <c r="T565" s="3" t="s">
        <v>2142</v>
      </c>
    </row>
    <row r="566" spans="1:21" s="95" customFormat="1" x14ac:dyDescent="0.35">
      <c r="A566" s="18" t="s">
        <v>68</v>
      </c>
      <c r="B566" s="18"/>
      <c r="C566" s="18"/>
      <c r="D566" s="23"/>
      <c r="E566" s="94"/>
      <c r="F566" s="23"/>
      <c r="G566" s="23"/>
      <c r="H566" s="23"/>
      <c r="I566" s="23"/>
      <c r="J566" s="23"/>
      <c r="K566" s="36"/>
      <c r="L566" s="18"/>
      <c r="M566" s="23">
        <f t="shared" ref="M566:N566" si="75">+SUM(M556:M564)</f>
        <v>560003.6</v>
      </c>
      <c r="N566" s="23">
        <f t="shared" si="75"/>
        <v>634396</v>
      </c>
      <c r="O566" s="23">
        <f>+SUM(O556:O564)</f>
        <v>1194399.6000000001</v>
      </c>
      <c r="P566" s="23">
        <f>+I555-M566</f>
        <v>-560003.6</v>
      </c>
      <c r="Q566" s="23">
        <f>+J555-N566</f>
        <v>560004</v>
      </c>
      <c r="R566" s="23">
        <f>+P566+Q566</f>
        <v>0.40000000002328306</v>
      </c>
      <c r="S566" s="23">
        <f>+O566</f>
        <v>1194399.6000000001</v>
      </c>
      <c r="T566" s="18"/>
      <c r="U566" s="95" t="s">
        <v>2302</v>
      </c>
    </row>
    <row r="567" spans="1:21" x14ac:dyDescent="0.35">
      <c r="A567" s="3" t="s">
        <v>69</v>
      </c>
      <c r="B567" s="3" t="s">
        <v>437</v>
      </c>
      <c r="C567" s="3"/>
      <c r="D567" s="34">
        <v>119.57</v>
      </c>
      <c r="E567" s="91">
        <v>10000</v>
      </c>
      <c r="F567" s="34">
        <f>+D567*0.8364</f>
        <v>100.008348</v>
      </c>
      <c r="G567" s="34"/>
      <c r="H567" s="34">
        <f>+D567*E567</f>
        <v>1195700</v>
      </c>
      <c r="I567" s="34">
        <f>+CEILING(F567*G567,1000)</f>
        <v>0</v>
      </c>
      <c r="J567" s="34">
        <f>(H567-I567)</f>
        <v>1195700</v>
      </c>
      <c r="K567" s="3">
        <v>44403</v>
      </c>
      <c r="L567" s="3" t="s">
        <v>2109</v>
      </c>
      <c r="M567" s="34"/>
      <c r="N567" s="34"/>
      <c r="O567" s="34">
        <f t="shared" ref="O567" si="76">+SUM(M567:N567)</f>
        <v>0</v>
      </c>
      <c r="P567" s="34"/>
      <c r="Q567" s="34"/>
      <c r="R567" s="34"/>
      <c r="S567" s="34"/>
      <c r="T567" s="3" t="s">
        <v>2142</v>
      </c>
      <c r="U567" s="1" t="s">
        <v>2303</v>
      </c>
    </row>
    <row r="568" spans="1:21" x14ac:dyDescent="0.35">
      <c r="A568" s="3" t="s">
        <v>69</v>
      </c>
      <c r="B568" s="3"/>
      <c r="C568" s="3"/>
      <c r="D568" s="34"/>
      <c r="E568" s="91"/>
      <c r="F568" s="34"/>
      <c r="G568" s="34"/>
      <c r="H568" s="34"/>
      <c r="I568" s="34"/>
      <c r="J568" s="34"/>
      <c r="K568" s="3">
        <v>44459</v>
      </c>
      <c r="L568" s="3" t="s">
        <v>316</v>
      </c>
      <c r="M568" s="34"/>
      <c r="N568" s="34">
        <v>100000</v>
      </c>
      <c r="O568" s="34">
        <f t="shared" ref="O568:O586" si="77">+SUM(M568:N568)</f>
        <v>100000</v>
      </c>
      <c r="P568" s="34"/>
      <c r="Q568" s="34"/>
      <c r="R568" s="34"/>
      <c r="S568" s="34"/>
      <c r="T568" s="3" t="s">
        <v>2142</v>
      </c>
    </row>
    <row r="569" spans="1:21" x14ac:dyDescent="0.35">
      <c r="A569" s="3" t="s">
        <v>69</v>
      </c>
      <c r="B569" s="3"/>
      <c r="C569" s="3"/>
      <c r="D569" s="34"/>
      <c r="E569" s="91"/>
      <c r="F569" s="34">
        <f>+D569*0.8364</f>
        <v>0</v>
      </c>
      <c r="G569" s="34"/>
      <c r="H569" s="34"/>
      <c r="I569" s="34"/>
      <c r="J569" s="34"/>
      <c r="K569" s="21">
        <v>44471</v>
      </c>
      <c r="L569" s="3" t="s">
        <v>9</v>
      </c>
      <c r="M569" s="34"/>
      <c r="N569" s="34">
        <v>60000</v>
      </c>
      <c r="O569" s="34">
        <f t="shared" si="77"/>
        <v>60000</v>
      </c>
      <c r="P569" s="34"/>
      <c r="Q569" s="34"/>
      <c r="R569" s="34"/>
      <c r="S569" s="34"/>
      <c r="T569" s="3" t="s">
        <v>2142</v>
      </c>
    </row>
    <row r="570" spans="1:21" x14ac:dyDescent="0.35">
      <c r="A570" s="3" t="s">
        <v>69</v>
      </c>
      <c r="B570" s="3"/>
      <c r="C570" s="3"/>
      <c r="D570" s="34"/>
      <c r="E570" s="91"/>
      <c r="F570" s="34"/>
      <c r="G570" s="34"/>
      <c r="H570" s="34"/>
      <c r="I570" s="34"/>
      <c r="J570" s="34"/>
      <c r="K570" s="21">
        <v>44476</v>
      </c>
      <c r="L570" s="3" t="s">
        <v>9</v>
      </c>
      <c r="M570" s="34"/>
      <c r="N570" s="34">
        <v>220000</v>
      </c>
      <c r="O570" s="34">
        <f t="shared" si="77"/>
        <v>220000</v>
      </c>
      <c r="P570" s="34"/>
      <c r="Q570" s="34"/>
      <c r="R570" s="34"/>
      <c r="S570" s="34"/>
      <c r="T570" s="3" t="s">
        <v>2142</v>
      </c>
    </row>
    <row r="571" spans="1:21" x14ac:dyDescent="0.35">
      <c r="A571" s="3" t="s">
        <v>69</v>
      </c>
      <c r="B571" s="3"/>
      <c r="C571" s="3"/>
      <c r="D571" s="34"/>
      <c r="E571" s="91"/>
      <c r="F571" s="34"/>
      <c r="G571" s="34"/>
      <c r="H571" s="34"/>
      <c r="I571" s="34"/>
      <c r="J571" s="34"/>
      <c r="K571" s="21">
        <v>44476</v>
      </c>
      <c r="L571" s="3" t="s">
        <v>1204</v>
      </c>
      <c r="M571" s="34"/>
      <c r="N571" s="34">
        <v>-100000</v>
      </c>
      <c r="O571" s="34">
        <f t="shared" si="77"/>
        <v>-100000</v>
      </c>
      <c r="P571" s="34"/>
      <c r="Q571" s="34"/>
      <c r="R571" s="34"/>
      <c r="S571" s="34"/>
      <c r="T571" s="3" t="s">
        <v>2142</v>
      </c>
    </row>
    <row r="572" spans="1:21" x14ac:dyDescent="0.35">
      <c r="A572" s="3" t="s">
        <v>69</v>
      </c>
      <c r="B572" s="3"/>
      <c r="C572" s="3"/>
      <c r="D572" s="34"/>
      <c r="E572" s="91"/>
      <c r="F572" s="34"/>
      <c r="G572" s="34"/>
      <c r="H572" s="34"/>
      <c r="I572" s="34"/>
      <c r="J572" s="34"/>
      <c r="K572" s="21">
        <v>44636</v>
      </c>
      <c r="L572" s="3" t="s">
        <v>316</v>
      </c>
      <c r="M572" s="34"/>
      <c r="N572" s="34">
        <v>5000</v>
      </c>
      <c r="O572" s="34">
        <f t="shared" si="77"/>
        <v>5000</v>
      </c>
      <c r="P572" s="34"/>
      <c r="Q572" s="34"/>
      <c r="R572" s="43"/>
      <c r="S572" s="43"/>
      <c r="T572" s="3" t="s">
        <v>2142</v>
      </c>
    </row>
    <row r="573" spans="1:21" x14ac:dyDescent="0.35">
      <c r="A573" s="3" t="s">
        <v>69</v>
      </c>
      <c r="B573" s="3"/>
      <c r="C573" s="3"/>
      <c r="D573" s="34"/>
      <c r="E573" s="91"/>
      <c r="F573" s="34"/>
      <c r="G573" s="34"/>
      <c r="H573" s="34"/>
      <c r="I573" s="34"/>
      <c r="J573" s="34"/>
      <c r="K573" s="21">
        <v>44657</v>
      </c>
      <c r="L573" s="3" t="s">
        <v>1182</v>
      </c>
      <c r="M573" s="34"/>
      <c r="N573" s="34">
        <v>295000</v>
      </c>
      <c r="O573" s="34">
        <f t="shared" si="77"/>
        <v>295000</v>
      </c>
      <c r="P573" s="34"/>
      <c r="Q573" s="34"/>
      <c r="R573" s="34"/>
      <c r="S573" s="34"/>
      <c r="T573" s="3" t="s">
        <v>2142</v>
      </c>
    </row>
    <row r="574" spans="1:21" x14ac:dyDescent="0.35">
      <c r="A574" s="3" t="s">
        <v>69</v>
      </c>
      <c r="B574" s="3"/>
      <c r="C574" s="3"/>
      <c r="D574" s="34"/>
      <c r="E574" s="91"/>
      <c r="F574" s="34"/>
      <c r="G574" s="34"/>
      <c r="H574" s="34"/>
      <c r="I574" s="34"/>
      <c r="J574" s="34"/>
      <c r="K574" s="21">
        <v>44716</v>
      </c>
      <c r="L574" s="3" t="s">
        <v>316</v>
      </c>
      <c r="M574" s="34"/>
      <c r="N574" s="34">
        <v>621000</v>
      </c>
      <c r="O574" s="34">
        <f t="shared" si="77"/>
        <v>621000</v>
      </c>
      <c r="P574" s="34"/>
      <c r="Q574" s="34"/>
      <c r="R574" s="34"/>
      <c r="S574" s="34"/>
      <c r="T574" s="3" t="s">
        <v>2142</v>
      </c>
    </row>
    <row r="575" spans="1:21" x14ac:dyDescent="0.35">
      <c r="A575" s="3" t="s">
        <v>69</v>
      </c>
      <c r="B575" s="3"/>
      <c r="C575" s="3"/>
      <c r="D575" s="34"/>
      <c r="E575" s="91"/>
      <c r="F575" s="34"/>
      <c r="G575" s="34"/>
      <c r="H575" s="34"/>
      <c r="I575" s="34"/>
      <c r="J575" s="34"/>
      <c r="K575" s="21">
        <v>44717</v>
      </c>
      <c r="L575" s="3" t="s">
        <v>9</v>
      </c>
      <c r="M575" s="34"/>
      <c r="N575" s="34">
        <v>273400</v>
      </c>
      <c r="O575" s="34">
        <f t="shared" si="77"/>
        <v>273400</v>
      </c>
      <c r="P575" s="34"/>
      <c r="Q575" s="34"/>
      <c r="R575" s="34"/>
      <c r="S575" s="34"/>
      <c r="T575" s="3" t="s">
        <v>2142</v>
      </c>
    </row>
    <row r="576" spans="1:21" x14ac:dyDescent="0.35">
      <c r="A576" s="3" t="s">
        <v>69</v>
      </c>
      <c r="B576" s="3"/>
      <c r="C576" s="3"/>
      <c r="D576" s="34"/>
      <c r="E576" s="91"/>
      <c r="F576" s="34"/>
      <c r="G576" s="34"/>
      <c r="H576" s="34"/>
      <c r="I576" s="34"/>
      <c r="J576" s="34"/>
      <c r="K576" s="21"/>
      <c r="L576" s="3" t="s">
        <v>2111</v>
      </c>
      <c r="M576" s="34"/>
      <c r="N576" s="34">
        <v>-280000</v>
      </c>
      <c r="O576" s="34">
        <f t="shared" si="77"/>
        <v>-280000</v>
      </c>
      <c r="P576" s="34"/>
      <c r="Q576" s="34"/>
      <c r="R576" s="34"/>
      <c r="S576" s="34"/>
      <c r="T576" s="3" t="s">
        <v>2142</v>
      </c>
    </row>
    <row r="577" spans="1:21" x14ac:dyDescent="0.35">
      <c r="A577" s="3" t="s">
        <v>69</v>
      </c>
      <c r="B577" s="3"/>
      <c r="C577" s="3"/>
      <c r="D577" s="34"/>
      <c r="E577" s="91"/>
      <c r="F577" s="34"/>
      <c r="G577" s="34"/>
      <c r="H577" s="34"/>
      <c r="I577" s="34"/>
      <c r="J577" s="34"/>
      <c r="K577" s="21"/>
      <c r="L577" s="3"/>
      <c r="M577" s="34"/>
      <c r="N577" s="34"/>
      <c r="O577" s="34"/>
      <c r="P577" s="34"/>
      <c r="Q577" s="34"/>
      <c r="R577" s="43"/>
      <c r="S577" s="43"/>
      <c r="T577" s="3" t="s">
        <v>2142</v>
      </c>
    </row>
    <row r="578" spans="1:21" s="95" customFormat="1" x14ac:dyDescent="0.35">
      <c r="A578" s="18" t="s">
        <v>69</v>
      </c>
      <c r="B578" s="18"/>
      <c r="C578" s="18"/>
      <c r="D578" s="23"/>
      <c r="E578" s="94"/>
      <c r="F578" s="23"/>
      <c r="G578" s="23"/>
      <c r="H578" s="23"/>
      <c r="I578" s="23"/>
      <c r="J578" s="23"/>
      <c r="K578" s="36"/>
      <c r="L578" s="18"/>
      <c r="M578" s="23">
        <f t="shared" ref="M578:N578" si="78">SUM(M568:M576)</f>
        <v>0</v>
      </c>
      <c r="N578" s="23">
        <f t="shared" si="78"/>
        <v>1194400</v>
      </c>
      <c r="O578" s="23">
        <f>SUM(O568:O576)</f>
        <v>1194400</v>
      </c>
      <c r="P578" s="23">
        <f>+I567-M578</f>
        <v>0</v>
      </c>
      <c r="Q578" s="23">
        <f>+J567-N578</f>
        <v>1300</v>
      </c>
      <c r="R578" s="23">
        <f>+P578+Q578</f>
        <v>1300</v>
      </c>
      <c r="S578" s="23">
        <f>+O578</f>
        <v>1194400</v>
      </c>
      <c r="T578" s="18"/>
      <c r="U578" s="95" t="s">
        <v>2302</v>
      </c>
    </row>
    <row r="579" spans="1:21" x14ac:dyDescent="0.35">
      <c r="A579" s="3" t="s">
        <v>70</v>
      </c>
      <c r="B579" s="3" t="s">
        <v>437</v>
      </c>
      <c r="C579" s="3"/>
      <c r="D579" s="34">
        <v>119.57</v>
      </c>
      <c r="E579" s="91">
        <v>10000</v>
      </c>
      <c r="F579" s="34">
        <f>+D579*0.8364</f>
        <v>100.008348</v>
      </c>
      <c r="G579" s="34"/>
      <c r="H579" s="34">
        <f>+D579*E579</f>
        <v>1195700</v>
      </c>
      <c r="I579" s="34">
        <f>+CEILING(F579*G579,1000)</f>
        <v>0</v>
      </c>
      <c r="J579" s="34">
        <f>(H579-I579)</f>
        <v>1195700</v>
      </c>
      <c r="K579" s="21">
        <v>44403</v>
      </c>
      <c r="L579" s="3" t="s">
        <v>2109</v>
      </c>
      <c r="M579" s="34"/>
      <c r="N579" s="34"/>
      <c r="O579" s="34">
        <f t="shared" si="77"/>
        <v>0</v>
      </c>
      <c r="P579" s="34"/>
      <c r="Q579" s="34"/>
      <c r="R579" s="34"/>
      <c r="S579" s="34"/>
      <c r="T579" s="3" t="s">
        <v>2142</v>
      </c>
      <c r="U579" s="1" t="s">
        <v>2303</v>
      </c>
    </row>
    <row r="580" spans="1:21" x14ac:dyDescent="0.35">
      <c r="A580" s="3" t="s">
        <v>70</v>
      </c>
      <c r="B580" s="3"/>
      <c r="C580" s="3"/>
      <c r="D580" s="34"/>
      <c r="E580" s="91"/>
      <c r="F580" s="34"/>
      <c r="G580" s="34"/>
      <c r="H580" s="34"/>
      <c r="I580" s="34"/>
      <c r="J580" s="34"/>
      <c r="K580" s="21">
        <v>44461</v>
      </c>
      <c r="L580" s="3" t="s">
        <v>316</v>
      </c>
      <c r="M580" s="34">
        <v>100000</v>
      </c>
      <c r="N580" s="34"/>
      <c r="O580" s="34">
        <f t="shared" si="77"/>
        <v>100000</v>
      </c>
      <c r="P580" s="34"/>
      <c r="Q580" s="34"/>
      <c r="R580" s="34"/>
      <c r="S580" s="34"/>
      <c r="T580" s="3" t="s">
        <v>2142</v>
      </c>
    </row>
    <row r="581" spans="1:21" x14ac:dyDescent="0.35">
      <c r="A581" s="3" t="s">
        <v>70</v>
      </c>
      <c r="B581" s="3"/>
      <c r="C581" s="3"/>
      <c r="D581" s="34"/>
      <c r="E581" s="91"/>
      <c r="F581" s="34"/>
      <c r="G581" s="34"/>
      <c r="H581" s="34"/>
      <c r="I581" s="34"/>
      <c r="J581" s="34"/>
      <c r="K581" s="21">
        <v>44476</v>
      </c>
      <c r="L581" s="100" t="s">
        <v>2200</v>
      </c>
      <c r="M581" s="100">
        <v>100000</v>
      </c>
      <c r="N581" s="34"/>
      <c r="O581" s="34">
        <f t="shared" si="77"/>
        <v>100000</v>
      </c>
      <c r="P581" s="34"/>
      <c r="Q581" s="34"/>
      <c r="R581" s="34"/>
      <c r="S581" s="34"/>
      <c r="T581" s="3" t="s">
        <v>2142</v>
      </c>
    </row>
    <row r="582" spans="1:21" x14ac:dyDescent="0.35">
      <c r="A582" s="3" t="s">
        <v>70</v>
      </c>
      <c r="B582" s="3"/>
      <c r="C582" s="3"/>
      <c r="D582" s="34"/>
      <c r="E582" s="91"/>
      <c r="F582" s="34"/>
      <c r="G582" s="34"/>
      <c r="H582" s="34"/>
      <c r="I582" s="34"/>
      <c r="J582" s="34"/>
      <c r="K582" s="21">
        <v>44636</v>
      </c>
      <c r="L582" s="3" t="s">
        <v>316</v>
      </c>
      <c r="M582" s="34">
        <v>5000</v>
      </c>
      <c r="N582" s="34"/>
      <c r="O582" s="34">
        <f t="shared" si="77"/>
        <v>5000</v>
      </c>
      <c r="P582" s="34"/>
      <c r="Q582" s="34"/>
      <c r="R582" s="34"/>
      <c r="S582" s="34"/>
      <c r="T582" s="3" t="s">
        <v>2142</v>
      </c>
    </row>
    <row r="583" spans="1:21" x14ac:dyDescent="0.35">
      <c r="A583" s="3" t="s">
        <v>70</v>
      </c>
      <c r="B583" s="3"/>
      <c r="C583" s="3"/>
      <c r="D583" s="34"/>
      <c r="E583" s="91"/>
      <c r="F583" s="34"/>
      <c r="G583" s="34"/>
      <c r="H583" s="34"/>
      <c r="I583" s="34"/>
      <c r="J583" s="34"/>
      <c r="K583" s="21">
        <v>44657</v>
      </c>
      <c r="L583" s="3" t="s">
        <v>1182</v>
      </c>
      <c r="M583" s="34"/>
      <c r="N583" s="34">
        <v>295000</v>
      </c>
      <c r="O583" s="34">
        <f t="shared" si="77"/>
        <v>295000</v>
      </c>
      <c r="P583" s="34"/>
      <c r="Q583" s="34"/>
      <c r="R583" s="34"/>
      <c r="S583" s="34"/>
      <c r="T583" s="3" t="s">
        <v>2142</v>
      </c>
    </row>
    <row r="584" spans="1:21" x14ac:dyDescent="0.35">
      <c r="A584" s="3" t="s">
        <v>70</v>
      </c>
      <c r="B584" s="3"/>
      <c r="C584" s="3"/>
      <c r="D584" s="34"/>
      <c r="E584" s="91"/>
      <c r="F584" s="34"/>
      <c r="G584" s="34"/>
      <c r="H584" s="34"/>
      <c r="I584" s="34"/>
      <c r="J584" s="34"/>
      <c r="K584" s="21">
        <v>44746</v>
      </c>
      <c r="L584" s="3" t="s">
        <v>316</v>
      </c>
      <c r="M584" s="34">
        <v>500000</v>
      </c>
      <c r="N584" s="34"/>
      <c r="O584" s="34">
        <f t="shared" si="77"/>
        <v>500000</v>
      </c>
      <c r="P584" s="34"/>
      <c r="Q584" s="34"/>
      <c r="R584" s="34"/>
      <c r="S584" s="34"/>
      <c r="T584" s="3" t="s">
        <v>2142</v>
      </c>
    </row>
    <row r="585" spans="1:21" x14ac:dyDescent="0.35">
      <c r="A585" s="3" t="s">
        <v>70</v>
      </c>
      <c r="B585" s="3"/>
      <c r="C585" s="3"/>
      <c r="D585" s="34"/>
      <c r="E585" s="91"/>
      <c r="F585" s="34"/>
      <c r="G585" s="34"/>
      <c r="H585" s="34"/>
      <c r="I585" s="34"/>
      <c r="J585" s="34"/>
      <c r="K585" s="21">
        <v>44747</v>
      </c>
      <c r="L585" s="3" t="s">
        <v>9</v>
      </c>
      <c r="M585" s="34"/>
      <c r="N585" s="34">
        <v>394400</v>
      </c>
      <c r="O585" s="34">
        <f t="shared" si="77"/>
        <v>394400</v>
      </c>
      <c r="P585" s="34"/>
      <c r="Q585" s="34"/>
      <c r="R585" s="34"/>
      <c r="S585" s="34"/>
      <c r="T585" s="3" t="s">
        <v>2142</v>
      </c>
    </row>
    <row r="586" spans="1:21" x14ac:dyDescent="0.35">
      <c r="A586" s="3" t="s">
        <v>70</v>
      </c>
      <c r="B586" s="3"/>
      <c r="C586" s="3"/>
      <c r="D586" s="34"/>
      <c r="E586" s="91"/>
      <c r="F586" s="34"/>
      <c r="G586" s="34"/>
      <c r="H586" s="34"/>
      <c r="I586" s="34"/>
      <c r="J586" s="34"/>
      <c r="K586" s="21"/>
      <c r="L586" s="100" t="s">
        <v>2201</v>
      </c>
      <c r="M586" s="34"/>
      <c r="N586" s="100">
        <v>-200000</v>
      </c>
      <c r="O586" s="34">
        <f t="shared" si="77"/>
        <v>-200000</v>
      </c>
      <c r="P586" s="34"/>
      <c r="Q586" s="34"/>
      <c r="R586" s="34"/>
      <c r="S586" s="34"/>
      <c r="T586" s="3" t="s">
        <v>2142</v>
      </c>
    </row>
    <row r="587" spans="1:21" x14ac:dyDescent="0.35">
      <c r="A587" s="3" t="s">
        <v>70</v>
      </c>
      <c r="B587" s="3"/>
      <c r="C587" s="3"/>
      <c r="D587" s="34"/>
      <c r="E587" s="91"/>
      <c r="F587" s="34"/>
      <c r="G587" s="34"/>
      <c r="H587" s="34"/>
      <c r="I587" s="34"/>
      <c r="J587" s="34"/>
      <c r="K587" s="3"/>
      <c r="L587" s="3"/>
      <c r="M587" s="34"/>
      <c r="N587" s="34"/>
      <c r="O587" s="34"/>
      <c r="P587" s="34"/>
      <c r="Q587" s="34"/>
      <c r="R587" s="34"/>
      <c r="S587" s="34"/>
      <c r="T587" s="3" t="s">
        <v>2142</v>
      </c>
    </row>
    <row r="588" spans="1:21" s="95" customFormat="1" x14ac:dyDescent="0.35">
      <c r="A588" s="18" t="s">
        <v>70</v>
      </c>
      <c r="B588" s="18"/>
      <c r="C588" s="18"/>
      <c r="D588" s="23"/>
      <c r="E588" s="94"/>
      <c r="F588" s="23"/>
      <c r="G588" s="23"/>
      <c r="H588" s="23"/>
      <c r="I588" s="23"/>
      <c r="J588" s="23"/>
      <c r="K588" s="18"/>
      <c r="L588" s="18"/>
      <c r="M588" s="23">
        <f t="shared" ref="M588:N588" si="79">SUM(M580:M586)</f>
        <v>705000</v>
      </c>
      <c r="N588" s="23">
        <f t="shared" si="79"/>
        <v>489400</v>
      </c>
      <c r="O588" s="23">
        <f>SUM(O580:O586)</f>
        <v>1194400</v>
      </c>
      <c r="P588" s="23">
        <f>+I579-M588</f>
        <v>-705000</v>
      </c>
      <c r="Q588" s="23">
        <f>+J579-N588</f>
        <v>706300</v>
      </c>
      <c r="R588" s="23">
        <f>+P588+Q588</f>
        <v>1300</v>
      </c>
      <c r="S588" s="23">
        <f>+O588</f>
        <v>1194400</v>
      </c>
      <c r="T588" s="18"/>
      <c r="U588" s="95" t="s">
        <v>2302</v>
      </c>
    </row>
    <row r="589" spans="1:21" x14ac:dyDescent="0.35">
      <c r="A589" s="3" t="s">
        <v>71</v>
      </c>
      <c r="B589" s="3" t="s">
        <v>437</v>
      </c>
      <c r="C589" s="3"/>
      <c r="D589" s="34">
        <v>119.44</v>
      </c>
      <c r="E589" s="91">
        <v>10000</v>
      </c>
      <c r="F589" s="34">
        <f>+D589*0.8364</f>
        <v>99.899616000000009</v>
      </c>
      <c r="G589" s="34"/>
      <c r="H589" s="34">
        <f>+D589*E589</f>
        <v>1194400</v>
      </c>
      <c r="I589" s="34">
        <f>+CEILING(F589*G589,1000)</f>
        <v>0</v>
      </c>
      <c r="J589" s="34">
        <f>(H589-I589)</f>
        <v>1194400</v>
      </c>
      <c r="K589" s="98">
        <v>44417</v>
      </c>
      <c r="L589" s="3" t="s">
        <v>2109</v>
      </c>
      <c r="M589" s="34"/>
      <c r="N589" s="34"/>
      <c r="O589" s="34"/>
      <c r="P589" s="34"/>
      <c r="Q589" s="34"/>
      <c r="R589" s="34"/>
      <c r="S589" s="34"/>
      <c r="T589" s="3" t="s">
        <v>2135</v>
      </c>
      <c r="U589" s="1" t="s">
        <v>2303</v>
      </c>
    </row>
    <row r="590" spans="1:21" x14ac:dyDescent="0.35">
      <c r="A590" s="3" t="s">
        <v>71</v>
      </c>
      <c r="B590" s="3"/>
      <c r="C590" s="3"/>
      <c r="D590" s="34"/>
      <c r="E590" s="91"/>
      <c r="F590" s="34">
        <f>+D590*0.8364</f>
        <v>0</v>
      </c>
      <c r="G590" s="34"/>
      <c r="H590" s="34"/>
      <c r="I590" s="34"/>
      <c r="J590" s="34"/>
      <c r="K590" s="98">
        <v>44417</v>
      </c>
      <c r="L590" s="3" t="s">
        <v>316</v>
      </c>
      <c r="M590" s="34">
        <v>2000</v>
      </c>
      <c r="N590" s="34"/>
      <c r="O590" s="34">
        <f t="shared" ref="O590:O596" si="80">+SUM(M590:N590)</f>
        <v>2000</v>
      </c>
      <c r="P590" s="34"/>
      <c r="Q590" s="34"/>
      <c r="R590" s="34"/>
      <c r="S590" s="34"/>
      <c r="T590" s="3" t="s">
        <v>2135</v>
      </c>
    </row>
    <row r="591" spans="1:21" x14ac:dyDescent="0.35">
      <c r="A591" s="3" t="s">
        <v>71</v>
      </c>
      <c r="B591" s="3"/>
      <c r="C591" s="3"/>
      <c r="D591" s="34"/>
      <c r="E591" s="91"/>
      <c r="F591" s="34"/>
      <c r="G591" s="34"/>
      <c r="H591" s="34"/>
      <c r="I591" s="34"/>
      <c r="J591" s="34"/>
      <c r="K591" s="98">
        <v>44445</v>
      </c>
      <c r="L591" s="3" t="s">
        <v>1204</v>
      </c>
      <c r="M591" s="34"/>
      <c r="N591" s="34">
        <v>300000</v>
      </c>
      <c r="O591" s="34">
        <f t="shared" si="80"/>
        <v>300000</v>
      </c>
      <c r="P591" s="34"/>
      <c r="Q591" s="34"/>
      <c r="R591" s="34"/>
      <c r="S591" s="34"/>
      <c r="T591" s="3" t="s">
        <v>2135</v>
      </c>
    </row>
    <row r="592" spans="1:21" x14ac:dyDescent="0.35">
      <c r="A592" s="3" t="s">
        <v>71</v>
      </c>
      <c r="B592" s="3"/>
      <c r="C592" s="3"/>
      <c r="D592" s="34"/>
      <c r="E592" s="91"/>
      <c r="F592" s="34"/>
      <c r="G592" s="34"/>
      <c r="H592" s="34"/>
      <c r="I592" s="34"/>
      <c r="J592" s="34"/>
      <c r="K592" s="98">
        <v>44849</v>
      </c>
      <c r="L592" s="3" t="s">
        <v>9</v>
      </c>
      <c r="M592" s="34"/>
      <c r="N592" s="34">
        <v>507000</v>
      </c>
      <c r="O592" s="34">
        <f t="shared" si="80"/>
        <v>507000</v>
      </c>
      <c r="P592" s="34"/>
      <c r="Q592" s="34"/>
      <c r="R592" s="34"/>
      <c r="S592" s="34"/>
      <c r="T592" s="3" t="s">
        <v>1618</v>
      </c>
    </row>
    <row r="593" spans="1:21" x14ac:dyDescent="0.35">
      <c r="A593" s="3" t="s">
        <v>71</v>
      </c>
      <c r="B593" s="3"/>
      <c r="C593" s="3"/>
      <c r="D593" s="34"/>
      <c r="E593" s="91"/>
      <c r="F593" s="34"/>
      <c r="G593" s="34"/>
      <c r="H593" s="34"/>
      <c r="I593" s="34"/>
      <c r="J593" s="34"/>
      <c r="K593" s="98">
        <v>44848</v>
      </c>
      <c r="L593" s="3" t="s">
        <v>9</v>
      </c>
      <c r="M593" s="34"/>
      <c r="N593" s="34">
        <v>127000</v>
      </c>
      <c r="O593" s="34">
        <f t="shared" si="80"/>
        <v>127000</v>
      </c>
      <c r="P593" s="34"/>
      <c r="Q593" s="34"/>
      <c r="R593" s="34"/>
      <c r="S593" s="34"/>
      <c r="T593" s="3" t="s">
        <v>2135</v>
      </c>
    </row>
    <row r="594" spans="1:21" x14ac:dyDescent="0.35">
      <c r="A594" s="3" t="s">
        <v>71</v>
      </c>
      <c r="B594" s="3"/>
      <c r="C594" s="3"/>
      <c r="D594" s="34"/>
      <c r="E594" s="91"/>
      <c r="F594" s="34"/>
      <c r="G594" s="34"/>
      <c r="H594" s="34"/>
      <c r="I594" s="34"/>
      <c r="J594" s="34"/>
      <c r="K594" s="98">
        <v>44849</v>
      </c>
      <c r="L594" s="3" t="s">
        <v>316</v>
      </c>
      <c r="M594" s="34">
        <v>430000</v>
      </c>
      <c r="N594" s="34"/>
      <c r="O594" s="34">
        <f t="shared" si="80"/>
        <v>430000</v>
      </c>
      <c r="P594" s="34"/>
      <c r="Q594" s="34"/>
      <c r="R594" s="34"/>
      <c r="S594" s="34"/>
      <c r="T594" s="3" t="s">
        <v>2135</v>
      </c>
    </row>
    <row r="595" spans="1:21" x14ac:dyDescent="0.35">
      <c r="A595" s="3" t="s">
        <v>71</v>
      </c>
      <c r="B595" s="3"/>
      <c r="C595" s="3"/>
      <c r="D595" s="34"/>
      <c r="E595" s="91"/>
      <c r="F595" s="34"/>
      <c r="G595" s="34"/>
      <c r="H595" s="34"/>
      <c r="I595" s="34"/>
      <c r="J595" s="34"/>
      <c r="K595" s="98">
        <v>44868</v>
      </c>
      <c r="L595" s="3" t="s">
        <v>316</v>
      </c>
      <c r="M595" s="34">
        <v>130000</v>
      </c>
      <c r="N595" s="34"/>
      <c r="O595" s="34">
        <f t="shared" si="80"/>
        <v>130000</v>
      </c>
      <c r="P595" s="34"/>
      <c r="Q595" s="34"/>
      <c r="R595" s="34"/>
      <c r="S595" s="34"/>
      <c r="T595" s="3" t="s">
        <v>2135</v>
      </c>
    </row>
    <row r="596" spans="1:21" x14ac:dyDescent="0.35">
      <c r="A596" s="3" t="s">
        <v>71</v>
      </c>
      <c r="B596" s="3"/>
      <c r="C596" s="3"/>
      <c r="D596" s="34"/>
      <c r="E596" s="91"/>
      <c r="F596" s="34"/>
      <c r="G596" s="34"/>
      <c r="H596" s="34"/>
      <c r="I596" s="34"/>
      <c r="J596" s="34"/>
      <c r="K596" s="98">
        <v>44850</v>
      </c>
      <c r="L596" s="100" t="s">
        <v>2202</v>
      </c>
      <c r="M596" s="34"/>
      <c r="N596" s="100">
        <v>-301600</v>
      </c>
      <c r="O596" s="34">
        <f t="shared" si="80"/>
        <v>-301600</v>
      </c>
      <c r="P596" s="34"/>
      <c r="Q596" s="34"/>
      <c r="R596" s="34"/>
      <c r="S596" s="34"/>
      <c r="T596" s="3" t="s">
        <v>2135</v>
      </c>
    </row>
    <row r="597" spans="1:21" x14ac:dyDescent="0.35">
      <c r="A597" s="3" t="s">
        <v>71</v>
      </c>
      <c r="B597" s="3"/>
      <c r="C597" s="3"/>
      <c r="D597" s="34"/>
      <c r="E597" s="91"/>
      <c r="F597" s="34"/>
      <c r="G597" s="34"/>
      <c r="H597" s="34"/>
      <c r="I597" s="34"/>
      <c r="J597" s="34"/>
      <c r="K597" s="3"/>
      <c r="L597" s="3"/>
      <c r="M597" s="34"/>
      <c r="N597" s="34"/>
      <c r="O597" s="34"/>
      <c r="P597" s="34"/>
      <c r="Q597" s="34"/>
      <c r="R597" s="43"/>
      <c r="S597" s="43"/>
      <c r="T597" s="3" t="s">
        <v>2135</v>
      </c>
    </row>
    <row r="598" spans="1:21" s="95" customFormat="1" x14ac:dyDescent="0.35">
      <c r="A598" s="18" t="s">
        <v>71</v>
      </c>
      <c r="B598" s="18"/>
      <c r="C598" s="18"/>
      <c r="D598" s="23"/>
      <c r="E598" s="94"/>
      <c r="F598" s="23"/>
      <c r="G598" s="23"/>
      <c r="H598" s="23"/>
      <c r="I598" s="23"/>
      <c r="J598" s="23"/>
      <c r="K598" s="18"/>
      <c r="L598" s="18"/>
      <c r="M598" s="23">
        <f t="shared" ref="M598:N598" si="81">SUM(M590:M596)</f>
        <v>562000</v>
      </c>
      <c r="N598" s="23">
        <f t="shared" si="81"/>
        <v>632400</v>
      </c>
      <c r="O598" s="23">
        <f>SUM(O590:O596)</f>
        <v>1194400</v>
      </c>
      <c r="P598" s="23">
        <f>+I589-M598</f>
        <v>-562000</v>
      </c>
      <c r="Q598" s="23">
        <f>+J589-N598</f>
        <v>562000</v>
      </c>
      <c r="R598" s="23">
        <f>+P598+Q598</f>
        <v>0</v>
      </c>
      <c r="S598" s="23">
        <f>+O598</f>
        <v>1194400</v>
      </c>
      <c r="T598" s="18"/>
      <c r="U598" s="95" t="s">
        <v>2302</v>
      </c>
    </row>
    <row r="599" spans="1:21" x14ac:dyDescent="0.35">
      <c r="A599" s="3" t="s">
        <v>72</v>
      </c>
      <c r="B599" s="3" t="s">
        <v>437</v>
      </c>
      <c r="C599" s="3"/>
      <c r="D599" s="34">
        <v>119.44</v>
      </c>
      <c r="E599" s="91">
        <v>10000</v>
      </c>
      <c r="F599" s="34">
        <f>+D599*0.8364</f>
        <v>99.899616000000009</v>
      </c>
      <c r="G599" s="34"/>
      <c r="H599" s="34">
        <f>+D599*E599</f>
        <v>1194400</v>
      </c>
      <c r="I599" s="34">
        <f>+CEILING(F599*G599,1000)</f>
        <v>0</v>
      </c>
      <c r="J599" s="34">
        <f>(H599-I599)</f>
        <v>1194400</v>
      </c>
      <c r="K599" s="3">
        <v>44420</v>
      </c>
      <c r="L599" s="3" t="s">
        <v>2109</v>
      </c>
      <c r="M599" s="34"/>
      <c r="N599" s="34"/>
      <c r="O599" s="34"/>
      <c r="P599" s="34"/>
      <c r="Q599" s="34"/>
      <c r="R599" s="34"/>
      <c r="S599" s="34"/>
      <c r="T599" s="3" t="s">
        <v>2135</v>
      </c>
      <c r="U599" s="1" t="s">
        <v>2303</v>
      </c>
    </row>
    <row r="600" spans="1:21" x14ac:dyDescent="0.35">
      <c r="A600" s="3" t="s">
        <v>72</v>
      </c>
      <c r="B600" s="3"/>
      <c r="C600" s="3"/>
      <c r="D600" s="34"/>
      <c r="E600" s="91"/>
      <c r="F600" s="34">
        <f>+D600*0.8364</f>
        <v>0</v>
      </c>
      <c r="G600" s="34"/>
      <c r="H600" s="34"/>
      <c r="I600" s="34"/>
      <c r="J600" s="34"/>
      <c r="K600" s="21">
        <v>44420</v>
      </c>
      <c r="L600" s="3" t="s">
        <v>316</v>
      </c>
      <c r="M600" s="34">
        <v>300000</v>
      </c>
      <c r="N600" s="34"/>
      <c r="O600" s="34">
        <f t="shared" ref="O600:O631" si="82">+SUM(M600:N600)</f>
        <v>300000</v>
      </c>
      <c r="P600" s="34"/>
      <c r="Q600" s="34"/>
      <c r="R600" s="34"/>
      <c r="S600" s="34"/>
      <c r="T600" s="3" t="s">
        <v>2135</v>
      </c>
    </row>
    <row r="601" spans="1:21" x14ac:dyDescent="0.35">
      <c r="A601" s="3" t="s">
        <v>72</v>
      </c>
      <c r="B601" s="3"/>
      <c r="C601" s="3"/>
      <c r="D601" s="34"/>
      <c r="E601" s="91"/>
      <c r="F601" s="34"/>
      <c r="G601" s="34"/>
      <c r="H601" s="34"/>
      <c r="I601" s="34"/>
      <c r="J601" s="34"/>
      <c r="K601" s="21">
        <v>44424</v>
      </c>
      <c r="L601" s="3" t="s">
        <v>316</v>
      </c>
      <c r="M601" s="34">
        <v>-300000</v>
      </c>
      <c r="N601" s="34"/>
      <c r="O601" s="34">
        <f t="shared" si="82"/>
        <v>-300000</v>
      </c>
      <c r="P601" s="34"/>
      <c r="Q601" s="34"/>
      <c r="R601" s="34"/>
      <c r="S601" s="34"/>
      <c r="T601" s="3" t="s">
        <v>2135</v>
      </c>
    </row>
    <row r="602" spans="1:21" x14ac:dyDescent="0.35">
      <c r="A602" s="3" t="s">
        <v>72</v>
      </c>
      <c r="B602" s="3"/>
      <c r="C602" s="3"/>
      <c r="D602" s="34"/>
      <c r="E602" s="91"/>
      <c r="F602" s="34"/>
      <c r="G602" s="34"/>
      <c r="H602" s="34"/>
      <c r="I602" s="34"/>
      <c r="J602" s="34"/>
      <c r="K602" s="21">
        <v>44434</v>
      </c>
      <c r="L602" s="3" t="s">
        <v>316</v>
      </c>
      <c r="M602" s="34">
        <v>300000</v>
      </c>
      <c r="N602" s="34"/>
      <c r="O602" s="34">
        <f t="shared" si="82"/>
        <v>300000</v>
      </c>
      <c r="P602" s="34"/>
      <c r="Q602" s="34"/>
      <c r="R602" s="34"/>
      <c r="S602" s="34"/>
      <c r="T602" s="3" t="s">
        <v>2135</v>
      </c>
    </row>
    <row r="603" spans="1:21" x14ac:dyDescent="0.35">
      <c r="A603" s="3" t="s">
        <v>72</v>
      </c>
      <c r="B603" s="3"/>
      <c r="C603" s="3"/>
      <c r="D603" s="34"/>
      <c r="E603" s="91"/>
      <c r="F603" s="34"/>
      <c r="G603" s="34"/>
      <c r="H603" s="34"/>
      <c r="I603" s="34"/>
      <c r="J603" s="34"/>
      <c r="K603" s="21">
        <v>44775</v>
      </c>
      <c r="L603" s="3" t="s">
        <v>316</v>
      </c>
      <c r="M603" s="34">
        <v>560000</v>
      </c>
      <c r="N603" s="34"/>
      <c r="O603" s="34">
        <f t="shared" si="82"/>
        <v>560000</v>
      </c>
      <c r="P603" s="34"/>
      <c r="Q603" s="34"/>
      <c r="R603" s="43"/>
      <c r="S603" s="43"/>
      <c r="T603" s="3" t="s">
        <v>2135</v>
      </c>
    </row>
    <row r="604" spans="1:21" x14ac:dyDescent="0.35">
      <c r="A604" s="3" t="s">
        <v>72</v>
      </c>
      <c r="B604" s="3"/>
      <c r="C604" s="3"/>
      <c r="D604" s="34"/>
      <c r="E604" s="91"/>
      <c r="F604" s="34"/>
      <c r="G604" s="34"/>
      <c r="H604" s="34"/>
      <c r="I604" s="34"/>
      <c r="J604" s="34"/>
      <c r="K604" s="21">
        <v>37465</v>
      </c>
      <c r="L604" s="3" t="s">
        <v>1182</v>
      </c>
      <c r="M604" s="34"/>
      <c r="N604" s="34">
        <v>334000</v>
      </c>
      <c r="O604" s="34">
        <f t="shared" si="82"/>
        <v>334000</v>
      </c>
      <c r="P604" s="34"/>
      <c r="Q604" s="34"/>
      <c r="R604" s="34"/>
      <c r="S604" s="34"/>
      <c r="T604" s="3" t="s">
        <v>2135</v>
      </c>
    </row>
    <row r="605" spans="1:21" x14ac:dyDescent="0.35">
      <c r="A605" s="3" t="s">
        <v>72</v>
      </c>
      <c r="B605" s="3"/>
      <c r="C605" s="3"/>
      <c r="D605" s="34"/>
      <c r="E605" s="91"/>
      <c r="F605" s="34"/>
      <c r="G605" s="34"/>
      <c r="H605" s="34"/>
      <c r="I605" s="34"/>
      <c r="J605" s="34"/>
      <c r="K605" s="21">
        <v>44922</v>
      </c>
      <c r="L605" s="3" t="s">
        <v>316</v>
      </c>
      <c r="M605" s="34">
        <v>-300000</v>
      </c>
      <c r="N605" s="34"/>
      <c r="O605" s="34">
        <f t="shared" si="82"/>
        <v>-300000</v>
      </c>
      <c r="P605" s="34"/>
      <c r="Q605" s="34"/>
      <c r="R605" s="34"/>
      <c r="S605" s="34"/>
      <c r="T605" s="3" t="s">
        <v>2135</v>
      </c>
    </row>
    <row r="606" spans="1:21" x14ac:dyDescent="0.35">
      <c r="A606" s="3" t="s">
        <v>72</v>
      </c>
      <c r="B606" s="3"/>
      <c r="C606" s="3"/>
      <c r="D606" s="34"/>
      <c r="E606" s="91"/>
      <c r="F606" s="34"/>
      <c r="G606" s="34"/>
      <c r="H606" s="34"/>
      <c r="I606" s="34"/>
      <c r="J606" s="34"/>
      <c r="K606" s="21">
        <v>44924</v>
      </c>
      <c r="L606" s="3" t="s">
        <v>9</v>
      </c>
      <c r="M606" s="34"/>
      <c r="N606" s="34">
        <v>300000</v>
      </c>
      <c r="O606" s="34">
        <f t="shared" si="82"/>
        <v>300000</v>
      </c>
      <c r="P606" s="34"/>
      <c r="Q606" s="34"/>
      <c r="R606" s="43"/>
      <c r="S606" s="43"/>
      <c r="T606" s="3" t="s">
        <v>2135</v>
      </c>
    </row>
    <row r="607" spans="1:21" x14ac:dyDescent="0.35">
      <c r="A607" s="3" t="s">
        <v>72</v>
      </c>
      <c r="B607" s="3"/>
      <c r="C607" s="3"/>
      <c r="D607" s="34"/>
      <c r="E607" s="91"/>
      <c r="F607" s="34"/>
      <c r="G607" s="34"/>
      <c r="H607" s="34"/>
      <c r="I607" s="34"/>
      <c r="J607" s="34"/>
      <c r="K607" s="21"/>
      <c r="L607" s="3"/>
      <c r="M607" s="34"/>
      <c r="N607" s="34"/>
      <c r="O607" s="34"/>
      <c r="P607" s="34"/>
      <c r="Q607" s="34"/>
      <c r="R607" s="34"/>
      <c r="S607" s="34"/>
      <c r="T607" s="3" t="s">
        <v>2135</v>
      </c>
    </row>
    <row r="608" spans="1:21" s="95" customFormat="1" x14ac:dyDescent="0.35">
      <c r="A608" s="18" t="s">
        <v>72</v>
      </c>
      <c r="B608" s="18"/>
      <c r="C608" s="18"/>
      <c r="D608" s="23"/>
      <c r="E608" s="94"/>
      <c r="F608" s="23"/>
      <c r="G608" s="23"/>
      <c r="H608" s="23"/>
      <c r="I608" s="23"/>
      <c r="J608" s="23"/>
      <c r="K608" s="36"/>
      <c r="L608" s="18"/>
      <c r="M608" s="23">
        <f t="shared" ref="M608:N608" si="83">+SUM(M600:M606)</f>
        <v>560000</v>
      </c>
      <c r="N608" s="23">
        <f t="shared" si="83"/>
        <v>634000</v>
      </c>
      <c r="O608" s="23">
        <f>+SUM(O600:O606)</f>
        <v>1194000</v>
      </c>
      <c r="P608" s="23">
        <f>+I599-M608</f>
        <v>-560000</v>
      </c>
      <c r="Q608" s="23">
        <f>+J599-N608</f>
        <v>560400</v>
      </c>
      <c r="R608" s="23">
        <f>+P608+Q608</f>
        <v>400</v>
      </c>
      <c r="S608" s="23">
        <f>+O608</f>
        <v>1194000</v>
      </c>
      <c r="T608" s="18"/>
      <c r="U608" s="95" t="s">
        <v>2302</v>
      </c>
    </row>
    <row r="609" spans="1:21" x14ac:dyDescent="0.35">
      <c r="A609" s="3" t="s">
        <v>73</v>
      </c>
      <c r="B609" s="3" t="s">
        <v>437</v>
      </c>
      <c r="C609" s="3"/>
      <c r="D609" s="34">
        <v>144.44</v>
      </c>
      <c r="E609" s="91">
        <v>10000</v>
      </c>
      <c r="F609" s="34">
        <f>+D609*0.8364</f>
        <v>120.80961600000001</v>
      </c>
      <c r="G609" s="34"/>
      <c r="H609" s="34">
        <f>+D609*E609</f>
        <v>1444400</v>
      </c>
      <c r="I609" s="34">
        <f>+CEILING(F609*G609,1000)</f>
        <v>0</v>
      </c>
      <c r="J609" s="34">
        <f>(H609-I609)</f>
        <v>1444400</v>
      </c>
      <c r="K609" s="21">
        <v>44420</v>
      </c>
      <c r="L609" s="3" t="s">
        <v>2109</v>
      </c>
      <c r="M609" s="34"/>
      <c r="N609" s="34"/>
      <c r="O609" s="34">
        <f t="shared" si="82"/>
        <v>0</v>
      </c>
      <c r="P609" s="34"/>
      <c r="Q609" s="34"/>
      <c r="R609" s="34"/>
      <c r="S609" s="34"/>
      <c r="T609" s="3" t="s">
        <v>2135</v>
      </c>
      <c r="U609" s="1" t="s">
        <v>2303</v>
      </c>
    </row>
    <row r="610" spans="1:21" x14ac:dyDescent="0.35">
      <c r="A610" s="3" t="s">
        <v>73</v>
      </c>
      <c r="B610" s="3"/>
      <c r="C610" s="3"/>
      <c r="D610" s="34"/>
      <c r="E610" s="91"/>
      <c r="F610" s="34"/>
      <c r="G610" s="34"/>
      <c r="H610" s="34"/>
      <c r="I610" s="34"/>
      <c r="J610" s="34"/>
      <c r="K610" s="21">
        <v>44420</v>
      </c>
      <c r="L610" s="3" t="s">
        <v>1182</v>
      </c>
      <c r="M610" s="34"/>
      <c r="N610" s="34">
        <v>20000</v>
      </c>
      <c r="O610" s="34">
        <f t="shared" si="82"/>
        <v>20000</v>
      </c>
      <c r="P610" s="34"/>
      <c r="Q610" s="34"/>
      <c r="R610" s="34"/>
      <c r="S610" s="34"/>
      <c r="T610" s="3" t="s">
        <v>2135</v>
      </c>
    </row>
    <row r="611" spans="1:21" x14ac:dyDescent="0.35">
      <c r="A611" s="3" t="s">
        <v>73</v>
      </c>
      <c r="B611" s="3"/>
      <c r="C611" s="3"/>
      <c r="D611" s="34"/>
      <c r="E611" s="91"/>
      <c r="F611" s="34"/>
      <c r="G611" s="34"/>
      <c r="H611" s="34"/>
      <c r="I611" s="34"/>
      <c r="J611" s="34"/>
      <c r="K611" s="21">
        <v>44437</v>
      </c>
      <c r="L611" s="3" t="s">
        <v>1182</v>
      </c>
      <c r="M611" s="34"/>
      <c r="N611" s="34">
        <v>270000</v>
      </c>
      <c r="O611" s="34">
        <f t="shared" si="82"/>
        <v>270000</v>
      </c>
      <c r="P611" s="34"/>
      <c r="Q611" s="34"/>
      <c r="R611" s="43"/>
      <c r="S611" s="43"/>
      <c r="T611" s="3" t="s">
        <v>2135</v>
      </c>
    </row>
    <row r="612" spans="1:21" x14ac:dyDescent="0.35">
      <c r="A612" s="3" t="s">
        <v>73</v>
      </c>
      <c r="B612" s="3"/>
      <c r="C612" s="3"/>
      <c r="D612" s="34"/>
      <c r="E612" s="91"/>
      <c r="F612" s="34"/>
      <c r="G612" s="34"/>
      <c r="H612" s="34"/>
      <c r="I612" s="34"/>
      <c r="J612" s="34"/>
      <c r="K612" s="21">
        <v>44555</v>
      </c>
      <c r="L612" s="3" t="s">
        <v>1182</v>
      </c>
      <c r="M612" s="34"/>
      <c r="N612" s="34">
        <v>78000</v>
      </c>
      <c r="O612" s="34">
        <f t="shared" si="82"/>
        <v>78000</v>
      </c>
      <c r="P612" s="34"/>
      <c r="Q612" s="34"/>
      <c r="R612" s="34"/>
      <c r="S612" s="34"/>
      <c r="T612" s="3" t="s">
        <v>2135</v>
      </c>
    </row>
    <row r="613" spans="1:21" x14ac:dyDescent="0.35">
      <c r="A613" s="3" t="s">
        <v>73</v>
      </c>
      <c r="B613" s="3"/>
      <c r="C613" s="3"/>
      <c r="D613" s="34"/>
      <c r="E613" s="91"/>
      <c r="F613" s="34"/>
      <c r="G613" s="34"/>
      <c r="H613" s="34"/>
      <c r="I613" s="34"/>
      <c r="J613" s="34"/>
      <c r="K613" s="21">
        <v>44204</v>
      </c>
      <c r="L613" s="3" t="s">
        <v>1182</v>
      </c>
      <c r="M613" s="34"/>
      <c r="N613" s="34">
        <v>332000</v>
      </c>
      <c r="O613" s="34">
        <f t="shared" si="82"/>
        <v>332000</v>
      </c>
      <c r="P613" s="34"/>
      <c r="Q613" s="34"/>
      <c r="R613" s="34"/>
      <c r="S613" s="34"/>
      <c r="T613" s="3" t="s">
        <v>2135</v>
      </c>
    </row>
    <row r="614" spans="1:21" x14ac:dyDescent="0.35">
      <c r="A614" s="3" t="s">
        <v>73</v>
      </c>
      <c r="B614" s="3"/>
      <c r="C614" s="3"/>
      <c r="D614" s="34"/>
      <c r="E614" s="91"/>
      <c r="F614" s="34"/>
      <c r="G614" s="34"/>
      <c r="H614" s="34"/>
      <c r="I614" s="34"/>
      <c r="J614" s="34"/>
      <c r="K614" s="21">
        <v>44642</v>
      </c>
      <c r="L614" s="3" t="s">
        <v>316</v>
      </c>
      <c r="M614" s="34">
        <v>423000</v>
      </c>
      <c r="N614" s="34"/>
      <c r="O614" s="34">
        <f t="shared" si="82"/>
        <v>423000</v>
      </c>
      <c r="P614" s="34"/>
      <c r="Q614" s="34"/>
      <c r="R614" s="34"/>
      <c r="S614" s="34"/>
      <c r="T614" s="3" t="s">
        <v>2135</v>
      </c>
    </row>
    <row r="615" spans="1:21" x14ac:dyDescent="0.35">
      <c r="A615" s="3" t="s">
        <v>73</v>
      </c>
      <c r="B615" s="3"/>
      <c r="C615" s="3"/>
      <c r="D615" s="34"/>
      <c r="E615" s="91"/>
      <c r="F615" s="34"/>
      <c r="G615" s="34"/>
      <c r="H615" s="34"/>
      <c r="I615" s="34"/>
      <c r="J615" s="34"/>
      <c r="K615" s="21">
        <v>44669</v>
      </c>
      <c r="L615" s="3" t="s">
        <v>316</v>
      </c>
      <c r="M615" s="34">
        <v>254000</v>
      </c>
      <c r="N615" s="34"/>
      <c r="O615" s="34">
        <f t="shared" si="82"/>
        <v>254000</v>
      </c>
      <c r="P615" s="34"/>
      <c r="Q615" s="34"/>
      <c r="R615" s="34"/>
      <c r="S615" s="34"/>
      <c r="T615" s="3" t="s">
        <v>2135</v>
      </c>
    </row>
    <row r="616" spans="1:21" x14ac:dyDescent="0.35">
      <c r="A616" s="3" t="s">
        <v>73</v>
      </c>
      <c r="B616" s="3"/>
      <c r="C616" s="3"/>
      <c r="D616" s="34"/>
      <c r="E616" s="91"/>
      <c r="F616" s="34"/>
      <c r="G616" s="34"/>
      <c r="H616" s="34"/>
      <c r="I616" s="34"/>
      <c r="J616" s="34"/>
      <c r="K616" s="21">
        <v>44642</v>
      </c>
      <c r="L616" s="3" t="s">
        <v>1182</v>
      </c>
      <c r="M616" s="34"/>
      <c r="N616" s="34">
        <v>67400</v>
      </c>
      <c r="O616" s="34">
        <f t="shared" si="82"/>
        <v>67400</v>
      </c>
      <c r="P616" s="34"/>
      <c r="Q616" s="34"/>
      <c r="R616" s="34"/>
      <c r="S616" s="34"/>
      <c r="T616" s="3" t="s">
        <v>2135</v>
      </c>
    </row>
    <row r="617" spans="1:21" x14ac:dyDescent="0.35">
      <c r="A617" s="3" t="s">
        <v>73</v>
      </c>
      <c r="B617" s="3"/>
      <c r="C617" s="3"/>
      <c r="D617" s="34"/>
      <c r="E617" s="91"/>
      <c r="F617" s="34"/>
      <c r="G617" s="34"/>
      <c r="H617" s="34"/>
      <c r="I617" s="34"/>
      <c r="J617" s="34"/>
      <c r="K617" s="21"/>
      <c r="L617" s="3"/>
      <c r="M617" s="34"/>
      <c r="N617" s="34"/>
      <c r="O617" s="34"/>
      <c r="P617" s="34"/>
      <c r="Q617" s="34"/>
      <c r="R617" s="34"/>
      <c r="S617" s="34"/>
      <c r="T617" s="3" t="s">
        <v>2135</v>
      </c>
    </row>
    <row r="618" spans="1:21" s="95" customFormat="1" x14ac:dyDescent="0.35">
      <c r="A618" s="18" t="s">
        <v>73</v>
      </c>
      <c r="B618" s="18"/>
      <c r="C618" s="18"/>
      <c r="D618" s="23"/>
      <c r="E618" s="94"/>
      <c r="F618" s="23"/>
      <c r="G618" s="23"/>
      <c r="H618" s="23"/>
      <c r="I618" s="23"/>
      <c r="J618" s="23"/>
      <c r="K618" s="36"/>
      <c r="L618" s="18"/>
      <c r="M618" s="23">
        <f t="shared" ref="M618:N618" si="84">SUM(M610:M616)</f>
        <v>677000</v>
      </c>
      <c r="N618" s="23">
        <f t="shared" si="84"/>
        <v>767400</v>
      </c>
      <c r="O618" s="23">
        <f>SUM(O610:O616)</f>
        <v>1444400</v>
      </c>
      <c r="P618" s="23">
        <f>+I609-M618</f>
        <v>-677000</v>
      </c>
      <c r="Q618" s="23">
        <f>+J609-N618</f>
        <v>677000</v>
      </c>
      <c r="R618" s="23">
        <f>+P618+Q618</f>
        <v>0</v>
      </c>
      <c r="S618" s="23">
        <f>+O618</f>
        <v>1444400</v>
      </c>
      <c r="T618" s="18"/>
      <c r="U618" s="95" t="s">
        <v>2302</v>
      </c>
    </row>
    <row r="619" spans="1:21" x14ac:dyDescent="0.35">
      <c r="A619" s="3" t="s">
        <v>74</v>
      </c>
      <c r="B619" s="3" t="s">
        <v>437</v>
      </c>
      <c r="C619" s="3"/>
      <c r="D619" s="34">
        <v>144.74</v>
      </c>
      <c r="E619" s="91">
        <v>12500</v>
      </c>
      <c r="F619" s="34">
        <f>+D619*0.8364</f>
        <v>121.06053600000001</v>
      </c>
      <c r="G619" s="34"/>
      <c r="H619" s="34">
        <f>+D619*E619</f>
        <v>1809250</v>
      </c>
      <c r="I619" s="34">
        <f>+CEILING(F619*G619,1000)</f>
        <v>0</v>
      </c>
      <c r="J619" s="34">
        <f>(H619-I619)</f>
        <v>1809250</v>
      </c>
      <c r="K619" s="98">
        <v>44509</v>
      </c>
      <c r="L619" s="3" t="s">
        <v>2109</v>
      </c>
      <c r="M619" s="34"/>
      <c r="N619" s="34"/>
      <c r="O619" s="34">
        <f t="shared" si="82"/>
        <v>0</v>
      </c>
      <c r="P619" s="34"/>
      <c r="Q619" s="34"/>
      <c r="R619" s="34"/>
      <c r="S619" s="34"/>
      <c r="T619" s="3" t="s">
        <v>2143</v>
      </c>
      <c r="U619" s="1" t="s">
        <v>2303</v>
      </c>
    </row>
    <row r="620" spans="1:21" x14ac:dyDescent="0.35">
      <c r="A620" s="3" t="s">
        <v>74</v>
      </c>
      <c r="B620" s="3"/>
      <c r="C620" s="3"/>
      <c r="D620" s="34" t="s">
        <v>244</v>
      </c>
      <c r="E620" s="91"/>
      <c r="F620" s="34"/>
      <c r="G620" s="34"/>
      <c r="H620" s="34"/>
      <c r="I620" s="34"/>
      <c r="J620" s="34"/>
      <c r="K620" s="98">
        <v>44509</v>
      </c>
      <c r="L620" s="3" t="s">
        <v>316</v>
      </c>
      <c r="M620" s="34">
        <v>100000</v>
      </c>
      <c r="N620" s="34"/>
      <c r="O620" s="34">
        <f t="shared" si="82"/>
        <v>100000</v>
      </c>
      <c r="P620" s="34"/>
      <c r="Q620" s="34"/>
      <c r="R620" s="34"/>
      <c r="S620" s="34"/>
      <c r="T620" s="3" t="s">
        <v>2143</v>
      </c>
    </row>
    <row r="621" spans="1:21" x14ac:dyDescent="0.35">
      <c r="A621" s="3" t="s">
        <v>74</v>
      </c>
      <c r="B621" s="3"/>
      <c r="C621" s="3"/>
      <c r="D621" s="34"/>
      <c r="E621" s="91"/>
      <c r="F621" s="34"/>
      <c r="G621" s="34"/>
      <c r="H621" s="34"/>
      <c r="I621" s="34"/>
      <c r="J621" s="34"/>
      <c r="K621" s="98">
        <v>44526</v>
      </c>
      <c r="L621" s="3" t="s">
        <v>9</v>
      </c>
      <c r="M621" s="34"/>
      <c r="N621" s="34">
        <v>90000</v>
      </c>
      <c r="O621" s="34">
        <f t="shared" si="82"/>
        <v>90000</v>
      </c>
      <c r="P621" s="34"/>
      <c r="Q621" s="34"/>
      <c r="R621" s="34"/>
      <c r="S621" s="34"/>
      <c r="T621" s="3" t="s">
        <v>2143</v>
      </c>
    </row>
    <row r="622" spans="1:21" x14ac:dyDescent="0.35">
      <c r="A622" s="3" t="s">
        <v>74</v>
      </c>
      <c r="B622" s="3"/>
      <c r="C622" s="3"/>
      <c r="D622" s="34"/>
      <c r="E622" s="91"/>
      <c r="F622" s="34">
        <f>+D622*0.8364</f>
        <v>0</v>
      </c>
      <c r="G622" s="34"/>
      <c r="H622" s="34"/>
      <c r="I622" s="34"/>
      <c r="J622" s="34"/>
      <c r="K622" s="98">
        <v>44662</v>
      </c>
      <c r="L622" s="3" t="s">
        <v>9</v>
      </c>
      <c r="M622" s="34"/>
      <c r="N622" s="34">
        <v>160000</v>
      </c>
      <c r="O622" s="34">
        <f t="shared" si="82"/>
        <v>160000</v>
      </c>
      <c r="P622" s="34"/>
      <c r="Q622" s="34"/>
      <c r="R622" s="43"/>
      <c r="S622" s="43"/>
      <c r="T622" s="3" t="s">
        <v>2143</v>
      </c>
    </row>
    <row r="623" spans="1:21" x14ac:dyDescent="0.35">
      <c r="A623" s="3" t="s">
        <v>74</v>
      </c>
      <c r="B623" s="3"/>
      <c r="C623" s="3"/>
      <c r="D623" s="34"/>
      <c r="E623" s="91"/>
      <c r="F623" s="34"/>
      <c r="G623" s="34"/>
      <c r="H623" s="34"/>
      <c r="I623" s="34"/>
      <c r="J623" s="34"/>
      <c r="K623" s="98">
        <v>44662</v>
      </c>
      <c r="L623" s="3" t="s">
        <v>316</v>
      </c>
      <c r="M623" s="34">
        <v>100000</v>
      </c>
      <c r="N623" s="34"/>
      <c r="O623" s="34">
        <f t="shared" si="82"/>
        <v>100000</v>
      </c>
      <c r="P623" s="34"/>
      <c r="Q623" s="34"/>
      <c r="R623" s="34"/>
      <c r="S623" s="34"/>
      <c r="T623" s="3" t="s">
        <v>2143</v>
      </c>
    </row>
    <row r="624" spans="1:21" x14ac:dyDescent="0.35">
      <c r="A624" s="3" t="s">
        <v>74</v>
      </c>
      <c r="B624" s="3"/>
      <c r="C624" s="3"/>
      <c r="D624" s="34"/>
      <c r="E624" s="91"/>
      <c r="F624" s="34"/>
      <c r="G624" s="34"/>
      <c r="H624" s="34"/>
      <c r="I624" s="34"/>
      <c r="J624" s="34"/>
      <c r="K624" s="98">
        <v>44664</v>
      </c>
      <c r="L624" s="3" t="s">
        <v>9</v>
      </c>
      <c r="M624" s="34"/>
      <c r="N624" s="34">
        <v>50000</v>
      </c>
      <c r="O624" s="34">
        <f t="shared" si="82"/>
        <v>50000</v>
      </c>
      <c r="P624" s="34"/>
      <c r="Q624" s="34"/>
      <c r="R624" s="34"/>
      <c r="S624" s="34"/>
      <c r="T624" s="3" t="s">
        <v>2143</v>
      </c>
    </row>
    <row r="625" spans="1:21" x14ac:dyDescent="0.35">
      <c r="A625" s="3" t="s">
        <v>74</v>
      </c>
      <c r="B625" s="3"/>
      <c r="C625" s="3"/>
      <c r="D625" s="34"/>
      <c r="E625" s="91"/>
      <c r="F625" s="34"/>
      <c r="G625" s="34"/>
      <c r="H625" s="34"/>
      <c r="I625" s="34"/>
      <c r="J625" s="34"/>
      <c r="K625" s="98">
        <v>44700</v>
      </c>
      <c r="L625" s="3" t="s">
        <v>316</v>
      </c>
      <c r="M625" s="34">
        <v>100000</v>
      </c>
      <c r="N625" s="34"/>
      <c r="O625" s="34">
        <f t="shared" si="82"/>
        <v>100000</v>
      </c>
      <c r="P625" s="34"/>
      <c r="Q625" s="34"/>
      <c r="R625" s="34"/>
      <c r="S625" s="34"/>
      <c r="T625" s="3" t="s">
        <v>2143</v>
      </c>
    </row>
    <row r="626" spans="1:21" x14ac:dyDescent="0.35">
      <c r="A626" s="3" t="s">
        <v>74</v>
      </c>
      <c r="B626" s="3"/>
      <c r="C626" s="3"/>
      <c r="D626" s="34"/>
      <c r="E626" s="91"/>
      <c r="F626" s="34"/>
      <c r="G626" s="34"/>
      <c r="H626" s="34"/>
      <c r="I626" s="34"/>
      <c r="J626" s="34"/>
      <c r="K626" s="98">
        <v>44748</v>
      </c>
      <c r="L626" s="3" t="s">
        <v>316</v>
      </c>
      <c r="M626" s="34">
        <v>746000</v>
      </c>
      <c r="N626" s="34"/>
      <c r="O626" s="34">
        <f t="shared" si="82"/>
        <v>746000</v>
      </c>
      <c r="P626" s="34"/>
      <c r="Q626" s="34"/>
      <c r="R626" s="34"/>
      <c r="S626" s="34"/>
      <c r="T626" s="3" t="s">
        <v>2143</v>
      </c>
    </row>
    <row r="627" spans="1:21" x14ac:dyDescent="0.35">
      <c r="A627" s="3" t="s">
        <v>74</v>
      </c>
      <c r="B627" s="3"/>
      <c r="C627" s="3"/>
      <c r="D627" s="34"/>
      <c r="E627" s="91"/>
      <c r="F627" s="34"/>
      <c r="G627" s="34"/>
      <c r="H627" s="34"/>
      <c r="I627" s="34"/>
      <c r="J627" s="34"/>
      <c r="K627" s="98">
        <v>44749</v>
      </c>
      <c r="L627" s="3" t="s">
        <v>9</v>
      </c>
      <c r="M627" s="34"/>
      <c r="N627" s="34">
        <v>500000</v>
      </c>
      <c r="O627" s="34">
        <f t="shared" si="82"/>
        <v>500000</v>
      </c>
      <c r="P627" s="34"/>
      <c r="Q627" s="34"/>
      <c r="R627" s="34"/>
      <c r="S627" s="34"/>
      <c r="T627" s="3" t="s">
        <v>2143</v>
      </c>
    </row>
    <row r="628" spans="1:21" x14ac:dyDescent="0.35">
      <c r="A628" s="3" t="s">
        <v>74</v>
      </c>
      <c r="B628" s="3"/>
      <c r="C628" s="3"/>
      <c r="D628" s="34"/>
      <c r="E628" s="91"/>
      <c r="F628" s="34"/>
      <c r="G628" s="34"/>
      <c r="H628" s="34"/>
      <c r="I628" s="34"/>
      <c r="J628" s="34"/>
      <c r="K628" s="98">
        <v>44749</v>
      </c>
      <c r="L628" s="3" t="s">
        <v>9</v>
      </c>
      <c r="M628" s="34"/>
      <c r="N628" s="34">
        <v>552625</v>
      </c>
      <c r="O628" s="34">
        <f t="shared" si="82"/>
        <v>552625</v>
      </c>
      <c r="P628" s="34"/>
      <c r="Q628" s="34"/>
      <c r="R628" s="34"/>
      <c r="S628" s="34"/>
      <c r="T628" s="3" t="s">
        <v>2143</v>
      </c>
    </row>
    <row r="629" spans="1:21" x14ac:dyDescent="0.35">
      <c r="A629" s="3" t="s">
        <v>74</v>
      </c>
      <c r="B629" s="3"/>
      <c r="C629" s="3"/>
      <c r="D629" s="34"/>
      <c r="E629" s="91"/>
      <c r="F629" s="34"/>
      <c r="G629" s="34"/>
      <c r="H629" s="34"/>
      <c r="I629" s="34"/>
      <c r="J629" s="34"/>
      <c r="K629" s="98">
        <v>44752</v>
      </c>
      <c r="L629" s="3" t="s">
        <v>1182</v>
      </c>
      <c r="M629" s="34"/>
      <c r="N629" s="34">
        <v>-389300</v>
      </c>
      <c r="O629" s="34">
        <f t="shared" si="82"/>
        <v>-389300</v>
      </c>
      <c r="P629" s="34"/>
      <c r="Q629" s="34"/>
      <c r="R629" s="34"/>
      <c r="S629" s="34"/>
      <c r="T629" s="3" t="s">
        <v>2143</v>
      </c>
    </row>
    <row r="630" spans="1:21" x14ac:dyDescent="0.35">
      <c r="A630" s="3" t="s">
        <v>74</v>
      </c>
      <c r="B630" s="3"/>
      <c r="C630" s="3"/>
      <c r="D630" s="34"/>
      <c r="E630" s="91"/>
      <c r="F630" s="34"/>
      <c r="G630" s="34"/>
      <c r="H630" s="34"/>
      <c r="I630" s="34"/>
      <c r="J630" s="34"/>
      <c r="K630" s="98">
        <v>44755</v>
      </c>
      <c r="L630" s="3" t="s">
        <v>316</v>
      </c>
      <c r="M630" s="34"/>
      <c r="N630" s="34">
        <v>-100000</v>
      </c>
      <c r="O630" s="34">
        <f t="shared" si="82"/>
        <v>-100000</v>
      </c>
      <c r="P630" s="34"/>
      <c r="Q630" s="34"/>
      <c r="R630" s="34"/>
      <c r="S630" s="34"/>
      <c r="T630" s="3" t="s">
        <v>2143</v>
      </c>
    </row>
    <row r="631" spans="1:21" x14ac:dyDescent="0.35">
      <c r="A631" s="3" t="s">
        <v>74</v>
      </c>
      <c r="B631" s="3"/>
      <c r="C631" s="3"/>
      <c r="D631" s="34"/>
      <c r="E631" s="91"/>
      <c r="F631" s="34"/>
      <c r="G631" s="34"/>
      <c r="H631" s="34"/>
      <c r="I631" s="34"/>
      <c r="J631" s="34"/>
      <c r="K631" s="98"/>
      <c r="L631" s="100" t="s">
        <v>2203</v>
      </c>
      <c r="M631" s="34"/>
      <c r="N631" s="100">
        <v>-100000</v>
      </c>
      <c r="O631" s="34">
        <f t="shared" si="82"/>
        <v>-100000</v>
      </c>
      <c r="P631" s="34"/>
      <c r="Q631" s="34"/>
      <c r="R631" s="34"/>
      <c r="S631" s="34"/>
      <c r="T631" s="3" t="s">
        <v>2143</v>
      </c>
    </row>
    <row r="632" spans="1:21" x14ac:dyDescent="0.35">
      <c r="A632" s="3" t="s">
        <v>74</v>
      </c>
      <c r="B632" s="3"/>
      <c r="C632" s="3"/>
      <c r="D632" s="34"/>
      <c r="E632" s="91"/>
      <c r="F632" s="34"/>
      <c r="G632" s="34"/>
      <c r="H632" s="34"/>
      <c r="I632" s="34"/>
      <c r="J632" s="34"/>
      <c r="K632" s="3"/>
      <c r="L632" s="3"/>
      <c r="M632" s="34"/>
      <c r="N632" s="34"/>
      <c r="O632" s="34"/>
      <c r="P632" s="34"/>
      <c r="Q632" s="34"/>
      <c r="R632" s="34"/>
      <c r="S632" s="34"/>
      <c r="T632" s="3" t="s">
        <v>2143</v>
      </c>
    </row>
    <row r="633" spans="1:21" s="95" customFormat="1" x14ac:dyDescent="0.35">
      <c r="A633" s="18" t="s">
        <v>74</v>
      </c>
      <c r="B633" s="18"/>
      <c r="C633" s="18"/>
      <c r="D633" s="23"/>
      <c r="E633" s="94"/>
      <c r="F633" s="23"/>
      <c r="G633" s="23"/>
      <c r="H633" s="23"/>
      <c r="I633" s="23"/>
      <c r="J633" s="23"/>
      <c r="K633" s="18"/>
      <c r="L633" s="18"/>
      <c r="M633" s="23">
        <f t="shared" ref="M633:N633" si="85">SUM(M620:M631)</f>
        <v>1046000</v>
      </c>
      <c r="N633" s="23">
        <f t="shared" si="85"/>
        <v>763325</v>
      </c>
      <c r="O633" s="23">
        <f>SUM(O620:O631)</f>
        <v>1809325</v>
      </c>
      <c r="P633" s="23">
        <f>+I619-M633</f>
        <v>-1046000</v>
      </c>
      <c r="Q633" s="23">
        <f>+J619-N633</f>
        <v>1045925</v>
      </c>
      <c r="R633" s="23">
        <f>+P633+Q633</f>
        <v>-75</v>
      </c>
      <c r="S633" s="23">
        <f>+O633</f>
        <v>1809325</v>
      </c>
      <c r="T633" s="18"/>
      <c r="U633" s="95" t="s">
        <v>2302</v>
      </c>
    </row>
    <row r="634" spans="1:21" x14ac:dyDescent="0.35">
      <c r="A634" s="3" t="s">
        <v>75</v>
      </c>
      <c r="B634" s="3" t="s">
        <v>437</v>
      </c>
      <c r="C634" s="3"/>
      <c r="D634" s="34">
        <v>144.9</v>
      </c>
      <c r="E634" s="91">
        <v>12500</v>
      </c>
      <c r="F634" s="34">
        <f>+D634*0.8364</f>
        <v>121.19436</v>
      </c>
      <c r="G634" s="34"/>
      <c r="H634" s="34">
        <f>+D634*E634</f>
        <v>1811250</v>
      </c>
      <c r="I634" s="34">
        <f>+CEILING(F634*G634,1000)</f>
        <v>0</v>
      </c>
      <c r="J634" s="34">
        <f>(H634-I634)</f>
        <v>1811250</v>
      </c>
      <c r="K634" s="98">
        <v>44570</v>
      </c>
      <c r="L634" s="3" t="s">
        <v>2109</v>
      </c>
      <c r="M634" s="34"/>
      <c r="N634" s="34"/>
      <c r="O634" s="34"/>
      <c r="P634" s="34"/>
      <c r="Q634" s="34"/>
      <c r="R634" s="34"/>
      <c r="S634" s="34"/>
      <c r="T634" s="3" t="s">
        <v>2135</v>
      </c>
      <c r="U634" s="1" t="s">
        <v>2303</v>
      </c>
    </row>
    <row r="635" spans="1:21" x14ac:dyDescent="0.35">
      <c r="A635" s="3" t="s">
        <v>75</v>
      </c>
      <c r="B635" s="3"/>
      <c r="C635" s="3"/>
      <c r="D635" s="34"/>
      <c r="E635" s="91"/>
      <c r="F635" s="34">
        <f>+D635*0.8364</f>
        <v>0</v>
      </c>
      <c r="G635" s="34"/>
      <c r="H635" s="34"/>
      <c r="I635" s="34"/>
      <c r="J635" s="34"/>
      <c r="K635" s="98">
        <v>44570</v>
      </c>
      <c r="L635" s="3" t="s">
        <v>9</v>
      </c>
      <c r="M635" s="34"/>
      <c r="N635" s="34">
        <v>2500</v>
      </c>
      <c r="O635" s="34">
        <f t="shared" ref="O635:O658" si="86">+SUM(M635:N635)</f>
        <v>2500</v>
      </c>
      <c r="P635" s="34"/>
      <c r="Q635" s="34"/>
      <c r="R635" s="43"/>
      <c r="S635" s="43"/>
      <c r="T635" s="3" t="s">
        <v>2135</v>
      </c>
    </row>
    <row r="636" spans="1:21" x14ac:dyDescent="0.35">
      <c r="A636" s="3" t="s">
        <v>75</v>
      </c>
      <c r="B636" s="3"/>
      <c r="C636" s="3"/>
      <c r="D636" s="34"/>
      <c r="E636" s="91"/>
      <c r="F636" s="34"/>
      <c r="G636" s="34"/>
      <c r="H636" s="34"/>
      <c r="I636" s="34"/>
      <c r="J636" s="34"/>
      <c r="K636" s="98">
        <v>44608</v>
      </c>
      <c r="L636" s="3" t="s">
        <v>9</v>
      </c>
      <c r="M636" s="34"/>
      <c r="N636" s="34">
        <v>195000</v>
      </c>
      <c r="O636" s="34">
        <f t="shared" si="86"/>
        <v>195000</v>
      </c>
      <c r="P636" s="34"/>
      <c r="Q636" s="34"/>
      <c r="R636" s="34"/>
      <c r="S636" s="34"/>
      <c r="T636" s="3" t="s">
        <v>2135</v>
      </c>
    </row>
    <row r="637" spans="1:21" x14ac:dyDescent="0.35">
      <c r="A637" s="3" t="s">
        <v>75</v>
      </c>
      <c r="B637" s="3"/>
      <c r="C637" s="3"/>
      <c r="D637" s="34"/>
      <c r="E637" s="91"/>
      <c r="F637" s="34"/>
      <c r="G637" s="34"/>
      <c r="H637" s="34"/>
      <c r="I637" s="34"/>
      <c r="J637" s="34"/>
      <c r="K637" s="98">
        <v>44608</v>
      </c>
      <c r="L637" s="3" t="s">
        <v>316</v>
      </c>
      <c r="M637" s="34">
        <v>700000</v>
      </c>
      <c r="N637" s="34"/>
      <c r="O637" s="34">
        <f t="shared" si="86"/>
        <v>700000</v>
      </c>
      <c r="P637" s="34"/>
      <c r="Q637" s="34"/>
      <c r="R637" s="34"/>
      <c r="S637" s="34"/>
      <c r="T637" s="3" t="s">
        <v>2135</v>
      </c>
    </row>
    <row r="638" spans="1:21" x14ac:dyDescent="0.35">
      <c r="A638" s="3" t="s">
        <v>75</v>
      </c>
      <c r="B638" s="3"/>
      <c r="C638" s="3"/>
      <c r="D638" s="34"/>
      <c r="E638" s="91"/>
      <c r="F638" s="34"/>
      <c r="G638" s="34"/>
      <c r="H638" s="34"/>
      <c r="I638" s="34"/>
      <c r="J638" s="34"/>
      <c r="K638" s="98">
        <v>44761</v>
      </c>
      <c r="L638" s="3" t="s">
        <v>316</v>
      </c>
      <c r="M638" s="34">
        <v>47000</v>
      </c>
      <c r="N638" s="34"/>
      <c r="O638" s="34">
        <f t="shared" si="86"/>
        <v>47000</v>
      </c>
      <c r="P638" s="34"/>
      <c r="Q638" s="34"/>
      <c r="R638" s="34"/>
      <c r="S638" s="34"/>
      <c r="T638" s="3" t="s">
        <v>2135</v>
      </c>
    </row>
    <row r="639" spans="1:21" x14ac:dyDescent="0.35">
      <c r="A639" s="3" t="s">
        <v>75</v>
      </c>
      <c r="B639" s="3"/>
      <c r="C639" s="3"/>
      <c r="D639" s="34"/>
      <c r="E639" s="91"/>
      <c r="F639" s="34"/>
      <c r="G639" s="34"/>
      <c r="H639" s="34"/>
      <c r="I639" s="34"/>
      <c r="J639" s="34"/>
      <c r="K639" s="98">
        <v>44761</v>
      </c>
      <c r="L639" s="3" t="s">
        <v>9</v>
      </c>
      <c r="M639" s="34"/>
      <c r="N639" s="34">
        <v>864000</v>
      </c>
      <c r="O639" s="34">
        <f t="shared" si="86"/>
        <v>864000</v>
      </c>
      <c r="P639" s="34"/>
      <c r="Q639" s="34"/>
      <c r="R639" s="43"/>
      <c r="S639" s="43"/>
      <c r="T639" s="3" t="s">
        <v>2135</v>
      </c>
    </row>
    <row r="640" spans="1:21" x14ac:dyDescent="0.35">
      <c r="A640" s="3" t="s">
        <v>75</v>
      </c>
      <c r="B640" s="3"/>
      <c r="C640" s="3"/>
      <c r="D640" s="34"/>
      <c r="E640" s="91"/>
      <c r="F640" s="34"/>
      <c r="G640" s="34"/>
      <c r="H640" s="34"/>
      <c r="I640" s="34"/>
      <c r="J640" s="34"/>
      <c r="K640" s="21"/>
      <c r="L640" s="3"/>
      <c r="M640" s="34"/>
      <c r="N640" s="34"/>
      <c r="O640" s="34"/>
      <c r="P640" s="34"/>
      <c r="Q640" s="34"/>
      <c r="R640" s="34"/>
      <c r="S640" s="34"/>
      <c r="T640" s="3" t="s">
        <v>2135</v>
      </c>
    </row>
    <row r="641" spans="1:21" s="95" customFormat="1" x14ac:dyDescent="0.35">
      <c r="A641" s="18" t="s">
        <v>75</v>
      </c>
      <c r="B641" s="18"/>
      <c r="C641" s="18"/>
      <c r="D641" s="23"/>
      <c r="E641" s="94"/>
      <c r="F641" s="23"/>
      <c r="G641" s="23"/>
      <c r="H641" s="23"/>
      <c r="I641" s="23"/>
      <c r="J641" s="23"/>
      <c r="K641" s="36"/>
      <c r="L641" s="18"/>
      <c r="M641" s="23">
        <f t="shared" ref="M641:N641" si="87">+SUM(M635:M639)</f>
        <v>747000</v>
      </c>
      <c r="N641" s="23">
        <f t="shared" si="87"/>
        <v>1061500</v>
      </c>
      <c r="O641" s="23">
        <f>+SUM(O635:O639)</f>
        <v>1808500</v>
      </c>
      <c r="P641" s="23">
        <f>+I634-M641</f>
        <v>-747000</v>
      </c>
      <c r="Q641" s="23">
        <f>+J634-N641</f>
        <v>749750</v>
      </c>
      <c r="R641" s="23">
        <f>+P641+Q641</f>
        <v>2750</v>
      </c>
      <c r="S641" s="23">
        <f>+O641</f>
        <v>1808500</v>
      </c>
      <c r="T641" s="18"/>
      <c r="U641" s="95" t="s">
        <v>2302</v>
      </c>
    </row>
    <row r="642" spans="1:21" x14ac:dyDescent="0.35">
      <c r="A642" s="3" t="s">
        <v>76</v>
      </c>
      <c r="B642" s="3" t="s">
        <v>437</v>
      </c>
      <c r="C642" s="3"/>
      <c r="D642" s="34">
        <v>143.87</v>
      </c>
      <c r="E642" s="91">
        <v>10000</v>
      </c>
      <c r="F642" s="34">
        <f>+D642*0.8364</f>
        <v>120.332868</v>
      </c>
      <c r="G642" s="34"/>
      <c r="H642" s="34">
        <f>+D642*E642</f>
        <v>1438700</v>
      </c>
      <c r="I642" s="34">
        <f>+CEILING(F642*G642,1000)</f>
        <v>0</v>
      </c>
      <c r="J642" s="34">
        <f>(H642-I642)</f>
        <v>1438700</v>
      </c>
      <c r="K642" s="98">
        <v>44448</v>
      </c>
      <c r="L642" s="3" t="s">
        <v>2109</v>
      </c>
      <c r="M642" s="34"/>
      <c r="N642" s="34"/>
      <c r="O642" s="34">
        <f t="shared" si="86"/>
        <v>0</v>
      </c>
      <c r="P642" s="34"/>
      <c r="Q642" s="34"/>
      <c r="R642" s="34"/>
      <c r="S642" s="34"/>
      <c r="T642" s="3" t="s">
        <v>2142</v>
      </c>
      <c r="U642" s="1" t="s">
        <v>2303</v>
      </c>
    </row>
    <row r="643" spans="1:21" x14ac:dyDescent="0.35">
      <c r="A643" s="3" t="s">
        <v>76</v>
      </c>
      <c r="B643" s="3"/>
      <c r="C643" s="3"/>
      <c r="D643" s="34"/>
      <c r="E643" s="91"/>
      <c r="F643" s="34"/>
      <c r="G643" s="34"/>
      <c r="H643" s="34"/>
      <c r="I643" s="34"/>
      <c r="J643" s="34"/>
      <c r="K643" s="98">
        <v>44454</v>
      </c>
      <c r="L643" s="3" t="s">
        <v>316</v>
      </c>
      <c r="M643" s="34">
        <v>50000</v>
      </c>
      <c r="N643" s="34"/>
      <c r="O643" s="34">
        <f t="shared" si="86"/>
        <v>50000</v>
      </c>
      <c r="P643" s="34"/>
      <c r="Q643" s="34"/>
      <c r="R643" s="34"/>
      <c r="S643" s="34"/>
      <c r="T643" s="3" t="s">
        <v>2142</v>
      </c>
    </row>
    <row r="644" spans="1:21" x14ac:dyDescent="0.35">
      <c r="A644" s="3" t="s">
        <v>76</v>
      </c>
      <c r="B644" s="3"/>
      <c r="C644" s="3"/>
      <c r="D644" s="34"/>
      <c r="E644" s="91"/>
      <c r="F644" s="34"/>
      <c r="G644" s="34"/>
      <c r="H644" s="34"/>
      <c r="I644" s="34"/>
      <c r="J644" s="34"/>
      <c r="K644" s="98">
        <v>44462</v>
      </c>
      <c r="L644" s="3" t="s">
        <v>316</v>
      </c>
      <c r="M644" s="34">
        <v>180000</v>
      </c>
      <c r="N644" s="34"/>
      <c r="O644" s="34">
        <f t="shared" si="86"/>
        <v>180000</v>
      </c>
      <c r="P644" s="34"/>
      <c r="Q644" s="34"/>
      <c r="R644" s="34"/>
      <c r="S644" s="34"/>
      <c r="T644" s="3" t="s">
        <v>2142</v>
      </c>
    </row>
    <row r="645" spans="1:21" x14ac:dyDescent="0.35">
      <c r="A645" s="3" t="s">
        <v>76</v>
      </c>
      <c r="B645" s="3"/>
      <c r="C645" s="3"/>
      <c r="D645" s="34"/>
      <c r="E645" s="91"/>
      <c r="F645" s="34"/>
      <c r="G645" s="34"/>
      <c r="H645" s="34"/>
      <c r="I645" s="34"/>
      <c r="J645" s="34"/>
      <c r="K645" s="98">
        <v>44469</v>
      </c>
      <c r="L645" s="3" t="s">
        <v>316</v>
      </c>
      <c r="M645" s="34">
        <v>120000</v>
      </c>
      <c r="N645" s="34"/>
      <c r="O645" s="34">
        <f t="shared" si="86"/>
        <v>120000</v>
      </c>
      <c r="P645" s="34"/>
      <c r="Q645" s="34"/>
      <c r="R645" s="34"/>
      <c r="S645" s="34"/>
      <c r="T645" s="3" t="s">
        <v>2142</v>
      </c>
    </row>
    <row r="646" spans="1:21" x14ac:dyDescent="0.35">
      <c r="A646" s="3" t="s">
        <v>76</v>
      </c>
      <c r="B646" s="3"/>
      <c r="C646" s="3"/>
      <c r="D646" s="34"/>
      <c r="E646" s="91"/>
      <c r="F646" s="34"/>
      <c r="G646" s="34"/>
      <c r="H646" s="34"/>
      <c r="I646" s="34"/>
      <c r="J646" s="34"/>
      <c r="K646" s="98">
        <v>44476</v>
      </c>
      <c r="L646" s="3" t="s">
        <v>316</v>
      </c>
      <c r="M646" s="34">
        <v>50000</v>
      </c>
      <c r="N646" s="34"/>
      <c r="O646" s="34">
        <f t="shared" si="86"/>
        <v>50000</v>
      </c>
      <c r="P646" s="34"/>
      <c r="Q646" s="34"/>
      <c r="R646" s="34"/>
      <c r="S646" s="34"/>
      <c r="T646" s="3" t="s">
        <v>2142</v>
      </c>
    </row>
    <row r="647" spans="1:21" x14ac:dyDescent="0.35">
      <c r="A647" s="3" t="s">
        <v>76</v>
      </c>
      <c r="B647" s="3"/>
      <c r="C647" s="3"/>
      <c r="D647" s="34"/>
      <c r="E647" s="91"/>
      <c r="F647" s="34">
        <f>+D647*0.8364</f>
        <v>0</v>
      </c>
      <c r="G647" s="34"/>
      <c r="H647" s="34"/>
      <c r="I647" s="34"/>
      <c r="J647" s="34"/>
      <c r="K647" s="98">
        <v>44476</v>
      </c>
      <c r="L647" s="3" t="s">
        <v>316</v>
      </c>
      <c r="M647" s="34">
        <v>49000</v>
      </c>
      <c r="N647" s="34"/>
      <c r="O647" s="34">
        <f t="shared" si="86"/>
        <v>49000</v>
      </c>
      <c r="P647" s="34"/>
      <c r="Q647" s="34"/>
      <c r="R647" s="34"/>
      <c r="S647" s="34"/>
      <c r="T647" s="3" t="s">
        <v>2142</v>
      </c>
    </row>
    <row r="648" spans="1:21" x14ac:dyDescent="0.35">
      <c r="A648" s="3" t="s">
        <v>76</v>
      </c>
      <c r="B648" s="3"/>
      <c r="C648" s="3"/>
      <c r="D648" s="34"/>
      <c r="E648" s="91"/>
      <c r="F648" s="34"/>
      <c r="G648" s="34"/>
      <c r="H648" s="34"/>
      <c r="I648" s="34"/>
      <c r="J648" s="34"/>
      <c r="K648" s="98">
        <v>44581</v>
      </c>
      <c r="L648" s="3" t="s">
        <v>316</v>
      </c>
      <c r="M648" s="34">
        <v>315000</v>
      </c>
      <c r="N648" s="34"/>
      <c r="O648" s="34">
        <f t="shared" si="86"/>
        <v>315000</v>
      </c>
      <c r="P648" s="34"/>
      <c r="Q648" s="34"/>
      <c r="R648" s="34"/>
      <c r="S648" s="34"/>
      <c r="T648" s="3" t="s">
        <v>2142</v>
      </c>
    </row>
    <row r="649" spans="1:21" x14ac:dyDescent="0.35">
      <c r="A649" s="3" t="s">
        <v>76</v>
      </c>
      <c r="B649" s="3"/>
      <c r="C649" s="3"/>
      <c r="D649" s="34"/>
      <c r="E649" s="91"/>
      <c r="F649" s="34"/>
      <c r="G649" s="34"/>
      <c r="H649" s="34"/>
      <c r="I649" s="34"/>
      <c r="J649" s="34"/>
      <c r="K649" s="98">
        <v>45080</v>
      </c>
      <c r="L649" s="3" t="s">
        <v>316</v>
      </c>
      <c r="M649" s="34">
        <v>-99000</v>
      </c>
      <c r="N649" s="34"/>
      <c r="O649" s="34">
        <f t="shared" si="86"/>
        <v>-99000</v>
      </c>
      <c r="P649" s="34"/>
      <c r="Q649" s="34"/>
      <c r="R649" s="34"/>
      <c r="S649" s="34"/>
      <c r="T649" s="3" t="s">
        <v>2142</v>
      </c>
    </row>
    <row r="650" spans="1:21" x14ac:dyDescent="0.35">
      <c r="A650" s="3" t="s">
        <v>76</v>
      </c>
      <c r="B650" s="3"/>
      <c r="C650" s="3"/>
      <c r="D650" s="34"/>
      <c r="E650" s="91"/>
      <c r="F650" s="34"/>
      <c r="G650" s="34"/>
      <c r="H650" s="34"/>
      <c r="I650" s="34"/>
      <c r="J650" s="34"/>
      <c r="K650" s="98">
        <v>45080</v>
      </c>
      <c r="L650" s="3" t="s">
        <v>9</v>
      </c>
      <c r="M650" s="34"/>
      <c r="N650" s="34">
        <v>99000</v>
      </c>
      <c r="O650" s="34">
        <f t="shared" si="86"/>
        <v>99000</v>
      </c>
      <c r="P650" s="34"/>
      <c r="Q650" s="34"/>
      <c r="R650" s="34"/>
      <c r="S650" s="34"/>
      <c r="T650" s="3" t="s">
        <v>2142</v>
      </c>
    </row>
    <row r="651" spans="1:21" x14ac:dyDescent="0.35">
      <c r="A651" s="3" t="s">
        <v>76</v>
      </c>
      <c r="B651" s="3"/>
      <c r="C651" s="3"/>
      <c r="D651" s="34"/>
      <c r="E651" s="91"/>
      <c r="F651" s="34"/>
      <c r="G651" s="34"/>
      <c r="H651" s="34"/>
      <c r="I651" s="34"/>
      <c r="J651" s="34"/>
      <c r="K651" s="98">
        <v>45152</v>
      </c>
      <c r="L651" s="3" t="s">
        <v>9</v>
      </c>
      <c r="M651" s="34"/>
      <c r="N651" s="34">
        <v>190000</v>
      </c>
      <c r="O651" s="34">
        <f t="shared" si="86"/>
        <v>190000</v>
      </c>
      <c r="P651" s="34"/>
      <c r="Q651" s="34"/>
      <c r="R651" s="34"/>
      <c r="S651" s="34"/>
      <c r="T651" s="3" t="s">
        <v>2142</v>
      </c>
    </row>
    <row r="652" spans="1:21" x14ac:dyDescent="0.35">
      <c r="A652" s="3" t="s">
        <v>76</v>
      </c>
      <c r="B652" s="3"/>
      <c r="C652" s="3"/>
      <c r="D652" s="34"/>
      <c r="E652" s="91"/>
      <c r="F652" s="34"/>
      <c r="G652" s="34"/>
      <c r="H652" s="34"/>
      <c r="I652" s="34"/>
      <c r="J652" s="34"/>
      <c r="K652" s="98">
        <v>45160</v>
      </c>
      <c r="L652" s="3" t="s">
        <v>9</v>
      </c>
      <c r="M652" s="34"/>
      <c r="N652" s="34">
        <v>70000</v>
      </c>
      <c r="O652" s="34">
        <f t="shared" si="86"/>
        <v>70000</v>
      </c>
      <c r="P652" s="34"/>
      <c r="Q652" s="34"/>
      <c r="R652" s="34"/>
      <c r="S652" s="34"/>
      <c r="T652" s="3" t="s">
        <v>2142</v>
      </c>
    </row>
    <row r="653" spans="1:21" x14ac:dyDescent="0.35">
      <c r="A653" s="3" t="s">
        <v>76</v>
      </c>
      <c r="B653" s="3"/>
      <c r="C653" s="3"/>
      <c r="D653" s="34"/>
      <c r="E653" s="91"/>
      <c r="F653" s="34"/>
      <c r="G653" s="34"/>
      <c r="H653" s="34"/>
      <c r="I653" s="34"/>
      <c r="J653" s="34"/>
      <c r="K653" s="98">
        <v>45231</v>
      </c>
      <c r="L653" s="3" t="s">
        <v>316</v>
      </c>
      <c r="M653" s="34">
        <v>-400000</v>
      </c>
      <c r="N653" s="34"/>
      <c r="O653" s="34">
        <f t="shared" si="86"/>
        <v>-400000</v>
      </c>
      <c r="P653" s="34"/>
      <c r="Q653" s="34"/>
      <c r="R653" s="34"/>
      <c r="S653" s="34"/>
      <c r="T653" s="3" t="s">
        <v>2142</v>
      </c>
    </row>
    <row r="654" spans="1:21" x14ac:dyDescent="0.35">
      <c r="A654" s="3" t="s">
        <v>76</v>
      </c>
      <c r="B654" s="3"/>
      <c r="C654" s="3"/>
      <c r="D654" s="34"/>
      <c r="E654" s="91"/>
      <c r="F654" s="34"/>
      <c r="G654" s="34"/>
      <c r="H654" s="34"/>
      <c r="I654" s="34"/>
      <c r="J654" s="34"/>
      <c r="K654" s="98">
        <v>45231</v>
      </c>
      <c r="L654" s="3" t="s">
        <v>316</v>
      </c>
      <c r="M654" s="34">
        <v>849000</v>
      </c>
      <c r="N654" s="34"/>
      <c r="O654" s="34">
        <f t="shared" si="86"/>
        <v>849000</v>
      </c>
      <c r="P654" s="34"/>
      <c r="Q654" s="34"/>
      <c r="R654" s="34"/>
      <c r="S654" s="34"/>
      <c r="T654" s="3" t="s">
        <v>2142</v>
      </c>
    </row>
    <row r="655" spans="1:21" x14ac:dyDescent="0.35">
      <c r="A655" s="3" t="s">
        <v>76</v>
      </c>
      <c r="B655" s="3"/>
      <c r="C655" s="3"/>
      <c r="D655" s="34"/>
      <c r="E655" s="91"/>
      <c r="F655" s="34"/>
      <c r="G655" s="34"/>
      <c r="H655" s="34"/>
      <c r="I655" s="34"/>
      <c r="J655" s="34"/>
      <c r="K655" s="98">
        <v>45247</v>
      </c>
      <c r="L655" s="100" t="s">
        <v>2204</v>
      </c>
      <c r="M655" s="100">
        <v>175000</v>
      </c>
      <c r="N655" s="34"/>
      <c r="O655" s="34">
        <f t="shared" si="86"/>
        <v>175000</v>
      </c>
      <c r="P655" s="34"/>
      <c r="Q655" s="34"/>
      <c r="R655" s="43"/>
      <c r="S655" s="43"/>
      <c r="T655" s="3" t="s">
        <v>2142</v>
      </c>
    </row>
    <row r="656" spans="1:21" x14ac:dyDescent="0.35">
      <c r="A656" s="3" t="s">
        <v>76</v>
      </c>
      <c r="B656" s="3"/>
      <c r="C656" s="3"/>
      <c r="D656" s="34"/>
      <c r="E656" s="91"/>
      <c r="F656" s="34"/>
      <c r="G656" s="34"/>
      <c r="H656" s="34"/>
      <c r="I656" s="34"/>
      <c r="J656" s="34"/>
      <c r="K656" s="98">
        <v>45247</v>
      </c>
      <c r="L656" s="100" t="s">
        <v>2205</v>
      </c>
      <c r="M656" s="100">
        <v>35600</v>
      </c>
      <c r="N656" s="34"/>
      <c r="O656" s="34">
        <f t="shared" si="86"/>
        <v>35600</v>
      </c>
      <c r="P656" s="34"/>
      <c r="Q656" s="34"/>
      <c r="R656" s="34"/>
      <c r="S656" s="34"/>
      <c r="T656" s="3" t="s">
        <v>2142</v>
      </c>
    </row>
    <row r="657" spans="1:21" x14ac:dyDescent="0.35">
      <c r="A657" s="3" t="s">
        <v>76</v>
      </c>
      <c r="B657" s="3"/>
      <c r="C657" s="3"/>
      <c r="D657" s="34"/>
      <c r="E657" s="91"/>
      <c r="F657" s="34"/>
      <c r="G657" s="34"/>
      <c r="H657" s="34"/>
      <c r="I657" s="34"/>
      <c r="J657" s="34"/>
      <c r="K657" s="98">
        <v>45247</v>
      </c>
      <c r="L657" s="100" t="s">
        <v>2206</v>
      </c>
      <c r="M657" s="100">
        <v>5600</v>
      </c>
      <c r="N657" s="34"/>
      <c r="O657" s="34">
        <f t="shared" si="86"/>
        <v>5600</v>
      </c>
      <c r="P657" s="34"/>
      <c r="Q657" s="34"/>
      <c r="R657" s="34"/>
      <c r="S657" s="34"/>
      <c r="T657" s="3" t="s">
        <v>2142</v>
      </c>
    </row>
    <row r="658" spans="1:21" x14ac:dyDescent="0.35">
      <c r="A658" s="3" t="s">
        <v>76</v>
      </c>
      <c r="B658" s="3"/>
      <c r="C658" s="3"/>
      <c r="D658" s="34"/>
      <c r="E658" s="91"/>
      <c r="F658" s="34"/>
      <c r="G658" s="34"/>
      <c r="H658" s="34"/>
      <c r="I658" s="34"/>
      <c r="J658" s="34"/>
      <c r="K658" s="98">
        <v>45248</v>
      </c>
      <c r="L658" s="3" t="s">
        <v>316</v>
      </c>
      <c r="M658" s="34">
        <v>-250900</v>
      </c>
      <c r="N658" s="34"/>
      <c r="O658" s="34">
        <f t="shared" si="86"/>
        <v>-250900</v>
      </c>
      <c r="P658" s="34"/>
      <c r="Q658" s="34"/>
      <c r="R658" s="34"/>
      <c r="S658" s="34"/>
      <c r="T658" s="3" t="s">
        <v>2142</v>
      </c>
    </row>
    <row r="659" spans="1:21" x14ac:dyDescent="0.35">
      <c r="A659" s="3" t="s">
        <v>76</v>
      </c>
      <c r="B659" s="3"/>
      <c r="C659" s="3"/>
      <c r="D659" s="34"/>
      <c r="E659" s="91"/>
      <c r="F659" s="34"/>
      <c r="G659" s="34"/>
      <c r="H659" s="34"/>
      <c r="I659" s="34"/>
      <c r="J659" s="34"/>
      <c r="K659" s="21"/>
      <c r="L659" s="3"/>
      <c r="M659" s="34"/>
      <c r="N659" s="34"/>
      <c r="O659" s="34"/>
      <c r="P659" s="34"/>
      <c r="Q659" s="34"/>
      <c r="R659" s="34"/>
      <c r="S659" s="34"/>
      <c r="T659" s="3" t="s">
        <v>2142</v>
      </c>
    </row>
    <row r="660" spans="1:21" s="95" customFormat="1" x14ac:dyDescent="0.35">
      <c r="A660" s="18" t="s">
        <v>76</v>
      </c>
      <c r="B660" s="18"/>
      <c r="C660" s="18"/>
      <c r="D660" s="23"/>
      <c r="E660" s="94"/>
      <c r="F660" s="23"/>
      <c r="G660" s="23"/>
      <c r="H660" s="23"/>
      <c r="I660" s="23"/>
      <c r="J660" s="23"/>
      <c r="K660" s="36"/>
      <c r="L660" s="18"/>
      <c r="M660" s="23">
        <f t="shared" ref="M660:N660" si="88">SUM(M643:M658)</f>
        <v>1079300</v>
      </c>
      <c r="N660" s="23">
        <f t="shared" si="88"/>
        <v>359000</v>
      </c>
      <c r="O660" s="23">
        <f>SUM(O643:O658)</f>
        <v>1438300</v>
      </c>
      <c r="P660" s="23">
        <f>+I642-M660</f>
        <v>-1079300</v>
      </c>
      <c r="Q660" s="23">
        <f>+J642-N660</f>
        <v>1079700</v>
      </c>
      <c r="R660" s="23">
        <f>+P660+Q660</f>
        <v>400</v>
      </c>
      <c r="S660" s="23">
        <f>+O660</f>
        <v>1438300</v>
      </c>
      <c r="T660" s="18"/>
      <c r="U660" s="95" t="s">
        <v>2302</v>
      </c>
    </row>
    <row r="661" spans="1:21" x14ac:dyDescent="0.35">
      <c r="A661" s="3" t="s">
        <v>77</v>
      </c>
      <c r="B661" s="3" t="s">
        <v>437</v>
      </c>
      <c r="C661" s="3"/>
      <c r="D661" s="34">
        <v>119.44</v>
      </c>
      <c r="E661" s="91">
        <v>11000</v>
      </c>
      <c r="F661" s="34">
        <f>+D661*0.8364</f>
        <v>99.899616000000009</v>
      </c>
      <c r="G661" s="34"/>
      <c r="H661" s="34">
        <f>+D661*E661</f>
        <v>1313840</v>
      </c>
      <c r="I661" s="34">
        <f>+CEILING(F661*G661,1000)</f>
        <v>0</v>
      </c>
      <c r="J661" s="34">
        <f>(H661-I661)</f>
        <v>1313840</v>
      </c>
      <c r="K661" s="21">
        <v>44688</v>
      </c>
      <c r="L661" s="3" t="s">
        <v>2109</v>
      </c>
      <c r="M661" s="34"/>
      <c r="N661" s="34"/>
      <c r="O661" s="34">
        <f t="shared" ref="O661:O668" si="89">+SUM(M661:N661)</f>
        <v>0</v>
      </c>
      <c r="P661" s="34"/>
      <c r="Q661" s="34"/>
      <c r="R661" s="34"/>
      <c r="S661" s="34"/>
      <c r="T661" s="3" t="s">
        <v>2135</v>
      </c>
      <c r="U661" s="1" t="s">
        <v>2303</v>
      </c>
    </row>
    <row r="662" spans="1:21" x14ac:dyDescent="0.35">
      <c r="A662" s="3" t="s">
        <v>77</v>
      </c>
      <c r="B662" s="3"/>
      <c r="C662" s="3"/>
      <c r="D662" s="34"/>
      <c r="E662" s="91"/>
      <c r="F662" s="34"/>
      <c r="G662" s="34"/>
      <c r="H662" s="34"/>
      <c r="I662" s="34"/>
      <c r="J662" s="34"/>
      <c r="K662" s="21">
        <v>44447</v>
      </c>
      <c r="L662" s="3" t="s">
        <v>316</v>
      </c>
      <c r="M662" s="34">
        <v>5000</v>
      </c>
      <c r="N662" s="34"/>
      <c r="O662" s="34">
        <f t="shared" si="89"/>
        <v>5000</v>
      </c>
      <c r="P662" s="34"/>
      <c r="Q662" s="34"/>
      <c r="R662" s="34"/>
      <c r="S662" s="34"/>
      <c r="T662" s="3" t="s">
        <v>2135</v>
      </c>
    </row>
    <row r="663" spans="1:21" x14ac:dyDescent="0.35">
      <c r="A663" s="3" t="s">
        <v>77</v>
      </c>
      <c r="B663" s="3"/>
      <c r="C663" s="3"/>
      <c r="D663" s="34"/>
      <c r="E663" s="91"/>
      <c r="F663" s="34"/>
      <c r="G663" s="34"/>
      <c r="H663" s="34"/>
      <c r="I663" s="34"/>
      <c r="J663" s="34"/>
      <c r="K663" s="21">
        <v>44688</v>
      </c>
      <c r="L663" s="3" t="s">
        <v>9</v>
      </c>
      <c r="M663" s="34"/>
      <c r="N663" s="34">
        <v>5000</v>
      </c>
      <c r="O663" s="34">
        <f t="shared" si="89"/>
        <v>5000</v>
      </c>
      <c r="P663" s="34"/>
      <c r="Q663" s="34"/>
      <c r="R663" s="34"/>
      <c r="S663" s="34"/>
      <c r="T663" s="3" t="s">
        <v>2135</v>
      </c>
    </row>
    <row r="664" spans="1:21" x14ac:dyDescent="0.35">
      <c r="A664" s="3" t="s">
        <v>77</v>
      </c>
      <c r="B664" s="3"/>
      <c r="C664" s="3"/>
      <c r="D664" s="34"/>
      <c r="E664" s="91"/>
      <c r="F664" s="34"/>
      <c r="G664" s="34"/>
      <c r="H664" s="34"/>
      <c r="I664" s="34"/>
      <c r="J664" s="34"/>
      <c r="K664" s="21">
        <v>44704</v>
      </c>
      <c r="L664" s="3" t="s">
        <v>9</v>
      </c>
      <c r="M664" s="34"/>
      <c r="N664" s="34">
        <v>328000</v>
      </c>
      <c r="O664" s="34">
        <f t="shared" si="89"/>
        <v>328000</v>
      </c>
      <c r="P664" s="34"/>
      <c r="Q664" s="34"/>
      <c r="R664" s="34"/>
      <c r="S664" s="34"/>
      <c r="T664" s="3" t="s">
        <v>2135</v>
      </c>
    </row>
    <row r="665" spans="1:21" x14ac:dyDescent="0.35">
      <c r="A665" s="3" t="s">
        <v>77</v>
      </c>
      <c r="B665" s="3"/>
      <c r="C665" s="3"/>
      <c r="D665" s="34"/>
      <c r="E665" s="91"/>
      <c r="F665" s="34"/>
      <c r="G665" s="34"/>
      <c r="H665" s="34"/>
      <c r="I665" s="34"/>
      <c r="J665" s="34"/>
      <c r="K665" s="21">
        <v>44758</v>
      </c>
      <c r="L665" s="3" t="s">
        <v>9</v>
      </c>
      <c r="M665" s="34"/>
      <c r="N665" s="34">
        <v>328000</v>
      </c>
      <c r="O665" s="34">
        <f t="shared" si="89"/>
        <v>328000</v>
      </c>
      <c r="P665" s="34"/>
      <c r="Q665" s="34"/>
      <c r="R665" s="34"/>
      <c r="S665" s="34"/>
      <c r="T665" s="3" t="s">
        <v>2135</v>
      </c>
    </row>
    <row r="666" spans="1:21" x14ac:dyDescent="0.35">
      <c r="A666" s="3" t="s">
        <v>77</v>
      </c>
      <c r="B666" s="3"/>
      <c r="C666" s="3"/>
      <c r="D666" s="34"/>
      <c r="E666" s="91"/>
      <c r="F666" s="34"/>
      <c r="G666" s="34"/>
      <c r="H666" s="34"/>
      <c r="I666" s="34"/>
      <c r="J666" s="34"/>
      <c r="K666" s="21">
        <v>44880</v>
      </c>
      <c r="L666" s="3" t="s">
        <v>316</v>
      </c>
      <c r="M666" s="34">
        <v>250000</v>
      </c>
      <c r="N666" s="34"/>
      <c r="O666" s="34">
        <f t="shared" si="89"/>
        <v>250000</v>
      </c>
      <c r="P666" s="34"/>
      <c r="Q666" s="34"/>
      <c r="R666" s="34"/>
      <c r="S666" s="34"/>
      <c r="T666" s="3" t="s">
        <v>1618</v>
      </c>
    </row>
    <row r="667" spans="1:21" x14ac:dyDescent="0.35">
      <c r="A667" s="3" t="s">
        <v>77</v>
      </c>
      <c r="B667" s="3"/>
      <c r="C667" s="3"/>
      <c r="D667" s="34"/>
      <c r="E667" s="91"/>
      <c r="F667" s="34"/>
      <c r="G667" s="34"/>
      <c r="H667" s="34"/>
      <c r="I667" s="34"/>
      <c r="J667" s="34"/>
      <c r="K667" s="21">
        <v>44926</v>
      </c>
      <c r="L667" s="3" t="s">
        <v>316</v>
      </c>
      <c r="M667" s="34">
        <v>405000</v>
      </c>
      <c r="N667" s="34"/>
      <c r="O667" s="34">
        <f t="shared" si="89"/>
        <v>405000</v>
      </c>
      <c r="P667" s="34"/>
      <c r="Q667" s="34"/>
      <c r="R667" s="34"/>
      <c r="S667" s="34"/>
      <c r="T667" s="3" t="s">
        <v>2135</v>
      </c>
    </row>
    <row r="668" spans="1:21" x14ac:dyDescent="0.35">
      <c r="A668" s="3" t="s">
        <v>77</v>
      </c>
      <c r="B668" s="3"/>
      <c r="C668" s="3"/>
      <c r="D668" s="34"/>
      <c r="E668" s="91"/>
      <c r="F668" s="34"/>
      <c r="G668" s="34"/>
      <c r="H668" s="34"/>
      <c r="I668" s="34"/>
      <c r="J668" s="34"/>
      <c r="K668" s="21">
        <v>44985</v>
      </c>
      <c r="L668" s="3" t="s">
        <v>9</v>
      </c>
      <c r="M668" s="34"/>
      <c r="N668" s="34">
        <v>-2100</v>
      </c>
      <c r="O668" s="34">
        <f t="shared" si="89"/>
        <v>-2100</v>
      </c>
      <c r="P668" s="34"/>
      <c r="Q668" s="34"/>
      <c r="R668" s="34"/>
      <c r="S668" s="34"/>
      <c r="T668" s="3" t="s">
        <v>2135</v>
      </c>
    </row>
    <row r="669" spans="1:21" x14ac:dyDescent="0.35">
      <c r="A669" s="3" t="s">
        <v>77</v>
      </c>
      <c r="B669" s="3"/>
      <c r="C669" s="3"/>
      <c r="D669" s="34"/>
      <c r="E669" s="91"/>
      <c r="F669" s="34"/>
      <c r="G669" s="34"/>
      <c r="H669" s="34"/>
      <c r="I669" s="34"/>
      <c r="J669" s="34"/>
      <c r="K669" s="3"/>
      <c r="L669" s="3"/>
      <c r="M669" s="34"/>
      <c r="N669" s="34"/>
      <c r="O669" s="34"/>
      <c r="P669" s="34"/>
      <c r="Q669" s="34"/>
      <c r="R669" s="34"/>
      <c r="S669" s="34"/>
      <c r="T669" s="3" t="s">
        <v>2135</v>
      </c>
    </row>
    <row r="670" spans="1:21" s="95" customFormat="1" x14ac:dyDescent="0.35">
      <c r="A670" s="18" t="s">
        <v>77</v>
      </c>
      <c r="B670" s="18"/>
      <c r="C670" s="18"/>
      <c r="D670" s="23"/>
      <c r="E670" s="94"/>
      <c r="F670" s="23"/>
      <c r="G670" s="23"/>
      <c r="H670" s="23"/>
      <c r="I670" s="23"/>
      <c r="J670" s="23"/>
      <c r="K670" s="18"/>
      <c r="L670" s="18"/>
      <c r="M670" s="23">
        <f t="shared" ref="M670:N670" si="90">+SUM(M662:M668)</f>
        <v>660000</v>
      </c>
      <c r="N670" s="23">
        <f t="shared" si="90"/>
        <v>658900</v>
      </c>
      <c r="O670" s="23">
        <f>+SUM(O662:O668)</f>
        <v>1318900</v>
      </c>
      <c r="P670" s="23">
        <f>+I661-M670</f>
        <v>-660000</v>
      </c>
      <c r="Q670" s="23">
        <f>+J661-N670</f>
        <v>654940</v>
      </c>
      <c r="R670" s="23">
        <f>+P670+Q670</f>
        <v>-5060</v>
      </c>
      <c r="S670" s="23">
        <f>+O670</f>
        <v>1318900</v>
      </c>
      <c r="T670" s="18"/>
      <c r="U670" s="95" t="s">
        <v>2302</v>
      </c>
    </row>
    <row r="671" spans="1:21" x14ac:dyDescent="0.35">
      <c r="A671" s="3" t="s">
        <v>78</v>
      </c>
      <c r="B671" s="3" t="s">
        <v>437</v>
      </c>
      <c r="C671" s="3"/>
      <c r="D671" s="34">
        <v>119.44</v>
      </c>
      <c r="E671" s="91">
        <v>10000</v>
      </c>
      <c r="F671" s="34">
        <f>+D671*0.8364</f>
        <v>99.899616000000009</v>
      </c>
      <c r="G671" s="34"/>
      <c r="H671" s="34">
        <f>+D671*E671</f>
        <v>1194400</v>
      </c>
      <c r="I671" s="34">
        <f>+CEILING(F671*G671,1000)</f>
        <v>0</v>
      </c>
      <c r="J671" s="34">
        <f>(H671-I671)</f>
        <v>1194400</v>
      </c>
      <c r="K671" s="98">
        <v>44236</v>
      </c>
      <c r="L671" s="3" t="s">
        <v>2109</v>
      </c>
      <c r="M671" s="34"/>
      <c r="N671" s="34"/>
      <c r="O671" s="34"/>
      <c r="P671" s="34"/>
      <c r="Q671" s="34"/>
      <c r="R671" s="34"/>
      <c r="S671" s="34"/>
      <c r="T671" s="3" t="s">
        <v>2142</v>
      </c>
      <c r="U671" s="1" t="s">
        <v>2303</v>
      </c>
    </row>
    <row r="672" spans="1:21" x14ac:dyDescent="0.35">
      <c r="A672" s="3" t="s">
        <v>78</v>
      </c>
      <c r="B672" s="3"/>
      <c r="C672" s="3"/>
      <c r="D672" s="34"/>
      <c r="E672" s="91"/>
      <c r="F672" s="34">
        <f>+D672*0.8364</f>
        <v>0</v>
      </c>
      <c r="G672" s="34"/>
      <c r="H672" s="34"/>
      <c r="I672" s="34"/>
      <c r="J672" s="34"/>
      <c r="K672" s="98">
        <v>44295</v>
      </c>
      <c r="L672" s="3" t="s">
        <v>316</v>
      </c>
      <c r="M672" s="34">
        <v>175000</v>
      </c>
      <c r="N672" s="34"/>
      <c r="O672" s="34">
        <f t="shared" ref="O672:O694" si="91">+SUM(M672:N672)</f>
        <v>175000</v>
      </c>
      <c r="P672" s="34"/>
      <c r="Q672" s="34"/>
      <c r="R672" s="34"/>
      <c r="S672" s="34"/>
      <c r="T672" s="3" t="s">
        <v>2142</v>
      </c>
    </row>
    <row r="673" spans="1:21" x14ac:dyDescent="0.35">
      <c r="A673" s="3" t="s">
        <v>78</v>
      </c>
      <c r="B673" s="3"/>
      <c r="C673" s="3"/>
      <c r="D673" s="34"/>
      <c r="E673" s="91"/>
      <c r="F673" s="34"/>
      <c r="G673" s="34"/>
      <c r="H673" s="34"/>
      <c r="I673" s="34"/>
      <c r="J673" s="34"/>
      <c r="K673" s="98">
        <v>44749</v>
      </c>
      <c r="L673" s="3" t="s">
        <v>9</v>
      </c>
      <c r="M673" s="34"/>
      <c r="N673" s="34">
        <v>90000</v>
      </c>
      <c r="O673" s="34">
        <f t="shared" si="91"/>
        <v>90000</v>
      </c>
      <c r="P673" s="34"/>
      <c r="Q673" s="34"/>
      <c r="R673" s="34"/>
      <c r="S673" s="34"/>
      <c r="T673" s="3" t="s">
        <v>2142</v>
      </c>
    </row>
    <row r="674" spans="1:21" x14ac:dyDescent="0.35">
      <c r="A674" s="3" t="s">
        <v>78</v>
      </c>
      <c r="B674" s="3"/>
      <c r="C674" s="3"/>
      <c r="D674" s="34"/>
      <c r="E674" s="91"/>
      <c r="F674" s="34"/>
      <c r="G674" s="34"/>
      <c r="H674" s="34"/>
      <c r="I674" s="34"/>
      <c r="J674" s="34"/>
      <c r="K674" s="98">
        <v>44752</v>
      </c>
      <c r="L674" s="3" t="s">
        <v>9</v>
      </c>
      <c r="M674" s="34"/>
      <c r="N674" s="34">
        <v>210000</v>
      </c>
      <c r="O674" s="34">
        <f t="shared" si="91"/>
        <v>210000</v>
      </c>
      <c r="P674" s="34"/>
      <c r="Q674" s="34"/>
      <c r="R674" s="34"/>
      <c r="S674" s="34"/>
      <c r="T674" s="3" t="s">
        <v>2142</v>
      </c>
    </row>
    <row r="675" spans="1:21" x14ac:dyDescent="0.35">
      <c r="A675" s="3" t="s">
        <v>78</v>
      </c>
      <c r="B675" s="3"/>
      <c r="C675" s="3"/>
      <c r="D675" s="34"/>
      <c r="E675" s="91"/>
      <c r="F675" s="34"/>
      <c r="G675" s="34"/>
      <c r="H675" s="34"/>
      <c r="I675" s="34"/>
      <c r="J675" s="34"/>
      <c r="K675" s="98">
        <v>44752</v>
      </c>
      <c r="L675" s="3" t="s">
        <v>9</v>
      </c>
      <c r="M675" s="34"/>
      <c r="N675" s="34">
        <v>159400</v>
      </c>
      <c r="O675" s="34">
        <f t="shared" si="91"/>
        <v>159400</v>
      </c>
      <c r="P675" s="34"/>
      <c r="Q675" s="34"/>
      <c r="R675" s="34"/>
      <c r="S675" s="34"/>
      <c r="T675" s="3" t="s">
        <v>2142</v>
      </c>
    </row>
    <row r="676" spans="1:21" x14ac:dyDescent="0.35">
      <c r="A676" s="3" t="s">
        <v>78</v>
      </c>
      <c r="B676" s="3"/>
      <c r="C676" s="3"/>
      <c r="D676" s="34"/>
      <c r="E676" s="91"/>
      <c r="F676" s="34"/>
      <c r="G676" s="34"/>
      <c r="H676" s="34"/>
      <c r="I676" s="34"/>
      <c r="J676" s="34"/>
      <c r="K676" s="98">
        <v>44665</v>
      </c>
      <c r="L676" s="3" t="s">
        <v>316</v>
      </c>
      <c r="M676" s="34">
        <v>-175000</v>
      </c>
      <c r="N676" s="34"/>
      <c r="O676" s="34">
        <f t="shared" si="91"/>
        <v>-175000</v>
      </c>
      <c r="P676" s="34"/>
      <c r="Q676" s="34"/>
      <c r="R676" s="43"/>
      <c r="S676" s="43"/>
      <c r="T676" s="3" t="s">
        <v>2142</v>
      </c>
    </row>
    <row r="677" spans="1:21" x14ac:dyDescent="0.35">
      <c r="A677" s="3" t="s">
        <v>78</v>
      </c>
      <c r="B677" s="3"/>
      <c r="C677" s="3"/>
      <c r="D677" s="34"/>
      <c r="E677" s="91"/>
      <c r="F677" s="34"/>
      <c r="G677" s="34"/>
      <c r="H677" s="34"/>
      <c r="I677" s="34"/>
      <c r="J677" s="34"/>
      <c r="K677" s="98">
        <v>44678</v>
      </c>
      <c r="L677" s="3" t="s">
        <v>9</v>
      </c>
      <c r="M677" s="34"/>
      <c r="N677" s="34">
        <v>175000</v>
      </c>
      <c r="O677" s="34">
        <f t="shared" si="91"/>
        <v>175000</v>
      </c>
      <c r="P677" s="34"/>
      <c r="Q677" s="34"/>
      <c r="R677" s="34"/>
      <c r="S677" s="34"/>
      <c r="T677" s="3" t="s">
        <v>2142</v>
      </c>
    </row>
    <row r="678" spans="1:21" x14ac:dyDescent="0.35">
      <c r="A678" s="3" t="s">
        <v>78</v>
      </c>
      <c r="B678" s="3"/>
      <c r="C678" s="3"/>
      <c r="D678" s="34"/>
      <c r="E678" s="91"/>
      <c r="F678" s="34"/>
      <c r="G678" s="34"/>
      <c r="H678" s="34"/>
      <c r="I678" s="34"/>
      <c r="J678" s="34"/>
      <c r="K678" s="98">
        <v>44797</v>
      </c>
      <c r="L678" s="3" t="s">
        <v>316</v>
      </c>
      <c r="M678" s="34">
        <v>560000</v>
      </c>
      <c r="N678" s="34"/>
      <c r="O678" s="34">
        <f t="shared" si="91"/>
        <v>560000</v>
      </c>
      <c r="P678" s="34"/>
      <c r="Q678" s="34"/>
      <c r="R678" s="34"/>
      <c r="S678" s="34"/>
      <c r="T678" s="3" t="s">
        <v>2142</v>
      </c>
    </row>
    <row r="679" spans="1:21" x14ac:dyDescent="0.35">
      <c r="A679" s="3" t="s">
        <v>78</v>
      </c>
      <c r="B679" s="3"/>
      <c r="C679" s="3"/>
      <c r="D679" s="34"/>
      <c r="E679" s="91"/>
      <c r="F679" s="34"/>
      <c r="G679" s="34"/>
      <c r="H679" s="34"/>
      <c r="I679" s="34"/>
      <c r="J679" s="34"/>
      <c r="K679" s="21"/>
      <c r="L679" s="3"/>
      <c r="M679" s="34"/>
      <c r="N679" s="34"/>
      <c r="O679" s="34"/>
      <c r="P679" s="34"/>
      <c r="Q679" s="34"/>
      <c r="R679" s="34"/>
      <c r="S679" s="34"/>
      <c r="T679" s="3" t="s">
        <v>2142</v>
      </c>
    </row>
    <row r="680" spans="1:21" s="95" customFormat="1" x14ac:dyDescent="0.35">
      <c r="A680" s="18" t="s">
        <v>78</v>
      </c>
      <c r="B680" s="18"/>
      <c r="C680" s="18"/>
      <c r="D680" s="23"/>
      <c r="E680" s="94"/>
      <c r="F680" s="23"/>
      <c r="G680" s="23"/>
      <c r="H680" s="23"/>
      <c r="I680" s="23"/>
      <c r="J680" s="23"/>
      <c r="K680" s="36"/>
      <c r="L680" s="18"/>
      <c r="M680" s="23">
        <f t="shared" ref="M680:N680" si="92">+SUM(M672:M678)</f>
        <v>560000</v>
      </c>
      <c r="N680" s="23">
        <f t="shared" si="92"/>
        <v>634400</v>
      </c>
      <c r="O680" s="23">
        <f>+SUM(O672:O678)</f>
        <v>1194400</v>
      </c>
      <c r="P680" s="23">
        <f>+I671-M680</f>
        <v>-560000</v>
      </c>
      <c r="Q680" s="23">
        <f>+J671-N680</f>
        <v>560000</v>
      </c>
      <c r="R680" s="23">
        <f>+P680+Q680</f>
        <v>0</v>
      </c>
      <c r="S680" s="23">
        <f>+O680</f>
        <v>1194400</v>
      </c>
      <c r="T680" s="18"/>
      <c r="U680" s="95" t="s">
        <v>2302</v>
      </c>
    </row>
    <row r="681" spans="1:21" x14ac:dyDescent="0.35">
      <c r="A681" s="3" t="s">
        <v>79</v>
      </c>
      <c r="B681" s="3" t="s">
        <v>437</v>
      </c>
      <c r="C681" s="3"/>
      <c r="D681" s="34">
        <v>119.44</v>
      </c>
      <c r="E681" s="91">
        <v>10000</v>
      </c>
      <c r="F681" s="34">
        <f>+D681*0.8364</f>
        <v>99.899616000000009</v>
      </c>
      <c r="G681" s="34"/>
      <c r="H681" s="34">
        <f>+D681*E681</f>
        <v>1194400</v>
      </c>
      <c r="I681" s="34">
        <f>+CEILING(F681*G681,1000)</f>
        <v>0</v>
      </c>
      <c r="J681" s="34">
        <f>(H681-I681)</f>
        <v>1194400</v>
      </c>
      <c r="K681" s="99" t="s">
        <v>2112</v>
      </c>
      <c r="L681" s="3" t="s">
        <v>2109</v>
      </c>
      <c r="M681" s="34"/>
      <c r="N681" s="34"/>
      <c r="O681" s="34">
        <f t="shared" si="91"/>
        <v>0</v>
      </c>
      <c r="P681" s="34"/>
      <c r="Q681" s="34"/>
      <c r="R681" s="34"/>
      <c r="S681" s="34"/>
      <c r="T681" s="3" t="s">
        <v>2142</v>
      </c>
      <c r="U681" s="1" t="s">
        <v>2303</v>
      </c>
    </row>
    <row r="682" spans="1:21" x14ac:dyDescent="0.35">
      <c r="A682" s="3" t="s">
        <v>79</v>
      </c>
      <c r="B682" s="3"/>
      <c r="C682" s="3"/>
      <c r="D682" s="34"/>
      <c r="E682" s="91"/>
      <c r="F682" s="34"/>
      <c r="G682" s="34"/>
      <c r="H682" s="34"/>
      <c r="I682" s="34"/>
      <c r="J682" s="34"/>
      <c r="K682" s="98">
        <v>44236</v>
      </c>
      <c r="L682" s="3" t="s">
        <v>316</v>
      </c>
      <c r="M682" s="34">
        <v>20000</v>
      </c>
      <c r="N682" s="34"/>
      <c r="O682" s="34">
        <f t="shared" si="91"/>
        <v>20000</v>
      </c>
      <c r="P682" s="34"/>
      <c r="Q682" s="34"/>
      <c r="R682" s="34"/>
      <c r="S682" s="34"/>
      <c r="T682" s="3" t="s">
        <v>2142</v>
      </c>
    </row>
    <row r="683" spans="1:21" x14ac:dyDescent="0.35">
      <c r="A683" s="3" t="s">
        <v>79</v>
      </c>
      <c r="B683" s="3"/>
      <c r="C683" s="3"/>
      <c r="D683" s="34"/>
      <c r="E683" s="91"/>
      <c r="F683" s="34"/>
      <c r="G683" s="34"/>
      <c r="H683" s="34"/>
      <c r="I683" s="34"/>
      <c r="J683" s="34"/>
      <c r="K683" s="98">
        <v>44386</v>
      </c>
      <c r="L683" s="3" t="s">
        <v>316</v>
      </c>
      <c r="M683" s="34">
        <v>150000</v>
      </c>
      <c r="N683" s="34"/>
      <c r="O683" s="34">
        <f t="shared" si="91"/>
        <v>150000</v>
      </c>
      <c r="P683" s="34"/>
      <c r="Q683" s="34"/>
      <c r="R683" s="34"/>
      <c r="S683" s="34"/>
      <c r="T683" s="3" t="s">
        <v>2142</v>
      </c>
    </row>
    <row r="684" spans="1:21" x14ac:dyDescent="0.35">
      <c r="A684" s="3" t="s">
        <v>79</v>
      </c>
      <c r="B684" s="3"/>
      <c r="C684" s="3"/>
      <c r="D684" s="34"/>
      <c r="E684" s="91"/>
      <c r="F684" s="34"/>
      <c r="G684" s="34"/>
      <c r="H684" s="34"/>
      <c r="I684" s="34"/>
      <c r="J684" s="34"/>
      <c r="K684" s="98">
        <v>44746</v>
      </c>
      <c r="L684" s="3" t="s">
        <v>316</v>
      </c>
      <c r="M684" s="34">
        <v>10000</v>
      </c>
      <c r="N684" s="34"/>
      <c r="O684" s="34">
        <f t="shared" si="91"/>
        <v>10000</v>
      </c>
      <c r="P684" s="34"/>
      <c r="Q684" s="34"/>
      <c r="R684" s="34"/>
      <c r="S684" s="34"/>
      <c r="T684" s="3" t="s">
        <v>2142</v>
      </c>
    </row>
    <row r="685" spans="1:21" x14ac:dyDescent="0.35">
      <c r="A685" s="3" t="s">
        <v>79</v>
      </c>
      <c r="B685" s="3"/>
      <c r="C685" s="3"/>
      <c r="D685" s="34"/>
      <c r="E685" s="91"/>
      <c r="F685" s="34"/>
      <c r="G685" s="34"/>
      <c r="H685" s="34"/>
      <c r="I685" s="34"/>
      <c r="J685" s="34"/>
      <c r="K685" s="98">
        <v>44722</v>
      </c>
      <c r="L685" s="3" t="s">
        <v>9</v>
      </c>
      <c r="M685" s="34"/>
      <c r="N685" s="34">
        <v>290000</v>
      </c>
      <c r="O685" s="34">
        <f t="shared" si="91"/>
        <v>290000</v>
      </c>
      <c r="P685" s="34"/>
      <c r="Q685" s="34"/>
      <c r="R685" s="34"/>
      <c r="S685" s="34"/>
      <c r="T685" s="3" t="s">
        <v>2142</v>
      </c>
    </row>
    <row r="686" spans="1:21" x14ac:dyDescent="0.35">
      <c r="A686" s="3" t="s">
        <v>79</v>
      </c>
      <c r="B686" s="3"/>
      <c r="C686" s="3"/>
      <c r="D686" s="34"/>
      <c r="E686" s="91"/>
      <c r="F686" s="34"/>
      <c r="G686" s="34"/>
      <c r="H686" s="34"/>
      <c r="I686" s="34"/>
      <c r="J686" s="34"/>
      <c r="K686" s="98">
        <v>44720</v>
      </c>
      <c r="L686" s="3" t="s">
        <v>316</v>
      </c>
      <c r="M686" s="34">
        <v>700000</v>
      </c>
      <c r="N686" s="34"/>
      <c r="O686" s="34">
        <f t="shared" si="91"/>
        <v>700000</v>
      </c>
      <c r="P686" s="34"/>
      <c r="Q686" s="34"/>
      <c r="R686" s="34"/>
      <c r="S686" s="34"/>
      <c r="T686" s="3" t="s">
        <v>2142</v>
      </c>
    </row>
    <row r="687" spans="1:21" x14ac:dyDescent="0.35">
      <c r="A687" s="3" t="s">
        <v>79</v>
      </c>
      <c r="B687" s="3"/>
      <c r="C687" s="3"/>
      <c r="D687" s="34"/>
      <c r="E687" s="91"/>
      <c r="F687" s="34">
        <f>+D687*0.8364</f>
        <v>0</v>
      </c>
      <c r="G687" s="34"/>
      <c r="H687" s="34"/>
      <c r="I687" s="34"/>
      <c r="J687" s="34"/>
      <c r="K687" s="98">
        <v>44720</v>
      </c>
      <c r="L687" s="100" t="s">
        <v>2207</v>
      </c>
      <c r="M687" s="100">
        <v>-200000</v>
      </c>
      <c r="N687" s="34"/>
      <c r="O687" s="34">
        <f t="shared" si="91"/>
        <v>-200000</v>
      </c>
      <c r="P687" s="34"/>
      <c r="Q687" s="34"/>
      <c r="R687" s="34"/>
      <c r="S687" s="34"/>
      <c r="T687" s="3" t="s">
        <v>2142</v>
      </c>
    </row>
    <row r="688" spans="1:21" x14ac:dyDescent="0.35">
      <c r="A688" s="3" t="s">
        <v>79</v>
      </c>
      <c r="B688" s="3"/>
      <c r="C688" s="3"/>
      <c r="D688" s="34"/>
      <c r="E688" s="91"/>
      <c r="F688" s="34"/>
      <c r="G688" s="34"/>
      <c r="H688" s="34"/>
      <c r="I688" s="34"/>
      <c r="J688" s="34"/>
      <c r="K688" s="98">
        <v>44720</v>
      </c>
      <c r="L688" s="100" t="s">
        <v>2201</v>
      </c>
      <c r="M688" s="100">
        <v>-300000</v>
      </c>
      <c r="N688" s="34"/>
      <c r="O688" s="34">
        <f t="shared" si="91"/>
        <v>-300000</v>
      </c>
      <c r="P688" s="34"/>
      <c r="Q688" s="34"/>
      <c r="R688" s="34"/>
      <c r="S688" s="34"/>
      <c r="T688" s="3" t="s">
        <v>2142</v>
      </c>
    </row>
    <row r="689" spans="1:21" x14ac:dyDescent="0.35">
      <c r="A689" s="3" t="s">
        <v>79</v>
      </c>
      <c r="B689" s="3"/>
      <c r="C689" s="3"/>
      <c r="D689" s="34"/>
      <c r="E689" s="91"/>
      <c r="F689" s="34"/>
      <c r="G689" s="34"/>
      <c r="H689" s="34"/>
      <c r="I689" s="34"/>
      <c r="J689" s="34"/>
      <c r="K689" s="98">
        <v>44797</v>
      </c>
      <c r="L689" s="3" t="s">
        <v>316</v>
      </c>
      <c r="M689" s="34">
        <v>560000</v>
      </c>
      <c r="N689" s="34"/>
      <c r="O689" s="34">
        <f t="shared" si="91"/>
        <v>560000</v>
      </c>
      <c r="P689" s="34"/>
      <c r="Q689" s="34"/>
      <c r="R689" s="43"/>
      <c r="S689" s="43"/>
      <c r="T689" s="3" t="s">
        <v>2142</v>
      </c>
    </row>
    <row r="690" spans="1:21" x14ac:dyDescent="0.35">
      <c r="A690" s="3" t="s">
        <v>1996</v>
      </c>
      <c r="B690" s="3"/>
      <c r="C690" s="3"/>
      <c r="D690" s="34"/>
      <c r="E690" s="91"/>
      <c r="F690" s="34"/>
      <c r="G690" s="34"/>
      <c r="H690" s="34"/>
      <c r="I690" s="34"/>
      <c r="J690" s="34"/>
      <c r="K690" s="98">
        <v>44613</v>
      </c>
      <c r="L690" s="3" t="s">
        <v>316</v>
      </c>
      <c r="M690" s="34">
        <v>200000</v>
      </c>
      <c r="N690" s="34"/>
      <c r="O690" s="34">
        <f t="shared" si="91"/>
        <v>200000</v>
      </c>
      <c r="P690" s="34"/>
      <c r="Q690" s="34"/>
      <c r="R690" s="34"/>
      <c r="S690" s="34"/>
      <c r="T690" s="3" t="s">
        <v>2142</v>
      </c>
    </row>
    <row r="691" spans="1:21" x14ac:dyDescent="0.35">
      <c r="A691" s="3" t="s">
        <v>1996</v>
      </c>
      <c r="B691" s="3"/>
      <c r="C691" s="3"/>
      <c r="D691" s="34"/>
      <c r="E691" s="91"/>
      <c r="F691" s="34"/>
      <c r="G691" s="34"/>
      <c r="H691" s="34"/>
      <c r="I691" s="34"/>
      <c r="J691" s="34"/>
      <c r="K691" s="98">
        <v>44719</v>
      </c>
      <c r="L691" s="3" t="s">
        <v>316</v>
      </c>
      <c r="M691" s="34">
        <v>-200000</v>
      </c>
      <c r="N691" s="34"/>
      <c r="O691" s="34">
        <f t="shared" si="91"/>
        <v>-200000</v>
      </c>
      <c r="P691" s="34"/>
      <c r="Q691" s="34"/>
      <c r="R691" s="34"/>
      <c r="S691" s="34"/>
      <c r="T691" s="3" t="s">
        <v>2142</v>
      </c>
    </row>
    <row r="692" spans="1:21" x14ac:dyDescent="0.35">
      <c r="A692" s="3" t="s">
        <v>79</v>
      </c>
      <c r="B692" s="3"/>
      <c r="C692" s="3"/>
      <c r="D692" s="34"/>
      <c r="E692" s="91"/>
      <c r="F692" s="34"/>
      <c r="G692" s="34"/>
      <c r="H692" s="34"/>
      <c r="I692" s="34"/>
      <c r="J692" s="34"/>
      <c r="K692" s="98">
        <v>44797</v>
      </c>
      <c r="L692" s="3" t="s">
        <v>316</v>
      </c>
      <c r="M692" s="34">
        <v>560000</v>
      </c>
      <c r="N692" s="34"/>
      <c r="O692" s="34">
        <f t="shared" si="91"/>
        <v>560000</v>
      </c>
      <c r="P692" s="34"/>
      <c r="Q692" s="34"/>
      <c r="R692" s="34"/>
      <c r="S692" s="34"/>
      <c r="T692" s="3" t="s">
        <v>2142</v>
      </c>
    </row>
    <row r="693" spans="1:21" x14ac:dyDescent="0.35">
      <c r="A693" s="3" t="s">
        <v>79</v>
      </c>
      <c r="B693" s="3"/>
      <c r="C693" s="3"/>
      <c r="D693" s="34"/>
      <c r="E693" s="91"/>
      <c r="F693" s="34"/>
      <c r="G693" s="34"/>
      <c r="H693" s="34"/>
      <c r="I693" s="34"/>
      <c r="J693" s="34"/>
      <c r="K693" s="98">
        <v>44797</v>
      </c>
      <c r="L693" s="3" t="s">
        <v>316</v>
      </c>
      <c r="M693" s="34">
        <v>-560000</v>
      </c>
      <c r="N693" s="34"/>
      <c r="O693" s="34">
        <f t="shared" si="91"/>
        <v>-560000</v>
      </c>
      <c r="P693" s="34"/>
      <c r="Q693" s="34"/>
      <c r="R693" s="34"/>
      <c r="S693" s="34"/>
      <c r="T693" s="3" t="s">
        <v>2142</v>
      </c>
    </row>
    <row r="694" spans="1:21" x14ac:dyDescent="0.35">
      <c r="A694" s="3" t="s">
        <v>79</v>
      </c>
      <c r="B694" s="3"/>
      <c r="C694" s="3"/>
      <c r="D694" s="34"/>
      <c r="E694" s="91"/>
      <c r="F694" s="34"/>
      <c r="G694" s="34"/>
      <c r="H694" s="34"/>
      <c r="I694" s="34"/>
      <c r="J694" s="34"/>
      <c r="K694" s="98">
        <v>45247</v>
      </c>
      <c r="L694" s="100" t="s">
        <v>2208</v>
      </c>
      <c r="M694" s="34">
        <v>-35600</v>
      </c>
      <c r="N694" s="34"/>
      <c r="O694" s="34">
        <f t="shared" si="91"/>
        <v>-35600</v>
      </c>
      <c r="P694" s="34"/>
      <c r="Q694" s="34"/>
      <c r="R694" s="43"/>
      <c r="S694" s="43"/>
      <c r="T694" s="3" t="s">
        <v>2142</v>
      </c>
    </row>
    <row r="695" spans="1:21" x14ac:dyDescent="0.35">
      <c r="A695" s="3" t="s">
        <v>79</v>
      </c>
      <c r="B695" s="3"/>
      <c r="C695" s="3"/>
      <c r="D695" s="34"/>
      <c r="E695" s="91"/>
      <c r="F695" s="34"/>
      <c r="G695" s="34"/>
      <c r="H695" s="34"/>
      <c r="I695" s="34"/>
      <c r="J695" s="34"/>
      <c r="K695" s="21"/>
      <c r="L695" s="3"/>
      <c r="M695" s="34"/>
      <c r="N695" s="34"/>
      <c r="O695" s="34"/>
      <c r="P695" s="34"/>
      <c r="Q695" s="34"/>
      <c r="R695" s="34"/>
      <c r="S695" s="34"/>
      <c r="T695" s="3" t="s">
        <v>2142</v>
      </c>
    </row>
    <row r="696" spans="1:21" s="95" customFormat="1" x14ac:dyDescent="0.35">
      <c r="A696" s="18" t="s">
        <v>79</v>
      </c>
      <c r="B696" s="18"/>
      <c r="C696" s="18"/>
      <c r="D696" s="23"/>
      <c r="E696" s="94"/>
      <c r="F696" s="23"/>
      <c r="G696" s="23"/>
      <c r="H696" s="23"/>
      <c r="I696" s="23"/>
      <c r="J696" s="23"/>
      <c r="K696" s="36"/>
      <c r="L696" s="18"/>
      <c r="M696" s="23">
        <f t="shared" ref="M696:N696" si="93">SUM(M682:M694)</f>
        <v>904400</v>
      </c>
      <c r="N696" s="23">
        <f t="shared" si="93"/>
        <v>290000</v>
      </c>
      <c r="O696" s="23">
        <f>SUM(O682:O694)</f>
        <v>1194400</v>
      </c>
      <c r="P696" s="23">
        <f>+I681-M696</f>
        <v>-904400</v>
      </c>
      <c r="Q696" s="23">
        <f>+J681-N696</f>
        <v>904400</v>
      </c>
      <c r="R696" s="23">
        <f>+P696+Q696</f>
        <v>0</v>
      </c>
      <c r="S696" s="23">
        <f>+O696</f>
        <v>1194400</v>
      </c>
      <c r="T696" s="18"/>
      <c r="U696" s="95" t="s">
        <v>2302</v>
      </c>
    </row>
    <row r="697" spans="1:21" x14ac:dyDescent="0.35">
      <c r="A697" s="3" t="s">
        <v>80</v>
      </c>
      <c r="B697" s="3" t="s">
        <v>437</v>
      </c>
      <c r="C697" s="3"/>
      <c r="D697" s="34">
        <v>119.44</v>
      </c>
      <c r="E697" s="91">
        <v>10000</v>
      </c>
      <c r="F697" s="34">
        <f>+D697*0.8364</f>
        <v>99.899616000000009</v>
      </c>
      <c r="G697" s="34"/>
      <c r="H697" s="34">
        <f>+D697*E697</f>
        <v>1194400</v>
      </c>
      <c r="I697" s="34">
        <f>+CEILING(F697*G697,1000)</f>
        <v>0</v>
      </c>
      <c r="J697" s="34">
        <f>(H697-I697)</f>
        <v>1194400</v>
      </c>
      <c r="K697" s="99" t="s">
        <v>2113</v>
      </c>
      <c r="L697" s="3" t="s">
        <v>2109</v>
      </c>
      <c r="M697" s="34"/>
      <c r="N697" s="34"/>
      <c r="O697" s="34">
        <f t="shared" ref="O697:O710" si="94">+SUM(M697:N697)</f>
        <v>0</v>
      </c>
      <c r="P697" s="34"/>
      <c r="Q697" s="34"/>
      <c r="R697" s="34"/>
      <c r="S697" s="34"/>
      <c r="T697" s="3" t="s">
        <v>2135</v>
      </c>
      <c r="U697" s="1" t="s">
        <v>2303</v>
      </c>
    </row>
    <row r="698" spans="1:21" x14ac:dyDescent="0.35">
      <c r="A698" s="3" t="s">
        <v>80</v>
      </c>
      <c r="B698" s="3"/>
      <c r="C698" s="3"/>
      <c r="D698" s="34"/>
      <c r="E698" s="91"/>
      <c r="F698" s="34"/>
      <c r="G698" s="34"/>
      <c r="H698" s="34"/>
      <c r="I698" s="34"/>
      <c r="J698" s="34"/>
      <c r="K698" s="98">
        <v>44325</v>
      </c>
      <c r="L698" s="100" t="s">
        <v>2209</v>
      </c>
      <c r="M698" s="100">
        <v>300000</v>
      </c>
      <c r="N698" s="34"/>
      <c r="O698" s="34">
        <f t="shared" si="94"/>
        <v>300000</v>
      </c>
      <c r="P698" s="34"/>
      <c r="Q698" s="34"/>
      <c r="R698" s="34"/>
      <c r="S698" s="34"/>
      <c r="T698" s="3" t="s">
        <v>2135</v>
      </c>
    </row>
    <row r="699" spans="1:21" x14ac:dyDescent="0.35">
      <c r="A699" s="3" t="s">
        <v>80</v>
      </c>
      <c r="B699" s="3"/>
      <c r="C699" s="3"/>
      <c r="D699" s="34"/>
      <c r="E699" s="91"/>
      <c r="F699" s="34"/>
      <c r="G699" s="34"/>
      <c r="H699" s="34"/>
      <c r="I699" s="34"/>
      <c r="J699" s="34"/>
      <c r="K699" s="98">
        <v>44850</v>
      </c>
      <c r="L699" s="100" t="s">
        <v>2210</v>
      </c>
      <c r="M699" s="100">
        <v>301600</v>
      </c>
      <c r="N699" s="34"/>
      <c r="O699" s="34">
        <f t="shared" si="94"/>
        <v>301600</v>
      </c>
      <c r="P699" s="34"/>
      <c r="Q699" s="34"/>
      <c r="R699" s="34"/>
      <c r="S699" s="34"/>
      <c r="T699" s="3" t="s">
        <v>2135</v>
      </c>
    </row>
    <row r="700" spans="1:21" x14ac:dyDescent="0.35">
      <c r="A700" s="3" t="s">
        <v>80</v>
      </c>
      <c r="B700" s="3"/>
      <c r="C700" s="3"/>
      <c r="D700" s="34"/>
      <c r="E700" s="91"/>
      <c r="F700" s="34"/>
      <c r="G700" s="34"/>
      <c r="H700" s="34"/>
      <c r="I700" s="34"/>
      <c r="J700" s="34"/>
      <c r="K700" s="98">
        <v>44850</v>
      </c>
      <c r="L700" s="100" t="s">
        <v>2211</v>
      </c>
      <c r="M700" s="100">
        <v>280000</v>
      </c>
      <c r="N700" s="34"/>
      <c r="O700" s="34">
        <f t="shared" si="94"/>
        <v>280000</v>
      </c>
      <c r="P700" s="34"/>
      <c r="Q700" s="34"/>
      <c r="R700" s="34"/>
      <c r="S700" s="34"/>
      <c r="T700" s="3" t="s">
        <v>2135</v>
      </c>
    </row>
    <row r="701" spans="1:21" x14ac:dyDescent="0.35">
      <c r="A701" s="3" t="s">
        <v>80</v>
      </c>
      <c r="B701" s="3"/>
      <c r="C701" s="3"/>
      <c r="D701" s="34"/>
      <c r="E701" s="91"/>
      <c r="F701" s="34"/>
      <c r="G701" s="34"/>
      <c r="H701" s="34"/>
      <c r="I701" s="34"/>
      <c r="J701" s="34"/>
      <c r="K701" s="98">
        <v>45033</v>
      </c>
      <c r="L701" s="100" t="s">
        <v>2212</v>
      </c>
      <c r="M701" s="100">
        <v>361710</v>
      </c>
      <c r="N701" s="34"/>
      <c r="O701" s="34">
        <f t="shared" si="94"/>
        <v>361710</v>
      </c>
      <c r="P701" s="34"/>
      <c r="Q701" s="34"/>
      <c r="R701" s="34"/>
      <c r="S701" s="34"/>
      <c r="T701" s="3" t="s">
        <v>2135</v>
      </c>
    </row>
    <row r="702" spans="1:21" x14ac:dyDescent="0.35">
      <c r="A702" s="3" t="s">
        <v>80</v>
      </c>
      <c r="B702" s="3"/>
      <c r="C702" s="3"/>
      <c r="D702" s="34"/>
      <c r="E702" s="91"/>
      <c r="F702" s="34">
        <f>+D702*0.8364</f>
        <v>0</v>
      </c>
      <c r="G702" s="34"/>
      <c r="H702" s="34"/>
      <c r="I702" s="34"/>
      <c r="J702" s="34"/>
      <c r="K702" s="98">
        <v>45065</v>
      </c>
      <c r="L702" s="100" t="s">
        <v>2213</v>
      </c>
      <c r="M702" s="100">
        <v>-46000</v>
      </c>
      <c r="N702" s="34"/>
      <c r="O702" s="34">
        <f t="shared" si="94"/>
        <v>-46000</v>
      </c>
      <c r="P702" s="34"/>
      <c r="Q702" s="34"/>
      <c r="R702" s="34"/>
      <c r="S702" s="34"/>
      <c r="T702" s="3" t="s">
        <v>2135</v>
      </c>
    </row>
    <row r="703" spans="1:21" x14ac:dyDescent="0.35">
      <c r="A703" s="3" t="s">
        <v>80</v>
      </c>
      <c r="B703" s="3"/>
      <c r="C703" s="3"/>
      <c r="D703" s="34"/>
      <c r="E703" s="91"/>
      <c r="F703" s="34"/>
      <c r="G703" s="34"/>
      <c r="H703" s="34"/>
      <c r="I703" s="34"/>
      <c r="J703" s="34"/>
      <c r="K703" s="98">
        <v>45097</v>
      </c>
      <c r="L703" s="3" t="s">
        <v>9</v>
      </c>
      <c r="M703" s="34"/>
      <c r="N703" s="34">
        <v>90500</v>
      </c>
      <c r="O703" s="34">
        <f t="shared" si="94"/>
        <v>90500</v>
      </c>
      <c r="P703" s="34"/>
      <c r="Q703" s="34"/>
      <c r="R703" s="34"/>
      <c r="S703" s="34"/>
      <c r="T703" s="3" t="s">
        <v>2135</v>
      </c>
    </row>
    <row r="704" spans="1:21" x14ac:dyDescent="0.35">
      <c r="A704" s="3" t="s">
        <v>80</v>
      </c>
      <c r="B704" s="3"/>
      <c r="C704" s="3"/>
      <c r="D704" s="34"/>
      <c r="E704" s="91"/>
      <c r="F704" s="34"/>
      <c r="G704" s="34"/>
      <c r="H704" s="34"/>
      <c r="I704" s="34"/>
      <c r="J704" s="34"/>
      <c r="K704" s="98">
        <v>45097</v>
      </c>
      <c r="L704" s="3" t="s">
        <v>9</v>
      </c>
      <c r="M704" s="34"/>
      <c r="N704" s="34">
        <v>114000</v>
      </c>
      <c r="O704" s="34">
        <f t="shared" si="94"/>
        <v>114000</v>
      </c>
      <c r="P704" s="34"/>
      <c r="Q704" s="34"/>
      <c r="R704" s="34"/>
      <c r="S704" s="34"/>
      <c r="T704" s="3" t="s">
        <v>2135</v>
      </c>
    </row>
    <row r="705" spans="1:21" x14ac:dyDescent="0.35">
      <c r="A705" s="3" t="s">
        <v>80</v>
      </c>
      <c r="B705" s="3"/>
      <c r="C705" s="3"/>
      <c r="D705" s="34"/>
      <c r="E705" s="91"/>
      <c r="F705" s="34"/>
      <c r="G705" s="34"/>
      <c r="H705" s="34"/>
      <c r="I705" s="34"/>
      <c r="J705" s="34"/>
      <c r="K705" s="98"/>
      <c r="L705" s="3" t="s">
        <v>316</v>
      </c>
      <c r="M705" s="34">
        <v>700000</v>
      </c>
      <c r="N705" s="34"/>
      <c r="O705" s="34">
        <f t="shared" si="94"/>
        <v>700000</v>
      </c>
      <c r="P705" s="34"/>
      <c r="Q705" s="34"/>
      <c r="R705" s="34"/>
      <c r="S705" s="34"/>
      <c r="T705" s="3" t="s">
        <v>2135</v>
      </c>
    </row>
    <row r="706" spans="1:21" x14ac:dyDescent="0.35">
      <c r="A706" s="3" t="s">
        <v>80</v>
      </c>
      <c r="B706" s="3"/>
      <c r="C706" s="3"/>
      <c r="D706" s="34"/>
      <c r="E706" s="91"/>
      <c r="F706" s="34"/>
      <c r="G706" s="34"/>
      <c r="H706" s="34"/>
      <c r="I706" s="34"/>
      <c r="J706" s="34"/>
      <c r="K706" s="98">
        <v>45104</v>
      </c>
      <c r="L706" s="3" t="s">
        <v>9</v>
      </c>
      <c r="M706" s="34"/>
      <c r="N706" s="34">
        <v>50000</v>
      </c>
      <c r="O706" s="34">
        <f t="shared" si="94"/>
        <v>50000</v>
      </c>
      <c r="P706" s="34"/>
      <c r="Q706" s="34"/>
      <c r="R706" s="34"/>
      <c r="S706" s="34"/>
      <c r="T706" s="3" t="s">
        <v>2135</v>
      </c>
    </row>
    <row r="707" spans="1:21" x14ac:dyDescent="0.35">
      <c r="A707" s="3" t="s">
        <v>80</v>
      </c>
      <c r="B707" s="3"/>
      <c r="C707" s="3"/>
      <c r="D707" s="34"/>
      <c r="E707" s="91"/>
      <c r="F707" s="34"/>
      <c r="G707" s="34"/>
      <c r="H707" s="34"/>
      <c r="I707" s="34"/>
      <c r="J707" s="34"/>
      <c r="K707" s="98">
        <v>45105</v>
      </c>
      <c r="L707" s="3" t="s">
        <v>316</v>
      </c>
      <c r="M707" s="34">
        <v>-620000</v>
      </c>
      <c r="N707" s="34"/>
      <c r="O707" s="34">
        <f t="shared" si="94"/>
        <v>-620000</v>
      </c>
      <c r="P707" s="34"/>
      <c r="Q707" s="34"/>
      <c r="R707" s="43"/>
      <c r="S707" s="43"/>
      <c r="T707" s="3" t="s">
        <v>2135</v>
      </c>
    </row>
    <row r="708" spans="1:21" x14ac:dyDescent="0.35">
      <c r="A708" s="3" t="s">
        <v>80</v>
      </c>
      <c r="B708" s="3"/>
      <c r="C708" s="3"/>
      <c r="D708" s="34"/>
      <c r="E708" s="91"/>
      <c r="F708" s="34"/>
      <c r="G708" s="34"/>
      <c r="H708" s="34"/>
      <c r="I708" s="34"/>
      <c r="J708" s="34"/>
      <c r="K708" s="98">
        <v>45113</v>
      </c>
      <c r="L708" s="3" t="s">
        <v>316</v>
      </c>
      <c r="M708" s="34">
        <v>-337000</v>
      </c>
      <c r="N708" s="34"/>
      <c r="O708" s="34">
        <f t="shared" si="94"/>
        <v>-337000</v>
      </c>
      <c r="P708" s="34"/>
      <c r="Q708" s="34"/>
      <c r="R708" s="34"/>
      <c r="S708" s="34"/>
      <c r="T708" s="3" t="s">
        <v>2135</v>
      </c>
    </row>
    <row r="709" spans="1:21" x14ac:dyDescent="0.35">
      <c r="A709" s="3" t="s">
        <v>80</v>
      </c>
      <c r="B709" s="3"/>
      <c r="C709" s="3"/>
      <c r="D709" s="34"/>
      <c r="E709" s="91"/>
      <c r="F709" s="34"/>
      <c r="G709" s="34"/>
      <c r="H709" s="34"/>
      <c r="I709" s="34"/>
      <c r="J709" s="34"/>
      <c r="K709" s="98">
        <v>45126</v>
      </c>
      <c r="L709" s="3" t="s">
        <v>316</v>
      </c>
      <c r="M709" s="34">
        <v>-143000</v>
      </c>
      <c r="N709" s="34"/>
      <c r="O709" s="34">
        <f t="shared" si="94"/>
        <v>-143000</v>
      </c>
      <c r="P709" s="34"/>
      <c r="Q709" s="34"/>
      <c r="R709" s="34"/>
      <c r="S709" s="34"/>
      <c r="T709" s="3" t="s">
        <v>2135</v>
      </c>
    </row>
    <row r="710" spans="1:21" x14ac:dyDescent="0.35">
      <c r="A710" s="3" t="s">
        <v>80</v>
      </c>
      <c r="B710" s="3"/>
      <c r="C710" s="3"/>
      <c r="D710" s="34"/>
      <c r="E710" s="91"/>
      <c r="F710" s="34"/>
      <c r="G710" s="34"/>
      <c r="H710" s="34"/>
      <c r="I710" s="34"/>
      <c r="J710" s="34"/>
      <c r="K710" s="98">
        <v>45126</v>
      </c>
      <c r="L710" s="3" t="s">
        <v>9</v>
      </c>
      <c r="M710" s="34"/>
      <c r="N710" s="34">
        <v>143000</v>
      </c>
      <c r="O710" s="34">
        <f t="shared" si="94"/>
        <v>143000</v>
      </c>
      <c r="P710" s="34"/>
      <c r="Q710" s="34"/>
      <c r="R710" s="34"/>
      <c r="S710" s="34"/>
      <c r="T710" s="3" t="s">
        <v>2135</v>
      </c>
    </row>
    <row r="711" spans="1:21" x14ac:dyDescent="0.35">
      <c r="A711" s="3" t="s">
        <v>80</v>
      </c>
      <c r="B711" s="3"/>
      <c r="C711" s="3"/>
      <c r="D711" s="34"/>
      <c r="E711" s="91"/>
      <c r="F711" s="34"/>
      <c r="G711" s="34"/>
      <c r="H711" s="34"/>
      <c r="I711" s="34"/>
      <c r="J711" s="34"/>
      <c r="K711" s="21"/>
      <c r="L711" s="3"/>
      <c r="M711" s="34"/>
      <c r="N711" s="34"/>
      <c r="O711" s="34"/>
      <c r="P711" s="34"/>
      <c r="Q711" s="34"/>
      <c r="R711" s="34"/>
      <c r="S711" s="34"/>
      <c r="T711" s="3" t="s">
        <v>2135</v>
      </c>
    </row>
    <row r="712" spans="1:21" s="95" customFormat="1" x14ac:dyDescent="0.35">
      <c r="A712" s="18" t="s">
        <v>80</v>
      </c>
      <c r="B712" s="18"/>
      <c r="C712" s="18"/>
      <c r="D712" s="23"/>
      <c r="E712" s="94"/>
      <c r="F712" s="23"/>
      <c r="G712" s="23"/>
      <c r="H712" s="23"/>
      <c r="I712" s="23"/>
      <c r="J712" s="23"/>
      <c r="K712" s="36"/>
      <c r="L712" s="18"/>
      <c r="M712" s="23">
        <f t="shared" ref="M712:N712" si="95">SUM(M698:M710)</f>
        <v>797310</v>
      </c>
      <c r="N712" s="23">
        <f t="shared" si="95"/>
        <v>397500</v>
      </c>
      <c r="O712" s="23">
        <f>SUM(O698:O710)</f>
        <v>1194810</v>
      </c>
      <c r="P712" s="23">
        <f>+I697-M712</f>
        <v>-797310</v>
      </c>
      <c r="Q712" s="23">
        <f>+J697-N712</f>
        <v>796900</v>
      </c>
      <c r="R712" s="23">
        <f>+P712+Q712</f>
        <v>-410</v>
      </c>
      <c r="S712" s="23">
        <f>+O712</f>
        <v>1194810</v>
      </c>
      <c r="T712" s="18"/>
      <c r="U712" s="95" t="s">
        <v>2302</v>
      </c>
    </row>
    <row r="713" spans="1:21" x14ac:dyDescent="0.35">
      <c r="A713" s="3" t="s">
        <v>81</v>
      </c>
      <c r="B713" s="3" t="s">
        <v>437</v>
      </c>
      <c r="C713" s="3"/>
      <c r="D713" s="34">
        <v>119.44</v>
      </c>
      <c r="E713" s="91">
        <v>10000</v>
      </c>
      <c r="F713" s="34">
        <f>+D713*0.8364</f>
        <v>99.899616000000009</v>
      </c>
      <c r="G713" s="34"/>
      <c r="H713" s="34">
        <f>+D713*E713</f>
        <v>1194400</v>
      </c>
      <c r="I713" s="34">
        <f>+CEILING(F713*G713,1000)</f>
        <v>0</v>
      </c>
      <c r="J713" s="34">
        <f>(H713-I713)</f>
        <v>1194400</v>
      </c>
      <c r="K713" s="98">
        <v>44434</v>
      </c>
      <c r="L713" s="3" t="s">
        <v>2109</v>
      </c>
      <c r="M713" s="34"/>
      <c r="N713" s="34"/>
      <c r="O713" s="34">
        <f t="shared" ref="O713:O722" si="96">+SUM(M713:N713)</f>
        <v>0</v>
      </c>
      <c r="P713" s="34"/>
      <c r="Q713" s="34"/>
      <c r="R713" s="34"/>
      <c r="S713" s="34"/>
      <c r="T713" s="3" t="s">
        <v>2135</v>
      </c>
      <c r="U713" s="1" t="s">
        <v>2303</v>
      </c>
    </row>
    <row r="714" spans="1:21" x14ac:dyDescent="0.35">
      <c r="A714" s="3" t="s">
        <v>81</v>
      </c>
      <c r="B714" s="3"/>
      <c r="C714" s="3"/>
      <c r="D714" s="34"/>
      <c r="E714" s="91"/>
      <c r="F714" s="34"/>
      <c r="G714" s="34"/>
      <c r="H714" s="34"/>
      <c r="I714" s="34"/>
      <c r="J714" s="34"/>
      <c r="K714" s="98">
        <v>44325</v>
      </c>
      <c r="L714" s="100" t="s">
        <v>2214</v>
      </c>
      <c r="M714" s="34">
        <v>300000</v>
      </c>
      <c r="N714" s="34"/>
      <c r="O714" s="34">
        <f t="shared" si="96"/>
        <v>300000</v>
      </c>
      <c r="P714" s="34"/>
      <c r="Q714" s="34"/>
      <c r="R714" s="34"/>
      <c r="S714" s="34"/>
      <c r="T714" s="3" t="s">
        <v>2135</v>
      </c>
    </row>
    <row r="715" spans="1:21" x14ac:dyDescent="0.35">
      <c r="A715" s="3" t="s">
        <v>81</v>
      </c>
      <c r="B715" s="3"/>
      <c r="C715" s="3"/>
      <c r="D715" s="34"/>
      <c r="E715" s="91"/>
      <c r="F715" s="34">
        <f>+D715*0.8364</f>
        <v>0</v>
      </c>
      <c r="G715" s="34"/>
      <c r="H715" s="34"/>
      <c r="I715" s="34"/>
      <c r="J715" s="34"/>
      <c r="K715" s="98">
        <v>44850</v>
      </c>
      <c r="L715" s="100" t="s">
        <v>2215</v>
      </c>
      <c r="M715" s="34">
        <v>181710</v>
      </c>
      <c r="N715" s="34"/>
      <c r="O715" s="34">
        <f t="shared" si="96"/>
        <v>181710</v>
      </c>
      <c r="P715" s="34"/>
      <c r="Q715" s="34"/>
      <c r="R715" s="34"/>
      <c r="S715" s="34"/>
      <c r="T715" s="3" t="s">
        <v>2135</v>
      </c>
    </row>
    <row r="716" spans="1:21" x14ac:dyDescent="0.35">
      <c r="A716" s="3" t="s">
        <v>81</v>
      </c>
      <c r="B716" s="3"/>
      <c r="C716" s="3"/>
      <c r="D716" s="34"/>
      <c r="E716" s="91"/>
      <c r="F716" s="34"/>
      <c r="G716" s="34"/>
      <c r="H716" s="34"/>
      <c r="I716" s="34"/>
      <c r="J716" s="34"/>
      <c r="K716" s="98">
        <v>44850</v>
      </c>
      <c r="L716" s="100" t="s">
        <v>2216</v>
      </c>
      <c r="M716" s="34">
        <v>440000</v>
      </c>
      <c r="N716" s="34"/>
      <c r="O716" s="34">
        <f t="shared" si="96"/>
        <v>440000</v>
      </c>
      <c r="P716" s="34"/>
      <c r="Q716" s="34"/>
      <c r="R716" s="34"/>
      <c r="S716" s="34"/>
      <c r="T716" s="3" t="s">
        <v>2135</v>
      </c>
    </row>
    <row r="717" spans="1:21" x14ac:dyDescent="0.35">
      <c r="A717" s="3" t="s">
        <v>81</v>
      </c>
      <c r="B717" s="3"/>
      <c r="C717" s="3"/>
      <c r="D717" s="34"/>
      <c r="E717" s="91"/>
      <c r="F717" s="34"/>
      <c r="G717" s="34"/>
      <c r="H717" s="34"/>
      <c r="I717" s="34"/>
      <c r="J717" s="34"/>
      <c r="K717" s="98">
        <v>45027</v>
      </c>
      <c r="L717" s="3" t="s">
        <v>9</v>
      </c>
      <c r="M717" s="34"/>
      <c r="N717" s="34">
        <v>634400</v>
      </c>
      <c r="O717" s="34">
        <f t="shared" si="96"/>
        <v>634400</v>
      </c>
      <c r="P717" s="34"/>
      <c r="Q717" s="34"/>
      <c r="R717" s="34"/>
      <c r="S717" s="34"/>
      <c r="T717" s="3" t="s">
        <v>2135</v>
      </c>
    </row>
    <row r="718" spans="1:21" x14ac:dyDescent="0.35">
      <c r="A718" s="3" t="s">
        <v>81</v>
      </c>
      <c r="B718" s="3"/>
      <c r="C718" s="3"/>
      <c r="D718" s="34"/>
      <c r="E718" s="91"/>
      <c r="F718" s="34"/>
      <c r="G718" s="34"/>
      <c r="H718" s="34"/>
      <c r="I718" s="34"/>
      <c r="J718" s="34"/>
      <c r="K718" s="98">
        <v>45033</v>
      </c>
      <c r="L718" s="100" t="s">
        <v>2217</v>
      </c>
      <c r="M718" s="34">
        <v>-361710</v>
      </c>
      <c r="N718" s="34"/>
      <c r="O718" s="34">
        <f t="shared" si="96"/>
        <v>-361710</v>
      </c>
      <c r="P718" s="34"/>
      <c r="Q718" s="34"/>
      <c r="R718" s="34"/>
      <c r="S718" s="34"/>
      <c r="T718" s="3" t="s">
        <v>2135</v>
      </c>
    </row>
    <row r="719" spans="1:21" x14ac:dyDescent="0.35">
      <c r="A719" s="3" t="s">
        <v>81</v>
      </c>
      <c r="B719" s="3"/>
      <c r="C719" s="3"/>
      <c r="D719" s="34"/>
      <c r="E719" s="91"/>
      <c r="F719" s="34"/>
      <c r="G719" s="34"/>
      <c r="H719" s="34"/>
      <c r="I719" s="34"/>
      <c r="J719" s="34"/>
      <c r="K719" s="98">
        <v>45052</v>
      </c>
      <c r="L719" s="3" t="s">
        <v>316</v>
      </c>
      <c r="M719" s="34">
        <v>560000</v>
      </c>
      <c r="N719" s="34"/>
      <c r="O719" s="34">
        <f t="shared" si="96"/>
        <v>560000</v>
      </c>
      <c r="P719" s="34"/>
      <c r="Q719" s="34"/>
      <c r="R719" s="34"/>
      <c r="S719" s="34"/>
      <c r="T719" s="3" t="s">
        <v>2135</v>
      </c>
    </row>
    <row r="720" spans="1:21" x14ac:dyDescent="0.35">
      <c r="A720" s="3" t="s">
        <v>81</v>
      </c>
      <c r="B720" s="3"/>
      <c r="C720" s="3"/>
      <c r="D720" s="34"/>
      <c r="E720" s="91"/>
      <c r="F720" s="34"/>
      <c r="G720" s="34"/>
      <c r="H720" s="34"/>
      <c r="I720" s="34"/>
      <c r="J720" s="34"/>
      <c r="K720" s="98">
        <v>45065</v>
      </c>
      <c r="L720" s="100" t="s">
        <v>2218</v>
      </c>
      <c r="M720" s="34">
        <v>46000</v>
      </c>
      <c r="N720" s="34"/>
      <c r="O720" s="34">
        <f t="shared" si="96"/>
        <v>46000</v>
      </c>
      <c r="P720" s="34"/>
      <c r="Q720" s="34"/>
      <c r="R720" s="34"/>
      <c r="S720" s="34"/>
      <c r="T720" s="3" t="s">
        <v>2135</v>
      </c>
    </row>
    <row r="721" spans="1:21" x14ac:dyDescent="0.35">
      <c r="A721" s="3" t="s">
        <v>81</v>
      </c>
      <c r="B721" s="3"/>
      <c r="C721" s="3"/>
      <c r="D721" s="34"/>
      <c r="E721" s="91"/>
      <c r="F721" s="34"/>
      <c r="G721" s="34"/>
      <c r="H721" s="34"/>
      <c r="I721" s="34"/>
      <c r="J721" s="34"/>
      <c r="K721" s="98">
        <v>45065</v>
      </c>
      <c r="L721" s="3" t="s">
        <v>316</v>
      </c>
      <c r="M721" s="34">
        <v>-400000</v>
      </c>
      <c r="N721" s="34"/>
      <c r="O721" s="34">
        <f t="shared" si="96"/>
        <v>-400000</v>
      </c>
      <c r="P721" s="34"/>
      <c r="Q721" s="34"/>
      <c r="R721" s="43"/>
      <c r="S721" s="43"/>
      <c r="T721" s="3" t="s">
        <v>2135</v>
      </c>
    </row>
    <row r="722" spans="1:21" x14ac:dyDescent="0.35">
      <c r="A722" s="3" t="s">
        <v>81</v>
      </c>
      <c r="B722" s="3"/>
      <c r="C722" s="3"/>
      <c r="D722" s="34"/>
      <c r="E722" s="91"/>
      <c r="F722" s="34"/>
      <c r="G722" s="34"/>
      <c r="H722" s="34"/>
      <c r="I722" s="34"/>
      <c r="J722" s="34"/>
      <c r="K722" s="98">
        <v>45065</v>
      </c>
      <c r="L722" s="3" t="s">
        <v>316</v>
      </c>
      <c r="M722" s="34">
        <v>-206000</v>
      </c>
      <c r="N722" s="34"/>
      <c r="O722" s="34">
        <f t="shared" si="96"/>
        <v>-206000</v>
      </c>
      <c r="P722" s="34"/>
      <c r="Q722" s="34"/>
      <c r="R722" s="34"/>
      <c r="S722" s="34"/>
      <c r="T722" s="3" t="s">
        <v>2135</v>
      </c>
    </row>
    <row r="723" spans="1:21" x14ac:dyDescent="0.35">
      <c r="A723" s="3" t="s">
        <v>81</v>
      </c>
      <c r="B723" s="3"/>
      <c r="C723" s="3"/>
      <c r="D723" s="34"/>
      <c r="E723" s="91"/>
      <c r="F723" s="34"/>
      <c r="G723" s="34"/>
      <c r="H723" s="34"/>
      <c r="I723" s="34"/>
      <c r="J723" s="34"/>
      <c r="K723" s="21"/>
      <c r="L723" s="3"/>
      <c r="M723" s="34"/>
      <c r="N723" s="34"/>
      <c r="O723" s="34"/>
      <c r="P723" s="34"/>
      <c r="Q723" s="34"/>
      <c r="R723" s="34"/>
      <c r="S723" s="34"/>
      <c r="T723" s="3" t="s">
        <v>2135</v>
      </c>
    </row>
    <row r="724" spans="1:21" s="95" customFormat="1" x14ac:dyDescent="0.35">
      <c r="A724" s="18" t="s">
        <v>81</v>
      </c>
      <c r="B724" s="18"/>
      <c r="C724" s="18"/>
      <c r="D724" s="23"/>
      <c r="E724" s="94"/>
      <c r="F724" s="23"/>
      <c r="G724" s="23"/>
      <c r="H724" s="23"/>
      <c r="I724" s="23"/>
      <c r="J724" s="23"/>
      <c r="K724" s="36"/>
      <c r="L724" s="18"/>
      <c r="M724" s="23">
        <f t="shared" ref="M724:N724" si="97">SUM(M714:M722)</f>
        <v>560000</v>
      </c>
      <c r="N724" s="23">
        <f t="shared" si="97"/>
        <v>634400</v>
      </c>
      <c r="O724" s="23">
        <f>SUM(O714:O722)</f>
        <v>1194400</v>
      </c>
      <c r="P724" s="23">
        <f>+I713-M724</f>
        <v>-560000</v>
      </c>
      <c r="Q724" s="23">
        <f>+J713-N724</f>
        <v>560000</v>
      </c>
      <c r="R724" s="23">
        <f>+P724+Q724</f>
        <v>0</v>
      </c>
      <c r="S724" s="23">
        <f>+O724</f>
        <v>1194400</v>
      </c>
      <c r="T724" s="18"/>
      <c r="U724" s="95" t="s">
        <v>2302</v>
      </c>
    </row>
    <row r="725" spans="1:21" x14ac:dyDescent="0.35">
      <c r="A725" s="3" t="s">
        <v>82</v>
      </c>
      <c r="B725" s="3" t="s">
        <v>437</v>
      </c>
      <c r="C725" s="3"/>
      <c r="D725" s="34">
        <v>119.49</v>
      </c>
      <c r="E725" s="91">
        <v>10000</v>
      </c>
      <c r="F725" s="34">
        <f>+D725*0.8364</f>
        <v>99.941435999999996</v>
      </c>
      <c r="G725" s="34"/>
      <c r="H725" s="34">
        <f>+D725*E725</f>
        <v>1194900</v>
      </c>
      <c r="I725" s="34">
        <f>+CEILING(F725*G725,1000)</f>
        <v>0</v>
      </c>
      <c r="J725" s="34">
        <f>(H725-I725)</f>
        <v>1194900</v>
      </c>
      <c r="K725" s="98">
        <v>44424</v>
      </c>
      <c r="L725" s="3" t="s">
        <v>2109</v>
      </c>
      <c r="M725" s="34"/>
      <c r="N725" s="34"/>
      <c r="O725" s="34">
        <f t="shared" ref="O725:O733" si="98">+SUM(M725:N725)</f>
        <v>0</v>
      </c>
      <c r="P725" s="34"/>
      <c r="Q725" s="34"/>
      <c r="R725" s="34"/>
      <c r="S725" s="34"/>
      <c r="T725" s="3" t="s">
        <v>2132</v>
      </c>
      <c r="U725" s="1" t="s">
        <v>2303</v>
      </c>
    </row>
    <row r="726" spans="1:21" x14ac:dyDescent="0.35">
      <c r="A726" s="3" t="s">
        <v>82</v>
      </c>
      <c r="B726" s="3"/>
      <c r="C726" s="3"/>
      <c r="D726" s="34"/>
      <c r="E726" s="91"/>
      <c r="F726" s="34"/>
      <c r="G726" s="34"/>
      <c r="H726" s="34"/>
      <c r="I726" s="34"/>
      <c r="J726" s="34"/>
      <c r="K726" s="98">
        <v>44424</v>
      </c>
      <c r="L726" s="3" t="s">
        <v>1182</v>
      </c>
      <c r="M726" s="34"/>
      <c r="N726" s="34">
        <v>5000</v>
      </c>
      <c r="O726" s="34">
        <f t="shared" si="98"/>
        <v>5000</v>
      </c>
      <c r="P726" s="34"/>
      <c r="Q726" s="34"/>
      <c r="R726" s="34"/>
      <c r="S726" s="34"/>
      <c r="T726" s="3" t="s">
        <v>2132</v>
      </c>
    </row>
    <row r="727" spans="1:21" x14ac:dyDescent="0.35">
      <c r="A727" s="3" t="s">
        <v>82</v>
      </c>
      <c r="B727" s="3"/>
      <c r="C727" s="3"/>
      <c r="D727" s="34"/>
      <c r="E727" s="91"/>
      <c r="F727" s="34"/>
      <c r="G727" s="34"/>
      <c r="H727" s="34"/>
      <c r="I727" s="34"/>
      <c r="J727" s="34"/>
      <c r="K727" s="98">
        <v>44425</v>
      </c>
      <c r="L727" s="3" t="s">
        <v>1182</v>
      </c>
      <c r="M727" s="34"/>
      <c r="N727" s="34">
        <v>235000</v>
      </c>
      <c r="O727" s="34">
        <f t="shared" si="98"/>
        <v>235000</v>
      </c>
      <c r="P727" s="34"/>
      <c r="Q727" s="34"/>
      <c r="R727" s="34"/>
      <c r="S727" s="34"/>
      <c r="T727" s="3" t="s">
        <v>2132</v>
      </c>
    </row>
    <row r="728" spans="1:21" x14ac:dyDescent="0.35">
      <c r="A728" s="3" t="s">
        <v>82</v>
      </c>
      <c r="B728" s="3"/>
      <c r="C728" s="3"/>
      <c r="D728" s="34"/>
      <c r="E728" s="91"/>
      <c r="F728" s="34"/>
      <c r="G728" s="34"/>
      <c r="H728" s="34"/>
      <c r="I728" s="34"/>
      <c r="J728" s="34"/>
      <c r="K728" s="98">
        <v>44468</v>
      </c>
      <c r="L728" s="3" t="s">
        <v>1182</v>
      </c>
      <c r="M728" s="34"/>
      <c r="N728" s="34">
        <v>60000</v>
      </c>
      <c r="O728" s="34">
        <f t="shared" si="98"/>
        <v>60000</v>
      </c>
      <c r="P728" s="34"/>
      <c r="Q728" s="34"/>
      <c r="R728" s="34"/>
      <c r="S728" s="34"/>
      <c r="T728" s="3" t="s">
        <v>2132</v>
      </c>
    </row>
    <row r="729" spans="1:21" x14ac:dyDescent="0.35">
      <c r="A729" s="3" t="s">
        <v>82</v>
      </c>
      <c r="B729" s="3"/>
      <c r="C729" s="3"/>
      <c r="D729" s="34"/>
      <c r="E729" s="91"/>
      <c r="F729" s="34"/>
      <c r="G729" s="34"/>
      <c r="H729" s="34"/>
      <c r="I729" s="34"/>
      <c r="J729" s="34"/>
      <c r="K729" s="98">
        <v>44585</v>
      </c>
      <c r="L729" s="3" t="s">
        <v>1182</v>
      </c>
      <c r="M729" s="34"/>
      <c r="N729" s="34">
        <v>300000</v>
      </c>
      <c r="O729" s="34">
        <f t="shared" si="98"/>
        <v>300000</v>
      </c>
      <c r="P729" s="34"/>
      <c r="Q729" s="34"/>
      <c r="R729" s="34"/>
      <c r="S729" s="34"/>
      <c r="T729" s="3" t="s">
        <v>2132</v>
      </c>
    </row>
    <row r="730" spans="1:21" x14ac:dyDescent="0.35">
      <c r="A730" s="3" t="s">
        <v>82</v>
      </c>
      <c r="B730" s="3"/>
      <c r="C730" s="3"/>
      <c r="D730" s="34"/>
      <c r="E730" s="91"/>
      <c r="F730" s="34"/>
      <c r="G730" s="34"/>
      <c r="H730" s="34"/>
      <c r="I730" s="34"/>
      <c r="J730" s="34"/>
      <c r="K730" s="98">
        <v>44680</v>
      </c>
      <c r="L730" s="3" t="s">
        <v>1182</v>
      </c>
      <c r="M730" s="34"/>
      <c r="N730" s="34">
        <v>5000</v>
      </c>
      <c r="O730" s="34">
        <f t="shared" si="98"/>
        <v>5000</v>
      </c>
      <c r="P730" s="34"/>
      <c r="Q730" s="34"/>
      <c r="R730" s="34"/>
      <c r="S730" s="34"/>
      <c r="T730" s="3" t="s">
        <v>2132</v>
      </c>
    </row>
    <row r="731" spans="1:21" x14ac:dyDescent="0.35">
      <c r="A731" s="3" t="s">
        <v>82</v>
      </c>
      <c r="B731" s="3"/>
      <c r="C731" s="3"/>
      <c r="D731" s="34"/>
      <c r="E731" s="91"/>
      <c r="F731" s="34"/>
      <c r="G731" s="34"/>
      <c r="H731" s="34"/>
      <c r="I731" s="34"/>
      <c r="J731" s="34"/>
      <c r="K731" s="98">
        <v>44680</v>
      </c>
      <c r="L731" s="3" t="s">
        <v>1182</v>
      </c>
      <c r="M731" s="34"/>
      <c r="N731" s="34">
        <v>11250</v>
      </c>
      <c r="O731" s="34">
        <f t="shared" si="98"/>
        <v>11250</v>
      </c>
      <c r="P731" s="34"/>
      <c r="Q731" s="34"/>
      <c r="R731" s="34"/>
      <c r="S731" s="34"/>
      <c r="T731" s="3" t="s">
        <v>2132</v>
      </c>
    </row>
    <row r="732" spans="1:21" x14ac:dyDescent="0.35">
      <c r="A732" s="3" t="s">
        <v>82</v>
      </c>
      <c r="B732" s="3"/>
      <c r="C732" s="3"/>
      <c r="D732" s="34"/>
      <c r="E732" s="91"/>
      <c r="F732" s="34">
        <f>+D732*0.8364</f>
        <v>0</v>
      </c>
      <c r="G732" s="34"/>
      <c r="H732" s="34"/>
      <c r="I732" s="34"/>
      <c r="J732" s="34"/>
      <c r="K732" s="98">
        <v>44793</v>
      </c>
      <c r="L732" s="3" t="s">
        <v>316</v>
      </c>
      <c r="M732" s="34">
        <v>560000</v>
      </c>
      <c r="N732" s="34"/>
      <c r="O732" s="34">
        <f t="shared" si="98"/>
        <v>560000</v>
      </c>
      <c r="P732" s="34"/>
      <c r="Q732" s="34"/>
      <c r="R732" s="34"/>
      <c r="S732" s="34"/>
      <c r="T732" s="3" t="s">
        <v>2132</v>
      </c>
    </row>
    <row r="733" spans="1:21" x14ac:dyDescent="0.35">
      <c r="A733" s="3" t="s">
        <v>82</v>
      </c>
      <c r="B733" s="3"/>
      <c r="C733" s="3"/>
      <c r="D733" s="34"/>
      <c r="E733" s="91"/>
      <c r="F733" s="34"/>
      <c r="G733" s="34"/>
      <c r="H733" s="34"/>
      <c r="I733" s="34"/>
      <c r="J733" s="34"/>
      <c r="K733" s="98">
        <v>44793</v>
      </c>
      <c r="L733" s="3" t="s">
        <v>9</v>
      </c>
      <c r="M733" s="34"/>
      <c r="N733" s="34">
        <v>18650</v>
      </c>
      <c r="O733" s="34">
        <f t="shared" si="98"/>
        <v>18650</v>
      </c>
      <c r="P733" s="34"/>
      <c r="Q733" s="34"/>
      <c r="R733" s="34"/>
      <c r="S733" s="34"/>
      <c r="T733" s="3" t="s">
        <v>2132</v>
      </c>
    </row>
    <row r="734" spans="1:21" x14ac:dyDescent="0.35">
      <c r="A734" s="3" t="s">
        <v>82</v>
      </c>
      <c r="B734" s="3"/>
      <c r="C734" s="3"/>
      <c r="D734" s="34"/>
      <c r="E734" s="91"/>
      <c r="F734" s="34"/>
      <c r="G734" s="34"/>
      <c r="H734" s="34"/>
      <c r="I734" s="34"/>
      <c r="J734" s="34"/>
      <c r="K734" s="21"/>
      <c r="L734" s="3"/>
      <c r="M734" s="34"/>
      <c r="N734" s="34"/>
      <c r="O734" s="34"/>
      <c r="P734" s="34"/>
      <c r="Q734" s="34"/>
      <c r="R734" s="34"/>
      <c r="S734" s="34"/>
      <c r="T734" s="3" t="s">
        <v>2132</v>
      </c>
    </row>
    <row r="735" spans="1:21" s="95" customFormat="1" x14ac:dyDescent="0.35">
      <c r="A735" s="18" t="s">
        <v>82</v>
      </c>
      <c r="B735" s="18"/>
      <c r="C735" s="18"/>
      <c r="D735" s="23"/>
      <c r="E735" s="94"/>
      <c r="F735" s="23"/>
      <c r="G735" s="23"/>
      <c r="H735" s="23"/>
      <c r="I735" s="23"/>
      <c r="J735" s="23"/>
      <c r="K735" s="36"/>
      <c r="L735" s="18"/>
      <c r="M735" s="23">
        <f t="shared" ref="M735:N735" si="99">+SUM(M726:M733)</f>
        <v>560000</v>
      </c>
      <c r="N735" s="23">
        <f t="shared" si="99"/>
        <v>634900</v>
      </c>
      <c r="O735" s="23">
        <f>+SUM(O726:O733)</f>
        <v>1194900</v>
      </c>
      <c r="P735" s="23">
        <f>+I725-M735</f>
        <v>-560000</v>
      </c>
      <c r="Q735" s="23">
        <f>+J725-N735</f>
        <v>560000</v>
      </c>
      <c r="R735" s="23">
        <f>+P735+Q735</f>
        <v>0</v>
      </c>
      <c r="S735" s="23">
        <f>+O735</f>
        <v>1194900</v>
      </c>
      <c r="T735" s="18"/>
      <c r="U735" s="95" t="s">
        <v>2302</v>
      </c>
    </row>
    <row r="736" spans="1:21" x14ac:dyDescent="0.35">
      <c r="A736" s="3" t="s">
        <v>83</v>
      </c>
      <c r="B736" s="3" t="s">
        <v>437</v>
      </c>
      <c r="C736" s="3"/>
      <c r="D736" s="34">
        <v>119.44</v>
      </c>
      <c r="E736" s="91">
        <v>10000</v>
      </c>
      <c r="F736" s="34">
        <f>+D736*0.8364</f>
        <v>99.899616000000009</v>
      </c>
      <c r="G736" s="34"/>
      <c r="H736" s="34">
        <f>+D736*E736</f>
        <v>1194400</v>
      </c>
      <c r="I736" s="34">
        <f>+CEILING(F736*G736,1000)</f>
        <v>0</v>
      </c>
      <c r="J736" s="34">
        <f>(H736-I736)</f>
        <v>1194400</v>
      </c>
      <c r="K736" s="99" t="s">
        <v>2114</v>
      </c>
      <c r="L736" s="3" t="s">
        <v>2109</v>
      </c>
      <c r="M736" s="34"/>
      <c r="N736" s="34"/>
      <c r="O736" s="34">
        <f t="shared" ref="O736:O746" si="100">+SUM(M736:N736)</f>
        <v>0</v>
      </c>
      <c r="P736" s="34"/>
      <c r="Q736" s="34"/>
      <c r="R736" s="34"/>
      <c r="S736" s="34"/>
      <c r="T736" s="3" t="s">
        <v>2130</v>
      </c>
      <c r="U736" s="1" t="s">
        <v>2303</v>
      </c>
    </row>
    <row r="737" spans="1:21" x14ac:dyDescent="0.35">
      <c r="A737" s="3" t="s">
        <v>83</v>
      </c>
      <c r="B737" s="3"/>
      <c r="C737" s="3"/>
      <c r="D737" s="34"/>
      <c r="E737" s="91"/>
      <c r="F737" s="34"/>
      <c r="G737" s="34"/>
      <c r="H737" s="34"/>
      <c r="I737" s="34"/>
      <c r="J737" s="34"/>
      <c r="K737" s="98">
        <v>44423</v>
      </c>
      <c r="L737" s="3" t="s">
        <v>316</v>
      </c>
      <c r="M737" s="34">
        <v>300000</v>
      </c>
      <c r="N737" s="34"/>
      <c r="O737" s="34">
        <f t="shared" si="100"/>
        <v>300000</v>
      </c>
      <c r="P737" s="34"/>
      <c r="Q737" s="34"/>
      <c r="R737" s="34"/>
      <c r="S737" s="34"/>
      <c r="T737" s="3" t="s">
        <v>2130</v>
      </c>
    </row>
    <row r="738" spans="1:21" x14ac:dyDescent="0.35">
      <c r="A738" s="3" t="s">
        <v>83</v>
      </c>
      <c r="B738" s="3"/>
      <c r="C738" s="3"/>
      <c r="D738" s="34"/>
      <c r="E738" s="91"/>
      <c r="F738" s="34"/>
      <c r="G738" s="34"/>
      <c r="H738" s="34"/>
      <c r="I738" s="34"/>
      <c r="J738" s="34"/>
      <c r="K738" s="98">
        <v>44528</v>
      </c>
      <c r="L738" s="3" t="s">
        <v>316</v>
      </c>
      <c r="M738" s="34">
        <v>300000</v>
      </c>
      <c r="N738" s="34"/>
      <c r="O738" s="34">
        <f t="shared" si="100"/>
        <v>300000</v>
      </c>
      <c r="P738" s="34"/>
      <c r="Q738" s="34"/>
      <c r="R738" s="43"/>
      <c r="S738" s="43"/>
      <c r="T738" s="3" t="s">
        <v>2130</v>
      </c>
    </row>
    <row r="739" spans="1:21" x14ac:dyDescent="0.35">
      <c r="A739" s="3" t="s">
        <v>83</v>
      </c>
      <c r="B739" s="3"/>
      <c r="C739" s="3"/>
      <c r="D739" s="34"/>
      <c r="E739" s="91"/>
      <c r="F739" s="34"/>
      <c r="G739" s="34"/>
      <c r="H739" s="34"/>
      <c r="I739" s="34"/>
      <c r="J739" s="34"/>
      <c r="K739" s="98">
        <v>44657</v>
      </c>
      <c r="L739" s="3" t="s">
        <v>1182</v>
      </c>
      <c r="M739" s="34"/>
      <c r="N739" s="34">
        <v>170000</v>
      </c>
      <c r="O739" s="34">
        <f t="shared" si="100"/>
        <v>170000</v>
      </c>
      <c r="P739" s="34"/>
      <c r="Q739" s="34"/>
      <c r="R739" s="34"/>
      <c r="S739" s="34"/>
      <c r="T739" s="3" t="s">
        <v>2130</v>
      </c>
    </row>
    <row r="740" spans="1:21" x14ac:dyDescent="0.35">
      <c r="A740" s="3" t="s">
        <v>83</v>
      </c>
      <c r="B740" s="3"/>
      <c r="C740" s="3"/>
      <c r="D740" s="34"/>
      <c r="E740" s="91"/>
      <c r="F740" s="34"/>
      <c r="G740" s="34"/>
      <c r="H740" s="34"/>
      <c r="I740" s="34"/>
      <c r="J740" s="34"/>
      <c r="K740" s="98">
        <v>44657</v>
      </c>
      <c r="L740" s="3" t="s">
        <v>316</v>
      </c>
      <c r="M740" s="34">
        <v>430000</v>
      </c>
      <c r="N740" s="34"/>
      <c r="O740" s="34">
        <f t="shared" si="100"/>
        <v>430000</v>
      </c>
      <c r="P740" s="34"/>
      <c r="Q740" s="34"/>
      <c r="R740" s="34"/>
      <c r="S740" s="34"/>
      <c r="T740" s="3" t="s">
        <v>2130</v>
      </c>
    </row>
    <row r="741" spans="1:21" x14ac:dyDescent="0.35">
      <c r="A741" s="3" t="s">
        <v>83</v>
      </c>
      <c r="B741" s="3"/>
      <c r="C741" s="3"/>
      <c r="D741" s="34"/>
      <c r="E741" s="91"/>
      <c r="F741" s="34"/>
      <c r="G741" s="34"/>
      <c r="H741" s="34"/>
      <c r="I741" s="34"/>
      <c r="J741" s="34"/>
      <c r="K741" s="98"/>
      <c r="L741" s="3" t="s">
        <v>316</v>
      </c>
      <c r="M741" s="34">
        <v>-600000</v>
      </c>
      <c r="N741" s="34"/>
      <c r="O741" s="34">
        <f t="shared" si="100"/>
        <v>-600000</v>
      </c>
      <c r="P741" s="34"/>
      <c r="Q741" s="34"/>
      <c r="R741" s="34"/>
      <c r="S741" s="34"/>
      <c r="T741" s="3" t="s">
        <v>2130</v>
      </c>
    </row>
    <row r="742" spans="1:21" x14ac:dyDescent="0.35">
      <c r="A742" s="3" t="s">
        <v>83</v>
      </c>
      <c r="B742" s="3"/>
      <c r="C742" s="3"/>
      <c r="D742" s="34"/>
      <c r="E742" s="91"/>
      <c r="F742" s="34"/>
      <c r="G742" s="34"/>
      <c r="H742" s="34"/>
      <c r="I742" s="34"/>
      <c r="J742" s="34"/>
      <c r="K742" s="98">
        <v>44715</v>
      </c>
      <c r="L742" s="3" t="s">
        <v>9</v>
      </c>
      <c r="M742" s="34"/>
      <c r="N742" s="34">
        <v>127000</v>
      </c>
      <c r="O742" s="34">
        <f t="shared" si="100"/>
        <v>127000</v>
      </c>
      <c r="P742" s="34"/>
      <c r="Q742" s="34"/>
      <c r="R742" s="34"/>
      <c r="S742" s="34"/>
      <c r="T742" s="3" t="s">
        <v>2130</v>
      </c>
    </row>
    <row r="743" spans="1:21" x14ac:dyDescent="0.35">
      <c r="A743" s="3" t="s">
        <v>83</v>
      </c>
      <c r="B743" s="3"/>
      <c r="C743" s="3"/>
      <c r="D743" s="34"/>
      <c r="E743" s="91"/>
      <c r="F743" s="34">
        <f>+D743*0.8364</f>
        <v>0</v>
      </c>
      <c r="G743" s="34"/>
      <c r="H743" s="34"/>
      <c r="I743" s="34"/>
      <c r="J743" s="34"/>
      <c r="K743" s="98">
        <v>44753</v>
      </c>
      <c r="L743" s="3" t="s">
        <v>9</v>
      </c>
      <c r="M743" s="34"/>
      <c r="N743" s="34">
        <v>256600</v>
      </c>
      <c r="O743" s="34">
        <f t="shared" si="100"/>
        <v>256600</v>
      </c>
      <c r="P743" s="34"/>
      <c r="Q743" s="34"/>
      <c r="R743" s="34"/>
      <c r="S743" s="34"/>
      <c r="T743" s="3" t="s">
        <v>2130</v>
      </c>
    </row>
    <row r="744" spans="1:21" x14ac:dyDescent="0.35">
      <c r="A744" s="3" t="s">
        <v>83</v>
      </c>
      <c r="B744" s="3"/>
      <c r="C744" s="3"/>
      <c r="D744" s="34"/>
      <c r="E744" s="91"/>
      <c r="F744" s="34"/>
      <c r="G744" s="34"/>
      <c r="H744" s="34"/>
      <c r="I744" s="34"/>
      <c r="J744" s="34"/>
      <c r="K744" s="98">
        <v>44754</v>
      </c>
      <c r="L744" s="3" t="s">
        <v>316</v>
      </c>
      <c r="M744" s="34">
        <v>560000</v>
      </c>
      <c r="N744" s="34"/>
      <c r="O744" s="34">
        <f t="shared" si="100"/>
        <v>560000</v>
      </c>
      <c r="P744" s="34"/>
      <c r="Q744" s="34"/>
      <c r="R744" s="34"/>
      <c r="S744" s="34"/>
      <c r="T744" s="3" t="s">
        <v>2130</v>
      </c>
    </row>
    <row r="745" spans="1:21" x14ac:dyDescent="0.35">
      <c r="A745" s="3" t="s">
        <v>83</v>
      </c>
      <c r="B745" s="3"/>
      <c r="C745" s="3"/>
      <c r="D745" s="34"/>
      <c r="E745" s="91"/>
      <c r="F745" s="34"/>
      <c r="G745" s="34"/>
      <c r="H745" s="34"/>
      <c r="I745" s="34"/>
      <c r="J745" s="34"/>
      <c r="K745" s="98">
        <v>44755</v>
      </c>
      <c r="L745" s="3" t="s">
        <v>9</v>
      </c>
      <c r="M745" s="34"/>
      <c r="N745" s="34">
        <v>80000</v>
      </c>
      <c r="O745" s="34">
        <f t="shared" si="100"/>
        <v>80000</v>
      </c>
      <c r="P745" s="34"/>
      <c r="Q745" s="34"/>
      <c r="R745" s="34"/>
      <c r="S745" s="34"/>
      <c r="T745" s="3" t="s">
        <v>2130</v>
      </c>
    </row>
    <row r="746" spans="1:21" x14ac:dyDescent="0.35">
      <c r="A746" s="3" t="s">
        <v>83</v>
      </c>
      <c r="B746" s="3"/>
      <c r="C746" s="3"/>
      <c r="D746" s="34"/>
      <c r="E746" s="91"/>
      <c r="F746" s="34"/>
      <c r="G746" s="34"/>
      <c r="H746" s="34"/>
      <c r="I746" s="34"/>
      <c r="J746" s="34"/>
      <c r="K746" s="98">
        <v>44755</v>
      </c>
      <c r="L746" s="100" t="s">
        <v>2219</v>
      </c>
      <c r="M746" s="100">
        <v>-430000</v>
      </c>
      <c r="N746" s="34"/>
      <c r="O746" s="34">
        <f t="shared" si="100"/>
        <v>-430000</v>
      </c>
      <c r="P746" s="34"/>
      <c r="Q746" s="34"/>
      <c r="R746" s="34"/>
      <c r="S746" s="34"/>
      <c r="T746" s="3" t="s">
        <v>2130</v>
      </c>
    </row>
    <row r="747" spans="1:21" x14ac:dyDescent="0.35">
      <c r="A747" s="3" t="s">
        <v>83</v>
      </c>
      <c r="B747" s="3"/>
      <c r="C747" s="3"/>
      <c r="D747" s="34"/>
      <c r="E747" s="91"/>
      <c r="F747" s="34"/>
      <c r="G747" s="34"/>
      <c r="H747" s="34"/>
      <c r="I747" s="34"/>
      <c r="J747" s="34"/>
      <c r="K747" s="21"/>
      <c r="L747" s="3"/>
      <c r="M747" s="34"/>
      <c r="N747" s="34"/>
      <c r="O747" s="34"/>
      <c r="P747" s="34"/>
      <c r="Q747" s="34"/>
      <c r="R747" s="34"/>
      <c r="S747" s="34"/>
      <c r="T747" s="3" t="s">
        <v>2130</v>
      </c>
    </row>
    <row r="748" spans="1:21" s="95" customFormat="1" x14ac:dyDescent="0.35">
      <c r="A748" s="18" t="s">
        <v>83</v>
      </c>
      <c r="B748" s="18"/>
      <c r="C748" s="18"/>
      <c r="D748" s="23"/>
      <c r="E748" s="94"/>
      <c r="F748" s="23"/>
      <c r="G748" s="23"/>
      <c r="H748" s="23"/>
      <c r="I748" s="23"/>
      <c r="J748" s="23"/>
      <c r="K748" s="36"/>
      <c r="L748" s="18"/>
      <c r="M748" s="23">
        <f t="shared" ref="M748:N748" si="101">SUM(M737:M746)</f>
        <v>560000</v>
      </c>
      <c r="N748" s="23">
        <f t="shared" si="101"/>
        <v>633600</v>
      </c>
      <c r="O748" s="23">
        <f>SUM(O737:O746)</f>
        <v>1193600</v>
      </c>
      <c r="P748" s="23">
        <f>+I736-M748</f>
        <v>-560000</v>
      </c>
      <c r="Q748" s="23">
        <f>+J736-N748</f>
        <v>560800</v>
      </c>
      <c r="R748" s="23">
        <f>+P748+Q748</f>
        <v>800</v>
      </c>
      <c r="S748" s="23">
        <f>+O748</f>
        <v>1193600</v>
      </c>
      <c r="T748" s="18"/>
      <c r="U748" s="95" t="s">
        <v>2302</v>
      </c>
    </row>
    <row r="749" spans="1:21" x14ac:dyDescent="0.35">
      <c r="A749" s="3" t="s">
        <v>84</v>
      </c>
      <c r="B749" s="3" t="s">
        <v>437</v>
      </c>
      <c r="C749" s="3"/>
      <c r="D749" s="34">
        <v>119.44</v>
      </c>
      <c r="E749" s="91">
        <v>10000</v>
      </c>
      <c r="F749" s="34">
        <f>+D749*0.8364</f>
        <v>99.899616000000009</v>
      </c>
      <c r="G749" s="34"/>
      <c r="H749" s="34">
        <f>+D749*E749</f>
        <v>1194400</v>
      </c>
      <c r="I749" s="34">
        <f>+CEILING(F749*G749,1000)</f>
        <v>0</v>
      </c>
      <c r="J749" s="34">
        <f>(H749-I749)</f>
        <v>1194400</v>
      </c>
      <c r="K749" s="98">
        <v>44422</v>
      </c>
      <c r="L749" s="3" t="s">
        <v>2109</v>
      </c>
      <c r="M749" s="34"/>
      <c r="N749" s="34"/>
      <c r="O749" s="34">
        <f t="shared" ref="O749:O758" si="102">+SUM(M749:N749)</f>
        <v>0</v>
      </c>
      <c r="P749" s="34"/>
      <c r="Q749" s="34"/>
      <c r="R749" s="34"/>
      <c r="S749" s="34"/>
      <c r="T749" s="3" t="s">
        <v>2140</v>
      </c>
      <c r="U749" s="1" t="s">
        <v>2303</v>
      </c>
    </row>
    <row r="750" spans="1:21" x14ac:dyDescent="0.35">
      <c r="A750" s="3" t="s">
        <v>84</v>
      </c>
      <c r="B750" s="3"/>
      <c r="C750" s="3"/>
      <c r="D750" s="34"/>
      <c r="E750" s="91"/>
      <c r="F750" s="34"/>
      <c r="G750" s="34"/>
      <c r="H750" s="34"/>
      <c r="I750" s="34"/>
      <c r="J750" s="34"/>
      <c r="K750" s="98">
        <v>44422</v>
      </c>
      <c r="L750" s="3" t="s">
        <v>1182</v>
      </c>
      <c r="M750" s="34"/>
      <c r="N750" s="34">
        <v>50000</v>
      </c>
      <c r="O750" s="34">
        <f t="shared" si="102"/>
        <v>50000</v>
      </c>
      <c r="P750" s="34"/>
      <c r="Q750" s="34"/>
      <c r="R750" s="34"/>
      <c r="S750" s="34"/>
      <c r="T750" s="3" t="s">
        <v>2140</v>
      </c>
    </row>
    <row r="751" spans="1:21" x14ac:dyDescent="0.35">
      <c r="A751" s="3" t="s">
        <v>84</v>
      </c>
      <c r="B751" s="3"/>
      <c r="C751" s="3"/>
      <c r="D751" s="34"/>
      <c r="E751" s="91"/>
      <c r="F751" s="34"/>
      <c r="G751" s="34"/>
      <c r="H751" s="34"/>
      <c r="I751" s="34"/>
      <c r="J751" s="34"/>
      <c r="K751" s="98">
        <v>44425</v>
      </c>
      <c r="L751" s="3" t="s">
        <v>316</v>
      </c>
      <c r="M751" s="34">
        <v>250000</v>
      </c>
      <c r="N751" s="34"/>
      <c r="O751" s="34">
        <f t="shared" si="102"/>
        <v>250000</v>
      </c>
      <c r="P751" s="34"/>
      <c r="Q751" s="34"/>
      <c r="R751" s="34"/>
      <c r="S751" s="34"/>
      <c r="T751" s="3" t="s">
        <v>2140</v>
      </c>
    </row>
    <row r="752" spans="1:21" x14ac:dyDescent="0.35">
      <c r="A752" s="3" t="s">
        <v>84</v>
      </c>
      <c r="B752" s="3"/>
      <c r="C752" s="3"/>
      <c r="D752" s="34"/>
      <c r="E752" s="91"/>
      <c r="F752" s="34"/>
      <c r="G752" s="34"/>
      <c r="H752" s="34"/>
      <c r="I752" s="34"/>
      <c r="J752" s="34"/>
      <c r="K752" s="98">
        <v>44715</v>
      </c>
      <c r="L752" s="3" t="s">
        <v>9</v>
      </c>
      <c r="M752" s="34"/>
      <c r="N752" s="34">
        <v>234000</v>
      </c>
      <c r="O752" s="34">
        <f t="shared" si="102"/>
        <v>234000</v>
      </c>
      <c r="P752" s="34"/>
      <c r="Q752" s="34"/>
      <c r="R752" s="34"/>
      <c r="S752" s="34"/>
      <c r="T752" s="3" t="s">
        <v>2140</v>
      </c>
    </row>
    <row r="753" spans="1:21" x14ac:dyDescent="0.35">
      <c r="A753" s="3" t="s">
        <v>84</v>
      </c>
      <c r="B753" s="3"/>
      <c r="C753" s="3"/>
      <c r="D753" s="34"/>
      <c r="E753" s="91"/>
      <c r="F753" s="34"/>
      <c r="G753" s="34"/>
      <c r="H753" s="34"/>
      <c r="I753" s="34"/>
      <c r="J753" s="34"/>
      <c r="K753" s="98">
        <v>44699</v>
      </c>
      <c r="L753" s="3" t="s">
        <v>9</v>
      </c>
      <c r="M753" s="34"/>
      <c r="N753" s="34">
        <v>61000</v>
      </c>
      <c r="O753" s="34">
        <f t="shared" si="102"/>
        <v>61000</v>
      </c>
      <c r="P753" s="34"/>
      <c r="Q753" s="34"/>
      <c r="R753" s="34"/>
      <c r="S753" s="34"/>
      <c r="T753" s="3" t="s">
        <v>2140</v>
      </c>
    </row>
    <row r="754" spans="1:21" x14ac:dyDescent="0.35">
      <c r="A754" s="3" t="s">
        <v>84</v>
      </c>
      <c r="B754" s="3"/>
      <c r="C754" s="3"/>
      <c r="D754" s="34"/>
      <c r="E754" s="91"/>
      <c r="F754" s="34"/>
      <c r="G754" s="34"/>
      <c r="H754" s="34"/>
      <c r="I754" s="34"/>
      <c r="J754" s="34"/>
      <c r="K754" s="98">
        <v>44803</v>
      </c>
      <c r="L754" s="3" t="s">
        <v>9</v>
      </c>
      <c r="M754" s="34"/>
      <c r="N754" s="34">
        <v>350000</v>
      </c>
      <c r="O754" s="34">
        <f t="shared" si="102"/>
        <v>350000</v>
      </c>
      <c r="P754" s="34"/>
      <c r="Q754" s="34"/>
      <c r="R754" s="34"/>
      <c r="S754" s="34"/>
      <c r="T754" s="3" t="s">
        <v>2140</v>
      </c>
    </row>
    <row r="755" spans="1:21" x14ac:dyDescent="0.35">
      <c r="A755" s="3" t="s">
        <v>84</v>
      </c>
      <c r="B755" s="3"/>
      <c r="C755" s="3"/>
      <c r="D755" s="34"/>
      <c r="E755" s="91"/>
      <c r="F755" s="34"/>
      <c r="G755" s="34"/>
      <c r="H755" s="34"/>
      <c r="I755" s="34"/>
      <c r="J755" s="34"/>
      <c r="K755" s="98">
        <v>44820</v>
      </c>
      <c r="L755" s="3" t="s">
        <v>316</v>
      </c>
      <c r="M755" s="34">
        <v>-250000</v>
      </c>
      <c r="N755" s="34"/>
      <c r="O755" s="34">
        <f t="shared" si="102"/>
        <v>-250000</v>
      </c>
      <c r="P755" s="34"/>
      <c r="Q755" s="34"/>
      <c r="R755" s="34"/>
      <c r="S755" s="34"/>
      <c r="T755" s="3" t="s">
        <v>2140</v>
      </c>
    </row>
    <row r="756" spans="1:21" x14ac:dyDescent="0.35">
      <c r="A756" s="3" t="s">
        <v>84</v>
      </c>
      <c r="B756" s="3"/>
      <c r="C756" s="3"/>
      <c r="D756" s="34"/>
      <c r="E756" s="91"/>
      <c r="F756" s="34"/>
      <c r="G756" s="34"/>
      <c r="H756" s="34"/>
      <c r="I756" s="34"/>
      <c r="J756" s="34"/>
      <c r="K756" s="98">
        <v>44820</v>
      </c>
      <c r="L756" s="3" t="s">
        <v>1182</v>
      </c>
      <c r="M756" s="34"/>
      <c r="N756" s="34">
        <v>-109700</v>
      </c>
      <c r="O756" s="34">
        <f t="shared" si="102"/>
        <v>-109700</v>
      </c>
      <c r="P756" s="34"/>
      <c r="Q756" s="34"/>
      <c r="R756" s="34"/>
      <c r="S756" s="34"/>
      <c r="T756" s="3" t="s">
        <v>2140</v>
      </c>
    </row>
    <row r="757" spans="1:21" x14ac:dyDescent="0.35">
      <c r="A757" s="3" t="s">
        <v>84</v>
      </c>
      <c r="B757" s="3"/>
      <c r="C757" s="3"/>
      <c r="D757" s="34"/>
      <c r="E757" s="91"/>
      <c r="F757" s="34"/>
      <c r="G757" s="34"/>
      <c r="H757" s="34"/>
      <c r="I757" s="34"/>
      <c r="J757" s="34"/>
      <c r="K757" s="98">
        <v>44894</v>
      </c>
      <c r="L757" s="3" t="s">
        <v>316</v>
      </c>
      <c r="M757" s="34">
        <v>560000</v>
      </c>
      <c r="N757" s="34"/>
      <c r="O757" s="34">
        <f t="shared" si="102"/>
        <v>560000</v>
      </c>
      <c r="P757" s="34"/>
      <c r="Q757" s="34"/>
      <c r="R757" s="34"/>
      <c r="S757" s="34"/>
      <c r="T757" s="3" t="s">
        <v>2140</v>
      </c>
    </row>
    <row r="758" spans="1:21" x14ac:dyDescent="0.35">
      <c r="A758" s="3" t="s">
        <v>84</v>
      </c>
      <c r="B758" s="3"/>
      <c r="C758" s="3"/>
      <c r="D758" s="34"/>
      <c r="E758" s="91"/>
      <c r="F758" s="34">
        <f>+D758*0.8364</f>
        <v>0</v>
      </c>
      <c r="G758" s="34"/>
      <c r="H758" s="34"/>
      <c r="I758" s="34"/>
      <c r="J758" s="34"/>
      <c r="K758" s="98">
        <v>44894</v>
      </c>
      <c r="L758" s="3" t="s">
        <v>9</v>
      </c>
      <c r="M758" s="34"/>
      <c r="N758" s="34">
        <v>49000</v>
      </c>
      <c r="O758" s="34">
        <f t="shared" si="102"/>
        <v>49000</v>
      </c>
      <c r="P758" s="34"/>
      <c r="Q758" s="34"/>
      <c r="R758" s="43"/>
      <c r="S758" s="43"/>
      <c r="T758" s="3" t="s">
        <v>2140</v>
      </c>
    </row>
    <row r="759" spans="1:21" x14ac:dyDescent="0.35">
      <c r="A759" s="3" t="s">
        <v>84</v>
      </c>
      <c r="B759" s="3"/>
      <c r="C759" s="3"/>
      <c r="D759" s="34"/>
      <c r="E759" s="91"/>
      <c r="F759" s="34"/>
      <c r="G759" s="34"/>
      <c r="H759" s="34"/>
      <c r="I759" s="34"/>
      <c r="J759" s="34"/>
      <c r="K759" s="21"/>
      <c r="L759" s="3"/>
      <c r="M759" s="34"/>
      <c r="N759" s="34"/>
      <c r="O759" s="34"/>
      <c r="P759" s="34"/>
      <c r="Q759" s="34"/>
      <c r="R759" s="34"/>
      <c r="S759" s="34"/>
      <c r="T759" s="3" t="s">
        <v>2140</v>
      </c>
    </row>
    <row r="760" spans="1:21" s="95" customFormat="1" x14ac:dyDescent="0.35">
      <c r="A760" s="18" t="s">
        <v>84</v>
      </c>
      <c r="B760" s="18"/>
      <c r="C760" s="18"/>
      <c r="D760" s="23"/>
      <c r="E760" s="94"/>
      <c r="F760" s="23"/>
      <c r="G760" s="23"/>
      <c r="H760" s="23"/>
      <c r="I760" s="23"/>
      <c r="J760" s="23"/>
      <c r="K760" s="36"/>
      <c r="L760" s="18"/>
      <c r="M760" s="23">
        <f t="shared" ref="M760:N760" si="103">SUM(M750:M758)</f>
        <v>560000</v>
      </c>
      <c r="N760" s="23">
        <f t="shared" si="103"/>
        <v>634300</v>
      </c>
      <c r="O760" s="23">
        <f>SUM(O750:O758)</f>
        <v>1194300</v>
      </c>
      <c r="P760" s="23">
        <f>+I749-M760</f>
        <v>-560000</v>
      </c>
      <c r="Q760" s="23">
        <f>+J749-N760</f>
        <v>560100</v>
      </c>
      <c r="R760" s="23">
        <f>+P760+Q760</f>
        <v>100</v>
      </c>
      <c r="S760" s="23">
        <f>+O760</f>
        <v>1194300</v>
      </c>
      <c r="T760" s="18"/>
      <c r="U760" s="95" t="s">
        <v>2302</v>
      </c>
    </row>
    <row r="761" spans="1:21" x14ac:dyDescent="0.35">
      <c r="A761" s="3" t="s">
        <v>85</v>
      </c>
      <c r="B761" s="3" t="s">
        <v>437</v>
      </c>
      <c r="C761" s="3"/>
      <c r="D761" s="34">
        <v>138.88999999999999</v>
      </c>
      <c r="E761" s="91">
        <v>11000</v>
      </c>
      <c r="F761" s="34">
        <f>+D761*0.8364</f>
        <v>116.16759599999999</v>
      </c>
      <c r="G761" s="34"/>
      <c r="H761" s="34">
        <f>+D761*E761</f>
        <v>1527789.9999999998</v>
      </c>
      <c r="I761" s="34">
        <f>+CEILING(F761*G761,1000)</f>
        <v>0</v>
      </c>
      <c r="J761" s="34">
        <f>(H761-I761)</f>
        <v>1527789.9999999998</v>
      </c>
      <c r="K761" s="99" t="s">
        <v>2115</v>
      </c>
      <c r="L761" s="3" t="s">
        <v>2109</v>
      </c>
      <c r="M761" s="34"/>
      <c r="N761" s="34"/>
      <c r="O761" s="34">
        <f t="shared" ref="O761:O768" si="104">+SUM(M761:N761)</f>
        <v>0</v>
      </c>
      <c r="P761" s="34"/>
      <c r="Q761" s="34"/>
      <c r="R761" s="34"/>
      <c r="S761" s="34"/>
      <c r="T761" s="3" t="s">
        <v>2135</v>
      </c>
      <c r="U761" s="1" t="s">
        <v>2303</v>
      </c>
    </row>
    <row r="762" spans="1:21" x14ac:dyDescent="0.35">
      <c r="A762" s="3" t="s">
        <v>85</v>
      </c>
      <c r="B762" s="3"/>
      <c r="C762" s="3"/>
      <c r="D762" s="34"/>
      <c r="E762" s="91"/>
      <c r="F762" s="34"/>
      <c r="G762" s="34"/>
      <c r="H762" s="34"/>
      <c r="I762" s="34"/>
      <c r="J762" s="34"/>
      <c r="K762" s="99" t="s">
        <v>2115</v>
      </c>
      <c r="L762" s="100" t="s">
        <v>2221</v>
      </c>
      <c r="M762" s="100">
        <v>400000</v>
      </c>
      <c r="N762" s="34"/>
      <c r="O762" s="34">
        <f t="shared" si="104"/>
        <v>400000</v>
      </c>
      <c r="P762" s="34"/>
      <c r="Q762" s="34"/>
      <c r="R762" s="34"/>
      <c r="S762" s="34"/>
      <c r="T762" s="3" t="s">
        <v>2135</v>
      </c>
    </row>
    <row r="763" spans="1:21" x14ac:dyDescent="0.35">
      <c r="A763" s="3" t="s">
        <v>85</v>
      </c>
      <c r="B763" s="3"/>
      <c r="C763" s="3"/>
      <c r="D763" s="34"/>
      <c r="E763" s="91"/>
      <c r="F763" s="34"/>
      <c r="G763" s="34"/>
      <c r="H763" s="34"/>
      <c r="I763" s="34"/>
      <c r="J763" s="34"/>
      <c r="K763" s="98">
        <v>44510</v>
      </c>
      <c r="L763" s="100" t="s">
        <v>2220</v>
      </c>
      <c r="M763" s="100">
        <v>500000</v>
      </c>
      <c r="N763" s="34"/>
      <c r="O763" s="34">
        <f t="shared" si="104"/>
        <v>500000</v>
      </c>
      <c r="P763" s="34"/>
      <c r="Q763" s="34"/>
      <c r="R763" s="34"/>
      <c r="S763" s="34"/>
      <c r="T763" s="3" t="s">
        <v>2135</v>
      </c>
    </row>
    <row r="764" spans="1:21" x14ac:dyDescent="0.35">
      <c r="A764" s="3" t="s">
        <v>85</v>
      </c>
      <c r="B764" s="3"/>
      <c r="C764" s="3"/>
      <c r="D764" s="34"/>
      <c r="E764" s="91"/>
      <c r="F764" s="34"/>
      <c r="G764" s="34"/>
      <c r="H764" s="34"/>
      <c r="I764" s="34"/>
      <c r="J764" s="34"/>
      <c r="K764" s="98">
        <v>44524</v>
      </c>
      <c r="L764" s="3" t="s">
        <v>1182</v>
      </c>
      <c r="M764" s="34"/>
      <c r="N764" s="34">
        <v>20000</v>
      </c>
      <c r="O764" s="34">
        <f t="shared" si="104"/>
        <v>20000</v>
      </c>
      <c r="P764" s="34"/>
      <c r="Q764" s="34"/>
      <c r="R764" s="34"/>
      <c r="S764" s="34"/>
      <c r="T764" s="3" t="s">
        <v>2135</v>
      </c>
    </row>
    <row r="765" spans="1:21" x14ac:dyDescent="0.35">
      <c r="A765" s="3" t="s">
        <v>85</v>
      </c>
      <c r="B765" s="3"/>
      <c r="C765" s="3"/>
      <c r="D765" s="34"/>
      <c r="E765" s="91"/>
      <c r="F765" s="34"/>
      <c r="G765" s="34"/>
      <c r="H765" s="34"/>
      <c r="I765" s="34"/>
      <c r="J765" s="34"/>
      <c r="K765" s="98">
        <v>44529</v>
      </c>
      <c r="L765" s="3" t="s">
        <v>1182</v>
      </c>
      <c r="M765" s="34"/>
      <c r="N765" s="34">
        <v>180000</v>
      </c>
      <c r="O765" s="34">
        <f t="shared" si="104"/>
        <v>180000</v>
      </c>
      <c r="P765" s="34"/>
      <c r="Q765" s="34"/>
      <c r="R765" s="34"/>
      <c r="S765" s="34"/>
      <c r="T765" s="3" t="s">
        <v>2135</v>
      </c>
    </row>
    <row r="766" spans="1:21" x14ac:dyDescent="0.35">
      <c r="A766" s="3" t="s">
        <v>85</v>
      </c>
      <c r="B766" s="3"/>
      <c r="C766" s="3"/>
      <c r="D766" s="34"/>
      <c r="E766" s="91"/>
      <c r="F766" s="34"/>
      <c r="G766" s="34"/>
      <c r="H766" s="34"/>
      <c r="I766" s="34"/>
      <c r="J766" s="34"/>
      <c r="K766" s="98">
        <v>44571</v>
      </c>
      <c r="L766" s="3" t="s">
        <v>1182</v>
      </c>
      <c r="M766" s="34"/>
      <c r="N766" s="34">
        <v>326500</v>
      </c>
      <c r="O766" s="34">
        <f t="shared" si="104"/>
        <v>326500</v>
      </c>
      <c r="P766" s="34"/>
      <c r="Q766" s="34"/>
      <c r="R766" s="34"/>
      <c r="S766" s="34"/>
      <c r="T766" s="3" t="s">
        <v>2135</v>
      </c>
    </row>
    <row r="767" spans="1:21" x14ac:dyDescent="0.35">
      <c r="A767" s="3" t="s">
        <v>85</v>
      </c>
      <c r="B767" s="3"/>
      <c r="C767" s="3"/>
      <c r="D767" s="34"/>
      <c r="E767" s="91"/>
      <c r="F767" s="34"/>
      <c r="G767" s="34"/>
      <c r="H767" s="34"/>
      <c r="I767" s="34"/>
      <c r="J767" s="34"/>
      <c r="K767" s="98">
        <v>44573</v>
      </c>
      <c r="L767" s="3" t="s">
        <v>316</v>
      </c>
      <c r="M767" s="34">
        <v>651000</v>
      </c>
      <c r="N767" s="34"/>
      <c r="O767" s="34">
        <f t="shared" si="104"/>
        <v>651000</v>
      </c>
      <c r="P767" s="34"/>
      <c r="Q767" s="34"/>
      <c r="R767" s="34"/>
      <c r="S767" s="34"/>
      <c r="T767" s="3" t="s">
        <v>2135</v>
      </c>
    </row>
    <row r="768" spans="1:21" x14ac:dyDescent="0.35">
      <c r="A768" s="3" t="s">
        <v>85</v>
      </c>
      <c r="B768" s="3"/>
      <c r="C768" s="3"/>
      <c r="D768" s="34"/>
      <c r="E768" s="91"/>
      <c r="F768" s="34"/>
      <c r="G768" s="34"/>
      <c r="H768" s="34"/>
      <c r="I768" s="34"/>
      <c r="J768" s="34"/>
      <c r="K768" s="3"/>
      <c r="L768" s="100" t="s">
        <v>2222</v>
      </c>
      <c r="M768" s="100">
        <v>-549710</v>
      </c>
      <c r="N768" s="34"/>
      <c r="O768" s="34">
        <f t="shared" si="104"/>
        <v>-549710</v>
      </c>
      <c r="P768" s="34"/>
      <c r="Q768" s="34"/>
      <c r="R768" s="43"/>
      <c r="S768" s="43"/>
      <c r="T768" s="3" t="s">
        <v>2135</v>
      </c>
    </row>
    <row r="769" spans="1:21" x14ac:dyDescent="0.35">
      <c r="A769" s="3" t="s">
        <v>85</v>
      </c>
      <c r="B769" s="3"/>
      <c r="C769" s="3"/>
      <c r="D769" s="34"/>
      <c r="E769" s="91"/>
      <c r="F769" s="34"/>
      <c r="G769" s="34"/>
      <c r="H769" s="34"/>
      <c r="I769" s="34"/>
      <c r="J769" s="34"/>
      <c r="K769" s="3"/>
      <c r="L769" s="3"/>
      <c r="M769" s="34"/>
      <c r="N769" s="34"/>
      <c r="O769" s="34"/>
      <c r="P769" s="34"/>
      <c r="Q769" s="34"/>
      <c r="R769" s="34"/>
      <c r="S769" s="34"/>
      <c r="T769" s="3" t="s">
        <v>2135</v>
      </c>
    </row>
    <row r="770" spans="1:21" s="95" customFormat="1" x14ac:dyDescent="0.35">
      <c r="A770" s="18" t="s">
        <v>85</v>
      </c>
      <c r="B770" s="18"/>
      <c r="C770" s="18"/>
      <c r="D770" s="23"/>
      <c r="E770" s="94"/>
      <c r="F770" s="23"/>
      <c r="G770" s="23"/>
      <c r="H770" s="23"/>
      <c r="I770" s="23"/>
      <c r="J770" s="23"/>
      <c r="K770" s="18"/>
      <c r="L770" s="18"/>
      <c r="M770" s="23">
        <f t="shared" ref="M770:N770" si="105">SUM(M762:M768)</f>
        <v>1001290</v>
      </c>
      <c r="N770" s="23">
        <f t="shared" si="105"/>
        <v>526500</v>
      </c>
      <c r="O770" s="23">
        <f>SUM(O762:O768)</f>
        <v>1527790</v>
      </c>
      <c r="P770" s="23">
        <f>+I761-M770</f>
        <v>-1001290</v>
      </c>
      <c r="Q770" s="23">
        <f>+J761-N770</f>
        <v>1001289.9999999998</v>
      </c>
      <c r="R770" s="23">
        <f>+P770+Q770</f>
        <v>0</v>
      </c>
      <c r="S770" s="23">
        <f>+O770</f>
        <v>1527790</v>
      </c>
      <c r="T770" s="18"/>
      <c r="U770" s="95" t="s">
        <v>2302</v>
      </c>
    </row>
    <row r="771" spans="1:21" x14ac:dyDescent="0.35">
      <c r="A771" s="3" t="s">
        <v>86</v>
      </c>
      <c r="B771" s="3" t="s">
        <v>437</v>
      </c>
      <c r="C771" s="3"/>
      <c r="D771" s="34">
        <v>138.76</v>
      </c>
      <c r="E771" s="91">
        <v>11500</v>
      </c>
      <c r="F771" s="34">
        <f>+D771*0.8364</f>
        <v>116.058864</v>
      </c>
      <c r="G771" s="34"/>
      <c r="H771" s="34">
        <f>+D771*E771</f>
        <v>1595740</v>
      </c>
      <c r="I771" s="34">
        <f>+CEILING(F771*G771,1000)</f>
        <v>0</v>
      </c>
      <c r="J771" s="34">
        <f>(H771-I771)</f>
        <v>1595740</v>
      </c>
      <c r="K771" s="98">
        <v>44408</v>
      </c>
      <c r="L771" s="3" t="s">
        <v>2109</v>
      </c>
      <c r="M771" s="34"/>
      <c r="N771" s="34"/>
      <c r="O771" s="34"/>
      <c r="P771" s="34"/>
      <c r="Q771" s="34"/>
      <c r="R771" s="34"/>
      <c r="S771" s="34"/>
      <c r="T771" s="3" t="s">
        <v>2132</v>
      </c>
      <c r="U771" s="1" t="s">
        <v>2303</v>
      </c>
    </row>
    <row r="772" spans="1:21" x14ac:dyDescent="0.35">
      <c r="A772" s="3" t="s">
        <v>86</v>
      </c>
      <c r="B772" s="3"/>
      <c r="C772" s="3"/>
      <c r="D772" s="34"/>
      <c r="E772" s="91"/>
      <c r="F772" s="34"/>
      <c r="G772" s="34"/>
      <c r="H772" s="34"/>
      <c r="I772" s="34"/>
      <c r="J772" s="34"/>
      <c r="K772" s="98">
        <v>44408</v>
      </c>
      <c r="L772" s="3" t="s">
        <v>316</v>
      </c>
      <c r="M772" s="34">
        <v>10000</v>
      </c>
      <c r="N772" s="34"/>
      <c r="O772" s="34">
        <f t="shared" ref="O772:O784" si="106">+SUM(M772:N772)</f>
        <v>10000</v>
      </c>
      <c r="P772" s="34"/>
      <c r="Q772" s="34"/>
      <c r="R772" s="34"/>
      <c r="S772" s="34"/>
      <c r="T772" s="3" t="s">
        <v>2132</v>
      </c>
    </row>
    <row r="773" spans="1:21" x14ac:dyDescent="0.35">
      <c r="A773" s="3" t="s">
        <v>86</v>
      </c>
      <c r="B773" s="3"/>
      <c r="C773" s="3"/>
      <c r="D773" s="34"/>
      <c r="E773" s="91"/>
      <c r="F773" s="34"/>
      <c r="G773" s="34"/>
      <c r="H773" s="34"/>
      <c r="I773" s="34"/>
      <c r="J773" s="34"/>
      <c r="K773" s="98">
        <v>44414</v>
      </c>
      <c r="L773" s="3" t="s">
        <v>9</v>
      </c>
      <c r="M773" s="34"/>
      <c r="N773" s="34">
        <v>390000</v>
      </c>
      <c r="O773" s="34">
        <f t="shared" si="106"/>
        <v>390000</v>
      </c>
      <c r="P773" s="34"/>
      <c r="Q773" s="34"/>
      <c r="R773" s="34"/>
      <c r="S773" s="34"/>
      <c r="T773" s="3" t="s">
        <v>2132</v>
      </c>
    </row>
    <row r="774" spans="1:21" x14ac:dyDescent="0.35">
      <c r="A774" s="3" t="s">
        <v>86</v>
      </c>
      <c r="B774" s="3"/>
      <c r="C774" s="3"/>
      <c r="D774" s="34"/>
      <c r="E774" s="91"/>
      <c r="F774" s="34"/>
      <c r="G774" s="34"/>
      <c r="H774" s="34"/>
      <c r="I774" s="34"/>
      <c r="J774" s="34"/>
      <c r="K774" s="98">
        <v>44417</v>
      </c>
      <c r="L774" s="3" t="s">
        <v>9</v>
      </c>
      <c r="M774" s="34"/>
      <c r="N774" s="34">
        <v>350000</v>
      </c>
      <c r="O774" s="34">
        <f t="shared" si="106"/>
        <v>350000</v>
      </c>
      <c r="P774" s="34"/>
      <c r="Q774" s="34"/>
      <c r="R774" s="43"/>
      <c r="S774" s="43"/>
      <c r="T774" s="3" t="s">
        <v>2132</v>
      </c>
    </row>
    <row r="775" spans="1:21" x14ac:dyDescent="0.35">
      <c r="A775" s="3" t="s">
        <v>86</v>
      </c>
      <c r="B775" s="3"/>
      <c r="C775" s="3"/>
      <c r="D775" s="34"/>
      <c r="E775" s="91"/>
      <c r="F775" s="34"/>
      <c r="G775" s="34"/>
      <c r="H775" s="34"/>
      <c r="I775" s="34"/>
      <c r="J775" s="34"/>
      <c r="K775" s="98">
        <v>44453</v>
      </c>
      <c r="L775" s="3" t="s">
        <v>9</v>
      </c>
      <c r="M775" s="34"/>
      <c r="N775" s="34">
        <v>11000</v>
      </c>
      <c r="O775" s="34">
        <f t="shared" si="106"/>
        <v>11000</v>
      </c>
      <c r="P775" s="34"/>
      <c r="Q775" s="34"/>
      <c r="R775" s="34"/>
      <c r="S775" s="34"/>
      <c r="T775" s="3" t="s">
        <v>2132</v>
      </c>
    </row>
    <row r="776" spans="1:21" x14ac:dyDescent="0.35">
      <c r="A776" s="3" t="s">
        <v>86</v>
      </c>
      <c r="B776" s="3"/>
      <c r="C776" s="3"/>
      <c r="D776" s="34"/>
      <c r="E776" s="91"/>
      <c r="F776" s="34"/>
      <c r="G776" s="34"/>
      <c r="H776" s="34"/>
      <c r="I776" s="34"/>
      <c r="J776" s="34"/>
      <c r="K776" s="98">
        <v>44466</v>
      </c>
      <c r="L776" s="3" t="s">
        <v>1182</v>
      </c>
      <c r="M776" s="34"/>
      <c r="N776" s="34">
        <v>200000</v>
      </c>
      <c r="O776" s="34">
        <f t="shared" si="106"/>
        <v>200000</v>
      </c>
      <c r="P776" s="34"/>
      <c r="Q776" s="34"/>
      <c r="R776" s="34"/>
      <c r="S776" s="34"/>
      <c r="T776" s="3" t="s">
        <v>2132</v>
      </c>
    </row>
    <row r="777" spans="1:21" x14ac:dyDescent="0.35">
      <c r="A777" s="3" t="s">
        <v>86</v>
      </c>
      <c r="B777" s="3"/>
      <c r="C777" s="3"/>
      <c r="D777" s="34"/>
      <c r="E777" s="91"/>
      <c r="F777" s="34"/>
      <c r="G777" s="34"/>
      <c r="H777" s="34"/>
      <c r="I777" s="34"/>
      <c r="J777" s="34"/>
      <c r="K777" s="98">
        <v>44471</v>
      </c>
      <c r="L777" s="3" t="s">
        <v>9</v>
      </c>
      <c r="M777" s="34"/>
      <c r="N777" s="34">
        <v>175000</v>
      </c>
      <c r="O777" s="34">
        <f t="shared" si="106"/>
        <v>175000</v>
      </c>
      <c r="P777" s="34"/>
      <c r="Q777" s="34"/>
      <c r="R777" s="34"/>
      <c r="S777" s="34"/>
      <c r="T777" s="3" t="s">
        <v>2132</v>
      </c>
    </row>
    <row r="778" spans="1:21" x14ac:dyDescent="0.35">
      <c r="A778" s="3" t="s">
        <v>86</v>
      </c>
      <c r="B778" s="3"/>
      <c r="C778" s="3"/>
      <c r="D778" s="34"/>
      <c r="E778" s="91"/>
      <c r="F778" s="34"/>
      <c r="G778" s="34"/>
      <c r="H778" s="34"/>
      <c r="I778" s="34"/>
      <c r="J778" s="34"/>
      <c r="K778" s="98">
        <v>44498</v>
      </c>
      <c r="L778" s="3" t="s">
        <v>9</v>
      </c>
      <c r="M778" s="34"/>
      <c r="N778" s="34">
        <v>80000</v>
      </c>
      <c r="O778" s="34">
        <f t="shared" si="106"/>
        <v>80000</v>
      </c>
      <c r="P778" s="34"/>
      <c r="Q778" s="34"/>
      <c r="R778" s="34"/>
      <c r="S778" s="34"/>
      <c r="T778" s="3" t="s">
        <v>2132</v>
      </c>
    </row>
    <row r="779" spans="1:21" x14ac:dyDescent="0.35">
      <c r="A779" s="3" t="s">
        <v>86</v>
      </c>
      <c r="B779" s="3"/>
      <c r="C779" s="3"/>
      <c r="D779" s="34"/>
      <c r="E779" s="91"/>
      <c r="F779" s="34"/>
      <c r="G779" s="34"/>
      <c r="H779" s="34"/>
      <c r="I779" s="34"/>
      <c r="J779" s="34"/>
      <c r="K779" s="98">
        <v>44501</v>
      </c>
      <c r="L779" s="3" t="s">
        <v>9</v>
      </c>
      <c r="M779" s="34"/>
      <c r="N779" s="34">
        <v>-500000</v>
      </c>
      <c r="O779" s="34">
        <f t="shared" si="106"/>
        <v>-500000</v>
      </c>
      <c r="P779" s="34"/>
      <c r="Q779" s="34"/>
      <c r="R779" s="34"/>
      <c r="S779" s="34"/>
      <c r="T779" s="3" t="s">
        <v>2132</v>
      </c>
    </row>
    <row r="780" spans="1:21" x14ac:dyDescent="0.35">
      <c r="A780" s="3" t="s">
        <v>86</v>
      </c>
      <c r="B780" s="3"/>
      <c r="C780" s="3"/>
      <c r="D780" s="34"/>
      <c r="E780" s="91"/>
      <c r="F780" s="34"/>
      <c r="G780" s="34"/>
      <c r="H780" s="34"/>
      <c r="I780" s="34"/>
      <c r="J780" s="34"/>
      <c r="K780" s="98">
        <v>44515</v>
      </c>
      <c r="L780" s="3" t="s">
        <v>9</v>
      </c>
      <c r="M780" s="34"/>
      <c r="N780" s="34">
        <v>134000</v>
      </c>
      <c r="O780" s="34">
        <f t="shared" si="106"/>
        <v>134000</v>
      </c>
      <c r="P780" s="34"/>
      <c r="Q780" s="34"/>
      <c r="R780" s="34"/>
      <c r="S780" s="34"/>
      <c r="T780" s="3" t="s">
        <v>2132</v>
      </c>
    </row>
    <row r="781" spans="1:21" x14ac:dyDescent="0.35">
      <c r="A781" s="3" t="s">
        <v>86</v>
      </c>
      <c r="B781" s="3"/>
      <c r="C781" s="3"/>
      <c r="D781" s="34"/>
      <c r="E781" s="91"/>
      <c r="F781" s="34"/>
      <c r="G781" s="34"/>
      <c r="H781" s="34"/>
      <c r="I781" s="34"/>
      <c r="J781" s="34"/>
      <c r="K781" s="98">
        <v>44526</v>
      </c>
      <c r="L781" s="3" t="s">
        <v>9</v>
      </c>
      <c r="M781" s="34"/>
      <c r="N781" s="34">
        <v>41740</v>
      </c>
      <c r="O781" s="34">
        <f t="shared" si="106"/>
        <v>41740</v>
      </c>
      <c r="P781" s="34"/>
      <c r="Q781" s="34"/>
      <c r="R781" s="34"/>
      <c r="S781" s="34"/>
      <c r="T781" s="3" t="s">
        <v>2132</v>
      </c>
    </row>
    <row r="782" spans="1:21" x14ac:dyDescent="0.35">
      <c r="A782" s="3" t="s">
        <v>86</v>
      </c>
      <c r="B782" s="3"/>
      <c r="C782" s="3"/>
      <c r="D782" s="34"/>
      <c r="E782" s="91"/>
      <c r="F782" s="34"/>
      <c r="G782" s="34"/>
      <c r="H782" s="34"/>
      <c r="I782" s="34"/>
      <c r="J782" s="34"/>
      <c r="K782" s="98">
        <v>44554</v>
      </c>
      <c r="L782" s="3" t="s">
        <v>316</v>
      </c>
      <c r="M782" s="34">
        <v>-10000</v>
      </c>
      <c r="N782" s="34"/>
      <c r="O782" s="34">
        <f t="shared" si="106"/>
        <v>-10000</v>
      </c>
      <c r="P782" s="34"/>
      <c r="Q782" s="34"/>
      <c r="R782" s="43"/>
      <c r="S782" s="43"/>
      <c r="T782" s="3" t="s">
        <v>2132</v>
      </c>
    </row>
    <row r="783" spans="1:21" x14ac:dyDescent="0.35">
      <c r="A783" s="3" t="s">
        <v>86</v>
      </c>
      <c r="B783" s="3"/>
      <c r="C783" s="3"/>
      <c r="D783" s="34"/>
      <c r="E783" s="91"/>
      <c r="F783" s="34"/>
      <c r="G783" s="34"/>
      <c r="H783" s="34"/>
      <c r="I783" s="34"/>
      <c r="J783" s="34"/>
      <c r="K783" s="98">
        <v>44530</v>
      </c>
      <c r="L783" s="3" t="s">
        <v>316</v>
      </c>
      <c r="M783" s="34">
        <v>715000</v>
      </c>
      <c r="N783" s="34"/>
      <c r="O783" s="34">
        <f t="shared" si="106"/>
        <v>715000</v>
      </c>
      <c r="P783" s="34"/>
      <c r="Q783" s="34"/>
      <c r="R783" s="34"/>
      <c r="S783" s="34"/>
      <c r="T783" s="3" t="s">
        <v>2132</v>
      </c>
    </row>
    <row r="784" spans="1:21" x14ac:dyDescent="0.35">
      <c r="A784" s="3" t="s">
        <v>86</v>
      </c>
      <c r="B784" s="3"/>
      <c r="C784" s="3"/>
      <c r="D784" s="34"/>
      <c r="E784" s="91"/>
      <c r="F784" s="34"/>
      <c r="G784" s="34"/>
      <c r="H784" s="34"/>
      <c r="I784" s="34"/>
      <c r="J784" s="34"/>
      <c r="K784" s="98">
        <v>44808</v>
      </c>
      <c r="L784" s="3" t="s">
        <v>9</v>
      </c>
      <c r="M784" s="34"/>
      <c r="N784" s="34">
        <v>-1000</v>
      </c>
      <c r="O784" s="34">
        <f t="shared" si="106"/>
        <v>-1000</v>
      </c>
      <c r="P784" s="34"/>
      <c r="Q784" s="34"/>
      <c r="R784" s="34"/>
      <c r="S784" s="34"/>
      <c r="T784" s="3" t="s">
        <v>2132</v>
      </c>
    </row>
    <row r="785" spans="1:21" x14ac:dyDescent="0.35">
      <c r="A785" s="3" t="s">
        <v>86</v>
      </c>
      <c r="B785" s="3"/>
      <c r="C785" s="3"/>
      <c r="D785" s="34"/>
      <c r="E785" s="91"/>
      <c r="F785" s="34"/>
      <c r="G785" s="34"/>
      <c r="H785" s="34"/>
      <c r="I785" s="34"/>
      <c r="J785" s="34"/>
      <c r="K785" s="3"/>
      <c r="L785" s="3"/>
      <c r="M785" s="34"/>
      <c r="N785" s="34"/>
      <c r="O785" s="34"/>
      <c r="P785" s="34"/>
      <c r="Q785" s="34"/>
      <c r="R785" s="34"/>
      <c r="S785" s="34"/>
      <c r="T785" s="3" t="s">
        <v>2132</v>
      </c>
    </row>
    <row r="786" spans="1:21" s="95" customFormat="1" x14ac:dyDescent="0.35">
      <c r="A786" s="18" t="s">
        <v>86</v>
      </c>
      <c r="B786" s="18"/>
      <c r="C786" s="18"/>
      <c r="D786" s="23"/>
      <c r="E786" s="94"/>
      <c r="F786" s="23"/>
      <c r="G786" s="23"/>
      <c r="H786" s="23"/>
      <c r="I786" s="23"/>
      <c r="J786" s="23"/>
      <c r="K786" s="18"/>
      <c r="L786" s="18"/>
      <c r="M786" s="23">
        <f t="shared" ref="M786:N786" si="107">SUM(M772:M784)</f>
        <v>715000</v>
      </c>
      <c r="N786" s="23">
        <f t="shared" si="107"/>
        <v>880740</v>
      </c>
      <c r="O786" s="23">
        <f>SUM(O772:O784)</f>
        <v>1595740</v>
      </c>
      <c r="P786" s="23">
        <f>+I771-M786</f>
        <v>-715000</v>
      </c>
      <c r="Q786" s="23">
        <f>+J771-N786</f>
        <v>715000</v>
      </c>
      <c r="R786" s="23">
        <f>+P786+Q786</f>
        <v>0</v>
      </c>
      <c r="S786" s="23">
        <f>+O786</f>
        <v>1595740</v>
      </c>
      <c r="T786" s="18"/>
      <c r="U786" s="95" t="s">
        <v>2302</v>
      </c>
    </row>
    <row r="787" spans="1:21" x14ac:dyDescent="0.35">
      <c r="A787" s="3" t="s">
        <v>1997</v>
      </c>
      <c r="B787" s="3" t="s">
        <v>437</v>
      </c>
      <c r="C787" s="3"/>
      <c r="D787" s="34">
        <v>138.88999999999999</v>
      </c>
      <c r="E787" s="91">
        <v>11500</v>
      </c>
      <c r="F787" s="34">
        <f>+D787*0.8364</f>
        <v>116.16759599999999</v>
      </c>
      <c r="G787" s="34"/>
      <c r="H787" s="34">
        <f>+D787*E787</f>
        <v>1597234.9999999998</v>
      </c>
      <c r="I787" s="34">
        <f>+CEILING(F787*G787,1000)</f>
        <v>0</v>
      </c>
      <c r="J787" s="34">
        <f>(H787-I787)</f>
        <v>1597234.9999999998</v>
      </c>
      <c r="K787" s="98">
        <v>44393</v>
      </c>
      <c r="L787" s="3" t="s">
        <v>2109</v>
      </c>
      <c r="M787" s="34"/>
      <c r="N787" s="34"/>
      <c r="O787" s="34"/>
      <c r="P787" s="34"/>
      <c r="Q787" s="34"/>
      <c r="R787" s="34"/>
      <c r="S787" s="34"/>
      <c r="T787" s="3" t="s">
        <v>2135</v>
      </c>
      <c r="U787" s="1" t="s">
        <v>2303</v>
      </c>
    </row>
    <row r="788" spans="1:21" x14ac:dyDescent="0.35">
      <c r="A788" s="3" t="s">
        <v>1997</v>
      </c>
      <c r="B788" s="3"/>
      <c r="C788" s="3"/>
      <c r="D788" s="34"/>
      <c r="E788" s="91"/>
      <c r="F788" s="34"/>
      <c r="G788" s="34"/>
      <c r="H788" s="34"/>
      <c r="I788" s="34"/>
      <c r="J788" s="34"/>
      <c r="K788" s="98">
        <v>44393</v>
      </c>
      <c r="L788" s="3" t="s">
        <v>316</v>
      </c>
      <c r="M788" s="34">
        <v>300000</v>
      </c>
      <c r="N788" s="34"/>
      <c r="O788" s="34">
        <f t="shared" ref="O788:O806" si="108">+SUM(M788:N788)</f>
        <v>300000</v>
      </c>
      <c r="P788" s="34"/>
      <c r="Q788" s="34"/>
      <c r="R788" s="34"/>
      <c r="S788" s="34"/>
      <c r="T788" s="3" t="s">
        <v>2135</v>
      </c>
    </row>
    <row r="789" spans="1:21" x14ac:dyDescent="0.35">
      <c r="A789" s="3" t="s">
        <v>1997</v>
      </c>
      <c r="B789" s="3"/>
      <c r="C789" s="3"/>
      <c r="D789" s="34"/>
      <c r="E789" s="91"/>
      <c r="F789" s="34"/>
      <c r="G789" s="34"/>
      <c r="H789" s="34"/>
      <c r="I789" s="34"/>
      <c r="J789" s="34"/>
      <c r="K789" s="98">
        <v>44399</v>
      </c>
      <c r="L789" s="3" t="s">
        <v>316</v>
      </c>
      <c r="M789" s="34">
        <v>500000</v>
      </c>
      <c r="N789" s="34"/>
      <c r="O789" s="34">
        <f t="shared" si="108"/>
        <v>500000</v>
      </c>
      <c r="P789" s="34"/>
      <c r="Q789" s="34"/>
      <c r="R789" s="34"/>
      <c r="S789" s="34"/>
      <c r="T789" s="3" t="s">
        <v>2135</v>
      </c>
    </row>
    <row r="790" spans="1:21" x14ac:dyDescent="0.35">
      <c r="A790" s="3" t="s">
        <v>1997</v>
      </c>
      <c r="B790" s="3"/>
      <c r="C790" s="3"/>
      <c r="D790" s="34"/>
      <c r="E790" s="91"/>
      <c r="F790" s="34"/>
      <c r="G790" s="34"/>
      <c r="H790" s="34"/>
      <c r="I790" s="34"/>
      <c r="J790" s="34"/>
      <c r="K790" s="98">
        <v>44407</v>
      </c>
      <c r="L790" s="100" t="s">
        <v>2187</v>
      </c>
      <c r="M790" s="100">
        <v>-400000</v>
      </c>
      <c r="N790" s="34"/>
      <c r="O790" s="34">
        <f t="shared" si="108"/>
        <v>-400000</v>
      </c>
      <c r="P790" s="34"/>
      <c r="Q790" s="34"/>
      <c r="R790" s="43"/>
      <c r="S790" s="43"/>
      <c r="T790" s="3" t="s">
        <v>2135</v>
      </c>
    </row>
    <row r="791" spans="1:21" x14ac:dyDescent="0.35">
      <c r="A791" s="3" t="s">
        <v>1997</v>
      </c>
      <c r="B791" s="3"/>
      <c r="C791" s="3"/>
      <c r="D791" s="34"/>
      <c r="E791" s="91"/>
      <c r="F791" s="34"/>
      <c r="G791" s="34"/>
      <c r="H791" s="34"/>
      <c r="I791" s="34"/>
      <c r="J791" s="34"/>
      <c r="K791" s="98">
        <v>44407</v>
      </c>
      <c r="L791" s="100" t="s">
        <v>2223</v>
      </c>
      <c r="M791" s="100">
        <v>-400000</v>
      </c>
      <c r="N791" s="34"/>
      <c r="O791" s="34">
        <f t="shared" si="108"/>
        <v>-400000</v>
      </c>
      <c r="P791" s="34"/>
      <c r="Q791" s="34"/>
      <c r="R791" s="34"/>
      <c r="S791" s="34"/>
      <c r="T791" s="3" t="s">
        <v>2135</v>
      </c>
    </row>
    <row r="792" spans="1:21" x14ac:dyDescent="0.35">
      <c r="A792" s="3" t="s">
        <v>1997</v>
      </c>
      <c r="B792" s="3"/>
      <c r="C792" s="3"/>
      <c r="D792" s="34"/>
      <c r="E792" s="91"/>
      <c r="F792" s="34"/>
      <c r="G792" s="34"/>
      <c r="H792" s="34"/>
      <c r="I792" s="34"/>
      <c r="J792" s="34"/>
      <c r="K792" s="98">
        <v>44420</v>
      </c>
      <c r="L792" s="3" t="s">
        <v>1182</v>
      </c>
      <c r="M792" s="34"/>
      <c r="N792" s="34">
        <v>300000</v>
      </c>
      <c r="O792" s="34">
        <f t="shared" si="108"/>
        <v>300000</v>
      </c>
      <c r="P792" s="34"/>
      <c r="Q792" s="34"/>
      <c r="R792" s="34"/>
      <c r="S792" s="34"/>
      <c r="T792" s="3" t="s">
        <v>2135</v>
      </c>
    </row>
    <row r="793" spans="1:21" x14ac:dyDescent="0.35">
      <c r="A793" s="3" t="s">
        <v>1997</v>
      </c>
      <c r="B793" s="3"/>
      <c r="C793" s="3"/>
      <c r="D793" s="34"/>
      <c r="E793" s="91"/>
      <c r="F793" s="34"/>
      <c r="G793" s="34"/>
      <c r="H793" s="34"/>
      <c r="I793" s="34"/>
      <c r="J793" s="34"/>
      <c r="K793" s="98">
        <v>44462</v>
      </c>
      <c r="L793" s="3" t="s">
        <v>316</v>
      </c>
      <c r="M793" s="34">
        <v>720000</v>
      </c>
      <c r="N793" s="34"/>
      <c r="O793" s="34">
        <f t="shared" si="108"/>
        <v>720000</v>
      </c>
      <c r="P793" s="34"/>
      <c r="Q793" s="34"/>
      <c r="R793" s="34"/>
      <c r="S793" s="34"/>
      <c r="T793" s="3" t="s">
        <v>2135</v>
      </c>
    </row>
    <row r="794" spans="1:21" x14ac:dyDescent="0.35">
      <c r="A794" s="3" t="s">
        <v>1997</v>
      </c>
      <c r="B794" s="3"/>
      <c r="C794" s="3"/>
      <c r="D794" s="34"/>
      <c r="E794" s="91"/>
      <c r="F794" s="34"/>
      <c r="G794" s="34"/>
      <c r="H794" s="34"/>
      <c r="I794" s="34"/>
      <c r="J794" s="34"/>
      <c r="K794" s="98">
        <v>44466</v>
      </c>
      <c r="L794" s="3" t="s">
        <v>1182</v>
      </c>
      <c r="M794" s="34"/>
      <c r="N794" s="34">
        <v>145000</v>
      </c>
      <c r="O794" s="34">
        <f t="shared" si="108"/>
        <v>145000</v>
      </c>
      <c r="P794" s="34"/>
      <c r="Q794" s="34"/>
      <c r="R794" s="43"/>
      <c r="S794" s="43"/>
      <c r="T794" s="3" t="s">
        <v>2135</v>
      </c>
    </row>
    <row r="795" spans="1:21" x14ac:dyDescent="0.35">
      <c r="A795" s="3" t="s">
        <v>1997</v>
      </c>
      <c r="B795" s="3"/>
      <c r="C795" s="3"/>
      <c r="D795" s="34"/>
      <c r="E795" s="91"/>
      <c r="F795" s="34"/>
      <c r="G795" s="34"/>
      <c r="H795" s="34"/>
      <c r="I795" s="34"/>
      <c r="J795" s="34"/>
      <c r="K795" s="98">
        <v>44466</v>
      </c>
      <c r="L795" s="100" t="s">
        <v>2224</v>
      </c>
      <c r="M795" s="100">
        <v>-290000</v>
      </c>
      <c r="N795" s="34"/>
      <c r="O795" s="34">
        <f t="shared" si="108"/>
        <v>-290000</v>
      </c>
      <c r="P795" s="34"/>
      <c r="Q795" s="34"/>
      <c r="R795" s="34"/>
      <c r="S795" s="34"/>
      <c r="T795" s="3" t="s">
        <v>2135</v>
      </c>
    </row>
    <row r="796" spans="1:21" x14ac:dyDescent="0.35">
      <c r="A796" s="3" t="s">
        <v>1997</v>
      </c>
      <c r="B796" s="3"/>
      <c r="C796" s="3"/>
      <c r="D796" s="34"/>
      <c r="E796" s="91"/>
      <c r="F796" s="34"/>
      <c r="G796" s="34"/>
      <c r="H796" s="34"/>
      <c r="I796" s="34"/>
      <c r="J796" s="34"/>
      <c r="K796" s="98">
        <v>44511</v>
      </c>
      <c r="L796" s="3" t="s">
        <v>1182</v>
      </c>
      <c r="M796" s="34"/>
      <c r="N796" s="34">
        <v>300000</v>
      </c>
      <c r="O796" s="34">
        <f t="shared" si="108"/>
        <v>300000</v>
      </c>
      <c r="P796" s="34"/>
      <c r="Q796" s="34"/>
      <c r="R796" s="34"/>
      <c r="S796" s="34"/>
      <c r="T796" s="3" t="s">
        <v>2135</v>
      </c>
    </row>
    <row r="797" spans="1:21" x14ac:dyDescent="0.35">
      <c r="A797" s="3" t="s">
        <v>1997</v>
      </c>
      <c r="B797" s="3"/>
      <c r="C797" s="3"/>
      <c r="D797" s="34"/>
      <c r="E797" s="91"/>
      <c r="F797" s="34"/>
      <c r="G797" s="34"/>
      <c r="H797" s="34"/>
      <c r="I797" s="34"/>
      <c r="J797" s="34"/>
      <c r="K797" s="98">
        <v>44607</v>
      </c>
      <c r="L797" s="3" t="s">
        <v>1182</v>
      </c>
      <c r="M797" s="34"/>
      <c r="N797" s="34">
        <v>248000</v>
      </c>
      <c r="O797" s="34">
        <f t="shared" si="108"/>
        <v>248000</v>
      </c>
      <c r="P797" s="34"/>
      <c r="Q797" s="34"/>
      <c r="R797" s="34"/>
      <c r="S797" s="34"/>
      <c r="T797" s="3" t="s">
        <v>2135</v>
      </c>
    </row>
    <row r="798" spans="1:21" x14ac:dyDescent="0.35">
      <c r="A798" s="3" t="s">
        <v>1997</v>
      </c>
      <c r="B798" s="3"/>
      <c r="C798" s="3"/>
      <c r="D798" s="34"/>
      <c r="E798" s="91"/>
      <c r="F798" s="34"/>
      <c r="G798" s="34"/>
      <c r="H798" s="34"/>
      <c r="I798" s="34"/>
      <c r="J798" s="34"/>
      <c r="K798" s="98">
        <v>44701</v>
      </c>
      <c r="L798" s="3" t="s">
        <v>1182</v>
      </c>
      <c r="M798" s="34"/>
      <c r="N798" s="34">
        <v>175000</v>
      </c>
      <c r="O798" s="34">
        <f t="shared" si="108"/>
        <v>175000</v>
      </c>
      <c r="P798" s="34"/>
      <c r="Q798" s="34"/>
      <c r="R798" s="34"/>
      <c r="S798" s="34"/>
      <c r="T798" s="3" t="s">
        <v>2135</v>
      </c>
    </row>
    <row r="799" spans="1:21" x14ac:dyDescent="0.35">
      <c r="A799" s="3" t="s">
        <v>1997</v>
      </c>
      <c r="B799" s="3"/>
      <c r="C799" s="3"/>
      <c r="D799" s="34"/>
      <c r="E799" s="91"/>
      <c r="F799" s="34"/>
      <c r="G799" s="34"/>
      <c r="H799" s="34"/>
      <c r="I799" s="34"/>
      <c r="J799" s="34"/>
      <c r="K799" s="98">
        <v>44881</v>
      </c>
      <c r="L799" s="3" t="s">
        <v>9</v>
      </c>
      <c r="M799" s="34"/>
      <c r="N799" s="34">
        <v>10000</v>
      </c>
      <c r="O799" s="34">
        <f t="shared" si="108"/>
        <v>10000</v>
      </c>
      <c r="P799" s="34"/>
      <c r="Q799" s="34"/>
      <c r="R799" s="34"/>
      <c r="S799" s="34"/>
      <c r="T799" s="3" t="s">
        <v>1618</v>
      </c>
    </row>
    <row r="800" spans="1:21" x14ac:dyDescent="0.35">
      <c r="A800" s="3" t="s">
        <v>1997</v>
      </c>
      <c r="B800" s="3"/>
      <c r="C800" s="3"/>
      <c r="D800" s="34"/>
      <c r="E800" s="91"/>
      <c r="F800" s="34"/>
      <c r="G800" s="34"/>
      <c r="H800" s="34"/>
      <c r="I800" s="34"/>
      <c r="J800" s="34"/>
      <c r="K800" s="98">
        <v>44915</v>
      </c>
      <c r="L800" s="3" t="s">
        <v>316</v>
      </c>
      <c r="M800" s="34">
        <v>-500000</v>
      </c>
      <c r="N800" s="34"/>
      <c r="O800" s="34">
        <f t="shared" si="108"/>
        <v>-500000</v>
      </c>
      <c r="P800" s="34"/>
      <c r="Q800" s="34"/>
      <c r="R800" s="34"/>
      <c r="S800" s="34"/>
      <c r="T800" s="3" t="s">
        <v>2135</v>
      </c>
    </row>
    <row r="801" spans="1:21" x14ac:dyDescent="0.35">
      <c r="A801" s="3" t="s">
        <v>1997</v>
      </c>
      <c r="B801" s="3"/>
      <c r="C801" s="3"/>
      <c r="D801" s="34"/>
      <c r="E801" s="91"/>
      <c r="F801" s="34">
        <f>+D801*0.8364</f>
        <v>0</v>
      </c>
      <c r="G801" s="34"/>
      <c r="H801" s="34"/>
      <c r="I801" s="34"/>
      <c r="J801" s="34"/>
      <c r="K801" s="98">
        <v>44924</v>
      </c>
      <c r="L801" s="3" t="s">
        <v>9</v>
      </c>
      <c r="M801" s="34"/>
      <c r="N801" s="34">
        <v>300000</v>
      </c>
      <c r="O801" s="34">
        <f t="shared" si="108"/>
        <v>300000</v>
      </c>
      <c r="P801" s="34"/>
      <c r="Q801" s="34"/>
      <c r="R801" s="34"/>
      <c r="S801" s="34"/>
      <c r="T801" s="3" t="s">
        <v>2135</v>
      </c>
    </row>
    <row r="802" spans="1:21" x14ac:dyDescent="0.35">
      <c r="A802" s="3" t="s">
        <v>1997</v>
      </c>
      <c r="B802" s="3"/>
      <c r="C802" s="3"/>
      <c r="D802" s="34"/>
      <c r="E802" s="91"/>
      <c r="F802" s="34"/>
      <c r="G802" s="34"/>
      <c r="H802" s="34"/>
      <c r="I802" s="34"/>
      <c r="J802" s="34"/>
      <c r="K802" s="98">
        <v>44967</v>
      </c>
      <c r="L802" s="3" t="s">
        <v>316</v>
      </c>
      <c r="M802" s="34">
        <v>-720000</v>
      </c>
      <c r="N802" s="34"/>
      <c r="O802" s="34">
        <f t="shared" si="108"/>
        <v>-720000</v>
      </c>
      <c r="P802" s="34"/>
      <c r="Q802" s="34"/>
      <c r="R802" s="34"/>
      <c r="S802" s="34"/>
      <c r="T802" s="3" t="s">
        <v>2135</v>
      </c>
    </row>
    <row r="803" spans="1:21" x14ac:dyDescent="0.35">
      <c r="A803" s="3" t="s">
        <v>1997</v>
      </c>
      <c r="B803" s="3"/>
      <c r="C803" s="3"/>
      <c r="D803" s="34"/>
      <c r="E803" s="91"/>
      <c r="F803" s="34"/>
      <c r="G803" s="34"/>
      <c r="H803" s="34"/>
      <c r="I803" s="34"/>
      <c r="J803" s="34"/>
      <c r="K803" s="98">
        <v>44937</v>
      </c>
      <c r="L803" s="3" t="s">
        <v>316</v>
      </c>
      <c r="M803" s="34">
        <v>716000</v>
      </c>
      <c r="N803" s="34"/>
      <c r="O803" s="34">
        <f t="shared" si="108"/>
        <v>716000</v>
      </c>
      <c r="P803" s="34"/>
      <c r="Q803" s="34"/>
      <c r="R803" s="43"/>
      <c r="S803" s="43"/>
      <c r="T803" s="3" t="s">
        <v>2135</v>
      </c>
    </row>
    <row r="804" spans="1:21" x14ac:dyDescent="0.35">
      <c r="A804" s="3" t="s">
        <v>1997</v>
      </c>
      <c r="B804" s="3"/>
      <c r="C804" s="3"/>
      <c r="D804" s="34"/>
      <c r="E804" s="91"/>
      <c r="F804" s="34"/>
      <c r="G804" s="34"/>
      <c r="H804" s="34"/>
      <c r="I804" s="34"/>
      <c r="J804" s="34"/>
      <c r="K804" s="98">
        <v>44937</v>
      </c>
      <c r="L804" s="3" t="s">
        <v>9</v>
      </c>
      <c r="M804" s="34"/>
      <c r="N804" s="34">
        <v>200000</v>
      </c>
      <c r="O804" s="34">
        <f t="shared" si="108"/>
        <v>200000</v>
      </c>
      <c r="P804" s="34"/>
      <c r="Q804" s="34"/>
      <c r="R804" s="34"/>
      <c r="S804" s="34"/>
      <c r="T804" s="3" t="s">
        <v>1618</v>
      </c>
    </row>
    <row r="805" spans="1:21" x14ac:dyDescent="0.35">
      <c r="A805" s="3" t="s">
        <v>1997</v>
      </c>
      <c r="B805" s="3"/>
      <c r="C805" s="3"/>
      <c r="D805" s="34"/>
      <c r="E805" s="91"/>
      <c r="F805" s="34"/>
      <c r="G805" s="34"/>
      <c r="H805" s="34"/>
      <c r="I805" s="34"/>
      <c r="J805" s="34"/>
      <c r="K805" s="98">
        <v>45191</v>
      </c>
      <c r="L805" s="3" t="s">
        <v>316</v>
      </c>
      <c r="M805" s="34">
        <v>-300000</v>
      </c>
      <c r="N805" s="34"/>
      <c r="O805" s="34">
        <f t="shared" si="108"/>
        <v>-300000</v>
      </c>
      <c r="P805" s="34"/>
      <c r="Q805" s="34"/>
      <c r="R805" s="34"/>
      <c r="S805" s="34"/>
      <c r="T805" s="3" t="s">
        <v>1618</v>
      </c>
    </row>
    <row r="806" spans="1:21" x14ac:dyDescent="0.35">
      <c r="A806" s="3" t="s">
        <v>1997</v>
      </c>
      <c r="B806" s="3"/>
      <c r="C806" s="3"/>
      <c r="D806" s="34"/>
      <c r="E806" s="91"/>
      <c r="F806" s="34"/>
      <c r="G806" s="34"/>
      <c r="H806" s="34"/>
      <c r="I806" s="34"/>
      <c r="J806" s="34"/>
      <c r="K806" s="98">
        <v>45191</v>
      </c>
      <c r="L806" s="3" t="s">
        <v>9</v>
      </c>
      <c r="M806" s="34"/>
      <c r="N806" s="34">
        <v>300000</v>
      </c>
      <c r="O806" s="34">
        <f t="shared" si="108"/>
        <v>300000</v>
      </c>
      <c r="P806" s="34"/>
      <c r="Q806" s="34"/>
      <c r="R806" s="34"/>
      <c r="S806" s="34"/>
      <c r="T806" s="3" t="s">
        <v>1618</v>
      </c>
    </row>
    <row r="807" spans="1:21" x14ac:dyDescent="0.35">
      <c r="A807" s="3" t="s">
        <v>1997</v>
      </c>
      <c r="B807" s="3"/>
      <c r="C807" s="3"/>
      <c r="D807" s="34"/>
      <c r="E807" s="91"/>
      <c r="F807" s="34"/>
      <c r="G807" s="34"/>
      <c r="H807" s="34"/>
      <c r="I807" s="34"/>
      <c r="J807" s="34"/>
      <c r="K807" s="21"/>
      <c r="L807" s="3"/>
      <c r="M807" s="34"/>
      <c r="N807" s="34"/>
      <c r="O807" s="34"/>
      <c r="P807" s="34"/>
      <c r="Q807" s="34"/>
      <c r="R807" s="34"/>
      <c r="S807" s="34"/>
      <c r="T807" s="3" t="s">
        <v>2135</v>
      </c>
    </row>
    <row r="808" spans="1:21" s="95" customFormat="1" x14ac:dyDescent="0.35">
      <c r="A808" s="18" t="s">
        <v>1997</v>
      </c>
      <c r="B808" s="18"/>
      <c r="C808" s="18"/>
      <c r="D808" s="23"/>
      <c r="E808" s="94"/>
      <c r="F808" s="23"/>
      <c r="G808" s="23"/>
      <c r="H808" s="23"/>
      <c r="I808" s="23"/>
      <c r="J808" s="23"/>
      <c r="K808" s="36"/>
      <c r="L808" s="18"/>
      <c r="M808" s="23">
        <f t="shared" ref="M808:N808" si="109">SUM(M788:M806)</f>
        <v>-374000</v>
      </c>
      <c r="N808" s="23">
        <f t="shared" si="109"/>
        <v>1978000</v>
      </c>
      <c r="O808" s="23">
        <f>SUM(O788:O806)</f>
        <v>1604000</v>
      </c>
      <c r="P808" s="23">
        <f>+I787-M808</f>
        <v>374000</v>
      </c>
      <c r="Q808" s="23">
        <f>+J787-N808</f>
        <v>-380765.00000000023</v>
      </c>
      <c r="R808" s="23">
        <f>+P808+Q808</f>
        <v>-6765.0000000002328</v>
      </c>
      <c r="S808" s="23">
        <f>+O808</f>
        <v>1604000</v>
      </c>
      <c r="T808" s="18"/>
      <c r="U808" s="95" t="s">
        <v>2302</v>
      </c>
    </row>
    <row r="809" spans="1:21" x14ac:dyDescent="0.35">
      <c r="A809" s="3" t="s">
        <v>1998</v>
      </c>
      <c r="B809" s="3" t="s">
        <v>437</v>
      </c>
      <c r="C809" s="3"/>
      <c r="D809" s="34">
        <v>138.97999999999999</v>
      </c>
      <c r="E809" s="91">
        <v>11000</v>
      </c>
      <c r="F809" s="34">
        <f>+D809*0.8364</f>
        <v>116.24287199999999</v>
      </c>
      <c r="G809" s="34"/>
      <c r="H809" s="34">
        <f>+D809*E809</f>
        <v>1528780</v>
      </c>
      <c r="I809" s="34">
        <f>+CEILING(F809*G809,1000)</f>
        <v>0</v>
      </c>
      <c r="J809" s="34">
        <f>(H809-I809)</f>
        <v>1528780</v>
      </c>
      <c r="K809" s="21">
        <v>44407</v>
      </c>
      <c r="L809" s="3" t="s">
        <v>2109</v>
      </c>
      <c r="M809" s="34"/>
      <c r="N809" s="34"/>
      <c r="O809" s="34">
        <f t="shared" ref="O809:O822" si="110">+SUM(M809:N809)</f>
        <v>0</v>
      </c>
      <c r="P809" s="34"/>
      <c r="Q809" s="34"/>
      <c r="R809" s="34"/>
      <c r="S809" s="34"/>
      <c r="T809" s="3" t="s">
        <v>2135</v>
      </c>
      <c r="U809" s="1" t="s">
        <v>2303</v>
      </c>
    </row>
    <row r="810" spans="1:21" x14ac:dyDescent="0.35">
      <c r="A810" s="3" t="s">
        <v>1998</v>
      </c>
      <c r="B810" s="3"/>
      <c r="C810" s="3"/>
      <c r="D810" s="34"/>
      <c r="E810" s="91"/>
      <c r="F810" s="34"/>
      <c r="G810" s="34"/>
      <c r="H810" s="34"/>
      <c r="I810" s="34"/>
      <c r="J810" s="34"/>
      <c r="K810" s="21">
        <v>44407</v>
      </c>
      <c r="L810" s="100" t="s">
        <v>2225</v>
      </c>
      <c r="M810" s="100">
        <v>-440000</v>
      </c>
      <c r="N810" s="34"/>
      <c r="O810" s="34">
        <f t="shared" si="110"/>
        <v>-440000</v>
      </c>
      <c r="P810" s="34"/>
      <c r="Q810" s="34"/>
      <c r="R810" s="34"/>
      <c r="S810" s="34"/>
      <c r="T810" s="3" t="s">
        <v>2135</v>
      </c>
    </row>
    <row r="811" spans="1:21" x14ac:dyDescent="0.35">
      <c r="A811" s="3" t="s">
        <v>1998</v>
      </c>
      <c r="B811" s="3"/>
      <c r="C811" s="3"/>
      <c r="D811" s="34"/>
      <c r="E811" s="91"/>
      <c r="F811" s="34"/>
      <c r="G811" s="34"/>
      <c r="H811" s="34"/>
      <c r="I811" s="34"/>
      <c r="J811" s="34"/>
      <c r="K811" s="21">
        <v>44585</v>
      </c>
      <c r="L811" s="3" t="s">
        <v>316</v>
      </c>
      <c r="M811" s="34">
        <v>11000</v>
      </c>
      <c r="N811" s="34"/>
      <c r="O811" s="34">
        <f t="shared" si="110"/>
        <v>11000</v>
      </c>
      <c r="P811" s="34"/>
      <c r="Q811" s="34"/>
      <c r="R811" s="34"/>
      <c r="S811" s="34"/>
      <c r="T811" s="3" t="s">
        <v>2135</v>
      </c>
    </row>
    <row r="812" spans="1:21" x14ac:dyDescent="0.35">
      <c r="A812" s="3" t="s">
        <v>1998</v>
      </c>
      <c r="B812" s="3"/>
      <c r="C812" s="3"/>
      <c r="D812" s="34"/>
      <c r="E812" s="91"/>
      <c r="F812" s="34"/>
      <c r="G812" s="34"/>
      <c r="H812" s="34"/>
      <c r="I812" s="34"/>
      <c r="J812" s="34"/>
      <c r="K812" s="21">
        <v>44625</v>
      </c>
      <c r="L812" s="3" t="s">
        <v>9</v>
      </c>
      <c r="M812" s="34"/>
      <c r="N812" s="34">
        <v>200000</v>
      </c>
      <c r="O812" s="34">
        <f t="shared" si="110"/>
        <v>200000</v>
      </c>
      <c r="P812" s="34"/>
      <c r="Q812" s="34"/>
      <c r="R812" s="34"/>
      <c r="S812" s="34"/>
      <c r="T812" s="3" t="s">
        <v>2135</v>
      </c>
    </row>
    <row r="813" spans="1:21" x14ac:dyDescent="0.35">
      <c r="A813" s="3" t="s">
        <v>1998</v>
      </c>
      <c r="B813" s="3"/>
      <c r="C813" s="3"/>
      <c r="D813" s="34"/>
      <c r="E813" s="91"/>
      <c r="F813" s="34"/>
      <c r="G813" s="34"/>
      <c r="H813" s="34"/>
      <c r="I813" s="34"/>
      <c r="J813" s="34"/>
      <c r="K813" s="21">
        <v>44631</v>
      </c>
      <c r="L813" s="3" t="s">
        <v>1182</v>
      </c>
      <c r="M813" s="34"/>
      <c r="N813" s="34">
        <v>250000</v>
      </c>
      <c r="O813" s="34">
        <f t="shared" si="110"/>
        <v>250000</v>
      </c>
      <c r="P813" s="34"/>
      <c r="Q813" s="34"/>
      <c r="R813" s="43"/>
      <c r="S813" s="43"/>
      <c r="T813" s="3" t="s">
        <v>2135</v>
      </c>
    </row>
    <row r="814" spans="1:21" x14ac:dyDescent="0.35">
      <c r="A814" s="3" t="s">
        <v>1998</v>
      </c>
      <c r="B814" s="3"/>
      <c r="C814" s="3"/>
      <c r="D814" s="34"/>
      <c r="E814" s="91"/>
      <c r="F814" s="34"/>
      <c r="G814" s="34"/>
      <c r="H814" s="34"/>
      <c r="I814" s="34"/>
      <c r="J814" s="34"/>
      <c r="K814" s="3">
        <v>44632</v>
      </c>
      <c r="L814" s="3" t="s">
        <v>1182</v>
      </c>
      <c r="M814" s="34"/>
      <c r="N814" s="34">
        <v>250000</v>
      </c>
      <c r="O814" s="34">
        <f t="shared" si="110"/>
        <v>250000</v>
      </c>
      <c r="P814" s="34"/>
      <c r="Q814" s="34"/>
      <c r="R814" s="34"/>
      <c r="S814" s="34"/>
      <c r="T814" s="3" t="s">
        <v>2135</v>
      </c>
    </row>
    <row r="815" spans="1:21" x14ac:dyDescent="0.35">
      <c r="A815" s="3" t="s">
        <v>1998</v>
      </c>
      <c r="B815" s="3"/>
      <c r="C815" s="3"/>
      <c r="D815" s="34"/>
      <c r="E815" s="91"/>
      <c r="F815" s="34"/>
      <c r="G815" s="34"/>
      <c r="H815" s="34"/>
      <c r="I815" s="34"/>
      <c r="J815" s="34"/>
      <c r="K815" s="3">
        <v>44645</v>
      </c>
      <c r="L815" s="3" t="s">
        <v>1182</v>
      </c>
      <c r="M815" s="34"/>
      <c r="N815" s="34">
        <v>100000</v>
      </c>
      <c r="O815" s="34">
        <f t="shared" si="110"/>
        <v>100000</v>
      </c>
      <c r="P815" s="34"/>
      <c r="Q815" s="34"/>
      <c r="R815" s="34"/>
      <c r="S815" s="34"/>
      <c r="T815" s="3" t="s">
        <v>2135</v>
      </c>
    </row>
    <row r="816" spans="1:21" x14ac:dyDescent="0.35">
      <c r="A816" s="3" t="s">
        <v>1998</v>
      </c>
      <c r="B816" s="3"/>
      <c r="C816" s="3"/>
      <c r="D816" s="34"/>
      <c r="E816" s="91"/>
      <c r="F816" s="34">
        <f>+D816*0.8364</f>
        <v>0</v>
      </c>
      <c r="G816" s="34"/>
      <c r="H816" s="34"/>
      <c r="I816" s="34"/>
      <c r="J816" s="34"/>
      <c r="K816" s="21">
        <v>44733</v>
      </c>
      <c r="L816" s="3" t="s">
        <v>9</v>
      </c>
      <c r="M816" s="34"/>
      <c r="N816" s="34">
        <v>37500</v>
      </c>
      <c r="O816" s="34">
        <f t="shared" si="110"/>
        <v>37500</v>
      </c>
      <c r="P816" s="34"/>
      <c r="Q816" s="34"/>
      <c r="R816" s="34"/>
      <c r="S816" s="34"/>
      <c r="T816" s="3" t="s">
        <v>2135</v>
      </c>
    </row>
    <row r="817" spans="1:21" x14ac:dyDescent="0.35">
      <c r="A817" s="3" t="s">
        <v>1998</v>
      </c>
      <c r="B817" s="3"/>
      <c r="C817" s="3"/>
      <c r="D817" s="34"/>
      <c r="E817" s="91"/>
      <c r="F817" s="34"/>
      <c r="G817" s="34"/>
      <c r="H817" s="34"/>
      <c r="I817" s="34"/>
      <c r="J817" s="34"/>
      <c r="K817" s="21"/>
      <c r="L817" s="100" t="s">
        <v>2221</v>
      </c>
      <c r="M817" s="34"/>
      <c r="N817" s="100">
        <v>400000</v>
      </c>
      <c r="O817" s="34">
        <f t="shared" si="110"/>
        <v>400000</v>
      </c>
      <c r="P817" s="34"/>
      <c r="Q817" s="34"/>
      <c r="R817" s="34"/>
      <c r="S817" s="34"/>
      <c r="T817" s="3" t="s">
        <v>2135</v>
      </c>
    </row>
    <row r="818" spans="1:21" x14ac:dyDescent="0.35">
      <c r="A818" s="3" t="s">
        <v>1998</v>
      </c>
      <c r="B818" s="3"/>
      <c r="C818" s="3"/>
      <c r="D818" s="34"/>
      <c r="E818" s="91"/>
      <c r="F818" s="34"/>
      <c r="G818" s="34"/>
      <c r="H818" s="34"/>
      <c r="I818" s="34"/>
      <c r="J818" s="34"/>
      <c r="K818" s="21">
        <v>44808</v>
      </c>
      <c r="L818" s="3" t="s">
        <v>1182</v>
      </c>
      <c r="M818" s="34"/>
      <c r="N818" s="34">
        <v>-115000</v>
      </c>
      <c r="O818" s="34">
        <f t="shared" si="110"/>
        <v>-115000</v>
      </c>
      <c r="P818" s="34"/>
      <c r="Q818" s="34"/>
      <c r="R818" s="43"/>
      <c r="S818" s="43"/>
      <c r="T818" s="3" t="s">
        <v>2135</v>
      </c>
    </row>
    <row r="819" spans="1:21" x14ac:dyDescent="0.35">
      <c r="A819" s="3" t="s">
        <v>1998</v>
      </c>
      <c r="B819" s="3"/>
      <c r="C819" s="3"/>
      <c r="D819" s="34"/>
      <c r="E819" s="91"/>
      <c r="F819" s="34"/>
      <c r="G819" s="34"/>
      <c r="H819" s="34"/>
      <c r="I819" s="34"/>
      <c r="J819" s="34"/>
      <c r="K819" s="21"/>
      <c r="L819" s="3" t="s">
        <v>316</v>
      </c>
      <c r="M819" s="34">
        <v>326000</v>
      </c>
      <c r="N819" s="34"/>
      <c r="O819" s="34">
        <f t="shared" si="110"/>
        <v>326000</v>
      </c>
      <c r="P819" s="34"/>
      <c r="Q819" s="34"/>
      <c r="R819" s="34"/>
      <c r="S819" s="34"/>
      <c r="T819" s="3" t="s">
        <v>2135</v>
      </c>
    </row>
    <row r="820" spans="1:21" x14ac:dyDescent="0.35">
      <c r="A820" s="3" t="s">
        <v>1998</v>
      </c>
      <c r="B820" s="3"/>
      <c r="C820" s="3"/>
      <c r="D820" s="34"/>
      <c r="E820" s="91"/>
      <c r="F820" s="34"/>
      <c r="G820" s="34"/>
      <c r="H820" s="34"/>
      <c r="I820" s="34"/>
      <c r="J820" s="34"/>
      <c r="K820" s="21"/>
      <c r="L820" s="3" t="s">
        <v>316</v>
      </c>
      <c r="M820" s="34">
        <v>325000</v>
      </c>
      <c r="N820" s="34"/>
      <c r="O820" s="34">
        <f t="shared" si="110"/>
        <v>325000</v>
      </c>
      <c r="P820" s="34"/>
      <c r="Q820" s="34"/>
      <c r="R820" s="34"/>
      <c r="S820" s="34"/>
      <c r="T820" s="3" t="s">
        <v>2135</v>
      </c>
    </row>
    <row r="821" spans="1:21" x14ac:dyDescent="0.35">
      <c r="A821" s="3" t="s">
        <v>1998</v>
      </c>
      <c r="B821" s="3"/>
      <c r="C821" s="3"/>
      <c r="D821" s="34"/>
      <c r="E821" s="91"/>
      <c r="F821" s="34"/>
      <c r="G821" s="34"/>
      <c r="H821" s="34"/>
      <c r="I821" s="34"/>
      <c r="J821" s="34"/>
      <c r="K821" s="21">
        <v>44850</v>
      </c>
      <c r="L821" s="3" t="s">
        <v>9</v>
      </c>
      <c r="M821" s="34"/>
      <c r="N821" s="34">
        <v>72000</v>
      </c>
      <c r="O821" s="34">
        <f t="shared" si="110"/>
        <v>72000</v>
      </c>
      <c r="P821" s="34"/>
      <c r="Q821" s="34"/>
      <c r="R821" s="34"/>
      <c r="S821" s="34"/>
      <c r="T821" s="3" t="s">
        <v>2135</v>
      </c>
    </row>
    <row r="822" spans="1:21" x14ac:dyDescent="0.35">
      <c r="A822" s="3" t="s">
        <v>1998</v>
      </c>
      <c r="B822" s="3"/>
      <c r="C822" s="3"/>
      <c r="D822" s="34"/>
      <c r="E822" s="91"/>
      <c r="F822" s="34"/>
      <c r="G822" s="34"/>
      <c r="H822" s="34"/>
      <c r="I822" s="34"/>
      <c r="J822" s="34"/>
      <c r="K822" s="21">
        <v>44850</v>
      </c>
      <c r="L822" s="100" t="s">
        <v>2215</v>
      </c>
      <c r="M822" s="34"/>
      <c r="N822" s="100">
        <v>115000</v>
      </c>
      <c r="O822" s="34">
        <f t="shared" si="110"/>
        <v>115000</v>
      </c>
      <c r="P822" s="34"/>
      <c r="Q822" s="34"/>
      <c r="R822" s="43"/>
      <c r="S822" s="43"/>
      <c r="T822" s="3" t="s">
        <v>2135</v>
      </c>
    </row>
    <row r="823" spans="1:21" x14ac:dyDescent="0.35">
      <c r="A823" s="3" t="s">
        <v>1998</v>
      </c>
      <c r="B823" s="3"/>
      <c r="C823" s="3"/>
      <c r="D823" s="34"/>
      <c r="E823" s="91"/>
      <c r="F823" s="34"/>
      <c r="G823" s="34"/>
      <c r="H823" s="34"/>
      <c r="I823" s="34"/>
      <c r="J823" s="34"/>
      <c r="K823" s="21"/>
      <c r="L823" s="3"/>
      <c r="M823" s="34"/>
      <c r="N823" s="34"/>
      <c r="O823" s="34"/>
      <c r="P823" s="34"/>
      <c r="Q823" s="34"/>
      <c r="R823" s="34"/>
      <c r="S823" s="34"/>
      <c r="T823" s="3" t="s">
        <v>2135</v>
      </c>
    </row>
    <row r="824" spans="1:21" s="95" customFormat="1" x14ac:dyDescent="0.35">
      <c r="A824" s="18" t="s">
        <v>1998</v>
      </c>
      <c r="B824" s="18"/>
      <c r="C824" s="18"/>
      <c r="D824" s="23"/>
      <c r="E824" s="94"/>
      <c r="F824" s="23"/>
      <c r="G824" s="23"/>
      <c r="H824" s="23"/>
      <c r="I824" s="23"/>
      <c r="J824" s="23"/>
      <c r="K824" s="36"/>
      <c r="L824" s="18"/>
      <c r="M824" s="23">
        <f t="shared" ref="M824:N824" si="111">SUM(M810:M822)</f>
        <v>222000</v>
      </c>
      <c r="N824" s="23">
        <f t="shared" si="111"/>
        <v>1309500</v>
      </c>
      <c r="O824" s="23">
        <f>SUM(O810:O822)</f>
        <v>1531500</v>
      </c>
      <c r="P824" s="23">
        <f>+I809-M824</f>
        <v>-222000</v>
      </c>
      <c r="Q824" s="23">
        <f>+J809-N824</f>
        <v>219280</v>
      </c>
      <c r="R824" s="23">
        <f>+P824+Q824</f>
        <v>-2720</v>
      </c>
      <c r="S824" s="23">
        <f>+O824</f>
        <v>1531500</v>
      </c>
      <c r="T824" s="18"/>
      <c r="U824" s="95" t="s">
        <v>2302</v>
      </c>
    </row>
    <row r="825" spans="1:21" x14ac:dyDescent="0.35">
      <c r="A825" s="3" t="s">
        <v>1999</v>
      </c>
      <c r="B825" s="3" t="s">
        <v>437</v>
      </c>
      <c r="C825" s="3"/>
      <c r="D825" s="34">
        <v>119.44</v>
      </c>
      <c r="E825" s="91">
        <v>10000</v>
      </c>
      <c r="F825" s="34">
        <f>+D825*0.8364</f>
        <v>99.899616000000009</v>
      </c>
      <c r="G825" s="34"/>
      <c r="H825" s="34">
        <f>+D825*E825</f>
        <v>1194400</v>
      </c>
      <c r="I825" s="34">
        <f>+CEILING(F825*G825,1000)</f>
        <v>0</v>
      </c>
      <c r="J825" s="34">
        <f>(H825-I825)</f>
        <v>1194400</v>
      </c>
      <c r="K825" s="98">
        <v>44408</v>
      </c>
      <c r="L825" s="21" t="s">
        <v>2109</v>
      </c>
      <c r="M825" s="34"/>
      <c r="N825" s="34"/>
      <c r="O825" s="34">
        <f t="shared" ref="O825:O830" si="112">+SUM(M825:N825)</f>
        <v>0</v>
      </c>
      <c r="P825" s="34"/>
      <c r="Q825" s="34"/>
      <c r="R825" s="34"/>
      <c r="S825" s="34"/>
      <c r="T825" s="3" t="s">
        <v>2130</v>
      </c>
      <c r="U825" s="1" t="s">
        <v>2303</v>
      </c>
    </row>
    <row r="826" spans="1:21" x14ac:dyDescent="0.35">
      <c r="A826" s="3" t="s">
        <v>1999</v>
      </c>
      <c r="B826" s="3"/>
      <c r="C826" s="3"/>
      <c r="D826" s="34"/>
      <c r="E826" s="91"/>
      <c r="F826" s="34"/>
      <c r="G826" s="34"/>
      <c r="H826" s="34"/>
      <c r="I826" s="34"/>
      <c r="J826" s="34"/>
      <c r="K826" s="98">
        <v>44235</v>
      </c>
      <c r="L826" s="3" t="s">
        <v>1182</v>
      </c>
      <c r="M826" s="34"/>
      <c r="N826" s="34">
        <v>200000</v>
      </c>
      <c r="O826" s="34">
        <f t="shared" si="112"/>
        <v>200000</v>
      </c>
      <c r="P826" s="34"/>
      <c r="Q826" s="34"/>
      <c r="R826" s="34"/>
      <c r="S826" s="34"/>
      <c r="T826" s="3" t="s">
        <v>2130</v>
      </c>
    </row>
    <row r="827" spans="1:21" x14ac:dyDescent="0.35">
      <c r="A827" s="3" t="s">
        <v>1999</v>
      </c>
      <c r="B827" s="3"/>
      <c r="C827" s="3"/>
      <c r="D827" s="34"/>
      <c r="E827" s="91"/>
      <c r="F827" s="34"/>
      <c r="G827" s="34"/>
      <c r="H827" s="34"/>
      <c r="I827" s="34"/>
      <c r="J827" s="34"/>
      <c r="K827" s="98">
        <v>44724</v>
      </c>
      <c r="L827" s="100" t="s">
        <v>2226</v>
      </c>
      <c r="M827" s="34"/>
      <c r="N827" s="100">
        <v>295000</v>
      </c>
      <c r="O827" s="34">
        <f t="shared" si="112"/>
        <v>295000</v>
      </c>
      <c r="P827" s="34"/>
      <c r="Q827" s="34"/>
      <c r="R827" s="34"/>
      <c r="S827" s="34"/>
      <c r="T827" s="3" t="s">
        <v>2130</v>
      </c>
    </row>
    <row r="828" spans="1:21" x14ac:dyDescent="0.35">
      <c r="A828" s="3" t="s">
        <v>1999</v>
      </c>
      <c r="B828" s="3"/>
      <c r="C828" s="3"/>
      <c r="D828" s="34"/>
      <c r="E828" s="91"/>
      <c r="F828" s="34">
        <f>+D828*0.8364</f>
        <v>0</v>
      </c>
      <c r="G828" s="34"/>
      <c r="H828" s="34"/>
      <c r="I828" s="34"/>
      <c r="J828" s="34"/>
      <c r="K828" s="98">
        <v>44913</v>
      </c>
      <c r="L828" s="3" t="s">
        <v>9</v>
      </c>
      <c r="M828" s="34"/>
      <c r="N828" s="34">
        <v>50000</v>
      </c>
      <c r="O828" s="34">
        <f t="shared" si="112"/>
        <v>50000</v>
      </c>
      <c r="P828" s="34"/>
      <c r="Q828" s="34"/>
      <c r="R828" s="34"/>
      <c r="S828" s="34"/>
      <c r="T828" s="3" t="s">
        <v>2130</v>
      </c>
    </row>
    <row r="829" spans="1:21" x14ac:dyDescent="0.35">
      <c r="A829" s="3" t="s">
        <v>1999</v>
      </c>
      <c r="B829" s="3"/>
      <c r="C829" s="3"/>
      <c r="D829" s="34"/>
      <c r="E829" s="91"/>
      <c r="F829" s="34"/>
      <c r="G829" s="34"/>
      <c r="H829" s="34"/>
      <c r="I829" s="34"/>
      <c r="J829" s="34"/>
      <c r="K829" s="98">
        <v>44914</v>
      </c>
      <c r="L829" s="3" t="s">
        <v>316</v>
      </c>
      <c r="M829" s="34">
        <v>560000</v>
      </c>
      <c r="N829" s="34"/>
      <c r="O829" s="34">
        <f t="shared" si="112"/>
        <v>560000</v>
      </c>
      <c r="P829" s="34"/>
      <c r="Q829" s="34"/>
      <c r="R829" s="34"/>
      <c r="S829" s="34"/>
      <c r="T829" s="3" t="s">
        <v>2130</v>
      </c>
    </row>
    <row r="830" spans="1:21" x14ac:dyDescent="0.35">
      <c r="A830" s="3" t="s">
        <v>1999</v>
      </c>
      <c r="B830" s="3"/>
      <c r="C830" s="3"/>
      <c r="D830" s="34"/>
      <c r="E830" s="91"/>
      <c r="F830" s="34"/>
      <c r="G830" s="34"/>
      <c r="H830" s="34"/>
      <c r="I830" s="34"/>
      <c r="J830" s="34"/>
      <c r="K830" s="98">
        <v>44917</v>
      </c>
      <c r="L830" s="3" t="s">
        <v>9</v>
      </c>
      <c r="M830" s="34"/>
      <c r="N830" s="34">
        <v>89400</v>
      </c>
      <c r="O830" s="34">
        <f t="shared" si="112"/>
        <v>89400</v>
      </c>
      <c r="P830" s="34"/>
      <c r="Q830" s="34"/>
      <c r="R830" s="34"/>
      <c r="S830" s="34"/>
      <c r="T830" s="3" t="s">
        <v>2130</v>
      </c>
    </row>
    <row r="831" spans="1:21" x14ac:dyDescent="0.35">
      <c r="A831" s="3" t="s">
        <v>1999</v>
      </c>
      <c r="B831" s="3"/>
      <c r="C831" s="3"/>
      <c r="D831" s="34"/>
      <c r="E831" s="91"/>
      <c r="F831" s="34"/>
      <c r="G831" s="34"/>
      <c r="H831" s="34"/>
      <c r="I831" s="34"/>
      <c r="J831" s="34"/>
      <c r="K831" s="21"/>
      <c r="L831" s="3"/>
      <c r="M831" s="34"/>
      <c r="N831" s="34"/>
      <c r="O831" s="34"/>
      <c r="P831" s="34"/>
      <c r="Q831" s="34"/>
      <c r="R831" s="34"/>
      <c r="S831" s="34"/>
      <c r="T831" s="3" t="s">
        <v>2130</v>
      </c>
    </row>
    <row r="832" spans="1:21" s="95" customFormat="1" x14ac:dyDescent="0.35">
      <c r="A832" s="18" t="s">
        <v>1999</v>
      </c>
      <c r="B832" s="18"/>
      <c r="C832" s="18"/>
      <c r="D832" s="23"/>
      <c r="E832" s="94"/>
      <c r="F832" s="23"/>
      <c r="G832" s="23"/>
      <c r="H832" s="23"/>
      <c r="I832" s="23"/>
      <c r="J832" s="23"/>
      <c r="K832" s="36"/>
      <c r="L832" s="18"/>
      <c r="M832" s="23">
        <f t="shared" ref="M832:N832" si="113">SUM(M826:M830)</f>
        <v>560000</v>
      </c>
      <c r="N832" s="23">
        <f t="shared" si="113"/>
        <v>634400</v>
      </c>
      <c r="O832" s="23">
        <f>SUM(O826:O830)</f>
        <v>1194400</v>
      </c>
      <c r="P832" s="23">
        <f>+I825-M832</f>
        <v>-560000</v>
      </c>
      <c r="Q832" s="23">
        <f>+J825-N832</f>
        <v>560000</v>
      </c>
      <c r="R832" s="23">
        <f>+P832+Q832</f>
        <v>0</v>
      </c>
      <c r="S832" s="23">
        <f>+O832</f>
        <v>1194400</v>
      </c>
      <c r="T832" s="18"/>
      <c r="U832" s="95" t="s">
        <v>2302</v>
      </c>
    </row>
    <row r="833" spans="1:21" x14ac:dyDescent="0.35">
      <c r="A833" s="3" t="s">
        <v>2000</v>
      </c>
      <c r="B833" s="3" t="s">
        <v>437</v>
      </c>
      <c r="C833" s="3"/>
      <c r="D833" s="34">
        <v>119.44</v>
      </c>
      <c r="E833" s="91">
        <v>10000</v>
      </c>
      <c r="F833" s="34">
        <f>+D833*0.8364</f>
        <v>99.899616000000009</v>
      </c>
      <c r="G833" s="34"/>
      <c r="H833" s="34">
        <f>+D833*E833</f>
        <v>1194400</v>
      </c>
      <c r="I833" s="34">
        <f>+CEILING(F833*G833,1000)</f>
        <v>0</v>
      </c>
      <c r="J833" s="34">
        <f>(H833-I833)</f>
        <v>1194400</v>
      </c>
      <c r="K833" s="21">
        <v>44408</v>
      </c>
      <c r="L833" s="3" t="s">
        <v>2109</v>
      </c>
      <c r="M833" s="34"/>
      <c r="N833" s="34"/>
      <c r="O833" s="34">
        <f t="shared" ref="O833:O847" si="114">+SUM(M833:N833)</f>
        <v>0</v>
      </c>
      <c r="P833" s="34"/>
      <c r="Q833" s="34"/>
      <c r="R833" s="34"/>
      <c r="S833" s="34"/>
      <c r="T833" s="3" t="s">
        <v>2130</v>
      </c>
      <c r="U833" s="1" t="s">
        <v>2303</v>
      </c>
    </row>
    <row r="834" spans="1:21" x14ac:dyDescent="0.35">
      <c r="A834" s="3" t="s">
        <v>2000</v>
      </c>
      <c r="B834" s="3"/>
      <c r="C834" s="3"/>
      <c r="D834" s="34"/>
      <c r="E834" s="91"/>
      <c r="F834" s="34"/>
      <c r="G834" s="34"/>
      <c r="H834" s="34"/>
      <c r="I834" s="34"/>
      <c r="J834" s="34"/>
      <c r="K834" s="21">
        <v>44448</v>
      </c>
      <c r="L834" s="3" t="s">
        <v>316</v>
      </c>
      <c r="M834" s="34"/>
      <c r="N834" s="34">
        <v>120000</v>
      </c>
      <c r="O834" s="34">
        <f t="shared" si="114"/>
        <v>120000</v>
      </c>
      <c r="P834" s="34"/>
      <c r="Q834" s="34"/>
      <c r="R834" s="34"/>
      <c r="S834" s="34"/>
      <c r="T834" s="3" t="s">
        <v>2130</v>
      </c>
    </row>
    <row r="835" spans="1:21" x14ac:dyDescent="0.35">
      <c r="A835" s="3" t="s">
        <v>2000</v>
      </c>
      <c r="B835" s="3"/>
      <c r="C835" s="3"/>
      <c r="D835" s="34"/>
      <c r="E835" s="91"/>
      <c r="F835" s="34"/>
      <c r="G835" s="34"/>
      <c r="H835" s="34"/>
      <c r="I835" s="34"/>
      <c r="J835" s="34"/>
      <c r="K835" s="21">
        <v>44482</v>
      </c>
      <c r="L835" s="3" t="s">
        <v>316</v>
      </c>
      <c r="M835" s="34"/>
      <c r="N835" s="34">
        <v>100000</v>
      </c>
      <c r="O835" s="34">
        <f t="shared" si="114"/>
        <v>100000</v>
      </c>
      <c r="P835" s="34"/>
      <c r="Q835" s="34"/>
      <c r="R835" s="34"/>
      <c r="S835" s="34"/>
      <c r="T835" s="3" t="s">
        <v>2130</v>
      </c>
    </row>
    <row r="836" spans="1:21" x14ac:dyDescent="0.35">
      <c r="A836" s="3" t="s">
        <v>2000</v>
      </c>
      <c r="B836" s="3"/>
      <c r="C836" s="3"/>
      <c r="D836" s="34"/>
      <c r="E836" s="91"/>
      <c r="F836" s="34"/>
      <c r="G836" s="34"/>
      <c r="H836" s="34"/>
      <c r="I836" s="34"/>
      <c r="J836" s="34"/>
      <c r="K836" s="21">
        <v>44723</v>
      </c>
      <c r="L836" s="3" t="s">
        <v>9</v>
      </c>
      <c r="M836" s="34"/>
      <c r="N836" s="34">
        <v>60000</v>
      </c>
      <c r="O836" s="34">
        <f t="shared" si="114"/>
        <v>60000</v>
      </c>
      <c r="P836" s="34"/>
      <c r="Q836" s="34"/>
      <c r="R836" s="34"/>
      <c r="S836" s="34"/>
      <c r="T836" s="3" t="s">
        <v>2130</v>
      </c>
    </row>
    <row r="837" spans="1:21" x14ac:dyDescent="0.35">
      <c r="A837" s="3" t="s">
        <v>2000</v>
      </c>
      <c r="B837" s="3"/>
      <c r="C837" s="3"/>
      <c r="D837" s="34"/>
      <c r="E837" s="91"/>
      <c r="F837" s="34"/>
      <c r="G837" s="34"/>
      <c r="H837" s="34"/>
      <c r="I837" s="34"/>
      <c r="J837" s="34"/>
      <c r="K837" s="21">
        <v>44728</v>
      </c>
      <c r="L837" s="100" t="s">
        <v>2227</v>
      </c>
      <c r="M837" s="34"/>
      <c r="N837" s="100">
        <v>200000</v>
      </c>
      <c r="O837" s="34">
        <f t="shared" si="114"/>
        <v>200000</v>
      </c>
      <c r="P837" s="34"/>
      <c r="Q837" s="34"/>
      <c r="R837" s="34"/>
      <c r="S837" s="34"/>
      <c r="T837" s="3" t="s">
        <v>2130</v>
      </c>
    </row>
    <row r="838" spans="1:21" x14ac:dyDescent="0.35">
      <c r="A838" s="3" t="s">
        <v>2000</v>
      </c>
      <c r="B838" s="3"/>
      <c r="C838" s="3"/>
      <c r="D838" s="34"/>
      <c r="E838" s="91"/>
      <c r="F838" s="34"/>
      <c r="G838" s="34"/>
      <c r="H838" s="34"/>
      <c r="I838" s="34"/>
      <c r="J838" s="34"/>
      <c r="K838" s="21">
        <v>44970</v>
      </c>
      <c r="L838" s="3" t="s">
        <v>316</v>
      </c>
      <c r="M838" s="34"/>
      <c r="N838" s="34">
        <v>560000</v>
      </c>
      <c r="O838" s="34">
        <f t="shared" si="114"/>
        <v>560000</v>
      </c>
      <c r="P838" s="34"/>
      <c r="Q838" s="34"/>
      <c r="R838" s="34"/>
      <c r="S838" s="34"/>
      <c r="T838" s="3" t="s">
        <v>2130</v>
      </c>
    </row>
    <row r="839" spans="1:21" x14ac:dyDescent="0.35">
      <c r="A839" s="3" t="s">
        <v>2000</v>
      </c>
      <c r="B839" s="3"/>
      <c r="C839" s="3"/>
      <c r="D839" s="34"/>
      <c r="E839" s="91"/>
      <c r="F839" s="34"/>
      <c r="G839" s="34"/>
      <c r="H839" s="34"/>
      <c r="I839" s="34"/>
      <c r="J839" s="34"/>
      <c r="K839" s="21">
        <v>45009</v>
      </c>
      <c r="L839" s="3" t="s">
        <v>9</v>
      </c>
      <c r="M839" s="34"/>
      <c r="N839" s="34">
        <v>139200</v>
      </c>
      <c r="O839" s="34">
        <f t="shared" si="114"/>
        <v>139200</v>
      </c>
      <c r="P839" s="34"/>
      <c r="Q839" s="34"/>
      <c r="R839" s="34"/>
      <c r="S839" s="34"/>
      <c r="T839" s="3" t="s">
        <v>2130</v>
      </c>
    </row>
    <row r="840" spans="1:21" x14ac:dyDescent="0.35">
      <c r="A840" s="3" t="s">
        <v>2000</v>
      </c>
      <c r="B840" s="3"/>
      <c r="C840" s="3"/>
      <c r="D840" s="34"/>
      <c r="E840" s="91"/>
      <c r="F840" s="34"/>
      <c r="G840" s="34"/>
      <c r="H840" s="34"/>
      <c r="I840" s="34"/>
      <c r="J840" s="34"/>
      <c r="K840" s="21">
        <v>45009</v>
      </c>
      <c r="L840" s="3" t="s">
        <v>9</v>
      </c>
      <c r="M840" s="34"/>
      <c r="N840" s="34">
        <v>15200</v>
      </c>
      <c r="O840" s="34">
        <f t="shared" si="114"/>
        <v>15200</v>
      </c>
      <c r="P840" s="34"/>
      <c r="Q840" s="34"/>
      <c r="R840" s="34"/>
      <c r="S840" s="34"/>
      <c r="T840" s="3" t="s">
        <v>2130</v>
      </c>
    </row>
    <row r="841" spans="1:21" x14ac:dyDescent="0.35">
      <c r="A841" s="3" t="s">
        <v>2000</v>
      </c>
      <c r="B841" s="3"/>
      <c r="C841" s="3"/>
      <c r="D841" s="34"/>
      <c r="E841" s="91"/>
      <c r="F841" s="34"/>
      <c r="G841" s="34"/>
      <c r="H841" s="34"/>
      <c r="I841" s="34"/>
      <c r="J841" s="34"/>
      <c r="K841" s="21"/>
      <c r="L841" s="3"/>
      <c r="M841" s="34"/>
      <c r="N841" s="34"/>
      <c r="O841" s="34"/>
      <c r="P841" s="34"/>
      <c r="Q841" s="34"/>
      <c r="R841" s="34"/>
      <c r="S841" s="34"/>
      <c r="T841" s="3" t="s">
        <v>2130</v>
      </c>
    </row>
    <row r="842" spans="1:21" s="95" customFormat="1" x14ac:dyDescent="0.35">
      <c r="A842" s="18" t="s">
        <v>2000</v>
      </c>
      <c r="B842" s="18"/>
      <c r="C842" s="18"/>
      <c r="D842" s="23"/>
      <c r="E842" s="94"/>
      <c r="F842" s="23"/>
      <c r="G842" s="23"/>
      <c r="H842" s="23"/>
      <c r="I842" s="23"/>
      <c r="J842" s="23"/>
      <c r="K842" s="36"/>
      <c r="L842" s="18"/>
      <c r="M842" s="23">
        <f t="shared" ref="M842:N842" si="115">+SUM(M834:M840)</f>
        <v>0</v>
      </c>
      <c r="N842" s="23">
        <f t="shared" si="115"/>
        <v>1194400</v>
      </c>
      <c r="O842" s="23">
        <f>+SUM(O834:O840)</f>
        <v>1194400</v>
      </c>
      <c r="P842" s="23">
        <f>+I833-M842</f>
        <v>0</v>
      </c>
      <c r="Q842" s="23">
        <f>+J833-N842</f>
        <v>0</v>
      </c>
      <c r="R842" s="23">
        <f>+P842+Q842</f>
        <v>0</v>
      </c>
      <c r="S842" s="23">
        <f>+O842</f>
        <v>1194400</v>
      </c>
      <c r="T842" s="18"/>
      <c r="U842" s="95" t="s">
        <v>2302</v>
      </c>
    </row>
    <row r="843" spans="1:21" x14ac:dyDescent="0.35">
      <c r="A843" s="3" t="s">
        <v>2001</v>
      </c>
      <c r="B843" s="3" t="s">
        <v>437</v>
      </c>
      <c r="C843" s="3"/>
      <c r="D843" s="34">
        <v>119.44</v>
      </c>
      <c r="E843" s="91">
        <v>10000</v>
      </c>
      <c r="F843" s="34">
        <f>+D843*0.8364</f>
        <v>99.899616000000009</v>
      </c>
      <c r="G843" s="34"/>
      <c r="H843" s="34">
        <f>+D843*E843</f>
        <v>1194400</v>
      </c>
      <c r="I843" s="34">
        <f>+CEILING(F843*G843,1000)</f>
        <v>0</v>
      </c>
      <c r="J843" s="34">
        <f>(H843-I843)</f>
        <v>1194400</v>
      </c>
      <c r="K843" s="98">
        <v>44408</v>
      </c>
      <c r="L843" s="3" t="s">
        <v>2109</v>
      </c>
      <c r="M843" s="34"/>
      <c r="N843" s="34"/>
      <c r="O843" s="34">
        <f t="shared" si="114"/>
        <v>0</v>
      </c>
      <c r="P843" s="34"/>
      <c r="Q843" s="34"/>
      <c r="R843" s="34"/>
      <c r="S843" s="34"/>
      <c r="T843" s="3" t="s">
        <v>2130</v>
      </c>
      <c r="U843" s="1" t="s">
        <v>2303</v>
      </c>
    </row>
    <row r="844" spans="1:21" x14ac:dyDescent="0.35">
      <c r="A844" s="3" t="s">
        <v>2001</v>
      </c>
      <c r="B844" s="3"/>
      <c r="C844" s="3"/>
      <c r="D844" s="34"/>
      <c r="E844" s="91"/>
      <c r="F844" s="34"/>
      <c r="G844" s="34"/>
      <c r="H844" s="34"/>
      <c r="I844" s="34"/>
      <c r="J844" s="34"/>
      <c r="K844" s="98">
        <v>44448</v>
      </c>
      <c r="L844" s="3" t="s">
        <v>316</v>
      </c>
      <c r="M844" s="34"/>
      <c r="N844" s="34">
        <v>200000</v>
      </c>
      <c r="O844" s="34">
        <f t="shared" si="114"/>
        <v>200000</v>
      </c>
      <c r="P844" s="34"/>
      <c r="Q844" s="34"/>
      <c r="R844" s="43"/>
      <c r="S844" s="43"/>
      <c r="T844" s="3" t="s">
        <v>2130</v>
      </c>
    </row>
    <row r="845" spans="1:21" x14ac:dyDescent="0.35">
      <c r="A845" s="3" t="s">
        <v>2001</v>
      </c>
      <c r="B845" s="3"/>
      <c r="C845" s="3"/>
      <c r="D845" s="34"/>
      <c r="E845" s="91"/>
      <c r="F845" s="34"/>
      <c r="G845" s="34"/>
      <c r="H845" s="34"/>
      <c r="I845" s="34"/>
      <c r="J845" s="34"/>
      <c r="K845" s="98">
        <v>44806</v>
      </c>
      <c r="L845" s="3" t="s">
        <v>316</v>
      </c>
      <c r="M845" s="34"/>
      <c r="N845" s="34">
        <v>300000</v>
      </c>
      <c r="O845" s="34">
        <f t="shared" si="114"/>
        <v>300000</v>
      </c>
      <c r="P845" s="34"/>
      <c r="Q845" s="34"/>
      <c r="R845" s="34"/>
      <c r="S845" s="34"/>
      <c r="T845" s="3" t="s">
        <v>2130</v>
      </c>
    </row>
    <row r="846" spans="1:21" x14ac:dyDescent="0.35">
      <c r="A846" s="3" t="s">
        <v>2001</v>
      </c>
      <c r="B846" s="3"/>
      <c r="C846" s="3"/>
      <c r="D846" s="34"/>
      <c r="E846" s="91"/>
      <c r="F846" s="34"/>
      <c r="G846" s="34"/>
      <c r="H846" s="34"/>
      <c r="I846" s="34"/>
      <c r="J846" s="34"/>
      <c r="K846" s="98">
        <v>44806</v>
      </c>
      <c r="L846" s="3" t="s">
        <v>316</v>
      </c>
      <c r="M846" s="34"/>
      <c r="N846" s="34">
        <v>260000</v>
      </c>
      <c r="O846" s="34">
        <f t="shared" si="114"/>
        <v>260000</v>
      </c>
      <c r="P846" s="34"/>
      <c r="Q846" s="34"/>
      <c r="R846" s="34"/>
      <c r="S846" s="34"/>
      <c r="T846" s="3" t="s">
        <v>2130</v>
      </c>
    </row>
    <row r="847" spans="1:21" x14ac:dyDescent="0.35">
      <c r="A847" s="3" t="s">
        <v>2001</v>
      </c>
      <c r="B847" s="3"/>
      <c r="C847" s="3"/>
      <c r="D847" s="34"/>
      <c r="E847" s="91"/>
      <c r="F847" s="34"/>
      <c r="G847" s="34"/>
      <c r="H847" s="34"/>
      <c r="I847" s="34"/>
      <c r="J847" s="34"/>
      <c r="K847" s="98">
        <v>44806</v>
      </c>
      <c r="L847" s="3" t="s">
        <v>1182</v>
      </c>
      <c r="M847" s="34"/>
      <c r="N847" s="34">
        <v>434400</v>
      </c>
      <c r="O847" s="34">
        <f t="shared" si="114"/>
        <v>434400</v>
      </c>
      <c r="P847" s="34"/>
      <c r="Q847" s="34"/>
      <c r="R847" s="34"/>
      <c r="S847" s="34"/>
      <c r="T847" s="3" t="s">
        <v>2130</v>
      </c>
    </row>
    <row r="848" spans="1:21" x14ac:dyDescent="0.35">
      <c r="A848" s="3" t="s">
        <v>2001</v>
      </c>
      <c r="B848" s="3"/>
      <c r="C848" s="3"/>
      <c r="D848" s="34"/>
      <c r="E848" s="91"/>
      <c r="F848" s="34">
        <f>+D848*0.8364</f>
        <v>0</v>
      </c>
      <c r="G848" s="34"/>
      <c r="H848" s="34"/>
      <c r="I848" s="34"/>
      <c r="J848" s="34"/>
      <c r="K848" s="21"/>
      <c r="L848" s="3"/>
      <c r="M848" s="34"/>
      <c r="N848" s="34"/>
      <c r="O848" s="34"/>
      <c r="P848" s="34"/>
      <c r="Q848" s="34"/>
      <c r="R848" s="34"/>
      <c r="S848" s="34"/>
      <c r="T848" s="3" t="s">
        <v>2130</v>
      </c>
    </row>
    <row r="849" spans="1:21" s="95" customFormat="1" x14ac:dyDescent="0.35">
      <c r="A849" s="18" t="s">
        <v>2001</v>
      </c>
      <c r="B849" s="18"/>
      <c r="C849" s="18"/>
      <c r="D849" s="23"/>
      <c r="E849" s="94"/>
      <c r="F849" s="23"/>
      <c r="G849" s="23"/>
      <c r="H849" s="23"/>
      <c r="I849" s="23"/>
      <c r="J849" s="23"/>
      <c r="K849" s="36"/>
      <c r="L849" s="18"/>
      <c r="M849" s="23">
        <f t="shared" ref="M849:N849" si="116">+SUM(M844:M847)</f>
        <v>0</v>
      </c>
      <c r="N849" s="23">
        <f t="shared" si="116"/>
        <v>1194400</v>
      </c>
      <c r="O849" s="23">
        <f>+SUM(O844:O847)</f>
        <v>1194400</v>
      </c>
      <c r="P849" s="23">
        <f>+I843-M849</f>
        <v>0</v>
      </c>
      <c r="Q849" s="23">
        <f>+J843-N849</f>
        <v>0</v>
      </c>
      <c r="R849" s="23">
        <f>+P849+Q849</f>
        <v>0</v>
      </c>
      <c r="S849" s="23">
        <f>+O849</f>
        <v>1194400</v>
      </c>
      <c r="T849" s="18"/>
      <c r="U849" s="95" t="s">
        <v>2302</v>
      </c>
    </row>
    <row r="850" spans="1:21" x14ac:dyDescent="0.35">
      <c r="A850" s="3" t="s">
        <v>2002</v>
      </c>
      <c r="B850" s="3" t="s">
        <v>437</v>
      </c>
      <c r="C850" s="3"/>
      <c r="D850" s="34">
        <v>119.44</v>
      </c>
      <c r="E850" s="91">
        <v>10000</v>
      </c>
      <c r="F850" s="34">
        <f>+D850*0.8364</f>
        <v>99.899616000000009</v>
      </c>
      <c r="G850" s="34"/>
      <c r="H850" s="34">
        <f>+D850*E850</f>
        <v>1194400</v>
      </c>
      <c r="I850" s="34">
        <f>+CEILING(F850*G850,1000)</f>
        <v>0</v>
      </c>
      <c r="J850" s="34">
        <f>(H850-I850)</f>
        <v>1194400</v>
      </c>
      <c r="K850" s="21">
        <v>44422</v>
      </c>
      <c r="L850" s="3" t="s">
        <v>2109</v>
      </c>
      <c r="M850" s="34"/>
      <c r="N850" s="34"/>
      <c r="O850" s="34">
        <f t="shared" ref="O850:O870" si="117">+SUM(M850:N850)</f>
        <v>0</v>
      </c>
      <c r="P850" s="34"/>
      <c r="Q850" s="34"/>
      <c r="R850" s="34"/>
      <c r="S850" s="34"/>
      <c r="T850" s="3" t="s">
        <v>2130</v>
      </c>
      <c r="U850" s="1" t="s">
        <v>2303</v>
      </c>
    </row>
    <row r="851" spans="1:21" x14ac:dyDescent="0.35">
      <c r="A851" s="3" t="s">
        <v>2002</v>
      </c>
      <c r="B851" s="3"/>
      <c r="C851" s="3"/>
      <c r="D851" s="34"/>
      <c r="E851" s="91"/>
      <c r="F851" s="34"/>
      <c r="G851" s="34"/>
      <c r="H851" s="34"/>
      <c r="I851" s="34"/>
      <c r="J851" s="34"/>
      <c r="K851" s="21">
        <v>44422</v>
      </c>
      <c r="L851" s="3" t="s">
        <v>316</v>
      </c>
      <c r="M851" s="34">
        <v>500000</v>
      </c>
      <c r="N851" s="34"/>
      <c r="O851" s="34">
        <f t="shared" si="117"/>
        <v>500000</v>
      </c>
      <c r="P851" s="34"/>
      <c r="Q851" s="34"/>
      <c r="R851" s="34"/>
      <c r="S851" s="34"/>
      <c r="T851" s="3" t="s">
        <v>2130</v>
      </c>
    </row>
    <row r="852" spans="1:21" x14ac:dyDescent="0.35">
      <c r="A852" s="3" t="s">
        <v>2002</v>
      </c>
      <c r="B852" s="3"/>
      <c r="C852" s="3"/>
      <c r="D852" s="34"/>
      <c r="E852" s="91"/>
      <c r="F852" s="34"/>
      <c r="G852" s="34"/>
      <c r="H852" s="34"/>
      <c r="I852" s="34"/>
      <c r="J852" s="34"/>
      <c r="K852" s="21">
        <v>44422</v>
      </c>
      <c r="L852" s="100" t="s">
        <v>2228</v>
      </c>
      <c r="M852" s="100">
        <v>-250000</v>
      </c>
      <c r="N852" s="34"/>
      <c r="O852" s="34">
        <f t="shared" si="117"/>
        <v>-250000</v>
      </c>
      <c r="P852" s="34"/>
      <c r="Q852" s="34"/>
      <c r="R852" s="34"/>
      <c r="S852" s="34"/>
      <c r="T852" s="3" t="s">
        <v>2130</v>
      </c>
    </row>
    <row r="853" spans="1:21" x14ac:dyDescent="0.35">
      <c r="A853" s="3" t="s">
        <v>2002</v>
      </c>
      <c r="B853" s="3"/>
      <c r="C853" s="3"/>
      <c r="D853" s="34"/>
      <c r="E853" s="91"/>
      <c r="F853" s="34"/>
      <c r="G853" s="34"/>
      <c r="H853" s="34"/>
      <c r="I853" s="34"/>
      <c r="J853" s="34"/>
      <c r="K853" s="21">
        <v>44806</v>
      </c>
      <c r="L853" s="3" t="s">
        <v>316</v>
      </c>
      <c r="M853" s="34">
        <v>560000</v>
      </c>
      <c r="N853" s="34"/>
      <c r="O853" s="34">
        <f t="shared" si="117"/>
        <v>560000</v>
      </c>
      <c r="P853" s="34"/>
      <c r="Q853" s="34"/>
      <c r="R853" s="43"/>
      <c r="S853" s="43"/>
      <c r="T853" s="3" t="s">
        <v>2130</v>
      </c>
    </row>
    <row r="854" spans="1:21" x14ac:dyDescent="0.35">
      <c r="A854" s="3" t="s">
        <v>2002</v>
      </c>
      <c r="B854" s="3"/>
      <c r="C854" s="3"/>
      <c r="D854" s="34"/>
      <c r="E854" s="91"/>
      <c r="F854" s="34"/>
      <c r="G854" s="34"/>
      <c r="H854" s="34"/>
      <c r="I854" s="34"/>
      <c r="J854" s="34"/>
      <c r="K854" s="21">
        <v>44806</v>
      </c>
      <c r="L854" s="3" t="s">
        <v>9</v>
      </c>
      <c r="M854" s="34"/>
      <c r="N854" s="34">
        <v>384400</v>
      </c>
      <c r="O854" s="34">
        <f t="shared" si="117"/>
        <v>384400</v>
      </c>
      <c r="P854" s="34"/>
      <c r="Q854" s="34"/>
      <c r="R854" s="34"/>
      <c r="S854" s="34"/>
      <c r="T854" s="3" t="s">
        <v>2130</v>
      </c>
    </row>
    <row r="855" spans="1:21" x14ac:dyDescent="0.35">
      <c r="A855" s="3" t="s">
        <v>2002</v>
      </c>
      <c r="B855" s="3"/>
      <c r="C855" s="3"/>
      <c r="D855" s="34"/>
      <c r="E855" s="91"/>
      <c r="F855" s="34"/>
      <c r="G855" s="34"/>
      <c r="H855" s="34"/>
      <c r="I855" s="34"/>
      <c r="J855" s="34"/>
      <c r="K855" s="21"/>
      <c r="L855" s="3"/>
      <c r="M855" s="34"/>
      <c r="N855" s="34"/>
      <c r="O855" s="34"/>
      <c r="P855" s="34"/>
      <c r="Q855" s="34"/>
      <c r="R855" s="34"/>
      <c r="S855" s="34"/>
      <c r="T855" s="3" t="s">
        <v>2130</v>
      </c>
    </row>
    <row r="856" spans="1:21" s="95" customFormat="1" x14ac:dyDescent="0.35">
      <c r="A856" s="18" t="s">
        <v>2002</v>
      </c>
      <c r="B856" s="18"/>
      <c r="C856" s="18"/>
      <c r="D856" s="23"/>
      <c r="E856" s="94"/>
      <c r="F856" s="23"/>
      <c r="G856" s="23"/>
      <c r="H856" s="23"/>
      <c r="I856" s="23"/>
      <c r="J856" s="23"/>
      <c r="K856" s="36"/>
      <c r="L856" s="18"/>
      <c r="M856" s="23">
        <f t="shared" ref="M856:N856" si="118">SUM(M851:M854)</f>
        <v>810000</v>
      </c>
      <c r="N856" s="23">
        <f t="shared" si="118"/>
        <v>384400</v>
      </c>
      <c r="O856" s="23">
        <f>SUM(O851:O854)</f>
        <v>1194400</v>
      </c>
      <c r="P856" s="23">
        <f>+I850-M856</f>
        <v>-810000</v>
      </c>
      <c r="Q856" s="23">
        <f>+J850-N856</f>
        <v>810000</v>
      </c>
      <c r="R856" s="23">
        <f>+P856+Q856</f>
        <v>0</v>
      </c>
      <c r="S856" s="23">
        <f>+O856</f>
        <v>1194400</v>
      </c>
      <c r="T856" s="18"/>
      <c r="U856" s="95" t="s">
        <v>2302</v>
      </c>
    </row>
    <row r="857" spans="1:21" x14ac:dyDescent="0.35">
      <c r="A857" s="3" t="s">
        <v>2003</v>
      </c>
      <c r="B857" s="3" t="s">
        <v>437</v>
      </c>
      <c r="C857" s="3"/>
      <c r="D857" s="34">
        <v>119.44</v>
      </c>
      <c r="E857" s="91">
        <v>10000</v>
      </c>
      <c r="F857" s="34">
        <f>+D857*0.8364</f>
        <v>99.899616000000009</v>
      </c>
      <c r="G857" s="34"/>
      <c r="H857" s="34">
        <f>+D857*E857</f>
        <v>1194400</v>
      </c>
      <c r="I857" s="34">
        <f>+CEILING(F857*G857,1000)</f>
        <v>0</v>
      </c>
      <c r="J857" s="34">
        <f>(H857-I857)</f>
        <v>1194400</v>
      </c>
      <c r="K857" s="21">
        <v>44422</v>
      </c>
      <c r="L857" s="3" t="s">
        <v>2109</v>
      </c>
      <c r="M857" s="34"/>
      <c r="N857" s="34"/>
      <c r="O857" s="34">
        <f t="shared" si="117"/>
        <v>0</v>
      </c>
      <c r="P857" s="34"/>
      <c r="Q857" s="34"/>
      <c r="R857" s="34"/>
      <c r="S857" s="34"/>
      <c r="T857" s="3" t="s">
        <v>2130</v>
      </c>
      <c r="U857" s="1" t="s">
        <v>2303</v>
      </c>
    </row>
    <row r="858" spans="1:21" x14ac:dyDescent="0.35">
      <c r="A858" s="3" t="s">
        <v>2003</v>
      </c>
      <c r="B858" s="3"/>
      <c r="C858" s="3"/>
      <c r="D858" s="34"/>
      <c r="E858" s="91"/>
      <c r="F858" s="34"/>
      <c r="G858" s="34"/>
      <c r="H858" s="34"/>
      <c r="I858" s="34"/>
      <c r="J858" s="34"/>
      <c r="K858" s="21">
        <v>44422</v>
      </c>
      <c r="L858" s="100" t="s">
        <v>2229</v>
      </c>
      <c r="M858" s="34"/>
      <c r="N858" s="100">
        <v>250000</v>
      </c>
      <c r="O858" s="34">
        <f t="shared" si="117"/>
        <v>250000</v>
      </c>
      <c r="P858" s="34"/>
      <c r="Q858" s="34"/>
      <c r="R858" s="34"/>
      <c r="S858" s="34"/>
      <c r="T858" s="3" t="s">
        <v>2130</v>
      </c>
    </row>
    <row r="859" spans="1:21" x14ac:dyDescent="0.35">
      <c r="A859" s="3" t="s">
        <v>2003</v>
      </c>
      <c r="B859" s="3"/>
      <c r="C859" s="3"/>
      <c r="D859" s="34"/>
      <c r="E859" s="91"/>
      <c r="F859" s="34"/>
      <c r="G859" s="34"/>
      <c r="H859" s="34"/>
      <c r="I859" s="34"/>
      <c r="J859" s="34"/>
      <c r="K859" s="21">
        <v>44789</v>
      </c>
      <c r="L859" s="3" t="s">
        <v>316</v>
      </c>
      <c r="M859" s="34">
        <v>560000</v>
      </c>
      <c r="N859" s="34"/>
      <c r="O859" s="34">
        <f t="shared" si="117"/>
        <v>560000</v>
      </c>
      <c r="P859" s="34"/>
      <c r="Q859" s="34"/>
      <c r="R859" s="34"/>
      <c r="S859" s="34"/>
      <c r="T859" s="3" t="s">
        <v>2130</v>
      </c>
    </row>
    <row r="860" spans="1:21" x14ac:dyDescent="0.35">
      <c r="A860" s="3" t="s">
        <v>2003</v>
      </c>
      <c r="B860" s="3"/>
      <c r="C860" s="3"/>
      <c r="D860" s="34"/>
      <c r="E860" s="91"/>
      <c r="F860" s="34"/>
      <c r="G860" s="34"/>
      <c r="H860" s="34"/>
      <c r="I860" s="34"/>
      <c r="J860" s="34"/>
      <c r="K860" s="21">
        <v>44790</v>
      </c>
      <c r="L860" s="3" t="s">
        <v>9</v>
      </c>
      <c r="M860" s="34"/>
      <c r="N860" s="34">
        <v>254400</v>
      </c>
      <c r="O860" s="34">
        <f t="shared" si="117"/>
        <v>254400</v>
      </c>
      <c r="P860" s="34"/>
      <c r="Q860" s="34"/>
      <c r="R860" s="34"/>
      <c r="S860" s="34"/>
      <c r="T860" s="3" t="s">
        <v>2130</v>
      </c>
    </row>
    <row r="861" spans="1:21" x14ac:dyDescent="0.35">
      <c r="A861" s="3" t="s">
        <v>2003</v>
      </c>
      <c r="B861" s="3"/>
      <c r="C861" s="3"/>
      <c r="D861" s="34"/>
      <c r="E861" s="91"/>
      <c r="F861" s="34"/>
      <c r="G861" s="34"/>
      <c r="H861" s="34"/>
      <c r="I861" s="34"/>
      <c r="J861" s="34"/>
      <c r="K861" s="21">
        <v>44801</v>
      </c>
      <c r="L861" s="100" t="s">
        <v>2230</v>
      </c>
      <c r="M861" s="34"/>
      <c r="N861" s="100">
        <v>130000</v>
      </c>
      <c r="O861" s="34">
        <f t="shared" si="117"/>
        <v>130000</v>
      </c>
      <c r="P861" s="34"/>
      <c r="Q861" s="34"/>
      <c r="R861" s="34"/>
      <c r="S861" s="34"/>
      <c r="T861" s="3" t="s">
        <v>2130</v>
      </c>
    </row>
    <row r="862" spans="1:21" x14ac:dyDescent="0.35">
      <c r="A862" s="3" t="s">
        <v>2003</v>
      </c>
      <c r="B862" s="3"/>
      <c r="C862" s="3"/>
      <c r="D862" s="34"/>
      <c r="E862" s="91"/>
      <c r="F862" s="34"/>
      <c r="G862" s="34"/>
      <c r="H862" s="34"/>
      <c r="I862" s="34"/>
      <c r="J862" s="34"/>
      <c r="K862" s="21"/>
      <c r="L862" s="3"/>
      <c r="M862" s="34"/>
      <c r="N862" s="34"/>
      <c r="O862" s="34"/>
      <c r="P862" s="34"/>
      <c r="Q862" s="34"/>
      <c r="R862" s="34"/>
      <c r="S862" s="34"/>
      <c r="T862" s="3" t="s">
        <v>2130</v>
      </c>
    </row>
    <row r="863" spans="1:21" s="95" customFormat="1" x14ac:dyDescent="0.35">
      <c r="A863" s="18" t="s">
        <v>2003</v>
      </c>
      <c r="B863" s="18"/>
      <c r="C863" s="18"/>
      <c r="D863" s="23"/>
      <c r="E863" s="94"/>
      <c r="F863" s="23"/>
      <c r="G863" s="23"/>
      <c r="H863" s="23"/>
      <c r="I863" s="23"/>
      <c r="J863" s="23"/>
      <c r="K863" s="36"/>
      <c r="L863" s="18"/>
      <c r="M863" s="23">
        <f t="shared" ref="M863:N863" si="119">SUM(M858:M861)</f>
        <v>560000</v>
      </c>
      <c r="N863" s="23">
        <f t="shared" si="119"/>
        <v>634400</v>
      </c>
      <c r="O863" s="23">
        <f>SUM(O858:O861)</f>
        <v>1194400</v>
      </c>
      <c r="P863" s="23">
        <f>+I857-M863</f>
        <v>-560000</v>
      </c>
      <c r="Q863" s="23">
        <f>+J857-N863</f>
        <v>560000</v>
      </c>
      <c r="R863" s="23">
        <f>+P863+Q863</f>
        <v>0</v>
      </c>
      <c r="S863" s="23">
        <f>+O863</f>
        <v>1194400</v>
      </c>
      <c r="T863" s="18"/>
      <c r="U863" s="95" t="s">
        <v>2302</v>
      </c>
    </row>
    <row r="864" spans="1:21" x14ac:dyDescent="0.35">
      <c r="A864" s="3" t="s">
        <v>2004</v>
      </c>
      <c r="B864" s="3" t="s">
        <v>437</v>
      </c>
      <c r="C864" s="3"/>
      <c r="D864" s="34">
        <v>119.45</v>
      </c>
      <c r="E864" s="91">
        <v>10000</v>
      </c>
      <c r="F864" s="34">
        <f>+D864*0.8364</f>
        <v>99.907980000000009</v>
      </c>
      <c r="G864" s="34"/>
      <c r="H864" s="34">
        <f>+D864*E864</f>
        <v>1194500</v>
      </c>
      <c r="I864" s="34">
        <f>+CEILING(F864*G864,1000)</f>
        <v>0</v>
      </c>
      <c r="J864" s="34">
        <f>(H864-I864)</f>
        <v>1194500</v>
      </c>
      <c r="K864" s="21">
        <v>44423</v>
      </c>
      <c r="L864" s="3" t="s">
        <v>2109</v>
      </c>
      <c r="M864" s="34"/>
      <c r="N864" s="34"/>
      <c r="O864" s="34">
        <f t="shared" si="117"/>
        <v>0</v>
      </c>
      <c r="P864" s="34"/>
      <c r="Q864" s="34"/>
      <c r="R864" s="34"/>
      <c r="S864" s="34"/>
      <c r="T864" s="3" t="s">
        <v>2144</v>
      </c>
      <c r="U864" s="1" t="s">
        <v>2303</v>
      </c>
    </row>
    <row r="865" spans="1:21" x14ac:dyDescent="0.35">
      <c r="A865" s="3" t="s">
        <v>2004</v>
      </c>
      <c r="B865" s="3"/>
      <c r="C865" s="3"/>
      <c r="D865" s="34"/>
      <c r="E865" s="91"/>
      <c r="F865" s="34"/>
      <c r="G865" s="34"/>
      <c r="H865" s="34"/>
      <c r="I865" s="34"/>
      <c r="J865" s="34"/>
      <c r="K865" s="21">
        <v>44423</v>
      </c>
      <c r="L865" s="3" t="s">
        <v>9</v>
      </c>
      <c r="M865" s="34"/>
      <c r="N865" s="34">
        <v>5000</v>
      </c>
      <c r="O865" s="34">
        <f t="shared" si="117"/>
        <v>5000</v>
      </c>
      <c r="P865" s="34"/>
      <c r="Q865" s="34"/>
      <c r="R865" s="34"/>
      <c r="S865" s="34"/>
      <c r="T865" s="3" t="s">
        <v>2144</v>
      </c>
    </row>
    <row r="866" spans="1:21" x14ac:dyDescent="0.35">
      <c r="A866" s="3" t="s">
        <v>2004</v>
      </c>
      <c r="B866" s="3"/>
      <c r="C866" s="3"/>
      <c r="D866" s="34"/>
      <c r="E866" s="91"/>
      <c r="F866" s="34"/>
      <c r="G866" s="34"/>
      <c r="H866" s="34"/>
      <c r="I866" s="34"/>
      <c r="J866" s="34"/>
      <c r="K866" s="21">
        <v>44453</v>
      </c>
      <c r="L866" s="3" t="s">
        <v>316</v>
      </c>
      <c r="M866" s="34"/>
      <c r="N866" s="34">
        <v>300000</v>
      </c>
      <c r="O866" s="34">
        <f t="shared" si="117"/>
        <v>300000</v>
      </c>
      <c r="P866" s="34"/>
      <c r="Q866" s="34"/>
      <c r="R866" s="34"/>
      <c r="S866" s="34"/>
      <c r="T866" s="3" t="s">
        <v>2144</v>
      </c>
    </row>
    <row r="867" spans="1:21" x14ac:dyDescent="0.35">
      <c r="A867" s="3" t="s">
        <v>2004</v>
      </c>
      <c r="B867" s="3"/>
      <c r="C867" s="3"/>
      <c r="D867" s="34"/>
      <c r="E867" s="91"/>
      <c r="F867" s="34"/>
      <c r="G867" s="34"/>
      <c r="H867" s="34"/>
      <c r="I867" s="34"/>
      <c r="J867" s="34"/>
      <c r="K867" s="21">
        <v>44670</v>
      </c>
      <c r="L867" s="3" t="s">
        <v>316</v>
      </c>
      <c r="M867" s="34"/>
      <c r="N867" s="34">
        <v>250000</v>
      </c>
      <c r="O867" s="34">
        <f t="shared" si="117"/>
        <v>250000</v>
      </c>
      <c r="P867" s="34"/>
      <c r="Q867" s="34"/>
      <c r="R867" s="34"/>
      <c r="S867" s="34"/>
      <c r="T867" s="3" t="s">
        <v>2144</v>
      </c>
    </row>
    <row r="868" spans="1:21" x14ac:dyDescent="0.35">
      <c r="A868" s="3" t="s">
        <v>2004</v>
      </c>
      <c r="B868" s="3"/>
      <c r="C868" s="3"/>
      <c r="D868" s="34"/>
      <c r="E868" s="91"/>
      <c r="F868" s="34"/>
      <c r="G868" s="34"/>
      <c r="H868" s="34"/>
      <c r="I868" s="34"/>
      <c r="J868" s="34"/>
      <c r="K868" s="21">
        <v>44704</v>
      </c>
      <c r="L868" s="3" t="s">
        <v>316</v>
      </c>
      <c r="M868" s="34"/>
      <c r="N868" s="34">
        <v>310000</v>
      </c>
      <c r="O868" s="34">
        <f t="shared" si="117"/>
        <v>310000</v>
      </c>
      <c r="P868" s="34"/>
      <c r="Q868" s="34"/>
      <c r="R868" s="34"/>
      <c r="S868" s="34"/>
      <c r="T868" s="3" t="s">
        <v>2144</v>
      </c>
    </row>
    <row r="869" spans="1:21" x14ac:dyDescent="0.35">
      <c r="A869" s="3" t="s">
        <v>2004</v>
      </c>
      <c r="B869" s="3"/>
      <c r="C869" s="3"/>
      <c r="D869" s="34"/>
      <c r="E869" s="91"/>
      <c r="F869" s="34"/>
      <c r="G869" s="34"/>
      <c r="H869" s="34"/>
      <c r="I869" s="34"/>
      <c r="J869" s="34"/>
      <c r="K869" s="21">
        <v>44706</v>
      </c>
      <c r="L869" s="3" t="s">
        <v>9</v>
      </c>
      <c r="M869" s="34"/>
      <c r="N869" s="34">
        <v>629500</v>
      </c>
      <c r="O869" s="34">
        <f t="shared" si="117"/>
        <v>629500</v>
      </c>
      <c r="P869" s="34"/>
      <c r="Q869" s="34"/>
      <c r="R869" s="43"/>
      <c r="S869" s="43"/>
      <c r="T869" s="3" t="s">
        <v>2144</v>
      </c>
    </row>
    <row r="870" spans="1:21" x14ac:dyDescent="0.35">
      <c r="A870" s="3" t="s">
        <v>2004</v>
      </c>
      <c r="B870" s="3"/>
      <c r="C870" s="3"/>
      <c r="D870" s="34"/>
      <c r="E870" s="91"/>
      <c r="F870" s="34"/>
      <c r="G870" s="34"/>
      <c r="H870" s="34"/>
      <c r="I870" s="34"/>
      <c r="J870" s="34"/>
      <c r="K870" s="21">
        <v>44728</v>
      </c>
      <c r="L870" s="3" t="s">
        <v>316</v>
      </c>
      <c r="M870" s="34"/>
      <c r="N870" s="34">
        <v>-300000</v>
      </c>
      <c r="O870" s="34">
        <f t="shared" si="117"/>
        <v>-300000</v>
      </c>
      <c r="P870" s="34"/>
      <c r="Q870" s="34"/>
      <c r="R870" s="34"/>
      <c r="S870" s="34"/>
      <c r="T870" s="3" t="s">
        <v>2144</v>
      </c>
    </row>
    <row r="871" spans="1:21" x14ac:dyDescent="0.35">
      <c r="A871" s="3" t="s">
        <v>2004</v>
      </c>
      <c r="B871" s="3"/>
      <c r="C871" s="3"/>
      <c r="D871" s="34"/>
      <c r="E871" s="91"/>
      <c r="F871" s="34"/>
      <c r="G871" s="34"/>
      <c r="H871" s="34"/>
      <c r="I871" s="34"/>
      <c r="J871" s="34"/>
      <c r="K871" s="21"/>
      <c r="L871" s="3"/>
      <c r="M871" s="34"/>
      <c r="N871" s="34"/>
      <c r="O871" s="34"/>
      <c r="P871" s="34"/>
      <c r="Q871" s="34"/>
      <c r="R871" s="34"/>
      <c r="S871" s="34"/>
      <c r="T871" s="3" t="s">
        <v>2144</v>
      </c>
    </row>
    <row r="872" spans="1:21" s="95" customFormat="1" x14ac:dyDescent="0.35">
      <c r="A872" s="18" t="s">
        <v>2004</v>
      </c>
      <c r="B872" s="18"/>
      <c r="C872" s="18"/>
      <c r="D872" s="23"/>
      <c r="E872" s="94"/>
      <c r="F872" s="23"/>
      <c r="G872" s="23"/>
      <c r="H872" s="23"/>
      <c r="I872" s="23"/>
      <c r="J872" s="23"/>
      <c r="K872" s="36"/>
      <c r="L872" s="18"/>
      <c r="M872" s="23">
        <f t="shared" ref="M872:N872" si="120">SUM(M865:M870)</f>
        <v>0</v>
      </c>
      <c r="N872" s="23">
        <f t="shared" si="120"/>
        <v>1194500</v>
      </c>
      <c r="O872" s="23">
        <f>SUM(O865:O870)</f>
        <v>1194500</v>
      </c>
      <c r="P872" s="23">
        <f>+I864-M872</f>
        <v>0</v>
      </c>
      <c r="Q872" s="23">
        <f>+J864-N872</f>
        <v>0</v>
      </c>
      <c r="R872" s="23">
        <f>+P872+Q872</f>
        <v>0</v>
      </c>
      <c r="S872" s="23">
        <f>+O872</f>
        <v>1194500</v>
      </c>
      <c r="T872" s="18"/>
      <c r="U872" s="95" t="s">
        <v>2302</v>
      </c>
    </row>
    <row r="873" spans="1:21" x14ac:dyDescent="0.35">
      <c r="A873" s="3" t="s">
        <v>2005</v>
      </c>
      <c r="B873" s="3" t="s">
        <v>437</v>
      </c>
      <c r="C873" s="3" t="s">
        <v>441</v>
      </c>
      <c r="D873" s="34">
        <v>119.35</v>
      </c>
      <c r="E873" s="91">
        <v>10000</v>
      </c>
      <c r="F873" s="34">
        <f>+D873*0.8364</f>
        <v>99.824339999999992</v>
      </c>
      <c r="G873" s="34"/>
      <c r="H873" s="34">
        <f>+D873*E873</f>
        <v>1193500</v>
      </c>
      <c r="I873" s="34">
        <f>+CEILING(F873*G873,1000)</f>
        <v>0</v>
      </c>
      <c r="J873" s="34">
        <f>(H873-I873)</f>
        <v>1193500</v>
      </c>
      <c r="K873" s="99" t="s">
        <v>2116</v>
      </c>
      <c r="L873" s="3" t="s">
        <v>2109</v>
      </c>
      <c r="M873" s="34"/>
      <c r="N873" s="34"/>
      <c r="O873" s="34"/>
      <c r="P873" s="34"/>
      <c r="Q873" s="34"/>
      <c r="R873" s="34"/>
      <c r="S873" s="34"/>
      <c r="T873" s="3" t="s">
        <v>2130</v>
      </c>
      <c r="U873" s="1" t="s">
        <v>2303</v>
      </c>
    </row>
    <row r="874" spans="1:21" x14ac:dyDescent="0.35">
      <c r="A874" s="3" t="s">
        <v>2005</v>
      </c>
      <c r="B874" s="3"/>
      <c r="C874" s="3"/>
      <c r="D874" s="34"/>
      <c r="E874" s="91"/>
      <c r="F874" s="34"/>
      <c r="G874" s="34"/>
      <c r="H874" s="34"/>
      <c r="I874" s="34"/>
      <c r="J874" s="34"/>
      <c r="K874" s="98">
        <v>44448</v>
      </c>
      <c r="L874" s="3" t="s">
        <v>316</v>
      </c>
      <c r="M874" s="34">
        <v>200000</v>
      </c>
      <c r="N874" s="34"/>
      <c r="O874" s="34">
        <f t="shared" ref="O874:O889" si="121">+SUM(M874:N874)</f>
        <v>200000</v>
      </c>
      <c r="P874" s="34"/>
      <c r="Q874" s="34"/>
      <c r="R874" s="34"/>
      <c r="S874" s="34"/>
      <c r="T874" s="3" t="s">
        <v>2130</v>
      </c>
    </row>
    <row r="875" spans="1:21" x14ac:dyDescent="0.35">
      <c r="A875" s="3" t="s">
        <v>2005</v>
      </c>
      <c r="B875" s="3"/>
      <c r="C875" s="3"/>
      <c r="D875" s="34"/>
      <c r="E875" s="91"/>
      <c r="F875" s="34">
        <f>+D875*0.8364</f>
        <v>0</v>
      </c>
      <c r="G875" s="34"/>
      <c r="H875" s="34"/>
      <c r="I875" s="34"/>
      <c r="J875" s="34"/>
      <c r="K875" s="98">
        <v>44986</v>
      </c>
      <c r="L875" s="3" t="s">
        <v>9</v>
      </c>
      <c r="M875" s="34"/>
      <c r="N875" s="34">
        <v>493500</v>
      </c>
      <c r="O875" s="34">
        <f t="shared" si="121"/>
        <v>493500</v>
      </c>
      <c r="P875" s="34"/>
      <c r="Q875" s="34"/>
      <c r="R875" s="43"/>
      <c r="S875" s="43"/>
      <c r="T875" s="3" t="s">
        <v>2130</v>
      </c>
    </row>
    <row r="876" spans="1:21" x14ac:dyDescent="0.35">
      <c r="A876" s="3" t="s">
        <v>2005</v>
      </c>
      <c r="B876" s="3"/>
      <c r="C876" s="3" t="s">
        <v>2006</v>
      </c>
      <c r="D876" s="34"/>
      <c r="E876" s="91"/>
      <c r="F876" s="34"/>
      <c r="G876" s="34"/>
      <c r="H876" s="34"/>
      <c r="I876" s="34"/>
      <c r="J876" s="34"/>
      <c r="K876" s="98">
        <v>44986</v>
      </c>
      <c r="L876" s="3" t="s">
        <v>316</v>
      </c>
      <c r="M876" s="34">
        <v>700000</v>
      </c>
      <c r="N876" s="34"/>
      <c r="O876" s="34">
        <f t="shared" si="121"/>
        <v>700000</v>
      </c>
      <c r="P876" s="34"/>
      <c r="Q876" s="34"/>
      <c r="R876" s="34"/>
      <c r="S876" s="34"/>
      <c r="T876" s="3" t="s">
        <v>2130</v>
      </c>
    </row>
    <row r="877" spans="1:21" x14ac:dyDescent="0.35">
      <c r="A877" s="3" t="s">
        <v>2005</v>
      </c>
      <c r="B877" s="3"/>
      <c r="C877" s="3"/>
      <c r="D877" s="34"/>
      <c r="E877" s="91"/>
      <c r="F877" s="34"/>
      <c r="G877" s="34"/>
      <c r="H877" s="34"/>
      <c r="I877" s="34"/>
      <c r="J877" s="34"/>
      <c r="K877" s="98">
        <v>45009</v>
      </c>
      <c r="L877" s="100" t="s">
        <v>2182</v>
      </c>
      <c r="M877" s="34"/>
      <c r="N877" s="100">
        <v>-200000</v>
      </c>
      <c r="O877" s="34">
        <f t="shared" si="121"/>
        <v>-200000</v>
      </c>
      <c r="P877" s="34"/>
      <c r="Q877" s="34"/>
      <c r="R877" s="34"/>
      <c r="S877" s="34"/>
      <c r="T877" s="3" t="s">
        <v>2130</v>
      </c>
    </row>
    <row r="878" spans="1:21" x14ac:dyDescent="0.35">
      <c r="A878" s="3" t="s">
        <v>2005</v>
      </c>
      <c r="B878" s="3"/>
      <c r="C878" s="3"/>
      <c r="D878" s="34"/>
      <c r="E878" s="91"/>
      <c r="F878" s="34"/>
      <c r="G878" s="34"/>
      <c r="H878" s="34"/>
      <c r="I878" s="34"/>
      <c r="J878" s="34"/>
      <c r="K878" s="21"/>
      <c r="L878" s="3"/>
      <c r="M878" s="34"/>
      <c r="N878" s="34"/>
      <c r="O878" s="34"/>
      <c r="P878" s="34"/>
      <c r="Q878" s="34"/>
      <c r="R878" s="34"/>
      <c r="S878" s="34"/>
      <c r="T878" s="3" t="s">
        <v>2130</v>
      </c>
    </row>
    <row r="879" spans="1:21" s="95" customFormat="1" x14ac:dyDescent="0.35">
      <c r="A879" s="18" t="s">
        <v>2005</v>
      </c>
      <c r="B879" s="18"/>
      <c r="C879" s="18"/>
      <c r="D879" s="23"/>
      <c r="E879" s="94"/>
      <c r="F879" s="23"/>
      <c r="G879" s="23"/>
      <c r="H879" s="23"/>
      <c r="I879" s="23"/>
      <c r="J879" s="23"/>
      <c r="K879" s="36"/>
      <c r="L879" s="18"/>
      <c r="M879" s="23">
        <f t="shared" ref="M879:N879" si="122">SUM(M874:M878)</f>
        <v>900000</v>
      </c>
      <c r="N879" s="23">
        <f t="shared" si="122"/>
        <v>293500</v>
      </c>
      <c r="O879" s="23">
        <f>SUM(O874:O878)</f>
        <v>1193500</v>
      </c>
      <c r="P879" s="23">
        <f>+I873-M879</f>
        <v>-900000</v>
      </c>
      <c r="Q879" s="23">
        <f>+J873-N879</f>
        <v>900000</v>
      </c>
      <c r="R879" s="23">
        <f>+P879+Q879</f>
        <v>0</v>
      </c>
      <c r="S879" s="23">
        <f>+O879</f>
        <v>1193500</v>
      </c>
      <c r="T879" s="18"/>
      <c r="U879" s="95" t="s">
        <v>2302</v>
      </c>
    </row>
    <row r="880" spans="1:21" x14ac:dyDescent="0.35">
      <c r="A880" s="3" t="s">
        <v>1880</v>
      </c>
      <c r="B880" s="3" t="s">
        <v>437</v>
      </c>
      <c r="C880" s="3"/>
      <c r="D880" s="34">
        <v>119.45</v>
      </c>
      <c r="E880" s="91">
        <v>10000</v>
      </c>
      <c r="F880" s="34">
        <f>+D880*0.8364</f>
        <v>99.907980000000009</v>
      </c>
      <c r="G880" s="34"/>
      <c r="H880" s="34">
        <f>+D880*E880</f>
        <v>1194500</v>
      </c>
      <c r="I880" s="34">
        <f>+CEILING(F880*G880,1000)</f>
        <v>0</v>
      </c>
      <c r="J880" s="34">
        <f>(H880-I880)</f>
        <v>1194500</v>
      </c>
      <c r="K880" s="98">
        <v>44426</v>
      </c>
      <c r="L880" s="3" t="s">
        <v>2109</v>
      </c>
      <c r="M880" s="34"/>
      <c r="N880" s="34"/>
      <c r="O880" s="34"/>
      <c r="P880" s="34"/>
      <c r="Q880" s="34"/>
      <c r="R880" s="34"/>
      <c r="S880" s="34"/>
      <c r="T880" s="3" t="s">
        <v>2130</v>
      </c>
      <c r="U880" s="1" t="s">
        <v>2303</v>
      </c>
    </row>
    <row r="881" spans="1:21" x14ac:dyDescent="0.35">
      <c r="A881" s="3" t="s">
        <v>1880</v>
      </c>
      <c r="B881" s="3"/>
      <c r="C881" s="3"/>
      <c r="D881" s="34"/>
      <c r="E881" s="91"/>
      <c r="F881" s="34"/>
      <c r="G881" s="34"/>
      <c r="H881" s="34"/>
      <c r="I881" s="34"/>
      <c r="J881" s="34"/>
      <c r="K881" s="98">
        <v>44356</v>
      </c>
      <c r="L881" s="3" t="s">
        <v>316</v>
      </c>
      <c r="M881" s="34">
        <v>1000</v>
      </c>
      <c r="N881" s="34"/>
      <c r="O881" s="34">
        <f t="shared" si="121"/>
        <v>1000</v>
      </c>
      <c r="P881" s="34"/>
      <c r="Q881" s="34"/>
      <c r="R881" s="43"/>
      <c r="S881" s="43"/>
      <c r="T881" s="3" t="s">
        <v>2130</v>
      </c>
    </row>
    <row r="882" spans="1:21" x14ac:dyDescent="0.35">
      <c r="A882" s="3" t="s">
        <v>1880</v>
      </c>
      <c r="B882" s="3"/>
      <c r="C882" s="3"/>
      <c r="D882" s="34"/>
      <c r="E882" s="91"/>
      <c r="F882" s="34"/>
      <c r="G882" s="34"/>
      <c r="H882" s="34"/>
      <c r="I882" s="34"/>
      <c r="J882" s="34"/>
      <c r="K882" s="98">
        <v>44386</v>
      </c>
      <c r="L882" s="3" t="s">
        <v>316</v>
      </c>
      <c r="M882" s="34">
        <v>99000</v>
      </c>
      <c r="N882" s="34"/>
      <c r="O882" s="34">
        <f t="shared" si="121"/>
        <v>99000</v>
      </c>
      <c r="P882" s="34"/>
      <c r="Q882" s="34"/>
      <c r="R882" s="34"/>
      <c r="S882" s="34"/>
      <c r="T882" s="3" t="s">
        <v>2130</v>
      </c>
    </row>
    <row r="883" spans="1:21" x14ac:dyDescent="0.35">
      <c r="A883" s="3" t="s">
        <v>1880</v>
      </c>
      <c r="B883" s="3"/>
      <c r="C883" s="3"/>
      <c r="D883" s="3"/>
      <c r="E883" s="91"/>
      <c r="F883" s="34"/>
      <c r="G883" s="34"/>
      <c r="H883" s="34"/>
      <c r="I883" s="34"/>
      <c r="J883" s="34"/>
      <c r="K883" s="98">
        <v>44386</v>
      </c>
      <c r="L883" s="3" t="s">
        <v>316</v>
      </c>
      <c r="M883" s="34">
        <v>200000</v>
      </c>
      <c r="N883" s="34"/>
      <c r="O883" s="34">
        <f t="shared" si="121"/>
        <v>200000</v>
      </c>
      <c r="P883" s="34"/>
      <c r="Q883" s="34"/>
      <c r="R883" s="34"/>
      <c r="S883" s="34"/>
      <c r="T883" s="3" t="s">
        <v>2130</v>
      </c>
    </row>
    <row r="884" spans="1:21" x14ac:dyDescent="0.35">
      <c r="A884" s="3" t="s">
        <v>1880</v>
      </c>
      <c r="B884" s="3"/>
      <c r="C884" s="3"/>
      <c r="D884" s="3"/>
      <c r="E884" s="91"/>
      <c r="F884" s="34"/>
      <c r="G884" s="34"/>
      <c r="H884" s="34"/>
      <c r="I884" s="34"/>
      <c r="J884" s="34"/>
      <c r="K884" s="98">
        <v>44708</v>
      </c>
      <c r="L884" s="3" t="s">
        <v>1182</v>
      </c>
      <c r="M884" s="34"/>
      <c r="N884" s="34">
        <v>20000</v>
      </c>
      <c r="O884" s="34">
        <f t="shared" si="121"/>
        <v>20000</v>
      </c>
      <c r="P884" s="34"/>
      <c r="Q884" s="34"/>
      <c r="R884" s="34"/>
      <c r="S884" s="34"/>
      <c r="T884" s="3" t="s">
        <v>2130</v>
      </c>
    </row>
    <row r="885" spans="1:21" x14ac:dyDescent="0.35">
      <c r="A885" s="3" t="s">
        <v>1880</v>
      </c>
      <c r="B885" s="3"/>
      <c r="C885" s="3"/>
      <c r="D885" s="3"/>
      <c r="E885" s="91"/>
      <c r="F885" s="34"/>
      <c r="G885" s="34"/>
      <c r="H885" s="34"/>
      <c r="I885" s="34"/>
      <c r="J885" s="34"/>
      <c r="K885" s="98">
        <v>44713</v>
      </c>
      <c r="L885" s="3" t="s">
        <v>1182</v>
      </c>
      <c r="M885" s="34"/>
      <c r="N885" s="34">
        <v>200000</v>
      </c>
      <c r="O885" s="34">
        <f t="shared" si="121"/>
        <v>200000</v>
      </c>
      <c r="P885" s="34"/>
      <c r="Q885" s="34"/>
      <c r="R885" s="43"/>
      <c r="S885" s="43"/>
      <c r="T885" s="3" t="s">
        <v>2130</v>
      </c>
    </row>
    <row r="886" spans="1:21" x14ac:dyDescent="0.35">
      <c r="A886" s="3" t="s">
        <v>1880</v>
      </c>
      <c r="B886" s="3"/>
      <c r="C886" s="3"/>
      <c r="D886" s="3"/>
      <c r="E886" s="91"/>
      <c r="F886" s="34"/>
      <c r="G886" s="34"/>
      <c r="H886" s="34"/>
      <c r="I886" s="34"/>
      <c r="J886" s="34"/>
      <c r="K886" s="98">
        <v>44714</v>
      </c>
      <c r="L886" s="3" t="s">
        <v>316</v>
      </c>
      <c r="M886" s="34">
        <v>560000</v>
      </c>
      <c r="N886" s="34"/>
      <c r="O886" s="34">
        <f t="shared" si="121"/>
        <v>560000</v>
      </c>
      <c r="P886" s="34"/>
      <c r="Q886" s="34"/>
      <c r="R886" s="34"/>
      <c r="S886" s="34"/>
      <c r="T886" s="3" t="s">
        <v>2130</v>
      </c>
    </row>
    <row r="887" spans="1:21" x14ac:dyDescent="0.35">
      <c r="A887" s="3" t="s">
        <v>1880</v>
      </c>
      <c r="B887" s="3"/>
      <c r="C887" s="3"/>
      <c r="D887" s="3"/>
      <c r="E887" s="91"/>
      <c r="F887" s="34"/>
      <c r="G887" s="34"/>
      <c r="H887" s="34"/>
      <c r="I887" s="34"/>
      <c r="J887" s="34"/>
      <c r="K887" s="98">
        <v>44714</v>
      </c>
      <c r="L887" s="3" t="s">
        <v>1182</v>
      </c>
      <c r="M887" s="34"/>
      <c r="N887" s="34">
        <v>114500</v>
      </c>
      <c r="O887" s="34">
        <f t="shared" si="121"/>
        <v>114500</v>
      </c>
      <c r="P887" s="34"/>
      <c r="Q887" s="34"/>
      <c r="R887" s="34"/>
      <c r="S887" s="34"/>
      <c r="T887" s="3" t="s">
        <v>2130</v>
      </c>
    </row>
    <row r="888" spans="1:21" x14ac:dyDescent="0.35">
      <c r="A888" s="3" t="s">
        <v>1880</v>
      </c>
      <c r="B888" s="3"/>
      <c r="C888" s="3"/>
      <c r="D888" s="3"/>
      <c r="E888" s="91"/>
      <c r="F888" s="34"/>
      <c r="G888" s="34"/>
      <c r="H888" s="34"/>
      <c r="I888" s="34"/>
      <c r="J888" s="34"/>
      <c r="K888" s="98">
        <v>44718</v>
      </c>
      <c r="L888" s="3" t="s">
        <v>316</v>
      </c>
      <c r="M888" s="34">
        <v>-300000</v>
      </c>
      <c r="N888" s="34"/>
      <c r="O888" s="34">
        <f t="shared" si="121"/>
        <v>-300000</v>
      </c>
      <c r="P888" s="34"/>
      <c r="Q888" s="34"/>
      <c r="R888" s="34"/>
      <c r="S888" s="34"/>
      <c r="T888" s="3" t="s">
        <v>2130</v>
      </c>
    </row>
    <row r="889" spans="1:21" x14ac:dyDescent="0.35">
      <c r="A889" s="3" t="s">
        <v>1880</v>
      </c>
      <c r="B889" s="3"/>
      <c r="C889" s="3"/>
      <c r="D889" s="3"/>
      <c r="E889" s="91"/>
      <c r="F889" s="34"/>
      <c r="G889" s="34"/>
      <c r="H889" s="34"/>
      <c r="I889" s="34"/>
      <c r="J889" s="34"/>
      <c r="K889" s="98">
        <v>44726</v>
      </c>
      <c r="L889" s="3" t="s">
        <v>316</v>
      </c>
      <c r="M889" s="34">
        <v>300000</v>
      </c>
      <c r="N889" s="34"/>
      <c r="O889" s="34">
        <f t="shared" si="121"/>
        <v>300000</v>
      </c>
      <c r="P889" s="34"/>
      <c r="Q889" s="34"/>
      <c r="R889" s="43"/>
      <c r="S889" s="43"/>
      <c r="T889" s="3" t="s">
        <v>2130</v>
      </c>
    </row>
    <row r="890" spans="1:21" x14ac:dyDescent="0.35">
      <c r="A890" s="3" t="s">
        <v>1880</v>
      </c>
      <c r="B890" s="3"/>
      <c r="C890" s="3"/>
      <c r="D890" s="3"/>
      <c r="E890" s="91"/>
      <c r="F890" s="34"/>
      <c r="G890" s="34"/>
      <c r="H890" s="34"/>
      <c r="I890" s="34"/>
      <c r="J890" s="34"/>
      <c r="K890" s="3"/>
      <c r="L890" s="3"/>
      <c r="M890" s="34"/>
      <c r="N890" s="34"/>
      <c r="O890" s="34"/>
      <c r="P890" s="34"/>
      <c r="Q890" s="34"/>
      <c r="R890" s="34"/>
      <c r="S890" s="34"/>
      <c r="T890" s="3" t="s">
        <v>2130</v>
      </c>
    </row>
    <row r="891" spans="1:21" s="95" customFormat="1" x14ac:dyDescent="0.35">
      <c r="A891" s="18" t="s">
        <v>1880</v>
      </c>
      <c r="B891" s="18"/>
      <c r="C891" s="18"/>
      <c r="D891" s="18"/>
      <c r="E891" s="94"/>
      <c r="F891" s="23"/>
      <c r="G891" s="23"/>
      <c r="H891" s="23"/>
      <c r="I891" s="23"/>
      <c r="J891" s="23"/>
      <c r="K891" s="18"/>
      <c r="L891" s="18"/>
      <c r="M891" s="23">
        <f t="shared" ref="M891:N891" si="123">SUM(M881:M890)</f>
        <v>860000</v>
      </c>
      <c r="N891" s="23">
        <f t="shared" si="123"/>
        <v>334500</v>
      </c>
      <c r="O891" s="23">
        <f>SUM(O881:O890)</f>
        <v>1194500</v>
      </c>
      <c r="P891" s="23">
        <f>+I880-M891</f>
        <v>-860000</v>
      </c>
      <c r="Q891" s="23">
        <f>+J880-N891</f>
        <v>860000</v>
      </c>
      <c r="R891" s="23">
        <f>+P891+Q891</f>
        <v>0</v>
      </c>
      <c r="S891" s="23">
        <f>+O891</f>
        <v>1194500</v>
      </c>
      <c r="T891" s="18"/>
      <c r="U891" s="95" t="s">
        <v>2302</v>
      </c>
    </row>
    <row r="892" spans="1:21" x14ac:dyDescent="0.35">
      <c r="A892" s="3" t="s">
        <v>2007</v>
      </c>
      <c r="B892" s="3" t="s">
        <v>437</v>
      </c>
      <c r="C892" s="3"/>
      <c r="D892" s="3">
        <v>143.6</v>
      </c>
      <c r="E892" s="91">
        <v>10000</v>
      </c>
      <c r="F892" s="34">
        <f>+D892*0.8364</f>
        <v>120.10704</v>
      </c>
      <c r="G892" s="34"/>
      <c r="H892" s="34">
        <f>+D892*E892</f>
        <v>1436000</v>
      </c>
      <c r="I892" s="34">
        <f>+CEILING(F892*G892,1000)</f>
        <v>0</v>
      </c>
      <c r="J892" s="34">
        <f>(H892-I892)</f>
        <v>1436000</v>
      </c>
      <c r="K892" s="21">
        <v>44264</v>
      </c>
      <c r="L892" s="3" t="s">
        <v>2109</v>
      </c>
      <c r="M892" s="34"/>
      <c r="N892" s="34"/>
      <c r="O892" s="34"/>
      <c r="P892" s="34"/>
      <c r="Q892" s="34"/>
      <c r="R892" s="34"/>
      <c r="S892" s="34"/>
      <c r="T892" s="3" t="s">
        <v>2142</v>
      </c>
      <c r="U892" s="1" t="s">
        <v>2303</v>
      </c>
    </row>
    <row r="893" spans="1:21" x14ac:dyDescent="0.35">
      <c r="A893" s="3" t="s">
        <v>2007</v>
      </c>
      <c r="B893" s="3"/>
      <c r="C893" s="3"/>
      <c r="D893" s="3"/>
      <c r="E893" s="91"/>
      <c r="F893" s="34"/>
      <c r="G893" s="34"/>
      <c r="H893" s="34"/>
      <c r="I893" s="34"/>
      <c r="J893" s="34"/>
      <c r="K893" s="21">
        <v>44295</v>
      </c>
      <c r="L893" s="3" t="s">
        <v>316</v>
      </c>
      <c r="M893" s="34">
        <v>190000</v>
      </c>
      <c r="N893" s="34"/>
      <c r="O893" s="34">
        <f t="shared" ref="O893:O898" si="124">+SUM(M893:N893)</f>
        <v>190000</v>
      </c>
      <c r="P893" s="34"/>
      <c r="Q893" s="34"/>
      <c r="R893" s="34"/>
      <c r="S893" s="34"/>
      <c r="T893" s="3" t="s">
        <v>2142</v>
      </c>
    </row>
    <row r="894" spans="1:21" x14ac:dyDescent="0.35">
      <c r="A894" s="3" t="s">
        <v>2007</v>
      </c>
      <c r="B894" s="3"/>
      <c r="C894" s="3"/>
      <c r="D894" s="3"/>
      <c r="E894" s="91"/>
      <c r="F894" s="34"/>
      <c r="G894" s="34"/>
      <c r="H894" s="34"/>
      <c r="I894" s="34"/>
      <c r="J894" s="34"/>
      <c r="K894" s="21">
        <v>44739</v>
      </c>
      <c r="L894" s="3" t="s">
        <v>316</v>
      </c>
      <c r="M894" s="34">
        <v>400000</v>
      </c>
      <c r="N894" s="34"/>
      <c r="O894" s="34">
        <f t="shared" si="124"/>
        <v>400000</v>
      </c>
      <c r="P894" s="34"/>
      <c r="Q894" s="34"/>
      <c r="R894" s="34"/>
      <c r="S894" s="34"/>
      <c r="T894" s="3" t="s">
        <v>2142</v>
      </c>
    </row>
    <row r="895" spans="1:21" x14ac:dyDescent="0.35">
      <c r="A895" s="3" t="s">
        <v>2007</v>
      </c>
      <c r="B895" s="3"/>
      <c r="C895" s="3"/>
      <c r="D895" s="3"/>
      <c r="E895" s="91"/>
      <c r="F895" s="34"/>
      <c r="G895" s="34"/>
      <c r="H895" s="34"/>
      <c r="I895" s="34"/>
      <c r="J895" s="34"/>
      <c r="K895" s="21">
        <v>45135</v>
      </c>
      <c r="L895" s="3" t="s">
        <v>9</v>
      </c>
      <c r="M895" s="34"/>
      <c r="N895" s="34">
        <v>180000</v>
      </c>
      <c r="O895" s="34">
        <f t="shared" si="124"/>
        <v>180000</v>
      </c>
      <c r="P895" s="34"/>
      <c r="Q895" s="34"/>
      <c r="R895" s="43"/>
      <c r="S895" s="43"/>
      <c r="T895" s="3" t="s">
        <v>2142</v>
      </c>
    </row>
    <row r="896" spans="1:21" x14ac:dyDescent="0.35">
      <c r="A896" s="3" t="s">
        <v>2007</v>
      </c>
      <c r="B896" s="3"/>
      <c r="C896" s="3" t="s">
        <v>2008</v>
      </c>
      <c r="D896" s="3"/>
      <c r="E896" s="91"/>
      <c r="F896" s="34"/>
      <c r="G896" s="34"/>
      <c r="H896" s="34"/>
      <c r="I896" s="34"/>
      <c r="J896" s="34"/>
      <c r="K896" s="21">
        <v>45236</v>
      </c>
      <c r="L896" s="3" t="s">
        <v>316</v>
      </c>
      <c r="M896" s="34">
        <v>400000</v>
      </c>
      <c r="N896" s="34"/>
      <c r="O896" s="34">
        <f t="shared" si="124"/>
        <v>400000</v>
      </c>
      <c r="P896" s="34"/>
      <c r="Q896" s="34"/>
      <c r="R896" s="34"/>
      <c r="S896" s="34"/>
      <c r="T896" s="3" t="s">
        <v>2142</v>
      </c>
    </row>
    <row r="897" spans="1:21" x14ac:dyDescent="0.35">
      <c r="A897" s="3" t="s">
        <v>2007</v>
      </c>
      <c r="B897" s="3"/>
      <c r="C897" s="3"/>
      <c r="D897" s="3"/>
      <c r="E897" s="91"/>
      <c r="F897" s="34"/>
      <c r="G897" s="34"/>
      <c r="H897" s="34"/>
      <c r="I897" s="34"/>
      <c r="J897" s="34"/>
      <c r="K897" s="21">
        <v>45236</v>
      </c>
      <c r="L897" s="3" t="s">
        <v>316</v>
      </c>
      <c r="M897" s="34">
        <v>441000</v>
      </c>
      <c r="N897" s="34"/>
      <c r="O897" s="34">
        <f t="shared" si="124"/>
        <v>441000</v>
      </c>
      <c r="P897" s="34"/>
      <c r="Q897" s="34"/>
      <c r="R897" s="34"/>
      <c r="S897" s="34"/>
      <c r="T897" s="3" t="s">
        <v>2142</v>
      </c>
    </row>
    <row r="898" spans="1:21" x14ac:dyDescent="0.35">
      <c r="A898" s="3" t="s">
        <v>2007</v>
      </c>
      <c r="B898" s="3"/>
      <c r="C898" s="3"/>
      <c r="D898" s="3"/>
      <c r="E898" s="91"/>
      <c r="F898" s="34"/>
      <c r="G898" s="34"/>
      <c r="H898" s="34"/>
      <c r="I898" s="34"/>
      <c r="J898" s="34"/>
      <c r="K898" s="21">
        <v>45247</v>
      </c>
      <c r="L898" s="100" t="s">
        <v>2208</v>
      </c>
      <c r="M898" s="100">
        <v>-175000</v>
      </c>
      <c r="N898" s="34"/>
      <c r="O898" s="34">
        <f t="shared" si="124"/>
        <v>-175000</v>
      </c>
      <c r="P898" s="34"/>
      <c r="Q898" s="34"/>
      <c r="R898" s="34"/>
      <c r="S898" s="34"/>
      <c r="T898" s="3" t="s">
        <v>2142</v>
      </c>
    </row>
    <row r="899" spans="1:21" x14ac:dyDescent="0.35">
      <c r="A899" s="3" t="s">
        <v>2007</v>
      </c>
      <c r="B899" s="3"/>
      <c r="C899" s="3"/>
      <c r="D899" s="3"/>
      <c r="E899" s="91"/>
      <c r="F899" s="34"/>
      <c r="G899" s="34"/>
      <c r="H899" s="34"/>
      <c r="I899" s="34"/>
      <c r="J899" s="34"/>
      <c r="K899" s="3"/>
      <c r="L899" s="3"/>
      <c r="M899" s="34"/>
      <c r="N899" s="34"/>
      <c r="O899" s="34"/>
      <c r="P899" s="34"/>
      <c r="Q899" s="34"/>
      <c r="R899" s="34"/>
      <c r="S899" s="34"/>
      <c r="T899" s="3" t="s">
        <v>2142</v>
      </c>
    </row>
    <row r="900" spans="1:21" s="95" customFormat="1" x14ac:dyDescent="0.35">
      <c r="A900" s="18" t="s">
        <v>2007</v>
      </c>
      <c r="B900" s="18"/>
      <c r="C900" s="18"/>
      <c r="D900" s="18"/>
      <c r="E900" s="94"/>
      <c r="F900" s="23"/>
      <c r="G900" s="23"/>
      <c r="H900" s="23"/>
      <c r="I900" s="23"/>
      <c r="J900" s="23"/>
      <c r="K900" s="18"/>
      <c r="L900" s="18"/>
      <c r="M900" s="23">
        <f t="shared" ref="M900:N900" si="125">SUM(M893:M899)</f>
        <v>1256000</v>
      </c>
      <c r="N900" s="23">
        <f t="shared" si="125"/>
        <v>180000</v>
      </c>
      <c r="O900" s="23">
        <f>SUM(O893:O899)</f>
        <v>1436000</v>
      </c>
      <c r="P900" s="23">
        <f>+I892-M900</f>
        <v>-1256000</v>
      </c>
      <c r="Q900" s="23">
        <f>+J892-N900</f>
        <v>1256000</v>
      </c>
      <c r="R900" s="23">
        <f>+P900+Q900</f>
        <v>0</v>
      </c>
      <c r="S900" s="23">
        <f>+O900</f>
        <v>1436000</v>
      </c>
      <c r="T900" s="18"/>
      <c r="U900" s="95" t="s">
        <v>2302</v>
      </c>
    </row>
    <row r="901" spans="1:21" x14ac:dyDescent="0.35">
      <c r="A901" s="3" t="s">
        <v>2009</v>
      </c>
      <c r="B901" s="3" t="s">
        <v>437</v>
      </c>
      <c r="C901" s="3"/>
      <c r="D901" s="3">
        <v>143.57</v>
      </c>
      <c r="E901" s="91">
        <v>12500</v>
      </c>
      <c r="F901" s="34">
        <f>+D901*0.8364</f>
        <v>120.081948</v>
      </c>
      <c r="G901" s="34"/>
      <c r="H901" s="34">
        <f>+D901*E901</f>
        <v>1794625</v>
      </c>
      <c r="I901" s="34">
        <f>+CEILING(F901*G901,1000)</f>
        <v>0</v>
      </c>
      <c r="J901" s="34">
        <f>(H901-I901)</f>
        <v>1794625</v>
      </c>
      <c r="K901" s="98">
        <v>45037</v>
      </c>
      <c r="L901" s="3" t="s">
        <v>2109</v>
      </c>
      <c r="M901" s="34"/>
      <c r="N901" s="34"/>
      <c r="O901" s="34"/>
      <c r="P901" s="34"/>
      <c r="Q901" s="34"/>
      <c r="R901" s="34"/>
      <c r="S901" s="34"/>
      <c r="T901" s="3" t="s">
        <v>1618</v>
      </c>
      <c r="U901" s="1" t="s">
        <v>2303</v>
      </c>
    </row>
    <row r="902" spans="1:21" x14ac:dyDescent="0.35">
      <c r="A902" s="3" t="s">
        <v>2009</v>
      </c>
      <c r="B902" s="3"/>
      <c r="C902" s="3"/>
      <c r="D902" s="3"/>
      <c r="E902" s="91"/>
      <c r="F902" s="34">
        <f>+D902*0.8364</f>
        <v>0</v>
      </c>
      <c r="G902" s="34"/>
      <c r="H902" s="34"/>
      <c r="I902" s="34"/>
      <c r="J902" s="34"/>
      <c r="K902" s="98">
        <v>44662</v>
      </c>
      <c r="L902" s="3" t="s">
        <v>9</v>
      </c>
      <c r="M902" s="34"/>
      <c r="N902" s="34">
        <v>190000</v>
      </c>
      <c r="O902" s="34">
        <f t="shared" ref="O902:O916" si="126">+SUM(M902:N902)</f>
        <v>190000</v>
      </c>
      <c r="P902" s="34"/>
      <c r="Q902" s="34"/>
      <c r="R902" s="34"/>
      <c r="S902" s="34"/>
      <c r="T902" s="3" t="s">
        <v>2145</v>
      </c>
    </row>
    <row r="903" spans="1:21" x14ac:dyDescent="0.35">
      <c r="A903" s="3" t="s">
        <v>2009</v>
      </c>
      <c r="B903" s="3"/>
      <c r="C903" s="3"/>
      <c r="D903" s="3"/>
      <c r="E903" s="91"/>
      <c r="F903" s="34"/>
      <c r="G903" s="34"/>
      <c r="H903" s="34"/>
      <c r="I903" s="34"/>
      <c r="J903" s="34"/>
      <c r="K903" s="98">
        <v>45042</v>
      </c>
      <c r="L903" s="3" t="s">
        <v>9</v>
      </c>
      <c r="M903" s="34"/>
      <c r="N903" s="34">
        <v>-190000</v>
      </c>
      <c r="O903" s="34">
        <f t="shared" si="126"/>
        <v>-190000</v>
      </c>
      <c r="P903" s="34"/>
      <c r="Q903" s="34"/>
      <c r="R903" s="43"/>
      <c r="S903" s="43"/>
      <c r="T903" s="3" t="s">
        <v>2145</v>
      </c>
    </row>
    <row r="904" spans="1:21" x14ac:dyDescent="0.35">
      <c r="A904" s="3" t="s">
        <v>2009</v>
      </c>
      <c r="B904" s="3"/>
      <c r="C904" s="3" t="s">
        <v>2010</v>
      </c>
      <c r="D904" s="3"/>
      <c r="E904" s="91"/>
      <c r="F904" s="34"/>
      <c r="G904" s="34"/>
      <c r="H904" s="34"/>
      <c r="I904" s="34"/>
      <c r="J904" s="34"/>
      <c r="K904" s="98">
        <v>45059</v>
      </c>
      <c r="L904" s="3" t="s">
        <v>316</v>
      </c>
      <c r="M904" s="34">
        <v>200000</v>
      </c>
      <c r="N904" s="34"/>
      <c r="O904" s="34">
        <f t="shared" si="126"/>
        <v>200000</v>
      </c>
      <c r="P904" s="34"/>
      <c r="Q904" s="34"/>
      <c r="R904" s="34"/>
      <c r="S904" s="34"/>
      <c r="T904" s="3" t="s">
        <v>1618</v>
      </c>
    </row>
    <row r="905" spans="1:21" x14ac:dyDescent="0.35">
      <c r="A905" s="3" t="s">
        <v>2009</v>
      </c>
      <c r="B905" s="3"/>
      <c r="C905" s="3" t="s">
        <v>2010</v>
      </c>
      <c r="D905" s="3"/>
      <c r="E905" s="91"/>
      <c r="F905" s="34"/>
      <c r="G905" s="34"/>
      <c r="H905" s="34"/>
      <c r="I905" s="34"/>
      <c r="J905" s="34"/>
      <c r="K905" s="98">
        <v>45076</v>
      </c>
      <c r="L905" s="3" t="s">
        <v>316</v>
      </c>
      <c r="M905" s="34">
        <v>262500</v>
      </c>
      <c r="N905" s="34"/>
      <c r="O905" s="34">
        <f t="shared" si="126"/>
        <v>262500</v>
      </c>
      <c r="P905" s="34"/>
      <c r="Q905" s="34"/>
      <c r="R905" s="34"/>
      <c r="S905" s="34"/>
      <c r="T905" s="3" t="s">
        <v>1618</v>
      </c>
    </row>
    <row r="906" spans="1:21" x14ac:dyDescent="0.35">
      <c r="A906" s="3" t="s">
        <v>2009</v>
      </c>
      <c r="B906" s="3"/>
      <c r="C906" s="3" t="s">
        <v>2011</v>
      </c>
      <c r="D906" s="3"/>
      <c r="E906" s="91"/>
      <c r="F906" s="34"/>
      <c r="G906" s="34"/>
      <c r="H906" s="34"/>
      <c r="I906" s="34"/>
      <c r="J906" s="34"/>
      <c r="K906" s="98">
        <v>45076</v>
      </c>
      <c r="L906" s="3" t="s">
        <v>316</v>
      </c>
      <c r="M906" s="34">
        <v>462500</v>
      </c>
      <c r="N906" s="34"/>
      <c r="O906" s="34">
        <f t="shared" si="126"/>
        <v>462500</v>
      </c>
      <c r="P906" s="34"/>
      <c r="Q906" s="34"/>
      <c r="R906" s="34"/>
      <c r="S906" s="34"/>
      <c r="T906" s="3" t="s">
        <v>1618</v>
      </c>
    </row>
    <row r="907" spans="1:21" x14ac:dyDescent="0.35">
      <c r="A907" s="3" t="s">
        <v>2009</v>
      </c>
      <c r="B907" s="3"/>
      <c r="C907" s="3"/>
      <c r="D907" s="3"/>
      <c r="E907" s="91"/>
      <c r="F907" s="34"/>
      <c r="G907" s="34"/>
      <c r="H907" s="34"/>
      <c r="I907" s="34"/>
      <c r="J907" s="34"/>
      <c r="K907" s="98">
        <v>45076</v>
      </c>
      <c r="L907" s="3" t="s">
        <v>9</v>
      </c>
      <c r="M907" s="34"/>
      <c r="N907" s="34">
        <v>869600</v>
      </c>
      <c r="O907" s="34">
        <f t="shared" si="126"/>
        <v>869600</v>
      </c>
      <c r="P907" s="34"/>
      <c r="Q907" s="34"/>
      <c r="R907" s="34"/>
      <c r="S907" s="34"/>
      <c r="T907" s="3" t="s">
        <v>1618</v>
      </c>
    </row>
    <row r="908" spans="1:21" x14ac:dyDescent="0.35">
      <c r="A908" s="3" t="s">
        <v>2009</v>
      </c>
      <c r="B908" s="3"/>
      <c r="C908" s="3"/>
      <c r="D908" s="3"/>
      <c r="E908" s="91"/>
      <c r="F908" s="34"/>
      <c r="G908" s="34"/>
      <c r="H908" s="34"/>
      <c r="I908" s="34"/>
      <c r="J908" s="34"/>
      <c r="K908" s="21"/>
      <c r="L908" s="3"/>
      <c r="M908" s="34"/>
      <c r="N908" s="34"/>
      <c r="O908" s="34"/>
      <c r="P908" s="34"/>
      <c r="Q908" s="34"/>
      <c r="R908" s="34"/>
      <c r="S908" s="34"/>
      <c r="T908" s="3" t="s">
        <v>1618</v>
      </c>
    </row>
    <row r="909" spans="1:21" s="95" customFormat="1" x14ac:dyDescent="0.35">
      <c r="A909" s="18" t="s">
        <v>2009</v>
      </c>
      <c r="B909" s="18"/>
      <c r="C909" s="18"/>
      <c r="D909" s="18"/>
      <c r="E909" s="94"/>
      <c r="F909" s="23"/>
      <c r="G909" s="23"/>
      <c r="H909" s="23"/>
      <c r="I909" s="23"/>
      <c r="J909" s="23"/>
      <c r="K909" s="36"/>
      <c r="L909" s="18"/>
      <c r="M909" s="23">
        <f t="shared" ref="M909:N909" si="127">SUM(M902:M908)</f>
        <v>925000</v>
      </c>
      <c r="N909" s="23">
        <f t="shared" si="127"/>
        <v>869600</v>
      </c>
      <c r="O909" s="23">
        <f>SUM(O902:O908)</f>
        <v>1794600</v>
      </c>
      <c r="P909" s="23">
        <f>+I901-M909</f>
        <v>-925000</v>
      </c>
      <c r="Q909" s="23">
        <f>+J901-N909</f>
        <v>925025</v>
      </c>
      <c r="R909" s="23">
        <f>+P909+Q909</f>
        <v>25</v>
      </c>
      <c r="S909" s="23">
        <f>+O909</f>
        <v>1794600</v>
      </c>
      <c r="T909" s="18"/>
      <c r="U909" s="95" t="s">
        <v>2302</v>
      </c>
    </row>
    <row r="910" spans="1:21" x14ac:dyDescent="0.35">
      <c r="A910" s="3" t="s">
        <v>2012</v>
      </c>
      <c r="B910" s="3" t="s">
        <v>437</v>
      </c>
      <c r="C910" s="3"/>
      <c r="D910" s="3">
        <v>144</v>
      </c>
      <c r="E910" s="91">
        <v>12500</v>
      </c>
      <c r="F910" s="34">
        <f>+D910*0.8364</f>
        <v>120.44160000000001</v>
      </c>
      <c r="G910" s="34"/>
      <c r="H910" s="34">
        <f>+D910*E910</f>
        <v>1800000</v>
      </c>
      <c r="I910" s="34">
        <f>+CEILING(F910*G910,1000)</f>
        <v>0</v>
      </c>
      <c r="J910" s="34">
        <f>(H910-I910)</f>
        <v>1800000</v>
      </c>
      <c r="K910" s="98">
        <v>44570</v>
      </c>
      <c r="L910" s="3" t="s">
        <v>2109</v>
      </c>
      <c r="M910" s="34"/>
      <c r="N910" s="34"/>
      <c r="O910" s="34"/>
      <c r="P910" s="34"/>
      <c r="Q910" s="34"/>
      <c r="R910" s="34"/>
      <c r="S910" s="34"/>
      <c r="T910" s="3" t="s">
        <v>2146</v>
      </c>
      <c r="U910" s="1" t="s">
        <v>2303</v>
      </c>
    </row>
    <row r="911" spans="1:21" x14ac:dyDescent="0.35">
      <c r="A911" s="3" t="s">
        <v>2012</v>
      </c>
      <c r="B911" s="3"/>
      <c r="C911" s="3"/>
      <c r="D911" s="3"/>
      <c r="E911" s="91"/>
      <c r="F911" s="34"/>
      <c r="G911" s="34"/>
      <c r="H911" s="34"/>
      <c r="I911" s="34"/>
      <c r="J911" s="34"/>
      <c r="K911" s="98" t="s">
        <v>2117</v>
      </c>
      <c r="L911" s="3" t="s">
        <v>316</v>
      </c>
      <c r="M911" s="34">
        <v>200000</v>
      </c>
      <c r="N911" s="34"/>
      <c r="O911" s="34">
        <f t="shared" si="126"/>
        <v>200000</v>
      </c>
      <c r="P911" s="34"/>
      <c r="Q911" s="34"/>
      <c r="R911" s="34"/>
      <c r="S911" s="34"/>
      <c r="T911" s="3" t="s">
        <v>2146</v>
      </c>
    </row>
    <row r="912" spans="1:21" x14ac:dyDescent="0.35">
      <c r="A912" s="3" t="s">
        <v>2012</v>
      </c>
      <c r="B912" s="3"/>
      <c r="C912" s="3"/>
      <c r="D912" s="3"/>
      <c r="E912" s="91"/>
      <c r="F912" s="34"/>
      <c r="G912" s="34"/>
      <c r="H912" s="34"/>
      <c r="I912" s="34"/>
      <c r="J912" s="34"/>
      <c r="K912" s="98">
        <v>44608</v>
      </c>
      <c r="L912" s="3" t="s">
        <v>316</v>
      </c>
      <c r="M912" s="34">
        <v>542000</v>
      </c>
      <c r="N912" s="34"/>
      <c r="O912" s="34">
        <f t="shared" si="126"/>
        <v>542000</v>
      </c>
      <c r="P912" s="34"/>
      <c r="Q912" s="34"/>
      <c r="R912" s="43"/>
      <c r="S912" s="43"/>
      <c r="T912" s="3" t="s">
        <v>2146</v>
      </c>
    </row>
    <row r="913" spans="1:21" x14ac:dyDescent="0.35">
      <c r="A913" s="3" t="s">
        <v>2012</v>
      </c>
      <c r="B913" s="3"/>
      <c r="C913" s="3"/>
      <c r="D913" s="3"/>
      <c r="E913" s="91"/>
      <c r="F913" s="34"/>
      <c r="G913" s="34"/>
      <c r="H913" s="34"/>
      <c r="I913" s="34"/>
      <c r="J913" s="34"/>
      <c r="K913" s="98">
        <v>44639</v>
      </c>
      <c r="L913" s="3" t="s">
        <v>1182</v>
      </c>
      <c r="M913" s="34"/>
      <c r="N913" s="34">
        <v>520000</v>
      </c>
      <c r="O913" s="34">
        <f t="shared" si="126"/>
        <v>520000</v>
      </c>
      <c r="P913" s="34"/>
      <c r="Q913" s="34"/>
      <c r="R913" s="34"/>
      <c r="S913" s="34"/>
      <c r="T913" s="3" t="s">
        <v>2146</v>
      </c>
    </row>
    <row r="914" spans="1:21" x14ac:dyDescent="0.35">
      <c r="A914" s="3" t="s">
        <v>2012</v>
      </c>
      <c r="B914" s="3"/>
      <c r="C914" s="3"/>
      <c r="D914" s="3"/>
      <c r="E914" s="91"/>
      <c r="F914" s="34"/>
      <c r="G914" s="34"/>
      <c r="H914" s="34"/>
      <c r="I914" s="34"/>
      <c r="J914" s="34"/>
      <c r="K914" s="98">
        <v>44650</v>
      </c>
      <c r="L914" s="3" t="s">
        <v>1182</v>
      </c>
      <c r="M914" s="34"/>
      <c r="N914" s="34">
        <v>488000</v>
      </c>
      <c r="O914" s="34">
        <f t="shared" si="126"/>
        <v>488000</v>
      </c>
      <c r="P914" s="34"/>
      <c r="Q914" s="34"/>
      <c r="R914" s="34"/>
      <c r="S914" s="34"/>
      <c r="T914" s="3" t="s">
        <v>2146</v>
      </c>
    </row>
    <row r="915" spans="1:21" x14ac:dyDescent="0.35">
      <c r="A915" s="3" t="s">
        <v>2012</v>
      </c>
      <c r="B915" s="3"/>
      <c r="C915" s="3"/>
      <c r="D915" s="3"/>
      <c r="E915" s="91"/>
      <c r="F915" s="34">
        <f>+D915*0.8364</f>
        <v>0</v>
      </c>
      <c r="G915" s="34"/>
      <c r="H915" s="34"/>
      <c r="I915" s="34"/>
      <c r="J915" s="34"/>
      <c r="K915" s="98">
        <v>44655</v>
      </c>
      <c r="L915" s="3" t="s">
        <v>1182</v>
      </c>
      <c r="M915" s="34"/>
      <c r="N915" s="34">
        <v>50000</v>
      </c>
      <c r="O915" s="34">
        <f t="shared" si="126"/>
        <v>50000</v>
      </c>
      <c r="P915" s="34"/>
      <c r="Q915" s="34"/>
      <c r="R915" s="34"/>
      <c r="S915" s="34"/>
      <c r="T915" s="3" t="s">
        <v>2146</v>
      </c>
    </row>
    <row r="916" spans="1:21" x14ac:dyDescent="0.35">
      <c r="A916" s="3" t="s">
        <v>2012</v>
      </c>
      <c r="B916" s="3"/>
      <c r="C916" s="3"/>
      <c r="D916" s="3"/>
      <c r="E916" s="91"/>
      <c r="F916" s="34"/>
      <c r="G916" s="34"/>
      <c r="H916" s="34"/>
      <c r="I916" s="34"/>
      <c r="J916" s="34"/>
      <c r="K916" s="21"/>
      <c r="L916" s="3"/>
      <c r="M916" s="34"/>
      <c r="N916" s="34"/>
      <c r="O916" s="34">
        <f t="shared" si="126"/>
        <v>0</v>
      </c>
      <c r="P916" s="34"/>
      <c r="Q916" s="34"/>
      <c r="R916" s="34"/>
      <c r="S916" s="34"/>
      <c r="T916" s="3" t="s">
        <v>2146</v>
      </c>
    </row>
    <row r="917" spans="1:21" s="95" customFormat="1" x14ac:dyDescent="0.35">
      <c r="A917" s="18" t="s">
        <v>2012</v>
      </c>
      <c r="B917" s="18"/>
      <c r="C917" s="18"/>
      <c r="D917" s="18"/>
      <c r="E917" s="94"/>
      <c r="F917" s="23"/>
      <c r="G917" s="23"/>
      <c r="H917" s="23"/>
      <c r="I917" s="23"/>
      <c r="J917" s="23"/>
      <c r="K917" s="36"/>
      <c r="L917" s="18"/>
      <c r="M917" s="23">
        <f t="shared" ref="M917:N917" si="128">SUM(M911:M916)</f>
        <v>742000</v>
      </c>
      <c r="N917" s="23">
        <f t="shared" si="128"/>
        <v>1058000</v>
      </c>
      <c r="O917" s="23">
        <f>SUM(O911:O916)</f>
        <v>1800000</v>
      </c>
      <c r="P917" s="23">
        <f>+I910-M917</f>
        <v>-742000</v>
      </c>
      <c r="Q917" s="23">
        <f>+J910-N917</f>
        <v>742000</v>
      </c>
      <c r="R917" s="23">
        <f>+P917+Q917</f>
        <v>0</v>
      </c>
      <c r="S917" s="23">
        <f>+O917</f>
        <v>1800000</v>
      </c>
      <c r="T917" s="18"/>
      <c r="U917" s="95" t="s">
        <v>2302</v>
      </c>
    </row>
    <row r="918" spans="1:21" x14ac:dyDescent="0.35">
      <c r="A918" s="3" t="s">
        <v>2013</v>
      </c>
      <c r="B918" s="3" t="s">
        <v>437</v>
      </c>
      <c r="C918" s="3"/>
      <c r="D918" s="3">
        <v>143.86000000000001</v>
      </c>
      <c r="E918" s="91">
        <v>11000</v>
      </c>
      <c r="F918" s="34">
        <f>+D918*0.8364</f>
        <v>120.32450400000002</v>
      </c>
      <c r="G918" s="34"/>
      <c r="H918" s="34">
        <f>+D918*E918</f>
        <v>1582460.0000000002</v>
      </c>
      <c r="I918" s="34">
        <f>+CEILING(F918*G918,1000)</f>
        <v>0</v>
      </c>
      <c r="J918" s="34">
        <f>(H918-I918)</f>
        <v>1582460.0000000002</v>
      </c>
      <c r="K918" s="21">
        <v>44570</v>
      </c>
      <c r="L918" s="3" t="s">
        <v>2109</v>
      </c>
      <c r="M918" s="34"/>
      <c r="N918" s="34"/>
      <c r="O918" s="34"/>
      <c r="P918" s="34"/>
      <c r="Q918" s="34"/>
      <c r="R918" s="34"/>
      <c r="S918" s="34"/>
      <c r="T918" s="3" t="s">
        <v>2147</v>
      </c>
      <c r="U918" s="1" t="s">
        <v>2303</v>
      </c>
    </row>
    <row r="919" spans="1:21" x14ac:dyDescent="0.35">
      <c r="A919" s="3" t="s">
        <v>2013</v>
      </c>
      <c r="B919" s="3"/>
      <c r="C919" s="3"/>
      <c r="D919" s="3"/>
      <c r="E919" s="91"/>
      <c r="F919" s="34"/>
      <c r="G919" s="34"/>
      <c r="H919" s="34"/>
      <c r="I919" s="34"/>
      <c r="J919" s="34"/>
      <c r="K919" s="21">
        <v>44570</v>
      </c>
      <c r="L919" s="3" t="s">
        <v>9</v>
      </c>
      <c r="M919" s="34"/>
      <c r="N919" s="34">
        <v>5000</v>
      </c>
      <c r="O919" s="34">
        <f t="shared" ref="O919:O927" si="129">+SUM(M919:N919)</f>
        <v>5000</v>
      </c>
      <c r="P919" s="34"/>
      <c r="Q919" s="34"/>
      <c r="R919" s="34"/>
      <c r="S919" s="34"/>
      <c r="T919" s="3" t="s">
        <v>2147</v>
      </c>
    </row>
    <row r="920" spans="1:21" x14ac:dyDescent="0.35">
      <c r="A920" s="3" t="s">
        <v>2013</v>
      </c>
      <c r="B920" s="3"/>
      <c r="C920" s="3"/>
      <c r="D920" s="3"/>
      <c r="E920" s="91"/>
      <c r="F920" s="34"/>
      <c r="G920" s="34"/>
      <c r="H920" s="34"/>
      <c r="I920" s="34"/>
      <c r="J920" s="34"/>
      <c r="K920" s="21">
        <v>44570</v>
      </c>
      <c r="L920" s="3" t="s">
        <v>316</v>
      </c>
      <c r="M920" s="34">
        <v>907000</v>
      </c>
      <c r="N920" s="34"/>
      <c r="O920" s="34">
        <f t="shared" si="129"/>
        <v>907000</v>
      </c>
      <c r="P920" s="34"/>
      <c r="Q920" s="34"/>
      <c r="R920" s="34"/>
      <c r="S920" s="34"/>
      <c r="T920" s="3" t="s">
        <v>2147</v>
      </c>
    </row>
    <row r="921" spans="1:21" x14ac:dyDescent="0.35">
      <c r="A921" s="3" t="s">
        <v>2013</v>
      </c>
      <c r="B921" s="3"/>
      <c r="C921" s="3"/>
      <c r="D921" s="3"/>
      <c r="E921" s="91"/>
      <c r="F921" s="34"/>
      <c r="G921" s="34"/>
      <c r="H921" s="34"/>
      <c r="I921" s="34"/>
      <c r="J921" s="34"/>
      <c r="K921" s="21">
        <v>44570</v>
      </c>
      <c r="L921" s="3" t="s">
        <v>316</v>
      </c>
      <c r="M921" s="34">
        <v>670000</v>
      </c>
      <c r="N921" s="34"/>
      <c r="O921" s="34">
        <f t="shared" si="129"/>
        <v>670000</v>
      </c>
      <c r="P921" s="34"/>
      <c r="Q921" s="34"/>
      <c r="R921" s="43"/>
      <c r="S921" s="43"/>
      <c r="T921" s="3" t="s">
        <v>2147</v>
      </c>
    </row>
    <row r="922" spans="1:21" x14ac:dyDescent="0.35">
      <c r="A922" s="3" t="s">
        <v>2013</v>
      </c>
      <c r="B922" s="3"/>
      <c r="C922" s="3"/>
      <c r="D922" s="3"/>
      <c r="E922" s="91"/>
      <c r="F922" s="34"/>
      <c r="G922" s="34"/>
      <c r="H922" s="34"/>
      <c r="I922" s="34"/>
      <c r="J922" s="34"/>
      <c r="K922" s="21"/>
      <c r="L922" s="3"/>
      <c r="M922" s="34"/>
      <c r="N922" s="34"/>
      <c r="O922" s="34"/>
      <c r="P922" s="34"/>
      <c r="Q922" s="34"/>
      <c r="R922" s="34"/>
      <c r="S922" s="34"/>
      <c r="T922" s="3" t="s">
        <v>2147</v>
      </c>
    </row>
    <row r="923" spans="1:21" s="95" customFormat="1" x14ac:dyDescent="0.35">
      <c r="A923" s="18" t="s">
        <v>2013</v>
      </c>
      <c r="B923" s="18"/>
      <c r="C923" s="18"/>
      <c r="D923" s="18"/>
      <c r="E923" s="94"/>
      <c r="F923" s="23"/>
      <c r="G923" s="23"/>
      <c r="H923" s="23"/>
      <c r="I923" s="23"/>
      <c r="J923" s="23"/>
      <c r="K923" s="36"/>
      <c r="L923" s="18"/>
      <c r="M923" s="23">
        <f t="shared" ref="M923:N923" si="130">SUM(M919:M922)</f>
        <v>1577000</v>
      </c>
      <c r="N923" s="23">
        <f t="shared" si="130"/>
        <v>5000</v>
      </c>
      <c r="O923" s="23">
        <f>SUM(O919:O922)</f>
        <v>1582000</v>
      </c>
      <c r="P923" s="23">
        <f>+I918-M923</f>
        <v>-1577000</v>
      </c>
      <c r="Q923" s="23">
        <f>+J918-N923</f>
        <v>1577460.0000000002</v>
      </c>
      <c r="R923" s="23">
        <f>+P923+Q923</f>
        <v>460.00000000023283</v>
      </c>
      <c r="S923" s="23">
        <f>+O923</f>
        <v>1582000</v>
      </c>
      <c r="T923" s="18"/>
      <c r="U923" s="95" t="s">
        <v>2302</v>
      </c>
    </row>
    <row r="924" spans="1:21" x14ac:dyDescent="0.35">
      <c r="A924" s="3" t="s">
        <v>2014</v>
      </c>
      <c r="B924" s="3" t="s">
        <v>437</v>
      </c>
      <c r="C924" s="3"/>
      <c r="D924" s="3">
        <v>119.44</v>
      </c>
      <c r="E924" s="91">
        <v>11000</v>
      </c>
      <c r="F924" s="34">
        <f>+D924*0.8364</f>
        <v>99.899616000000009</v>
      </c>
      <c r="G924" s="34"/>
      <c r="H924" s="34">
        <f>+D924*E924</f>
        <v>1313840</v>
      </c>
      <c r="I924" s="34">
        <f>+CEILING(F924*G924,1000)</f>
        <v>0</v>
      </c>
      <c r="J924" s="34">
        <f>(H924-I924)</f>
        <v>1313840</v>
      </c>
      <c r="K924" s="21">
        <v>44595</v>
      </c>
      <c r="L924" s="3" t="s">
        <v>2109</v>
      </c>
      <c r="M924" s="34"/>
      <c r="N924" s="34"/>
      <c r="O924" s="34"/>
      <c r="P924" s="34"/>
      <c r="Q924" s="34"/>
      <c r="R924" s="34"/>
      <c r="S924" s="34"/>
      <c r="T924" s="3" t="s">
        <v>2146</v>
      </c>
      <c r="U924" s="1" t="s">
        <v>2303</v>
      </c>
    </row>
    <row r="925" spans="1:21" x14ac:dyDescent="0.35">
      <c r="A925" s="3" t="s">
        <v>2014</v>
      </c>
      <c r="B925" s="3"/>
      <c r="C925" s="3"/>
      <c r="D925" s="3"/>
      <c r="E925" s="91"/>
      <c r="F925" s="34"/>
      <c r="G925" s="34"/>
      <c r="H925" s="34"/>
      <c r="I925" s="34"/>
      <c r="J925" s="34"/>
      <c r="K925" s="21"/>
      <c r="L925" s="100" t="s">
        <v>2231</v>
      </c>
      <c r="M925" s="100">
        <v>330001</v>
      </c>
      <c r="N925" s="34"/>
      <c r="O925" s="34">
        <f t="shared" si="129"/>
        <v>330001</v>
      </c>
      <c r="P925" s="34"/>
      <c r="Q925" s="34"/>
      <c r="R925" s="34"/>
      <c r="S925" s="34"/>
      <c r="T925" s="3" t="s">
        <v>2146</v>
      </c>
    </row>
    <row r="926" spans="1:21" x14ac:dyDescent="0.35">
      <c r="A926" s="3" t="s">
        <v>2014</v>
      </c>
      <c r="B926" s="3"/>
      <c r="C926" s="3"/>
      <c r="D926" s="3"/>
      <c r="E926" s="91"/>
      <c r="F926" s="34"/>
      <c r="G926" s="34"/>
      <c r="H926" s="34"/>
      <c r="I926" s="34"/>
      <c r="J926" s="34"/>
      <c r="K926" s="21">
        <v>44699</v>
      </c>
      <c r="L926" s="3" t="s">
        <v>316</v>
      </c>
      <c r="M926" s="34">
        <v>600000</v>
      </c>
      <c r="N926" s="34"/>
      <c r="O926" s="34">
        <f t="shared" si="129"/>
        <v>600000</v>
      </c>
      <c r="P926" s="34"/>
      <c r="Q926" s="34"/>
      <c r="R926" s="34"/>
      <c r="S926" s="34"/>
      <c r="T926" s="3" t="s">
        <v>2146</v>
      </c>
    </row>
    <row r="927" spans="1:21" x14ac:dyDescent="0.35">
      <c r="A927" s="3" t="s">
        <v>2014</v>
      </c>
      <c r="B927" s="3"/>
      <c r="C927" s="3"/>
      <c r="D927" s="3"/>
      <c r="E927" s="91"/>
      <c r="F927" s="34"/>
      <c r="G927" s="34"/>
      <c r="H927" s="34"/>
      <c r="I927" s="34"/>
      <c r="J927" s="34"/>
      <c r="K927" s="21">
        <v>44794</v>
      </c>
      <c r="L927" s="3" t="s">
        <v>9</v>
      </c>
      <c r="M927" s="34"/>
      <c r="N927" s="34">
        <v>383839</v>
      </c>
      <c r="O927" s="34">
        <f t="shared" si="129"/>
        <v>383839</v>
      </c>
      <c r="P927" s="34"/>
      <c r="Q927" s="34"/>
      <c r="R927" s="34"/>
      <c r="S927" s="34"/>
      <c r="T927" s="3" t="s">
        <v>2146</v>
      </c>
    </row>
    <row r="928" spans="1:21" x14ac:dyDescent="0.35">
      <c r="A928" s="3" t="s">
        <v>2014</v>
      </c>
      <c r="B928" s="3"/>
      <c r="C928" s="3"/>
      <c r="D928" s="3"/>
      <c r="E928" s="91"/>
      <c r="F928" s="34"/>
      <c r="G928" s="34"/>
      <c r="H928" s="34"/>
      <c r="I928" s="34"/>
      <c r="J928" s="34"/>
      <c r="K928" s="3"/>
      <c r="L928" s="3"/>
      <c r="M928" s="34"/>
      <c r="N928" s="34"/>
      <c r="O928" s="34"/>
      <c r="P928" s="34"/>
      <c r="Q928" s="34"/>
      <c r="R928" s="43"/>
      <c r="S928" s="43"/>
      <c r="T928" s="3" t="s">
        <v>2146</v>
      </c>
    </row>
    <row r="929" spans="1:21" s="95" customFormat="1" x14ac:dyDescent="0.35">
      <c r="A929" s="18" t="s">
        <v>2014</v>
      </c>
      <c r="B929" s="18"/>
      <c r="C929" s="18"/>
      <c r="D929" s="18"/>
      <c r="E929" s="94"/>
      <c r="F929" s="23"/>
      <c r="G929" s="23"/>
      <c r="H929" s="23"/>
      <c r="I929" s="23"/>
      <c r="J929" s="23"/>
      <c r="K929" s="18"/>
      <c r="L929" s="18"/>
      <c r="M929" s="23">
        <f t="shared" ref="M929:N929" si="131">SUM(M925:M928)</f>
        <v>930001</v>
      </c>
      <c r="N929" s="23">
        <f t="shared" si="131"/>
        <v>383839</v>
      </c>
      <c r="O929" s="23">
        <f>SUM(O925:O928)</f>
        <v>1313840</v>
      </c>
      <c r="P929" s="23">
        <f>+I924-M929</f>
        <v>-930001</v>
      </c>
      <c r="Q929" s="23">
        <f>+J924-N929</f>
        <v>930001</v>
      </c>
      <c r="R929" s="23">
        <f>+P929+Q929</f>
        <v>0</v>
      </c>
      <c r="S929" s="23">
        <f>+O929</f>
        <v>1313840</v>
      </c>
      <c r="T929" s="18"/>
      <c r="U929" s="95" t="s">
        <v>2302</v>
      </c>
    </row>
    <row r="930" spans="1:21" x14ac:dyDescent="0.35">
      <c r="A930" s="3" t="s">
        <v>2015</v>
      </c>
      <c r="B930" s="3" t="s">
        <v>437</v>
      </c>
      <c r="C930" s="3"/>
      <c r="D930" s="3">
        <v>119.44</v>
      </c>
      <c r="E930" s="91">
        <v>11000</v>
      </c>
      <c r="F930" s="34">
        <f>+D930*0.8364</f>
        <v>99.899616000000009</v>
      </c>
      <c r="G930" s="34"/>
      <c r="H930" s="34">
        <f>+D930*E930</f>
        <v>1313840</v>
      </c>
      <c r="I930" s="34">
        <f>+CEILING(F930*G930,1000)</f>
        <v>0</v>
      </c>
      <c r="J930" s="34">
        <f>(H930-I930)</f>
        <v>1313840</v>
      </c>
      <c r="K930" s="98">
        <v>44595</v>
      </c>
      <c r="L930" s="3" t="s">
        <v>2109</v>
      </c>
      <c r="M930" s="34"/>
      <c r="N930" s="34"/>
      <c r="O930" s="34"/>
      <c r="P930" s="34"/>
      <c r="Q930" s="34"/>
      <c r="R930" s="34"/>
      <c r="S930" s="34"/>
      <c r="T930" s="3" t="s">
        <v>2139</v>
      </c>
      <c r="U930" s="1" t="s">
        <v>2303</v>
      </c>
    </row>
    <row r="931" spans="1:21" x14ac:dyDescent="0.35">
      <c r="A931" s="3" t="s">
        <v>2015</v>
      </c>
      <c r="B931" s="3"/>
      <c r="C931" s="3"/>
      <c r="D931" s="3"/>
      <c r="E931" s="91"/>
      <c r="F931" s="34">
        <f>+D931*0.8364</f>
        <v>0</v>
      </c>
      <c r="G931" s="34"/>
      <c r="H931" s="34"/>
      <c r="I931" s="34"/>
      <c r="J931" s="34"/>
      <c r="K931" s="98">
        <v>44450</v>
      </c>
      <c r="L931" s="3" t="s">
        <v>1182</v>
      </c>
      <c r="M931" s="34"/>
      <c r="N931" s="34">
        <v>10000</v>
      </c>
      <c r="O931" s="34">
        <f t="shared" ref="O931:O944" si="132">+SUM(M931:N931)</f>
        <v>10000</v>
      </c>
      <c r="P931" s="34"/>
      <c r="Q931" s="34"/>
      <c r="R931" s="34"/>
      <c r="S931" s="34"/>
      <c r="T931" s="3" t="s">
        <v>2146</v>
      </c>
    </row>
    <row r="932" spans="1:21" x14ac:dyDescent="0.35">
      <c r="A932" s="3" t="s">
        <v>2015</v>
      </c>
      <c r="B932" s="3"/>
      <c r="C932" s="3"/>
      <c r="D932" s="3"/>
      <c r="E932" s="91"/>
      <c r="F932" s="34"/>
      <c r="G932" s="34"/>
      <c r="H932" s="34"/>
      <c r="I932" s="34"/>
      <c r="J932" s="34"/>
      <c r="K932" s="98">
        <v>44820</v>
      </c>
      <c r="L932" s="3" t="s">
        <v>1182</v>
      </c>
      <c r="M932" s="34"/>
      <c r="N932" s="34">
        <v>-10000</v>
      </c>
      <c r="O932" s="34">
        <f t="shared" si="132"/>
        <v>-10000</v>
      </c>
      <c r="P932" s="34"/>
      <c r="Q932" s="34"/>
      <c r="R932" s="34"/>
      <c r="S932" s="34"/>
      <c r="T932" s="3" t="s">
        <v>2146</v>
      </c>
    </row>
    <row r="933" spans="1:21" x14ac:dyDescent="0.35">
      <c r="A933" s="3" t="s">
        <v>2015</v>
      </c>
      <c r="B933" s="3"/>
      <c r="C933" s="3"/>
      <c r="D933" s="3"/>
      <c r="E933" s="91"/>
      <c r="F933" s="34"/>
      <c r="G933" s="34"/>
      <c r="H933" s="34"/>
      <c r="I933" s="34"/>
      <c r="J933" s="34"/>
      <c r="K933" s="98">
        <v>44598</v>
      </c>
      <c r="L933" s="3" t="s">
        <v>316</v>
      </c>
      <c r="M933" s="34">
        <v>1</v>
      </c>
      <c r="N933" s="34"/>
      <c r="O933" s="34">
        <f t="shared" si="132"/>
        <v>1</v>
      </c>
      <c r="P933" s="34"/>
      <c r="Q933" s="34"/>
      <c r="R933" s="34"/>
      <c r="S933" s="34"/>
      <c r="T933" s="3" t="s">
        <v>2146</v>
      </c>
    </row>
    <row r="934" spans="1:21" x14ac:dyDescent="0.35">
      <c r="A934" s="3" t="s">
        <v>2015</v>
      </c>
      <c r="B934" s="3"/>
      <c r="C934" s="3"/>
      <c r="D934" s="3"/>
      <c r="E934" s="91"/>
      <c r="F934" s="34"/>
      <c r="G934" s="34"/>
      <c r="H934" s="34"/>
      <c r="I934" s="34"/>
      <c r="J934" s="34"/>
      <c r="K934" s="98">
        <v>44599</v>
      </c>
      <c r="L934" s="3" t="s">
        <v>316</v>
      </c>
      <c r="M934" s="34">
        <v>99000</v>
      </c>
      <c r="N934" s="34"/>
      <c r="O934" s="34">
        <f t="shared" si="132"/>
        <v>99000</v>
      </c>
      <c r="P934" s="34"/>
      <c r="Q934" s="34"/>
      <c r="R934" s="34"/>
      <c r="S934" s="34"/>
      <c r="T934" s="3" t="s">
        <v>2146</v>
      </c>
    </row>
    <row r="935" spans="1:21" x14ac:dyDescent="0.35">
      <c r="A935" s="3" t="s">
        <v>2015</v>
      </c>
      <c r="B935" s="3"/>
      <c r="C935" s="3"/>
      <c r="D935" s="3"/>
      <c r="E935" s="91"/>
      <c r="F935" s="34"/>
      <c r="G935" s="34"/>
      <c r="H935" s="34"/>
      <c r="I935" s="34"/>
      <c r="J935" s="34"/>
      <c r="K935" s="98">
        <v>44599</v>
      </c>
      <c r="L935" s="3" t="s">
        <v>316</v>
      </c>
      <c r="M935" s="34">
        <v>100000</v>
      </c>
      <c r="N935" s="34"/>
      <c r="O935" s="34">
        <f t="shared" si="132"/>
        <v>100000</v>
      </c>
      <c r="P935" s="34"/>
      <c r="Q935" s="34"/>
      <c r="R935" s="34"/>
      <c r="S935" s="34"/>
      <c r="T935" s="3" t="s">
        <v>2146</v>
      </c>
    </row>
    <row r="936" spans="1:21" x14ac:dyDescent="0.35">
      <c r="A936" s="3" t="s">
        <v>2015</v>
      </c>
      <c r="B936" s="3"/>
      <c r="C936" s="3"/>
      <c r="D936" s="3"/>
      <c r="E936" s="91"/>
      <c r="F936" s="34"/>
      <c r="G936" s="34"/>
      <c r="H936" s="34"/>
      <c r="I936" s="34"/>
      <c r="J936" s="34"/>
      <c r="K936" s="98">
        <v>44600</v>
      </c>
      <c r="L936" s="3" t="s">
        <v>316</v>
      </c>
      <c r="M936" s="34">
        <v>80000</v>
      </c>
      <c r="N936" s="34"/>
      <c r="O936" s="34">
        <f t="shared" si="132"/>
        <v>80000</v>
      </c>
      <c r="P936" s="34"/>
      <c r="Q936" s="34"/>
      <c r="R936" s="34"/>
      <c r="S936" s="34"/>
      <c r="T936" s="3" t="s">
        <v>2146</v>
      </c>
    </row>
    <row r="937" spans="1:21" x14ac:dyDescent="0.35">
      <c r="A937" s="3" t="s">
        <v>2015</v>
      </c>
      <c r="B937" s="3"/>
      <c r="C937" s="3"/>
      <c r="D937" s="3"/>
      <c r="E937" s="91"/>
      <c r="F937" s="34"/>
      <c r="G937" s="34"/>
      <c r="H937" s="34"/>
      <c r="I937" s="34"/>
      <c r="J937" s="34"/>
      <c r="K937" s="98">
        <v>44600</v>
      </c>
      <c r="L937" s="3" t="s">
        <v>316</v>
      </c>
      <c r="M937" s="34">
        <v>51000</v>
      </c>
      <c r="N937" s="34"/>
      <c r="O937" s="34">
        <f t="shared" si="132"/>
        <v>51000</v>
      </c>
      <c r="P937" s="34"/>
      <c r="Q937" s="34"/>
      <c r="R937" s="43"/>
      <c r="S937" s="43"/>
      <c r="T937" s="3" t="s">
        <v>2146</v>
      </c>
    </row>
    <row r="938" spans="1:21" x14ac:dyDescent="0.35">
      <c r="A938" s="3" t="s">
        <v>2015</v>
      </c>
      <c r="B938" s="3"/>
      <c r="C938" s="3"/>
      <c r="D938" s="30"/>
      <c r="E938" s="91"/>
      <c r="F938" s="34"/>
      <c r="G938" s="34"/>
      <c r="H938" s="34"/>
      <c r="I938" s="34"/>
      <c r="J938" s="34"/>
      <c r="K938" s="98"/>
      <c r="L938" s="100" t="s">
        <v>2232</v>
      </c>
      <c r="M938" s="100">
        <v>-330001</v>
      </c>
      <c r="N938" s="34"/>
      <c r="O938" s="34">
        <f t="shared" si="132"/>
        <v>-330001</v>
      </c>
      <c r="P938" s="34"/>
      <c r="Q938" s="34"/>
      <c r="R938" s="34"/>
      <c r="S938" s="34"/>
      <c r="T938" s="3" t="s">
        <v>2146</v>
      </c>
    </row>
    <row r="939" spans="1:21" x14ac:dyDescent="0.35">
      <c r="A939" s="3" t="s">
        <v>2015</v>
      </c>
      <c r="B939" s="3"/>
      <c r="C939" s="3"/>
      <c r="D939" s="30"/>
      <c r="E939" s="91"/>
      <c r="F939" s="34"/>
      <c r="G939" s="34"/>
      <c r="H939" s="34"/>
      <c r="I939" s="34"/>
      <c r="J939" s="34"/>
      <c r="K939" s="98">
        <v>44725</v>
      </c>
      <c r="L939" s="3" t="s">
        <v>316</v>
      </c>
      <c r="M939" s="34">
        <v>10000</v>
      </c>
      <c r="N939" s="34"/>
      <c r="O939" s="34">
        <f t="shared" si="132"/>
        <v>10000</v>
      </c>
      <c r="P939" s="34"/>
      <c r="Q939" s="34"/>
      <c r="R939" s="34"/>
      <c r="S939" s="34"/>
      <c r="T939" s="3" t="s">
        <v>2139</v>
      </c>
    </row>
    <row r="940" spans="1:21" x14ac:dyDescent="0.35">
      <c r="A940" s="3" t="s">
        <v>2015</v>
      </c>
      <c r="B940" s="3"/>
      <c r="C940" s="3"/>
      <c r="D940" s="30"/>
      <c r="E940" s="91"/>
      <c r="F940" s="34"/>
      <c r="G940" s="34"/>
      <c r="H940" s="34"/>
      <c r="I940" s="34"/>
      <c r="J940" s="34"/>
      <c r="K940" s="98">
        <v>44730</v>
      </c>
      <c r="L940" s="3" t="s">
        <v>316</v>
      </c>
      <c r="M940" s="34">
        <v>490000</v>
      </c>
      <c r="N940" s="34"/>
      <c r="O940" s="34">
        <f t="shared" si="132"/>
        <v>490000</v>
      </c>
      <c r="P940" s="34"/>
      <c r="Q940" s="34"/>
      <c r="R940" s="34"/>
      <c r="S940" s="34"/>
      <c r="T940" s="3" t="s">
        <v>2139</v>
      </c>
    </row>
    <row r="941" spans="1:21" x14ac:dyDescent="0.35">
      <c r="A941" s="3" t="s">
        <v>2015</v>
      </c>
      <c r="B941" s="3"/>
      <c r="C941" s="3"/>
      <c r="D941" s="30"/>
      <c r="E941" s="91"/>
      <c r="F941" s="34"/>
      <c r="G941" s="34"/>
      <c r="H941" s="34"/>
      <c r="I941" s="34"/>
      <c r="J941" s="34"/>
      <c r="K941" s="98"/>
      <c r="L941" s="3" t="s">
        <v>316</v>
      </c>
      <c r="M941" s="34">
        <v>300000</v>
      </c>
      <c r="N941" s="34"/>
      <c r="O941" s="34">
        <f t="shared" si="132"/>
        <v>300000</v>
      </c>
      <c r="P941" s="34"/>
      <c r="Q941" s="34"/>
      <c r="R941" s="34"/>
      <c r="S941" s="34"/>
      <c r="T941" s="3" t="s">
        <v>2139</v>
      </c>
    </row>
    <row r="942" spans="1:21" x14ac:dyDescent="0.35">
      <c r="A942" s="3" t="s">
        <v>2015</v>
      </c>
      <c r="B942" s="3"/>
      <c r="C942" s="3"/>
      <c r="D942" s="30"/>
      <c r="E942" s="91"/>
      <c r="F942" s="34">
        <f>+D942*0.8364</f>
        <v>0</v>
      </c>
      <c r="G942" s="34"/>
      <c r="H942" s="34"/>
      <c r="I942" s="34"/>
      <c r="J942" s="34"/>
      <c r="K942" s="98"/>
      <c r="L942" s="3" t="s">
        <v>316</v>
      </c>
      <c r="M942" s="34">
        <v>400000</v>
      </c>
      <c r="N942" s="34"/>
      <c r="O942" s="34">
        <f t="shared" si="132"/>
        <v>400000</v>
      </c>
      <c r="P942" s="34"/>
      <c r="Q942" s="34"/>
      <c r="R942" s="34"/>
      <c r="S942" s="34"/>
      <c r="T942" s="3" t="s">
        <v>2139</v>
      </c>
    </row>
    <row r="943" spans="1:21" x14ac:dyDescent="0.35">
      <c r="A943" s="3" t="s">
        <v>2015</v>
      </c>
      <c r="B943" s="3"/>
      <c r="C943" s="3"/>
      <c r="D943" s="30"/>
      <c r="E943" s="91"/>
      <c r="F943" s="34"/>
      <c r="G943" s="34"/>
      <c r="H943" s="34"/>
      <c r="I943" s="34"/>
      <c r="J943" s="34"/>
      <c r="K943" s="98">
        <v>45082</v>
      </c>
      <c r="L943" s="3" t="s">
        <v>9</v>
      </c>
      <c r="M943" s="34"/>
      <c r="N943" s="34">
        <v>613000</v>
      </c>
      <c r="O943" s="34">
        <f t="shared" si="132"/>
        <v>613000</v>
      </c>
      <c r="P943" s="34"/>
      <c r="Q943" s="34"/>
      <c r="R943" s="34"/>
      <c r="S943" s="34"/>
      <c r="T943" s="3" t="s">
        <v>2139</v>
      </c>
    </row>
    <row r="944" spans="1:21" x14ac:dyDescent="0.35">
      <c r="A944" s="3" t="s">
        <v>2015</v>
      </c>
      <c r="B944" s="3"/>
      <c r="C944" s="3"/>
      <c r="D944" s="30"/>
      <c r="E944" s="91"/>
      <c r="F944" s="34"/>
      <c r="G944" s="34"/>
      <c r="H944" s="34"/>
      <c r="I944" s="34"/>
      <c r="J944" s="34"/>
      <c r="K944" s="98">
        <v>45084</v>
      </c>
      <c r="L944" s="3" t="s">
        <v>316</v>
      </c>
      <c r="M944" s="34">
        <v>-500000</v>
      </c>
      <c r="N944" s="34"/>
      <c r="O944" s="34">
        <f t="shared" si="132"/>
        <v>-500000</v>
      </c>
      <c r="P944" s="34"/>
      <c r="Q944" s="34"/>
      <c r="R944" s="34"/>
      <c r="S944" s="34"/>
      <c r="T944" s="3" t="s">
        <v>2139</v>
      </c>
    </row>
    <row r="945" spans="1:21" x14ac:dyDescent="0.35">
      <c r="A945" s="3" t="s">
        <v>2015</v>
      </c>
      <c r="B945" s="3"/>
      <c r="C945" s="3"/>
      <c r="D945" s="30"/>
      <c r="E945" s="91"/>
      <c r="F945" s="34"/>
      <c r="G945" s="34"/>
      <c r="H945" s="34"/>
      <c r="I945" s="34"/>
      <c r="J945" s="34"/>
      <c r="K945" s="21"/>
      <c r="L945" s="3"/>
      <c r="M945" s="34"/>
      <c r="N945" s="34"/>
      <c r="O945" s="34"/>
      <c r="P945" s="34"/>
      <c r="Q945" s="34"/>
      <c r="R945" s="34"/>
      <c r="S945" s="34"/>
      <c r="T945" s="3" t="s">
        <v>2139</v>
      </c>
    </row>
    <row r="946" spans="1:21" s="95" customFormat="1" x14ac:dyDescent="0.35">
      <c r="A946" s="18" t="s">
        <v>2015</v>
      </c>
      <c r="B946" s="18"/>
      <c r="C946" s="18"/>
      <c r="D946" s="38"/>
      <c r="E946" s="94"/>
      <c r="F946" s="23"/>
      <c r="G946" s="23"/>
      <c r="H946" s="23"/>
      <c r="I946" s="23"/>
      <c r="J946" s="23"/>
      <c r="K946" s="36"/>
      <c r="L946" s="18"/>
      <c r="M946" s="23">
        <f t="shared" ref="M946:N946" si="133">SUM(M931:M945)</f>
        <v>700000</v>
      </c>
      <c r="N946" s="23">
        <f t="shared" si="133"/>
        <v>613000</v>
      </c>
      <c r="O946" s="23">
        <f>SUM(O931:O945)</f>
        <v>1313000</v>
      </c>
      <c r="P946" s="23">
        <f>+I930-M946</f>
        <v>-700000</v>
      </c>
      <c r="Q946" s="23">
        <f>+J930-N946</f>
        <v>700840</v>
      </c>
      <c r="R946" s="23">
        <f>+P946+Q946</f>
        <v>840</v>
      </c>
      <c r="S946" s="23">
        <f>+O946</f>
        <v>1313000</v>
      </c>
      <c r="T946" s="18"/>
      <c r="U946" s="95" t="s">
        <v>2302</v>
      </c>
    </row>
    <row r="947" spans="1:21" x14ac:dyDescent="0.35">
      <c r="A947" s="3" t="s">
        <v>2016</v>
      </c>
      <c r="B947" s="3" t="s">
        <v>437</v>
      </c>
      <c r="C947" s="3"/>
      <c r="D947" s="30">
        <v>119.44</v>
      </c>
      <c r="E947" s="91">
        <v>10000</v>
      </c>
      <c r="F947" s="34">
        <f>+D947*0.8364</f>
        <v>99.899616000000009</v>
      </c>
      <c r="G947" s="34"/>
      <c r="H947" s="34">
        <f>+D947*E947</f>
        <v>1194400</v>
      </c>
      <c r="I947" s="34">
        <f>+CEILING(F947*G947,1000)</f>
        <v>0</v>
      </c>
      <c r="J947" s="34">
        <f>(H947-I947)</f>
        <v>1194400</v>
      </c>
      <c r="K947" s="98">
        <v>44448</v>
      </c>
      <c r="L947" s="3" t="s">
        <v>2109</v>
      </c>
      <c r="M947" s="34"/>
      <c r="N947" s="34"/>
      <c r="O947" s="34"/>
      <c r="P947" s="34"/>
      <c r="Q947" s="34"/>
      <c r="R947" s="34"/>
      <c r="S947" s="34"/>
      <c r="T947" s="3" t="s">
        <v>2137</v>
      </c>
      <c r="U947" s="1" t="s">
        <v>2303</v>
      </c>
    </row>
    <row r="948" spans="1:21" x14ac:dyDescent="0.35">
      <c r="A948" s="3" t="s">
        <v>2016</v>
      </c>
      <c r="B948" s="3"/>
      <c r="C948" s="3"/>
      <c r="D948" s="30"/>
      <c r="E948" s="91"/>
      <c r="F948" s="34"/>
      <c r="G948" s="34"/>
      <c r="H948" s="34"/>
      <c r="I948" s="34"/>
      <c r="J948" s="34"/>
      <c r="K948" s="98">
        <v>44448</v>
      </c>
      <c r="L948" s="3" t="s">
        <v>316</v>
      </c>
      <c r="M948" s="34">
        <v>200000</v>
      </c>
      <c r="N948" s="34"/>
      <c r="O948" s="34">
        <f t="shared" ref="O948:O957" si="134">+SUM(M948:N948)</f>
        <v>200000</v>
      </c>
      <c r="P948" s="34"/>
      <c r="Q948" s="34"/>
      <c r="R948" s="34"/>
      <c r="S948" s="34"/>
      <c r="T948" s="3" t="s">
        <v>2137</v>
      </c>
    </row>
    <row r="949" spans="1:21" x14ac:dyDescent="0.35">
      <c r="A949" s="3" t="s">
        <v>2016</v>
      </c>
      <c r="B949" s="3"/>
      <c r="C949" s="3"/>
      <c r="D949" s="30"/>
      <c r="E949" s="91"/>
      <c r="F949" s="34"/>
      <c r="G949" s="34"/>
      <c r="H949" s="34"/>
      <c r="I949" s="34"/>
      <c r="J949" s="34"/>
      <c r="K949" s="98">
        <v>44459</v>
      </c>
      <c r="L949" s="3" t="s">
        <v>316</v>
      </c>
      <c r="M949" s="34">
        <v>100000</v>
      </c>
      <c r="N949" s="34"/>
      <c r="O949" s="34">
        <f t="shared" si="134"/>
        <v>100000</v>
      </c>
      <c r="P949" s="34"/>
      <c r="Q949" s="34"/>
      <c r="R949" s="34"/>
      <c r="S949" s="34"/>
      <c r="T949" s="3" t="s">
        <v>2137</v>
      </c>
    </row>
    <row r="950" spans="1:21" x14ac:dyDescent="0.35">
      <c r="A950" s="3" t="s">
        <v>2016</v>
      </c>
      <c r="B950" s="3"/>
      <c r="C950" s="3"/>
      <c r="D950" s="30"/>
      <c r="E950" s="91"/>
      <c r="F950" s="34"/>
      <c r="G950" s="34"/>
      <c r="H950" s="34"/>
      <c r="I950" s="34"/>
      <c r="J950" s="34"/>
      <c r="K950" s="98">
        <v>44515</v>
      </c>
      <c r="L950" s="3" t="s">
        <v>316</v>
      </c>
      <c r="M950" s="34">
        <v>300000</v>
      </c>
      <c r="N950" s="34"/>
      <c r="O950" s="34">
        <f t="shared" si="134"/>
        <v>300000</v>
      </c>
      <c r="P950" s="34"/>
      <c r="Q950" s="34"/>
      <c r="R950" s="34"/>
      <c r="S950" s="34"/>
      <c r="T950" s="3" t="s">
        <v>2137</v>
      </c>
    </row>
    <row r="951" spans="1:21" x14ac:dyDescent="0.35">
      <c r="A951" s="3" t="s">
        <v>2016</v>
      </c>
      <c r="B951" s="3"/>
      <c r="C951" s="3"/>
      <c r="D951" s="30"/>
      <c r="E951" s="91"/>
      <c r="F951" s="34"/>
      <c r="G951" s="34"/>
      <c r="H951" s="34"/>
      <c r="I951" s="34"/>
      <c r="J951" s="34"/>
      <c r="K951" s="98">
        <v>44581</v>
      </c>
      <c r="L951" s="3" t="s">
        <v>316</v>
      </c>
      <c r="M951" s="34">
        <v>-300000</v>
      </c>
      <c r="N951" s="34"/>
      <c r="O951" s="34">
        <f t="shared" si="134"/>
        <v>-300000</v>
      </c>
      <c r="P951" s="34"/>
      <c r="Q951" s="34"/>
      <c r="R951" s="34"/>
      <c r="S951" s="34"/>
      <c r="T951" s="3" t="s">
        <v>2137</v>
      </c>
    </row>
    <row r="952" spans="1:21" x14ac:dyDescent="0.35">
      <c r="A952" s="3" t="s">
        <v>2016</v>
      </c>
      <c r="B952" s="3"/>
      <c r="C952" s="3"/>
      <c r="D952" s="3"/>
      <c r="E952" s="91"/>
      <c r="F952" s="34"/>
      <c r="G952" s="34"/>
      <c r="H952" s="34"/>
      <c r="I952" s="34"/>
      <c r="J952" s="34"/>
      <c r="K952" s="98">
        <v>44678</v>
      </c>
      <c r="L952" s="3" t="s">
        <v>316</v>
      </c>
      <c r="M952" s="34">
        <v>300000</v>
      </c>
      <c r="N952" s="34"/>
      <c r="O952" s="34">
        <f t="shared" si="134"/>
        <v>300000</v>
      </c>
      <c r="P952" s="34"/>
      <c r="Q952" s="34"/>
      <c r="R952" s="34"/>
      <c r="S952" s="34"/>
      <c r="T952" s="3" t="s">
        <v>2137</v>
      </c>
    </row>
    <row r="953" spans="1:21" x14ac:dyDescent="0.35">
      <c r="A953" s="3" t="s">
        <v>2016</v>
      </c>
      <c r="B953" s="3"/>
      <c r="C953" s="3"/>
      <c r="D953" s="3"/>
      <c r="E953" s="91"/>
      <c r="F953" s="34"/>
      <c r="G953" s="34"/>
      <c r="H953" s="34"/>
      <c r="I953" s="34"/>
      <c r="J953" s="34"/>
      <c r="K953" s="98">
        <v>45088</v>
      </c>
      <c r="L953" s="3" t="s">
        <v>316</v>
      </c>
      <c r="M953" s="34">
        <v>100000</v>
      </c>
      <c r="N953" s="34"/>
      <c r="O953" s="34">
        <f t="shared" si="134"/>
        <v>100000</v>
      </c>
      <c r="P953" s="34"/>
      <c r="Q953" s="34"/>
      <c r="R953" s="34"/>
      <c r="S953" s="34"/>
      <c r="T953" s="3" t="s">
        <v>2137</v>
      </c>
    </row>
    <row r="954" spans="1:21" x14ac:dyDescent="0.35">
      <c r="A954" s="3" t="s">
        <v>2016</v>
      </c>
      <c r="B954" s="3"/>
      <c r="C954" s="3"/>
      <c r="D954" s="3"/>
      <c r="E954" s="91"/>
      <c r="F954" s="34">
        <f>+D954*0.8364</f>
        <v>0</v>
      </c>
      <c r="G954" s="34"/>
      <c r="H954" s="34"/>
      <c r="I954" s="34"/>
      <c r="J954" s="34"/>
      <c r="K954" s="98">
        <v>45088</v>
      </c>
      <c r="L954" s="3" t="s">
        <v>316</v>
      </c>
      <c r="M954" s="34">
        <v>600000</v>
      </c>
      <c r="N954" s="34"/>
      <c r="O954" s="34">
        <f t="shared" si="134"/>
        <v>600000</v>
      </c>
      <c r="P954" s="34"/>
      <c r="Q954" s="34"/>
      <c r="R954" s="34"/>
      <c r="S954" s="34"/>
      <c r="T954" s="3" t="s">
        <v>2137</v>
      </c>
    </row>
    <row r="955" spans="1:21" x14ac:dyDescent="0.35">
      <c r="A955" s="3" t="s">
        <v>2016</v>
      </c>
      <c r="B955" s="3"/>
      <c r="C955" s="3" t="s">
        <v>2017</v>
      </c>
      <c r="D955" s="3"/>
      <c r="E955" s="91"/>
      <c r="F955" s="34"/>
      <c r="G955" s="34"/>
      <c r="H955" s="34"/>
      <c r="I955" s="34"/>
      <c r="J955" s="34"/>
      <c r="K955" s="98">
        <v>45095</v>
      </c>
      <c r="L955" s="3" t="s">
        <v>9</v>
      </c>
      <c r="M955" s="34"/>
      <c r="N955" s="34">
        <v>400000</v>
      </c>
      <c r="O955" s="34">
        <f t="shared" si="134"/>
        <v>400000</v>
      </c>
      <c r="P955" s="34"/>
      <c r="Q955" s="34"/>
      <c r="R955" s="34"/>
      <c r="S955" s="34"/>
      <c r="T955" s="3" t="s">
        <v>2137</v>
      </c>
    </row>
    <row r="956" spans="1:21" x14ac:dyDescent="0.35">
      <c r="A956" s="3" t="s">
        <v>2016</v>
      </c>
      <c r="B956" s="3"/>
      <c r="C956" s="3"/>
      <c r="D956" s="3"/>
      <c r="E956" s="91"/>
      <c r="F956" s="34"/>
      <c r="G956" s="34"/>
      <c r="H956" s="34"/>
      <c r="I956" s="34"/>
      <c r="J956" s="34"/>
      <c r="K956" s="98">
        <v>45098</v>
      </c>
      <c r="L956" s="3" t="s">
        <v>9</v>
      </c>
      <c r="M956" s="34"/>
      <c r="N956" s="34">
        <v>94400</v>
      </c>
      <c r="O956" s="34">
        <f t="shared" si="134"/>
        <v>94400</v>
      </c>
      <c r="P956" s="34"/>
      <c r="Q956" s="34"/>
      <c r="R956" s="34"/>
      <c r="S956" s="34"/>
      <c r="T956" s="3" t="s">
        <v>2137</v>
      </c>
    </row>
    <row r="957" spans="1:21" x14ac:dyDescent="0.35">
      <c r="A957" s="3" t="s">
        <v>2016</v>
      </c>
      <c r="B957" s="3"/>
      <c r="C957" s="3"/>
      <c r="D957" s="3"/>
      <c r="E957" s="91"/>
      <c r="F957" s="34"/>
      <c r="G957" s="34"/>
      <c r="H957" s="34"/>
      <c r="I957" s="34"/>
      <c r="J957" s="34"/>
      <c r="K957" s="98">
        <v>45088</v>
      </c>
      <c r="L957" s="100" t="s">
        <v>2233</v>
      </c>
      <c r="M957" s="100">
        <v>-600000</v>
      </c>
      <c r="N957" s="34"/>
      <c r="O957" s="34">
        <f t="shared" si="134"/>
        <v>-600000</v>
      </c>
      <c r="P957" s="34"/>
      <c r="Q957" s="34"/>
      <c r="R957" s="34"/>
      <c r="S957" s="34"/>
      <c r="T957" s="3" t="s">
        <v>2137</v>
      </c>
    </row>
    <row r="958" spans="1:21" x14ac:dyDescent="0.35">
      <c r="A958" s="3" t="s">
        <v>2016</v>
      </c>
      <c r="B958" s="3"/>
      <c r="C958" s="3"/>
      <c r="D958" s="3"/>
      <c r="E958" s="91"/>
      <c r="F958" s="34"/>
      <c r="G958" s="34"/>
      <c r="H958" s="34"/>
      <c r="I958" s="34"/>
      <c r="J958" s="34"/>
      <c r="K958" s="21"/>
      <c r="L958" s="3"/>
      <c r="M958" s="34"/>
      <c r="N958" s="34"/>
      <c r="O958" s="34"/>
      <c r="P958" s="34"/>
      <c r="Q958" s="34"/>
      <c r="R958" s="43"/>
      <c r="S958" s="43"/>
      <c r="T958" s="3" t="s">
        <v>2137</v>
      </c>
    </row>
    <row r="959" spans="1:21" s="95" customFormat="1" x14ac:dyDescent="0.35">
      <c r="A959" s="18" t="s">
        <v>2016</v>
      </c>
      <c r="B959" s="18"/>
      <c r="C959" s="18"/>
      <c r="D959" s="18"/>
      <c r="E959" s="94"/>
      <c r="F959" s="23"/>
      <c r="G959" s="23"/>
      <c r="H959" s="23"/>
      <c r="I959" s="23"/>
      <c r="J959" s="23"/>
      <c r="K959" s="36"/>
      <c r="L959" s="18"/>
      <c r="M959" s="23">
        <f t="shared" ref="M959:N959" si="135">SUM(M948:M958)</f>
        <v>700000</v>
      </c>
      <c r="N959" s="23">
        <f t="shared" si="135"/>
        <v>494400</v>
      </c>
      <c r="O959" s="23">
        <f>SUM(O948:O958)</f>
        <v>1194400</v>
      </c>
      <c r="P959" s="23">
        <f>+I947-M959</f>
        <v>-700000</v>
      </c>
      <c r="Q959" s="23">
        <f>+J947-N959</f>
        <v>700000</v>
      </c>
      <c r="R959" s="23">
        <f>+P959+Q959</f>
        <v>0</v>
      </c>
      <c r="S959" s="23">
        <f>+O959</f>
        <v>1194400</v>
      </c>
      <c r="T959" s="18"/>
      <c r="U959" s="95" t="s">
        <v>2302</v>
      </c>
    </row>
    <row r="960" spans="1:21" x14ac:dyDescent="0.35">
      <c r="A960" s="3" t="s">
        <v>2018</v>
      </c>
      <c r="B960" s="3" t="s">
        <v>437</v>
      </c>
      <c r="C960" s="3"/>
      <c r="D960" s="3">
        <v>119.44</v>
      </c>
      <c r="E960" s="91">
        <v>10000</v>
      </c>
      <c r="F960" s="34">
        <f>+D960*0.8364</f>
        <v>99.899616000000009</v>
      </c>
      <c r="G960" s="34"/>
      <c r="H960" s="34">
        <f>+D960*E960</f>
        <v>1194400</v>
      </c>
      <c r="I960" s="34">
        <f>+CEILING(F960*G960,1000)</f>
        <v>0</v>
      </c>
      <c r="J960" s="34">
        <f>(H960-I960)</f>
        <v>1194400</v>
      </c>
      <c r="K960" s="98">
        <v>44417</v>
      </c>
      <c r="L960" s="3" t="s">
        <v>2109</v>
      </c>
      <c r="M960" s="34"/>
      <c r="N960" s="34"/>
      <c r="O960" s="34"/>
      <c r="P960" s="34"/>
      <c r="Q960" s="34"/>
      <c r="R960" s="34"/>
      <c r="S960" s="34"/>
      <c r="T960" s="3" t="s">
        <v>2137</v>
      </c>
      <c r="U960" s="1" t="s">
        <v>2303</v>
      </c>
    </row>
    <row r="961" spans="1:21" x14ac:dyDescent="0.35">
      <c r="A961" s="3" t="s">
        <v>2018</v>
      </c>
      <c r="B961" s="3"/>
      <c r="C961" s="3"/>
      <c r="D961" s="3"/>
      <c r="E961" s="91"/>
      <c r="F961" s="34"/>
      <c r="G961" s="34"/>
      <c r="H961" s="34"/>
      <c r="I961" s="34"/>
      <c r="J961" s="34"/>
      <c r="K961" s="98">
        <v>44478</v>
      </c>
      <c r="L961" s="3" t="s">
        <v>316</v>
      </c>
      <c r="M961" s="34">
        <v>300000</v>
      </c>
      <c r="N961" s="34"/>
      <c r="O961" s="34">
        <f t="shared" ref="O961:O971" si="136">+SUM(M961:N961)</f>
        <v>300000</v>
      </c>
      <c r="P961" s="34"/>
      <c r="Q961" s="34"/>
      <c r="R961" s="34"/>
      <c r="S961" s="34"/>
      <c r="T961" s="3" t="s">
        <v>2137</v>
      </c>
    </row>
    <row r="962" spans="1:21" x14ac:dyDescent="0.35">
      <c r="A962" s="3" t="s">
        <v>2018</v>
      </c>
      <c r="B962" s="3"/>
      <c r="C962" s="3"/>
      <c r="D962" s="3"/>
      <c r="E962" s="91"/>
      <c r="F962" s="34"/>
      <c r="G962" s="34"/>
      <c r="H962" s="34"/>
      <c r="I962" s="34"/>
      <c r="J962" s="34"/>
      <c r="K962" s="98">
        <v>44726</v>
      </c>
      <c r="L962" s="3" t="s">
        <v>316</v>
      </c>
      <c r="M962" s="34">
        <v>4900</v>
      </c>
      <c r="N962" s="34"/>
      <c r="O962" s="34">
        <f t="shared" si="136"/>
        <v>4900</v>
      </c>
      <c r="P962" s="34"/>
      <c r="Q962" s="34"/>
      <c r="R962" s="34"/>
      <c r="S962" s="34"/>
      <c r="T962" s="3" t="s">
        <v>2137</v>
      </c>
    </row>
    <row r="963" spans="1:21" x14ac:dyDescent="0.35">
      <c r="A963" s="3" t="s">
        <v>2018</v>
      </c>
      <c r="B963" s="3"/>
      <c r="C963" s="3"/>
      <c r="D963" s="3"/>
      <c r="E963" s="91"/>
      <c r="F963" s="34"/>
      <c r="G963" s="34"/>
      <c r="H963" s="34"/>
      <c r="I963" s="34"/>
      <c r="J963" s="34"/>
      <c r="K963" s="98">
        <v>44726</v>
      </c>
      <c r="L963" s="3" t="s">
        <v>316</v>
      </c>
      <c r="M963" s="34">
        <v>100</v>
      </c>
      <c r="N963" s="34"/>
      <c r="O963" s="34">
        <f t="shared" si="136"/>
        <v>100</v>
      </c>
      <c r="P963" s="34"/>
      <c r="Q963" s="34"/>
      <c r="R963" s="43"/>
      <c r="S963" s="43"/>
      <c r="T963" s="3" t="s">
        <v>2137</v>
      </c>
    </row>
    <row r="964" spans="1:21" x14ac:dyDescent="0.35">
      <c r="A964" s="3" t="s">
        <v>2018</v>
      </c>
      <c r="B964" s="3"/>
      <c r="C964" s="3"/>
      <c r="D964" s="3"/>
      <c r="E964" s="91"/>
      <c r="F964" s="34"/>
      <c r="G964" s="34"/>
      <c r="H964" s="34"/>
      <c r="I964" s="34"/>
      <c r="J964" s="34"/>
      <c r="K964" s="98">
        <v>44726</v>
      </c>
      <c r="L964" s="3" t="s">
        <v>316</v>
      </c>
      <c r="M964" s="34">
        <v>15000</v>
      </c>
      <c r="N964" s="34"/>
      <c r="O964" s="34">
        <f t="shared" si="136"/>
        <v>15000</v>
      </c>
      <c r="P964" s="34"/>
      <c r="Q964" s="34"/>
      <c r="R964" s="34"/>
      <c r="S964" s="34"/>
      <c r="T964" s="3" t="s">
        <v>2137</v>
      </c>
    </row>
    <row r="965" spans="1:21" x14ac:dyDescent="0.35">
      <c r="A965" s="3" t="s">
        <v>2018</v>
      </c>
      <c r="B965" s="3"/>
      <c r="C965" s="3"/>
      <c r="D965" s="3"/>
      <c r="E965" s="91"/>
      <c r="F965" s="34"/>
      <c r="G965" s="34"/>
      <c r="H965" s="34"/>
      <c r="I965" s="34"/>
      <c r="J965" s="34"/>
      <c r="K965" s="98">
        <v>44729</v>
      </c>
      <c r="L965" s="3" t="s">
        <v>9</v>
      </c>
      <c r="M965" s="34"/>
      <c r="N965" s="34">
        <v>50000</v>
      </c>
      <c r="O965" s="34">
        <f t="shared" si="136"/>
        <v>50000</v>
      </c>
      <c r="P965" s="34"/>
      <c r="Q965" s="34"/>
      <c r="R965" s="34"/>
      <c r="S965" s="34"/>
      <c r="T965" s="3" t="s">
        <v>2137</v>
      </c>
    </row>
    <row r="966" spans="1:21" x14ac:dyDescent="0.35">
      <c r="A966" s="3" t="s">
        <v>2018</v>
      </c>
      <c r="B966" s="3"/>
      <c r="C966" s="3"/>
      <c r="D966" s="3"/>
      <c r="E966" s="91"/>
      <c r="F966" s="34">
        <f>+D966*0.8364</f>
        <v>0</v>
      </c>
      <c r="G966" s="34"/>
      <c r="H966" s="34"/>
      <c r="I966" s="34"/>
      <c r="J966" s="34"/>
      <c r="K966" s="98">
        <v>44734</v>
      </c>
      <c r="L966" s="3" t="s">
        <v>9</v>
      </c>
      <c r="M966" s="34"/>
      <c r="N966" s="34">
        <v>180000</v>
      </c>
      <c r="O966" s="34">
        <f t="shared" si="136"/>
        <v>180000</v>
      </c>
      <c r="P966" s="34"/>
      <c r="Q966" s="34"/>
      <c r="R966" s="34"/>
      <c r="S966" s="34"/>
      <c r="T966" s="3" t="s">
        <v>2137</v>
      </c>
    </row>
    <row r="967" spans="1:21" x14ac:dyDescent="0.35">
      <c r="A967" s="3" t="s">
        <v>2018</v>
      </c>
      <c r="B967" s="3"/>
      <c r="C967" s="3"/>
      <c r="D967" s="3"/>
      <c r="E967" s="91"/>
      <c r="F967" s="34"/>
      <c r="G967" s="34"/>
      <c r="H967" s="34"/>
      <c r="I967" s="34"/>
      <c r="J967" s="34"/>
      <c r="K967" s="98">
        <v>44795</v>
      </c>
      <c r="L967" s="3" t="s">
        <v>9</v>
      </c>
      <c r="M967" s="34"/>
      <c r="N967" s="34">
        <v>280000</v>
      </c>
      <c r="O967" s="34">
        <f t="shared" si="136"/>
        <v>280000</v>
      </c>
      <c r="P967" s="34"/>
      <c r="Q967" s="34"/>
      <c r="R967" s="34"/>
      <c r="S967" s="34"/>
      <c r="T967" s="3" t="s">
        <v>2137</v>
      </c>
    </row>
    <row r="968" spans="1:21" x14ac:dyDescent="0.35">
      <c r="A968" s="3" t="s">
        <v>2018</v>
      </c>
      <c r="B968" s="3"/>
      <c r="C968" s="3"/>
      <c r="D968" s="3"/>
      <c r="E968" s="91"/>
      <c r="F968" s="34"/>
      <c r="G968" s="34"/>
      <c r="H968" s="34"/>
      <c r="I968" s="34"/>
      <c r="J968" s="34"/>
      <c r="K968" s="98">
        <v>44795</v>
      </c>
      <c r="L968" s="3" t="s">
        <v>9</v>
      </c>
      <c r="M968" s="34"/>
      <c r="N968" s="34">
        <v>9760</v>
      </c>
      <c r="O968" s="34">
        <f t="shared" si="136"/>
        <v>9760</v>
      </c>
      <c r="P968" s="34"/>
      <c r="Q968" s="34"/>
      <c r="R968" s="34"/>
      <c r="S968" s="34"/>
      <c r="T968" s="3" t="s">
        <v>2137</v>
      </c>
    </row>
    <row r="969" spans="1:21" x14ac:dyDescent="0.35">
      <c r="A969" s="3" t="s">
        <v>2018</v>
      </c>
      <c r="B969" s="3"/>
      <c r="C969" s="3"/>
      <c r="D969" s="3"/>
      <c r="E969" s="91"/>
      <c r="F969" s="34"/>
      <c r="G969" s="34"/>
      <c r="H969" s="34"/>
      <c r="I969" s="34"/>
      <c r="J969" s="34"/>
      <c r="K969" s="98">
        <v>44854</v>
      </c>
      <c r="L969" s="3" t="s">
        <v>316</v>
      </c>
      <c r="M969" s="34">
        <v>560000</v>
      </c>
      <c r="N969" s="34"/>
      <c r="O969" s="34">
        <f t="shared" si="136"/>
        <v>560000</v>
      </c>
      <c r="P969" s="34"/>
      <c r="Q969" s="34"/>
      <c r="R969" s="34"/>
      <c r="S969" s="34"/>
      <c r="T969" s="3" t="s">
        <v>2137</v>
      </c>
    </row>
    <row r="970" spans="1:21" x14ac:dyDescent="0.35">
      <c r="A970" s="3" t="s">
        <v>2018</v>
      </c>
      <c r="B970" s="3"/>
      <c r="C970" s="3"/>
      <c r="D970" s="3"/>
      <c r="E970" s="91"/>
      <c r="F970" s="34"/>
      <c r="G970" s="34"/>
      <c r="H970" s="34"/>
      <c r="I970" s="34"/>
      <c r="J970" s="34"/>
      <c r="K970" s="98">
        <v>44854</v>
      </c>
      <c r="L970" s="3" t="s">
        <v>9</v>
      </c>
      <c r="M970" s="34"/>
      <c r="N970" s="34">
        <v>94640</v>
      </c>
      <c r="O970" s="34">
        <f t="shared" si="136"/>
        <v>94640</v>
      </c>
      <c r="P970" s="34"/>
      <c r="Q970" s="34"/>
      <c r="R970" s="34"/>
      <c r="S970" s="34"/>
      <c r="T970" s="3" t="s">
        <v>2137</v>
      </c>
    </row>
    <row r="971" spans="1:21" x14ac:dyDescent="0.35">
      <c r="A971" s="3" t="s">
        <v>2018</v>
      </c>
      <c r="B971" s="3"/>
      <c r="C971" s="3"/>
      <c r="D971" s="3"/>
      <c r="E971" s="91"/>
      <c r="F971" s="34"/>
      <c r="G971" s="34"/>
      <c r="H971" s="34"/>
      <c r="I971" s="34"/>
      <c r="J971" s="34"/>
      <c r="K971" s="98">
        <v>44883</v>
      </c>
      <c r="L971" s="3" t="s">
        <v>316</v>
      </c>
      <c r="M971" s="34">
        <v>-300000</v>
      </c>
      <c r="N971" s="34"/>
      <c r="O971" s="34">
        <f t="shared" si="136"/>
        <v>-300000</v>
      </c>
      <c r="P971" s="34"/>
      <c r="Q971" s="34"/>
      <c r="R971" s="43"/>
      <c r="S971" s="43"/>
      <c r="T971" s="3" t="s">
        <v>2137</v>
      </c>
    </row>
    <row r="972" spans="1:21" x14ac:dyDescent="0.35">
      <c r="A972" s="3" t="s">
        <v>2018</v>
      </c>
      <c r="B972" s="3"/>
      <c r="C972" s="3"/>
      <c r="D972" s="3"/>
      <c r="E972" s="91"/>
      <c r="F972" s="34"/>
      <c r="G972" s="34"/>
      <c r="H972" s="34"/>
      <c r="I972" s="34"/>
      <c r="J972" s="34"/>
      <c r="K972" s="21"/>
      <c r="L972" s="3"/>
      <c r="M972" s="34"/>
      <c r="N972" s="34"/>
      <c r="O972" s="34"/>
      <c r="P972" s="34"/>
      <c r="Q972" s="34"/>
      <c r="R972" s="34"/>
      <c r="S972" s="34"/>
      <c r="T972" s="3" t="s">
        <v>2137</v>
      </c>
    </row>
    <row r="973" spans="1:21" s="95" customFormat="1" x14ac:dyDescent="0.35">
      <c r="A973" s="18" t="s">
        <v>2018</v>
      </c>
      <c r="B973" s="18"/>
      <c r="C973" s="18"/>
      <c r="D973" s="18"/>
      <c r="E973" s="94"/>
      <c r="F973" s="23"/>
      <c r="G973" s="23"/>
      <c r="H973" s="23"/>
      <c r="I973" s="23"/>
      <c r="J973" s="23"/>
      <c r="K973" s="36"/>
      <c r="L973" s="18"/>
      <c r="M973" s="23">
        <f t="shared" ref="M973:N973" si="137">SUM(M961:M972)</f>
        <v>580000</v>
      </c>
      <c r="N973" s="23">
        <f t="shared" si="137"/>
        <v>614400</v>
      </c>
      <c r="O973" s="23">
        <f>SUM(O961:O972)</f>
        <v>1194400</v>
      </c>
      <c r="P973" s="23">
        <f>+I960-M973</f>
        <v>-580000</v>
      </c>
      <c r="Q973" s="23">
        <f>+J960-N973</f>
        <v>580000</v>
      </c>
      <c r="R973" s="23">
        <f>+P973+Q973</f>
        <v>0</v>
      </c>
      <c r="S973" s="23">
        <f>+O973</f>
        <v>1194400</v>
      </c>
      <c r="T973" s="18"/>
      <c r="U973" s="95" t="s">
        <v>2302</v>
      </c>
    </row>
    <row r="974" spans="1:21" x14ac:dyDescent="0.35">
      <c r="A974" s="3" t="s">
        <v>2019</v>
      </c>
      <c r="B974" s="3" t="s">
        <v>437</v>
      </c>
      <c r="C974" s="3"/>
      <c r="D974" s="3">
        <v>119.44</v>
      </c>
      <c r="E974" s="91">
        <v>10000</v>
      </c>
      <c r="F974" s="34">
        <f>+D974*0.8364</f>
        <v>99.899616000000009</v>
      </c>
      <c r="G974" s="34"/>
      <c r="H974" s="34">
        <f>+D974*E974</f>
        <v>1194400</v>
      </c>
      <c r="I974" s="34">
        <f>+CEILING(F974*G974,1000)</f>
        <v>0</v>
      </c>
      <c r="J974" s="34">
        <f>(H974-I974)</f>
        <v>1194400</v>
      </c>
      <c r="K974" s="98">
        <v>44417</v>
      </c>
      <c r="L974" s="3" t="s">
        <v>2109</v>
      </c>
      <c r="M974" s="34"/>
      <c r="N974" s="34"/>
      <c r="O974" s="34"/>
      <c r="P974" s="34"/>
      <c r="Q974" s="34"/>
      <c r="R974" s="34"/>
      <c r="S974" s="34"/>
      <c r="T974" s="3" t="s">
        <v>2137</v>
      </c>
      <c r="U974" s="1" t="s">
        <v>2303</v>
      </c>
    </row>
    <row r="975" spans="1:21" x14ac:dyDescent="0.35">
      <c r="A975" s="3" t="s">
        <v>2019</v>
      </c>
      <c r="B975" s="3"/>
      <c r="C975" s="3"/>
      <c r="D975" s="3"/>
      <c r="E975" s="91"/>
      <c r="F975" s="34"/>
      <c r="G975" s="34"/>
      <c r="H975" s="34"/>
      <c r="I975" s="34"/>
      <c r="J975" s="34"/>
      <c r="K975" s="98">
        <v>44356</v>
      </c>
      <c r="L975" s="3" t="s">
        <v>2118</v>
      </c>
      <c r="M975" s="34"/>
      <c r="N975" s="34">
        <v>50000</v>
      </c>
      <c r="O975" s="34">
        <f t="shared" ref="O975:O982" si="138">+SUM(M975:N975)</f>
        <v>50000</v>
      </c>
      <c r="P975" s="34"/>
      <c r="Q975" s="34"/>
      <c r="R975" s="34"/>
      <c r="S975" s="34"/>
      <c r="T975" s="3" t="s">
        <v>2137</v>
      </c>
    </row>
    <row r="976" spans="1:21" x14ac:dyDescent="0.35">
      <c r="A976" s="3" t="s">
        <v>2019</v>
      </c>
      <c r="B976" s="3"/>
      <c r="C976" s="3"/>
      <c r="D976" s="3"/>
      <c r="E976" s="91"/>
      <c r="F976" s="34"/>
      <c r="G976" s="34"/>
      <c r="H976" s="34"/>
      <c r="I976" s="34"/>
      <c r="J976" s="34"/>
      <c r="K976" s="98">
        <v>44478</v>
      </c>
      <c r="L976" s="3" t="s">
        <v>2118</v>
      </c>
      <c r="M976" s="34"/>
      <c r="N976" s="34">
        <v>150000</v>
      </c>
      <c r="O976" s="34">
        <f t="shared" si="138"/>
        <v>150000</v>
      </c>
      <c r="P976" s="34"/>
      <c r="Q976" s="34"/>
      <c r="R976" s="43"/>
      <c r="S976" s="43"/>
      <c r="T976" s="3" t="s">
        <v>2137</v>
      </c>
    </row>
    <row r="977" spans="1:21" x14ac:dyDescent="0.35">
      <c r="A977" s="3" t="s">
        <v>2019</v>
      </c>
      <c r="B977" s="3"/>
      <c r="C977" s="3"/>
      <c r="D977" s="3"/>
      <c r="E977" s="91"/>
      <c r="F977" s="34"/>
      <c r="G977" s="34"/>
      <c r="H977" s="34"/>
      <c r="I977" s="34"/>
      <c r="J977" s="34"/>
      <c r="K977" s="98" t="s">
        <v>2119</v>
      </c>
      <c r="L977" s="3" t="s">
        <v>2118</v>
      </c>
      <c r="M977" s="34"/>
      <c r="N977" s="34">
        <v>100000</v>
      </c>
      <c r="O977" s="34">
        <f t="shared" si="138"/>
        <v>100000</v>
      </c>
      <c r="P977" s="34"/>
      <c r="Q977" s="34"/>
      <c r="R977" s="34"/>
      <c r="S977" s="34"/>
      <c r="T977" s="3" t="s">
        <v>2137</v>
      </c>
    </row>
    <row r="978" spans="1:21" x14ac:dyDescent="0.35">
      <c r="A978" s="3" t="s">
        <v>2019</v>
      </c>
      <c r="B978" s="3"/>
      <c r="C978" s="3"/>
      <c r="D978" s="3"/>
      <c r="E978" s="91"/>
      <c r="F978" s="34"/>
      <c r="G978" s="34"/>
      <c r="H978" s="34"/>
      <c r="I978" s="34"/>
      <c r="J978" s="34"/>
      <c r="K978" s="98">
        <v>44729</v>
      </c>
      <c r="L978" s="3" t="s">
        <v>9</v>
      </c>
      <c r="M978" s="34"/>
      <c r="N978" s="34">
        <v>50000</v>
      </c>
      <c r="O978" s="34">
        <f t="shared" si="138"/>
        <v>50000</v>
      </c>
      <c r="P978" s="34"/>
      <c r="Q978" s="34"/>
      <c r="R978" s="34"/>
      <c r="S978" s="34"/>
      <c r="T978" s="3" t="s">
        <v>2137</v>
      </c>
    </row>
    <row r="979" spans="1:21" x14ac:dyDescent="0.35">
      <c r="A979" s="3" t="s">
        <v>2019</v>
      </c>
      <c r="B979" s="3"/>
      <c r="C979" s="3"/>
      <c r="D979" s="3"/>
      <c r="E979" s="91"/>
      <c r="F979" s="34"/>
      <c r="G979" s="34"/>
      <c r="H979" s="34"/>
      <c r="I979" s="34"/>
      <c r="J979" s="34"/>
      <c r="K979" s="98">
        <v>44734</v>
      </c>
      <c r="L979" s="3" t="s">
        <v>9</v>
      </c>
      <c r="M979" s="34"/>
      <c r="N979" s="34">
        <v>250000</v>
      </c>
      <c r="O979" s="34">
        <f t="shared" si="138"/>
        <v>250000</v>
      </c>
      <c r="P979" s="34"/>
      <c r="Q979" s="34"/>
      <c r="R979" s="34"/>
      <c r="S979" s="34"/>
      <c r="T979" s="3" t="s">
        <v>2137</v>
      </c>
    </row>
    <row r="980" spans="1:21" x14ac:dyDescent="0.35">
      <c r="A980" s="3" t="s">
        <v>2019</v>
      </c>
      <c r="B980" s="3"/>
      <c r="C980" s="3"/>
      <c r="D980" s="3"/>
      <c r="E980" s="91"/>
      <c r="F980" s="34">
        <f>+D980*0.8364</f>
        <v>0</v>
      </c>
      <c r="G980" s="34"/>
      <c r="H980" s="34"/>
      <c r="I980" s="34"/>
      <c r="J980" s="34"/>
      <c r="K980" s="98">
        <v>44795</v>
      </c>
      <c r="L980" s="3" t="s">
        <v>316</v>
      </c>
      <c r="M980" s="34">
        <v>280000</v>
      </c>
      <c r="N980" s="34"/>
      <c r="O980" s="34">
        <f t="shared" si="138"/>
        <v>280000</v>
      </c>
      <c r="P980" s="34"/>
      <c r="Q980" s="34"/>
      <c r="R980" s="34"/>
      <c r="S980" s="34"/>
      <c r="T980" s="3" t="s">
        <v>2137</v>
      </c>
    </row>
    <row r="981" spans="1:21" x14ac:dyDescent="0.35">
      <c r="A981" s="3" t="s">
        <v>2019</v>
      </c>
      <c r="B981" s="3"/>
      <c r="C981" s="3"/>
      <c r="D981" s="3"/>
      <c r="E981" s="91"/>
      <c r="F981" s="34"/>
      <c r="G981" s="34"/>
      <c r="H981" s="34"/>
      <c r="I981" s="34"/>
      <c r="J981" s="34"/>
      <c r="K981" s="98">
        <v>44795</v>
      </c>
      <c r="L981" s="3" t="s">
        <v>316</v>
      </c>
      <c r="M981" s="34">
        <v>280000</v>
      </c>
      <c r="N981" s="34"/>
      <c r="O981" s="34">
        <f t="shared" si="138"/>
        <v>280000</v>
      </c>
      <c r="P981" s="34"/>
      <c r="Q981" s="34"/>
      <c r="R981" s="34"/>
      <c r="S981" s="34"/>
      <c r="T981" s="3" t="s">
        <v>2137</v>
      </c>
    </row>
    <row r="982" spans="1:21" x14ac:dyDescent="0.35">
      <c r="A982" s="3" t="s">
        <v>2019</v>
      </c>
      <c r="B982" s="3"/>
      <c r="C982" s="3"/>
      <c r="D982" s="3"/>
      <c r="E982" s="91"/>
      <c r="F982" s="34"/>
      <c r="G982" s="34"/>
      <c r="H982" s="34"/>
      <c r="I982" s="34"/>
      <c r="J982" s="34"/>
      <c r="K982" s="98">
        <v>44795</v>
      </c>
      <c r="L982" s="3" t="s">
        <v>9</v>
      </c>
      <c r="M982" s="34"/>
      <c r="N982" s="34">
        <v>34400</v>
      </c>
      <c r="O982" s="34">
        <f t="shared" si="138"/>
        <v>34400</v>
      </c>
      <c r="P982" s="34"/>
      <c r="Q982" s="34"/>
      <c r="R982" s="34"/>
      <c r="S982" s="34"/>
      <c r="T982" s="3" t="s">
        <v>2137</v>
      </c>
    </row>
    <row r="983" spans="1:21" x14ac:dyDescent="0.35">
      <c r="A983" s="3" t="s">
        <v>2019</v>
      </c>
      <c r="B983" s="3"/>
      <c r="C983" s="3"/>
      <c r="D983" s="3"/>
      <c r="E983" s="91"/>
      <c r="F983" s="34"/>
      <c r="G983" s="34"/>
      <c r="H983" s="34"/>
      <c r="I983" s="34"/>
      <c r="J983" s="34"/>
      <c r="K983" s="21"/>
      <c r="L983" s="3"/>
      <c r="M983" s="34"/>
      <c r="N983" s="34"/>
      <c r="O983" s="34"/>
      <c r="P983" s="34"/>
      <c r="Q983" s="34"/>
      <c r="R983" s="34"/>
      <c r="S983" s="34"/>
      <c r="T983" s="3" t="s">
        <v>2137</v>
      </c>
    </row>
    <row r="984" spans="1:21" s="95" customFormat="1" x14ac:dyDescent="0.35">
      <c r="A984" s="18" t="s">
        <v>2019</v>
      </c>
      <c r="B984" s="18"/>
      <c r="C984" s="18"/>
      <c r="D984" s="18"/>
      <c r="E984" s="94"/>
      <c r="F984" s="23"/>
      <c r="G984" s="23"/>
      <c r="H984" s="23"/>
      <c r="I984" s="23"/>
      <c r="J984" s="23"/>
      <c r="K984" s="36"/>
      <c r="L984" s="18"/>
      <c r="M984" s="23">
        <f t="shared" ref="M984:N984" si="139">SUM(M975:M983)</f>
        <v>560000</v>
      </c>
      <c r="N984" s="23">
        <f t="shared" si="139"/>
        <v>634400</v>
      </c>
      <c r="O984" s="23">
        <f>SUM(O975:O983)</f>
        <v>1194400</v>
      </c>
      <c r="P984" s="23">
        <f>+I974-M984</f>
        <v>-560000</v>
      </c>
      <c r="Q984" s="23">
        <f>+J974-N984</f>
        <v>560000</v>
      </c>
      <c r="R984" s="23">
        <f>+P984+Q984</f>
        <v>0</v>
      </c>
      <c r="S984" s="23">
        <f>+O984</f>
        <v>1194400</v>
      </c>
      <c r="T984" s="18"/>
      <c r="U984" s="95" t="s">
        <v>2302</v>
      </c>
    </row>
    <row r="985" spans="1:21" x14ac:dyDescent="0.35">
      <c r="A985" s="3" t="s">
        <v>2020</v>
      </c>
      <c r="B985" s="3" t="s">
        <v>437</v>
      </c>
      <c r="C985" s="3"/>
      <c r="D985" s="3">
        <v>119.44</v>
      </c>
      <c r="E985" s="91">
        <v>10000</v>
      </c>
      <c r="F985" s="34">
        <f>+D985*0.8364</f>
        <v>99.899616000000009</v>
      </c>
      <c r="G985" s="34"/>
      <c r="H985" s="34">
        <f>+D985*E985</f>
        <v>1194400</v>
      </c>
      <c r="I985" s="34">
        <f>+CEILING(F985*G985,1000)</f>
        <v>0</v>
      </c>
      <c r="J985" s="34">
        <f>(H985-I985)</f>
        <v>1194400</v>
      </c>
      <c r="K985" s="21">
        <v>44417</v>
      </c>
      <c r="L985" s="3" t="s">
        <v>2109</v>
      </c>
      <c r="M985" s="34"/>
      <c r="N985" s="34"/>
      <c r="O985" s="34"/>
      <c r="P985" s="34"/>
      <c r="Q985" s="34"/>
      <c r="R985" s="34"/>
      <c r="S985" s="34"/>
      <c r="T985" s="3" t="s">
        <v>2140</v>
      </c>
      <c r="U985" s="1" t="s">
        <v>2303</v>
      </c>
    </row>
    <row r="986" spans="1:21" x14ac:dyDescent="0.35">
      <c r="A986" s="3" t="s">
        <v>2020</v>
      </c>
      <c r="B986" s="3"/>
      <c r="C986" s="3"/>
      <c r="D986" s="3"/>
      <c r="E986" s="91"/>
      <c r="F986" s="34"/>
      <c r="G986" s="34"/>
      <c r="H986" s="34"/>
      <c r="I986" s="34"/>
      <c r="J986" s="34"/>
      <c r="K986" s="21">
        <v>44448</v>
      </c>
      <c r="L986" s="3" t="s">
        <v>316</v>
      </c>
      <c r="M986" s="34">
        <v>300000</v>
      </c>
      <c r="N986" s="34"/>
      <c r="O986" s="34">
        <f t="shared" ref="O986:O1005" si="140">+SUM(M986:N986)</f>
        <v>300000</v>
      </c>
      <c r="P986" s="34"/>
      <c r="Q986" s="34"/>
      <c r="R986" s="34"/>
      <c r="S986" s="34"/>
      <c r="T986" s="3" t="s">
        <v>2140</v>
      </c>
    </row>
    <row r="987" spans="1:21" x14ac:dyDescent="0.35">
      <c r="A987" s="3" t="s">
        <v>2020</v>
      </c>
      <c r="B987" s="3"/>
      <c r="C987" s="3"/>
      <c r="D987" s="3"/>
      <c r="E987" s="91"/>
      <c r="F987" s="34"/>
      <c r="G987" s="34"/>
      <c r="H987" s="34"/>
      <c r="I987" s="34"/>
      <c r="J987" s="34"/>
      <c r="K987" s="21">
        <v>44734</v>
      </c>
      <c r="L987" s="3" t="s">
        <v>9</v>
      </c>
      <c r="M987" s="34"/>
      <c r="N987" s="34">
        <v>120000</v>
      </c>
      <c r="O987" s="34">
        <f t="shared" si="140"/>
        <v>120000</v>
      </c>
      <c r="P987" s="34"/>
      <c r="Q987" s="34"/>
      <c r="R987" s="34"/>
      <c r="S987" s="34"/>
      <c r="T987" s="3" t="s">
        <v>2140</v>
      </c>
    </row>
    <row r="988" spans="1:21" x14ac:dyDescent="0.35">
      <c r="A988" s="3" t="s">
        <v>2020</v>
      </c>
      <c r="B988" s="3"/>
      <c r="C988" s="3"/>
      <c r="D988" s="3"/>
      <c r="E988" s="91"/>
      <c r="F988" s="34"/>
      <c r="G988" s="34"/>
      <c r="H988" s="34"/>
      <c r="I988" s="34"/>
      <c r="J988" s="34"/>
      <c r="K988" s="21">
        <v>44736</v>
      </c>
      <c r="L988" s="3" t="s">
        <v>9</v>
      </c>
      <c r="M988" s="34"/>
      <c r="N988" s="34">
        <v>170000</v>
      </c>
      <c r="O988" s="34">
        <f t="shared" si="140"/>
        <v>170000</v>
      </c>
      <c r="P988" s="34"/>
      <c r="Q988" s="34"/>
      <c r="R988" s="34"/>
      <c r="S988" s="34"/>
      <c r="T988" s="3" t="s">
        <v>2140</v>
      </c>
    </row>
    <row r="989" spans="1:21" x14ac:dyDescent="0.35">
      <c r="A989" s="3" t="s">
        <v>2020</v>
      </c>
      <c r="B989" s="3"/>
      <c r="C989" s="3"/>
      <c r="D989" s="3"/>
      <c r="E989" s="91"/>
      <c r="F989" s="34"/>
      <c r="G989" s="34"/>
      <c r="H989" s="34"/>
      <c r="I989" s="34"/>
      <c r="J989" s="34"/>
      <c r="K989" s="21">
        <v>44795</v>
      </c>
      <c r="L989" s="3" t="s">
        <v>9</v>
      </c>
      <c r="M989" s="34"/>
      <c r="N989" s="34">
        <v>344400</v>
      </c>
      <c r="O989" s="34">
        <f t="shared" si="140"/>
        <v>344400</v>
      </c>
      <c r="P989" s="34"/>
      <c r="Q989" s="34"/>
      <c r="R989" s="34"/>
      <c r="S989" s="34"/>
      <c r="T989" s="3" t="s">
        <v>2140</v>
      </c>
    </row>
    <row r="990" spans="1:21" x14ac:dyDescent="0.35">
      <c r="A990" s="3" t="s">
        <v>2020</v>
      </c>
      <c r="B990" s="3"/>
      <c r="C990" s="3"/>
      <c r="D990" s="3"/>
      <c r="E990" s="91"/>
      <c r="F990" s="34"/>
      <c r="G990" s="34"/>
      <c r="H990" s="34"/>
      <c r="I990" s="34"/>
      <c r="J990" s="34"/>
      <c r="K990" s="21">
        <v>44795</v>
      </c>
      <c r="L990" s="3" t="s">
        <v>316</v>
      </c>
      <c r="M990" s="34">
        <v>560000</v>
      </c>
      <c r="N990" s="34"/>
      <c r="O990" s="34">
        <f t="shared" si="140"/>
        <v>560000</v>
      </c>
      <c r="P990" s="34"/>
      <c r="Q990" s="34"/>
      <c r="R990" s="34"/>
      <c r="S990" s="34"/>
      <c r="T990" s="3" t="s">
        <v>2140</v>
      </c>
    </row>
    <row r="991" spans="1:21" x14ac:dyDescent="0.35">
      <c r="A991" s="3" t="s">
        <v>2020</v>
      </c>
      <c r="B991" s="3"/>
      <c r="C991" s="3"/>
      <c r="D991" s="3"/>
      <c r="E991" s="91"/>
      <c r="F991" s="34"/>
      <c r="G991" s="34"/>
      <c r="H991" s="34"/>
      <c r="I991" s="34"/>
      <c r="J991" s="34"/>
      <c r="K991" s="21">
        <v>44795</v>
      </c>
      <c r="L991" s="100" t="s">
        <v>2234</v>
      </c>
      <c r="M991" s="100">
        <v>-300000</v>
      </c>
      <c r="N991" s="34"/>
      <c r="O991" s="34">
        <f t="shared" si="140"/>
        <v>-300000</v>
      </c>
      <c r="P991" s="34"/>
      <c r="Q991" s="34"/>
      <c r="R991" s="34"/>
      <c r="S991" s="34"/>
      <c r="T991" s="3" t="s">
        <v>2140</v>
      </c>
    </row>
    <row r="992" spans="1:21" x14ac:dyDescent="0.35">
      <c r="A992" s="3" t="s">
        <v>2020</v>
      </c>
      <c r="B992" s="3"/>
      <c r="C992" s="3"/>
      <c r="D992" s="3"/>
      <c r="E992" s="91"/>
      <c r="F992" s="34"/>
      <c r="G992" s="34"/>
      <c r="H992" s="34"/>
      <c r="I992" s="34"/>
      <c r="J992" s="34"/>
      <c r="K992" s="21"/>
      <c r="L992" s="3"/>
      <c r="M992" s="34"/>
      <c r="N992" s="34"/>
      <c r="O992" s="34"/>
      <c r="P992" s="34"/>
      <c r="Q992" s="34"/>
      <c r="R992" s="34"/>
      <c r="S992" s="34"/>
      <c r="T992" s="3" t="s">
        <v>2140</v>
      </c>
    </row>
    <row r="993" spans="1:21" s="95" customFormat="1" x14ac:dyDescent="0.35">
      <c r="A993" s="18" t="s">
        <v>2020</v>
      </c>
      <c r="B993" s="18"/>
      <c r="C993" s="18"/>
      <c r="D993" s="18"/>
      <c r="E993" s="94"/>
      <c r="F993" s="23"/>
      <c r="G993" s="23"/>
      <c r="H993" s="23"/>
      <c r="I993" s="23"/>
      <c r="J993" s="23"/>
      <c r="K993" s="36"/>
      <c r="L993" s="18"/>
      <c r="M993" s="23">
        <f t="shared" ref="M993:N993" si="141">SUM(M986:M992)</f>
        <v>560000</v>
      </c>
      <c r="N993" s="23">
        <f t="shared" si="141"/>
        <v>634400</v>
      </c>
      <c r="O993" s="23">
        <f>SUM(O986:O992)</f>
        <v>1194400</v>
      </c>
      <c r="P993" s="23">
        <f>+I985-M993</f>
        <v>-560000</v>
      </c>
      <c r="Q993" s="23">
        <f>+J985-N993</f>
        <v>560000</v>
      </c>
      <c r="R993" s="23">
        <f>+P993+Q993</f>
        <v>0</v>
      </c>
      <c r="S993" s="23">
        <f>+O993</f>
        <v>1194400</v>
      </c>
      <c r="T993" s="18"/>
      <c r="U993" s="95" t="s">
        <v>2302</v>
      </c>
    </row>
    <row r="994" spans="1:21" x14ac:dyDescent="0.35">
      <c r="A994" s="3" t="s">
        <v>2021</v>
      </c>
      <c r="B994" s="3" t="s">
        <v>437</v>
      </c>
      <c r="C994" s="3"/>
      <c r="D994" s="3">
        <v>119.44</v>
      </c>
      <c r="E994" s="91">
        <v>10000</v>
      </c>
      <c r="F994" s="34">
        <f>+D994*0.8364</f>
        <v>99.899616000000009</v>
      </c>
      <c r="G994" s="34"/>
      <c r="H994" s="34">
        <f>+D994*E994</f>
        <v>1194400</v>
      </c>
      <c r="I994" s="34">
        <f>+CEILING(F994*G994,1000)</f>
        <v>0</v>
      </c>
      <c r="J994" s="34">
        <f>(H994-I994)</f>
        <v>1194400</v>
      </c>
      <c r="K994" s="98">
        <v>44445</v>
      </c>
      <c r="L994" s="3" t="s">
        <v>2109</v>
      </c>
      <c r="M994" s="34"/>
      <c r="N994" s="34"/>
      <c r="O994" s="34"/>
      <c r="P994" s="34"/>
      <c r="Q994" s="34"/>
      <c r="R994" s="34"/>
      <c r="S994" s="34"/>
      <c r="T994" s="3" t="s">
        <v>2130</v>
      </c>
      <c r="U994" s="1" t="s">
        <v>2303</v>
      </c>
    </row>
    <row r="995" spans="1:21" x14ac:dyDescent="0.35">
      <c r="A995" s="3" t="s">
        <v>2021</v>
      </c>
      <c r="B995" s="3"/>
      <c r="C995" s="3"/>
      <c r="D995" s="3"/>
      <c r="E995" s="91"/>
      <c r="F995" s="34"/>
      <c r="G995" s="34"/>
      <c r="H995" s="34"/>
      <c r="I995" s="34"/>
      <c r="J995" s="34"/>
      <c r="K995" s="98">
        <v>44447</v>
      </c>
      <c r="L995" s="3" t="s">
        <v>316</v>
      </c>
      <c r="M995" s="34">
        <v>20000</v>
      </c>
      <c r="N995" s="34"/>
      <c r="O995" s="34">
        <f t="shared" si="140"/>
        <v>20000</v>
      </c>
      <c r="P995" s="34"/>
      <c r="Q995" s="34"/>
      <c r="R995" s="34"/>
      <c r="S995" s="34"/>
      <c r="T995" s="3" t="s">
        <v>2130</v>
      </c>
    </row>
    <row r="996" spans="1:21" x14ac:dyDescent="0.35">
      <c r="A996" s="3" t="s">
        <v>2021</v>
      </c>
      <c r="B996" s="3"/>
      <c r="C996" s="3"/>
      <c r="D996" s="3"/>
      <c r="E996" s="91"/>
      <c r="F996" s="34"/>
      <c r="G996" s="34"/>
      <c r="H996" s="34"/>
      <c r="I996" s="34"/>
      <c r="J996" s="34"/>
      <c r="K996" s="98">
        <v>44453</v>
      </c>
      <c r="L996" s="3" t="s">
        <v>316</v>
      </c>
      <c r="M996" s="34">
        <v>60000</v>
      </c>
      <c r="N996" s="34"/>
      <c r="O996" s="34">
        <f t="shared" si="140"/>
        <v>60000</v>
      </c>
      <c r="P996" s="34"/>
      <c r="Q996" s="34"/>
      <c r="R996" s="34"/>
      <c r="S996" s="34"/>
      <c r="T996" s="3" t="s">
        <v>2130</v>
      </c>
    </row>
    <row r="997" spans="1:21" x14ac:dyDescent="0.35">
      <c r="A997" s="3" t="s">
        <v>2021</v>
      </c>
      <c r="B997" s="3"/>
      <c r="C997" s="3"/>
      <c r="D997" s="3"/>
      <c r="E997" s="91"/>
      <c r="F997" s="34"/>
      <c r="G997" s="34"/>
      <c r="H997" s="34"/>
      <c r="I997" s="34"/>
      <c r="J997" s="34"/>
      <c r="K997" s="98">
        <v>44469</v>
      </c>
      <c r="L997" s="3" t="s">
        <v>316</v>
      </c>
      <c r="M997" s="34">
        <v>90000</v>
      </c>
      <c r="N997" s="34"/>
      <c r="O997" s="34">
        <f t="shared" si="140"/>
        <v>90000</v>
      </c>
      <c r="P997" s="34"/>
      <c r="Q997" s="34"/>
      <c r="R997" s="34"/>
      <c r="S997" s="34"/>
      <c r="T997" s="3" t="s">
        <v>2130</v>
      </c>
    </row>
    <row r="998" spans="1:21" x14ac:dyDescent="0.35">
      <c r="A998" s="3" t="s">
        <v>2021</v>
      </c>
      <c r="B998" s="3"/>
      <c r="C998" s="3"/>
      <c r="D998" s="3"/>
      <c r="E998" s="91"/>
      <c r="F998" s="34">
        <f>+D998*0.8364</f>
        <v>0</v>
      </c>
      <c r="G998" s="34"/>
      <c r="H998" s="34"/>
      <c r="I998" s="34"/>
      <c r="J998" s="34"/>
      <c r="K998" s="98">
        <v>44206</v>
      </c>
      <c r="L998" s="3" t="s">
        <v>316</v>
      </c>
      <c r="M998" s="34">
        <v>90000</v>
      </c>
      <c r="N998" s="34"/>
      <c r="O998" s="34">
        <f t="shared" si="140"/>
        <v>90000</v>
      </c>
      <c r="P998" s="34"/>
      <c r="Q998" s="34"/>
      <c r="R998" s="34"/>
      <c r="S998" s="34"/>
      <c r="T998" s="3" t="s">
        <v>2130</v>
      </c>
    </row>
    <row r="999" spans="1:21" x14ac:dyDescent="0.35">
      <c r="A999" s="3" t="s">
        <v>2021</v>
      </c>
      <c r="B999" s="3"/>
      <c r="C999" s="3"/>
      <c r="D999" s="3"/>
      <c r="E999" s="91"/>
      <c r="F999" s="34"/>
      <c r="G999" s="34"/>
      <c r="H999" s="34"/>
      <c r="I999" s="34"/>
      <c r="J999" s="34"/>
      <c r="K999" s="98">
        <v>44237</v>
      </c>
      <c r="L999" s="3" t="s">
        <v>316</v>
      </c>
      <c r="M999" s="34">
        <v>60000</v>
      </c>
      <c r="N999" s="34"/>
      <c r="O999" s="34">
        <f t="shared" si="140"/>
        <v>60000</v>
      </c>
      <c r="P999" s="34"/>
      <c r="Q999" s="34"/>
      <c r="R999" s="34"/>
      <c r="S999" s="34"/>
      <c r="T999" s="3" t="s">
        <v>2130</v>
      </c>
    </row>
    <row r="1000" spans="1:21" x14ac:dyDescent="0.35">
      <c r="A1000" s="3" t="s">
        <v>2021</v>
      </c>
      <c r="B1000" s="3"/>
      <c r="C1000" s="3"/>
      <c r="D1000" s="3"/>
      <c r="E1000" s="91"/>
      <c r="F1000" s="34"/>
      <c r="G1000" s="34"/>
      <c r="H1000" s="34"/>
      <c r="I1000" s="34"/>
      <c r="J1000" s="34"/>
      <c r="K1000" s="98">
        <v>44526</v>
      </c>
      <c r="L1000" s="3" t="s">
        <v>1182</v>
      </c>
      <c r="M1000" s="34"/>
      <c r="N1000" s="34">
        <v>266000</v>
      </c>
      <c r="O1000" s="34">
        <f t="shared" si="140"/>
        <v>266000</v>
      </c>
      <c r="P1000" s="34"/>
      <c r="Q1000" s="34"/>
      <c r="R1000" s="34"/>
      <c r="S1000" s="34"/>
      <c r="T1000" s="3" t="s">
        <v>2130</v>
      </c>
    </row>
    <row r="1001" spans="1:21" x14ac:dyDescent="0.35">
      <c r="A1001" s="3" t="s">
        <v>2021</v>
      </c>
      <c r="B1001" s="3"/>
      <c r="C1001" s="3"/>
      <c r="D1001" s="3"/>
      <c r="E1001" s="91"/>
      <c r="F1001" s="34"/>
      <c r="G1001" s="34"/>
      <c r="H1001" s="34"/>
      <c r="I1001" s="34"/>
      <c r="J1001" s="34"/>
      <c r="K1001" s="98">
        <v>44526</v>
      </c>
      <c r="L1001" s="3" t="s">
        <v>316</v>
      </c>
      <c r="M1001" s="34">
        <v>14000</v>
      </c>
      <c r="N1001" s="34"/>
      <c r="O1001" s="34">
        <f t="shared" si="140"/>
        <v>14000</v>
      </c>
      <c r="P1001" s="34"/>
      <c r="Q1001" s="34"/>
      <c r="R1001" s="34"/>
      <c r="S1001" s="34"/>
      <c r="T1001" s="3" t="s">
        <v>2130</v>
      </c>
    </row>
    <row r="1002" spans="1:21" x14ac:dyDescent="0.35">
      <c r="A1002" s="3" t="s">
        <v>2021</v>
      </c>
      <c r="B1002" s="3"/>
      <c r="C1002" s="3"/>
      <c r="D1002" s="3"/>
      <c r="E1002" s="91"/>
      <c r="F1002" s="34"/>
      <c r="G1002" s="34"/>
      <c r="H1002" s="34"/>
      <c r="I1002" s="34"/>
      <c r="J1002" s="34"/>
      <c r="K1002" s="98">
        <v>44683</v>
      </c>
      <c r="L1002" s="3" t="s">
        <v>1182</v>
      </c>
      <c r="M1002" s="34"/>
      <c r="N1002" s="34">
        <v>300000</v>
      </c>
      <c r="O1002" s="34">
        <f t="shared" si="140"/>
        <v>300000</v>
      </c>
      <c r="P1002" s="34"/>
      <c r="Q1002" s="34"/>
      <c r="R1002" s="34"/>
      <c r="S1002" s="34"/>
      <c r="T1002" s="3" t="s">
        <v>2130</v>
      </c>
    </row>
    <row r="1003" spans="1:21" x14ac:dyDescent="0.35">
      <c r="A1003" s="3" t="s">
        <v>2021</v>
      </c>
      <c r="B1003" s="3"/>
      <c r="C1003" s="3"/>
      <c r="D1003" s="3"/>
      <c r="E1003" s="91"/>
      <c r="F1003" s="34"/>
      <c r="G1003" s="34"/>
      <c r="H1003" s="34"/>
      <c r="I1003" s="34"/>
      <c r="J1003" s="34"/>
      <c r="K1003" s="98">
        <v>44734</v>
      </c>
      <c r="L1003" s="3" t="s">
        <v>316</v>
      </c>
      <c r="M1003" s="34">
        <v>-334000</v>
      </c>
      <c r="N1003" s="34"/>
      <c r="O1003" s="34">
        <f t="shared" si="140"/>
        <v>-334000</v>
      </c>
      <c r="P1003" s="34"/>
      <c r="Q1003" s="34"/>
      <c r="R1003" s="34"/>
      <c r="S1003" s="34"/>
      <c r="T1003" s="3" t="s">
        <v>2130</v>
      </c>
    </row>
    <row r="1004" spans="1:21" x14ac:dyDescent="0.35">
      <c r="A1004" s="3" t="s">
        <v>2021</v>
      </c>
      <c r="B1004" s="3"/>
      <c r="C1004" s="3"/>
      <c r="D1004" s="3"/>
      <c r="E1004" s="91"/>
      <c r="F1004" s="34"/>
      <c r="G1004" s="34"/>
      <c r="H1004" s="34"/>
      <c r="I1004" s="34"/>
      <c r="J1004" s="34"/>
      <c r="K1004" s="98">
        <v>44734</v>
      </c>
      <c r="L1004" s="3" t="s">
        <v>316</v>
      </c>
      <c r="M1004" s="34">
        <v>560000</v>
      </c>
      <c r="N1004" s="34"/>
      <c r="O1004" s="34">
        <f t="shared" si="140"/>
        <v>560000</v>
      </c>
      <c r="P1004" s="34"/>
      <c r="Q1004" s="34"/>
      <c r="R1004" s="34"/>
      <c r="S1004" s="34"/>
      <c r="T1004" s="3" t="s">
        <v>2130</v>
      </c>
    </row>
    <row r="1005" spans="1:21" x14ac:dyDescent="0.35">
      <c r="A1005" s="3" t="s">
        <v>2021</v>
      </c>
      <c r="B1005" s="3"/>
      <c r="C1005" s="3"/>
      <c r="D1005" s="3"/>
      <c r="E1005" s="91"/>
      <c r="F1005" s="34"/>
      <c r="G1005" s="34"/>
      <c r="H1005" s="34"/>
      <c r="I1005" s="34"/>
      <c r="J1005" s="34"/>
      <c r="K1005" s="98">
        <v>44722</v>
      </c>
      <c r="L1005" s="3" t="s">
        <v>9</v>
      </c>
      <c r="M1005" s="34"/>
      <c r="N1005" s="34">
        <v>68400</v>
      </c>
      <c r="O1005" s="34">
        <f t="shared" si="140"/>
        <v>68400</v>
      </c>
      <c r="P1005" s="34"/>
      <c r="Q1005" s="34"/>
      <c r="R1005" s="34"/>
      <c r="S1005" s="34"/>
      <c r="T1005" s="3" t="s">
        <v>2130</v>
      </c>
    </row>
    <row r="1006" spans="1:21" x14ac:dyDescent="0.35">
      <c r="A1006" s="3" t="s">
        <v>2021</v>
      </c>
      <c r="B1006" s="3"/>
      <c r="C1006" s="3"/>
      <c r="D1006" s="3"/>
      <c r="E1006" s="91"/>
      <c r="F1006" s="34">
        <f>+D1006*0.8364</f>
        <v>0</v>
      </c>
      <c r="G1006" s="34"/>
      <c r="H1006" s="34"/>
      <c r="I1006" s="34"/>
      <c r="J1006" s="34"/>
      <c r="K1006" s="21"/>
      <c r="L1006" s="3"/>
      <c r="M1006" s="34"/>
      <c r="N1006" s="34"/>
      <c r="O1006" s="34"/>
      <c r="P1006" s="34"/>
      <c r="Q1006" s="34"/>
      <c r="R1006" s="34"/>
      <c r="S1006" s="34"/>
      <c r="T1006" s="3" t="s">
        <v>2130</v>
      </c>
    </row>
    <row r="1007" spans="1:21" s="95" customFormat="1" x14ac:dyDescent="0.35">
      <c r="A1007" s="18" t="s">
        <v>2021</v>
      </c>
      <c r="B1007" s="18"/>
      <c r="C1007" s="18"/>
      <c r="D1007" s="18"/>
      <c r="E1007" s="94"/>
      <c r="F1007" s="23"/>
      <c r="G1007" s="23"/>
      <c r="H1007" s="23"/>
      <c r="I1007" s="23"/>
      <c r="J1007" s="23"/>
      <c r="K1007" s="36"/>
      <c r="L1007" s="18"/>
      <c r="M1007" s="23">
        <f t="shared" ref="M1007:N1007" si="142">SUM(M995:M1006)</f>
        <v>560000</v>
      </c>
      <c r="N1007" s="23">
        <f t="shared" si="142"/>
        <v>634400</v>
      </c>
      <c r="O1007" s="23">
        <f>SUM(O995:O1006)</f>
        <v>1194400</v>
      </c>
      <c r="P1007" s="23">
        <f>+I994-M1007</f>
        <v>-560000</v>
      </c>
      <c r="Q1007" s="23">
        <f>+J994-N1007</f>
        <v>560000</v>
      </c>
      <c r="R1007" s="23">
        <f>+P1007+Q1007</f>
        <v>0</v>
      </c>
      <c r="S1007" s="23">
        <f>+O1007</f>
        <v>1194400</v>
      </c>
      <c r="T1007" s="18"/>
      <c r="U1007" s="95" t="s">
        <v>2302</v>
      </c>
    </row>
    <row r="1008" spans="1:21" x14ac:dyDescent="0.35">
      <c r="A1008" s="3" t="s">
        <v>2022</v>
      </c>
      <c r="B1008" s="3" t="s">
        <v>437</v>
      </c>
      <c r="C1008" s="3"/>
      <c r="D1008" s="3">
        <v>119.44</v>
      </c>
      <c r="E1008" s="91">
        <v>10000</v>
      </c>
      <c r="F1008" s="34">
        <f>+D1008*0.8364</f>
        <v>99.899616000000009</v>
      </c>
      <c r="G1008" s="34"/>
      <c r="H1008" s="34">
        <f>+D1008*E1008</f>
        <v>1194400</v>
      </c>
      <c r="I1008" s="34">
        <f>+CEILING(F1008*G1008,1000)</f>
        <v>0</v>
      </c>
      <c r="J1008" s="34">
        <f>(H1008-I1008)</f>
        <v>1194400</v>
      </c>
      <c r="K1008" s="21">
        <v>44439</v>
      </c>
      <c r="L1008" s="3" t="s">
        <v>2109</v>
      </c>
      <c r="M1008" s="34"/>
      <c r="N1008" s="34"/>
      <c r="O1008" s="34"/>
      <c r="P1008" s="34"/>
      <c r="Q1008" s="34"/>
      <c r="R1008" s="34"/>
      <c r="S1008" s="34"/>
      <c r="T1008" s="3" t="s">
        <v>2140</v>
      </c>
      <c r="U1008" s="1" t="s">
        <v>2303</v>
      </c>
    </row>
    <row r="1009" spans="1:21" x14ac:dyDescent="0.35">
      <c r="A1009" s="3" t="s">
        <v>2022</v>
      </c>
      <c r="B1009" s="3"/>
      <c r="C1009" s="3"/>
      <c r="D1009" s="3"/>
      <c r="E1009" s="91"/>
      <c r="F1009" s="34"/>
      <c r="G1009" s="34"/>
      <c r="H1009" s="34"/>
      <c r="I1009" s="34"/>
      <c r="J1009" s="34"/>
      <c r="K1009" s="21">
        <v>44439</v>
      </c>
      <c r="L1009" s="3" t="s">
        <v>9</v>
      </c>
      <c r="M1009" s="34"/>
      <c r="N1009" s="34">
        <v>300000</v>
      </c>
      <c r="O1009" s="34">
        <f t="shared" ref="O1009:O1021" si="143">+SUM(M1009:N1009)</f>
        <v>300000</v>
      </c>
      <c r="P1009" s="34"/>
      <c r="Q1009" s="34"/>
      <c r="R1009" s="34"/>
      <c r="S1009" s="34"/>
      <c r="T1009" s="3" t="s">
        <v>2140</v>
      </c>
    </row>
    <row r="1010" spans="1:21" x14ac:dyDescent="0.35">
      <c r="A1010" s="3" t="s">
        <v>2022</v>
      </c>
      <c r="B1010" s="3"/>
      <c r="C1010" s="3"/>
      <c r="D1010" s="3"/>
      <c r="E1010" s="91"/>
      <c r="F1010" s="34"/>
      <c r="G1010" s="34"/>
      <c r="H1010" s="34"/>
      <c r="I1010" s="34"/>
      <c r="J1010" s="34"/>
      <c r="K1010" s="21">
        <v>44795</v>
      </c>
      <c r="L1010" s="100" t="s">
        <v>2235</v>
      </c>
      <c r="M1010" s="100">
        <v>300000</v>
      </c>
      <c r="N1010" s="100"/>
      <c r="O1010" s="34">
        <f t="shared" si="143"/>
        <v>300000</v>
      </c>
      <c r="P1010" s="34"/>
      <c r="Q1010" s="34"/>
      <c r="R1010" s="34"/>
      <c r="S1010" s="34"/>
      <c r="T1010" s="3" t="s">
        <v>2140</v>
      </c>
    </row>
    <row r="1011" spans="1:21" x14ac:dyDescent="0.35">
      <c r="A1011" s="3" t="s">
        <v>2022</v>
      </c>
      <c r="B1011" s="3"/>
      <c r="C1011" s="3"/>
      <c r="D1011" s="3"/>
      <c r="E1011" s="91"/>
      <c r="F1011" s="34"/>
      <c r="G1011" s="34"/>
      <c r="H1011" s="34"/>
      <c r="I1011" s="34"/>
      <c r="J1011" s="34"/>
      <c r="K1011" s="21">
        <v>44795</v>
      </c>
      <c r="L1011" s="3" t="s">
        <v>9</v>
      </c>
      <c r="M1011" s="34"/>
      <c r="N1011" s="34">
        <v>59720</v>
      </c>
      <c r="O1011" s="34">
        <f t="shared" si="143"/>
        <v>59720</v>
      </c>
      <c r="P1011" s="34"/>
      <c r="Q1011" s="34"/>
      <c r="R1011" s="34"/>
      <c r="S1011" s="34"/>
      <c r="T1011" s="3" t="s">
        <v>2140</v>
      </c>
    </row>
    <row r="1012" spans="1:21" x14ac:dyDescent="0.35">
      <c r="A1012" s="3" t="s">
        <v>2022</v>
      </c>
      <c r="B1012" s="3"/>
      <c r="C1012" s="3"/>
      <c r="D1012" s="3"/>
      <c r="E1012" s="91"/>
      <c r="F1012" s="34"/>
      <c r="G1012" s="34"/>
      <c r="H1012" s="34"/>
      <c r="I1012" s="34"/>
      <c r="J1012" s="34"/>
      <c r="K1012" s="21">
        <v>44983</v>
      </c>
      <c r="L1012" s="3" t="s">
        <v>9</v>
      </c>
      <c r="M1012" s="34"/>
      <c r="N1012" s="34">
        <v>59720</v>
      </c>
      <c r="O1012" s="34">
        <f t="shared" si="143"/>
        <v>59720</v>
      </c>
      <c r="P1012" s="34"/>
      <c r="Q1012" s="34"/>
      <c r="R1012" s="34"/>
      <c r="S1012" s="34"/>
      <c r="T1012" s="3" t="s">
        <v>2140</v>
      </c>
    </row>
    <row r="1013" spans="1:21" x14ac:dyDescent="0.35">
      <c r="A1013" s="3" t="s">
        <v>2022</v>
      </c>
      <c r="B1013" s="3"/>
      <c r="C1013" s="3" t="s">
        <v>2023</v>
      </c>
      <c r="D1013" s="3"/>
      <c r="E1013" s="91"/>
      <c r="F1013" s="34"/>
      <c r="G1013" s="34"/>
      <c r="H1013" s="34"/>
      <c r="I1013" s="34"/>
      <c r="J1013" s="34"/>
      <c r="K1013" s="21">
        <v>45028</v>
      </c>
      <c r="L1013" s="3" t="s">
        <v>9</v>
      </c>
      <c r="M1013" s="34"/>
      <c r="N1013" s="34">
        <v>405000</v>
      </c>
      <c r="O1013" s="34">
        <f t="shared" si="143"/>
        <v>405000</v>
      </c>
      <c r="P1013" s="34"/>
      <c r="Q1013" s="34"/>
      <c r="R1013" s="34"/>
      <c r="S1013" s="34"/>
      <c r="T1013" s="3" t="s">
        <v>2140</v>
      </c>
    </row>
    <row r="1014" spans="1:21" x14ac:dyDescent="0.35">
      <c r="A1014" s="3" t="s">
        <v>2022</v>
      </c>
      <c r="B1014" s="3"/>
      <c r="C1014" s="3"/>
      <c r="D1014" s="3"/>
      <c r="E1014" s="91"/>
      <c r="F1014" s="34"/>
      <c r="G1014" s="34"/>
      <c r="H1014" s="34"/>
      <c r="I1014" s="34"/>
      <c r="J1014" s="34"/>
      <c r="K1014" s="21">
        <v>45033</v>
      </c>
      <c r="L1014" s="3" t="s">
        <v>9</v>
      </c>
      <c r="M1014" s="34"/>
      <c r="N1014" s="34">
        <v>577600</v>
      </c>
      <c r="O1014" s="34">
        <f t="shared" si="143"/>
        <v>577600</v>
      </c>
      <c r="P1014" s="34"/>
      <c r="Q1014" s="34"/>
      <c r="R1014" s="34"/>
      <c r="S1014" s="34"/>
      <c r="T1014" s="3" t="s">
        <v>2140</v>
      </c>
    </row>
    <row r="1015" spans="1:21" x14ac:dyDescent="0.35">
      <c r="A1015" s="3" t="s">
        <v>2022</v>
      </c>
      <c r="B1015" s="3"/>
      <c r="C1015" s="3"/>
      <c r="D1015" s="3"/>
      <c r="E1015" s="91"/>
      <c r="F1015" s="34"/>
      <c r="G1015" s="34"/>
      <c r="H1015" s="34"/>
      <c r="I1015" s="34"/>
      <c r="J1015" s="34"/>
      <c r="K1015" s="21">
        <v>45033</v>
      </c>
      <c r="L1015" s="3" t="s">
        <v>9</v>
      </c>
      <c r="M1015" s="34"/>
      <c r="N1015" s="34">
        <v>-108720</v>
      </c>
      <c r="O1015" s="34">
        <f t="shared" si="143"/>
        <v>-108720</v>
      </c>
      <c r="P1015" s="34"/>
      <c r="Q1015" s="34"/>
      <c r="R1015" s="34"/>
      <c r="S1015" s="34"/>
      <c r="T1015" s="3" t="s">
        <v>2140</v>
      </c>
    </row>
    <row r="1016" spans="1:21" x14ac:dyDescent="0.35">
      <c r="A1016" s="3" t="s">
        <v>2022</v>
      </c>
      <c r="B1016" s="3"/>
      <c r="C1016" s="3"/>
      <c r="D1016" s="3"/>
      <c r="E1016" s="91"/>
      <c r="F1016" s="34"/>
      <c r="G1016" s="34"/>
      <c r="H1016" s="34"/>
      <c r="I1016" s="34"/>
      <c r="J1016" s="34"/>
      <c r="K1016" s="21">
        <v>45042</v>
      </c>
      <c r="L1016" s="3" t="s">
        <v>316</v>
      </c>
      <c r="M1016" s="34">
        <v>280000</v>
      </c>
      <c r="N1016" s="34"/>
      <c r="O1016" s="34">
        <f t="shared" si="143"/>
        <v>280000</v>
      </c>
      <c r="P1016" s="34"/>
      <c r="Q1016" s="34"/>
      <c r="R1016" s="34"/>
      <c r="S1016" s="34"/>
      <c r="T1016" s="3" t="s">
        <v>2140</v>
      </c>
    </row>
    <row r="1017" spans="1:21" x14ac:dyDescent="0.35">
      <c r="A1017" s="3" t="s">
        <v>2022</v>
      </c>
      <c r="B1017" s="3"/>
      <c r="C1017" s="3"/>
      <c r="D1017" s="3"/>
      <c r="E1017" s="91"/>
      <c r="F1017" s="34"/>
      <c r="G1017" s="34"/>
      <c r="H1017" s="34"/>
      <c r="I1017" s="34"/>
      <c r="J1017" s="34"/>
      <c r="K1017" s="3">
        <v>45042</v>
      </c>
      <c r="L1017" s="3" t="s">
        <v>316</v>
      </c>
      <c r="M1017" s="34">
        <v>280000</v>
      </c>
      <c r="N1017" s="34"/>
      <c r="O1017" s="34">
        <f t="shared" si="143"/>
        <v>280000</v>
      </c>
      <c r="P1017" s="34"/>
      <c r="Q1017" s="34"/>
      <c r="R1017" s="34"/>
      <c r="S1017" s="34"/>
      <c r="T1017" s="3" t="s">
        <v>2140</v>
      </c>
    </row>
    <row r="1018" spans="1:21" x14ac:dyDescent="0.35">
      <c r="A1018" s="3" t="s">
        <v>2022</v>
      </c>
      <c r="B1018" s="3"/>
      <c r="C1018" s="3"/>
      <c r="D1018" s="3"/>
      <c r="E1018" s="91"/>
      <c r="F1018" s="34"/>
      <c r="G1018" s="34"/>
      <c r="H1018" s="34"/>
      <c r="I1018" s="34"/>
      <c r="J1018" s="34"/>
      <c r="K1018" s="3">
        <v>45049</v>
      </c>
      <c r="L1018" s="3" t="s">
        <v>9</v>
      </c>
      <c r="M1018" s="34"/>
      <c r="N1018" s="34">
        <v>-200000</v>
      </c>
      <c r="O1018" s="34">
        <f t="shared" si="143"/>
        <v>-200000</v>
      </c>
      <c r="P1018" s="34"/>
      <c r="Q1018" s="34"/>
      <c r="R1018" s="34"/>
      <c r="S1018" s="34"/>
      <c r="T1018" s="3" t="s">
        <v>2140</v>
      </c>
    </row>
    <row r="1019" spans="1:21" x14ac:dyDescent="0.35">
      <c r="A1019" s="3" t="s">
        <v>2022</v>
      </c>
      <c r="B1019" s="3"/>
      <c r="C1019" s="3"/>
      <c r="D1019" s="3"/>
      <c r="E1019" s="91"/>
      <c r="F1019" s="34">
        <f>+D1019*0.8364</f>
        <v>0</v>
      </c>
      <c r="G1019" s="34"/>
      <c r="H1019" s="34"/>
      <c r="I1019" s="34"/>
      <c r="J1019" s="34"/>
      <c r="K1019" s="21">
        <v>45063</v>
      </c>
      <c r="L1019" s="3" t="s">
        <v>9</v>
      </c>
      <c r="M1019" s="34"/>
      <c r="N1019" s="34">
        <v>-494150</v>
      </c>
      <c r="O1019" s="34">
        <f t="shared" si="143"/>
        <v>-494150</v>
      </c>
      <c r="P1019" s="34"/>
      <c r="Q1019" s="34"/>
      <c r="R1019" s="34"/>
      <c r="S1019" s="34"/>
      <c r="T1019" s="3" t="s">
        <v>2140</v>
      </c>
    </row>
    <row r="1020" spans="1:21" x14ac:dyDescent="0.35">
      <c r="A1020" s="3" t="s">
        <v>2022</v>
      </c>
      <c r="B1020" s="3"/>
      <c r="C1020" s="3"/>
      <c r="D1020" s="3"/>
      <c r="E1020" s="91"/>
      <c r="F1020" s="34"/>
      <c r="G1020" s="34"/>
      <c r="H1020" s="34"/>
      <c r="I1020" s="34"/>
      <c r="J1020" s="34"/>
      <c r="K1020" s="21">
        <v>45072</v>
      </c>
      <c r="L1020" s="3" t="s">
        <v>316</v>
      </c>
      <c r="M1020" s="34">
        <v>-300000</v>
      </c>
      <c r="N1020" s="34"/>
      <c r="O1020" s="34">
        <f t="shared" si="143"/>
        <v>-300000</v>
      </c>
      <c r="P1020" s="34"/>
      <c r="Q1020" s="34"/>
      <c r="R1020" s="34"/>
      <c r="S1020" s="34"/>
      <c r="T1020" s="3" t="s">
        <v>2140</v>
      </c>
    </row>
    <row r="1021" spans="1:21" x14ac:dyDescent="0.35">
      <c r="A1021" s="3" t="s">
        <v>2022</v>
      </c>
      <c r="B1021" s="3"/>
      <c r="C1021" s="3"/>
      <c r="D1021" s="3"/>
      <c r="E1021" s="91"/>
      <c r="F1021" s="34"/>
      <c r="G1021" s="34"/>
      <c r="H1021" s="34"/>
      <c r="I1021" s="34"/>
      <c r="J1021" s="34"/>
      <c r="K1021" s="21">
        <v>45189</v>
      </c>
      <c r="L1021" s="3" t="s">
        <v>9</v>
      </c>
      <c r="M1021" s="34"/>
      <c r="N1021" s="34">
        <v>35230</v>
      </c>
      <c r="O1021" s="34">
        <f t="shared" si="143"/>
        <v>35230</v>
      </c>
      <c r="P1021" s="34"/>
      <c r="Q1021" s="34"/>
      <c r="R1021" s="34"/>
      <c r="S1021" s="34"/>
      <c r="T1021" s="3" t="s">
        <v>2140</v>
      </c>
    </row>
    <row r="1022" spans="1:21" x14ac:dyDescent="0.35">
      <c r="A1022" s="3" t="s">
        <v>2022</v>
      </c>
      <c r="B1022" s="3"/>
      <c r="C1022" s="3"/>
      <c r="D1022" s="3"/>
      <c r="E1022" s="91"/>
      <c r="F1022" s="34"/>
      <c r="G1022" s="34"/>
      <c r="H1022" s="34"/>
      <c r="I1022" s="34"/>
      <c r="J1022" s="34"/>
      <c r="K1022" s="21"/>
      <c r="L1022" s="3"/>
      <c r="M1022" s="34"/>
      <c r="N1022" s="34"/>
      <c r="O1022" s="34"/>
      <c r="P1022" s="34"/>
      <c r="Q1022" s="34"/>
      <c r="R1022" s="34"/>
      <c r="S1022" s="34"/>
      <c r="T1022" s="3" t="s">
        <v>2140</v>
      </c>
    </row>
    <row r="1023" spans="1:21" s="95" customFormat="1" x14ac:dyDescent="0.35">
      <c r="A1023" s="18" t="s">
        <v>2022</v>
      </c>
      <c r="B1023" s="18"/>
      <c r="C1023" s="18"/>
      <c r="D1023" s="18"/>
      <c r="E1023" s="94"/>
      <c r="F1023" s="23"/>
      <c r="G1023" s="23"/>
      <c r="H1023" s="23"/>
      <c r="I1023" s="23"/>
      <c r="J1023" s="23"/>
      <c r="K1023" s="36"/>
      <c r="L1023" s="18"/>
      <c r="M1023" s="23">
        <f t="shared" ref="M1023:N1023" si="144">SUM(M1009:M1022)</f>
        <v>560000</v>
      </c>
      <c r="N1023" s="23">
        <f t="shared" si="144"/>
        <v>634400</v>
      </c>
      <c r="O1023" s="23">
        <f>SUM(O1009:O1022)</f>
        <v>1194400</v>
      </c>
      <c r="P1023" s="23">
        <f>+I1008-M1023</f>
        <v>-560000</v>
      </c>
      <c r="Q1023" s="23">
        <f>+J1008-N1023</f>
        <v>560000</v>
      </c>
      <c r="R1023" s="23">
        <f>+P1023+Q1023</f>
        <v>0</v>
      </c>
      <c r="S1023" s="23">
        <f>+O1023</f>
        <v>1194400</v>
      </c>
      <c r="T1023" s="18"/>
      <c r="U1023" s="95" t="s">
        <v>2302</v>
      </c>
    </row>
    <row r="1024" spans="1:21" x14ac:dyDescent="0.35">
      <c r="A1024" s="3" t="s">
        <v>2024</v>
      </c>
      <c r="B1024" s="3" t="s">
        <v>437</v>
      </c>
      <c r="C1024" s="3"/>
      <c r="D1024" s="3">
        <v>138.88999999999999</v>
      </c>
      <c r="E1024" s="91">
        <v>11000</v>
      </c>
      <c r="F1024" s="34">
        <f>+D1024*0.8364</f>
        <v>116.16759599999999</v>
      </c>
      <c r="G1024" s="34"/>
      <c r="H1024" s="34">
        <f>+D1024*E1024</f>
        <v>1527789.9999999998</v>
      </c>
      <c r="I1024" s="34">
        <f>+CEILING(F1024*G1024,1000)</f>
        <v>0</v>
      </c>
      <c r="J1024" s="34">
        <f>(H1024-I1024)</f>
        <v>1527789.9999999998</v>
      </c>
      <c r="K1024" s="98">
        <v>44393</v>
      </c>
      <c r="L1024" s="3" t="s">
        <v>2109</v>
      </c>
      <c r="M1024" s="34"/>
      <c r="N1024" s="34"/>
      <c r="O1024" s="34"/>
      <c r="P1024" s="34"/>
      <c r="Q1024" s="34"/>
      <c r="R1024" s="34"/>
      <c r="S1024" s="34"/>
      <c r="T1024" s="3" t="s">
        <v>2130</v>
      </c>
      <c r="U1024" s="1" t="s">
        <v>2303</v>
      </c>
    </row>
    <row r="1025" spans="1:21" x14ac:dyDescent="0.35">
      <c r="A1025" s="3" t="s">
        <v>2024</v>
      </c>
      <c r="B1025" s="3"/>
      <c r="C1025" s="3"/>
      <c r="D1025" s="3"/>
      <c r="E1025" s="91"/>
      <c r="F1025" s="34"/>
      <c r="G1025" s="34"/>
      <c r="H1025" s="34"/>
      <c r="I1025" s="34"/>
      <c r="J1025" s="34"/>
      <c r="K1025" s="98">
        <v>44393</v>
      </c>
      <c r="L1025" s="3" t="s">
        <v>316</v>
      </c>
      <c r="M1025" s="34">
        <v>100000</v>
      </c>
      <c r="N1025" s="34"/>
      <c r="O1025" s="34">
        <f t="shared" ref="O1025:O1036" si="145">+SUM(M1025:N1025)</f>
        <v>100000</v>
      </c>
      <c r="P1025" s="34"/>
      <c r="Q1025" s="34"/>
      <c r="R1025" s="34"/>
      <c r="S1025" s="34"/>
      <c r="T1025" s="3" t="s">
        <v>2130</v>
      </c>
    </row>
    <row r="1026" spans="1:21" x14ac:dyDescent="0.35">
      <c r="A1026" s="3" t="s">
        <v>2024</v>
      </c>
      <c r="B1026" s="3"/>
      <c r="C1026" s="3"/>
      <c r="D1026" s="3"/>
      <c r="E1026" s="92"/>
      <c r="F1026" s="48"/>
      <c r="G1026" s="48"/>
      <c r="H1026" s="48"/>
      <c r="I1026" s="48"/>
      <c r="J1026" s="48"/>
      <c r="K1026" s="98">
        <v>44394</v>
      </c>
      <c r="L1026" s="47" t="s">
        <v>316</v>
      </c>
      <c r="M1026" s="48">
        <v>100000</v>
      </c>
      <c r="N1026" s="48"/>
      <c r="O1026" s="34">
        <f t="shared" si="145"/>
        <v>100000</v>
      </c>
      <c r="P1026" s="48"/>
      <c r="Q1026" s="48"/>
      <c r="R1026" s="48"/>
      <c r="S1026" s="48"/>
      <c r="T1026" s="47" t="s">
        <v>2130</v>
      </c>
    </row>
    <row r="1027" spans="1:21" s="3" customFormat="1" x14ac:dyDescent="0.35">
      <c r="A1027" s="3" t="s">
        <v>2024</v>
      </c>
      <c r="E1027" s="91"/>
      <c r="F1027" s="34"/>
      <c r="G1027" s="34"/>
      <c r="H1027" s="34"/>
      <c r="I1027" s="34"/>
      <c r="J1027" s="34"/>
      <c r="K1027" s="98">
        <v>44235</v>
      </c>
      <c r="L1027" s="3" t="s">
        <v>316</v>
      </c>
      <c r="M1027" s="34">
        <v>182250</v>
      </c>
      <c r="N1027" s="34"/>
      <c r="O1027" s="34">
        <f t="shared" si="145"/>
        <v>182250</v>
      </c>
      <c r="P1027" s="34"/>
      <c r="Q1027" s="34"/>
      <c r="R1027" s="34"/>
      <c r="S1027" s="34"/>
      <c r="T1027" s="3" t="s">
        <v>2130</v>
      </c>
    </row>
    <row r="1028" spans="1:21" x14ac:dyDescent="0.35">
      <c r="A1028" s="3" t="s">
        <v>2024</v>
      </c>
      <c r="B1028" s="3"/>
      <c r="C1028" s="3"/>
      <c r="D1028" s="3"/>
      <c r="E1028" s="93"/>
      <c r="F1028" s="49">
        <f>+D1028*0.8364</f>
        <v>0</v>
      </c>
      <c r="G1028" s="49"/>
      <c r="H1028" s="49"/>
      <c r="I1028" s="49"/>
      <c r="J1028" s="49"/>
      <c r="K1028" s="98">
        <v>44518</v>
      </c>
      <c r="L1028" s="100" t="s">
        <v>2236</v>
      </c>
      <c r="M1028" s="100">
        <v>175000</v>
      </c>
      <c r="N1028" s="49"/>
      <c r="O1028" s="34">
        <f t="shared" si="145"/>
        <v>175000</v>
      </c>
      <c r="P1028" s="49"/>
      <c r="Q1028" s="49"/>
      <c r="R1028" s="49"/>
      <c r="S1028" s="49"/>
      <c r="T1028" s="40" t="s">
        <v>2130</v>
      </c>
    </row>
    <row r="1029" spans="1:21" x14ac:dyDescent="0.35">
      <c r="A1029" s="3" t="s">
        <v>2024</v>
      </c>
      <c r="B1029" s="3"/>
      <c r="C1029" s="3"/>
      <c r="D1029" s="3"/>
      <c r="E1029" s="91"/>
      <c r="F1029" s="34"/>
      <c r="G1029" s="34"/>
      <c r="H1029" s="34"/>
      <c r="I1029" s="34"/>
      <c r="J1029" s="34"/>
      <c r="K1029" s="98">
        <v>44524</v>
      </c>
      <c r="L1029" s="3" t="s">
        <v>316</v>
      </c>
      <c r="M1029" s="34">
        <v>207250</v>
      </c>
      <c r="N1029" s="34"/>
      <c r="O1029" s="34">
        <f t="shared" si="145"/>
        <v>207250</v>
      </c>
      <c r="P1029" s="34"/>
      <c r="Q1029" s="34"/>
      <c r="R1029" s="34"/>
      <c r="S1029" s="34"/>
      <c r="T1029" s="3" t="s">
        <v>2130</v>
      </c>
    </row>
    <row r="1030" spans="1:21" x14ac:dyDescent="0.35">
      <c r="A1030" s="3" t="s">
        <v>2024</v>
      </c>
      <c r="B1030" s="3"/>
      <c r="C1030" s="3"/>
      <c r="D1030" s="3"/>
      <c r="E1030" s="91"/>
      <c r="F1030" s="34"/>
      <c r="G1030" s="34"/>
      <c r="H1030" s="34"/>
      <c r="I1030" s="34"/>
      <c r="J1030" s="34"/>
      <c r="K1030" s="98">
        <v>44642</v>
      </c>
      <c r="L1030" s="3" t="s">
        <v>316</v>
      </c>
      <c r="M1030" s="34">
        <v>382250</v>
      </c>
      <c r="N1030" s="34"/>
      <c r="O1030" s="34">
        <f t="shared" si="145"/>
        <v>382250</v>
      </c>
      <c r="P1030" s="34"/>
      <c r="Q1030" s="34"/>
      <c r="R1030" s="34"/>
      <c r="S1030" s="34"/>
      <c r="T1030" s="3" t="s">
        <v>2130</v>
      </c>
    </row>
    <row r="1031" spans="1:21" x14ac:dyDescent="0.35">
      <c r="A1031" s="3" t="s">
        <v>2024</v>
      </c>
      <c r="B1031" s="3"/>
      <c r="C1031" s="3"/>
      <c r="D1031" s="3"/>
      <c r="E1031" s="91"/>
      <c r="F1031" s="34"/>
      <c r="G1031" s="34"/>
      <c r="H1031" s="34"/>
      <c r="I1031" s="34"/>
      <c r="J1031" s="34"/>
      <c r="K1031" s="98">
        <v>44722</v>
      </c>
      <c r="L1031" s="3" t="s">
        <v>316</v>
      </c>
      <c r="M1031" s="34">
        <v>382250</v>
      </c>
      <c r="N1031" s="34"/>
      <c r="O1031" s="34">
        <f t="shared" si="145"/>
        <v>382250</v>
      </c>
      <c r="P1031" s="34"/>
      <c r="Q1031" s="34"/>
      <c r="R1031" s="34"/>
      <c r="S1031" s="34"/>
      <c r="T1031" s="3" t="s">
        <v>2130</v>
      </c>
    </row>
    <row r="1032" spans="1:21" x14ac:dyDescent="0.35">
      <c r="A1032" s="3" t="s">
        <v>2024</v>
      </c>
      <c r="B1032" s="3"/>
      <c r="C1032" s="3"/>
      <c r="D1032" s="3"/>
      <c r="E1032" s="91"/>
      <c r="F1032" s="34"/>
      <c r="G1032" s="34"/>
      <c r="H1032" s="34"/>
      <c r="I1032" s="34"/>
      <c r="J1032" s="34"/>
      <c r="K1032" s="98">
        <v>44980</v>
      </c>
      <c r="L1032" s="3" t="s">
        <v>9</v>
      </c>
      <c r="M1032" s="34"/>
      <c r="N1032" s="34">
        <v>778000</v>
      </c>
      <c r="O1032" s="34">
        <f t="shared" si="145"/>
        <v>778000</v>
      </c>
      <c r="P1032" s="34"/>
      <c r="Q1032" s="34"/>
      <c r="R1032" s="34"/>
      <c r="S1032" s="34"/>
      <c r="T1032" s="3" t="s">
        <v>2130</v>
      </c>
    </row>
    <row r="1033" spans="1:21" x14ac:dyDescent="0.35">
      <c r="A1033" s="3" t="s">
        <v>2024</v>
      </c>
      <c r="B1033" s="3"/>
      <c r="C1033" s="3"/>
      <c r="D1033" s="3"/>
      <c r="E1033" s="91"/>
      <c r="F1033" s="34"/>
      <c r="G1033" s="34"/>
      <c r="H1033" s="34"/>
      <c r="I1033" s="34"/>
      <c r="J1033" s="34"/>
      <c r="K1033" s="98">
        <v>44977</v>
      </c>
      <c r="L1033" s="3" t="s">
        <v>316</v>
      </c>
      <c r="M1033" s="34">
        <v>-1000000</v>
      </c>
      <c r="N1033" s="34"/>
      <c r="O1033" s="34">
        <f t="shared" si="145"/>
        <v>-1000000</v>
      </c>
      <c r="P1033" s="34"/>
      <c r="Q1033" s="34"/>
      <c r="R1033" s="34"/>
      <c r="S1033" s="34"/>
      <c r="T1033" s="3" t="s">
        <v>2130</v>
      </c>
    </row>
    <row r="1034" spans="1:21" x14ac:dyDescent="0.35">
      <c r="A1034" s="3" t="s">
        <v>2024</v>
      </c>
      <c r="B1034" s="3"/>
      <c r="C1034" s="3"/>
      <c r="D1034" s="3"/>
      <c r="E1034" s="91"/>
      <c r="F1034" s="34"/>
      <c r="G1034" s="34"/>
      <c r="H1034" s="34"/>
      <c r="I1034" s="34"/>
      <c r="J1034" s="34"/>
      <c r="K1034" s="98">
        <v>44979</v>
      </c>
      <c r="L1034" s="3" t="s">
        <v>316</v>
      </c>
      <c r="M1034" s="34">
        <v>-529000</v>
      </c>
      <c r="N1034" s="34"/>
      <c r="O1034" s="34">
        <f t="shared" si="145"/>
        <v>-529000</v>
      </c>
      <c r="P1034" s="34"/>
      <c r="Q1034" s="34"/>
      <c r="R1034" s="34"/>
      <c r="S1034" s="34"/>
      <c r="T1034" s="3" t="s">
        <v>2130</v>
      </c>
    </row>
    <row r="1035" spans="1:21" x14ac:dyDescent="0.35">
      <c r="A1035" s="3" t="s">
        <v>2024</v>
      </c>
      <c r="B1035" s="3"/>
      <c r="C1035" s="3"/>
      <c r="D1035" s="3"/>
      <c r="E1035" s="91"/>
      <c r="F1035" s="34"/>
      <c r="G1035" s="34"/>
      <c r="H1035" s="34"/>
      <c r="I1035" s="34"/>
      <c r="J1035" s="34"/>
      <c r="K1035" s="98">
        <v>44980</v>
      </c>
      <c r="L1035" s="3" t="s">
        <v>316</v>
      </c>
      <c r="M1035" s="34">
        <v>651000</v>
      </c>
      <c r="N1035" s="34"/>
      <c r="O1035" s="34">
        <f t="shared" si="145"/>
        <v>651000</v>
      </c>
      <c r="P1035" s="34"/>
      <c r="Q1035" s="34"/>
      <c r="R1035" s="34"/>
      <c r="S1035" s="34"/>
      <c r="T1035" s="3" t="s">
        <v>2130</v>
      </c>
    </row>
    <row r="1036" spans="1:21" x14ac:dyDescent="0.35">
      <c r="A1036" s="3" t="s">
        <v>2024</v>
      </c>
      <c r="B1036" s="3"/>
      <c r="C1036" s="3"/>
      <c r="D1036" s="3"/>
      <c r="E1036" s="91"/>
      <c r="F1036" s="34"/>
      <c r="G1036" s="34"/>
      <c r="H1036" s="34"/>
      <c r="I1036" s="34"/>
      <c r="J1036" s="34"/>
      <c r="K1036" s="98">
        <v>44980</v>
      </c>
      <c r="L1036" s="3" t="s">
        <v>9</v>
      </c>
      <c r="M1036" s="34"/>
      <c r="N1036" s="34">
        <v>98800</v>
      </c>
      <c r="O1036" s="34">
        <f t="shared" si="145"/>
        <v>98800</v>
      </c>
      <c r="P1036" s="34"/>
      <c r="Q1036" s="34"/>
      <c r="R1036" s="34"/>
      <c r="S1036" s="34"/>
      <c r="T1036" s="3" t="s">
        <v>2130</v>
      </c>
    </row>
    <row r="1037" spans="1:21" x14ac:dyDescent="0.35">
      <c r="A1037" s="3" t="s">
        <v>2024</v>
      </c>
      <c r="B1037" s="3"/>
      <c r="C1037" s="3"/>
      <c r="D1037" s="3"/>
      <c r="E1037" s="91"/>
      <c r="F1037" s="34"/>
      <c r="G1037" s="34"/>
      <c r="H1037" s="34"/>
      <c r="I1037" s="34"/>
      <c r="J1037" s="34"/>
      <c r="K1037" s="21"/>
      <c r="L1037" s="3"/>
      <c r="M1037" s="34"/>
      <c r="N1037" s="34"/>
      <c r="O1037" s="34"/>
      <c r="P1037" s="34"/>
      <c r="Q1037" s="34"/>
      <c r="R1037" s="34"/>
      <c r="S1037" s="34"/>
      <c r="T1037" s="3" t="s">
        <v>2130</v>
      </c>
    </row>
    <row r="1038" spans="1:21" s="95" customFormat="1" x14ac:dyDescent="0.35">
      <c r="A1038" s="18" t="s">
        <v>2024</v>
      </c>
      <c r="B1038" s="18"/>
      <c r="C1038" s="18"/>
      <c r="D1038" s="18"/>
      <c r="E1038" s="94"/>
      <c r="F1038" s="23"/>
      <c r="G1038" s="23"/>
      <c r="H1038" s="23"/>
      <c r="I1038" s="23"/>
      <c r="J1038" s="23"/>
      <c r="K1038" s="36"/>
      <c r="L1038" s="18"/>
      <c r="M1038" s="23">
        <f t="shared" ref="M1038:N1038" si="146">SUM(M1025:M1037)</f>
        <v>651000</v>
      </c>
      <c r="N1038" s="23">
        <f t="shared" si="146"/>
        <v>876800</v>
      </c>
      <c r="O1038" s="23">
        <f>SUM(O1025:O1037)</f>
        <v>1527800</v>
      </c>
      <c r="P1038" s="23">
        <f>+I1024-M1038</f>
        <v>-651000</v>
      </c>
      <c r="Q1038" s="23">
        <f>+J1024-N1038</f>
        <v>650989.99999999977</v>
      </c>
      <c r="R1038" s="23">
        <f>+P1038+Q1038</f>
        <v>-10.000000000232831</v>
      </c>
      <c r="S1038" s="23">
        <f>+O1038</f>
        <v>1527800</v>
      </c>
      <c r="T1038" s="18"/>
      <c r="U1038" s="95" t="s">
        <v>2302</v>
      </c>
    </row>
    <row r="1039" spans="1:21" x14ac:dyDescent="0.35">
      <c r="A1039" s="3" t="s">
        <v>2025</v>
      </c>
      <c r="B1039" s="3" t="s">
        <v>437</v>
      </c>
      <c r="C1039" s="3"/>
      <c r="D1039" s="3">
        <v>138.88999999999999</v>
      </c>
      <c r="E1039" s="91">
        <v>11500</v>
      </c>
      <c r="F1039" s="34">
        <f>+D1039*0.8364</f>
        <v>116.16759599999999</v>
      </c>
      <c r="G1039" s="34"/>
      <c r="H1039" s="34">
        <f>+D1039*E1039</f>
        <v>1597234.9999999998</v>
      </c>
      <c r="I1039" s="34">
        <f>+CEILING(F1039*G1039,1000)</f>
        <v>0</v>
      </c>
      <c r="J1039" s="34">
        <f>(H1039-I1039)</f>
        <v>1597234.9999999998</v>
      </c>
      <c r="K1039" s="98">
        <v>44424</v>
      </c>
      <c r="L1039" s="3" t="s">
        <v>2109</v>
      </c>
      <c r="M1039" s="34"/>
      <c r="N1039" s="34"/>
      <c r="O1039" s="34"/>
      <c r="P1039" s="34"/>
      <c r="Q1039" s="34"/>
      <c r="R1039" s="34"/>
      <c r="S1039" s="34"/>
      <c r="T1039" s="3" t="s">
        <v>2130</v>
      </c>
      <c r="U1039" s="1" t="s">
        <v>2303</v>
      </c>
    </row>
    <row r="1040" spans="1:21" x14ac:dyDescent="0.35">
      <c r="A1040" s="3" t="s">
        <v>2025</v>
      </c>
      <c r="B1040" s="3"/>
      <c r="C1040" s="3"/>
      <c r="D1040" s="3"/>
      <c r="E1040" s="91"/>
      <c r="F1040" s="34"/>
      <c r="G1040" s="34"/>
      <c r="H1040" s="34"/>
      <c r="I1040" s="34"/>
      <c r="J1040" s="34"/>
      <c r="K1040" s="98">
        <v>44424</v>
      </c>
      <c r="L1040" s="3" t="s">
        <v>1182</v>
      </c>
      <c r="M1040" s="34"/>
      <c r="N1040" s="34">
        <v>5000</v>
      </c>
      <c r="O1040" s="34">
        <f t="shared" ref="O1040:O1047" si="147">+SUM(M1040:N1040)</f>
        <v>5000</v>
      </c>
      <c r="P1040" s="34"/>
      <c r="Q1040" s="34"/>
      <c r="R1040" s="34"/>
      <c r="S1040" s="34"/>
      <c r="T1040" s="3" t="s">
        <v>2130</v>
      </c>
    </row>
    <row r="1041" spans="1:21" x14ac:dyDescent="0.35">
      <c r="A1041" s="3" t="s">
        <v>2025</v>
      </c>
      <c r="B1041" s="3"/>
      <c r="C1041" s="3"/>
      <c r="D1041" s="3"/>
      <c r="E1041" s="91"/>
      <c r="F1041" s="34"/>
      <c r="G1041" s="34"/>
      <c r="H1041" s="34"/>
      <c r="I1041" s="34"/>
      <c r="J1041" s="34"/>
      <c r="K1041" s="98">
        <v>44426</v>
      </c>
      <c r="L1041" s="3" t="s">
        <v>316</v>
      </c>
      <c r="M1041" s="34">
        <v>794000</v>
      </c>
      <c r="N1041" s="34"/>
      <c r="O1041" s="34">
        <f t="shared" si="147"/>
        <v>794000</v>
      </c>
      <c r="P1041" s="34"/>
      <c r="Q1041" s="34"/>
      <c r="R1041" s="34"/>
      <c r="S1041" s="34"/>
      <c r="T1041" s="3" t="s">
        <v>2130</v>
      </c>
    </row>
    <row r="1042" spans="1:21" x14ac:dyDescent="0.35">
      <c r="A1042" s="3" t="s">
        <v>2025</v>
      </c>
      <c r="B1042" s="3"/>
      <c r="C1042" s="3"/>
      <c r="D1042" s="3"/>
      <c r="E1042" s="91"/>
      <c r="F1042" s="34">
        <f>+D1042*0.8364</f>
        <v>0</v>
      </c>
      <c r="G1042" s="34"/>
      <c r="H1042" s="34"/>
      <c r="I1042" s="34"/>
      <c r="J1042" s="34"/>
      <c r="K1042" s="98">
        <v>44433</v>
      </c>
      <c r="L1042" s="3" t="s">
        <v>9</v>
      </c>
      <c r="M1042" s="34"/>
      <c r="N1042" s="34">
        <v>301000</v>
      </c>
      <c r="O1042" s="34">
        <f t="shared" si="147"/>
        <v>301000</v>
      </c>
      <c r="P1042" s="34"/>
      <c r="Q1042" s="34"/>
      <c r="R1042" s="34"/>
      <c r="S1042" s="34"/>
      <c r="T1042" s="3" t="s">
        <v>2130</v>
      </c>
    </row>
    <row r="1043" spans="1:21" x14ac:dyDescent="0.35">
      <c r="A1043" s="3" t="s">
        <v>2025</v>
      </c>
      <c r="B1043" s="3"/>
      <c r="C1043" s="3"/>
      <c r="D1043" s="3"/>
      <c r="E1043" s="91"/>
      <c r="F1043" s="34"/>
      <c r="G1043" s="34"/>
      <c r="H1043" s="34"/>
      <c r="I1043" s="34"/>
      <c r="J1043" s="34"/>
      <c r="K1043" s="98">
        <v>44726</v>
      </c>
      <c r="L1043" s="3" t="s">
        <v>2118</v>
      </c>
      <c r="M1043" s="34"/>
      <c r="N1043" s="34">
        <v>450000</v>
      </c>
      <c r="O1043" s="34">
        <f t="shared" si="147"/>
        <v>450000</v>
      </c>
      <c r="P1043" s="34"/>
      <c r="Q1043" s="34"/>
      <c r="R1043" s="34"/>
      <c r="S1043" s="34"/>
      <c r="T1043" s="3" t="s">
        <v>2130</v>
      </c>
    </row>
    <row r="1044" spans="1:21" x14ac:dyDescent="0.35">
      <c r="A1044" s="3" t="s">
        <v>2025</v>
      </c>
      <c r="B1044" s="3"/>
      <c r="C1044" s="3"/>
      <c r="D1044" s="3"/>
      <c r="E1044" s="91"/>
      <c r="F1044" s="34"/>
      <c r="G1044" s="34"/>
      <c r="H1044" s="34"/>
      <c r="I1044" s="34"/>
      <c r="J1044" s="34"/>
      <c r="K1044" s="98">
        <v>44732</v>
      </c>
      <c r="L1044" s="3" t="s">
        <v>316</v>
      </c>
      <c r="M1044" s="34">
        <v>716000</v>
      </c>
      <c r="N1044" s="34"/>
      <c r="O1044" s="34">
        <f t="shared" si="147"/>
        <v>716000</v>
      </c>
      <c r="P1044" s="34"/>
      <c r="Q1044" s="34"/>
      <c r="R1044" s="34"/>
      <c r="S1044" s="34"/>
      <c r="T1044" s="3" t="s">
        <v>2130</v>
      </c>
    </row>
    <row r="1045" spans="1:21" x14ac:dyDescent="0.35">
      <c r="A1045" s="3" t="s">
        <v>2025</v>
      </c>
      <c r="B1045" s="3"/>
      <c r="C1045" s="3"/>
      <c r="D1045" s="3"/>
      <c r="E1045" s="91"/>
      <c r="F1045" s="34"/>
      <c r="G1045" s="34"/>
      <c r="H1045" s="34"/>
      <c r="I1045" s="34"/>
      <c r="J1045" s="34"/>
      <c r="K1045" s="98">
        <v>44734</v>
      </c>
      <c r="L1045" s="3" t="s">
        <v>2118</v>
      </c>
      <c r="M1045" s="34"/>
      <c r="N1045" s="34">
        <v>42000</v>
      </c>
      <c r="O1045" s="34">
        <f t="shared" si="147"/>
        <v>42000</v>
      </c>
      <c r="P1045" s="34"/>
      <c r="Q1045" s="34"/>
      <c r="R1045" s="34"/>
      <c r="S1045" s="34"/>
      <c r="T1045" s="3" t="s">
        <v>2130</v>
      </c>
    </row>
    <row r="1046" spans="1:21" x14ac:dyDescent="0.35">
      <c r="A1046" s="3" t="s">
        <v>2025</v>
      </c>
      <c r="B1046" s="3"/>
      <c r="C1046" s="3"/>
      <c r="D1046" s="3"/>
      <c r="E1046" s="91"/>
      <c r="F1046" s="34"/>
      <c r="G1046" s="34"/>
      <c r="H1046" s="34"/>
      <c r="I1046" s="34"/>
      <c r="J1046" s="34"/>
      <c r="K1046" s="98">
        <v>44722</v>
      </c>
      <c r="L1046" s="3" t="s">
        <v>9</v>
      </c>
      <c r="M1046" s="34"/>
      <c r="N1046" s="34">
        <v>82500</v>
      </c>
      <c r="O1046" s="34">
        <f t="shared" si="147"/>
        <v>82500</v>
      </c>
      <c r="P1046" s="34"/>
      <c r="Q1046" s="34"/>
      <c r="R1046" s="34"/>
      <c r="S1046" s="34"/>
      <c r="T1046" s="3" t="s">
        <v>2130</v>
      </c>
    </row>
    <row r="1047" spans="1:21" x14ac:dyDescent="0.35">
      <c r="A1047" s="3" t="s">
        <v>2025</v>
      </c>
      <c r="B1047" s="3"/>
      <c r="C1047" s="3"/>
      <c r="D1047" s="3"/>
      <c r="E1047" s="91"/>
      <c r="F1047" s="34"/>
      <c r="G1047" s="34"/>
      <c r="H1047" s="34"/>
      <c r="I1047" s="34"/>
      <c r="J1047" s="34"/>
      <c r="K1047" s="98">
        <v>44799</v>
      </c>
      <c r="L1047" s="3" t="s">
        <v>316</v>
      </c>
      <c r="M1047" s="34">
        <v>-794000</v>
      </c>
      <c r="N1047" s="34"/>
      <c r="O1047" s="34">
        <f t="shared" si="147"/>
        <v>-794000</v>
      </c>
      <c r="P1047" s="34"/>
      <c r="Q1047" s="34"/>
      <c r="R1047" s="34"/>
      <c r="S1047" s="34"/>
      <c r="T1047" s="3" t="s">
        <v>2130</v>
      </c>
    </row>
    <row r="1048" spans="1:21" x14ac:dyDescent="0.35">
      <c r="A1048" s="3" t="s">
        <v>2025</v>
      </c>
      <c r="B1048" s="3"/>
      <c r="C1048" s="3"/>
      <c r="D1048" s="3"/>
      <c r="E1048" s="91"/>
      <c r="F1048" s="34"/>
      <c r="G1048" s="34"/>
      <c r="H1048" s="34"/>
      <c r="I1048" s="34"/>
      <c r="J1048" s="34"/>
      <c r="K1048" s="21"/>
      <c r="L1048" s="3"/>
      <c r="M1048" s="34"/>
      <c r="N1048" s="34"/>
      <c r="O1048" s="34"/>
      <c r="P1048" s="34"/>
      <c r="Q1048" s="34"/>
      <c r="R1048" s="34"/>
      <c r="S1048" s="34"/>
      <c r="T1048" s="3" t="s">
        <v>2130</v>
      </c>
    </row>
    <row r="1049" spans="1:21" s="95" customFormat="1" x14ac:dyDescent="0.35">
      <c r="A1049" s="18" t="s">
        <v>2025</v>
      </c>
      <c r="B1049" s="18"/>
      <c r="C1049" s="18"/>
      <c r="D1049" s="18"/>
      <c r="E1049" s="94"/>
      <c r="F1049" s="23"/>
      <c r="G1049" s="23"/>
      <c r="H1049" s="23"/>
      <c r="I1049" s="23"/>
      <c r="J1049" s="23"/>
      <c r="K1049" s="36"/>
      <c r="L1049" s="18"/>
      <c r="M1049" s="23">
        <f t="shared" ref="M1049:N1049" si="148">SUM(M1040:M1048)</f>
        <v>716000</v>
      </c>
      <c r="N1049" s="23">
        <f t="shared" si="148"/>
        <v>880500</v>
      </c>
      <c r="O1049" s="23">
        <f>SUM(O1040:O1048)</f>
        <v>1596500</v>
      </c>
      <c r="P1049" s="23">
        <f>+I1039-M1049</f>
        <v>-716000</v>
      </c>
      <c r="Q1049" s="23">
        <f>+J1039-N1049</f>
        <v>716734.99999999977</v>
      </c>
      <c r="R1049" s="23">
        <f>+P1049+Q1049</f>
        <v>734.99999999976717</v>
      </c>
      <c r="S1049" s="23">
        <f>+O1049</f>
        <v>1596500</v>
      </c>
      <c r="T1049" s="18"/>
      <c r="U1049" s="95" t="s">
        <v>2302</v>
      </c>
    </row>
    <row r="1050" spans="1:21" x14ac:dyDescent="0.35">
      <c r="A1050" s="3" t="s">
        <v>2026</v>
      </c>
      <c r="B1050" s="3" t="s">
        <v>437</v>
      </c>
      <c r="C1050" s="3"/>
      <c r="D1050" s="3">
        <v>139.34</v>
      </c>
      <c r="E1050" s="91">
        <v>11500</v>
      </c>
      <c r="F1050" s="34">
        <f>+D1050*0.8364</f>
        <v>116.543976</v>
      </c>
      <c r="G1050" s="34"/>
      <c r="H1050" s="34">
        <f>+D1050*E1050</f>
        <v>1602410</v>
      </c>
      <c r="I1050" s="34">
        <f>+CEILING(F1050*G1050,1000)</f>
        <v>0</v>
      </c>
      <c r="J1050" s="34">
        <f>(H1050-I1050)</f>
        <v>1602410</v>
      </c>
      <c r="K1050" s="21">
        <v>44423</v>
      </c>
      <c r="L1050" s="3" t="s">
        <v>2109</v>
      </c>
      <c r="M1050" s="34"/>
      <c r="N1050" s="34"/>
      <c r="O1050" s="34"/>
      <c r="P1050" s="34"/>
      <c r="Q1050" s="34"/>
      <c r="R1050" s="34"/>
      <c r="S1050" s="34"/>
      <c r="T1050" s="3" t="s">
        <v>2148</v>
      </c>
      <c r="U1050" s="1" t="s">
        <v>2303</v>
      </c>
    </row>
    <row r="1051" spans="1:21" x14ac:dyDescent="0.35">
      <c r="A1051" s="3" t="s">
        <v>2026</v>
      </c>
      <c r="B1051" s="3"/>
      <c r="C1051" s="3"/>
      <c r="D1051" s="3"/>
      <c r="E1051" s="91"/>
      <c r="F1051" s="34"/>
      <c r="G1051" s="34"/>
      <c r="H1051" s="34"/>
      <c r="I1051" s="34"/>
      <c r="J1051" s="34"/>
      <c r="K1051" s="21">
        <v>44423</v>
      </c>
      <c r="L1051" s="3" t="s">
        <v>316</v>
      </c>
      <c r="M1051" s="34">
        <v>800000</v>
      </c>
      <c r="N1051" s="34"/>
      <c r="O1051" s="34">
        <f t="shared" ref="O1051:O1056" si="149">+SUM(M1051:N1051)</f>
        <v>800000</v>
      </c>
      <c r="P1051" s="34"/>
      <c r="Q1051" s="34"/>
      <c r="R1051" s="34"/>
      <c r="S1051" s="34"/>
      <c r="T1051" s="3" t="s">
        <v>2148</v>
      </c>
    </row>
    <row r="1052" spans="1:21" x14ac:dyDescent="0.35">
      <c r="A1052" s="3" t="s">
        <v>2026</v>
      </c>
      <c r="B1052" s="3"/>
      <c r="C1052" s="3"/>
      <c r="D1052" s="3"/>
      <c r="E1052" s="91"/>
      <c r="F1052" s="34"/>
      <c r="G1052" s="34"/>
      <c r="H1052" s="34"/>
      <c r="I1052" s="34"/>
      <c r="J1052" s="34"/>
      <c r="K1052" s="21">
        <v>44515</v>
      </c>
      <c r="L1052" s="3" t="s">
        <v>2118</v>
      </c>
      <c r="M1052" s="34"/>
      <c r="N1052" s="34">
        <v>320000</v>
      </c>
      <c r="O1052" s="34">
        <f t="shared" si="149"/>
        <v>320000</v>
      </c>
      <c r="P1052" s="34"/>
      <c r="Q1052" s="34"/>
      <c r="R1052" s="34"/>
      <c r="S1052" s="34"/>
      <c r="T1052" s="3" t="s">
        <v>2148</v>
      </c>
    </row>
    <row r="1053" spans="1:21" x14ac:dyDescent="0.35">
      <c r="A1053" s="3" t="s">
        <v>2026</v>
      </c>
      <c r="B1053" s="3"/>
      <c r="C1053" s="3"/>
      <c r="D1053" s="3"/>
      <c r="E1053" s="91"/>
      <c r="F1053" s="34"/>
      <c r="G1053" s="34"/>
      <c r="H1053" s="34"/>
      <c r="I1053" s="34"/>
      <c r="J1053" s="34"/>
      <c r="K1053" s="21">
        <v>44609</v>
      </c>
      <c r="L1053" s="3" t="s">
        <v>2118</v>
      </c>
      <c r="M1053" s="34"/>
      <c r="N1053" s="34">
        <v>320000</v>
      </c>
      <c r="O1053" s="34">
        <f t="shared" si="149"/>
        <v>320000</v>
      </c>
      <c r="P1053" s="34"/>
      <c r="Q1053" s="34"/>
      <c r="R1053" s="34"/>
      <c r="S1053" s="34"/>
      <c r="T1053" s="3" t="s">
        <v>2148</v>
      </c>
    </row>
    <row r="1054" spans="1:21" x14ac:dyDescent="0.35">
      <c r="A1054" s="3" t="s">
        <v>2026</v>
      </c>
      <c r="B1054" s="3"/>
      <c r="C1054" s="3"/>
      <c r="D1054" s="3"/>
      <c r="E1054" s="91"/>
      <c r="F1054" s="34"/>
      <c r="G1054" s="34"/>
      <c r="H1054" s="34"/>
      <c r="I1054" s="34"/>
      <c r="J1054" s="34"/>
      <c r="K1054" s="3">
        <v>44826</v>
      </c>
      <c r="L1054" s="3" t="s">
        <v>316</v>
      </c>
      <c r="M1054" s="34">
        <v>-800000</v>
      </c>
      <c r="N1054" s="34"/>
      <c r="O1054" s="34">
        <f t="shared" si="149"/>
        <v>-800000</v>
      </c>
      <c r="P1054" s="34"/>
      <c r="Q1054" s="34"/>
      <c r="R1054" s="34"/>
      <c r="S1054" s="34"/>
      <c r="T1054" s="3" t="s">
        <v>2148</v>
      </c>
    </row>
    <row r="1055" spans="1:21" x14ac:dyDescent="0.35">
      <c r="A1055" s="3" t="s">
        <v>2026</v>
      </c>
      <c r="B1055" s="3"/>
      <c r="C1055" s="3"/>
      <c r="D1055" s="3"/>
      <c r="E1055" s="91"/>
      <c r="F1055" s="34"/>
      <c r="G1055" s="34"/>
      <c r="H1055" s="34"/>
      <c r="I1055" s="34"/>
      <c r="J1055" s="34"/>
      <c r="K1055" s="3">
        <v>44830</v>
      </c>
      <c r="L1055" s="3" t="s">
        <v>2118</v>
      </c>
      <c r="M1055" s="34"/>
      <c r="N1055" s="34">
        <v>244400</v>
      </c>
      <c r="O1055" s="34">
        <f t="shared" si="149"/>
        <v>244400</v>
      </c>
      <c r="P1055" s="34"/>
      <c r="Q1055" s="34"/>
      <c r="R1055" s="34"/>
      <c r="S1055" s="34"/>
      <c r="T1055" s="3" t="s">
        <v>2148</v>
      </c>
    </row>
    <row r="1056" spans="1:21" x14ac:dyDescent="0.35">
      <c r="A1056" s="3" t="s">
        <v>2026</v>
      </c>
      <c r="B1056" s="3"/>
      <c r="C1056" s="3"/>
      <c r="D1056" s="3"/>
      <c r="E1056" s="91"/>
      <c r="F1056" s="34">
        <f>+D1056*0.8364</f>
        <v>0</v>
      </c>
      <c r="G1056" s="34"/>
      <c r="H1056" s="34"/>
      <c r="I1056" s="34"/>
      <c r="J1056" s="34"/>
      <c r="K1056" s="21">
        <v>44830</v>
      </c>
      <c r="L1056" s="3" t="s">
        <v>316</v>
      </c>
      <c r="M1056" s="34">
        <v>718000</v>
      </c>
      <c r="N1056" s="34"/>
      <c r="O1056" s="34">
        <f t="shared" si="149"/>
        <v>718000</v>
      </c>
      <c r="P1056" s="34"/>
      <c r="Q1056" s="34"/>
      <c r="R1056" s="34"/>
      <c r="S1056" s="34"/>
      <c r="T1056" s="3" t="s">
        <v>2148</v>
      </c>
    </row>
    <row r="1057" spans="1:21" x14ac:dyDescent="0.35">
      <c r="A1057" s="3" t="s">
        <v>2026</v>
      </c>
      <c r="B1057" s="3"/>
      <c r="C1057" s="3"/>
      <c r="D1057" s="3"/>
      <c r="E1057" s="91"/>
      <c r="F1057" s="34"/>
      <c r="G1057" s="34"/>
      <c r="H1057" s="34"/>
      <c r="I1057" s="34"/>
      <c r="J1057" s="34"/>
      <c r="K1057" s="21"/>
      <c r="L1057" s="3"/>
      <c r="M1057" s="34"/>
      <c r="N1057" s="34"/>
      <c r="O1057" s="34"/>
      <c r="P1057" s="34"/>
      <c r="Q1057" s="34"/>
      <c r="R1057" s="34"/>
      <c r="S1057" s="34"/>
      <c r="T1057" s="3" t="s">
        <v>2148</v>
      </c>
    </row>
    <row r="1058" spans="1:21" s="95" customFormat="1" x14ac:dyDescent="0.35">
      <c r="A1058" s="18" t="s">
        <v>2026</v>
      </c>
      <c r="B1058" s="18"/>
      <c r="C1058" s="18"/>
      <c r="D1058" s="18"/>
      <c r="E1058" s="94"/>
      <c r="F1058" s="23"/>
      <c r="G1058" s="23"/>
      <c r="H1058" s="23"/>
      <c r="I1058" s="23"/>
      <c r="J1058" s="23"/>
      <c r="K1058" s="36"/>
      <c r="L1058" s="18"/>
      <c r="M1058" s="23">
        <f t="shared" ref="M1058:N1058" si="150">SUM(M1051:M1057)</f>
        <v>718000</v>
      </c>
      <c r="N1058" s="23">
        <f t="shared" si="150"/>
        <v>884400</v>
      </c>
      <c r="O1058" s="23">
        <f>SUM(O1051:O1057)</f>
        <v>1602400</v>
      </c>
      <c r="P1058" s="23">
        <f>+I1050-M1058</f>
        <v>-718000</v>
      </c>
      <c r="Q1058" s="23">
        <f>+J1050-N1058</f>
        <v>718010</v>
      </c>
      <c r="R1058" s="23">
        <f>+P1058+Q1058</f>
        <v>10</v>
      </c>
      <c r="S1058" s="23">
        <f>+O1058</f>
        <v>1602400</v>
      </c>
      <c r="T1058" s="18"/>
      <c r="U1058" s="95" t="s">
        <v>2302</v>
      </c>
    </row>
    <row r="1059" spans="1:21" x14ac:dyDescent="0.35">
      <c r="A1059" s="3" t="s">
        <v>2027</v>
      </c>
      <c r="B1059" s="3" t="s">
        <v>437</v>
      </c>
      <c r="C1059" s="3"/>
      <c r="D1059" s="3">
        <v>139.34</v>
      </c>
      <c r="E1059" s="91">
        <v>11000</v>
      </c>
      <c r="F1059" s="34">
        <f>+D1059*0.8364</f>
        <v>116.543976</v>
      </c>
      <c r="G1059" s="34"/>
      <c r="H1059" s="34">
        <f>+D1059*E1059</f>
        <v>1532740</v>
      </c>
      <c r="I1059" s="34">
        <f>+CEILING(F1059*G1059,1000)</f>
        <v>0</v>
      </c>
      <c r="J1059" s="34">
        <f>(H1059-I1059)</f>
        <v>1532740</v>
      </c>
      <c r="K1059" s="98">
        <v>44400</v>
      </c>
      <c r="L1059" s="3" t="s">
        <v>2109</v>
      </c>
      <c r="M1059" s="34"/>
      <c r="N1059" s="34"/>
      <c r="O1059" s="34"/>
      <c r="P1059" s="34"/>
      <c r="Q1059" s="34"/>
      <c r="R1059" s="34"/>
      <c r="S1059" s="34"/>
      <c r="T1059" s="3" t="s">
        <v>2149</v>
      </c>
      <c r="U1059" s="1" t="s">
        <v>2303</v>
      </c>
    </row>
    <row r="1060" spans="1:21" x14ac:dyDescent="0.35">
      <c r="A1060" s="3" t="s">
        <v>2027</v>
      </c>
      <c r="B1060" s="3"/>
      <c r="C1060" s="3"/>
      <c r="D1060" s="3"/>
      <c r="E1060" s="91"/>
      <c r="F1060" s="34"/>
      <c r="G1060" s="34"/>
      <c r="H1060" s="34"/>
      <c r="I1060" s="34"/>
      <c r="J1060" s="34"/>
      <c r="K1060" s="98">
        <v>44400</v>
      </c>
      <c r="L1060" s="3" t="s">
        <v>316</v>
      </c>
      <c r="M1060" s="34">
        <v>650000</v>
      </c>
      <c r="N1060" s="34"/>
      <c r="O1060" s="34">
        <f t="shared" ref="O1060:O1072" si="151">+SUM(M1060:N1060)</f>
        <v>650000</v>
      </c>
      <c r="P1060" s="34"/>
      <c r="Q1060" s="34"/>
      <c r="R1060" s="34"/>
      <c r="S1060" s="34"/>
      <c r="T1060" s="3" t="s">
        <v>2149</v>
      </c>
    </row>
    <row r="1061" spans="1:21" x14ac:dyDescent="0.35">
      <c r="A1061" s="3" t="s">
        <v>2027</v>
      </c>
      <c r="B1061" s="3"/>
      <c r="C1061" s="3"/>
      <c r="D1061" s="3"/>
      <c r="E1061" s="91"/>
      <c r="F1061" s="34"/>
      <c r="G1061" s="34"/>
      <c r="H1061" s="34"/>
      <c r="I1061" s="34"/>
      <c r="J1061" s="34"/>
      <c r="K1061" s="98">
        <v>44403</v>
      </c>
      <c r="L1061" s="3" t="s">
        <v>316</v>
      </c>
      <c r="M1061" s="34">
        <v>50000</v>
      </c>
      <c r="N1061" s="34"/>
      <c r="O1061" s="34">
        <f t="shared" si="151"/>
        <v>50000</v>
      </c>
      <c r="P1061" s="34"/>
      <c r="Q1061" s="34"/>
      <c r="R1061" s="34"/>
      <c r="S1061" s="34"/>
      <c r="T1061" s="3" t="s">
        <v>2149</v>
      </c>
    </row>
    <row r="1062" spans="1:21" x14ac:dyDescent="0.35">
      <c r="A1062" s="3" t="s">
        <v>2027</v>
      </c>
      <c r="B1062" s="3"/>
      <c r="C1062" s="3"/>
      <c r="D1062" s="3"/>
      <c r="E1062" s="91"/>
      <c r="F1062" s="34"/>
      <c r="G1062" s="34"/>
      <c r="H1062" s="34"/>
      <c r="I1062" s="34"/>
      <c r="J1062" s="34"/>
      <c r="K1062" s="98">
        <v>44406</v>
      </c>
      <c r="L1062" s="100" t="s">
        <v>2242</v>
      </c>
      <c r="M1062" s="100">
        <v>-250000</v>
      </c>
      <c r="N1062" s="34"/>
      <c r="O1062" s="34">
        <f t="shared" si="151"/>
        <v>-250000</v>
      </c>
      <c r="P1062" s="34"/>
      <c r="Q1062" s="34"/>
      <c r="R1062" s="34"/>
      <c r="S1062" s="34"/>
      <c r="T1062" s="3" t="s">
        <v>2149</v>
      </c>
    </row>
    <row r="1063" spans="1:21" x14ac:dyDescent="0.35">
      <c r="A1063" s="3" t="s">
        <v>2027</v>
      </c>
      <c r="B1063" s="3"/>
      <c r="C1063" s="3"/>
      <c r="D1063" s="3"/>
      <c r="E1063" s="91"/>
      <c r="F1063" s="34"/>
      <c r="G1063" s="34"/>
      <c r="H1063" s="34"/>
      <c r="I1063" s="34"/>
      <c r="J1063" s="34"/>
      <c r="K1063" s="98">
        <v>44406</v>
      </c>
      <c r="L1063" s="100" t="s">
        <v>2237</v>
      </c>
      <c r="M1063" s="100">
        <v>-100000</v>
      </c>
      <c r="N1063" s="34"/>
      <c r="O1063" s="34">
        <f t="shared" si="151"/>
        <v>-100000</v>
      </c>
      <c r="P1063" s="34"/>
      <c r="Q1063" s="34"/>
      <c r="R1063" s="34"/>
      <c r="S1063" s="34"/>
      <c r="T1063" s="3" t="s">
        <v>2149</v>
      </c>
    </row>
    <row r="1064" spans="1:21" x14ac:dyDescent="0.35">
      <c r="A1064" s="3" t="s">
        <v>2027</v>
      </c>
      <c r="B1064" s="3"/>
      <c r="C1064" s="3"/>
      <c r="D1064" s="3"/>
      <c r="E1064" s="91"/>
      <c r="F1064" s="34"/>
      <c r="G1064" s="34"/>
      <c r="H1064" s="34"/>
      <c r="I1064" s="34"/>
      <c r="J1064" s="34"/>
      <c r="K1064" s="98">
        <v>44418</v>
      </c>
      <c r="L1064" s="3" t="s">
        <v>9</v>
      </c>
      <c r="M1064" s="34"/>
      <c r="N1064" s="34">
        <v>50000</v>
      </c>
      <c r="O1064" s="34">
        <f t="shared" si="151"/>
        <v>50000</v>
      </c>
      <c r="P1064" s="34"/>
      <c r="Q1064" s="34"/>
      <c r="R1064" s="34"/>
      <c r="S1064" s="34"/>
      <c r="T1064" s="3" t="s">
        <v>2149</v>
      </c>
    </row>
    <row r="1065" spans="1:21" x14ac:dyDescent="0.35">
      <c r="A1065" s="3" t="s">
        <v>2027</v>
      </c>
      <c r="B1065" s="3"/>
      <c r="C1065" s="3"/>
      <c r="D1065" s="3"/>
      <c r="E1065" s="91"/>
      <c r="F1065" s="34"/>
      <c r="G1065" s="34"/>
      <c r="H1065" s="34"/>
      <c r="I1065" s="34"/>
      <c r="J1065" s="34"/>
      <c r="K1065" s="98">
        <v>44444</v>
      </c>
      <c r="L1065" s="100" t="s">
        <v>2238</v>
      </c>
      <c r="M1065" s="34"/>
      <c r="N1065" s="100">
        <v>-18000</v>
      </c>
      <c r="O1065" s="34">
        <f t="shared" si="151"/>
        <v>-18000</v>
      </c>
      <c r="P1065" s="34"/>
      <c r="Q1065" s="34"/>
      <c r="R1065" s="34"/>
      <c r="S1065" s="34"/>
      <c r="T1065" s="3" t="s">
        <v>2149</v>
      </c>
    </row>
    <row r="1066" spans="1:21" x14ac:dyDescent="0.35">
      <c r="A1066" s="3" t="s">
        <v>2027</v>
      </c>
      <c r="B1066" s="3"/>
      <c r="C1066" s="3"/>
      <c r="D1066" s="3"/>
      <c r="E1066" s="91"/>
      <c r="F1066" s="34"/>
      <c r="G1066" s="34"/>
      <c r="H1066" s="34"/>
      <c r="I1066" s="34"/>
      <c r="J1066" s="34"/>
      <c r="K1066" s="98"/>
      <c r="L1066" s="100" t="s">
        <v>2239</v>
      </c>
      <c r="M1066" s="34"/>
      <c r="N1066" s="100">
        <v>268000</v>
      </c>
      <c r="O1066" s="34">
        <f t="shared" si="151"/>
        <v>268000</v>
      </c>
      <c r="P1066" s="34"/>
      <c r="Q1066" s="34"/>
      <c r="R1066" s="34"/>
      <c r="S1066" s="34"/>
      <c r="T1066" s="3" t="s">
        <v>2149</v>
      </c>
    </row>
    <row r="1067" spans="1:21" x14ac:dyDescent="0.35">
      <c r="A1067" s="3" t="s">
        <v>2027</v>
      </c>
      <c r="B1067" s="3"/>
      <c r="C1067" s="3"/>
      <c r="D1067" s="3"/>
      <c r="E1067" s="91"/>
      <c r="F1067" s="34"/>
      <c r="G1067" s="34"/>
      <c r="H1067" s="34"/>
      <c r="I1067" s="34"/>
      <c r="J1067" s="34"/>
      <c r="K1067" s="98"/>
      <c r="L1067" s="100" t="s">
        <v>2240</v>
      </c>
      <c r="M1067" s="34"/>
      <c r="N1067" s="100">
        <v>100000</v>
      </c>
      <c r="O1067" s="34">
        <f t="shared" si="151"/>
        <v>100000</v>
      </c>
      <c r="P1067" s="34"/>
      <c r="Q1067" s="34"/>
      <c r="R1067" s="34"/>
      <c r="S1067" s="34"/>
      <c r="T1067" s="3" t="s">
        <v>2149</v>
      </c>
    </row>
    <row r="1068" spans="1:21" x14ac:dyDescent="0.35">
      <c r="A1068" s="3" t="s">
        <v>2027</v>
      </c>
      <c r="B1068" s="3"/>
      <c r="C1068" s="3"/>
      <c r="D1068" s="3"/>
      <c r="E1068" s="91"/>
      <c r="F1068" s="34"/>
      <c r="G1068" s="34"/>
      <c r="H1068" s="34"/>
      <c r="I1068" s="34"/>
      <c r="J1068" s="34"/>
      <c r="K1068" s="98">
        <v>44657</v>
      </c>
      <c r="L1068" s="3" t="s">
        <v>2118</v>
      </c>
      <c r="M1068" s="34"/>
      <c r="N1068" s="34">
        <v>16370</v>
      </c>
      <c r="O1068" s="34">
        <f t="shared" si="151"/>
        <v>16370</v>
      </c>
      <c r="P1068" s="34"/>
      <c r="Q1068" s="34"/>
      <c r="R1068" s="34"/>
      <c r="S1068" s="34"/>
      <c r="T1068" s="3" t="s">
        <v>2149</v>
      </c>
    </row>
    <row r="1069" spans="1:21" x14ac:dyDescent="0.35">
      <c r="A1069" s="3" t="s">
        <v>2027</v>
      </c>
      <c r="B1069" s="3"/>
      <c r="C1069" s="3"/>
      <c r="D1069" s="3"/>
      <c r="E1069" s="91"/>
      <c r="F1069" s="34">
        <f>+D1069*0.8364</f>
        <v>0</v>
      </c>
      <c r="G1069" s="34"/>
      <c r="H1069" s="34"/>
      <c r="I1069" s="34"/>
      <c r="J1069" s="34"/>
      <c r="K1069" s="98">
        <v>44800</v>
      </c>
      <c r="L1069" s="3" t="s">
        <v>9</v>
      </c>
      <c r="M1069" s="34"/>
      <c r="N1069" s="34">
        <v>113370</v>
      </c>
      <c r="O1069" s="34">
        <f t="shared" si="151"/>
        <v>113370</v>
      </c>
      <c r="P1069" s="34"/>
      <c r="Q1069" s="34"/>
      <c r="R1069" s="34"/>
      <c r="S1069" s="34"/>
      <c r="T1069" s="3" t="s">
        <v>2149</v>
      </c>
    </row>
    <row r="1070" spans="1:21" x14ac:dyDescent="0.35">
      <c r="A1070" s="3" t="s">
        <v>2027</v>
      </c>
      <c r="B1070" s="3"/>
      <c r="C1070" s="3"/>
      <c r="D1070" s="3"/>
      <c r="E1070" s="91"/>
      <c r="F1070" s="34"/>
      <c r="G1070" s="34"/>
      <c r="H1070" s="34"/>
      <c r="I1070" s="34"/>
      <c r="J1070" s="34"/>
      <c r="K1070" s="98">
        <v>44801</v>
      </c>
      <c r="L1070" s="3" t="s">
        <v>316</v>
      </c>
      <c r="M1070" s="34">
        <v>653000</v>
      </c>
      <c r="N1070" s="34"/>
      <c r="O1070" s="34">
        <f t="shared" si="151"/>
        <v>653000</v>
      </c>
      <c r="P1070" s="34"/>
      <c r="Q1070" s="34"/>
      <c r="R1070" s="34"/>
      <c r="S1070" s="34"/>
      <c r="T1070" s="3" t="s">
        <v>2149</v>
      </c>
    </row>
    <row r="1071" spans="1:21" x14ac:dyDescent="0.35">
      <c r="A1071" s="3" t="s">
        <v>2027</v>
      </c>
      <c r="B1071" s="3"/>
      <c r="C1071" s="3"/>
      <c r="D1071" s="3"/>
      <c r="E1071" s="91"/>
      <c r="F1071" s="34"/>
      <c r="G1071" s="34"/>
      <c r="H1071" s="34"/>
      <c r="I1071" s="34"/>
      <c r="J1071" s="34"/>
      <c r="K1071" s="98">
        <v>44915</v>
      </c>
      <c r="L1071" s="3" t="s">
        <v>316</v>
      </c>
      <c r="M1071" s="34">
        <v>-650000</v>
      </c>
      <c r="N1071" s="34"/>
      <c r="O1071" s="34">
        <f t="shared" si="151"/>
        <v>-650000</v>
      </c>
      <c r="P1071" s="34"/>
      <c r="Q1071" s="34"/>
      <c r="R1071" s="34"/>
      <c r="S1071" s="34"/>
      <c r="T1071" s="3" t="s">
        <v>2149</v>
      </c>
    </row>
    <row r="1072" spans="1:21" x14ac:dyDescent="0.35">
      <c r="A1072" s="3" t="s">
        <v>2027</v>
      </c>
      <c r="B1072" s="3"/>
      <c r="C1072" s="3"/>
      <c r="D1072" s="3"/>
      <c r="E1072" s="91"/>
      <c r="F1072" s="34"/>
      <c r="G1072" s="34"/>
      <c r="H1072" s="34"/>
      <c r="I1072" s="34"/>
      <c r="J1072" s="34"/>
      <c r="K1072" s="98">
        <v>44929</v>
      </c>
      <c r="L1072" s="3" t="s">
        <v>9</v>
      </c>
      <c r="M1072" s="34"/>
      <c r="N1072" s="34">
        <v>650000</v>
      </c>
      <c r="O1072" s="34">
        <f t="shared" si="151"/>
        <v>650000</v>
      </c>
      <c r="P1072" s="34"/>
      <c r="Q1072" s="34"/>
      <c r="R1072" s="34"/>
      <c r="S1072" s="34"/>
      <c r="T1072" s="3" t="s">
        <v>2149</v>
      </c>
    </row>
    <row r="1073" spans="1:21" x14ac:dyDescent="0.35">
      <c r="A1073" s="3" t="s">
        <v>2027</v>
      </c>
      <c r="B1073" s="3"/>
      <c r="C1073" s="3"/>
      <c r="D1073" s="3"/>
      <c r="E1073" s="91"/>
      <c r="F1073" s="34"/>
      <c r="G1073" s="34"/>
      <c r="H1073" s="34"/>
      <c r="I1073" s="34"/>
      <c r="J1073" s="34"/>
      <c r="K1073" s="21"/>
      <c r="L1073" s="3"/>
      <c r="M1073" s="34"/>
      <c r="N1073" s="34"/>
      <c r="O1073" s="34"/>
      <c r="P1073" s="34"/>
      <c r="Q1073" s="34"/>
      <c r="R1073" s="34"/>
      <c r="S1073" s="34"/>
      <c r="T1073" s="3" t="s">
        <v>2149</v>
      </c>
    </row>
    <row r="1074" spans="1:21" s="95" customFormat="1" x14ac:dyDescent="0.35">
      <c r="A1074" s="18" t="s">
        <v>2027</v>
      </c>
      <c r="B1074" s="18"/>
      <c r="C1074" s="18"/>
      <c r="D1074" s="18"/>
      <c r="E1074" s="94"/>
      <c r="F1074" s="23"/>
      <c r="G1074" s="23"/>
      <c r="H1074" s="23"/>
      <c r="I1074" s="23"/>
      <c r="J1074" s="23"/>
      <c r="K1074" s="36"/>
      <c r="L1074" s="18"/>
      <c r="M1074" s="23">
        <f t="shared" ref="M1074:N1074" si="152">SUM(M1060:M1073)</f>
        <v>353000</v>
      </c>
      <c r="N1074" s="23">
        <f t="shared" si="152"/>
        <v>1179740</v>
      </c>
      <c r="O1074" s="23">
        <f>SUM(O1060:O1073)</f>
        <v>1532740</v>
      </c>
      <c r="P1074" s="23">
        <f>+I1059-M1074</f>
        <v>-353000</v>
      </c>
      <c r="Q1074" s="23">
        <f>+J1059-N1074</f>
        <v>353000</v>
      </c>
      <c r="R1074" s="23">
        <f>+P1074+Q1074</f>
        <v>0</v>
      </c>
      <c r="S1074" s="23">
        <f>+O1074</f>
        <v>1532740</v>
      </c>
      <c r="T1074" s="18"/>
      <c r="U1074" s="95" t="s">
        <v>2302</v>
      </c>
    </row>
    <row r="1075" spans="1:21" x14ac:dyDescent="0.35">
      <c r="A1075" s="3" t="s">
        <v>2028</v>
      </c>
      <c r="B1075" s="3" t="s">
        <v>437</v>
      </c>
      <c r="C1075" s="3"/>
      <c r="D1075" s="3">
        <v>119.83</v>
      </c>
      <c r="E1075" s="91">
        <v>9600</v>
      </c>
      <c r="F1075" s="34">
        <f>+D1075*0.8364</f>
        <v>100.225812</v>
      </c>
      <c r="G1075" s="34"/>
      <c r="H1075" s="34">
        <f>+D1075*E1075</f>
        <v>1150368</v>
      </c>
      <c r="I1075" s="34">
        <f>+CEILING(F1075*G1075,1000)</f>
        <v>0</v>
      </c>
      <c r="J1075" s="34">
        <f>(H1075-I1075)</f>
        <v>1150368</v>
      </c>
      <c r="K1075" s="98">
        <v>44204</v>
      </c>
      <c r="L1075" s="3" t="s">
        <v>2109</v>
      </c>
      <c r="M1075" s="34"/>
      <c r="N1075" s="34"/>
      <c r="O1075" s="34"/>
      <c r="P1075" s="34"/>
      <c r="Q1075" s="34"/>
      <c r="R1075" s="34"/>
      <c r="S1075" s="34"/>
      <c r="T1075" s="3" t="s">
        <v>2150</v>
      </c>
      <c r="U1075" s="1" t="s">
        <v>2303</v>
      </c>
    </row>
    <row r="1076" spans="1:21" x14ac:dyDescent="0.35">
      <c r="A1076" s="3" t="s">
        <v>2028</v>
      </c>
      <c r="B1076" s="3"/>
      <c r="C1076" s="3"/>
      <c r="D1076" s="3"/>
      <c r="E1076" s="91"/>
      <c r="F1076" s="34"/>
      <c r="G1076" s="34"/>
      <c r="H1076" s="34"/>
      <c r="I1076" s="34"/>
      <c r="J1076" s="34"/>
      <c r="K1076" s="98">
        <v>44204</v>
      </c>
      <c r="L1076" s="3" t="s">
        <v>1182</v>
      </c>
      <c r="M1076" s="34"/>
      <c r="N1076" s="34">
        <v>1076000</v>
      </c>
      <c r="O1076" s="34">
        <f t="shared" ref="O1076:O1080" si="153">+SUM(M1076:N1076)</f>
        <v>1076000</v>
      </c>
      <c r="P1076" s="34"/>
      <c r="Q1076" s="34"/>
      <c r="R1076" s="34"/>
      <c r="S1076" s="34"/>
      <c r="T1076" s="3" t="s">
        <v>2150</v>
      </c>
    </row>
    <row r="1077" spans="1:21" x14ac:dyDescent="0.35">
      <c r="A1077" s="3" t="s">
        <v>2028</v>
      </c>
      <c r="B1077" s="3"/>
      <c r="C1077" s="3"/>
      <c r="D1077" s="3"/>
      <c r="E1077" s="91"/>
      <c r="F1077" s="34"/>
      <c r="G1077" s="34"/>
      <c r="H1077" s="34"/>
      <c r="I1077" s="34"/>
      <c r="J1077" s="34"/>
      <c r="K1077" s="98">
        <v>44515</v>
      </c>
      <c r="L1077" s="3" t="s">
        <v>1182</v>
      </c>
      <c r="M1077" s="34"/>
      <c r="N1077" s="34">
        <v>-31800</v>
      </c>
      <c r="O1077" s="34">
        <f t="shared" si="153"/>
        <v>-31800</v>
      </c>
      <c r="P1077" s="34"/>
      <c r="Q1077" s="34"/>
      <c r="R1077" s="34"/>
      <c r="S1077" s="34"/>
      <c r="T1077" s="3" t="s">
        <v>2150</v>
      </c>
    </row>
    <row r="1078" spans="1:21" x14ac:dyDescent="0.35">
      <c r="A1078" s="3" t="s">
        <v>2028</v>
      </c>
      <c r="B1078" s="3"/>
      <c r="C1078" s="3"/>
      <c r="D1078" s="3"/>
      <c r="E1078" s="91"/>
      <c r="F1078" s="34"/>
      <c r="G1078" s="34"/>
      <c r="H1078" s="34"/>
      <c r="I1078" s="34"/>
      <c r="J1078" s="34"/>
      <c r="K1078" s="98">
        <v>44516</v>
      </c>
      <c r="L1078" s="3" t="s">
        <v>9</v>
      </c>
      <c r="M1078" s="34"/>
      <c r="N1078" s="34">
        <v>-436000</v>
      </c>
      <c r="O1078" s="34">
        <f t="shared" si="153"/>
        <v>-436000</v>
      </c>
      <c r="P1078" s="34"/>
      <c r="Q1078" s="34"/>
      <c r="R1078" s="34"/>
      <c r="S1078" s="34"/>
      <c r="T1078" s="3" t="s">
        <v>2150</v>
      </c>
    </row>
    <row r="1079" spans="1:21" x14ac:dyDescent="0.35">
      <c r="A1079" s="3" t="s">
        <v>2028</v>
      </c>
      <c r="B1079" s="3"/>
      <c r="C1079" s="3"/>
      <c r="D1079" s="3"/>
      <c r="E1079" s="91"/>
      <c r="F1079" s="34"/>
      <c r="G1079" s="34"/>
      <c r="H1079" s="34"/>
      <c r="I1079" s="34"/>
      <c r="J1079" s="34"/>
      <c r="K1079" s="98">
        <v>44517</v>
      </c>
      <c r="L1079" s="3" t="s">
        <v>316</v>
      </c>
      <c r="M1079" s="34">
        <v>561000</v>
      </c>
      <c r="N1079" s="34"/>
      <c r="O1079" s="34">
        <f t="shared" si="153"/>
        <v>561000</v>
      </c>
      <c r="P1079" s="34"/>
      <c r="Q1079" s="34"/>
      <c r="R1079" s="34"/>
      <c r="S1079" s="34"/>
      <c r="T1079" s="3" t="s">
        <v>2150</v>
      </c>
    </row>
    <row r="1080" spans="1:21" x14ac:dyDescent="0.35">
      <c r="A1080" s="3" t="s">
        <v>2028</v>
      </c>
      <c r="B1080" s="3"/>
      <c r="C1080" s="3"/>
      <c r="D1080" s="3"/>
      <c r="E1080" s="91"/>
      <c r="F1080" s="34">
        <f>+D1080*0.8364</f>
        <v>0</v>
      </c>
      <c r="G1080" s="34"/>
      <c r="H1080" s="34"/>
      <c r="I1080" s="34"/>
      <c r="J1080" s="34"/>
      <c r="K1080" s="98">
        <v>44519</v>
      </c>
      <c r="L1080" s="3" t="s">
        <v>1182</v>
      </c>
      <c r="M1080" s="34"/>
      <c r="N1080" s="34">
        <v>-18800</v>
      </c>
      <c r="O1080" s="34">
        <f t="shared" si="153"/>
        <v>-18800</v>
      </c>
      <c r="P1080" s="34"/>
      <c r="Q1080" s="34"/>
      <c r="R1080" s="34"/>
      <c r="S1080" s="34"/>
      <c r="T1080" s="3" t="s">
        <v>2150</v>
      </c>
    </row>
    <row r="1081" spans="1:21" x14ac:dyDescent="0.35">
      <c r="A1081" s="3" t="s">
        <v>2028</v>
      </c>
      <c r="B1081" s="3"/>
      <c r="C1081" s="3"/>
      <c r="D1081" s="3"/>
      <c r="E1081" s="91"/>
      <c r="F1081" s="34"/>
      <c r="G1081" s="34"/>
      <c r="H1081" s="34"/>
      <c r="I1081" s="34"/>
      <c r="J1081" s="34"/>
      <c r="K1081" s="21"/>
      <c r="L1081" s="3"/>
      <c r="M1081" s="34"/>
      <c r="N1081" s="34"/>
      <c r="O1081" s="34"/>
      <c r="P1081" s="34"/>
      <c r="Q1081" s="34"/>
      <c r="R1081" s="34"/>
      <c r="S1081" s="34"/>
      <c r="T1081" s="3" t="s">
        <v>2150</v>
      </c>
    </row>
    <row r="1082" spans="1:21" s="95" customFormat="1" x14ac:dyDescent="0.35">
      <c r="A1082" s="18" t="s">
        <v>2028</v>
      </c>
      <c r="B1082" s="18"/>
      <c r="C1082" s="18"/>
      <c r="D1082" s="18"/>
      <c r="E1082" s="94"/>
      <c r="F1082" s="23"/>
      <c r="G1082" s="23"/>
      <c r="H1082" s="23"/>
      <c r="I1082" s="23"/>
      <c r="J1082" s="23"/>
      <c r="K1082" s="36"/>
      <c r="L1082" s="18"/>
      <c r="M1082" s="23">
        <f t="shared" ref="M1082:N1082" si="154">SUM(M1076:M1081)</f>
        <v>561000</v>
      </c>
      <c r="N1082" s="23">
        <f t="shared" si="154"/>
        <v>589400</v>
      </c>
      <c r="O1082" s="23">
        <f>SUM(O1076:O1081)</f>
        <v>1150400</v>
      </c>
      <c r="P1082" s="23">
        <f>+I1075-M1082</f>
        <v>-561000</v>
      </c>
      <c r="Q1082" s="23">
        <f>+J1075-N1082</f>
        <v>560968</v>
      </c>
      <c r="R1082" s="23">
        <f>+P1082+Q1082</f>
        <v>-32</v>
      </c>
      <c r="S1082" s="23">
        <f>+O1082</f>
        <v>1150400</v>
      </c>
      <c r="T1082" s="18"/>
      <c r="U1082" s="95" t="s">
        <v>2302</v>
      </c>
    </row>
    <row r="1083" spans="1:21" x14ac:dyDescent="0.35">
      <c r="A1083" s="3" t="s">
        <v>2029</v>
      </c>
      <c r="B1083" s="3" t="s">
        <v>437</v>
      </c>
      <c r="C1083" s="3"/>
      <c r="D1083" s="3">
        <v>119.44</v>
      </c>
      <c r="E1083" s="91">
        <v>10000</v>
      </c>
      <c r="F1083" s="34">
        <f>+D1083*0.8364</f>
        <v>99.899616000000009</v>
      </c>
      <c r="G1083" s="34"/>
      <c r="H1083" s="34">
        <f>+D1083*E1083</f>
        <v>1194400</v>
      </c>
      <c r="I1083" s="34">
        <f>+CEILING(F1083*G1083,1000)</f>
        <v>0</v>
      </c>
      <c r="J1083" s="34">
        <f>(H1083-I1083)</f>
        <v>1194400</v>
      </c>
      <c r="K1083" s="21">
        <v>44204</v>
      </c>
      <c r="L1083" s="3" t="s">
        <v>2109</v>
      </c>
      <c r="M1083" s="34"/>
      <c r="N1083" s="34"/>
      <c r="O1083" s="34"/>
      <c r="P1083" s="34"/>
      <c r="Q1083" s="34"/>
      <c r="R1083" s="34"/>
      <c r="S1083" s="34"/>
      <c r="T1083" s="3" t="s">
        <v>2150</v>
      </c>
      <c r="U1083" s="1" t="s">
        <v>2303</v>
      </c>
    </row>
    <row r="1084" spans="1:21" x14ac:dyDescent="0.35">
      <c r="A1084" s="3" t="s">
        <v>2029</v>
      </c>
      <c r="B1084" s="3"/>
      <c r="C1084" s="3"/>
      <c r="D1084" s="3"/>
      <c r="E1084" s="91"/>
      <c r="F1084" s="34"/>
      <c r="G1084" s="34"/>
      <c r="H1084" s="34"/>
      <c r="I1084" s="34"/>
      <c r="J1084" s="34"/>
      <c r="K1084" s="21">
        <v>44204</v>
      </c>
      <c r="L1084" s="3" t="s">
        <v>1182</v>
      </c>
      <c r="M1084" s="34"/>
      <c r="N1084" s="34">
        <v>1200000</v>
      </c>
      <c r="O1084" s="34">
        <f t="shared" ref="O1084:O1086" si="155">+SUM(M1084:N1084)</f>
        <v>1200000</v>
      </c>
      <c r="P1084" s="34"/>
      <c r="Q1084" s="34"/>
      <c r="R1084" s="34"/>
      <c r="S1084" s="34"/>
      <c r="T1084" s="3" t="s">
        <v>2150</v>
      </c>
    </row>
    <row r="1085" spans="1:21" x14ac:dyDescent="0.35">
      <c r="A1085" s="3" t="s">
        <v>2029</v>
      </c>
      <c r="B1085" s="3"/>
      <c r="C1085" s="3" t="s">
        <v>265</v>
      </c>
      <c r="D1085" s="3"/>
      <c r="E1085" s="91"/>
      <c r="F1085" s="34"/>
      <c r="G1085" s="34"/>
      <c r="H1085" s="34"/>
      <c r="I1085" s="34"/>
      <c r="J1085" s="34"/>
      <c r="K1085" s="21">
        <v>45140</v>
      </c>
      <c r="L1085" s="3" t="s">
        <v>316</v>
      </c>
      <c r="M1085" s="34">
        <v>560000</v>
      </c>
      <c r="N1085" s="34"/>
      <c r="O1085" s="34">
        <f t="shared" si="155"/>
        <v>560000</v>
      </c>
      <c r="P1085" s="34"/>
      <c r="Q1085" s="34"/>
      <c r="R1085" s="34"/>
      <c r="S1085" s="34"/>
      <c r="T1085" s="3" t="s">
        <v>2150</v>
      </c>
    </row>
    <row r="1086" spans="1:21" x14ac:dyDescent="0.35">
      <c r="A1086" s="3" t="s">
        <v>2029</v>
      </c>
      <c r="B1086" s="3"/>
      <c r="C1086" s="3"/>
      <c r="D1086" s="3"/>
      <c r="E1086" s="91"/>
      <c r="F1086" s="34"/>
      <c r="G1086" s="34"/>
      <c r="H1086" s="34"/>
      <c r="I1086" s="34"/>
      <c r="J1086" s="34"/>
      <c r="K1086" s="21">
        <v>45176</v>
      </c>
      <c r="L1086" s="3" t="s">
        <v>9</v>
      </c>
      <c r="M1086" s="34"/>
      <c r="N1086" s="34">
        <v>-565600</v>
      </c>
      <c r="O1086" s="34">
        <f t="shared" si="155"/>
        <v>-565600</v>
      </c>
      <c r="P1086" s="34"/>
      <c r="Q1086" s="34"/>
      <c r="R1086" s="34"/>
      <c r="S1086" s="34"/>
      <c r="T1086" s="3" t="s">
        <v>2150</v>
      </c>
    </row>
    <row r="1087" spans="1:21" x14ac:dyDescent="0.35">
      <c r="A1087" s="3" t="s">
        <v>2029</v>
      </c>
      <c r="B1087" s="3"/>
      <c r="C1087" s="3"/>
      <c r="D1087" s="3"/>
      <c r="E1087" s="91"/>
      <c r="F1087" s="34"/>
      <c r="G1087" s="34"/>
      <c r="H1087" s="34"/>
      <c r="I1087" s="34"/>
      <c r="J1087" s="34"/>
      <c r="K1087" s="3"/>
      <c r="L1087" s="3"/>
      <c r="M1087" s="34"/>
      <c r="N1087" s="34"/>
      <c r="O1087" s="34"/>
      <c r="P1087" s="34"/>
      <c r="Q1087" s="34"/>
      <c r="R1087" s="34"/>
      <c r="S1087" s="34"/>
      <c r="T1087" s="3" t="s">
        <v>2150</v>
      </c>
    </row>
    <row r="1088" spans="1:21" s="95" customFormat="1" x14ac:dyDescent="0.35">
      <c r="A1088" s="18" t="s">
        <v>2029</v>
      </c>
      <c r="B1088" s="18"/>
      <c r="C1088" s="18"/>
      <c r="D1088" s="18"/>
      <c r="E1088" s="94"/>
      <c r="F1088" s="23"/>
      <c r="G1088" s="23"/>
      <c r="H1088" s="23"/>
      <c r="I1088" s="23"/>
      <c r="J1088" s="23"/>
      <c r="K1088" s="18"/>
      <c r="L1088" s="18"/>
      <c r="M1088" s="23">
        <f t="shared" ref="M1088:N1088" si="156">SUM(M1084:M1087)</f>
        <v>560000</v>
      </c>
      <c r="N1088" s="23">
        <f t="shared" si="156"/>
        <v>634400</v>
      </c>
      <c r="O1088" s="23">
        <f>SUM(O1084:O1087)</f>
        <v>1194400</v>
      </c>
      <c r="P1088" s="23">
        <f>+I1083-M1088</f>
        <v>-560000</v>
      </c>
      <c r="Q1088" s="23">
        <f>+J1083-N1088</f>
        <v>560000</v>
      </c>
      <c r="R1088" s="23">
        <f>+P1088+Q1088</f>
        <v>0</v>
      </c>
      <c r="S1088" s="23">
        <f>+O1088</f>
        <v>1194400</v>
      </c>
      <c r="T1088" s="18"/>
      <c r="U1088" s="95" t="s">
        <v>2302</v>
      </c>
    </row>
    <row r="1089" spans="1:21" x14ac:dyDescent="0.35">
      <c r="A1089" s="3" t="s">
        <v>2030</v>
      </c>
      <c r="B1089" s="3" t="s">
        <v>437</v>
      </c>
      <c r="C1089" s="3"/>
      <c r="D1089" s="3">
        <v>119.44</v>
      </c>
      <c r="E1089" s="91">
        <v>10000</v>
      </c>
      <c r="F1089" s="34">
        <f>+D1089*0.8364</f>
        <v>99.899616000000009</v>
      </c>
      <c r="G1089" s="34"/>
      <c r="H1089" s="34">
        <f>+D1089*E1089</f>
        <v>1194400</v>
      </c>
      <c r="I1089" s="34">
        <f>+CEILING(F1089*G1089,1000)</f>
        <v>0</v>
      </c>
      <c r="J1089" s="34">
        <f>(H1089-I1089)</f>
        <v>1194400</v>
      </c>
      <c r="K1089" s="98">
        <v>44426</v>
      </c>
      <c r="L1089" s="3" t="s">
        <v>2109</v>
      </c>
      <c r="M1089" s="34"/>
      <c r="N1089" s="34"/>
      <c r="O1089" s="34"/>
      <c r="P1089" s="34"/>
      <c r="Q1089" s="34"/>
      <c r="R1089" s="34"/>
      <c r="S1089" s="34"/>
      <c r="T1089" s="3" t="s">
        <v>2130</v>
      </c>
      <c r="U1089" s="1" t="s">
        <v>2303</v>
      </c>
    </row>
    <row r="1090" spans="1:21" x14ac:dyDescent="0.35">
      <c r="A1090" s="3" t="s">
        <v>2030</v>
      </c>
      <c r="B1090" s="3"/>
      <c r="C1090" s="3"/>
      <c r="D1090" s="3"/>
      <c r="E1090" s="91"/>
      <c r="F1090" s="34">
        <f>+D1090*0.8364</f>
        <v>0</v>
      </c>
      <c r="G1090" s="34"/>
      <c r="H1090" s="34"/>
      <c r="I1090" s="34"/>
      <c r="J1090" s="34"/>
      <c r="K1090" s="98">
        <v>44448</v>
      </c>
      <c r="L1090" s="3" t="s">
        <v>316</v>
      </c>
      <c r="M1090" s="34">
        <v>200000</v>
      </c>
      <c r="N1090" s="34"/>
      <c r="O1090" s="34">
        <f t="shared" ref="O1090:O1110" si="157">+SUM(M1090:N1090)</f>
        <v>200000</v>
      </c>
      <c r="P1090" s="34"/>
      <c r="Q1090" s="34"/>
      <c r="R1090" s="34"/>
      <c r="S1090" s="34"/>
      <c r="T1090" s="3" t="s">
        <v>2130</v>
      </c>
    </row>
    <row r="1091" spans="1:21" x14ac:dyDescent="0.35">
      <c r="A1091" s="3" t="s">
        <v>2030</v>
      </c>
      <c r="B1091" s="3"/>
      <c r="C1091" s="3"/>
      <c r="D1091" s="3"/>
      <c r="E1091" s="91"/>
      <c r="F1091" s="34"/>
      <c r="G1091" s="34"/>
      <c r="H1091" s="34"/>
      <c r="I1091" s="34"/>
      <c r="J1091" s="34"/>
      <c r="K1091" s="98">
        <v>44478</v>
      </c>
      <c r="L1091" s="3" t="s">
        <v>316</v>
      </c>
      <c r="M1091" s="34">
        <v>-200000</v>
      </c>
      <c r="N1091" s="34"/>
      <c r="O1091" s="34">
        <f t="shared" si="157"/>
        <v>-200000</v>
      </c>
      <c r="P1091" s="34"/>
      <c r="Q1091" s="34"/>
      <c r="R1091" s="34"/>
      <c r="S1091" s="34"/>
      <c r="T1091" s="3" t="s">
        <v>2130</v>
      </c>
    </row>
    <row r="1092" spans="1:21" x14ac:dyDescent="0.35">
      <c r="A1092" s="3" t="s">
        <v>2030</v>
      </c>
      <c r="B1092" s="3"/>
      <c r="C1092" s="3"/>
      <c r="D1092" s="3"/>
      <c r="E1092" s="91"/>
      <c r="F1092" s="34"/>
      <c r="G1092" s="34"/>
      <c r="H1092" s="34"/>
      <c r="I1092" s="34"/>
      <c r="J1092" s="34"/>
      <c r="K1092" s="98">
        <v>44455</v>
      </c>
      <c r="L1092" s="3" t="s">
        <v>316</v>
      </c>
      <c r="M1092" s="34">
        <v>200000</v>
      </c>
      <c r="N1092" s="34"/>
      <c r="O1092" s="34">
        <f t="shared" si="157"/>
        <v>200000</v>
      </c>
      <c r="P1092" s="34"/>
      <c r="Q1092" s="34"/>
      <c r="R1092" s="34"/>
      <c r="S1092" s="34"/>
      <c r="T1092" s="3" t="s">
        <v>2130</v>
      </c>
    </row>
    <row r="1093" spans="1:21" x14ac:dyDescent="0.35">
      <c r="A1093" s="3" t="s">
        <v>2030</v>
      </c>
      <c r="B1093" s="3"/>
      <c r="C1093" s="3"/>
      <c r="D1093" s="3"/>
      <c r="E1093" s="91"/>
      <c r="F1093" s="34"/>
      <c r="G1093" s="34"/>
      <c r="H1093" s="34"/>
      <c r="I1093" s="34"/>
      <c r="J1093" s="34"/>
      <c r="K1093" s="98">
        <v>44818</v>
      </c>
      <c r="L1093" s="100" t="s">
        <v>2241</v>
      </c>
      <c r="M1093" s="100">
        <v>550000</v>
      </c>
      <c r="N1093" s="34"/>
      <c r="O1093" s="34">
        <f t="shared" si="157"/>
        <v>550000</v>
      </c>
      <c r="P1093" s="34"/>
      <c r="Q1093" s="34"/>
      <c r="R1093" s="34"/>
      <c r="S1093" s="34"/>
      <c r="T1093" s="3" t="s">
        <v>2130</v>
      </c>
    </row>
    <row r="1094" spans="1:21" x14ac:dyDescent="0.35">
      <c r="A1094" s="3" t="s">
        <v>2030</v>
      </c>
      <c r="B1094" s="3"/>
      <c r="C1094" s="3"/>
      <c r="D1094" s="3"/>
      <c r="E1094" s="91"/>
      <c r="F1094" s="34"/>
      <c r="G1094" s="34"/>
      <c r="H1094" s="34"/>
      <c r="I1094" s="34"/>
      <c r="J1094" s="34"/>
      <c r="K1094" s="98">
        <v>44818</v>
      </c>
      <c r="L1094" s="3" t="s">
        <v>1182</v>
      </c>
      <c r="M1094" s="34"/>
      <c r="N1094" s="34">
        <v>444400</v>
      </c>
      <c r="O1094" s="34">
        <f t="shared" si="157"/>
        <v>444400</v>
      </c>
      <c r="P1094" s="34"/>
      <c r="Q1094" s="34"/>
      <c r="R1094" s="34"/>
      <c r="S1094" s="34"/>
      <c r="T1094" s="3" t="s">
        <v>2130</v>
      </c>
    </row>
    <row r="1095" spans="1:21" x14ac:dyDescent="0.35">
      <c r="A1095" s="3" t="s">
        <v>2030</v>
      </c>
      <c r="B1095" s="3"/>
      <c r="C1095" s="3"/>
      <c r="D1095" s="3"/>
      <c r="E1095" s="91"/>
      <c r="F1095" s="34"/>
      <c r="G1095" s="34"/>
      <c r="H1095" s="34"/>
      <c r="I1095" s="34"/>
      <c r="J1095" s="34"/>
      <c r="K1095" s="21"/>
      <c r="L1095" s="3"/>
      <c r="M1095" s="34"/>
      <c r="N1095" s="34"/>
      <c r="O1095" s="34"/>
      <c r="P1095" s="34"/>
      <c r="Q1095" s="34"/>
      <c r="R1095" s="34"/>
      <c r="S1095" s="34"/>
      <c r="T1095" s="3" t="s">
        <v>2130</v>
      </c>
    </row>
    <row r="1096" spans="1:21" s="95" customFormat="1" x14ac:dyDescent="0.35">
      <c r="A1096" s="18" t="s">
        <v>2030</v>
      </c>
      <c r="B1096" s="18"/>
      <c r="C1096" s="18"/>
      <c r="D1096" s="18"/>
      <c r="E1096" s="94"/>
      <c r="F1096" s="23"/>
      <c r="G1096" s="23"/>
      <c r="H1096" s="23"/>
      <c r="I1096" s="23"/>
      <c r="J1096" s="23"/>
      <c r="K1096" s="36"/>
      <c r="L1096" s="18"/>
      <c r="M1096" s="23">
        <f t="shared" ref="M1096:N1096" si="158">SUM(M1090:M1095)</f>
        <v>750000</v>
      </c>
      <c r="N1096" s="23">
        <f t="shared" si="158"/>
        <v>444400</v>
      </c>
      <c r="O1096" s="23">
        <f>SUM(O1090:O1095)</f>
        <v>1194400</v>
      </c>
      <c r="P1096" s="23">
        <f>+I1089-M1096</f>
        <v>-750000</v>
      </c>
      <c r="Q1096" s="23">
        <f>+J1089-N1096</f>
        <v>750000</v>
      </c>
      <c r="R1096" s="23">
        <f>+P1096+Q1096</f>
        <v>0</v>
      </c>
      <c r="S1096" s="23">
        <f>+O1096</f>
        <v>1194400</v>
      </c>
      <c r="T1096" s="18"/>
      <c r="U1096" s="95" t="s">
        <v>2302</v>
      </c>
    </row>
    <row r="1097" spans="1:21" x14ac:dyDescent="0.35">
      <c r="A1097" s="3" t="s">
        <v>2031</v>
      </c>
      <c r="B1097" s="3" t="s">
        <v>437</v>
      </c>
      <c r="C1097" s="3"/>
      <c r="D1097" s="3">
        <v>119.44</v>
      </c>
      <c r="E1097" s="91">
        <v>10000</v>
      </c>
      <c r="F1097" s="34">
        <f>+D1097*0.8364</f>
        <v>99.899616000000009</v>
      </c>
      <c r="G1097" s="34"/>
      <c r="H1097" s="34">
        <f>+D1097*E1097</f>
        <v>1194400</v>
      </c>
      <c r="I1097" s="34">
        <f>+CEILING(F1097*G1097,1000)</f>
        <v>0</v>
      </c>
      <c r="J1097" s="34">
        <f>(H1097-I1097)</f>
        <v>1194400</v>
      </c>
      <c r="K1097" s="21">
        <v>44426</v>
      </c>
      <c r="L1097" s="3" t="s">
        <v>2109</v>
      </c>
      <c r="M1097" s="34"/>
      <c r="N1097" s="34"/>
      <c r="O1097" s="34"/>
      <c r="P1097" s="34"/>
      <c r="Q1097" s="34"/>
      <c r="R1097" s="34"/>
      <c r="S1097" s="34"/>
      <c r="T1097" s="3" t="s">
        <v>2130</v>
      </c>
      <c r="U1097" s="1" t="s">
        <v>2303</v>
      </c>
    </row>
    <row r="1098" spans="1:21" x14ac:dyDescent="0.35">
      <c r="A1098" s="3" t="s">
        <v>2031</v>
      </c>
      <c r="B1098" s="3"/>
      <c r="C1098" s="3"/>
      <c r="D1098" s="3"/>
      <c r="E1098" s="91"/>
      <c r="F1098" s="34"/>
      <c r="G1098" s="34"/>
      <c r="H1098" s="34"/>
      <c r="I1098" s="34"/>
      <c r="J1098" s="34"/>
      <c r="K1098" s="21">
        <v>44454</v>
      </c>
      <c r="L1098" s="3" t="s">
        <v>9</v>
      </c>
      <c r="M1098" s="34"/>
      <c r="N1098" s="34">
        <v>300000</v>
      </c>
      <c r="O1098" s="34">
        <f t="shared" si="157"/>
        <v>300000</v>
      </c>
      <c r="P1098" s="34"/>
      <c r="Q1098" s="34"/>
      <c r="R1098" s="34"/>
      <c r="S1098" s="34"/>
      <c r="T1098" s="3" t="s">
        <v>2130</v>
      </c>
    </row>
    <row r="1099" spans="1:21" x14ac:dyDescent="0.35">
      <c r="A1099" s="3" t="s">
        <v>2031</v>
      </c>
      <c r="B1099" s="3"/>
      <c r="C1099" s="3"/>
      <c r="D1099" s="3"/>
      <c r="E1099" s="91"/>
      <c r="F1099" s="34"/>
      <c r="G1099" s="34"/>
      <c r="H1099" s="34"/>
      <c r="I1099" s="34"/>
      <c r="J1099" s="34"/>
      <c r="K1099" s="21">
        <v>44818</v>
      </c>
      <c r="L1099" s="3" t="s">
        <v>316</v>
      </c>
      <c r="M1099" s="34"/>
      <c r="N1099" s="34">
        <v>1100000</v>
      </c>
      <c r="O1099" s="34">
        <f t="shared" si="157"/>
        <v>1100000</v>
      </c>
      <c r="P1099" s="34"/>
      <c r="Q1099" s="34"/>
      <c r="R1099" s="34"/>
      <c r="S1099" s="34"/>
      <c r="T1099" s="3" t="s">
        <v>2130</v>
      </c>
    </row>
    <row r="1100" spans="1:21" x14ac:dyDescent="0.35">
      <c r="A1100" s="3" t="s">
        <v>2031</v>
      </c>
      <c r="B1100" s="3"/>
      <c r="C1100" s="3"/>
      <c r="D1100" s="3"/>
      <c r="E1100" s="91"/>
      <c r="F1100" s="34"/>
      <c r="G1100" s="34"/>
      <c r="H1100" s="34"/>
      <c r="I1100" s="34"/>
      <c r="J1100" s="34"/>
      <c r="K1100" s="21">
        <v>44818</v>
      </c>
      <c r="L1100" s="3" t="s">
        <v>1204</v>
      </c>
      <c r="M1100" s="34"/>
      <c r="N1100" s="34">
        <v>-550000</v>
      </c>
      <c r="O1100" s="34">
        <f t="shared" si="157"/>
        <v>-550000</v>
      </c>
      <c r="P1100" s="34"/>
      <c r="Q1100" s="34"/>
      <c r="R1100" s="34"/>
      <c r="S1100" s="34"/>
      <c r="T1100" s="3" t="s">
        <v>2130</v>
      </c>
    </row>
    <row r="1101" spans="1:21" x14ac:dyDescent="0.35">
      <c r="A1101" s="3" t="s">
        <v>2031</v>
      </c>
      <c r="B1101" s="3"/>
      <c r="C1101" s="3"/>
      <c r="D1101" s="3"/>
      <c r="E1101" s="91"/>
      <c r="F1101" s="34"/>
      <c r="G1101" s="34"/>
      <c r="H1101" s="34"/>
      <c r="I1101" s="34"/>
      <c r="J1101" s="34"/>
      <c r="K1101" s="21">
        <v>44818</v>
      </c>
      <c r="L1101" s="3" t="s">
        <v>1182</v>
      </c>
      <c r="M1101" s="34"/>
      <c r="N1101" s="34">
        <v>344400</v>
      </c>
      <c r="O1101" s="34">
        <f t="shared" si="157"/>
        <v>344400</v>
      </c>
      <c r="P1101" s="34"/>
      <c r="Q1101" s="34"/>
      <c r="R1101" s="34"/>
      <c r="S1101" s="34"/>
      <c r="T1101" s="3" t="s">
        <v>2130</v>
      </c>
    </row>
    <row r="1102" spans="1:21" x14ac:dyDescent="0.35">
      <c r="A1102" s="3" t="s">
        <v>2031</v>
      </c>
      <c r="B1102" s="3"/>
      <c r="C1102" s="3"/>
      <c r="D1102" s="3"/>
      <c r="E1102" s="91"/>
      <c r="F1102" s="34"/>
      <c r="G1102" s="34"/>
      <c r="H1102" s="34"/>
      <c r="I1102" s="34"/>
      <c r="J1102" s="34"/>
      <c r="K1102" s="21"/>
      <c r="L1102" s="3"/>
      <c r="M1102" s="34"/>
      <c r="N1102" s="34"/>
      <c r="O1102" s="34"/>
      <c r="P1102" s="34"/>
      <c r="Q1102" s="34"/>
      <c r="R1102" s="34"/>
      <c r="S1102" s="34"/>
      <c r="T1102" s="3" t="s">
        <v>2130</v>
      </c>
    </row>
    <row r="1103" spans="1:21" s="95" customFormat="1" x14ac:dyDescent="0.35">
      <c r="A1103" s="18" t="s">
        <v>2031</v>
      </c>
      <c r="B1103" s="18"/>
      <c r="C1103" s="18"/>
      <c r="D1103" s="18"/>
      <c r="E1103" s="94"/>
      <c r="F1103" s="23"/>
      <c r="G1103" s="23"/>
      <c r="H1103" s="23"/>
      <c r="I1103" s="23"/>
      <c r="J1103" s="23"/>
      <c r="K1103" s="36"/>
      <c r="L1103" s="18"/>
      <c r="M1103" s="23">
        <f t="shared" ref="M1103:N1103" si="159">SUM(M1098:M1102)</f>
        <v>0</v>
      </c>
      <c r="N1103" s="23">
        <f t="shared" si="159"/>
        <v>1194400</v>
      </c>
      <c r="O1103" s="23">
        <f>SUM(O1098:O1102)</f>
        <v>1194400</v>
      </c>
      <c r="P1103" s="23">
        <f>+I1097-M1103</f>
        <v>0</v>
      </c>
      <c r="Q1103" s="23">
        <f>+J1097-N1103</f>
        <v>0</v>
      </c>
      <c r="R1103" s="23">
        <f>+P1103+Q1103</f>
        <v>0</v>
      </c>
      <c r="S1103" s="23">
        <f>+O1103</f>
        <v>1194400</v>
      </c>
      <c r="T1103" s="18"/>
      <c r="U1103" s="95" t="s">
        <v>2302</v>
      </c>
    </row>
    <row r="1104" spans="1:21" x14ac:dyDescent="0.35">
      <c r="A1104" s="3" t="s">
        <v>2032</v>
      </c>
      <c r="B1104" s="3" t="s">
        <v>437</v>
      </c>
      <c r="C1104" s="3"/>
      <c r="D1104" s="3">
        <v>119.44</v>
      </c>
      <c r="E1104" s="91">
        <v>10000</v>
      </c>
      <c r="F1104" s="34">
        <f>+D1104*0.8364</f>
        <v>99.899616000000009</v>
      </c>
      <c r="G1104" s="34"/>
      <c r="H1104" s="34">
        <f>+D1104*E1104</f>
        <v>1194400</v>
      </c>
      <c r="I1104" s="34">
        <f>+CEILING(F1104*G1104,1000)</f>
        <v>0</v>
      </c>
      <c r="J1104" s="34">
        <f>(H1104-I1104)</f>
        <v>1194400</v>
      </c>
      <c r="K1104" s="98">
        <v>44436</v>
      </c>
      <c r="L1104" s="3" t="s">
        <v>2109</v>
      </c>
      <c r="M1104" s="34"/>
      <c r="N1104" s="34"/>
      <c r="O1104" s="34"/>
      <c r="P1104" s="34"/>
      <c r="Q1104" s="34"/>
      <c r="R1104" s="34"/>
      <c r="S1104" s="34"/>
      <c r="T1104" s="3" t="s">
        <v>2150</v>
      </c>
      <c r="U1104" s="1" t="s">
        <v>2303</v>
      </c>
    </row>
    <row r="1105" spans="1:21" x14ac:dyDescent="0.35">
      <c r="A1105" s="3" t="s">
        <v>2032</v>
      </c>
      <c r="B1105" s="3"/>
      <c r="C1105" s="3"/>
      <c r="D1105" s="3"/>
      <c r="E1105" s="91"/>
      <c r="F1105" s="34"/>
      <c r="G1105" s="34"/>
      <c r="H1105" s="34"/>
      <c r="I1105" s="34"/>
      <c r="J1105" s="34"/>
      <c r="K1105" s="98">
        <v>44432</v>
      </c>
      <c r="L1105" s="3" t="s">
        <v>1182</v>
      </c>
      <c r="M1105" s="34"/>
      <c r="N1105" s="34">
        <v>300000</v>
      </c>
      <c r="O1105" s="34">
        <f t="shared" si="157"/>
        <v>300000</v>
      </c>
      <c r="P1105" s="34"/>
      <c r="Q1105" s="34"/>
      <c r="R1105" s="34"/>
      <c r="S1105" s="34"/>
      <c r="T1105" s="3" t="s">
        <v>2150</v>
      </c>
    </row>
    <row r="1106" spans="1:21" x14ac:dyDescent="0.35">
      <c r="A1106" s="3" t="s">
        <v>2032</v>
      </c>
      <c r="B1106" s="3"/>
      <c r="C1106" s="3"/>
      <c r="D1106" s="3"/>
      <c r="E1106" s="91"/>
      <c r="F1106" s="34"/>
      <c r="G1106" s="34"/>
      <c r="H1106" s="34"/>
      <c r="I1106" s="34"/>
      <c r="J1106" s="34"/>
      <c r="K1106" s="98">
        <v>44617</v>
      </c>
      <c r="L1106" s="3" t="s">
        <v>316</v>
      </c>
      <c r="M1106" s="34">
        <v>560000</v>
      </c>
      <c r="N1106" s="34"/>
      <c r="O1106" s="34">
        <f t="shared" si="157"/>
        <v>560000</v>
      </c>
      <c r="P1106" s="34"/>
      <c r="Q1106" s="34"/>
      <c r="R1106" s="34"/>
      <c r="S1106" s="34"/>
      <c r="T1106" s="3" t="s">
        <v>2150</v>
      </c>
    </row>
    <row r="1107" spans="1:21" x14ac:dyDescent="0.35">
      <c r="A1107" s="3" t="s">
        <v>2032</v>
      </c>
      <c r="B1107" s="3"/>
      <c r="C1107" s="3"/>
      <c r="D1107" s="3"/>
      <c r="E1107" s="91"/>
      <c r="F1107" s="34"/>
      <c r="G1107" s="34"/>
      <c r="H1107" s="34"/>
      <c r="I1107" s="34"/>
      <c r="J1107" s="34"/>
      <c r="K1107" s="98">
        <v>44749</v>
      </c>
      <c r="L1107" s="3" t="s">
        <v>9</v>
      </c>
      <c r="M1107" s="34"/>
      <c r="N1107" s="34">
        <v>100000</v>
      </c>
      <c r="O1107" s="34">
        <f t="shared" si="157"/>
        <v>100000</v>
      </c>
      <c r="P1107" s="34"/>
      <c r="Q1107" s="34"/>
      <c r="R1107" s="34"/>
      <c r="S1107" s="34"/>
      <c r="T1107" s="3" t="s">
        <v>2150</v>
      </c>
    </row>
    <row r="1108" spans="1:21" x14ac:dyDescent="0.35">
      <c r="A1108" s="3" t="s">
        <v>2032</v>
      </c>
      <c r="B1108" s="3"/>
      <c r="C1108" s="3"/>
      <c r="D1108" s="3"/>
      <c r="E1108" s="91"/>
      <c r="F1108" s="34">
        <f>+D1108*0.8364</f>
        <v>0</v>
      </c>
      <c r="G1108" s="34"/>
      <c r="H1108" s="34"/>
      <c r="I1108" s="34"/>
      <c r="J1108" s="34"/>
      <c r="K1108" s="98">
        <v>44985</v>
      </c>
      <c r="L1108" s="3" t="s">
        <v>9</v>
      </c>
      <c r="M1108" s="34"/>
      <c r="N1108" s="34">
        <v>150000</v>
      </c>
      <c r="O1108" s="34">
        <f t="shared" si="157"/>
        <v>150000</v>
      </c>
      <c r="P1108" s="34"/>
      <c r="Q1108" s="34"/>
      <c r="R1108" s="34"/>
      <c r="S1108" s="34"/>
      <c r="T1108" s="3" t="s">
        <v>2150</v>
      </c>
    </row>
    <row r="1109" spans="1:21" x14ac:dyDescent="0.35">
      <c r="A1109" s="3" t="s">
        <v>2032</v>
      </c>
      <c r="B1109" s="3"/>
      <c r="C1109" s="3"/>
      <c r="D1109" s="3"/>
      <c r="E1109" s="91"/>
      <c r="F1109" s="34"/>
      <c r="G1109" s="34"/>
      <c r="H1109" s="34"/>
      <c r="I1109" s="34"/>
      <c r="J1109" s="34"/>
      <c r="K1109" s="98">
        <v>45033</v>
      </c>
      <c r="L1109" s="3" t="s">
        <v>9</v>
      </c>
      <c r="M1109" s="34"/>
      <c r="N1109" s="34">
        <v>48000</v>
      </c>
      <c r="O1109" s="34">
        <f t="shared" si="157"/>
        <v>48000</v>
      </c>
      <c r="P1109" s="34"/>
      <c r="Q1109" s="34"/>
      <c r="R1109" s="34"/>
      <c r="S1109" s="34"/>
      <c r="T1109" s="3" t="s">
        <v>2150</v>
      </c>
    </row>
    <row r="1110" spans="1:21" x14ac:dyDescent="0.35">
      <c r="A1110" s="3" t="s">
        <v>2032</v>
      </c>
      <c r="B1110" s="3"/>
      <c r="C1110" s="3"/>
      <c r="D1110" s="3"/>
      <c r="E1110" s="91"/>
      <c r="F1110" s="34"/>
      <c r="G1110" s="34"/>
      <c r="H1110" s="34"/>
      <c r="I1110" s="34"/>
      <c r="J1110" s="34"/>
      <c r="K1110" s="98">
        <v>45164</v>
      </c>
      <c r="L1110" s="3" t="s">
        <v>9</v>
      </c>
      <c r="M1110" s="34"/>
      <c r="N1110" s="34">
        <v>36400</v>
      </c>
      <c r="O1110" s="34">
        <f t="shared" si="157"/>
        <v>36400</v>
      </c>
      <c r="P1110" s="34"/>
      <c r="Q1110" s="34"/>
      <c r="R1110" s="34"/>
      <c r="S1110" s="34"/>
      <c r="T1110" s="3" t="s">
        <v>2150</v>
      </c>
    </row>
    <row r="1111" spans="1:21" x14ac:dyDescent="0.35">
      <c r="A1111" s="3" t="s">
        <v>2032</v>
      </c>
      <c r="B1111" s="3"/>
      <c r="C1111" s="3"/>
      <c r="D1111" s="3"/>
      <c r="E1111" s="91"/>
      <c r="F1111" s="34"/>
      <c r="G1111" s="34"/>
      <c r="H1111" s="34"/>
      <c r="I1111" s="34"/>
      <c r="J1111" s="34"/>
      <c r="K1111" s="21"/>
      <c r="L1111" s="3"/>
      <c r="M1111" s="34"/>
      <c r="N1111" s="34"/>
      <c r="O1111" s="34"/>
      <c r="P1111" s="34"/>
      <c r="Q1111" s="34"/>
      <c r="R1111" s="34"/>
      <c r="S1111" s="34"/>
      <c r="T1111" s="3" t="s">
        <v>2150</v>
      </c>
    </row>
    <row r="1112" spans="1:21" s="95" customFormat="1" x14ac:dyDescent="0.35">
      <c r="A1112" s="18" t="s">
        <v>2032</v>
      </c>
      <c r="B1112" s="18"/>
      <c r="C1112" s="18"/>
      <c r="D1112" s="18"/>
      <c r="E1112" s="94"/>
      <c r="F1112" s="23"/>
      <c r="G1112" s="23"/>
      <c r="H1112" s="23"/>
      <c r="I1112" s="23"/>
      <c r="J1112" s="23"/>
      <c r="K1112" s="36"/>
      <c r="L1112" s="18"/>
      <c r="M1112" s="23">
        <f t="shared" ref="M1112:N1112" si="160">SUM(M1105:M1111)</f>
        <v>560000</v>
      </c>
      <c r="N1112" s="23">
        <f t="shared" si="160"/>
        <v>634400</v>
      </c>
      <c r="O1112" s="23">
        <f>SUM(O1105:O1111)</f>
        <v>1194400</v>
      </c>
      <c r="P1112" s="23">
        <f>+I1104-M1112</f>
        <v>-560000</v>
      </c>
      <c r="Q1112" s="23">
        <f>+J1104-N1112</f>
        <v>560000</v>
      </c>
      <c r="R1112" s="23">
        <f>+P1112+Q1112</f>
        <v>0</v>
      </c>
      <c r="S1112" s="23">
        <f>+O1112</f>
        <v>1194400</v>
      </c>
      <c r="T1112" s="18"/>
      <c r="U1112" s="95" t="s">
        <v>2302</v>
      </c>
    </row>
    <row r="1113" spans="1:21" x14ac:dyDescent="0.35">
      <c r="A1113" s="3" t="s">
        <v>2033</v>
      </c>
      <c r="B1113" s="3" t="s">
        <v>437</v>
      </c>
      <c r="C1113" s="3"/>
      <c r="D1113" s="3">
        <v>119.44</v>
      </c>
      <c r="E1113" s="91">
        <v>10000</v>
      </c>
      <c r="F1113" s="34">
        <f>+D1113*0.8364</f>
        <v>99.899616000000009</v>
      </c>
      <c r="G1113" s="34"/>
      <c r="H1113" s="34">
        <f>+D1113*E1113</f>
        <v>1194400</v>
      </c>
      <c r="I1113" s="34">
        <f>+CEILING(F1113*G1113,1000)</f>
        <v>0</v>
      </c>
      <c r="J1113" s="34">
        <f>(H1113-I1113)</f>
        <v>1194400</v>
      </c>
      <c r="K1113" s="98">
        <v>44325</v>
      </c>
      <c r="L1113" s="3" t="s">
        <v>2109</v>
      </c>
      <c r="M1113" s="34"/>
      <c r="N1113" s="34"/>
      <c r="O1113" s="34"/>
      <c r="P1113" s="34"/>
      <c r="Q1113" s="34"/>
      <c r="R1113" s="34"/>
      <c r="S1113" s="34"/>
      <c r="T1113" s="3" t="s">
        <v>2142</v>
      </c>
      <c r="U1113" s="1" t="s">
        <v>2303</v>
      </c>
    </row>
    <row r="1114" spans="1:21" x14ac:dyDescent="0.35">
      <c r="A1114" s="3" t="s">
        <v>2033</v>
      </c>
      <c r="B1114" s="3"/>
      <c r="C1114" s="3"/>
      <c r="D1114" s="3"/>
      <c r="E1114" s="91"/>
      <c r="F1114" s="34"/>
      <c r="G1114" s="34"/>
      <c r="H1114" s="34"/>
      <c r="I1114" s="34"/>
      <c r="J1114" s="34"/>
      <c r="K1114" s="98">
        <v>44356</v>
      </c>
      <c r="L1114" s="3" t="s">
        <v>316</v>
      </c>
      <c r="M1114" s="34">
        <v>100000</v>
      </c>
      <c r="N1114" s="34"/>
      <c r="O1114" s="34">
        <f t="shared" ref="O1114:O1123" si="161">+SUM(M1114:N1114)</f>
        <v>100000</v>
      </c>
      <c r="P1114" s="34"/>
      <c r="Q1114" s="34"/>
      <c r="R1114" s="34"/>
      <c r="S1114" s="34"/>
      <c r="T1114" s="3" t="s">
        <v>2142</v>
      </c>
    </row>
    <row r="1115" spans="1:21" x14ac:dyDescent="0.35">
      <c r="A1115" s="3" t="s">
        <v>2033</v>
      </c>
      <c r="B1115" s="3"/>
      <c r="C1115" s="3"/>
      <c r="D1115" s="3"/>
      <c r="E1115" s="91"/>
      <c r="F1115" s="34"/>
      <c r="G1115" s="34"/>
      <c r="H1115" s="34"/>
      <c r="I1115" s="34"/>
      <c r="J1115" s="34"/>
      <c r="K1115" s="98">
        <v>44206</v>
      </c>
      <c r="L1115" s="3" t="s">
        <v>316</v>
      </c>
      <c r="M1115" s="34">
        <v>500000</v>
      </c>
      <c r="N1115" s="34"/>
      <c r="O1115" s="34">
        <f t="shared" si="161"/>
        <v>500000</v>
      </c>
      <c r="P1115" s="34"/>
      <c r="Q1115" s="34"/>
      <c r="R1115" s="34"/>
      <c r="S1115" s="34"/>
      <c r="T1115" s="3" t="s">
        <v>2142</v>
      </c>
    </row>
    <row r="1116" spans="1:21" x14ac:dyDescent="0.35">
      <c r="A1116" s="3" t="s">
        <v>2033</v>
      </c>
      <c r="B1116" s="3"/>
      <c r="C1116" s="3"/>
      <c r="D1116" s="3"/>
      <c r="E1116" s="91"/>
      <c r="F1116" s="34"/>
      <c r="G1116" s="34"/>
      <c r="H1116" s="34"/>
      <c r="I1116" s="34"/>
      <c r="J1116" s="34"/>
      <c r="K1116" s="98">
        <v>44206</v>
      </c>
      <c r="L1116" s="100" t="s">
        <v>2201</v>
      </c>
      <c r="M1116" s="34"/>
      <c r="N1116" s="100">
        <v>-300000</v>
      </c>
      <c r="O1116" s="34">
        <f t="shared" si="161"/>
        <v>-300000</v>
      </c>
      <c r="P1116" s="34"/>
      <c r="Q1116" s="34"/>
      <c r="R1116" s="34"/>
      <c r="S1116" s="34"/>
      <c r="T1116" s="3" t="s">
        <v>2142</v>
      </c>
    </row>
    <row r="1117" spans="1:21" x14ac:dyDescent="0.35">
      <c r="A1117" s="3" t="s">
        <v>2033</v>
      </c>
      <c r="B1117" s="3"/>
      <c r="C1117" s="3"/>
      <c r="D1117" s="3"/>
      <c r="E1117" s="91"/>
      <c r="F1117" s="34"/>
      <c r="G1117" s="34"/>
      <c r="H1117" s="34"/>
      <c r="I1117" s="34"/>
      <c r="J1117" s="34"/>
      <c r="K1117" s="98">
        <v>44610</v>
      </c>
      <c r="L1117" s="3" t="s">
        <v>316</v>
      </c>
      <c r="M1117" s="34">
        <v>300000</v>
      </c>
      <c r="N1117" s="34"/>
      <c r="O1117" s="34">
        <f t="shared" si="161"/>
        <v>300000</v>
      </c>
      <c r="P1117" s="34"/>
      <c r="Q1117" s="34"/>
      <c r="R1117" s="34"/>
      <c r="S1117" s="34"/>
      <c r="T1117" s="3" t="s">
        <v>2142</v>
      </c>
    </row>
    <row r="1118" spans="1:21" x14ac:dyDescent="0.35">
      <c r="A1118" s="3" t="s">
        <v>2033</v>
      </c>
      <c r="B1118" s="3"/>
      <c r="C1118" s="3"/>
      <c r="D1118" s="3"/>
      <c r="E1118" s="91"/>
      <c r="F1118" s="34">
        <f>+D1118*0.8364</f>
        <v>0</v>
      </c>
      <c r="G1118" s="34"/>
      <c r="H1118" s="34"/>
      <c r="I1118" s="34"/>
      <c r="J1118" s="34"/>
      <c r="K1118" s="98"/>
      <c r="L1118" s="3" t="s">
        <v>316</v>
      </c>
      <c r="M1118" s="34">
        <v>-300000</v>
      </c>
      <c r="N1118" s="34"/>
      <c r="O1118" s="34">
        <f t="shared" si="161"/>
        <v>-300000</v>
      </c>
      <c r="P1118" s="34"/>
      <c r="Q1118" s="34"/>
      <c r="R1118" s="34"/>
      <c r="S1118" s="34"/>
      <c r="T1118" s="3" t="s">
        <v>2142</v>
      </c>
    </row>
    <row r="1119" spans="1:21" x14ac:dyDescent="0.35">
      <c r="A1119" s="3" t="s">
        <v>2033</v>
      </c>
      <c r="B1119" s="3"/>
      <c r="C1119" s="3"/>
      <c r="D1119" s="3"/>
      <c r="E1119" s="91"/>
      <c r="F1119" s="34"/>
      <c r="G1119" s="34"/>
      <c r="H1119" s="34"/>
      <c r="I1119" s="34"/>
      <c r="J1119" s="34"/>
      <c r="K1119" s="98">
        <v>44622</v>
      </c>
      <c r="L1119" s="3" t="s">
        <v>316</v>
      </c>
      <c r="M1119" s="34">
        <v>300000</v>
      </c>
      <c r="N1119" s="34"/>
      <c r="O1119" s="34">
        <f t="shared" si="161"/>
        <v>300000</v>
      </c>
      <c r="P1119" s="34"/>
      <c r="Q1119" s="34"/>
      <c r="R1119" s="34"/>
      <c r="S1119" s="34"/>
      <c r="T1119" s="3" t="s">
        <v>2142</v>
      </c>
    </row>
    <row r="1120" spans="1:21" x14ac:dyDescent="0.35">
      <c r="A1120" s="3" t="s">
        <v>2033</v>
      </c>
      <c r="B1120" s="3"/>
      <c r="C1120" s="3"/>
      <c r="D1120" s="3"/>
      <c r="E1120" s="91"/>
      <c r="F1120" s="34"/>
      <c r="G1120" s="34"/>
      <c r="H1120" s="34"/>
      <c r="I1120" s="34"/>
      <c r="J1120" s="34"/>
      <c r="K1120" s="98">
        <v>45037</v>
      </c>
      <c r="L1120" s="3" t="s">
        <v>316</v>
      </c>
      <c r="M1120" s="34">
        <v>300000</v>
      </c>
      <c r="N1120" s="34"/>
      <c r="O1120" s="34">
        <f t="shared" si="161"/>
        <v>300000</v>
      </c>
      <c r="P1120" s="34"/>
      <c r="Q1120" s="34"/>
      <c r="R1120" s="34"/>
      <c r="S1120" s="34"/>
      <c r="T1120" s="3" t="s">
        <v>2142</v>
      </c>
    </row>
    <row r="1121" spans="1:21" x14ac:dyDescent="0.35">
      <c r="A1121" s="3" t="s">
        <v>2033</v>
      </c>
      <c r="B1121" s="3"/>
      <c r="C1121" s="3"/>
      <c r="D1121" s="3"/>
      <c r="E1121" s="91"/>
      <c r="F1121" s="34"/>
      <c r="G1121" s="34"/>
      <c r="H1121" s="34"/>
      <c r="I1121" s="34"/>
      <c r="J1121" s="34"/>
      <c r="K1121" s="98">
        <v>45037</v>
      </c>
      <c r="L1121" s="3" t="s">
        <v>316</v>
      </c>
      <c r="M1121" s="34">
        <v>400000</v>
      </c>
      <c r="N1121" s="34"/>
      <c r="O1121" s="34">
        <f t="shared" si="161"/>
        <v>400000</v>
      </c>
      <c r="P1121" s="34"/>
      <c r="Q1121" s="34"/>
      <c r="R1121" s="34"/>
      <c r="S1121" s="34"/>
      <c r="T1121" s="3" t="s">
        <v>2142</v>
      </c>
    </row>
    <row r="1122" spans="1:21" x14ac:dyDescent="0.35">
      <c r="A1122" s="3" t="s">
        <v>2033</v>
      </c>
      <c r="B1122" s="3"/>
      <c r="C1122" s="3"/>
      <c r="D1122" s="3"/>
      <c r="E1122" s="91"/>
      <c r="F1122" s="34"/>
      <c r="G1122" s="34"/>
      <c r="H1122" s="34"/>
      <c r="I1122" s="34"/>
      <c r="J1122" s="34"/>
      <c r="K1122" s="98">
        <v>45037</v>
      </c>
      <c r="L1122" s="3" t="s">
        <v>9</v>
      </c>
      <c r="M1122" s="34"/>
      <c r="N1122" s="34">
        <v>350000</v>
      </c>
      <c r="O1122" s="34">
        <f t="shared" si="161"/>
        <v>350000</v>
      </c>
      <c r="P1122" s="34"/>
      <c r="Q1122" s="34"/>
      <c r="R1122" s="34"/>
      <c r="S1122" s="34"/>
      <c r="T1122" s="3" t="s">
        <v>2142</v>
      </c>
    </row>
    <row r="1123" spans="1:21" x14ac:dyDescent="0.35">
      <c r="A1123" s="3" t="s">
        <v>2033</v>
      </c>
      <c r="B1123" s="3"/>
      <c r="C1123" s="3"/>
      <c r="D1123" s="3"/>
      <c r="E1123" s="91"/>
      <c r="F1123" s="34"/>
      <c r="G1123" s="34"/>
      <c r="H1123" s="34"/>
      <c r="I1123" s="34"/>
      <c r="J1123" s="34"/>
      <c r="K1123" s="98">
        <v>45037</v>
      </c>
      <c r="L1123" s="100" t="s">
        <v>2201</v>
      </c>
      <c r="M1123" s="34"/>
      <c r="N1123" s="100">
        <v>-455600</v>
      </c>
      <c r="O1123" s="34">
        <f t="shared" si="161"/>
        <v>-455600</v>
      </c>
      <c r="P1123" s="34"/>
      <c r="Q1123" s="34"/>
      <c r="R1123" s="34"/>
      <c r="S1123" s="34"/>
      <c r="T1123" s="3" t="s">
        <v>2142</v>
      </c>
    </row>
    <row r="1124" spans="1:21" x14ac:dyDescent="0.35">
      <c r="A1124" s="3" t="s">
        <v>2033</v>
      </c>
      <c r="B1124" s="3"/>
      <c r="C1124" s="3"/>
      <c r="D1124" s="3"/>
      <c r="E1124" s="91"/>
      <c r="F1124" s="34"/>
      <c r="G1124" s="34"/>
      <c r="H1124" s="34"/>
      <c r="I1124" s="34"/>
      <c r="J1124" s="34"/>
      <c r="K1124" s="21"/>
      <c r="L1124" s="3"/>
      <c r="M1124" s="34"/>
      <c r="N1124" s="34"/>
      <c r="O1124" s="34"/>
      <c r="P1124" s="34"/>
      <c r="Q1124" s="34"/>
      <c r="R1124" s="34"/>
      <c r="S1124" s="34"/>
      <c r="T1124" s="3" t="s">
        <v>2142</v>
      </c>
    </row>
    <row r="1125" spans="1:21" s="95" customFormat="1" x14ac:dyDescent="0.35">
      <c r="A1125" s="18" t="s">
        <v>2033</v>
      </c>
      <c r="B1125" s="18"/>
      <c r="C1125" s="18"/>
      <c r="D1125" s="18"/>
      <c r="E1125" s="94"/>
      <c r="F1125" s="23"/>
      <c r="G1125" s="23"/>
      <c r="H1125" s="23"/>
      <c r="I1125" s="23"/>
      <c r="J1125" s="23"/>
      <c r="K1125" s="36"/>
      <c r="L1125" s="18"/>
      <c r="M1125" s="23">
        <f t="shared" ref="M1125:N1125" si="162">SUM(M1114:M1124)</f>
        <v>1600000</v>
      </c>
      <c r="N1125" s="23">
        <f t="shared" si="162"/>
        <v>-405600</v>
      </c>
      <c r="O1125" s="23">
        <f>SUM(O1114:O1124)</f>
        <v>1194400</v>
      </c>
      <c r="P1125" s="23">
        <f>+I1113-M1125</f>
        <v>-1600000</v>
      </c>
      <c r="Q1125" s="23">
        <f>+J1113-N1125</f>
        <v>1600000</v>
      </c>
      <c r="R1125" s="23">
        <f>+P1125+Q1125</f>
        <v>0</v>
      </c>
      <c r="S1125" s="23">
        <f>+O1125</f>
        <v>1194400</v>
      </c>
      <c r="T1125" s="18"/>
      <c r="U1125" s="95" t="s">
        <v>2302</v>
      </c>
    </row>
    <row r="1126" spans="1:21" x14ac:dyDescent="0.35">
      <c r="A1126" s="3" t="s">
        <v>2034</v>
      </c>
      <c r="B1126" s="3" t="s">
        <v>437</v>
      </c>
      <c r="C1126" s="3"/>
      <c r="D1126" s="3">
        <v>119.44</v>
      </c>
      <c r="E1126" s="91">
        <v>10000</v>
      </c>
      <c r="F1126" s="34">
        <f>+D1126*0.8364</f>
        <v>99.899616000000009</v>
      </c>
      <c r="G1126" s="34"/>
      <c r="H1126" s="34">
        <f>+D1126*E1126</f>
        <v>1194400</v>
      </c>
      <c r="I1126" s="34">
        <f>+CEILING(F1126*G1126,1000)</f>
        <v>0</v>
      </c>
      <c r="J1126" s="34">
        <f>(H1126-I1126)</f>
        <v>1194400</v>
      </c>
      <c r="K1126" s="21">
        <v>44386</v>
      </c>
      <c r="L1126" s="3" t="s">
        <v>2109</v>
      </c>
      <c r="M1126" s="34"/>
      <c r="N1126" s="34"/>
      <c r="O1126" s="34"/>
      <c r="P1126" s="34"/>
      <c r="Q1126" s="34"/>
      <c r="R1126" s="34"/>
      <c r="S1126" s="34"/>
      <c r="T1126" s="3" t="s">
        <v>2142</v>
      </c>
      <c r="U1126" s="1" t="s">
        <v>2303</v>
      </c>
    </row>
    <row r="1127" spans="1:21" x14ac:dyDescent="0.35">
      <c r="A1127" s="3" t="s">
        <v>2034</v>
      </c>
      <c r="B1127" s="3"/>
      <c r="C1127" s="3"/>
      <c r="D1127" s="3"/>
      <c r="E1127" s="91"/>
      <c r="F1127" s="34"/>
      <c r="G1127" s="34"/>
      <c r="H1127" s="34"/>
      <c r="I1127" s="34"/>
      <c r="J1127" s="34"/>
      <c r="K1127" s="21">
        <v>44461</v>
      </c>
      <c r="L1127" s="3" t="s">
        <v>316</v>
      </c>
      <c r="M1127" s="34"/>
      <c r="N1127" s="34">
        <v>100000</v>
      </c>
      <c r="O1127" s="34">
        <f t="shared" ref="O1127:O1136" si="163">+SUM(M1127:N1127)</f>
        <v>100000</v>
      </c>
      <c r="P1127" s="34"/>
      <c r="Q1127" s="34"/>
      <c r="R1127" s="34"/>
      <c r="S1127" s="34"/>
      <c r="T1127" s="3" t="s">
        <v>2142</v>
      </c>
    </row>
    <row r="1128" spans="1:21" x14ac:dyDescent="0.35">
      <c r="A1128" s="3" t="s">
        <v>2034</v>
      </c>
      <c r="B1128" s="3"/>
      <c r="C1128" s="3"/>
      <c r="D1128" s="3"/>
      <c r="E1128" s="91"/>
      <c r="F1128" s="34"/>
      <c r="G1128" s="34"/>
      <c r="H1128" s="34"/>
      <c r="I1128" s="34"/>
      <c r="J1128" s="34"/>
      <c r="K1128" s="21">
        <v>44206</v>
      </c>
      <c r="L1128" s="3" t="s">
        <v>1204</v>
      </c>
      <c r="M1128" s="34"/>
      <c r="N1128" s="34">
        <v>300000</v>
      </c>
      <c r="O1128" s="34">
        <f t="shared" si="163"/>
        <v>300000</v>
      </c>
      <c r="P1128" s="34"/>
      <c r="Q1128" s="34"/>
      <c r="R1128" s="34"/>
      <c r="S1128" s="34"/>
      <c r="T1128" s="3" t="s">
        <v>2142</v>
      </c>
    </row>
    <row r="1129" spans="1:21" x14ac:dyDescent="0.35">
      <c r="A1129" s="3" t="s">
        <v>2034</v>
      </c>
      <c r="B1129" s="3"/>
      <c r="C1129" s="3"/>
      <c r="D1129" s="3"/>
      <c r="E1129" s="91"/>
      <c r="F1129" s="34"/>
      <c r="G1129" s="34"/>
      <c r="H1129" s="34"/>
      <c r="I1129" s="34"/>
      <c r="J1129" s="34"/>
      <c r="K1129" s="21">
        <v>44387</v>
      </c>
      <c r="L1129" s="3" t="s">
        <v>1204</v>
      </c>
      <c r="M1129" s="34"/>
      <c r="N1129" s="34">
        <v>-100000</v>
      </c>
      <c r="O1129" s="34">
        <f t="shared" si="163"/>
        <v>-100000</v>
      </c>
      <c r="P1129" s="34"/>
      <c r="Q1129" s="34"/>
      <c r="R1129" s="34"/>
      <c r="S1129" s="34"/>
      <c r="T1129" s="3" t="s">
        <v>2142</v>
      </c>
    </row>
    <row r="1130" spans="1:21" x14ac:dyDescent="0.35">
      <c r="A1130" s="3" t="s">
        <v>2034</v>
      </c>
      <c r="B1130" s="3"/>
      <c r="C1130" s="3"/>
      <c r="D1130" s="3"/>
      <c r="E1130" s="91"/>
      <c r="F1130" s="34"/>
      <c r="G1130" s="34"/>
      <c r="H1130" s="34"/>
      <c r="I1130" s="34"/>
      <c r="J1130" s="34"/>
      <c r="K1130" s="21"/>
      <c r="L1130" s="3" t="s">
        <v>1204</v>
      </c>
      <c r="M1130" s="34"/>
      <c r="N1130" s="34">
        <v>200000</v>
      </c>
      <c r="O1130" s="34">
        <f t="shared" si="163"/>
        <v>200000</v>
      </c>
      <c r="P1130" s="34"/>
      <c r="Q1130" s="34"/>
      <c r="R1130" s="34"/>
      <c r="S1130" s="34"/>
      <c r="T1130" s="3" t="s">
        <v>2142</v>
      </c>
    </row>
    <row r="1131" spans="1:21" x14ac:dyDescent="0.35">
      <c r="A1131" s="3" t="s">
        <v>2034</v>
      </c>
      <c r="B1131" s="3"/>
      <c r="C1131" s="3"/>
      <c r="D1131" s="3"/>
      <c r="E1131" s="91"/>
      <c r="F1131" s="34"/>
      <c r="G1131" s="34"/>
      <c r="H1131" s="34"/>
      <c r="I1131" s="34"/>
      <c r="J1131" s="34"/>
      <c r="K1131" s="21">
        <v>44720</v>
      </c>
      <c r="L1131" s="3" t="s">
        <v>1204</v>
      </c>
      <c r="M1131" s="34"/>
      <c r="N1131" s="34">
        <v>300000</v>
      </c>
      <c r="O1131" s="34">
        <f t="shared" si="163"/>
        <v>300000</v>
      </c>
      <c r="P1131" s="34"/>
      <c r="Q1131" s="34"/>
      <c r="R1131" s="34"/>
      <c r="S1131" s="34"/>
      <c r="T1131" s="3" t="s">
        <v>2142</v>
      </c>
    </row>
    <row r="1132" spans="1:21" x14ac:dyDescent="0.35">
      <c r="A1132" s="3" t="s">
        <v>2034</v>
      </c>
      <c r="B1132" s="3"/>
      <c r="C1132" s="3"/>
      <c r="D1132" s="3"/>
      <c r="E1132" s="91"/>
      <c r="F1132" s="34"/>
      <c r="G1132" s="34"/>
      <c r="H1132" s="34"/>
      <c r="I1132" s="34"/>
      <c r="J1132" s="34"/>
      <c r="K1132" s="3">
        <v>45037</v>
      </c>
      <c r="L1132" s="3" t="s">
        <v>1204</v>
      </c>
      <c r="M1132" s="34"/>
      <c r="N1132" s="34">
        <v>455600</v>
      </c>
      <c r="O1132" s="34">
        <f t="shared" si="163"/>
        <v>455600</v>
      </c>
      <c r="P1132" s="34"/>
      <c r="Q1132" s="34"/>
      <c r="R1132" s="34"/>
      <c r="S1132" s="34"/>
      <c r="T1132" s="3" t="s">
        <v>2142</v>
      </c>
    </row>
    <row r="1133" spans="1:21" x14ac:dyDescent="0.35">
      <c r="A1133" s="3" t="s">
        <v>2034</v>
      </c>
      <c r="B1133" s="3"/>
      <c r="C1133" s="3"/>
      <c r="D1133" s="3"/>
      <c r="E1133" s="91"/>
      <c r="F1133" s="34"/>
      <c r="G1133" s="34"/>
      <c r="H1133" s="34"/>
      <c r="I1133" s="34"/>
      <c r="J1133" s="34"/>
      <c r="K1133" s="3">
        <v>45111</v>
      </c>
      <c r="L1133" s="3" t="s">
        <v>316</v>
      </c>
      <c r="M1133" s="34"/>
      <c r="N1133" s="34">
        <v>350000</v>
      </c>
      <c r="O1133" s="34">
        <f t="shared" si="163"/>
        <v>350000</v>
      </c>
      <c r="P1133" s="34"/>
      <c r="Q1133" s="34"/>
      <c r="R1133" s="34"/>
      <c r="S1133" s="34"/>
      <c r="T1133" s="3" t="s">
        <v>2142</v>
      </c>
    </row>
    <row r="1134" spans="1:21" x14ac:dyDescent="0.35">
      <c r="A1134" s="3" t="s">
        <v>2034</v>
      </c>
      <c r="B1134" s="3"/>
      <c r="C1134" s="3"/>
      <c r="D1134" s="3"/>
      <c r="E1134" s="91"/>
      <c r="F1134" s="34">
        <f>+D1134*0.8364</f>
        <v>0</v>
      </c>
      <c r="G1134" s="34"/>
      <c r="H1134" s="34"/>
      <c r="I1134" s="34"/>
      <c r="J1134" s="34"/>
      <c r="K1134" s="21">
        <v>45111</v>
      </c>
      <c r="L1134" s="3" t="s">
        <v>316</v>
      </c>
      <c r="M1134" s="34"/>
      <c r="N1134" s="34">
        <v>350000</v>
      </c>
      <c r="O1134" s="34">
        <f t="shared" si="163"/>
        <v>350000</v>
      </c>
      <c r="P1134" s="34"/>
      <c r="Q1134" s="34"/>
      <c r="R1134" s="34"/>
      <c r="S1134" s="34"/>
      <c r="T1134" s="3" t="s">
        <v>2142</v>
      </c>
    </row>
    <row r="1135" spans="1:21" x14ac:dyDescent="0.35">
      <c r="A1135" s="3" t="s">
        <v>2034</v>
      </c>
      <c r="B1135" s="3"/>
      <c r="C1135" s="3"/>
      <c r="D1135" s="3"/>
      <c r="E1135" s="91"/>
      <c r="F1135" s="34"/>
      <c r="G1135" s="34"/>
      <c r="H1135" s="34"/>
      <c r="I1135" s="34"/>
      <c r="J1135" s="34"/>
      <c r="K1135" s="21">
        <v>45124</v>
      </c>
      <c r="L1135" s="3" t="s">
        <v>316</v>
      </c>
      <c r="M1135" s="34"/>
      <c r="N1135" s="34">
        <v>-755600</v>
      </c>
      <c r="O1135" s="34">
        <f t="shared" si="163"/>
        <v>-755600</v>
      </c>
      <c r="P1135" s="34"/>
      <c r="Q1135" s="34"/>
      <c r="R1135" s="34"/>
      <c r="S1135" s="34"/>
      <c r="T1135" s="3" t="s">
        <v>2142</v>
      </c>
    </row>
    <row r="1136" spans="1:21" x14ac:dyDescent="0.35">
      <c r="A1136" s="3" t="s">
        <v>2034</v>
      </c>
      <c r="B1136" s="3"/>
      <c r="C1136" s="3"/>
      <c r="D1136" s="3"/>
      <c r="E1136" s="91"/>
      <c r="F1136" s="34"/>
      <c r="G1136" s="34"/>
      <c r="H1136" s="34"/>
      <c r="I1136" s="34"/>
      <c r="J1136" s="34"/>
      <c r="K1136" s="21">
        <v>45247</v>
      </c>
      <c r="L1136" s="3" t="s">
        <v>2111</v>
      </c>
      <c r="M1136" s="34"/>
      <c r="N1136" s="34">
        <v>-5600</v>
      </c>
      <c r="O1136" s="34">
        <f t="shared" si="163"/>
        <v>-5600</v>
      </c>
      <c r="P1136" s="34"/>
      <c r="Q1136" s="34"/>
      <c r="R1136" s="34"/>
      <c r="S1136" s="34"/>
      <c r="T1136" s="3" t="s">
        <v>2142</v>
      </c>
    </row>
    <row r="1137" spans="1:21" x14ac:dyDescent="0.35">
      <c r="A1137" s="3" t="s">
        <v>2034</v>
      </c>
      <c r="B1137" s="3"/>
      <c r="C1137" s="3"/>
      <c r="D1137" s="3"/>
      <c r="E1137" s="91"/>
      <c r="F1137" s="34"/>
      <c r="G1137" s="34"/>
      <c r="H1137" s="34"/>
      <c r="I1137" s="34"/>
      <c r="J1137" s="34"/>
      <c r="K1137" s="21"/>
      <c r="L1137" s="3"/>
      <c r="M1137" s="34"/>
      <c r="N1137" s="34"/>
      <c r="O1137" s="34"/>
      <c r="P1137" s="34"/>
      <c r="Q1137" s="34"/>
      <c r="R1137" s="34"/>
      <c r="S1137" s="34"/>
      <c r="T1137" s="3" t="s">
        <v>2142</v>
      </c>
    </row>
    <row r="1138" spans="1:21" s="95" customFormat="1" x14ac:dyDescent="0.35">
      <c r="A1138" s="18" t="s">
        <v>2034</v>
      </c>
      <c r="B1138" s="18"/>
      <c r="C1138" s="18"/>
      <c r="D1138" s="18"/>
      <c r="E1138" s="94"/>
      <c r="F1138" s="23"/>
      <c r="G1138" s="23"/>
      <c r="H1138" s="23"/>
      <c r="I1138" s="23"/>
      <c r="J1138" s="23"/>
      <c r="K1138" s="36"/>
      <c r="L1138" s="18"/>
      <c r="M1138" s="23">
        <f t="shared" ref="M1138:N1138" si="164">SUM(M1127:M1137)</f>
        <v>0</v>
      </c>
      <c r="N1138" s="23">
        <f t="shared" si="164"/>
        <v>1194400</v>
      </c>
      <c r="O1138" s="23">
        <f>SUM(O1127:O1137)</f>
        <v>1194400</v>
      </c>
      <c r="P1138" s="23">
        <f>+I1126-M1138</f>
        <v>0</v>
      </c>
      <c r="Q1138" s="23">
        <f>+J1126-N1138</f>
        <v>0</v>
      </c>
      <c r="R1138" s="23">
        <f>+P1138+Q1138</f>
        <v>0</v>
      </c>
      <c r="S1138" s="23">
        <f>+O1138</f>
        <v>1194400</v>
      </c>
      <c r="T1138" s="18"/>
      <c r="U1138" s="95" t="s">
        <v>2302</v>
      </c>
    </row>
    <row r="1139" spans="1:21" x14ac:dyDescent="0.35">
      <c r="A1139" s="3" t="s">
        <v>2035</v>
      </c>
      <c r="B1139" s="3" t="s">
        <v>437</v>
      </c>
      <c r="C1139" s="3"/>
      <c r="D1139" s="3">
        <v>119.44</v>
      </c>
      <c r="E1139" s="91">
        <v>10000</v>
      </c>
      <c r="F1139" s="34">
        <f>+D1139*0.8364</f>
        <v>99.899616000000009</v>
      </c>
      <c r="G1139" s="34"/>
      <c r="H1139" s="34">
        <f>+D1139*E1139</f>
        <v>1194400</v>
      </c>
      <c r="I1139" s="34">
        <f>+CEILING(F1139*G1139,1000)</f>
        <v>0</v>
      </c>
      <c r="J1139" s="34">
        <f>(H1139-I1139)</f>
        <v>1194400</v>
      </c>
      <c r="K1139" s="21">
        <v>44478</v>
      </c>
      <c r="L1139" s="3" t="s">
        <v>2109</v>
      </c>
      <c r="M1139" s="34"/>
      <c r="N1139" s="34"/>
      <c r="O1139" s="34"/>
      <c r="P1139" s="34"/>
      <c r="Q1139" s="34"/>
      <c r="R1139" s="34"/>
      <c r="S1139" s="34"/>
      <c r="T1139" s="3" t="s">
        <v>2142</v>
      </c>
      <c r="U1139" s="1" t="s">
        <v>2303</v>
      </c>
    </row>
    <row r="1140" spans="1:21" x14ac:dyDescent="0.35">
      <c r="A1140" s="3" t="s">
        <v>2035</v>
      </c>
      <c r="B1140" s="3"/>
      <c r="C1140" s="3"/>
      <c r="D1140" s="3"/>
      <c r="E1140" s="91"/>
      <c r="F1140" s="34"/>
      <c r="G1140" s="34"/>
      <c r="H1140" s="34"/>
      <c r="I1140" s="34"/>
      <c r="J1140" s="34"/>
      <c r="K1140" s="21">
        <v>44467</v>
      </c>
      <c r="L1140" s="3" t="s">
        <v>316</v>
      </c>
      <c r="M1140" s="34">
        <v>300000</v>
      </c>
      <c r="N1140" s="34"/>
      <c r="O1140" s="34">
        <f t="shared" ref="O1140:O1159" si="165">+SUM(M1140:N1140)</f>
        <v>300000</v>
      </c>
      <c r="P1140" s="34"/>
      <c r="Q1140" s="34"/>
      <c r="R1140" s="34"/>
      <c r="S1140" s="34"/>
      <c r="T1140" s="3" t="s">
        <v>2142</v>
      </c>
    </row>
    <row r="1141" spans="1:21" x14ac:dyDescent="0.35">
      <c r="A1141" s="3" t="s">
        <v>2035</v>
      </c>
      <c r="B1141" s="3"/>
      <c r="C1141" s="3"/>
      <c r="D1141" s="3"/>
      <c r="E1141" s="91"/>
      <c r="F1141" s="34"/>
      <c r="G1141" s="34"/>
      <c r="H1141" s="34"/>
      <c r="I1141" s="34"/>
      <c r="J1141" s="34"/>
      <c r="K1141" s="21"/>
      <c r="L1141" s="100" t="s">
        <v>2243</v>
      </c>
      <c r="M1141" s="34"/>
      <c r="N1141" s="100">
        <v>175000</v>
      </c>
      <c r="O1141" s="34">
        <f t="shared" si="165"/>
        <v>175000</v>
      </c>
      <c r="P1141" s="34"/>
      <c r="Q1141" s="34"/>
      <c r="R1141" s="34"/>
      <c r="S1141" s="34"/>
      <c r="T1141" s="3" t="s">
        <v>2142</v>
      </c>
    </row>
    <row r="1142" spans="1:21" x14ac:dyDescent="0.35">
      <c r="A1142" s="3" t="s">
        <v>2035</v>
      </c>
      <c r="B1142" s="3"/>
      <c r="C1142" s="3"/>
      <c r="D1142" s="3"/>
      <c r="E1142" s="91"/>
      <c r="F1142" s="34"/>
      <c r="G1142" s="34"/>
      <c r="H1142" s="34"/>
      <c r="I1142" s="34"/>
      <c r="J1142" s="34"/>
      <c r="K1142" s="21">
        <v>44821</v>
      </c>
      <c r="L1142" s="3" t="s">
        <v>316</v>
      </c>
      <c r="M1142" s="34">
        <v>300000</v>
      </c>
      <c r="N1142" s="34"/>
      <c r="O1142" s="34">
        <f t="shared" si="165"/>
        <v>300000</v>
      </c>
      <c r="P1142" s="34"/>
      <c r="Q1142" s="34"/>
      <c r="R1142" s="34"/>
      <c r="S1142" s="34"/>
      <c r="T1142" s="3" t="s">
        <v>2142</v>
      </c>
    </row>
    <row r="1143" spans="1:21" x14ac:dyDescent="0.35">
      <c r="A1143" s="3" t="s">
        <v>2035</v>
      </c>
      <c r="B1143" s="3"/>
      <c r="C1143" s="3"/>
      <c r="D1143" s="3"/>
      <c r="E1143" s="91"/>
      <c r="F1143" s="34"/>
      <c r="G1143" s="34"/>
      <c r="H1143" s="34"/>
      <c r="I1143" s="34"/>
      <c r="J1143" s="34"/>
      <c r="K1143" s="21">
        <v>44821</v>
      </c>
      <c r="L1143" s="3" t="s">
        <v>316</v>
      </c>
      <c r="M1143" s="34">
        <v>-300000</v>
      </c>
      <c r="N1143" s="34"/>
      <c r="O1143" s="34">
        <f t="shared" si="165"/>
        <v>-300000</v>
      </c>
      <c r="P1143" s="34"/>
      <c r="Q1143" s="34"/>
      <c r="R1143" s="34"/>
      <c r="S1143" s="34"/>
      <c r="T1143" s="3" t="s">
        <v>2142</v>
      </c>
    </row>
    <row r="1144" spans="1:21" x14ac:dyDescent="0.35">
      <c r="A1144" s="3" t="s">
        <v>2035</v>
      </c>
      <c r="B1144" s="3"/>
      <c r="C1144" s="3" t="s">
        <v>2036</v>
      </c>
      <c r="D1144" s="3"/>
      <c r="E1144" s="91"/>
      <c r="F1144" s="34"/>
      <c r="G1144" s="34"/>
      <c r="H1144" s="34"/>
      <c r="I1144" s="34"/>
      <c r="J1144" s="34"/>
      <c r="K1144" s="21">
        <v>45194</v>
      </c>
      <c r="L1144" s="3" t="s">
        <v>316</v>
      </c>
      <c r="M1144" s="34">
        <v>350000</v>
      </c>
      <c r="N1144" s="34"/>
      <c r="O1144" s="34">
        <f t="shared" si="165"/>
        <v>350000</v>
      </c>
      <c r="P1144" s="34"/>
      <c r="Q1144" s="34"/>
      <c r="R1144" s="34"/>
      <c r="S1144" s="34"/>
      <c r="T1144" s="3" t="s">
        <v>2142</v>
      </c>
    </row>
    <row r="1145" spans="1:21" x14ac:dyDescent="0.35">
      <c r="A1145" s="3" t="s">
        <v>2035</v>
      </c>
      <c r="B1145" s="3"/>
      <c r="C1145" s="3" t="s">
        <v>2037</v>
      </c>
      <c r="D1145" s="3"/>
      <c r="E1145" s="91"/>
      <c r="F1145" s="34"/>
      <c r="G1145" s="34"/>
      <c r="H1145" s="34"/>
      <c r="I1145" s="34"/>
      <c r="J1145" s="34"/>
      <c r="K1145" s="21">
        <v>45194</v>
      </c>
      <c r="L1145" s="3" t="s">
        <v>316</v>
      </c>
      <c r="M1145" s="34">
        <v>350000</v>
      </c>
      <c r="N1145" s="34"/>
      <c r="O1145" s="34">
        <f t="shared" si="165"/>
        <v>350000</v>
      </c>
      <c r="P1145" s="34"/>
      <c r="Q1145" s="34"/>
      <c r="R1145" s="34"/>
      <c r="S1145" s="34"/>
      <c r="T1145" s="3" t="s">
        <v>2142</v>
      </c>
    </row>
    <row r="1146" spans="1:21" x14ac:dyDescent="0.35">
      <c r="A1146" s="3" t="s">
        <v>2035</v>
      </c>
      <c r="B1146" s="3"/>
      <c r="C1146" s="3"/>
      <c r="D1146" s="3"/>
      <c r="E1146" s="91"/>
      <c r="F1146" s="34"/>
      <c r="G1146" s="34"/>
      <c r="H1146" s="34"/>
      <c r="I1146" s="34"/>
      <c r="J1146" s="34"/>
      <c r="K1146" s="21">
        <v>45258</v>
      </c>
      <c r="L1146" s="3" t="s">
        <v>1182</v>
      </c>
      <c r="M1146" s="34"/>
      <c r="N1146" s="34">
        <v>19400</v>
      </c>
      <c r="O1146" s="34">
        <f t="shared" si="165"/>
        <v>19400</v>
      </c>
      <c r="P1146" s="34"/>
      <c r="Q1146" s="34"/>
      <c r="R1146" s="34"/>
      <c r="S1146" s="34"/>
      <c r="T1146" s="3" t="s">
        <v>2142</v>
      </c>
    </row>
    <row r="1147" spans="1:21" x14ac:dyDescent="0.35">
      <c r="A1147" s="3" t="s">
        <v>2035</v>
      </c>
      <c r="B1147" s="3"/>
      <c r="C1147" s="3"/>
      <c r="D1147" s="3"/>
      <c r="E1147" s="91"/>
      <c r="F1147" s="34"/>
      <c r="G1147" s="34"/>
      <c r="H1147" s="34"/>
      <c r="I1147" s="34"/>
      <c r="J1147" s="34"/>
      <c r="K1147" s="21"/>
      <c r="L1147" s="3"/>
      <c r="M1147" s="34"/>
      <c r="N1147" s="34"/>
      <c r="O1147" s="34"/>
      <c r="P1147" s="34"/>
      <c r="Q1147" s="34"/>
      <c r="R1147" s="34"/>
      <c r="S1147" s="34"/>
      <c r="T1147" s="3" t="s">
        <v>2142</v>
      </c>
    </row>
    <row r="1148" spans="1:21" s="95" customFormat="1" x14ac:dyDescent="0.35">
      <c r="A1148" s="18" t="s">
        <v>2035</v>
      </c>
      <c r="B1148" s="18"/>
      <c r="C1148" s="18"/>
      <c r="D1148" s="18"/>
      <c r="E1148" s="94"/>
      <c r="F1148" s="23"/>
      <c r="G1148" s="23"/>
      <c r="H1148" s="23"/>
      <c r="I1148" s="23"/>
      <c r="J1148" s="23"/>
      <c r="K1148" s="36"/>
      <c r="L1148" s="18"/>
      <c r="M1148" s="23">
        <f t="shared" ref="M1148:N1148" si="166">SUM(M1140:M1147)</f>
        <v>1000000</v>
      </c>
      <c r="N1148" s="23">
        <f t="shared" si="166"/>
        <v>194400</v>
      </c>
      <c r="O1148" s="23">
        <f>SUM(O1140:O1147)</f>
        <v>1194400</v>
      </c>
      <c r="P1148" s="23">
        <f>+I1139-M1148</f>
        <v>-1000000</v>
      </c>
      <c r="Q1148" s="23">
        <f>+J1139-N1148</f>
        <v>1000000</v>
      </c>
      <c r="R1148" s="23">
        <f>+P1148+Q1148</f>
        <v>0</v>
      </c>
      <c r="S1148" s="23">
        <f>+O1148</f>
        <v>1194400</v>
      </c>
      <c r="T1148" s="18"/>
      <c r="U1148" s="95" t="s">
        <v>2302</v>
      </c>
    </row>
    <row r="1149" spans="1:21" x14ac:dyDescent="0.35">
      <c r="A1149" s="3" t="s">
        <v>2038</v>
      </c>
      <c r="B1149" s="3" t="s">
        <v>437</v>
      </c>
      <c r="C1149" s="3"/>
      <c r="D1149" s="3">
        <v>144.1</v>
      </c>
      <c r="E1149" s="91">
        <v>10000</v>
      </c>
      <c r="F1149" s="34">
        <f>+D1149*0.8364</f>
        <v>120.52524</v>
      </c>
      <c r="G1149" s="34"/>
      <c r="H1149" s="34">
        <f>+D1149*E1149</f>
        <v>1441000</v>
      </c>
      <c r="I1149" s="34">
        <f>+CEILING(F1149*G1149,1000)</f>
        <v>0</v>
      </c>
      <c r="J1149" s="34">
        <f>(H1149-I1149)</f>
        <v>1441000</v>
      </c>
      <c r="K1149" s="98">
        <v>44478</v>
      </c>
      <c r="L1149" s="3" t="s">
        <v>2109</v>
      </c>
      <c r="M1149" s="34"/>
      <c r="N1149" s="34"/>
      <c r="O1149" s="34"/>
      <c r="P1149" s="34"/>
      <c r="Q1149" s="34"/>
      <c r="R1149" s="34"/>
      <c r="S1149" s="34"/>
      <c r="T1149" s="3" t="s">
        <v>2144</v>
      </c>
      <c r="U1149" s="1" t="s">
        <v>2303</v>
      </c>
    </row>
    <row r="1150" spans="1:21" x14ac:dyDescent="0.35">
      <c r="A1150" s="3" t="s">
        <v>2038</v>
      </c>
      <c r="B1150" s="3"/>
      <c r="C1150" s="3"/>
      <c r="D1150" s="3"/>
      <c r="E1150" s="91"/>
      <c r="F1150" s="34"/>
      <c r="G1150" s="34"/>
      <c r="H1150" s="34"/>
      <c r="I1150" s="34"/>
      <c r="J1150" s="34"/>
      <c r="K1150" s="98">
        <v>44478</v>
      </c>
      <c r="L1150" s="3" t="s">
        <v>316</v>
      </c>
      <c r="M1150" s="34">
        <v>10000</v>
      </c>
      <c r="N1150" s="34"/>
      <c r="O1150" s="34">
        <f t="shared" si="165"/>
        <v>10000</v>
      </c>
      <c r="P1150" s="34"/>
      <c r="Q1150" s="34"/>
      <c r="R1150" s="34"/>
      <c r="S1150" s="34"/>
      <c r="T1150" s="3" t="s">
        <v>2144</v>
      </c>
    </row>
    <row r="1151" spans="1:21" x14ac:dyDescent="0.35">
      <c r="A1151" s="3" t="s">
        <v>2038</v>
      </c>
      <c r="B1151" s="3"/>
      <c r="C1151" s="3"/>
      <c r="D1151" s="3"/>
      <c r="E1151" s="91"/>
      <c r="F1151" s="34"/>
      <c r="G1151" s="34"/>
      <c r="H1151" s="34"/>
      <c r="I1151" s="34"/>
      <c r="J1151" s="34"/>
      <c r="K1151" s="98">
        <v>44466</v>
      </c>
      <c r="L1151" s="100" t="s">
        <v>2244</v>
      </c>
      <c r="M1151" s="34"/>
      <c r="N1151" s="100">
        <v>402000</v>
      </c>
      <c r="O1151" s="34">
        <f t="shared" si="165"/>
        <v>402000</v>
      </c>
      <c r="P1151" s="34"/>
      <c r="Q1151" s="34"/>
      <c r="R1151" s="34"/>
      <c r="S1151" s="34"/>
      <c r="T1151" s="3" t="s">
        <v>2144</v>
      </c>
    </row>
    <row r="1152" spans="1:21" x14ac:dyDescent="0.35">
      <c r="A1152" s="3" t="s">
        <v>2038</v>
      </c>
      <c r="B1152" s="3"/>
      <c r="C1152" s="3"/>
      <c r="D1152" s="3"/>
      <c r="E1152" s="91"/>
      <c r="F1152" s="34">
        <f>+D1152*0.8364</f>
        <v>0</v>
      </c>
      <c r="G1152" s="34"/>
      <c r="H1152" s="34"/>
      <c r="I1152" s="34"/>
      <c r="J1152" s="34"/>
      <c r="K1152" s="98">
        <v>44613</v>
      </c>
      <c r="L1152" s="3" t="s">
        <v>316</v>
      </c>
      <c r="M1152" s="34">
        <v>3000</v>
      </c>
      <c r="N1152" s="34"/>
      <c r="O1152" s="34">
        <f t="shared" si="165"/>
        <v>3000</v>
      </c>
      <c r="P1152" s="34"/>
      <c r="Q1152" s="34"/>
      <c r="R1152" s="34"/>
      <c r="S1152" s="34"/>
      <c r="T1152" s="3" t="s">
        <v>2144</v>
      </c>
    </row>
    <row r="1153" spans="1:21" x14ac:dyDescent="0.35">
      <c r="A1153" s="3" t="s">
        <v>2038</v>
      </c>
      <c r="B1153" s="3"/>
      <c r="C1153" s="3"/>
      <c r="D1153" s="3"/>
      <c r="E1153" s="91"/>
      <c r="F1153" s="34"/>
      <c r="G1153" s="34"/>
      <c r="H1153" s="34"/>
      <c r="I1153" s="34"/>
      <c r="J1153" s="34"/>
      <c r="K1153" s="98">
        <v>44613</v>
      </c>
      <c r="L1153" s="3" t="s">
        <v>316</v>
      </c>
      <c r="M1153" s="34">
        <v>2100</v>
      </c>
      <c r="N1153" s="34"/>
      <c r="O1153" s="34">
        <f t="shared" si="165"/>
        <v>2100</v>
      </c>
      <c r="P1153" s="34"/>
      <c r="Q1153" s="34"/>
      <c r="R1153" s="34"/>
      <c r="S1153" s="34"/>
      <c r="T1153" s="3" t="s">
        <v>2144</v>
      </c>
    </row>
    <row r="1154" spans="1:21" x14ac:dyDescent="0.35">
      <c r="A1154" s="3" t="s">
        <v>2038</v>
      </c>
      <c r="B1154" s="3"/>
      <c r="C1154" s="3"/>
      <c r="D1154" s="3"/>
      <c r="E1154" s="91"/>
      <c r="F1154" s="34"/>
      <c r="G1154" s="34"/>
      <c r="H1154" s="34"/>
      <c r="I1154" s="34"/>
      <c r="J1154" s="34"/>
      <c r="K1154" s="98">
        <v>44639</v>
      </c>
      <c r="L1154" s="3" t="s">
        <v>316</v>
      </c>
      <c r="M1154" s="34">
        <v>392000</v>
      </c>
      <c r="N1154" s="34"/>
      <c r="O1154" s="34">
        <f t="shared" si="165"/>
        <v>392000</v>
      </c>
      <c r="P1154" s="34"/>
      <c r="Q1154" s="34"/>
      <c r="R1154" s="34"/>
      <c r="S1154" s="34"/>
      <c r="T1154" s="3" t="s">
        <v>2144</v>
      </c>
    </row>
    <row r="1155" spans="1:21" x14ac:dyDescent="0.35">
      <c r="A1155" s="3" t="s">
        <v>2038</v>
      </c>
      <c r="B1155" s="3"/>
      <c r="C1155" s="3"/>
      <c r="D1155" s="3"/>
      <c r="E1155" s="91"/>
      <c r="F1155" s="34"/>
      <c r="G1155" s="34"/>
      <c r="H1155" s="34"/>
      <c r="I1155" s="34"/>
      <c r="J1155" s="34"/>
      <c r="K1155" s="98">
        <v>44818</v>
      </c>
      <c r="L1155" s="3" t="s">
        <v>9</v>
      </c>
      <c r="M1155" s="34"/>
      <c r="N1155" s="34">
        <v>395000</v>
      </c>
      <c r="O1155" s="34">
        <f t="shared" si="165"/>
        <v>395000</v>
      </c>
      <c r="P1155" s="34"/>
      <c r="Q1155" s="34"/>
      <c r="R1155" s="34"/>
      <c r="S1155" s="34"/>
      <c r="T1155" s="3" t="s">
        <v>2144</v>
      </c>
    </row>
    <row r="1156" spans="1:21" x14ac:dyDescent="0.35">
      <c r="A1156" s="3" t="s">
        <v>2038</v>
      </c>
      <c r="B1156" s="3"/>
      <c r="C1156" s="3"/>
      <c r="D1156" s="3"/>
      <c r="E1156" s="91"/>
      <c r="F1156" s="34"/>
      <c r="G1156" s="34"/>
      <c r="H1156" s="34"/>
      <c r="I1156" s="34"/>
      <c r="J1156" s="34"/>
      <c r="K1156" s="98">
        <v>44831</v>
      </c>
      <c r="L1156" s="3" t="s">
        <v>316</v>
      </c>
      <c r="M1156" s="34">
        <v>-392000</v>
      </c>
      <c r="N1156" s="34"/>
      <c r="O1156" s="34">
        <f t="shared" si="165"/>
        <v>-392000</v>
      </c>
      <c r="P1156" s="34"/>
      <c r="Q1156" s="34"/>
      <c r="R1156" s="34"/>
      <c r="S1156" s="34"/>
      <c r="T1156" s="3" t="s">
        <v>2144</v>
      </c>
    </row>
    <row r="1157" spans="1:21" x14ac:dyDescent="0.35">
      <c r="A1157" s="3" t="s">
        <v>2038</v>
      </c>
      <c r="B1157" s="3"/>
      <c r="C1157" s="3"/>
      <c r="D1157" s="3"/>
      <c r="E1157" s="91"/>
      <c r="F1157" s="34"/>
      <c r="G1157" s="34"/>
      <c r="H1157" s="34"/>
      <c r="I1157" s="34"/>
      <c r="J1157" s="34"/>
      <c r="K1157" s="98">
        <v>44881</v>
      </c>
      <c r="L1157" s="3" t="s">
        <v>316</v>
      </c>
      <c r="M1157" s="34">
        <v>250000</v>
      </c>
      <c r="N1157" s="34"/>
      <c r="O1157" s="34">
        <f t="shared" si="165"/>
        <v>250000</v>
      </c>
      <c r="P1157" s="34"/>
      <c r="Q1157" s="34"/>
      <c r="R1157" s="34"/>
      <c r="S1157" s="34"/>
      <c r="T1157" s="3" t="s">
        <v>2144</v>
      </c>
    </row>
    <row r="1158" spans="1:21" x14ac:dyDescent="0.35">
      <c r="A1158" s="3" t="s">
        <v>2038</v>
      </c>
      <c r="B1158" s="3"/>
      <c r="C1158" s="3"/>
      <c r="D1158" s="3"/>
      <c r="E1158" s="91"/>
      <c r="F1158" s="34"/>
      <c r="G1158" s="34"/>
      <c r="H1158" s="34"/>
      <c r="I1158" s="34"/>
      <c r="J1158" s="34"/>
      <c r="K1158" s="98">
        <v>44890</v>
      </c>
      <c r="L1158" s="3" t="s">
        <v>316</v>
      </c>
      <c r="M1158" s="34">
        <v>426000</v>
      </c>
      <c r="N1158" s="34"/>
      <c r="O1158" s="34">
        <f t="shared" si="165"/>
        <v>426000</v>
      </c>
      <c r="P1158" s="34"/>
      <c r="Q1158" s="34"/>
      <c r="R1158" s="34"/>
      <c r="S1158" s="34"/>
      <c r="T1158" s="3" t="s">
        <v>2144</v>
      </c>
    </row>
    <row r="1159" spans="1:21" x14ac:dyDescent="0.35">
      <c r="A1159" s="3" t="s">
        <v>2038</v>
      </c>
      <c r="B1159" s="3"/>
      <c r="C1159" s="3"/>
      <c r="D1159" s="3"/>
      <c r="E1159" s="91"/>
      <c r="F1159" s="34"/>
      <c r="G1159" s="34"/>
      <c r="H1159" s="34"/>
      <c r="I1159" s="34"/>
      <c r="J1159" s="34"/>
      <c r="K1159" s="98">
        <v>44898</v>
      </c>
      <c r="L1159" s="3" t="s">
        <v>9</v>
      </c>
      <c r="M1159" s="34"/>
      <c r="N1159" s="34">
        <v>-47000</v>
      </c>
      <c r="O1159" s="34">
        <f t="shared" si="165"/>
        <v>-47000</v>
      </c>
      <c r="P1159" s="34"/>
      <c r="Q1159" s="34"/>
      <c r="R1159" s="34"/>
      <c r="S1159" s="34"/>
      <c r="T1159" s="3" t="s">
        <v>2144</v>
      </c>
    </row>
    <row r="1160" spans="1:21" x14ac:dyDescent="0.35">
      <c r="A1160" s="3" t="s">
        <v>2038</v>
      </c>
      <c r="B1160" s="3"/>
      <c r="C1160" s="3"/>
      <c r="D1160" s="3"/>
      <c r="E1160" s="91"/>
      <c r="F1160" s="34"/>
      <c r="G1160" s="34"/>
      <c r="H1160" s="34"/>
      <c r="I1160" s="34"/>
      <c r="J1160" s="34"/>
      <c r="K1160" s="3"/>
      <c r="L1160" s="3"/>
      <c r="M1160" s="34"/>
      <c r="N1160" s="34"/>
      <c r="O1160" s="34"/>
      <c r="P1160" s="34"/>
      <c r="Q1160" s="34"/>
      <c r="R1160" s="34"/>
      <c r="S1160" s="34"/>
      <c r="T1160" s="3" t="s">
        <v>2144</v>
      </c>
    </row>
    <row r="1161" spans="1:21" s="95" customFormat="1" x14ac:dyDescent="0.35">
      <c r="A1161" s="18"/>
      <c r="B1161" s="18"/>
      <c r="C1161" s="18"/>
      <c r="D1161" s="18"/>
      <c r="E1161" s="94"/>
      <c r="F1161" s="23"/>
      <c r="G1161" s="23"/>
      <c r="H1161" s="23"/>
      <c r="I1161" s="23"/>
      <c r="J1161" s="23"/>
      <c r="K1161" s="18"/>
      <c r="L1161" s="18"/>
      <c r="M1161" s="23">
        <f t="shared" ref="M1161:N1161" si="167">SUM(M1150:M1160)</f>
        <v>691100</v>
      </c>
      <c r="N1161" s="23">
        <f t="shared" si="167"/>
        <v>750000</v>
      </c>
      <c r="O1161" s="23">
        <f>SUM(O1150:O1160)</f>
        <v>1441100</v>
      </c>
      <c r="P1161" s="23">
        <f>+I1149-M1161</f>
        <v>-691100</v>
      </c>
      <c r="Q1161" s="23">
        <f>+J1149-N1161</f>
        <v>691000</v>
      </c>
      <c r="R1161" s="23">
        <f>+P1161+Q1161</f>
        <v>-100</v>
      </c>
      <c r="S1161" s="23">
        <f>+O1161</f>
        <v>1441100</v>
      </c>
      <c r="T1161" s="18"/>
      <c r="U1161" s="95" t="s">
        <v>2302</v>
      </c>
    </row>
    <row r="1162" spans="1:21" x14ac:dyDescent="0.35">
      <c r="A1162" s="3" t="s">
        <v>2039</v>
      </c>
      <c r="B1162" s="3" t="s">
        <v>437</v>
      </c>
      <c r="C1162" s="3"/>
      <c r="D1162" s="3">
        <v>144.1</v>
      </c>
      <c r="E1162" s="91">
        <v>12500</v>
      </c>
      <c r="F1162" s="34">
        <f>+D1162*0.8364</f>
        <v>120.52524</v>
      </c>
      <c r="G1162" s="34"/>
      <c r="H1162" s="34">
        <f>+D1162*E1162</f>
        <v>1801250</v>
      </c>
      <c r="I1162" s="34">
        <f>+CEILING(F1162*G1162,1000)</f>
        <v>0</v>
      </c>
      <c r="J1162" s="34">
        <f>(H1162-I1162)</f>
        <v>1801250</v>
      </c>
      <c r="K1162" s="3">
        <v>44570</v>
      </c>
      <c r="L1162" s="3" t="s">
        <v>2109</v>
      </c>
      <c r="M1162" s="34"/>
      <c r="N1162" s="34"/>
      <c r="O1162" s="34"/>
      <c r="P1162" s="34"/>
      <c r="Q1162" s="34"/>
      <c r="R1162" s="34"/>
      <c r="S1162" s="34"/>
      <c r="T1162" s="3" t="s">
        <v>2132</v>
      </c>
      <c r="U1162" s="1" t="s">
        <v>2303</v>
      </c>
    </row>
    <row r="1163" spans="1:21" x14ac:dyDescent="0.35">
      <c r="A1163" s="3" t="s">
        <v>2039</v>
      </c>
      <c r="B1163" s="3"/>
      <c r="C1163" s="3"/>
      <c r="D1163" s="3"/>
      <c r="E1163" s="91"/>
      <c r="F1163" s="34">
        <f>+D1163*0.8364</f>
        <v>0</v>
      </c>
      <c r="G1163" s="34"/>
      <c r="H1163" s="34"/>
      <c r="I1163" s="34"/>
      <c r="J1163" s="34"/>
      <c r="K1163" s="21">
        <v>44570</v>
      </c>
      <c r="L1163" s="3" t="s">
        <v>9</v>
      </c>
      <c r="M1163" s="34"/>
      <c r="N1163" s="34">
        <v>5000</v>
      </c>
      <c r="O1163" s="34">
        <f t="shared" ref="O1163:O1171" si="168">+SUM(M1163:N1163)</f>
        <v>5000</v>
      </c>
      <c r="P1163" s="34"/>
      <c r="Q1163" s="34"/>
      <c r="R1163" s="34"/>
      <c r="S1163" s="34"/>
      <c r="T1163" s="3" t="s">
        <v>2132</v>
      </c>
    </row>
    <row r="1164" spans="1:21" x14ac:dyDescent="0.35">
      <c r="A1164" s="3" t="s">
        <v>2039</v>
      </c>
      <c r="B1164" s="3"/>
      <c r="C1164" s="3"/>
      <c r="D1164" s="3"/>
      <c r="E1164" s="91"/>
      <c r="F1164" s="34"/>
      <c r="G1164" s="34"/>
      <c r="H1164" s="34"/>
      <c r="I1164" s="34"/>
      <c r="J1164" s="34"/>
      <c r="K1164" s="21">
        <v>44577</v>
      </c>
      <c r="L1164" s="3" t="s">
        <v>9</v>
      </c>
      <c r="M1164" s="34"/>
      <c r="N1164" s="34">
        <v>195000</v>
      </c>
      <c r="O1164" s="34">
        <f t="shared" si="168"/>
        <v>195000</v>
      </c>
      <c r="P1164" s="34"/>
      <c r="Q1164" s="34"/>
      <c r="R1164" s="34"/>
      <c r="S1164" s="34"/>
      <c r="T1164" s="3" t="s">
        <v>2132</v>
      </c>
    </row>
    <row r="1165" spans="1:21" x14ac:dyDescent="0.35">
      <c r="A1165" s="3" t="s">
        <v>2039</v>
      </c>
      <c r="B1165" s="3"/>
      <c r="C1165" s="3"/>
      <c r="D1165" s="3"/>
      <c r="E1165" s="91"/>
      <c r="F1165" s="34"/>
      <c r="G1165" s="34"/>
      <c r="H1165" s="34"/>
      <c r="I1165" s="34"/>
      <c r="J1165" s="34"/>
      <c r="K1165" s="21">
        <v>44577</v>
      </c>
      <c r="L1165" s="3" t="s">
        <v>316</v>
      </c>
      <c r="M1165" s="34">
        <v>200000</v>
      </c>
      <c r="N1165" s="34"/>
      <c r="O1165" s="34">
        <f t="shared" si="168"/>
        <v>200000</v>
      </c>
      <c r="P1165" s="34"/>
      <c r="Q1165" s="34"/>
      <c r="R1165" s="34"/>
      <c r="S1165" s="34"/>
      <c r="T1165" s="3" t="s">
        <v>2132</v>
      </c>
    </row>
    <row r="1166" spans="1:21" x14ac:dyDescent="0.35">
      <c r="A1166" s="3" t="s">
        <v>2039</v>
      </c>
      <c r="B1166" s="3"/>
      <c r="C1166" s="3"/>
      <c r="D1166" s="3"/>
      <c r="E1166" s="91"/>
      <c r="F1166" s="34"/>
      <c r="G1166" s="34"/>
      <c r="H1166" s="34"/>
      <c r="I1166" s="34"/>
      <c r="J1166" s="34"/>
      <c r="K1166" s="21">
        <v>44672</v>
      </c>
      <c r="L1166" s="3" t="s">
        <v>316</v>
      </c>
      <c r="M1166" s="34">
        <v>200000</v>
      </c>
      <c r="N1166" s="34"/>
      <c r="O1166" s="34">
        <f t="shared" si="168"/>
        <v>200000</v>
      </c>
      <c r="P1166" s="34"/>
      <c r="Q1166" s="34"/>
      <c r="R1166" s="34"/>
      <c r="S1166" s="34"/>
      <c r="T1166" s="3" t="s">
        <v>2132</v>
      </c>
    </row>
    <row r="1167" spans="1:21" x14ac:dyDescent="0.35">
      <c r="A1167" s="3" t="s">
        <v>2039</v>
      </c>
      <c r="B1167" s="3"/>
      <c r="C1167" s="3"/>
      <c r="D1167" s="3"/>
      <c r="E1167" s="91"/>
      <c r="F1167" s="34"/>
      <c r="G1167" s="34"/>
      <c r="H1167" s="34"/>
      <c r="I1167" s="34"/>
      <c r="J1167" s="34"/>
      <c r="K1167" s="21">
        <v>44672</v>
      </c>
      <c r="L1167" s="3" t="s">
        <v>9</v>
      </c>
      <c r="M1167" s="34"/>
      <c r="N1167" s="34">
        <v>300000</v>
      </c>
      <c r="O1167" s="34">
        <f t="shared" si="168"/>
        <v>300000</v>
      </c>
      <c r="P1167" s="34"/>
      <c r="Q1167" s="34"/>
      <c r="R1167" s="34"/>
      <c r="S1167" s="34"/>
      <c r="T1167" s="3" t="s">
        <v>2132</v>
      </c>
    </row>
    <row r="1168" spans="1:21" x14ac:dyDescent="0.35">
      <c r="A1168" s="3" t="s">
        <v>2039</v>
      </c>
      <c r="B1168" s="3"/>
      <c r="C1168" s="3"/>
      <c r="D1168" s="3"/>
      <c r="E1168" s="91"/>
      <c r="F1168" s="34"/>
      <c r="G1168" s="34"/>
      <c r="H1168" s="34"/>
      <c r="I1168" s="34"/>
      <c r="J1168" s="34"/>
      <c r="K1168" s="21">
        <v>44806</v>
      </c>
      <c r="L1168" s="3" t="s">
        <v>316</v>
      </c>
      <c r="M1168" s="34">
        <v>200000</v>
      </c>
      <c r="N1168" s="34"/>
      <c r="O1168" s="34">
        <f t="shared" si="168"/>
        <v>200000</v>
      </c>
      <c r="P1168" s="34"/>
      <c r="Q1168" s="34"/>
      <c r="R1168" s="34"/>
      <c r="S1168" s="34"/>
      <c r="T1168" s="3" t="s">
        <v>2132</v>
      </c>
    </row>
    <row r="1169" spans="1:21" x14ac:dyDescent="0.35">
      <c r="A1169" s="3" t="s">
        <v>2039</v>
      </c>
      <c r="B1169" s="3"/>
      <c r="C1169" s="3"/>
      <c r="D1169" s="3"/>
      <c r="E1169" s="91"/>
      <c r="F1169" s="34"/>
      <c r="G1169" s="34"/>
      <c r="H1169" s="34"/>
      <c r="I1169" s="34"/>
      <c r="J1169" s="34"/>
      <c r="K1169" s="21">
        <v>44806</v>
      </c>
      <c r="L1169" s="3" t="s">
        <v>316</v>
      </c>
      <c r="M1169" s="34">
        <v>143000</v>
      </c>
      <c r="N1169" s="34"/>
      <c r="O1169" s="34">
        <f t="shared" si="168"/>
        <v>143000</v>
      </c>
      <c r="P1169" s="34"/>
      <c r="Q1169" s="34"/>
      <c r="R1169" s="34"/>
      <c r="S1169" s="34"/>
      <c r="T1169" s="3" t="s">
        <v>2132</v>
      </c>
    </row>
    <row r="1170" spans="1:21" x14ac:dyDescent="0.35">
      <c r="A1170" s="3" t="s">
        <v>2039</v>
      </c>
      <c r="B1170" s="3"/>
      <c r="C1170" s="3"/>
      <c r="D1170" s="3"/>
      <c r="E1170" s="91"/>
      <c r="F1170" s="34"/>
      <c r="G1170" s="34"/>
      <c r="H1170" s="34"/>
      <c r="I1170" s="34"/>
      <c r="J1170" s="34"/>
      <c r="K1170" s="3">
        <v>44806</v>
      </c>
      <c r="L1170" s="3" t="s">
        <v>1182</v>
      </c>
      <c r="M1170" s="34"/>
      <c r="N1170" s="34">
        <v>543000</v>
      </c>
      <c r="O1170" s="34">
        <f t="shared" si="168"/>
        <v>543000</v>
      </c>
      <c r="P1170" s="34"/>
      <c r="Q1170" s="34"/>
      <c r="R1170" s="34"/>
      <c r="S1170" s="34"/>
      <c r="T1170" s="3" t="s">
        <v>2132</v>
      </c>
    </row>
    <row r="1171" spans="1:21" x14ac:dyDescent="0.35">
      <c r="A1171" s="3" t="s">
        <v>2039</v>
      </c>
      <c r="B1171" s="3"/>
      <c r="C1171" s="3"/>
      <c r="D1171" s="3"/>
      <c r="E1171" s="91"/>
      <c r="F1171" s="34"/>
      <c r="G1171" s="34"/>
      <c r="H1171" s="34"/>
      <c r="I1171" s="34"/>
      <c r="J1171" s="34"/>
      <c r="K1171" s="3">
        <v>44806</v>
      </c>
      <c r="L1171" s="3" t="s">
        <v>9</v>
      </c>
      <c r="M1171" s="34"/>
      <c r="N1171" s="34">
        <v>15250</v>
      </c>
      <c r="O1171" s="34">
        <f t="shared" si="168"/>
        <v>15250</v>
      </c>
      <c r="P1171" s="34"/>
      <c r="Q1171" s="34"/>
      <c r="R1171" s="34"/>
      <c r="S1171" s="34"/>
      <c r="T1171" s="3" t="s">
        <v>2132</v>
      </c>
    </row>
    <row r="1172" spans="1:21" x14ac:dyDescent="0.35">
      <c r="A1172" s="3" t="s">
        <v>2039</v>
      </c>
      <c r="B1172" s="3"/>
      <c r="C1172" s="3"/>
      <c r="D1172" s="3"/>
      <c r="E1172" s="91"/>
      <c r="F1172" s="34">
        <f>+D1172*0.8364</f>
        <v>0</v>
      </c>
      <c r="G1172" s="34"/>
      <c r="H1172" s="34"/>
      <c r="I1172" s="34"/>
      <c r="J1172" s="34"/>
      <c r="K1172" s="21"/>
      <c r="L1172" s="3"/>
      <c r="M1172" s="34"/>
      <c r="N1172" s="34"/>
      <c r="O1172" s="34"/>
      <c r="P1172" s="34"/>
      <c r="Q1172" s="34"/>
      <c r="R1172" s="34"/>
      <c r="S1172" s="34"/>
      <c r="T1172" s="3" t="s">
        <v>2132</v>
      </c>
    </row>
    <row r="1173" spans="1:21" s="95" customFormat="1" x14ac:dyDescent="0.35">
      <c r="A1173" s="18" t="s">
        <v>2039</v>
      </c>
      <c r="B1173" s="18"/>
      <c r="C1173" s="18"/>
      <c r="D1173" s="18"/>
      <c r="E1173" s="94"/>
      <c r="F1173" s="23"/>
      <c r="G1173" s="23"/>
      <c r="H1173" s="23"/>
      <c r="I1173" s="23"/>
      <c r="J1173" s="23"/>
      <c r="K1173" s="36"/>
      <c r="L1173" s="18"/>
      <c r="M1173" s="23">
        <f t="shared" ref="M1173:N1173" si="169">SUM(M1163:M1172)</f>
        <v>743000</v>
      </c>
      <c r="N1173" s="23">
        <f t="shared" si="169"/>
        <v>1058250</v>
      </c>
      <c r="O1173" s="23">
        <f>SUM(O1163:O1172)</f>
        <v>1801250</v>
      </c>
      <c r="P1173" s="23">
        <f>+I1162-M1173</f>
        <v>-743000</v>
      </c>
      <c r="Q1173" s="23">
        <f>+J1162-N1173</f>
        <v>743000</v>
      </c>
      <c r="R1173" s="23">
        <f>+P1173+Q1173</f>
        <v>0</v>
      </c>
      <c r="S1173" s="23">
        <f>+O1173</f>
        <v>1801250</v>
      </c>
      <c r="T1173" s="18"/>
      <c r="U1173" s="95" t="s">
        <v>2302</v>
      </c>
    </row>
    <row r="1174" spans="1:21" x14ac:dyDescent="0.35">
      <c r="A1174" s="3" t="s">
        <v>2040</v>
      </c>
      <c r="B1174" s="3" t="s">
        <v>437</v>
      </c>
      <c r="C1174" s="3"/>
      <c r="D1174" s="3">
        <v>143.71</v>
      </c>
      <c r="E1174" s="91">
        <v>12500</v>
      </c>
      <c r="F1174" s="34">
        <f>+D1174*0.8364</f>
        <v>120.19904400000001</v>
      </c>
      <c r="G1174" s="34"/>
      <c r="H1174" s="34">
        <f>+D1174*E1174</f>
        <v>1796375</v>
      </c>
      <c r="I1174" s="34">
        <f>+CEILING(F1174*G1174,1000)</f>
        <v>0</v>
      </c>
      <c r="J1174" s="34">
        <f>(H1174-I1174)</f>
        <v>1796375</v>
      </c>
      <c r="K1174" s="21">
        <v>44627</v>
      </c>
      <c r="L1174" s="3" t="s">
        <v>2109</v>
      </c>
      <c r="M1174" s="34"/>
      <c r="N1174" s="34"/>
      <c r="O1174" s="34"/>
      <c r="P1174" s="34"/>
      <c r="Q1174" s="34"/>
      <c r="R1174" s="34"/>
      <c r="S1174" s="34"/>
      <c r="T1174" s="3" t="s">
        <v>2144</v>
      </c>
      <c r="U1174" s="1" t="s">
        <v>2303</v>
      </c>
    </row>
    <row r="1175" spans="1:21" x14ac:dyDescent="0.35">
      <c r="A1175" s="3" t="s">
        <v>2040</v>
      </c>
      <c r="B1175" s="3"/>
      <c r="C1175" s="3"/>
      <c r="D1175" s="3"/>
      <c r="E1175" s="91"/>
      <c r="F1175" s="34"/>
      <c r="G1175" s="34"/>
      <c r="H1175" s="34"/>
      <c r="I1175" s="34"/>
      <c r="J1175" s="34"/>
      <c r="K1175" s="21">
        <v>44627</v>
      </c>
      <c r="L1175" s="3" t="s">
        <v>9</v>
      </c>
      <c r="M1175" s="34"/>
      <c r="N1175" s="34">
        <v>340000</v>
      </c>
      <c r="O1175" s="34">
        <f t="shared" ref="O1175:O1178" si="170">+SUM(M1175:N1175)</f>
        <v>340000</v>
      </c>
      <c r="P1175" s="34"/>
      <c r="Q1175" s="34"/>
      <c r="R1175" s="34"/>
      <c r="S1175" s="34"/>
      <c r="T1175" s="3" t="s">
        <v>2144</v>
      </c>
    </row>
    <row r="1176" spans="1:21" x14ac:dyDescent="0.35">
      <c r="A1176" s="3" t="s">
        <v>2040</v>
      </c>
      <c r="B1176" s="3"/>
      <c r="C1176" s="3"/>
      <c r="D1176" s="3"/>
      <c r="E1176" s="91"/>
      <c r="F1176" s="34"/>
      <c r="G1176" s="34"/>
      <c r="H1176" s="34"/>
      <c r="I1176" s="34"/>
      <c r="J1176" s="34"/>
      <c r="K1176" s="21">
        <v>44703</v>
      </c>
      <c r="L1176" s="3" t="s">
        <v>316</v>
      </c>
      <c r="M1176" s="34"/>
      <c r="N1176" s="34">
        <v>500000</v>
      </c>
      <c r="O1176" s="34">
        <f t="shared" si="170"/>
        <v>500000</v>
      </c>
      <c r="P1176" s="34"/>
      <c r="Q1176" s="34"/>
      <c r="R1176" s="34"/>
      <c r="S1176" s="34"/>
      <c r="T1176" s="3" t="s">
        <v>2144</v>
      </c>
    </row>
    <row r="1177" spans="1:21" x14ac:dyDescent="0.35">
      <c r="A1177" s="3" t="s">
        <v>2040</v>
      </c>
      <c r="B1177" s="3"/>
      <c r="C1177" s="3"/>
      <c r="D1177" s="3"/>
      <c r="E1177" s="91"/>
      <c r="F1177" s="34"/>
      <c r="G1177" s="34"/>
      <c r="H1177" s="34"/>
      <c r="I1177" s="34"/>
      <c r="J1177" s="34"/>
      <c r="K1177" s="21">
        <v>44758</v>
      </c>
      <c r="L1177" s="3" t="s">
        <v>316</v>
      </c>
      <c r="M1177" s="34"/>
      <c r="N1177" s="34">
        <v>100000</v>
      </c>
      <c r="O1177" s="34">
        <f t="shared" si="170"/>
        <v>100000</v>
      </c>
      <c r="P1177" s="34"/>
      <c r="Q1177" s="34"/>
      <c r="R1177" s="34"/>
      <c r="S1177" s="34"/>
      <c r="T1177" s="3" t="s">
        <v>2144</v>
      </c>
    </row>
    <row r="1178" spans="1:21" x14ac:dyDescent="0.35">
      <c r="A1178" s="3" t="s">
        <v>2040</v>
      </c>
      <c r="B1178" s="3"/>
      <c r="C1178" s="3"/>
      <c r="D1178" s="3"/>
      <c r="E1178" s="91"/>
      <c r="F1178" s="34"/>
      <c r="G1178" s="34"/>
      <c r="H1178" s="34"/>
      <c r="I1178" s="34"/>
      <c r="J1178" s="34"/>
      <c r="K1178" s="21">
        <v>44802</v>
      </c>
      <c r="L1178" s="3" t="s">
        <v>9</v>
      </c>
      <c r="M1178" s="34"/>
      <c r="N1178" s="34">
        <v>856000</v>
      </c>
      <c r="O1178" s="34">
        <f t="shared" si="170"/>
        <v>856000</v>
      </c>
      <c r="P1178" s="34"/>
      <c r="Q1178" s="34"/>
      <c r="R1178" s="34"/>
      <c r="S1178" s="34"/>
      <c r="T1178" s="3" t="s">
        <v>2144</v>
      </c>
    </row>
    <row r="1179" spans="1:21" x14ac:dyDescent="0.35">
      <c r="A1179" s="3" t="s">
        <v>2040</v>
      </c>
      <c r="B1179" s="3"/>
      <c r="C1179" s="3"/>
      <c r="D1179" s="3"/>
      <c r="E1179" s="91"/>
      <c r="F1179" s="34"/>
      <c r="G1179" s="34"/>
      <c r="H1179" s="34"/>
      <c r="I1179" s="34"/>
      <c r="J1179" s="34"/>
      <c r="K1179" s="21"/>
      <c r="L1179" s="3"/>
      <c r="M1179" s="34"/>
      <c r="N1179" s="34"/>
      <c r="O1179" s="34"/>
      <c r="P1179" s="34"/>
      <c r="Q1179" s="34"/>
      <c r="R1179" s="34"/>
      <c r="S1179" s="34"/>
      <c r="T1179" s="3" t="s">
        <v>2144</v>
      </c>
    </row>
    <row r="1180" spans="1:21" s="95" customFormat="1" x14ac:dyDescent="0.35">
      <c r="A1180" s="18" t="s">
        <v>2040</v>
      </c>
      <c r="B1180" s="18"/>
      <c r="C1180" s="18"/>
      <c r="D1180" s="18"/>
      <c r="E1180" s="94"/>
      <c r="F1180" s="23"/>
      <c r="G1180" s="23"/>
      <c r="H1180" s="23"/>
      <c r="I1180" s="23"/>
      <c r="J1180" s="23"/>
      <c r="K1180" s="36"/>
      <c r="L1180" s="18"/>
      <c r="M1180" s="23">
        <f t="shared" ref="M1180:N1180" si="171">SUM(M1175:M1179)</f>
        <v>0</v>
      </c>
      <c r="N1180" s="23">
        <f t="shared" si="171"/>
        <v>1796000</v>
      </c>
      <c r="O1180" s="23">
        <f>SUM(O1175:O1179)</f>
        <v>1796000</v>
      </c>
      <c r="P1180" s="23">
        <f>+I1174-M1180</f>
        <v>0</v>
      </c>
      <c r="Q1180" s="23">
        <f>+J1174-N1180</f>
        <v>375</v>
      </c>
      <c r="R1180" s="23">
        <f>+P1180+Q1180</f>
        <v>375</v>
      </c>
      <c r="S1180" s="23">
        <f>+O1180</f>
        <v>1796000</v>
      </c>
      <c r="T1180" s="18"/>
      <c r="U1180" s="95" t="s">
        <v>2302</v>
      </c>
    </row>
    <row r="1181" spans="1:21" x14ac:dyDescent="0.35">
      <c r="A1181" s="3" t="s">
        <v>2041</v>
      </c>
      <c r="B1181" s="3" t="s">
        <v>437</v>
      </c>
      <c r="C1181" s="3" t="s">
        <v>889</v>
      </c>
      <c r="D1181" s="3">
        <v>143.71</v>
      </c>
      <c r="E1181" s="91">
        <v>11000</v>
      </c>
      <c r="F1181" s="34">
        <f>+D1181*0.8364</f>
        <v>120.19904400000001</v>
      </c>
      <c r="G1181" s="34"/>
      <c r="H1181" s="34">
        <f>+D1181*E1181</f>
        <v>1580810</v>
      </c>
      <c r="I1181" s="34">
        <f>+CEILING(F1181*G1181,1000)</f>
        <v>0</v>
      </c>
      <c r="J1181" s="34">
        <f>(H1181-I1181)</f>
        <v>1580810</v>
      </c>
      <c r="K1181" s="98">
        <v>44782</v>
      </c>
      <c r="L1181" s="3" t="s">
        <v>2109</v>
      </c>
      <c r="M1181" s="34"/>
      <c r="N1181" s="34"/>
      <c r="O1181" s="34"/>
      <c r="P1181" s="34"/>
      <c r="Q1181" s="34"/>
      <c r="R1181" s="34"/>
      <c r="S1181" s="34"/>
      <c r="T1181" s="3" t="s">
        <v>983</v>
      </c>
      <c r="U1181" s="1" t="s">
        <v>2303</v>
      </c>
    </row>
    <row r="1182" spans="1:21" x14ac:dyDescent="0.35">
      <c r="A1182" s="3" t="s">
        <v>2041</v>
      </c>
      <c r="B1182" s="3"/>
      <c r="C1182" s="3"/>
      <c r="D1182" s="3"/>
      <c r="E1182" s="91"/>
      <c r="F1182" s="34"/>
      <c r="G1182" s="34"/>
      <c r="H1182" s="34"/>
      <c r="I1182" s="34"/>
      <c r="J1182" s="34"/>
      <c r="K1182" s="98">
        <v>44782</v>
      </c>
      <c r="L1182" s="3" t="s">
        <v>316</v>
      </c>
      <c r="M1182" s="34">
        <v>400000</v>
      </c>
      <c r="N1182" s="34"/>
      <c r="O1182" s="34">
        <f t="shared" ref="O1182:O1186" si="172">+SUM(M1182:N1182)</f>
        <v>400000</v>
      </c>
      <c r="P1182" s="34"/>
      <c r="Q1182" s="34"/>
      <c r="R1182" s="34"/>
      <c r="S1182" s="34"/>
      <c r="T1182" s="3" t="s">
        <v>983</v>
      </c>
    </row>
    <row r="1183" spans="1:21" x14ac:dyDescent="0.35">
      <c r="A1183" s="3" t="s">
        <v>2041</v>
      </c>
      <c r="B1183" s="3"/>
      <c r="C1183" s="3"/>
      <c r="D1183" s="3"/>
      <c r="E1183" s="91"/>
      <c r="F1183" s="34">
        <f>+D1183*0.8364</f>
        <v>0</v>
      </c>
      <c r="G1183" s="34"/>
      <c r="H1183" s="34"/>
      <c r="I1183" s="34"/>
      <c r="J1183" s="34"/>
      <c r="K1183" s="98">
        <v>44834</v>
      </c>
      <c r="L1183" s="3" t="s">
        <v>316</v>
      </c>
      <c r="M1183" s="34">
        <v>273000</v>
      </c>
      <c r="N1183" s="34"/>
      <c r="O1183" s="34">
        <f t="shared" si="172"/>
        <v>273000</v>
      </c>
      <c r="P1183" s="34"/>
      <c r="Q1183" s="34"/>
      <c r="R1183" s="34"/>
      <c r="S1183" s="34"/>
      <c r="T1183" s="3" t="s">
        <v>983</v>
      </c>
    </row>
    <row r="1184" spans="1:21" x14ac:dyDescent="0.35">
      <c r="A1184" s="3" t="s">
        <v>2041</v>
      </c>
      <c r="B1184" s="3"/>
      <c r="C1184" s="3"/>
      <c r="D1184" s="3"/>
      <c r="E1184" s="91"/>
      <c r="F1184" s="34"/>
      <c r="G1184" s="34"/>
      <c r="H1184" s="34"/>
      <c r="I1184" s="34"/>
      <c r="J1184" s="34"/>
      <c r="K1184" s="98">
        <v>44889</v>
      </c>
      <c r="L1184" s="3" t="s">
        <v>9</v>
      </c>
      <c r="M1184" s="34"/>
      <c r="N1184" s="34">
        <v>500000</v>
      </c>
      <c r="O1184" s="34">
        <f t="shared" si="172"/>
        <v>500000</v>
      </c>
      <c r="P1184" s="34"/>
      <c r="Q1184" s="34"/>
      <c r="R1184" s="34"/>
      <c r="S1184" s="34"/>
      <c r="T1184" s="3" t="s">
        <v>983</v>
      </c>
    </row>
    <row r="1185" spans="1:21" x14ac:dyDescent="0.35">
      <c r="A1185" s="3" t="s">
        <v>2041</v>
      </c>
      <c r="B1185" s="3"/>
      <c r="C1185" s="3"/>
      <c r="D1185" s="3"/>
      <c r="E1185" s="91"/>
      <c r="F1185" s="34"/>
      <c r="G1185" s="34"/>
      <c r="H1185" s="34"/>
      <c r="I1185" s="34"/>
      <c r="J1185" s="34"/>
      <c r="K1185" s="98">
        <v>44922</v>
      </c>
      <c r="L1185" s="3" t="s">
        <v>316</v>
      </c>
      <c r="M1185" s="34">
        <v>169000</v>
      </c>
      <c r="N1185" s="34"/>
      <c r="O1185" s="34">
        <f t="shared" si="172"/>
        <v>169000</v>
      </c>
      <c r="P1185" s="34"/>
      <c r="Q1185" s="34"/>
      <c r="R1185" s="34"/>
      <c r="S1185" s="34"/>
      <c r="T1185" s="3" t="s">
        <v>983</v>
      </c>
    </row>
    <row r="1186" spans="1:21" x14ac:dyDescent="0.35">
      <c r="A1186" s="3" t="s">
        <v>2041</v>
      </c>
      <c r="B1186" s="3"/>
      <c r="C1186" s="3"/>
      <c r="D1186" s="3"/>
      <c r="E1186" s="91"/>
      <c r="F1186" s="34"/>
      <c r="G1186" s="34"/>
      <c r="H1186" s="34"/>
      <c r="I1186" s="34"/>
      <c r="J1186" s="34"/>
      <c r="K1186" s="98">
        <v>44922</v>
      </c>
      <c r="L1186" s="3" t="s">
        <v>9</v>
      </c>
      <c r="M1186" s="34"/>
      <c r="N1186" s="34">
        <v>238800</v>
      </c>
      <c r="O1186" s="34">
        <f t="shared" si="172"/>
        <v>238800</v>
      </c>
      <c r="P1186" s="34"/>
      <c r="Q1186" s="34"/>
      <c r="R1186" s="34"/>
      <c r="S1186" s="34"/>
      <c r="T1186" s="3" t="s">
        <v>983</v>
      </c>
    </row>
    <row r="1187" spans="1:21" x14ac:dyDescent="0.35">
      <c r="A1187" s="3" t="s">
        <v>2041</v>
      </c>
      <c r="B1187" s="3"/>
      <c r="C1187" s="3"/>
      <c r="D1187" s="3"/>
      <c r="E1187" s="91"/>
      <c r="F1187" s="34"/>
      <c r="G1187" s="34"/>
      <c r="H1187" s="34"/>
      <c r="I1187" s="34"/>
      <c r="J1187" s="34"/>
      <c r="K1187" s="21"/>
      <c r="L1187" s="3"/>
      <c r="M1187" s="34"/>
      <c r="N1187" s="34"/>
      <c r="O1187" s="34"/>
      <c r="P1187" s="34"/>
      <c r="Q1187" s="34"/>
      <c r="R1187" s="34"/>
      <c r="S1187" s="34"/>
      <c r="T1187" s="3" t="s">
        <v>983</v>
      </c>
    </row>
    <row r="1188" spans="1:21" s="95" customFormat="1" x14ac:dyDescent="0.35">
      <c r="A1188" s="18" t="s">
        <v>2041</v>
      </c>
      <c r="B1188" s="18"/>
      <c r="C1188" s="18"/>
      <c r="D1188" s="18"/>
      <c r="E1188" s="94"/>
      <c r="F1188" s="23"/>
      <c r="G1188" s="23"/>
      <c r="H1188" s="23"/>
      <c r="I1188" s="23"/>
      <c r="J1188" s="23"/>
      <c r="K1188" s="36"/>
      <c r="L1188" s="18"/>
      <c r="M1188" s="23">
        <f t="shared" ref="M1188:N1188" si="173">SUM(M1182:M1187)</f>
        <v>842000</v>
      </c>
      <c r="N1188" s="23">
        <f t="shared" si="173"/>
        <v>738800</v>
      </c>
      <c r="O1188" s="23">
        <f>SUM(O1182:O1187)</f>
        <v>1580800</v>
      </c>
      <c r="P1188" s="23">
        <f>+I1181-M1188</f>
        <v>-842000</v>
      </c>
      <c r="Q1188" s="23">
        <f>+J1181-N1188</f>
        <v>842010</v>
      </c>
      <c r="R1188" s="23">
        <f>+P1188+Q1188</f>
        <v>10</v>
      </c>
      <c r="S1188" s="23">
        <f>+O1188</f>
        <v>1580800</v>
      </c>
      <c r="T1188" s="18"/>
      <c r="U1188" s="95" t="s">
        <v>2302</v>
      </c>
    </row>
    <row r="1189" spans="1:21" x14ac:dyDescent="0.35">
      <c r="A1189" s="3" t="s">
        <v>2042</v>
      </c>
      <c r="B1189" s="3" t="s">
        <v>437</v>
      </c>
      <c r="C1189" s="3"/>
      <c r="D1189" s="3">
        <v>119.44</v>
      </c>
      <c r="E1189" s="91">
        <v>11000</v>
      </c>
      <c r="F1189" s="34">
        <f>+D1189*0.8364</f>
        <v>99.899616000000009</v>
      </c>
      <c r="G1189" s="34"/>
      <c r="H1189" s="34">
        <f>+D1189*E1189</f>
        <v>1313840</v>
      </c>
      <c r="I1189" s="34">
        <f>+CEILING(F1189*G1189,1000)</f>
        <v>0</v>
      </c>
      <c r="J1189" s="34">
        <f>(H1189-I1189)</f>
        <v>1313840</v>
      </c>
      <c r="K1189" s="98">
        <v>44852</v>
      </c>
      <c r="L1189" s="3" t="s">
        <v>2109</v>
      </c>
      <c r="M1189" s="34"/>
      <c r="N1189" s="34"/>
      <c r="O1189" s="34"/>
      <c r="P1189" s="34"/>
      <c r="Q1189" s="34"/>
      <c r="R1189" s="34"/>
      <c r="S1189" s="34"/>
      <c r="T1189" s="3" t="s">
        <v>2130</v>
      </c>
      <c r="U1189" s="1" t="s">
        <v>2303</v>
      </c>
    </row>
    <row r="1190" spans="1:21" x14ac:dyDescent="0.35">
      <c r="A1190" s="3" t="s">
        <v>2042</v>
      </c>
      <c r="B1190" s="3"/>
      <c r="C1190" s="3"/>
      <c r="D1190" s="3"/>
      <c r="E1190" s="91"/>
      <c r="F1190" s="34"/>
      <c r="G1190" s="34"/>
      <c r="H1190" s="34"/>
      <c r="I1190" s="34"/>
      <c r="J1190" s="34"/>
      <c r="K1190" s="98">
        <v>44852</v>
      </c>
      <c r="L1190" s="3" t="s">
        <v>316</v>
      </c>
      <c r="M1190" s="34">
        <v>5000</v>
      </c>
      <c r="N1190" s="34"/>
      <c r="O1190" s="34">
        <f t="shared" ref="O1190:O1196" si="174">+SUM(M1190:N1190)</f>
        <v>5000</v>
      </c>
      <c r="P1190" s="34"/>
      <c r="Q1190" s="34"/>
      <c r="R1190" s="34"/>
      <c r="S1190" s="34"/>
      <c r="T1190" s="3" t="s">
        <v>2149</v>
      </c>
    </row>
    <row r="1191" spans="1:21" x14ac:dyDescent="0.35">
      <c r="A1191" s="3" t="s">
        <v>2042</v>
      </c>
      <c r="B1191" s="3"/>
      <c r="C1191" s="3" t="s">
        <v>2043</v>
      </c>
      <c r="D1191" s="3"/>
      <c r="E1191" s="91"/>
      <c r="F1191" s="34">
        <f>+D1191*0.8364</f>
        <v>0</v>
      </c>
      <c r="G1191" s="34"/>
      <c r="H1191" s="34"/>
      <c r="I1191" s="34"/>
      <c r="J1191" s="34"/>
      <c r="K1191" s="98">
        <v>44949</v>
      </c>
      <c r="L1191" s="3" t="s">
        <v>9</v>
      </c>
      <c r="M1191" s="34"/>
      <c r="N1191" s="34">
        <v>100000</v>
      </c>
      <c r="O1191" s="34">
        <f t="shared" si="174"/>
        <v>100000</v>
      </c>
      <c r="P1191" s="34"/>
      <c r="Q1191" s="34"/>
      <c r="R1191" s="34"/>
      <c r="S1191" s="34"/>
      <c r="T1191" s="3" t="s">
        <v>2130</v>
      </c>
    </row>
    <row r="1192" spans="1:21" x14ac:dyDescent="0.35">
      <c r="A1192" s="3" t="s">
        <v>2042</v>
      </c>
      <c r="B1192" s="3"/>
      <c r="C1192" s="3"/>
      <c r="D1192" s="3"/>
      <c r="E1192" s="91"/>
      <c r="F1192" s="34"/>
      <c r="G1192" s="34"/>
      <c r="H1192" s="34"/>
      <c r="I1192" s="34"/>
      <c r="J1192" s="34"/>
      <c r="K1192" s="98">
        <v>44975</v>
      </c>
      <c r="L1192" s="3" t="s">
        <v>9</v>
      </c>
      <c r="M1192" s="34"/>
      <c r="N1192" s="34">
        <v>100000</v>
      </c>
      <c r="O1192" s="34">
        <f t="shared" si="174"/>
        <v>100000</v>
      </c>
      <c r="P1192" s="34"/>
      <c r="Q1192" s="34"/>
      <c r="R1192" s="34"/>
      <c r="S1192" s="34"/>
      <c r="T1192" s="3" t="s">
        <v>2130</v>
      </c>
    </row>
    <row r="1193" spans="1:21" x14ac:dyDescent="0.35">
      <c r="A1193" s="3" t="s">
        <v>2042</v>
      </c>
      <c r="B1193" s="3"/>
      <c r="C1193" s="3"/>
      <c r="D1193" s="3"/>
      <c r="E1193" s="91"/>
      <c r="F1193" s="34"/>
      <c r="G1193" s="34"/>
      <c r="H1193" s="34"/>
      <c r="I1193" s="34"/>
      <c r="J1193" s="34"/>
      <c r="K1193" s="98">
        <v>45018</v>
      </c>
      <c r="L1193" s="3" t="s">
        <v>9</v>
      </c>
      <c r="M1193" s="34"/>
      <c r="N1193" s="34">
        <v>-5000</v>
      </c>
      <c r="O1193" s="34">
        <f t="shared" si="174"/>
        <v>-5000</v>
      </c>
      <c r="P1193" s="34"/>
      <c r="Q1193" s="34"/>
      <c r="R1193" s="34"/>
      <c r="S1193" s="34"/>
      <c r="T1193" s="3" t="s">
        <v>2149</v>
      </c>
    </row>
    <row r="1194" spans="1:21" x14ac:dyDescent="0.35">
      <c r="A1194" s="3" t="s">
        <v>2042</v>
      </c>
      <c r="B1194" s="3"/>
      <c r="C1194" s="3" t="s">
        <v>2043</v>
      </c>
      <c r="D1194" s="3"/>
      <c r="E1194" s="91"/>
      <c r="F1194" s="34"/>
      <c r="G1194" s="34"/>
      <c r="H1194" s="34"/>
      <c r="I1194" s="34"/>
      <c r="J1194" s="34"/>
      <c r="K1194" s="98">
        <v>45027</v>
      </c>
      <c r="L1194" s="3" t="s">
        <v>9</v>
      </c>
      <c r="M1194" s="34"/>
      <c r="N1194" s="34">
        <v>413840</v>
      </c>
      <c r="O1194" s="34">
        <f t="shared" si="174"/>
        <v>413840</v>
      </c>
      <c r="P1194" s="34"/>
      <c r="Q1194" s="34"/>
      <c r="R1194" s="34"/>
      <c r="S1194" s="34"/>
      <c r="T1194" s="3" t="s">
        <v>2130</v>
      </c>
    </row>
    <row r="1195" spans="1:21" x14ac:dyDescent="0.35">
      <c r="A1195" s="3" t="s">
        <v>2042</v>
      </c>
      <c r="B1195" s="3"/>
      <c r="C1195" s="3"/>
      <c r="D1195" s="3"/>
      <c r="E1195" s="91"/>
      <c r="F1195" s="34"/>
      <c r="G1195" s="34"/>
      <c r="H1195" s="34"/>
      <c r="I1195" s="34"/>
      <c r="J1195" s="34"/>
      <c r="K1195" s="98">
        <v>45029</v>
      </c>
      <c r="L1195" s="3" t="s">
        <v>316</v>
      </c>
      <c r="M1195" s="34">
        <v>400000</v>
      </c>
      <c r="N1195" s="34"/>
      <c r="O1195" s="34">
        <f t="shared" si="174"/>
        <v>400000</v>
      </c>
      <c r="P1195" s="34"/>
      <c r="Q1195" s="34"/>
      <c r="R1195" s="34"/>
      <c r="S1195" s="34"/>
      <c r="T1195" s="3" t="s">
        <v>2130</v>
      </c>
    </row>
    <row r="1196" spans="1:21" x14ac:dyDescent="0.35">
      <c r="A1196" s="3" t="s">
        <v>2042</v>
      </c>
      <c r="B1196" s="3"/>
      <c r="C1196" s="3"/>
      <c r="D1196" s="3"/>
      <c r="E1196" s="91"/>
      <c r="F1196" s="34"/>
      <c r="G1196" s="34"/>
      <c r="H1196" s="34"/>
      <c r="I1196" s="34"/>
      <c r="J1196" s="34"/>
      <c r="K1196" s="98">
        <v>45029</v>
      </c>
      <c r="L1196" s="3" t="s">
        <v>316</v>
      </c>
      <c r="M1196" s="34">
        <v>300000</v>
      </c>
      <c r="N1196" s="34"/>
      <c r="O1196" s="34">
        <f t="shared" si="174"/>
        <v>300000</v>
      </c>
      <c r="P1196" s="34"/>
      <c r="Q1196" s="34"/>
      <c r="R1196" s="34"/>
      <c r="S1196" s="34"/>
      <c r="T1196" s="3" t="s">
        <v>2130</v>
      </c>
    </row>
    <row r="1197" spans="1:21" x14ac:dyDescent="0.35">
      <c r="A1197" s="3" t="s">
        <v>2042</v>
      </c>
      <c r="B1197" s="3"/>
      <c r="C1197" s="3"/>
      <c r="D1197" s="3"/>
      <c r="E1197" s="91"/>
      <c r="F1197" s="34"/>
      <c r="G1197" s="34"/>
      <c r="H1197" s="34"/>
      <c r="I1197" s="34"/>
      <c r="J1197" s="34"/>
      <c r="K1197" s="21"/>
      <c r="L1197" s="3"/>
      <c r="M1197" s="34"/>
      <c r="N1197" s="34"/>
      <c r="O1197" s="34"/>
      <c r="P1197" s="34"/>
      <c r="Q1197" s="34"/>
      <c r="R1197" s="34"/>
      <c r="S1197" s="34"/>
      <c r="T1197" s="3" t="s">
        <v>2130</v>
      </c>
    </row>
    <row r="1198" spans="1:21" s="95" customFormat="1" x14ac:dyDescent="0.35">
      <c r="A1198" s="18" t="s">
        <v>2042</v>
      </c>
      <c r="B1198" s="18"/>
      <c r="C1198" s="18"/>
      <c r="D1198" s="18"/>
      <c r="E1198" s="94"/>
      <c r="F1198" s="23"/>
      <c r="G1198" s="23"/>
      <c r="H1198" s="23"/>
      <c r="I1198" s="23"/>
      <c r="J1198" s="23"/>
      <c r="K1198" s="36"/>
      <c r="L1198" s="18"/>
      <c r="M1198" s="23">
        <f t="shared" ref="M1198:N1198" si="175">SUM(M1190:M1197)</f>
        <v>705000</v>
      </c>
      <c r="N1198" s="23">
        <f t="shared" si="175"/>
        <v>608840</v>
      </c>
      <c r="O1198" s="23">
        <f>SUM(O1190:O1197)</f>
        <v>1313840</v>
      </c>
      <c r="P1198" s="23">
        <f>+I1189-M1198</f>
        <v>-705000</v>
      </c>
      <c r="Q1198" s="23">
        <f>+J1189-N1198</f>
        <v>705000</v>
      </c>
      <c r="R1198" s="23">
        <f>+P1198+Q1198</f>
        <v>0</v>
      </c>
      <c r="S1198" s="23">
        <f>+O1198</f>
        <v>1313840</v>
      </c>
      <c r="T1198" s="18"/>
      <c r="U1198" s="95" t="s">
        <v>2302</v>
      </c>
    </row>
    <row r="1199" spans="1:21" x14ac:dyDescent="0.35">
      <c r="A1199" s="3" t="s">
        <v>2044</v>
      </c>
      <c r="B1199" s="3" t="s">
        <v>437</v>
      </c>
      <c r="C1199" s="3"/>
      <c r="D1199" s="3">
        <v>119.44</v>
      </c>
      <c r="E1199" s="91">
        <v>11000</v>
      </c>
      <c r="F1199" s="34">
        <f>+D1199*0.8364</f>
        <v>99.899616000000009</v>
      </c>
      <c r="G1199" s="34"/>
      <c r="H1199" s="34">
        <f>+D1199*E1199</f>
        <v>1313840</v>
      </c>
      <c r="I1199" s="34">
        <f>+CEILING(F1199*G1199,1000)</f>
        <v>0</v>
      </c>
      <c r="J1199" s="34">
        <f>(H1199-I1199)</f>
        <v>1313840</v>
      </c>
      <c r="K1199" s="21"/>
      <c r="L1199" s="3"/>
      <c r="M1199" s="34"/>
      <c r="N1199" s="34"/>
      <c r="O1199" s="34"/>
      <c r="P1199" s="34"/>
      <c r="Q1199" s="34"/>
      <c r="R1199" s="34"/>
      <c r="S1199" s="34"/>
      <c r="T1199" s="3" t="s">
        <v>2139</v>
      </c>
      <c r="U1199" s="1" t="s">
        <v>2303</v>
      </c>
    </row>
    <row r="1200" spans="1:21" x14ac:dyDescent="0.35">
      <c r="A1200" s="3" t="s">
        <v>2044</v>
      </c>
      <c r="B1200" s="3"/>
      <c r="C1200" s="3"/>
      <c r="D1200" s="3"/>
      <c r="E1200" s="91"/>
      <c r="F1200" s="34"/>
      <c r="G1200" s="34"/>
      <c r="H1200" s="34"/>
      <c r="I1200" s="34"/>
      <c r="J1200" s="34"/>
      <c r="K1200" s="98">
        <v>44791</v>
      </c>
      <c r="L1200" s="3" t="s">
        <v>316</v>
      </c>
      <c r="M1200" s="34">
        <v>50000</v>
      </c>
      <c r="N1200" s="34"/>
      <c r="O1200" s="34">
        <f t="shared" ref="O1200:O1204" si="176">+SUM(M1200:N1200)</f>
        <v>50000</v>
      </c>
      <c r="P1200" s="34"/>
      <c r="Q1200" s="34"/>
      <c r="R1200" s="34"/>
      <c r="S1200" s="34"/>
      <c r="T1200" s="3" t="s">
        <v>2139</v>
      </c>
    </row>
    <row r="1201" spans="1:21" x14ac:dyDescent="0.35">
      <c r="A1201" s="3" t="s">
        <v>2044</v>
      </c>
      <c r="B1201" s="3"/>
      <c r="C1201" s="3"/>
      <c r="D1201" s="3"/>
      <c r="E1201" s="91"/>
      <c r="F1201" s="34"/>
      <c r="G1201" s="34"/>
      <c r="H1201" s="34"/>
      <c r="I1201" s="34"/>
      <c r="J1201" s="34"/>
      <c r="K1201" s="98">
        <v>44874</v>
      </c>
      <c r="L1201" s="3" t="s">
        <v>9</v>
      </c>
      <c r="M1201" s="34"/>
      <c r="N1201" s="34">
        <v>300000</v>
      </c>
      <c r="O1201" s="34">
        <f t="shared" si="176"/>
        <v>300000</v>
      </c>
      <c r="P1201" s="34"/>
      <c r="Q1201" s="34"/>
      <c r="R1201" s="34"/>
      <c r="S1201" s="34"/>
      <c r="T1201" s="3" t="s">
        <v>2139</v>
      </c>
    </row>
    <row r="1202" spans="1:21" x14ac:dyDescent="0.35">
      <c r="A1202" s="3" t="s">
        <v>2044</v>
      </c>
      <c r="B1202" s="3"/>
      <c r="C1202" s="3"/>
      <c r="D1202" s="3"/>
      <c r="E1202" s="91"/>
      <c r="F1202" s="34"/>
      <c r="G1202" s="34"/>
      <c r="H1202" s="34"/>
      <c r="I1202" s="34"/>
      <c r="J1202" s="34"/>
      <c r="K1202" s="98">
        <v>44920</v>
      </c>
      <c r="L1202" s="3" t="s">
        <v>9</v>
      </c>
      <c r="M1202" s="34"/>
      <c r="N1202" s="34">
        <v>392000</v>
      </c>
      <c r="O1202" s="34">
        <f t="shared" si="176"/>
        <v>392000</v>
      </c>
      <c r="P1202" s="34"/>
      <c r="Q1202" s="34"/>
      <c r="R1202" s="34"/>
      <c r="S1202" s="34"/>
      <c r="T1202" s="3" t="s">
        <v>2139</v>
      </c>
    </row>
    <row r="1203" spans="1:21" x14ac:dyDescent="0.35">
      <c r="A1203" s="3" t="s">
        <v>2044</v>
      </c>
      <c r="B1203" s="3"/>
      <c r="C1203" s="3"/>
      <c r="D1203" s="3"/>
      <c r="E1203" s="91"/>
      <c r="F1203" s="34"/>
      <c r="G1203" s="34"/>
      <c r="H1203" s="34"/>
      <c r="I1203" s="34"/>
      <c r="J1203" s="34"/>
      <c r="K1203" s="98">
        <v>44920</v>
      </c>
      <c r="L1203" s="3" t="s">
        <v>9</v>
      </c>
      <c r="M1203" s="34"/>
      <c r="N1203" s="34">
        <v>85000</v>
      </c>
      <c r="O1203" s="34">
        <f t="shared" si="176"/>
        <v>85000</v>
      </c>
      <c r="P1203" s="34"/>
      <c r="Q1203" s="34"/>
      <c r="R1203" s="34"/>
      <c r="S1203" s="34"/>
      <c r="T1203" s="3" t="s">
        <v>2139</v>
      </c>
    </row>
    <row r="1204" spans="1:21" x14ac:dyDescent="0.35">
      <c r="A1204" s="3" t="s">
        <v>2044</v>
      </c>
      <c r="B1204" s="3"/>
      <c r="C1204" s="3"/>
      <c r="D1204" s="3"/>
      <c r="E1204" s="91"/>
      <c r="F1204" s="34"/>
      <c r="G1204" s="34"/>
      <c r="H1204" s="34"/>
      <c r="I1204" s="34"/>
      <c r="J1204" s="34"/>
      <c r="K1204" s="3"/>
      <c r="L1204" s="100" t="s">
        <v>2245</v>
      </c>
      <c r="M1204" s="100">
        <v>486160</v>
      </c>
      <c r="N1204" s="34"/>
      <c r="O1204" s="34">
        <f t="shared" si="176"/>
        <v>486160</v>
      </c>
      <c r="P1204" s="34"/>
      <c r="Q1204" s="34"/>
      <c r="R1204" s="34"/>
      <c r="S1204" s="34"/>
      <c r="T1204" s="3" t="s">
        <v>2139</v>
      </c>
    </row>
    <row r="1205" spans="1:21" x14ac:dyDescent="0.35">
      <c r="A1205" s="3" t="s">
        <v>2044</v>
      </c>
      <c r="B1205" s="3"/>
      <c r="C1205" s="3"/>
      <c r="D1205" s="3"/>
      <c r="E1205" s="91"/>
      <c r="F1205" s="34">
        <f>+D1205*0.8364</f>
        <v>0</v>
      </c>
      <c r="G1205" s="34"/>
      <c r="H1205" s="34"/>
      <c r="I1205" s="34"/>
      <c r="J1205" s="34"/>
      <c r="K1205" s="21"/>
      <c r="L1205" s="3"/>
      <c r="M1205" s="34"/>
      <c r="N1205" s="34"/>
      <c r="O1205" s="34"/>
      <c r="P1205" s="34"/>
      <c r="Q1205" s="34"/>
      <c r="R1205" s="34"/>
      <c r="S1205" s="34"/>
      <c r="T1205" s="3" t="s">
        <v>2139</v>
      </c>
    </row>
    <row r="1206" spans="1:21" s="95" customFormat="1" x14ac:dyDescent="0.35">
      <c r="A1206" s="18" t="s">
        <v>2044</v>
      </c>
      <c r="B1206" s="18"/>
      <c r="C1206" s="18"/>
      <c r="D1206" s="18"/>
      <c r="E1206" s="94"/>
      <c r="F1206" s="23"/>
      <c r="G1206" s="23"/>
      <c r="H1206" s="23"/>
      <c r="I1206" s="23"/>
      <c r="J1206" s="23"/>
      <c r="K1206" s="36"/>
      <c r="L1206" s="18"/>
      <c r="M1206" s="23">
        <f t="shared" ref="M1206:N1206" si="177">SUM(M1200:M1205)</f>
        <v>536160</v>
      </c>
      <c r="N1206" s="23">
        <f t="shared" si="177"/>
        <v>777000</v>
      </c>
      <c r="O1206" s="23">
        <f>SUM(O1200:O1205)</f>
        <v>1313160</v>
      </c>
      <c r="P1206" s="23">
        <f>+I1199-M1206</f>
        <v>-536160</v>
      </c>
      <c r="Q1206" s="23">
        <f>+J1199-N1206</f>
        <v>536840</v>
      </c>
      <c r="R1206" s="23">
        <f>+P1206+Q1206</f>
        <v>680</v>
      </c>
      <c r="S1206" s="23">
        <f>+O1206</f>
        <v>1313160</v>
      </c>
      <c r="T1206" s="18"/>
      <c r="U1206" s="95" t="s">
        <v>2302</v>
      </c>
    </row>
    <row r="1207" spans="1:21" x14ac:dyDescent="0.35">
      <c r="A1207" s="3" t="s">
        <v>2045</v>
      </c>
      <c r="B1207" s="3" t="s">
        <v>437</v>
      </c>
      <c r="C1207" s="3"/>
      <c r="D1207" s="3">
        <v>119.44</v>
      </c>
      <c r="E1207" s="91">
        <v>11000</v>
      </c>
      <c r="F1207" s="34">
        <f>+D1207*0.8364</f>
        <v>99.899616000000009</v>
      </c>
      <c r="G1207" s="34"/>
      <c r="H1207" s="34">
        <f>+D1207*E1207</f>
        <v>1313840</v>
      </c>
      <c r="I1207" s="34">
        <f>+CEILING(F1207*G1207,1000)</f>
        <v>0</v>
      </c>
      <c r="J1207" s="34">
        <f>(H1207-I1207)</f>
        <v>1313840</v>
      </c>
      <c r="K1207" s="21"/>
      <c r="L1207" s="3"/>
      <c r="M1207" s="34"/>
      <c r="N1207" s="34"/>
      <c r="O1207" s="34"/>
      <c r="P1207" s="34"/>
      <c r="Q1207" s="34"/>
      <c r="R1207" s="34"/>
      <c r="S1207" s="34"/>
      <c r="T1207" s="3" t="s">
        <v>2139</v>
      </c>
      <c r="U1207" s="1" t="s">
        <v>2303</v>
      </c>
    </row>
    <row r="1208" spans="1:21" x14ac:dyDescent="0.35">
      <c r="A1208" s="3" t="s">
        <v>2045</v>
      </c>
      <c r="B1208" s="3"/>
      <c r="C1208" s="3"/>
      <c r="D1208" s="3"/>
      <c r="E1208" s="91"/>
      <c r="F1208" s="34"/>
      <c r="G1208" s="34"/>
      <c r="H1208" s="34"/>
      <c r="I1208" s="34"/>
      <c r="J1208" s="34"/>
      <c r="K1208" s="21">
        <v>44874</v>
      </c>
      <c r="L1208" s="3" t="s">
        <v>9</v>
      </c>
      <c r="M1208" s="34"/>
      <c r="N1208" s="34">
        <v>350000</v>
      </c>
      <c r="O1208" s="34">
        <f t="shared" ref="O1208:O1218" si="178">+SUM(M1208:N1208)</f>
        <v>350000</v>
      </c>
      <c r="P1208" s="34"/>
      <c r="Q1208" s="34"/>
      <c r="R1208" s="34"/>
      <c r="S1208" s="34"/>
      <c r="T1208" s="3" t="s">
        <v>2139</v>
      </c>
    </row>
    <row r="1209" spans="1:21" x14ac:dyDescent="0.35">
      <c r="A1209" s="3" t="s">
        <v>2045</v>
      </c>
      <c r="B1209" s="3"/>
      <c r="C1209" s="3"/>
      <c r="D1209" s="3"/>
      <c r="E1209" s="91"/>
      <c r="F1209" s="34"/>
      <c r="G1209" s="34"/>
      <c r="H1209" s="34"/>
      <c r="I1209" s="34"/>
      <c r="J1209" s="34"/>
      <c r="K1209" s="21">
        <v>44923</v>
      </c>
      <c r="L1209" s="3" t="s">
        <v>316</v>
      </c>
      <c r="M1209" s="34">
        <v>1450000</v>
      </c>
      <c r="N1209" s="34"/>
      <c r="O1209" s="34">
        <f t="shared" si="178"/>
        <v>1450000</v>
      </c>
      <c r="P1209" s="34"/>
      <c r="Q1209" s="34"/>
      <c r="R1209" s="34"/>
      <c r="S1209" s="34"/>
      <c r="T1209" s="3" t="s">
        <v>2139</v>
      </c>
    </row>
    <row r="1210" spans="1:21" x14ac:dyDescent="0.35">
      <c r="A1210" s="3" t="s">
        <v>2045</v>
      </c>
      <c r="B1210" s="3"/>
      <c r="C1210" s="3"/>
      <c r="D1210" s="3"/>
      <c r="E1210" s="91"/>
      <c r="F1210" s="34"/>
      <c r="G1210" s="34"/>
      <c r="H1210" s="34"/>
      <c r="I1210" s="34"/>
      <c r="J1210" s="34"/>
      <c r="K1210" s="21"/>
      <c r="L1210" s="100" t="s">
        <v>2246</v>
      </c>
      <c r="M1210" s="100">
        <v>-486160</v>
      </c>
      <c r="N1210" s="34"/>
      <c r="O1210" s="34">
        <f t="shared" si="178"/>
        <v>-486160</v>
      </c>
      <c r="P1210" s="34"/>
      <c r="Q1210" s="34"/>
      <c r="R1210" s="34"/>
      <c r="S1210" s="34"/>
      <c r="T1210" s="3" t="s">
        <v>2139</v>
      </c>
    </row>
    <row r="1211" spans="1:21" x14ac:dyDescent="0.35">
      <c r="A1211" s="3" t="s">
        <v>2045</v>
      </c>
      <c r="B1211" s="3"/>
      <c r="C1211" s="3"/>
      <c r="D1211" s="3"/>
      <c r="E1211" s="91"/>
      <c r="F1211" s="34"/>
      <c r="G1211" s="34"/>
      <c r="H1211" s="34"/>
      <c r="I1211" s="34"/>
      <c r="J1211" s="34"/>
      <c r="K1211" s="21"/>
      <c r="L1211" s="3"/>
      <c r="M1211" s="34"/>
      <c r="N1211" s="34"/>
      <c r="O1211" s="34"/>
      <c r="P1211" s="34"/>
      <c r="Q1211" s="34"/>
      <c r="R1211" s="34"/>
      <c r="S1211" s="34"/>
      <c r="T1211" s="3" t="s">
        <v>2139</v>
      </c>
    </row>
    <row r="1212" spans="1:21" s="95" customFormat="1" x14ac:dyDescent="0.35">
      <c r="A1212" s="18" t="s">
        <v>2045</v>
      </c>
      <c r="B1212" s="18"/>
      <c r="C1212" s="18"/>
      <c r="D1212" s="18"/>
      <c r="E1212" s="94"/>
      <c r="F1212" s="23"/>
      <c r="G1212" s="23"/>
      <c r="H1212" s="23"/>
      <c r="I1212" s="23"/>
      <c r="J1212" s="23"/>
      <c r="K1212" s="36"/>
      <c r="L1212" s="18"/>
      <c r="M1212" s="23">
        <f t="shared" ref="M1212:N1212" si="179">SUM(M1208:M1211)</f>
        <v>963840</v>
      </c>
      <c r="N1212" s="23">
        <f t="shared" si="179"/>
        <v>350000</v>
      </c>
      <c r="O1212" s="23">
        <f>SUM(O1208:O1211)</f>
        <v>1313840</v>
      </c>
      <c r="P1212" s="23">
        <f>+I1207-M1212</f>
        <v>-963840</v>
      </c>
      <c r="Q1212" s="23">
        <f>+J1207-N1212</f>
        <v>963840</v>
      </c>
      <c r="R1212" s="23">
        <f>+P1212+Q1212</f>
        <v>0</v>
      </c>
      <c r="S1212" s="23">
        <f>+O1212</f>
        <v>1313840</v>
      </c>
      <c r="T1212" s="18"/>
      <c r="U1212" s="95" t="s">
        <v>2302</v>
      </c>
    </row>
    <row r="1213" spans="1:21" x14ac:dyDescent="0.35">
      <c r="A1213" s="3" t="s">
        <v>2046</v>
      </c>
      <c r="B1213" s="3" t="s">
        <v>437</v>
      </c>
      <c r="C1213" s="3"/>
      <c r="D1213" s="3">
        <v>119.44</v>
      </c>
      <c r="E1213" s="91">
        <v>11000</v>
      </c>
      <c r="F1213" s="34">
        <f>+D1213*0.8364</f>
        <v>99.899616000000009</v>
      </c>
      <c r="G1213" s="34"/>
      <c r="H1213" s="34">
        <f>+D1213*E1213</f>
        <v>1313840</v>
      </c>
      <c r="I1213" s="34">
        <f>+CEILING(F1213*G1213,1000)</f>
        <v>0</v>
      </c>
      <c r="J1213" s="34">
        <f>(H1213-I1213)</f>
        <v>1313840</v>
      </c>
      <c r="K1213" s="98">
        <v>44763</v>
      </c>
      <c r="L1213" s="3" t="s">
        <v>2109</v>
      </c>
      <c r="M1213" s="34"/>
      <c r="N1213" s="34"/>
      <c r="O1213" s="34"/>
      <c r="P1213" s="34"/>
      <c r="Q1213" s="34"/>
      <c r="R1213" s="34"/>
      <c r="S1213" s="34"/>
      <c r="T1213" s="3" t="s">
        <v>376</v>
      </c>
      <c r="U1213" s="1" t="s">
        <v>2303</v>
      </c>
    </row>
    <row r="1214" spans="1:21" x14ac:dyDescent="0.35">
      <c r="A1214" s="3" t="s">
        <v>2046</v>
      </c>
      <c r="B1214" s="3"/>
      <c r="C1214" s="3"/>
      <c r="D1214" s="3"/>
      <c r="E1214" s="91"/>
      <c r="F1214" s="34"/>
      <c r="G1214" s="34"/>
      <c r="H1214" s="34"/>
      <c r="I1214" s="34"/>
      <c r="J1214" s="34"/>
      <c r="K1214" s="98">
        <v>44763</v>
      </c>
      <c r="L1214" s="3" t="s">
        <v>9</v>
      </c>
      <c r="M1214" s="34"/>
      <c r="N1214" s="34">
        <v>50000</v>
      </c>
      <c r="O1214" s="34">
        <f t="shared" si="178"/>
        <v>50000</v>
      </c>
      <c r="P1214" s="34"/>
      <c r="Q1214" s="34"/>
      <c r="R1214" s="34"/>
      <c r="S1214" s="34"/>
      <c r="T1214" s="3" t="s">
        <v>376</v>
      </c>
    </row>
    <row r="1215" spans="1:21" x14ac:dyDescent="0.35">
      <c r="A1215" s="3" t="s">
        <v>2046</v>
      </c>
      <c r="B1215" s="3"/>
      <c r="C1215" s="3"/>
      <c r="D1215" s="3"/>
      <c r="E1215" s="91"/>
      <c r="F1215" s="34"/>
      <c r="G1215" s="34"/>
      <c r="H1215" s="34"/>
      <c r="I1215" s="34"/>
      <c r="J1215" s="34"/>
      <c r="K1215" s="98">
        <v>44777</v>
      </c>
      <c r="L1215" s="3" t="s">
        <v>9</v>
      </c>
      <c r="M1215" s="34"/>
      <c r="N1215" s="34">
        <v>550000</v>
      </c>
      <c r="O1215" s="34">
        <f t="shared" si="178"/>
        <v>550000</v>
      </c>
      <c r="P1215" s="34"/>
      <c r="Q1215" s="34"/>
      <c r="R1215" s="34"/>
      <c r="S1215" s="34"/>
      <c r="T1215" s="3" t="s">
        <v>376</v>
      </c>
    </row>
    <row r="1216" spans="1:21" x14ac:dyDescent="0.35">
      <c r="A1216" s="3" t="s">
        <v>2046</v>
      </c>
      <c r="B1216" s="3"/>
      <c r="C1216" s="3"/>
      <c r="D1216" s="3"/>
      <c r="E1216" s="91"/>
      <c r="F1216" s="34"/>
      <c r="G1216" s="34"/>
      <c r="H1216" s="34"/>
      <c r="I1216" s="34"/>
      <c r="J1216" s="34"/>
      <c r="K1216" s="98">
        <v>45078</v>
      </c>
      <c r="L1216" s="3" t="s">
        <v>316</v>
      </c>
      <c r="M1216" s="34">
        <v>400000</v>
      </c>
      <c r="N1216" s="34"/>
      <c r="O1216" s="34">
        <f t="shared" si="178"/>
        <v>400000</v>
      </c>
      <c r="P1216" s="34"/>
      <c r="Q1216" s="34"/>
      <c r="R1216" s="34"/>
      <c r="S1216" s="34"/>
      <c r="T1216" s="3" t="s">
        <v>376</v>
      </c>
    </row>
    <row r="1217" spans="1:21" x14ac:dyDescent="0.35">
      <c r="A1217" s="3" t="s">
        <v>2046</v>
      </c>
      <c r="B1217" s="3"/>
      <c r="C1217" s="3"/>
      <c r="D1217" s="3"/>
      <c r="E1217" s="91"/>
      <c r="F1217" s="34"/>
      <c r="G1217" s="34"/>
      <c r="H1217" s="34"/>
      <c r="I1217" s="34"/>
      <c r="J1217" s="34"/>
      <c r="K1217" s="98">
        <v>45078</v>
      </c>
      <c r="L1217" s="3" t="s">
        <v>316</v>
      </c>
      <c r="M1217" s="34">
        <v>300000</v>
      </c>
      <c r="N1217" s="34"/>
      <c r="O1217" s="34">
        <f t="shared" si="178"/>
        <v>300000</v>
      </c>
      <c r="P1217" s="34"/>
      <c r="Q1217" s="34"/>
      <c r="R1217" s="34"/>
      <c r="S1217" s="34"/>
      <c r="T1217" s="3" t="s">
        <v>376</v>
      </c>
    </row>
    <row r="1218" spans="1:21" x14ac:dyDescent="0.35">
      <c r="A1218" s="3" t="s">
        <v>2046</v>
      </c>
      <c r="B1218" s="3"/>
      <c r="C1218" s="3"/>
      <c r="D1218" s="3"/>
      <c r="E1218" s="91"/>
      <c r="F1218" s="34">
        <f>+D1218*0.8364</f>
        <v>0</v>
      </c>
      <c r="G1218" s="34"/>
      <c r="H1218" s="34"/>
      <c r="I1218" s="34"/>
      <c r="J1218" s="34"/>
      <c r="K1218" s="98">
        <v>45189</v>
      </c>
      <c r="L1218" s="3" t="s">
        <v>9</v>
      </c>
      <c r="M1218" s="34"/>
      <c r="N1218" s="34">
        <v>13840</v>
      </c>
      <c r="O1218" s="34">
        <f t="shared" si="178"/>
        <v>13840</v>
      </c>
      <c r="P1218" s="34"/>
      <c r="Q1218" s="34"/>
      <c r="R1218" s="34"/>
      <c r="S1218" s="34"/>
      <c r="T1218" s="3" t="s">
        <v>376</v>
      </c>
    </row>
    <row r="1219" spans="1:21" x14ac:dyDescent="0.35">
      <c r="A1219" s="3" t="s">
        <v>2046</v>
      </c>
      <c r="B1219" s="3"/>
      <c r="C1219" s="3"/>
      <c r="D1219" s="3"/>
      <c r="E1219" s="91"/>
      <c r="F1219" s="34"/>
      <c r="G1219" s="34"/>
      <c r="H1219" s="34"/>
      <c r="I1219" s="34"/>
      <c r="J1219" s="34"/>
      <c r="K1219" s="21"/>
      <c r="L1219" s="3"/>
      <c r="M1219" s="34"/>
      <c r="N1219" s="34"/>
      <c r="O1219" s="34"/>
      <c r="P1219" s="34"/>
      <c r="Q1219" s="34"/>
      <c r="R1219" s="34"/>
      <c r="S1219" s="34"/>
      <c r="T1219" s="3" t="s">
        <v>376</v>
      </c>
    </row>
    <row r="1220" spans="1:21" s="95" customFormat="1" x14ac:dyDescent="0.35">
      <c r="A1220" s="18" t="s">
        <v>2046</v>
      </c>
      <c r="B1220" s="18"/>
      <c r="C1220" s="18"/>
      <c r="D1220" s="18"/>
      <c r="E1220" s="94"/>
      <c r="F1220" s="23"/>
      <c r="G1220" s="23"/>
      <c r="H1220" s="23"/>
      <c r="I1220" s="23"/>
      <c r="J1220" s="23"/>
      <c r="K1220" s="36"/>
      <c r="L1220" s="18"/>
      <c r="M1220" s="23">
        <f t="shared" ref="M1220:N1220" si="180">SUM(M1214:M1219)</f>
        <v>700000</v>
      </c>
      <c r="N1220" s="23">
        <f t="shared" si="180"/>
        <v>613840</v>
      </c>
      <c r="O1220" s="23">
        <f>SUM(O1214:O1219)</f>
        <v>1313840</v>
      </c>
      <c r="P1220" s="23">
        <f>+I1213-M1220</f>
        <v>-700000</v>
      </c>
      <c r="Q1220" s="23">
        <f>+J1213-N1220</f>
        <v>700000</v>
      </c>
      <c r="R1220" s="23">
        <f>+P1220+Q1220</f>
        <v>0</v>
      </c>
      <c r="S1220" s="23">
        <f>+O1220</f>
        <v>1313840</v>
      </c>
      <c r="T1220" s="18"/>
      <c r="U1220" s="95" t="s">
        <v>2302</v>
      </c>
    </row>
    <row r="1221" spans="1:21" x14ac:dyDescent="0.35">
      <c r="A1221" s="3" t="s">
        <v>2047</v>
      </c>
      <c r="B1221" s="3" t="s">
        <v>437</v>
      </c>
      <c r="C1221" s="3" t="s">
        <v>475</v>
      </c>
      <c r="D1221" s="3">
        <v>119.44</v>
      </c>
      <c r="E1221" s="91">
        <v>11000</v>
      </c>
      <c r="F1221" s="34">
        <f>+D1221*0.8364</f>
        <v>99.899616000000009</v>
      </c>
      <c r="G1221" s="34"/>
      <c r="H1221" s="34">
        <f>+D1221*E1221</f>
        <v>1313840</v>
      </c>
      <c r="I1221" s="34">
        <f>+CEILING(F1221*G1221,1000)</f>
        <v>0</v>
      </c>
      <c r="J1221" s="34">
        <f>(H1221-I1221)</f>
        <v>1313840</v>
      </c>
      <c r="K1221" s="21"/>
      <c r="L1221" s="3"/>
      <c r="M1221" s="34"/>
      <c r="N1221" s="34"/>
      <c r="O1221" s="34"/>
      <c r="P1221" s="34"/>
      <c r="Q1221" s="34"/>
      <c r="R1221" s="34"/>
      <c r="S1221" s="34"/>
      <c r="T1221" s="3" t="s">
        <v>2130</v>
      </c>
      <c r="U1221" s="1" t="s">
        <v>2303</v>
      </c>
    </row>
    <row r="1222" spans="1:21" x14ac:dyDescent="0.35">
      <c r="A1222" s="3" t="s">
        <v>2047</v>
      </c>
      <c r="B1222" s="3"/>
      <c r="C1222" s="3"/>
      <c r="D1222" s="3"/>
      <c r="E1222" s="91"/>
      <c r="F1222" s="34"/>
      <c r="G1222" s="34"/>
      <c r="H1222" s="34"/>
      <c r="I1222" s="34"/>
      <c r="J1222" s="34"/>
      <c r="K1222" s="21">
        <v>44692</v>
      </c>
      <c r="L1222" s="3" t="s">
        <v>9</v>
      </c>
      <c r="M1222" s="34"/>
      <c r="N1222" s="34">
        <v>5000</v>
      </c>
      <c r="O1222" s="34">
        <f t="shared" ref="O1222:O1229" si="181">+SUM(M1222:N1222)</f>
        <v>5000</v>
      </c>
      <c r="P1222" s="34"/>
      <c r="Q1222" s="34"/>
      <c r="R1222" s="34"/>
      <c r="S1222" s="34"/>
      <c r="T1222" s="3" t="s">
        <v>983</v>
      </c>
    </row>
    <row r="1223" spans="1:21" x14ac:dyDescent="0.35">
      <c r="A1223" s="3" t="s">
        <v>2047</v>
      </c>
      <c r="B1223" s="3"/>
      <c r="C1223" s="3"/>
      <c r="D1223" s="3"/>
      <c r="E1223" s="91"/>
      <c r="F1223" s="34"/>
      <c r="G1223" s="34"/>
      <c r="H1223" s="34"/>
      <c r="I1223" s="34"/>
      <c r="J1223" s="34"/>
      <c r="K1223" s="21">
        <v>44834</v>
      </c>
      <c r="L1223" s="3" t="s">
        <v>9</v>
      </c>
      <c r="M1223" s="34"/>
      <c r="N1223" s="34">
        <v>1100</v>
      </c>
      <c r="O1223" s="34">
        <f t="shared" si="181"/>
        <v>1100</v>
      </c>
      <c r="P1223" s="34"/>
      <c r="Q1223" s="34"/>
      <c r="R1223" s="34"/>
      <c r="S1223" s="34"/>
      <c r="T1223" s="3" t="s">
        <v>983</v>
      </c>
    </row>
    <row r="1224" spans="1:21" x14ac:dyDescent="0.35">
      <c r="A1224" s="3" t="s">
        <v>2047</v>
      </c>
      <c r="B1224" s="3"/>
      <c r="C1224" s="3"/>
      <c r="D1224" s="3"/>
      <c r="E1224" s="91"/>
      <c r="F1224" s="34"/>
      <c r="G1224" s="34"/>
      <c r="H1224" s="34"/>
      <c r="I1224" s="34"/>
      <c r="J1224" s="34"/>
      <c r="K1224" s="21">
        <v>44949</v>
      </c>
      <c r="L1224" s="3" t="s">
        <v>316</v>
      </c>
      <c r="M1224" s="34">
        <v>560000</v>
      </c>
      <c r="N1224" s="34"/>
      <c r="O1224" s="34">
        <f t="shared" si="181"/>
        <v>560000</v>
      </c>
      <c r="P1224" s="34"/>
      <c r="Q1224" s="34"/>
      <c r="R1224" s="34"/>
      <c r="S1224" s="34"/>
      <c r="T1224" s="3" t="s">
        <v>2130</v>
      </c>
    </row>
    <row r="1225" spans="1:21" x14ac:dyDescent="0.35">
      <c r="A1225" s="3" t="s">
        <v>2047</v>
      </c>
      <c r="B1225" s="3"/>
      <c r="C1225" s="3"/>
      <c r="D1225" s="3"/>
      <c r="E1225" s="91"/>
      <c r="F1225" s="34"/>
      <c r="G1225" s="34"/>
      <c r="H1225" s="34"/>
      <c r="I1225" s="34"/>
      <c r="J1225" s="34"/>
      <c r="K1225" s="21">
        <v>44971</v>
      </c>
      <c r="L1225" s="3" t="s">
        <v>9</v>
      </c>
      <c r="M1225" s="34"/>
      <c r="N1225" s="34">
        <v>400000</v>
      </c>
      <c r="O1225" s="34">
        <f t="shared" si="181"/>
        <v>400000</v>
      </c>
      <c r="P1225" s="34"/>
      <c r="Q1225" s="34"/>
      <c r="R1225" s="34"/>
      <c r="S1225" s="34"/>
      <c r="T1225" s="3" t="s">
        <v>2130</v>
      </c>
    </row>
    <row r="1226" spans="1:21" x14ac:dyDescent="0.35">
      <c r="A1226" s="3" t="s">
        <v>2047</v>
      </c>
      <c r="B1226" s="3"/>
      <c r="C1226" s="3"/>
      <c r="D1226" s="3"/>
      <c r="E1226" s="91"/>
      <c r="F1226" s="34"/>
      <c r="G1226" s="34"/>
      <c r="H1226" s="34"/>
      <c r="I1226" s="34"/>
      <c r="J1226" s="34"/>
      <c r="K1226" s="21">
        <v>45017</v>
      </c>
      <c r="L1226" s="3" t="s">
        <v>9</v>
      </c>
      <c r="M1226" s="34"/>
      <c r="N1226" s="34">
        <v>100000</v>
      </c>
      <c r="O1226" s="34">
        <f t="shared" si="181"/>
        <v>100000</v>
      </c>
      <c r="P1226" s="34"/>
      <c r="Q1226" s="34"/>
      <c r="R1226" s="34"/>
      <c r="S1226" s="34"/>
      <c r="T1226" s="3" t="s">
        <v>2130</v>
      </c>
    </row>
    <row r="1227" spans="1:21" x14ac:dyDescent="0.35">
      <c r="A1227" s="3" t="s">
        <v>2047</v>
      </c>
      <c r="B1227" s="3"/>
      <c r="C1227" s="3"/>
      <c r="D1227" s="3"/>
      <c r="E1227" s="91"/>
      <c r="F1227" s="34"/>
      <c r="G1227" s="34"/>
      <c r="H1227" s="34"/>
      <c r="I1227" s="34"/>
      <c r="J1227" s="34"/>
      <c r="K1227" s="21">
        <v>45029</v>
      </c>
      <c r="L1227" s="3" t="s">
        <v>9</v>
      </c>
      <c r="M1227" s="34"/>
      <c r="N1227" s="34">
        <v>253840</v>
      </c>
      <c r="O1227" s="34">
        <f t="shared" si="181"/>
        <v>253840</v>
      </c>
      <c r="P1227" s="34"/>
      <c r="Q1227" s="34"/>
      <c r="R1227" s="34"/>
      <c r="S1227" s="34"/>
      <c r="T1227" s="3" t="s">
        <v>2130</v>
      </c>
    </row>
    <row r="1228" spans="1:21" x14ac:dyDescent="0.35">
      <c r="A1228" s="3" t="s">
        <v>2047</v>
      </c>
      <c r="B1228" s="3"/>
      <c r="C1228" s="3"/>
      <c r="D1228" s="3"/>
      <c r="E1228" s="91"/>
      <c r="F1228" s="34"/>
      <c r="G1228" s="34"/>
      <c r="H1228" s="34"/>
      <c r="I1228" s="34"/>
      <c r="J1228" s="34"/>
      <c r="K1228" s="21">
        <v>45029</v>
      </c>
      <c r="L1228" s="3" t="s">
        <v>9</v>
      </c>
      <c r="M1228" s="34"/>
      <c r="N1228" s="34">
        <v>-5000</v>
      </c>
      <c r="O1228" s="34">
        <f t="shared" si="181"/>
        <v>-5000</v>
      </c>
      <c r="P1228" s="34"/>
      <c r="Q1228" s="34"/>
      <c r="R1228" s="34"/>
      <c r="S1228" s="34"/>
      <c r="T1228" s="3" t="s">
        <v>983</v>
      </c>
    </row>
    <row r="1229" spans="1:21" x14ac:dyDescent="0.35">
      <c r="A1229" s="3" t="s">
        <v>2047</v>
      </c>
      <c r="B1229" s="3"/>
      <c r="C1229" s="3"/>
      <c r="D1229" s="3"/>
      <c r="E1229" s="91"/>
      <c r="F1229" s="34"/>
      <c r="G1229" s="34"/>
      <c r="H1229" s="34"/>
      <c r="I1229" s="34"/>
      <c r="J1229" s="34"/>
      <c r="K1229" s="21">
        <v>45029</v>
      </c>
      <c r="L1229" s="100" t="s">
        <v>2247</v>
      </c>
      <c r="M1229" s="34"/>
      <c r="N1229" s="100">
        <v>-1100</v>
      </c>
      <c r="O1229" s="34">
        <f t="shared" si="181"/>
        <v>-1100</v>
      </c>
      <c r="P1229" s="34"/>
      <c r="Q1229" s="34"/>
      <c r="R1229" s="34"/>
      <c r="S1229" s="34"/>
      <c r="T1229" s="3" t="s">
        <v>983</v>
      </c>
    </row>
    <row r="1230" spans="1:21" x14ac:dyDescent="0.35">
      <c r="A1230" s="3" t="s">
        <v>2047</v>
      </c>
      <c r="B1230" s="3"/>
      <c r="C1230" s="3"/>
      <c r="D1230" s="3"/>
      <c r="E1230" s="91"/>
      <c r="F1230" s="34"/>
      <c r="G1230" s="34"/>
      <c r="H1230" s="34"/>
      <c r="I1230" s="34"/>
      <c r="J1230" s="34"/>
      <c r="K1230" s="3"/>
      <c r="L1230" s="3"/>
      <c r="M1230" s="34"/>
      <c r="N1230" s="34"/>
      <c r="O1230" s="34"/>
      <c r="P1230" s="34"/>
      <c r="Q1230" s="34"/>
      <c r="R1230" s="34"/>
      <c r="S1230" s="34"/>
      <c r="T1230" s="3" t="s">
        <v>2130</v>
      </c>
    </row>
    <row r="1231" spans="1:21" s="95" customFormat="1" x14ac:dyDescent="0.35">
      <c r="A1231" s="18" t="s">
        <v>2047</v>
      </c>
      <c r="B1231" s="18"/>
      <c r="C1231" s="18"/>
      <c r="D1231" s="18"/>
      <c r="E1231" s="94"/>
      <c r="F1231" s="23"/>
      <c r="G1231" s="23"/>
      <c r="H1231" s="23"/>
      <c r="I1231" s="23"/>
      <c r="J1231" s="23"/>
      <c r="K1231" s="18"/>
      <c r="L1231" s="18"/>
      <c r="M1231" s="23">
        <f t="shared" ref="M1231:N1231" si="182">SUM(M1222:M1230)</f>
        <v>560000</v>
      </c>
      <c r="N1231" s="23">
        <f t="shared" si="182"/>
        <v>753840</v>
      </c>
      <c r="O1231" s="23">
        <f>SUM(O1222:O1230)</f>
        <v>1313840</v>
      </c>
      <c r="P1231" s="23">
        <f>+I1221-M1231</f>
        <v>-560000</v>
      </c>
      <c r="Q1231" s="23">
        <f>+J1221-N1231</f>
        <v>560000</v>
      </c>
      <c r="R1231" s="23">
        <f>+P1231+Q1231</f>
        <v>0</v>
      </c>
      <c r="S1231" s="23">
        <f>+O1231</f>
        <v>1313840</v>
      </c>
      <c r="T1231" s="18"/>
      <c r="U1231" s="95" t="s">
        <v>2302</v>
      </c>
    </row>
    <row r="1232" spans="1:21" x14ac:dyDescent="0.35">
      <c r="A1232" s="3" t="s">
        <v>2048</v>
      </c>
      <c r="B1232" s="3" t="s">
        <v>437</v>
      </c>
      <c r="C1232" s="3" t="s">
        <v>2049</v>
      </c>
      <c r="D1232" s="3">
        <v>119.44</v>
      </c>
      <c r="E1232" s="91">
        <v>11000</v>
      </c>
      <c r="F1232" s="34">
        <f>+D1232*0.8364</f>
        <v>99.899616000000009</v>
      </c>
      <c r="G1232" s="34"/>
      <c r="H1232" s="34">
        <f>+D1232*E1232</f>
        <v>1313840</v>
      </c>
      <c r="I1232" s="34">
        <f>+CEILING(F1232*G1232,1000)</f>
        <v>0</v>
      </c>
      <c r="J1232" s="34">
        <f>(H1232-I1232)</f>
        <v>1313840</v>
      </c>
      <c r="K1232" s="3"/>
      <c r="L1232" s="3"/>
      <c r="M1232" s="34"/>
      <c r="N1232" s="34" t="s">
        <v>244</v>
      </c>
      <c r="O1232" s="34"/>
      <c r="P1232" s="34"/>
      <c r="Q1232" s="34"/>
      <c r="R1232" s="34"/>
      <c r="S1232" s="34"/>
      <c r="T1232" s="3" t="s">
        <v>983</v>
      </c>
      <c r="U1232" s="1" t="s">
        <v>2303</v>
      </c>
    </row>
    <row r="1233" spans="1:21" x14ac:dyDescent="0.35">
      <c r="A1233" s="3" t="s">
        <v>2048</v>
      </c>
      <c r="B1233" s="3"/>
      <c r="C1233" s="3"/>
      <c r="D1233" s="3"/>
      <c r="E1233" s="91"/>
      <c r="F1233" s="34">
        <f>+D1233*0.8364</f>
        <v>0</v>
      </c>
      <c r="G1233" s="34"/>
      <c r="H1233" s="34"/>
      <c r="I1233" s="34"/>
      <c r="J1233" s="34"/>
      <c r="K1233" s="21">
        <v>44692</v>
      </c>
      <c r="L1233" s="3" t="s">
        <v>9</v>
      </c>
      <c r="M1233" s="34"/>
      <c r="N1233" s="34">
        <v>5000</v>
      </c>
      <c r="O1233" s="34">
        <f t="shared" ref="O1233:O1244" si="183">+SUM(M1233:N1233)</f>
        <v>5000</v>
      </c>
      <c r="P1233" s="34"/>
      <c r="Q1233" s="34"/>
      <c r="R1233" s="34"/>
      <c r="S1233" s="34"/>
      <c r="T1233" s="3" t="s">
        <v>983</v>
      </c>
    </row>
    <row r="1234" spans="1:21" x14ac:dyDescent="0.35">
      <c r="A1234" s="3" t="s">
        <v>2048</v>
      </c>
      <c r="B1234" s="3"/>
      <c r="C1234" s="3"/>
      <c r="D1234" s="3"/>
      <c r="E1234" s="91"/>
      <c r="F1234" s="34"/>
      <c r="G1234" s="34"/>
      <c r="H1234" s="34"/>
      <c r="I1234" s="34"/>
      <c r="J1234" s="34"/>
      <c r="K1234" s="21">
        <v>45015</v>
      </c>
      <c r="L1234" s="3" t="s">
        <v>316</v>
      </c>
      <c r="M1234" s="34">
        <v>560000</v>
      </c>
      <c r="N1234" s="34"/>
      <c r="O1234" s="34">
        <f t="shared" si="183"/>
        <v>560000</v>
      </c>
      <c r="P1234" s="34"/>
      <c r="Q1234" s="34"/>
      <c r="R1234" s="34"/>
      <c r="S1234" s="34"/>
      <c r="T1234" s="3" t="s">
        <v>983</v>
      </c>
    </row>
    <row r="1235" spans="1:21" x14ac:dyDescent="0.35">
      <c r="A1235" s="3" t="s">
        <v>2048</v>
      </c>
      <c r="B1235" s="3"/>
      <c r="C1235" s="3"/>
      <c r="D1235" s="3"/>
      <c r="E1235" s="91"/>
      <c r="F1235" s="34"/>
      <c r="G1235" s="34"/>
      <c r="H1235" s="34"/>
      <c r="I1235" s="34"/>
      <c r="J1235" s="34"/>
      <c r="K1235" s="21">
        <v>45029</v>
      </c>
      <c r="L1235" s="100" t="s">
        <v>2248</v>
      </c>
      <c r="M1235" s="34"/>
      <c r="N1235" s="100">
        <v>1100</v>
      </c>
      <c r="O1235" s="34">
        <f t="shared" si="183"/>
        <v>1100</v>
      </c>
      <c r="P1235" s="34"/>
      <c r="Q1235" s="34"/>
      <c r="R1235" s="34"/>
      <c r="S1235" s="34"/>
      <c r="T1235" s="3" t="s">
        <v>983</v>
      </c>
    </row>
    <row r="1236" spans="1:21" x14ac:dyDescent="0.35">
      <c r="A1236" s="3" t="s">
        <v>2048</v>
      </c>
      <c r="B1236" s="3"/>
      <c r="C1236" s="3"/>
      <c r="D1236" s="3"/>
      <c r="E1236" s="91"/>
      <c r="F1236" s="34"/>
      <c r="G1236" s="34"/>
      <c r="H1236" s="34"/>
      <c r="I1236" s="34"/>
      <c r="J1236" s="34"/>
      <c r="K1236" s="21">
        <v>45105</v>
      </c>
      <c r="L1236" s="3" t="s">
        <v>9</v>
      </c>
      <c r="M1236" s="34"/>
      <c r="N1236" s="34">
        <v>747700</v>
      </c>
      <c r="O1236" s="34">
        <f t="shared" si="183"/>
        <v>747700</v>
      </c>
      <c r="P1236" s="34"/>
      <c r="Q1236" s="34"/>
      <c r="R1236" s="34"/>
      <c r="S1236" s="34"/>
      <c r="T1236" s="3" t="s">
        <v>983</v>
      </c>
    </row>
    <row r="1237" spans="1:21" x14ac:dyDescent="0.35">
      <c r="A1237" s="3" t="s">
        <v>2048</v>
      </c>
      <c r="B1237" s="3"/>
      <c r="C1237" s="3"/>
      <c r="D1237" s="3"/>
      <c r="E1237" s="91"/>
      <c r="F1237" s="34"/>
      <c r="G1237" s="34"/>
      <c r="H1237" s="34"/>
      <c r="I1237" s="34"/>
      <c r="J1237" s="34"/>
      <c r="K1237" s="21"/>
      <c r="L1237" s="3"/>
      <c r="M1237" s="34"/>
      <c r="N1237" s="34"/>
      <c r="O1237" s="34"/>
      <c r="P1237" s="34"/>
      <c r="Q1237" s="34"/>
      <c r="R1237" s="34"/>
      <c r="S1237" s="34"/>
      <c r="T1237" s="3" t="s">
        <v>983</v>
      </c>
    </row>
    <row r="1238" spans="1:21" s="95" customFormat="1" x14ac:dyDescent="0.35">
      <c r="A1238" s="18" t="s">
        <v>2048</v>
      </c>
      <c r="B1238" s="18"/>
      <c r="C1238" s="18"/>
      <c r="D1238" s="18"/>
      <c r="E1238" s="94"/>
      <c r="F1238" s="23"/>
      <c r="G1238" s="23"/>
      <c r="H1238" s="23"/>
      <c r="I1238" s="23"/>
      <c r="J1238" s="23"/>
      <c r="K1238" s="36"/>
      <c r="L1238" s="18"/>
      <c r="M1238" s="23">
        <f t="shared" ref="M1238:N1238" si="184">SUM(M1233:M1237)</f>
        <v>560000</v>
      </c>
      <c r="N1238" s="23">
        <f t="shared" si="184"/>
        <v>753800</v>
      </c>
      <c r="O1238" s="23">
        <f>SUM(O1233:O1237)</f>
        <v>1313800</v>
      </c>
      <c r="P1238" s="23">
        <f>+I1232-M1238</f>
        <v>-560000</v>
      </c>
      <c r="Q1238" s="23">
        <f>+J1232-N1238</f>
        <v>560040</v>
      </c>
      <c r="R1238" s="23">
        <f>+P1238+Q1238</f>
        <v>40</v>
      </c>
      <c r="S1238" s="23">
        <f>+O1238</f>
        <v>1313800</v>
      </c>
      <c r="T1238" s="18"/>
      <c r="U1238" s="95" t="s">
        <v>2302</v>
      </c>
    </row>
    <row r="1239" spans="1:21" x14ac:dyDescent="0.35">
      <c r="A1239" s="3" t="s">
        <v>2050</v>
      </c>
      <c r="B1239" s="3" t="s">
        <v>437</v>
      </c>
      <c r="C1239" s="3"/>
      <c r="D1239" s="3">
        <v>119.44</v>
      </c>
      <c r="E1239" s="91">
        <v>11000</v>
      </c>
      <c r="F1239" s="34">
        <f>+D1239*0.8364</f>
        <v>99.899616000000009</v>
      </c>
      <c r="G1239" s="34"/>
      <c r="H1239" s="34">
        <f>+D1239*E1239</f>
        <v>1313840</v>
      </c>
      <c r="I1239" s="34">
        <f>+CEILING(F1239*G1239,1000)</f>
        <v>0</v>
      </c>
      <c r="J1239" s="34">
        <f>(H1239-I1239)</f>
        <v>1313840</v>
      </c>
      <c r="K1239" s="98">
        <v>44606</v>
      </c>
      <c r="L1239" s="3" t="s">
        <v>2109</v>
      </c>
      <c r="M1239" s="34"/>
      <c r="N1239" s="34"/>
      <c r="O1239" s="34"/>
      <c r="P1239" s="34"/>
      <c r="Q1239" s="34"/>
      <c r="R1239" s="34"/>
      <c r="S1239" s="34"/>
      <c r="T1239" s="3" t="s">
        <v>2150</v>
      </c>
      <c r="U1239" s="1" t="s">
        <v>2303</v>
      </c>
    </row>
    <row r="1240" spans="1:21" x14ac:dyDescent="0.35">
      <c r="A1240" s="3" t="s">
        <v>2050</v>
      </c>
      <c r="B1240" s="3"/>
      <c r="C1240" s="3"/>
      <c r="D1240" s="3"/>
      <c r="E1240" s="91"/>
      <c r="F1240" s="34"/>
      <c r="G1240" s="34"/>
      <c r="H1240" s="34"/>
      <c r="I1240" s="34"/>
      <c r="J1240" s="34"/>
      <c r="K1240" s="98">
        <v>44606</v>
      </c>
      <c r="L1240" s="3" t="s">
        <v>9</v>
      </c>
      <c r="M1240" s="34"/>
      <c r="N1240" s="34">
        <v>1100</v>
      </c>
      <c r="O1240" s="34">
        <f t="shared" si="183"/>
        <v>1100</v>
      </c>
      <c r="P1240" s="34"/>
      <c r="Q1240" s="34"/>
      <c r="R1240" s="34"/>
      <c r="S1240" s="34"/>
      <c r="T1240" s="3" t="s">
        <v>2150</v>
      </c>
    </row>
    <row r="1241" spans="1:21" x14ac:dyDescent="0.35">
      <c r="A1241" s="3" t="s">
        <v>2050</v>
      </c>
      <c r="B1241" s="3"/>
      <c r="C1241" s="3"/>
      <c r="D1241" s="3"/>
      <c r="E1241" s="91"/>
      <c r="F1241" s="34"/>
      <c r="G1241" s="34"/>
      <c r="H1241" s="34"/>
      <c r="I1241" s="34"/>
      <c r="J1241" s="34"/>
      <c r="K1241" s="98">
        <v>44739</v>
      </c>
      <c r="L1241" s="3" t="s">
        <v>9</v>
      </c>
      <c r="M1241" s="34"/>
      <c r="N1241" s="34">
        <v>1100</v>
      </c>
      <c r="O1241" s="34">
        <f t="shared" si="183"/>
        <v>1100</v>
      </c>
      <c r="P1241" s="34"/>
      <c r="Q1241" s="34"/>
      <c r="R1241" s="34"/>
      <c r="S1241" s="34"/>
      <c r="T1241" s="3" t="s">
        <v>2150</v>
      </c>
    </row>
    <row r="1242" spans="1:21" x14ac:dyDescent="0.35">
      <c r="A1242" s="3" t="s">
        <v>2050</v>
      </c>
      <c r="B1242" s="3"/>
      <c r="C1242" s="3"/>
      <c r="D1242" s="3"/>
      <c r="E1242" s="91"/>
      <c r="F1242" s="34"/>
      <c r="G1242" s="34"/>
      <c r="H1242" s="34"/>
      <c r="I1242" s="34"/>
      <c r="J1242" s="34"/>
      <c r="K1242" s="98">
        <v>44742</v>
      </c>
      <c r="L1242" s="3" t="s">
        <v>9</v>
      </c>
      <c r="M1242" s="34"/>
      <c r="N1242" s="34">
        <v>500000</v>
      </c>
      <c r="O1242" s="34">
        <f t="shared" si="183"/>
        <v>500000</v>
      </c>
      <c r="P1242" s="34"/>
      <c r="Q1242" s="34"/>
      <c r="R1242" s="34"/>
      <c r="S1242" s="34"/>
      <c r="T1242" s="3" t="s">
        <v>2150</v>
      </c>
    </row>
    <row r="1243" spans="1:21" x14ac:dyDescent="0.35">
      <c r="A1243" s="3" t="s">
        <v>2050</v>
      </c>
      <c r="B1243" s="3"/>
      <c r="C1243" s="3"/>
      <c r="D1243" s="3"/>
      <c r="E1243" s="91"/>
      <c r="F1243" s="34"/>
      <c r="G1243" s="34"/>
      <c r="H1243" s="34"/>
      <c r="I1243" s="34"/>
      <c r="J1243" s="34"/>
      <c r="K1243" s="98">
        <v>44731</v>
      </c>
      <c r="L1243" s="3" t="s">
        <v>9</v>
      </c>
      <c r="M1243" s="34"/>
      <c r="N1243" s="34">
        <v>252740</v>
      </c>
      <c r="O1243" s="34">
        <f t="shared" si="183"/>
        <v>252740</v>
      </c>
      <c r="P1243" s="34"/>
      <c r="Q1243" s="34"/>
      <c r="R1243" s="34"/>
      <c r="S1243" s="34"/>
      <c r="T1243" s="3" t="s">
        <v>2150</v>
      </c>
    </row>
    <row r="1244" spans="1:21" x14ac:dyDescent="0.35">
      <c r="A1244" s="3" t="s">
        <v>2050</v>
      </c>
      <c r="B1244" s="3"/>
      <c r="C1244" s="3"/>
      <c r="D1244" s="3"/>
      <c r="E1244" s="91"/>
      <c r="F1244" s="34"/>
      <c r="G1244" s="34"/>
      <c r="H1244" s="34"/>
      <c r="I1244" s="34"/>
      <c r="J1244" s="34"/>
      <c r="K1244" s="98">
        <v>44876</v>
      </c>
      <c r="L1244" s="3" t="s">
        <v>316</v>
      </c>
      <c r="M1244" s="34">
        <v>560000</v>
      </c>
      <c r="N1244" s="34"/>
      <c r="O1244" s="34">
        <f t="shared" si="183"/>
        <v>560000</v>
      </c>
      <c r="P1244" s="34"/>
      <c r="Q1244" s="34"/>
      <c r="R1244" s="34"/>
      <c r="S1244" s="34"/>
      <c r="T1244" s="3" t="s">
        <v>2150</v>
      </c>
    </row>
    <row r="1245" spans="1:21" x14ac:dyDescent="0.35">
      <c r="A1245" s="3" t="s">
        <v>2050</v>
      </c>
      <c r="B1245" s="3"/>
      <c r="C1245" s="3"/>
      <c r="D1245" s="3"/>
      <c r="E1245" s="91"/>
      <c r="F1245" s="34"/>
      <c r="G1245" s="34"/>
      <c r="H1245" s="34"/>
      <c r="I1245" s="34"/>
      <c r="J1245" s="34"/>
      <c r="K1245" s="3"/>
      <c r="L1245" s="3"/>
      <c r="M1245" s="34"/>
      <c r="N1245" s="34"/>
      <c r="O1245" s="34"/>
      <c r="P1245" s="34"/>
      <c r="Q1245" s="34"/>
      <c r="R1245" s="34"/>
      <c r="S1245" s="34"/>
      <c r="T1245" s="3" t="s">
        <v>2150</v>
      </c>
    </row>
    <row r="1246" spans="1:21" s="95" customFormat="1" x14ac:dyDescent="0.35">
      <c r="A1246" s="18" t="s">
        <v>2050</v>
      </c>
      <c r="B1246" s="18"/>
      <c r="C1246" s="18"/>
      <c r="D1246" s="18"/>
      <c r="E1246" s="94"/>
      <c r="F1246" s="23"/>
      <c r="G1246" s="23"/>
      <c r="H1246" s="23"/>
      <c r="I1246" s="23"/>
      <c r="J1246" s="23"/>
      <c r="K1246" s="18"/>
      <c r="L1246" s="18"/>
      <c r="M1246" s="23">
        <f t="shared" ref="M1246:N1246" si="185">SUM(M1240:M1245)</f>
        <v>560000</v>
      </c>
      <c r="N1246" s="23">
        <f t="shared" si="185"/>
        <v>754940</v>
      </c>
      <c r="O1246" s="23">
        <f>SUM(O1240:O1245)</f>
        <v>1314940</v>
      </c>
      <c r="P1246" s="23">
        <f>+I1239-M1246</f>
        <v>-560000</v>
      </c>
      <c r="Q1246" s="23">
        <f>+J1239-N1246</f>
        <v>558900</v>
      </c>
      <c r="R1246" s="23">
        <f>+P1246+Q1246</f>
        <v>-1100</v>
      </c>
      <c r="S1246" s="23">
        <f>+O1246</f>
        <v>1314940</v>
      </c>
      <c r="T1246" s="18"/>
      <c r="U1246" s="95" t="s">
        <v>2302</v>
      </c>
    </row>
    <row r="1247" spans="1:21" x14ac:dyDescent="0.35">
      <c r="A1247" s="3" t="s">
        <v>2051</v>
      </c>
      <c r="B1247" s="3" t="s">
        <v>437</v>
      </c>
      <c r="C1247" s="3"/>
      <c r="D1247" s="3">
        <v>119.44</v>
      </c>
      <c r="E1247" s="91">
        <v>11000</v>
      </c>
      <c r="F1247" s="34">
        <f>+D1247*0.8364</f>
        <v>99.899616000000009</v>
      </c>
      <c r="G1247" s="34"/>
      <c r="H1247" s="34">
        <f>+D1247*E1247</f>
        <v>1313840</v>
      </c>
      <c r="I1247" s="34">
        <f>+CEILING(F1247*G1247,1000)</f>
        <v>0</v>
      </c>
      <c r="J1247" s="34">
        <f>(H1247-I1247)</f>
        <v>1313840</v>
      </c>
      <c r="K1247" s="98">
        <v>44596</v>
      </c>
      <c r="L1247" s="3" t="s">
        <v>2109</v>
      </c>
      <c r="M1247" s="34"/>
      <c r="N1247" s="34"/>
      <c r="O1247" s="34"/>
      <c r="P1247" s="34"/>
      <c r="Q1247" s="34"/>
      <c r="R1247" s="34"/>
      <c r="S1247" s="34"/>
      <c r="T1247" s="3" t="s">
        <v>2150</v>
      </c>
      <c r="U1247" s="1" t="s">
        <v>2303</v>
      </c>
    </row>
    <row r="1248" spans="1:21" x14ac:dyDescent="0.35">
      <c r="A1248" s="3" t="s">
        <v>2051</v>
      </c>
      <c r="B1248" s="3"/>
      <c r="C1248" s="3"/>
      <c r="D1248" s="3"/>
      <c r="E1248" s="91"/>
      <c r="F1248" s="34"/>
      <c r="G1248" s="34"/>
      <c r="H1248" s="34"/>
      <c r="I1248" s="34"/>
      <c r="J1248" s="34"/>
      <c r="K1248" s="98">
        <v>44455</v>
      </c>
      <c r="L1248" s="3" t="s">
        <v>9</v>
      </c>
      <c r="M1248" s="34"/>
      <c r="N1248" s="34">
        <v>10000</v>
      </c>
      <c r="O1248" s="34">
        <f t="shared" ref="O1248:O1259" si="186">+SUM(M1248:N1248)</f>
        <v>10000</v>
      </c>
      <c r="P1248" s="34"/>
      <c r="Q1248" s="34"/>
      <c r="R1248" s="34"/>
      <c r="S1248" s="34"/>
      <c r="T1248" s="3" t="s">
        <v>2150</v>
      </c>
    </row>
    <row r="1249" spans="1:21" x14ac:dyDescent="0.35">
      <c r="A1249" s="3" t="s">
        <v>2051</v>
      </c>
      <c r="B1249" s="3"/>
      <c r="C1249" s="3"/>
      <c r="D1249" s="3"/>
      <c r="E1249" s="91"/>
      <c r="F1249" s="34"/>
      <c r="G1249" s="34"/>
      <c r="H1249" s="34"/>
      <c r="I1249" s="34"/>
      <c r="J1249" s="34"/>
      <c r="K1249" s="98">
        <v>44466</v>
      </c>
      <c r="L1249" s="100" t="s">
        <v>2249</v>
      </c>
      <c r="M1249" s="34"/>
      <c r="N1249" s="100">
        <v>290000</v>
      </c>
      <c r="O1249" s="34">
        <f t="shared" si="186"/>
        <v>290000</v>
      </c>
      <c r="P1249" s="34"/>
      <c r="Q1249" s="34"/>
      <c r="R1249" s="34"/>
      <c r="S1249" s="34"/>
      <c r="T1249" s="3" t="s">
        <v>2150</v>
      </c>
    </row>
    <row r="1250" spans="1:21" x14ac:dyDescent="0.35">
      <c r="A1250" s="3" t="s">
        <v>2051</v>
      </c>
      <c r="B1250" s="3"/>
      <c r="C1250" s="3"/>
      <c r="D1250" s="3"/>
      <c r="E1250" s="91"/>
      <c r="F1250" s="34"/>
      <c r="G1250" s="34"/>
      <c r="H1250" s="34"/>
      <c r="I1250" s="34"/>
      <c r="J1250" s="34"/>
      <c r="K1250" s="98">
        <v>44841</v>
      </c>
      <c r="L1250" s="3" t="s">
        <v>9</v>
      </c>
      <c r="M1250" s="34"/>
      <c r="N1250" s="34">
        <v>-150000</v>
      </c>
      <c r="O1250" s="34">
        <f t="shared" si="186"/>
        <v>-150000</v>
      </c>
      <c r="P1250" s="34"/>
      <c r="Q1250" s="34"/>
      <c r="R1250" s="34"/>
      <c r="S1250" s="34"/>
      <c r="T1250" s="3" t="s">
        <v>2150</v>
      </c>
    </row>
    <row r="1251" spans="1:21" x14ac:dyDescent="0.35">
      <c r="A1251" s="3" t="s">
        <v>2051</v>
      </c>
      <c r="B1251" s="3"/>
      <c r="C1251" s="3"/>
      <c r="D1251" s="3"/>
      <c r="E1251" s="91"/>
      <c r="F1251" s="34"/>
      <c r="G1251" s="34"/>
      <c r="H1251" s="34"/>
      <c r="I1251" s="34"/>
      <c r="J1251" s="34"/>
      <c r="K1251" s="98">
        <v>44855</v>
      </c>
      <c r="L1251" s="3" t="s">
        <v>1182</v>
      </c>
      <c r="M1251" s="34"/>
      <c r="N1251" s="34">
        <v>-100000</v>
      </c>
      <c r="O1251" s="34">
        <f t="shared" si="186"/>
        <v>-100000</v>
      </c>
      <c r="P1251" s="34"/>
      <c r="Q1251" s="34"/>
      <c r="R1251" s="34"/>
      <c r="S1251" s="34"/>
      <c r="T1251" s="3" t="s">
        <v>2150</v>
      </c>
    </row>
    <row r="1252" spans="1:21" x14ac:dyDescent="0.35">
      <c r="A1252" s="3" t="s">
        <v>2051</v>
      </c>
      <c r="B1252" s="3"/>
      <c r="C1252" s="3"/>
      <c r="D1252" s="3"/>
      <c r="E1252" s="91"/>
      <c r="F1252" s="34"/>
      <c r="G1252" s="34"/>
      <c r="H1252" s="34"/>
      <c r="I1252" s="34"/>
      <c r="J1252" s="34"/>
      <c r="K1252" s="98">
        <v>44525</v>
      </c>
      <c r="L1252" s="3" t="s">
        <v>1182</v>
      </c>
      <c r="M1252" s="34"/>
      <c r="N1252" s="34">
        <v>-50000</v>
      </c>
      <c r="O1252" s="34">
        <f t="shared" si="186"/>
        <v>-50000</v>
      </c>
      <c r="P1252" s="34"/>
      <c r="Q1252" s="34"/>
      <c r="R1252" s="34"/>
      <c r="S1252" s="34"/>
      <c r="T1252" s="3" t="s">
        <v>2150</v>
      </c>
    </row>
    <row r="1253" spans="1:21" x14ac:dyDescent="0.35">
      <c r="A1253" s="3" t="s">
        <v>2051</v>
      </c>
      <c r="B1253" s="3"/>
      <c r="C1253" s="3"/>
      <c r="D1253" s="3"/>
      <c r="E1253" s="91"/>
      <c r="F1253" s="34"/>
      <c r="G1253" s="34"/>
      <c r="H1253" s="34"/>
      <c r="I1253" s="34"/>
      <c r="J1253" s="34"/>
      <c r="K1253" s="98">
        <v>44596</v>
      </c>
      <c r="L1253" s="3" t="s">
        <v>1182</v>
      </c>
      <c r="M1253" s="34"/>
      <c r="N1253" s="34">
        <v>11000</v>
      </c>
      <c r="O1253" s="34">
        <f t="shared" si="186"/>
        <v>11000</v>
      </c>
      <c r="P1253" s="34"/>
      <c r="Q1253" s="34"/>
      <c r="R1253" s="34"/>
      <c r="S1253" s="34"/>
      <c r="T1253" s="3" t="s">
        <v>2150</v>
      </c>
    </row>
    <row r="1254" spans="1:21" x14ac:dyDescent="0.35">
      <c r="A1254" s="3" t="s">
        <v>2051</v>
      </c>
      <c r="B1254" s="3"/>
      <c r="C1254" s="3"/>
      <c r="D1254" s="3"/>
      <c r="E1254" s="91"/>
      <c r="F1254" s="34"/>
      <c r="G1254" s="34"/>
      <c r="H1254" s="34"/>
      <c r="I1254" s="34"/>
      <c r="J1254" s="34"/>
      <c r="K1254" s="98">
        <v>44631</v>
      </c>
      <c r="L1254" s="3" t="s">
        <v>9</v>
      </c>
      <c r="M1254" s="34"/>
      <c r="N1254" s="34">
        <v>200000</v>
      </c>
      <c r="O1254" s="34">
        <f t="shared" si="186"/>
        <v>200000</v>
      </c>
      <c r="P1254" s="34"/>
      <c r="Q1254" s="34"/>
      <c r="R1254" s="34"/>
      <c r="S1254" s="34"/>
      <c r="T1254" s="3" t="s">
        <v>2150</v>
      </c>
    </row>
    <row r="1255" spans="1:21" x14ac:dyDescent="0.35">
      <c r="A1255" s="3" t="s">
        <v>2051</v>
      </c>
      <c r="B1255" s="3"/>
      <c r="C1255" s="3"/>
      <c r="D1255" s="3"/>
      <c r="E1255" s="91"/>
      <c r="F1255" s="34"/>
      <c r="G1255" s="34"/>
      <c r="H1255" s="34"/>
      <c r="I1255" s="34"/>
      <c r="J1255" s="34"/>
      <c r="K1255" s="98">
        <v>44672</v>
      </c>
      <c r="L1255" s="3" t="s">
        <v>9</v>
      </c>
      <c r="M1255" s="34"/>
      <c r="N1255" s="34">
        <v>150000</v>
      </c>
      <c r="O1255" s="34">
        <f t="shared" si="186"/>
        <v>150000</v>
      </c>
      <c r="P1255" s="34"/>
      <c r="Q1255" s="34"/>
      <c r="R1255" s="34"/>
      <c r="S1255" s="34"/>
      <c r="T1255" s="3" t="s">
        <v>2150</v>
      </c>
    </row>
    <row r="1256" spans="1:21" x14ac:dyDescent="0.35">
      <c r="A1256" s="3" t="s">
        <v>2051</v>
      </c>
      <c r="B1256" s="3"/>
      <c r="C1256" s="3"/>
      <c r="D1256" s="3"/>
      <c r="E1256" s="91"/>
      <c r="F1256" s="34"/>
      <c r="G1256" s="34"/>
      <c r="H1256" s="34"/>
      <c r="I1256" s="34"/>
      <c r="J1256" s="34"/>
      <c r="K1256" s="98">
        <v>44720</v>
      </c>
      <c r="L1256" s="3" t="s">
        <v>9</v>
      </c>
      <c r="M1256" s="34"/>
      <c r="N1256" s="34">
        <v>200000</v>
      </c>
      <c r="O1256" s="34">
        <f t="shared" si="186"/>
        <v>200000</v>
      </c>
      <c r="P1256" s="34"/>
      <c r="Q1256" s="34"/>
      <c r="R1256" s="34"/>
      <c r="S1256" s="34"/>
      <c r="T1256" s="3" t="s">
        <v>2150</v>
      </c>
    </row>
    <row r="1257" spans="1:21" x14ac:dyDescent="0.35">
      <c r="A1257" s="3" t="s">
        <v>2051</v>
      </c>
      <c r="B1257" s="3"/>
      <c r="C1257" s="3"/>
      <c r="D1257" s="3"/>
      <c r="E1257" s="91"/>
      <c r="F1257" s="34"/>
      <c r="G1257" s="34"/>
      <c r="H1257" s="34"/>
      <c r="I1257" s="34"/>
      <c r="J1257" s="34"/>
      <c r="K1257" s="98">
        <v>45238</v>
      </c>
      <c r="L1257" s="3" t="s">
        <v>9</v>
      </c>
      <c r="M1257" s="34"/>
      <c r="N1257" s="34">
        <v>52840</v>
      </c>
      <c r="O1257" s="34">
        <f t="shared" si="186"/>
        <v>52840</v>
      </c>
      <c r="P1257" s="34"/>
      <c r="Q1257" s="34"/>
      <c r="R1257" s="34"/>
      <c r="S1257" s="34"/>
      <c r="T1257" s="3" t="s">
        <v>2150</v>
      </c>
    </row>
    <row r="1258" spans="1:21" x14ac:dyDescent="0.35">
      <c r="A1258" s="3" t="s">
        <v>2051</v>
      </c>
      <c r="B1258" s="3"/>
      <c r="C1258" s="3"/>
      <c r="D1258" s="3"/>
      <c r="E1258" s="91"/>
      <c r="F1258" s="34">
        <f>+D1258*0.8364</f>
        <v>0</v>
      </c>
      <c r="G1258" s="34"/>
      <c r="H1258" s="34"/>
      <c r="I1258" s="34"/>
      <c r="J1258" s="34"/>
      <c r="K1258" s="98">
        <v>45239</v>
      </c>
      <c r="L1258" s="3" t="s">
        <v>316</v>
      </c>
      <c r="M1258" s="34">
        <v>350000</v>
      </c>
      <c r="N1258" s="34"/>
      <c r="O1258" s="34">
        <f t="shared" si="186"/>
        <v>350000</v>
      </c>
      <c r="P1258" s="34"/>
      <c r="Q1258" s="34"/>
      <c r="R1258" s="34"/>
      <c r="S1258" s="34"/>
      <c r="T1258" s="3" t="s">
        <v>2150</v>
      </c>
    </row>
    <row r="1259" spans="1:21" x14ac:dyDescent="0.35">
      <c r="A1259" s="3" t="s">
        <v>2051</v>
      </c>
      <c r="B1259" s="3"/>
      <c r="C1259" s="3"/>
      <c r="D1259" s="3"/>
      <c r="E1259" s="91"/>
      <c r="F1259" s="34"/>
      <c r="G1259" s="34"/>
      <c r="H1259" s="34"/>
      <c r="I1259" s="34"/>
      <c r="J1259" s="34"/>
      <c r="K1259" s="98">
        <v>45239</v>
      </c>
      <c r="L1259" s="3" t="s">
        <v>316</v>
      </c>
      <c r="M1259" s="34">
        <v>350000</v>
      </c>
      <c r="N1259" s="34"/>
      <c r="O1259" s="34">
        <f t="shared" si="186"/>
        <v>350000</v>
      </c>
      <c r="P1259" s="34"/>
      <c r="Q1259" s="34"/>
      <c r="R1259" s="34"/>
      <c r="S1259" s="34"/>
      <c r="T1259" s="3" t="s">
        <v>2150</v>
      </c>
    </row>
    <row r="1260" spans="1:21" x14ac:dyDescent="0.35">
      <c r="A1260" s="3" t="s">
        <v>2051</v>
      </c>
      <c r="B1260" s="3"/>
      <c r="C1260" s="3"/>
      <c r="D1260" s="3"/>
      <c r="E1260" s="91"/>
      <c r="F1260" s="34"/>
      <c r="G1260" s="34"/>
      <c r="H1260" s="34"/>
      <c r="I1260" s="34"/>
      <c r="J1260" s="34"/>
      <c r="K1260" s="21" t="s">
        <v>244</v>
      </c>
      <c r="L1260" s="3"/>
      <c r="M1260" s="34"/>
      <c r="N1260" s="34"/>
      <c r="O1260" s="34"/>
      <c r="P1260" s="34"/>
      <c r="Q1260" s="34"/>
      <c r="R1260" s="34"/>
      <c r="S1260" s="34"/>
      <c r="T1260" s="3" t="s">
        <v>2150</v>
      </c>
    </row>
    <row r="1261" spans="1:21" s="95" customFormat="1" x14ac:dyDescent="0.35">
      <c r="A1261" s="18" t="s">
        <v>2051</v>
      </c>
      <c r="B1261" s="18"/>
      <c r="C1261" s="18"/>
      <c r="D1261" s="18"/>
      <c r="E1261" s="94"/>
      <c r="F1261" s="23"/>
      <c r="G1261" s="23"/>
      <c r="H1261" s="23"/>
      <c r="I1261" s="23"/>
      <c r="J1261" s="23"/>
      <c r="K1261" s="36"/>
      <c r="L1261" s="18"/>
      <c r="M1261" s="23">
        <f t="shared" ref="M1261:N1261" si="187">SUM(M1248:M1260)</f>
        <v>700000</v>
      </c>
      <c r="N1261" s="23">
        <f t="shared" si="187"/>
        <v>613840</v>
      </c>
      <c r="O1261" s="23">
        <f>SUM(O1248:O1260)</f>
        <v>1313840</v>
      </c>
      <c r="P1261" s="23">
        <f>+I1247-M1261</f>
        <v>-700000</v>
      </c>
      <c r="Q1261" s="23">
        <f>+J1247-N1261</f>
        <v>700000</v>
      </c>
      <c r="R1261" s="23">
        <f>+P1261+Q1261</f>
        <v>0</v>
      </c>
      <c r="S1261" s="23">
        <f>+O1261</f>
        <v>1313840</v>
      </c>
      <c r="T1261" s="18"/>
      <c r="U1261" s="95" t="s">
        <v>2302</v>
      </c>
    </row>
    <row r="1262" spans="1:21" x14ac:dyDescent="0.35">
      <c r="A1262" s="3" t="s">
        <v>2052</v>
      </c>
      <c r="B1262" s="3" t="s">
        <v>437</v>
      </c>
      <c r="C1262" s="3"/>
      <c r="D1262" s="3">
        <v>139.34</v>
      </c>
      <c r="E1262" s="91">
        <v>11000</v>
      </c>
      <c r="F1262" s="34">
        <f>+D1262*0.8364</f>
        <v>116.543976</v>
      </c>
      <c r="G1262" s="34"/>
      <c r="H1262" s="34">
        <f>+D1262*E1262</f>
        <v>1532740</v>
      </c>
      <c r="I1262" s="34">
        <f>+CEILING(F1262*G1262,1000)</f>
        <v>0</v>
      </c>
      <c r="J1262" s="34">
        <f>(H1262-I1262)</f>
        <v>1532740</v>
      </c>
      <c r="K1262" s="21">
        <v>44393</v>
      </c>
      <c r="L1262" s="3" t="s">
        <v>2109</v>
      </c>
      <c r="M1262" s="34"/>
      <c r="N1262" s="34"/>
      <c r="O1262" s="34"/>
      <c r="P1262" s="34"/>
      <c r="Q1262" s="34"/>
      <c r="R1262" s="34"/>
      <c r="S1262" s="34"/>
      <c r="T1262" s="3" t="s">
        <v>2149</v>
      </c>
      <c r="U1262" s="1" t="s">
        <v>2303</v>
      </c>
    </row>
    <row r="1263" spans="1:21" x14ac:dyDescent="0.35">
      <c r="A1263" s="3" t="s">
        <v>2052</v>
      </c>
      <c r="B1263" s="3"/>
      <c r="C1263" s="3"/>
      <c r="D1263" s="3"/>
      <c r="E1263" s="91"/>
      <c r="F1263" s="34"/>
      <c r="G1263" s="34"/>
      <c r="H1263" s="34"/>
      <c r="I1263" s="34"/>
      <c r="J1263" s="34"/>
      <c r="K1263" s="3">
        <v>44393</v>
      </c>
      <c r="L1263" s="3" t="s">
        <v>316</v>
      </c>
      <c r="M1263" s="34">
        <v>350000</v>
      </c>
      <c r="N1263" s="34"/>
      <c r="O1263" s="34">
        <f t="shared" ref="O1263:O1272" si="188">+SUM(M1263:N1263)</f>
        <v>350000</v>
      </c>
      <c r="P1263" s="34"/>
      <c r="Q1263" s="34"/>
      <c r="R1263" s="34"/>
      <c r="S1263" s="34"/>
      <c r="T1263" s="3" t="s">
        <v>2149</v>
      </c>
    </row>
    <row r="1264" spans="1:21" x14ac:dyDescent="0.35">
      <c r="A1264" s="3" t="s">
        <v>2052</v>
      </c>
      <c r="B1264" s="3"/>
      <c r="C1264" s="3"/>
      <c r="D1264" s="3"/>
      <c r="E1264" s="91"/>
      <c r="F1264" s="34"/>
      <c r="G1264" s="34"/>
      <c r="H1264" s="34"/>
      <c r="I1264" s="34"/>
      <c r="J1264" s="34"/>
      <c r="K1264" s="3">
        <v>44477</v>
      </c>
      <c r="L1264" s="3" t="s">
        <v>1182</v>
      </c>
      <c r="M1264" s="34"/>
      <c r="N1264" s="34">
        <v>50000</v>
      </c>
      <c r="O1264" s="34">
        <f t="shared" si="188"/>
        <v>50000</v>
      </c>
      <c r="P1264" s="34"/>
      <c r="Q1264" s="34"/>
      <c r="R1264" s="34"/>
      <c r="S1264" s="34"/>
      <c r="T1264" s="3" t="s">
        <v>2149</v>
      </c>
    </row>
    <row r="1265" spans="1:21" x14ac:dyDescent="0.35">
      <c r="A1265" s="3" t="s">
        <v>2052</v>
      </c>
      <c r="B1265" s="3"/>
      <c r="C1265" s="3"/>
      <c r="D1265" s="3"/>
      <c r="E1265" s="91"/>
      <c r="F1265" s="34">
        <f>+D1265*0.8364</f>
        <v>0</v>
      </c>
      <c r="G1265" s="34"/>
      <c r="H1265" s="34"/>
      <c r="I1265" s="34"/>
      <c r="J1265" s="34"/>
      <c r="K1265" s="21">
        <v>44325</v>
      </c>
      <c r="L1265" s="100" t="s">
        <v>2238</v>
      </c>
      <c r="M1265" s="100">
        <v>-18000</v>
      </c>
      <c r="N1265" s="34"/>
      <c r="O1265" s="34">
        <f t="shared" si="188"/>
        <v>-18000</v>
      </c>
      <c r="P1265" s="34"/>
      <c r="Q1265" s="34"/>
      <c r="R1265" s="34"/>
      <c r="S1265" s="34"/>
      <c r="T1265" s="3" t="s">
        <v>2149</v>
      </c>
    </row>
    <row r="1266" spans="1:21" x14ac:dyDescent="0.35">
      <c r="A1266" s="3" t="s">
        <v>2052</v>
      </c>
      <c r="B1266" s="3"/>
      <c r="C1266" s="3"/>
      <c r="D1266" s="3"/>
      <c r="E1266" s="91"/>
      <c r="F1266" s="34"/>
      <c r="G1266" s="34"/>
      <c r="H1266" s="34"/>
      <c r="I1266" s="34"/>
      <c r="J1266" s="34"/>
      <c r="K1266" s="21"/>
      <c r="L1266" s="100" t="s">
        <v>2239</v>
      </c>
      <c r="M1266" s="100">
        <v>318000</v>
      </c>
      <c r="N1266" s="34"/>
      <c r="O1266" s="34">
        <f t="shared" si="188"/>
        <v>318000</v>
      </c>
      <c r="P1266" s="34"/>
      <c r="Q1266" s="34"/>
      <c r="R1266" s="34"/>
      <c r="S1266" s="34"/>
      <c r="T1266" s="3" t="s">
        <v>2149</v>
      </c>
    </row>
    <row r="1267" spans="1:21" x14ac:dyDescent="0.35">
      <c r="A1267" s="3" t="s">
        <v>2052</v>
      </c>
      <c r="B1267" s="3"/>
      <c r="C1267" s="3"/>
      <c r="D1267" s="3"/>
      <c r="E1267" s="91"/>
      <c r="F1267" s="34"/>
      <c r="G1267" s="34"/>
      <c r="H1267" s="34"/>
      <c r="I1267" s="34"/>
      <c r="J1267" s="34"/>
      <c r="K1267" s="21">
        <v>44657</v>
      </c>
      <c r="L1267" s="3" t="s">
        <v>1182</v>
      </c>
      <c r="M1267" s="34"/>
      <c r="N1267" s="34">
        <v>16370</v>
      </c>
      <c r="O1267" s="34">
        <f t="shared" si="188"/>
        <v>16370</v>
      </c>
      <c r="P1267" s="34"/>
      <c r="Q1267" s="34"/>
      <c r="R1267" s="34"/>
      <c r="S1267" s="34"/>
      <c r="T1267" s="3" t="s">
        <v>2149</v>
      </c>
    </row>
    <row r="1268" spans="1:21" x14ac:dyDescent="0.35">
      <c r="A1268" s="3" t="s">
        <v>2052</v>
      </c>
      <c r="B1268" s="3"/>
      <c r="C1268" s="3"/>
      <c r="D1268" s="3"/>
      <c r="E1268" s="91"/>
      <c r="F1268" s="34"/>
      <c r="G1268" s="34"/>
      <c r="H1268" s="34"/>
      <c r="I1268" s="34"/>
      <c r="J1268" s="34"/>
      <c r="K1268" s="21"/>
      <c r="L1268" s="100" t="s">
        <v>2250</v>
      </c>
      <c r="M1268" s="100">
        <v>50000</v>
      </c>
      <c r="N1268" s="34"/>
      <c r="O1268" s="34">
        <f t="shared" si="188"/>
        <v>50000</v>
      </c>
      <c r="P1268" s="34"/>
      <c r="Q1268" s="34"/>
      <c r="R1268" s="34"/>
      <c r="S1268" s="34"/>
      <c r="T1268" s="3" t="s">
        <v>2149</v>
      </c>
    </row>
    <row r="1269" spans="1:21" x14ac:dyDescent="0.35">
      <c r="A1269" s="3" t="s">
        <v>2052</v>
      </c>
      <c r="B1269" s="3"/>
      <c r="C1269" s="3"/>
      <c r="D1269" s="3"/>
      <c r="E1269" s="91"/>
      <c r="F1269" s="34"/>
      <c r="G1269" s="34"/>
      <c r="H1269" s="34"/>
      <c r="I1269" s="34"/>
      <c r="J1269" s="34"/>
      <c r="K1269" s="21">
        <v>44790</v>
      </c>
      <c r="L1269" s="3" t="s">
        <v>316</v>
      </c>
      <c r="M1269" s="34">
        <v>653000</v>
      </c>
      <c r="N1269" s="34"/>
      <c r="O1269" s="34">
        <f t="shared" si="188"/>
        <v>653000</v>
      </c>
      <c r="P1269" s="34"/>
      <c r="Q1269" s="34"/>
      <c r="R1269" s="34"/>
      <c r="S1269" s="34"/>
      <c r="T1269" s="3" t="s">
        <v>2149</v>
      </c>
    </row>
    <row r="1270" spans="1:21" x14ac:dyDescent="0.35">
      <c r="A1270" s="3" t="s">
        <v>2052</v>
      </c>
      <c r="B1270" s="3"/>
      <c r="C1270" s="3"/>
      <c r="D1270" s="3"/>
      <c r="E1270" s="91"/>
      <c r="F1270" s="34"/>
      <c r="G1270" s="34"/>
      <c r="H1270" s="34"/>
      <c r="I1270" s="34"/>
      <c r="J1270" s="34"/>
      <c r="K1270" s="21">
        <v>44800</v>
      </c>
      <c r="L1270" s="3" t="s">
        <v>9</v>
      </c>
      <c r="M1270" s="34"/>
      <c r="N1270" s="34">
        <v>113370</v>
      </c>
      <c r="O1270" s="34">
        <f t="shared" si="188"/>
        <v>113370</v>
      </c>
      <c r="P1270" s="34"/>
      <c r="Q1270" s="34"/>
      <c r="R1270" s="34"/>
      <c r="S1270" s="34"/>
      <c r="T1270" s="3" t="s">
        <v>2149</v>
      </c>
    </row>
    <row r="1271" spans="1:21" x14ac:dyDescent="0.35">
      <c r="A1271" s="3" t="s">
        <v>2052</v>
      </c>
      <c r="B1271" s="3"/>
      <c r="C1271" s="3"/>
      <c r="D1271" s="3"/>
      <c r="E1271" s="91"/>
      <c r="F1271" s="34"/>
      <c r="G1271" s="34"/>
      <c r="H1271" s="34"/>
      <c r="I1271" s="34"/>
      <c r="J1271" s="34"/>
      <c r="K1271" s="21">
        <v>44915</v>
      </c>
      <c r="L1271" s="3" t="s">
        <v>316</v>
      </c>
      <c r="M1271" s="34">
        <v>-350000</v>
      </c>
      <c r="N1271" s="34"/>
      <c r="O1271" s="34">
        <f t="shared" si="188"/>
        <v>-350000</v>
      </c>
      <c r="P1271" s="34"/>
      <c r="Q1271" s="34"/>
      <c r="R1271" s="34"/>
      <c r="S1271" s="34"/>
      <c r="T1271" s="3" t="s">
        <v>2149</v>
      </c>
    </row>
    <row r="1272" spans="1:21" x14ac:dyDescent="0.35">
      <c r="A1272" s="3" t="s">
        <v>2052</v>
      </c>
      <c r="B1272" s="3"/>
      <c r="C1272" s="3"/>
      <c r="D1272" s="3"/>
      <c r="E1272" s="91"/>
      <c r="F1272" s="34"/>
      <c r="G1272" s="34"/>
      <c r="H1272" s="34"/>
      <c r="I1272" s="34"/>
      <c r="J1272" s="34"/>
      <c r="K1272" s="21">
        <v>44929</v>
      </c>
      <c r="L1272" s="3" t="s">
        <v>9</v>
      </c>
      <c r="M1272" s="34"/>
      <c r="N1272" s="34">
        <v>350000</v>
      </c>
      <c r="O1272" s="34">
        <f t="shared" si="188"/>
        <v>350000</v>
      </c>
      <c r="P1272" s="34"/>
      <c r="Q1272" s="34"/>
      <c r="R1272" s="34"/>
      <c r="S1272" s="34"/>
      <c r="T1272" s="3" t="s">
        <v>2149</v>
      </c>
    </row>
    <row r="1273" spans="1:21" x14ac:dyDescent="0.35">
      <c r="A1273" s="3" t="s">
        <v>2052</v>
      </c>
      <c r="B1273" s="3"/>
      <c r="C1273" s="3"/>
      <c r="D1273" s="3"/>
      <c r="E1273" s="91"/>
      <c r="F1273" s="34"/>
      <c r="G1273" s="34"/>
      <c r="H1273" s="34"/>
      <c r="I1273" s="34"/>
      <c r="J1273" s="34"/>
      <c r="K1273" s="21"/>
      <c r="L1273" s="3"/>
      <c r="M1273" s="34"/>
      <c r="N1273" s="34"/>
      <c r="O1273" s="34"/>
      <c r="P1273" s="34"/>
      <c r="Q1273" s="34"/>
      <c r="R1273" s="34"/>
      <c r="S1273" s="34"/>
      <c r="T1273" s="3" t="s">
        <v>2149</v>
      </c>
    </row>
    <row r="1274" spans="1:21" s="95" customFormat="1" x14ac:dyDescent="0.35">
      <c r="A1274" s="18" t="s">
        <v>2052</v>
      </c>
      <c r="B1274" s="18"/>
      <c r="C1274" s="18"/>
      <c r="D1274" s="18"/>
      <c r="E1274" s="94"/>
      <c r="F1274" s="23"/>
      <c r="G1274" s="23"/>
      <c r="H1274" s="23"/>
      <c r="I1274" s="23"/>
      <c r="J1274" s="23"/>
      <c r="K1274" s="36"/>
      <c r="L1274" s="18"/>
      <c r="M1274" s="23">
        <f t="shared" ref="M1274:N1274" si="189">SUM(M1263:M1273)</f>
        <v>1003000</v>
      </c>
      <c r="N1274" s="23">
        <f t="shared" si="189"/>
        <v>529740</v>
      </c>
      <c r="O1274" s="23">
        <f>SUM(O1263:O1273)</f>
        <v>1532740</v>
      </c>
      <c r="P1274" s="23">
        <f>+I1262-M1274</f>
        <v>-1003000</v>
      </c>
      <c r="Q1274" s="23">
        <f>+J1262-N1274</f>
        <v>1003000</v>
      </c>
      <c r="R1274" s="23">
        <f>+P1274+Q1274</f>
        <v>0</v>
      </c>
      <c r="S1274" s="23">
        <f>+O1274</f>
        <v>1532740</v>
      </c>
      <c r="T1274" s="18"/>
      <c r="U1274" s="95" t="s">
        <v>2302</v>
      </c>
    </row>
    <row r="1275" spans="1:21" x14ac:dyDescent="0.35">
      <c r="A1275" s="3" t="s">
        <v>2053</v>
      </c>
      <c r="B1275" s="3" t="s">
        <v>437</v>
      </c>
      <c r="C1275" s="3"/>
      <c r="D1275" s="3">
        <v>139.34</v>
      </c>
      <c r="E1275" s="91">
        <v>11500</v>
      </c>
      <c r="F1275" s="34">
        <f>+D1275*0.8364</f>
        <v>116.543976</v>
      </c>
      <c r="G1275" s="34"/>
      <c r="H1275" s="34">
        <f>+D1275*E1275</f>
        <v>1602410</v>
      </c>
      <c r="I1275" s="34">
        <f>+CEILING(F1275*G1275,1000)</f>
        <v>0</v>
      </c>
      <c r="J1275" s="34">
        <f>(H1275-I1275)</f>
        <v>1602410</v>
      </c>
      <c r="K1275" s="99" t="s">
        <v>2120</v>
      </c>
      <c r="L1275" s="3" t="s">
        <v>2109</v>
      </c>
      <c r="M1275" s="34"/>
      <c r="N1275" s="34"/>
      <c r="O1275" s="34"/>
      <c r="P1275" s="34"/>
      <c r="Q1275" s="34"/>
      <c r="R1275" s="34"/>
      <c r="S1275" s="34"/>
      <c r="T1275" s="3" t="s">
        <v>2149</v>
      </c>
      <c r="U1275" s="1" t="s">
        <v>2303</v>
      </c>
    </row>
    <row r="1276" spans="1:21" x14ac:dyDescent="0.35">
      <c r="A1276" s="3" t="s">
        <v>2053</v>
      </c>
      <c r="B1276" s="3"/>
      <c r="C1276" s="3"/>
      <c r="D1276" s="3"/>
      <c r="E1276" s="91"/>
      <c r="F1276" s="34"/>
      <c r="G1276" s="34"/>
      <c r="H1276" s="34"/>
      <c r="I1276" s="34"/>
      <c r="J1276" s="34"/>
      <c r="K1276" s="98">
        <v>44325</v>
      </c>
      <c r="L1276" s="100" t="s">
        <v>2251</v>
      </c>
      <c r="M1276" s="100">
        <v>350000</v>
      </c>
      <c r="N1276" s="34"/>
      <c r="O1276" s="34">
        <f t="shared" ref="O1276:O1291" si="190">+SUM(M1276:N1276)</f>
        <v>350000</v>
      </c>
      <c r="P1276" s="34"/>
      <c r="Q1276" s="34"/>
      <c r="R1276" s="34"/>
      <c r="S1276" s="34"/>
      <c r="T1276" s="3" t="s">
        <v>2149</v>
      </c>
    </row>
    <row r="1277" spans="1:21" x14ac:dyDescent="0.35">
      <c r="A1277" s="3" t="s">
        <v>2053</v>
      </c>
      <c r="B1277" s="3"/>
      <c r="C1277" s="3"/>
      <c r="D1277" s="3"/>
      <c r="E1277" s="91"/>
      <c r="F1277" s="34"/>
      <c r="G1277" s="34"/>
      <c r="H1277" s="34"/>
      <c r="I1277" s="34"/>
      <c r="J1277" s="34"/>
      <c r="K1277" s="98">
        <v>44325</v>
      </c>
      <c r="L1277" s="100" t="s">
        <v>2252</v>
      </c>
      <c r="M1277" s="100">
        <v>18000</v>
      </c>
      <c r="N1277" s="34"/>
      <c r="O1277" s="34">
        <f t="shared" si="190"/>
        <v>18000</v>
      </c>
      <c r="P1277" s="34"/>
      <c r="Q1277" s="34"/>
      <c r="R1277" s="34"/>
      <c r="S1277" s="34"/>
      <c r="T1277" s="3" t="s">
        <v>2149</v>
      </c>
    </row>
    <row r="1278" spans="1:21" x14ac:dyDescent="0.35">
      <c r="A1278" s="3" t="s">
        <v>2053</v>
      </c>
      <c r="B1278" s="3"/>
      <c r="C1278" s="3"/>
      <c r="D1278" s="3"/>
      <c r="E1278" s="91"/>
      <c r="F1278" s="34"/>
      <c r="G1278" s="34"/>
      <c r="H1278" s="34"/>
      <c r="I1278" s="34"/>
      <c r="J1278" s="34"/>
      <c r="K1278" s="98">
        <v>44325</v>
      </c>
      <c r="L1278" s="100" t="s">
        <v>2253</v>
      </c>
      <c r="M1278" s="100">
        <v>18000</v>
      </c>
      <c r="N1278" s="34"/>
      <c r="O1278" s="34">
        <f t="shared" si="190"/>
        <v>18000</v>
      </c>
      <c r="P1278" s="34"/>
      <c r="Q1278" s="34"/>
      <c r="R1278" s="34"/>
      <c r="S1278" s="34"/>
      <c r="T1278" s="3" t="s">
        <v>2149</v>
      </c>
    </row>
    <row r="1279" spans="1:21" x14ac:dyDescent="0.35">
      <c r="A1279" s="3" t="s">
        <v>2053</v>
      </c>
      <c r="B1279" s="3"/>
      <c r="C1279" s="3"/>
      <c r="D1279" s="3"/>
      <c r="E1279" s="91"/>
      <c r="F1279" s="34"/>
      <c r="G1279" s="34"/>
      <c r="H1279" s="34"/>
      <c r="I1279" s="34"/>
      <c r="J1279" s="34"/>
      <c r="K1279" s="98">
        <v>44489</v>
      </c>
      <c r="L1279" s="3" t="s">
        <v>316</v>
      </c>
      <c r="M1279" s="34">
        <v>150000</v>
      </c>
      <c r="N1279" s="34"/>
      <c r="O1279" s="34">
        <f t="shared" si="190"/>
        <v>150000</v>
      </c>
      <c r="P1279" s="34"/>
      <c r="Q1279" s="34"/>
      <c r="R1279" s="34"/>
      <c r="S1279" s="34"/>
      <c r="T1279" s="3" t="s">
        <v>2149</v>
      </c>
    </row>
    <row r="1280" spans="1:21" x14ac:dyDescent="0.35">
      <c r="A1280" s="3" t="s">
        <v>2053</v>
      </c>
      <c r="B1280" s="3"/>
      <c r="C1280" s="3"/>
      <c r="D1280" s="3"/>
      <c r="E1280" s="91"/>
      <c r="F1280" s="34"/>
      <c r="G1280" s="34"/>
      <c r="H1280" s="34"/>
      <c r="I1280" s="34"/>
      <c r="J1280" s="34"/>
      <c r="K1280" s="98">
        <v>44490</v>
      </c>
      <c r="L1280" s="3" t="s">
        <v>316</v>
      </c>
      <c r="M1280" s="34">
        <v>150000</v>
      </c>
      <c r="N1280" s="34"/>
      <c r="O1280" s="34">
        <f t="shared" si="190"/>
        <v>150000</v>
      </c>
      <c r="P1280" s="34"/>
      <c r="Q1280" s="34"/>
      <c r="R1280" s="34"/>
      <c r="S1280" s="34"/>
      <c r="T1280" s="3" t="s">
        <v>2149</v>
      </c>
    </row>
    <row r="1281" spans="1:21" x14ac:dyDescent="0.35">
      <c r="A1281" s="3" t="s">
        <v>2053</v>
      </c>
      <c r="B1281" s="3"/>
      <c r="C1281" s="3"/>
      <c r="D1281" s="3"/>
      <c r="E1281" s="91"/>
      <c r="F1281" s="34"/>
      <c r="G1281" s="34"/>
      <c r="H1281" s="34"/>
      <c r="I1281" s="34"/>
      <c r="J1281" s="34"/>
      <c r="K1281" s="98">
        <v>44572</v>
      </c>
      <c r="L1281" s="3" t="s">
        <v>1182</v>
      </c>
      <c r="M1281" s="34"/>
      <c r="N1281" s="34">
        <v>100000</v>
      </c>
      <c r="O1281" s="34">
        <f t="shared" si="190"/>
        <v>100000</v>
      </c>
      <c r="P1281" s="34"/>
      <c r="Q1281" s="34"/>
      <c r="R1281" s="34"/>
      <c r="S1281" s="34"/>
      <c r="T1281" s="3" t="s">
        <v>2149</v>
      </c>
    </row>
    <row r="1282" spans="1:21" x14ac:dyDescent="0.35">
      <c r="A1282" s="3" t="s">
        <v>2053</v>
      </c>
      <c r="B1282" s="3"/>
      <c r="C1282" s="3"/>
      <c r="D1282" s="3"/>
      <c r="E1282" s="91"/>
      <c r="F1282" s="34"/>
      <c r="G1282" s="34"/>
      <c r="H1282" s="34"/>
      <c r="I1282" s="34"/>
      <c r="J1282" s="34"/>
      <c r="K1282" s="98">
        <v>44581</v>
      </c>
      <c r="L1282" s="3" t="s">
        <v>316</v>
      </c>
      <c r="M1282" s="34">
        <v>350000</v>
      </c>
      <c r="N1282" s="34"/>
      <c r="O1282" s="34">
        <f t="shared" si="190"/>
        <v>350000</v>
      </c>
      <c r="P1282" s="34"/>
      <c r="Q1282" s="34"/>
      <c r="R1282" s="34"/>
      <c r="S1282" s="34"/>
      <c r="T1282" s="3" t="s">
        <v>2149</v>
      </c>
    </row>
    <row r="1283" spans="1:21" x14ac:dyDescent="0.35">
      <c r="A1283" s="3" t="s">
        <v>2053</v>
      </c>
      <c r="B1283" s="3"/>
      <c r="C1283" s="3"/>
      <c r="D1283" s="3"/>
      <c r="E1283" s="91"/>
      <c r="F1283" s="34"/>
      <c r="G1283" s="34"/>
      <c r="H1283" s="34"/>
      <c r="I1283" s="34"/>
      <c r="J1283" s="34"/>
      <c r="K1283" s="98">
        <v>44653</v>
      </c>
      <c r="L1283" s="3" t="s">
        <v>316</v>
      </c>
      <c r="M1283" s="34">
        <v>150000</v>
      </c>
      <c r="N1283" s="34"/>
      <c r="O1283" s="34">
        <f t="shared" si="190"/>
        <v>150000</v>
      </c>
      <c r="P1283" s="34"/>
      <c r="Q1283" s="34"/>
      <c r="R1283" s="34"/>
      <c r="S1283" s="34"/>
      <c r="T1283" s="3" t="s">
        <v>2149</v>
      </c>
    </row>
    <row r="1284" spans="1:21" x14ac:dyDescent="0.35">
      <c r="A1284" s="3" t="s">
        <v>2053</v>
      </c>
      <c r="B1284" s="3"/>
      <c r="C1284" s="3"/>
      <c r="D1284" s="3"/>
      <c r="E1284" s="91"/>
      <c r="F1284" s="34"/>
      <c r="G1284" s="34"/>
      <c r="H1284" s="34"/>
      <c r="I1284" s="34"/>
      <c r="J1284" s="34"/>
      <c r="K1284" s="98">
        <v>44653</v>
      </c>
      <c r="L1284" s="3" t="s">
        <v>316</v>
      </c>
      <c r="M1284" s="34">
        <v>350000</v>
      </c>
      <c r="N1284" s="34"/>
      <c r="O1284" s="34">
        <f t="shared" si="190"/>
        <v>350000</v>
      </c>
      <c r="P1284" s="34"/>
      <c r="Q1284" s="34"/>
      <c r="R1284" s="34"/>
      <c r="S1284" s="34"/>
      <c r="T1284" s="3" t="s">
        <v>2149</v>
      </c>
    </row>
    <row r="1285" spans="1:21" x14ac:dyDescent="0.35">
      <c r="A1285" s="3" t="s">
        <v>2053</v>
      </c>
      <c r="B1285" s="3"/>
      <c r="C1285" s="3"/>
      <c r="D1285" s="3"/>
      <c r="E1285" s="91"/>
      <c r="F1285" s="34"/>
      <c r="G1285" s="34"/>
      <c r="H1285" s="34"/>
      <c r="I1285" s="34"/>
      <c r="J1285" s="34"/>
      <c r="K1285" s="98">
        <v>44655</v>
      </c>
      <c r="L1285" s="3" t="s">
        <v>9</v>
      </c>
      <c r="M1285" s="34"/>
      <c r="N1285" s="34">
        <v>552410</v>
      </c>
      <c r="O1285" s="34">
        <f t="shared" si="190"/>
        <v>552410</v>
      </c>
      <c r="P1285" s="34"/>
      <c r="Q1285" s="34"/>
      <c r="R1285" s="34"/>
      <c r="S1285" s="34"/>
      <c r="T1285" s="3" t="s">
        <v>2149</v>
      </c>
    </row>
    <row r="1286" spans="1:21" x14ac:dyDescent="0.35">
      <c r="A1286" s="3" t="s">
        <v>2053</v>
      </c>
      <c r="B1286" s="3"/>
      <c r="C1286" s="3"/>
      <c r="D1286" s="3"/>
      <c r="E1286" s="91"/>
      <c r="F1286" s="34"/>
      <c r="G1286" s="34"/>
      <c r="H1286" s="34"/>
      <c r="I1286" s="34"/>
      <c r="J1286" s="34"/>
      <c r="K1286" s="98"/>
      <c r="L1286" s="100" t="s">
        <v>2254</v>
      </c>
      <c r="M1286" s="34"/>
      <c r="N1286" s="100">
        <v>-268000</v>
      </c>
      <c r="O1286" s="34">
        <f t="shared" si="190"/>
        <v>-268000</v>
      </c>
      <c r="P1286" s="34"/>
      <c r="Q1286" s="34"/>
      <c r="R1286" s="34"/>
      <c r="S1286" s="34"/>
      <c r="T1286" s="3" t="s">
        <v>2149</v>
      </c>
    </row>
    <row r="1287" spans="1:21" x14ac:dyDescent="0.35">
      <c r="A1287" s="3" t="s">
        <v>2053</v>
      </c>
      <c r="B1287" s="3"/>
      <c r="C1287" s="3"/>
      <c r="D1287" s="3"/>
      <c r="E1287" s="91"/>
      <c r="F1287" s="34">
        <f>+D1287*0.8364</f>
        <v>0</v>
      </c>
      <c r="G1287" s="34"/>
      <c r="H1287" s="34"/>
      <c r="I1287" s="34"/>
      <c r="J1287" s="34"/>
      <c r="K1287" s="98"/>
      <c r="L1287" s="100" t="s">
        <v>2255</v>
      </c>
      <c r="M1287" s="34"/>
      <c r="N1287" s="100">
        <v>-318000</v>
      </c>
      <c r="O1287" s="34">
        <f t="shared" si="190"/>
        <v>-318000</v>
      </c>
      <c r="P1287" s="34"/>
      <c r="Q1287" s="34"/>
      <c r="R1287" s="34"/>
      <c r="S1287" s="34"/>
      <c r="T1287" s="3" t="s">
        <v>2149</v>
      </c>
    </row>
    <row r="1288" spans="1:21" x14ac:dyDescent="0.35">
      <c r="A1288" s="3" t="s">
        <v>2053</v>
      </c>
      <c r="B1288" s="3"/>
      <c r="C1288" s="3"/>
      <c r="D1288" s="3"/>
      <c r="E1288" s="91"/>
      <c r="F1288" s="34"/>
      <c r="G1288" s="34"/>
      <c r="H1288" s="34"/>
      <c r="I1288" s="34"/>
      <c r="J1288" s="34"/>
      <c r="K1288" s="98">
        <v>44915</v>
      </c>
      <c r="L1288" s="3" t="s">
        <v>316</v>
      </c>
      <c r="M1288" s="34">
        <v>-150000</v>
      </c>
      <c r="N1288" s="34"/>
      <c r="O1288" s="34">
        <f t="shared" si="190"/>
        <v>-150000</v>
      </c>
      <c r="P1288" s="34"/>
      <c r="Q1288" s="34"/>
      <c r="R1288" s="34"/>
      <c r="S1288" s="34"/>
      <c r="T1288" s="3" t="s">
        <v>2149</v>
      </c>
    </row>
    <row r="1289" spans="1:21" x14ac:dyDescent="0.35">
      <c r="A1289" s="3" t="s">
        <v>2053</v>
      </c>
      <c r="B1289" s="3"/>
      <c r="C1289" s="3"/>
      <c r="D1289" s="3"/>
      <c r="E1289" s="91"/>
      <c r="F1289" s="34"/>
      <c r="G1289" s="34"/>
      <c r="H1289" s="34"/>
      <c r="I1289" s="34"/>
      <c r="J1289" s="34"/>
      <c r="K1289" s="98">
        <v>44918</v>
      </c>
      <c r="L1289" s="3" t="s">
        <v>9</v>
      </c>
      <c r="M1289" s="34"/>
      <c r="N1289" s="34">
        <v>50000</v>
      </c>
      <c r="O1289" s="34">
        <f t="shared" si="190"/>
        <v>50000</v>
      </c>
      <c r="P1289" s="34"/>
      <c r="Q1289" s="34"/>
      <c r="R1289" s="34"/>
      <c r="S1289" s="34"/>
      <c r="T1289" s="3" t="s">
        <v>2149</v>
      </c>
    </row>
    <row r="1290" spans="1:21" x14ac:dyDescent="0.35">
      <c r="A1290" s="3" t="s">
        <v>2053</v>
      </c>
      <c r="B1290" s="3"/>
      <c r="C1290" s="3"/>
      <c r="D1290" s="3"/>
      <c r="E1290" s="91"/>
      <c r="F1290" s="34"/>
      <c r="G1290" s="34"/>
      <c r="H1290" s="34"/>
      <c r="I1290" s="34"/>
      <c r="J1290" s="34"/>
      <c r="K1290" s="98">
        <v>44915</v>
      </c>
      <c r="L1290" s="3" t="s">
        <v>316</v>
      </c>
      <c r="M1290" s="34">
        <v>-150000</v>
      </c>
      <c r="N1290" s="34"/>
      <c r="O1290" s="34">
        <f t="shared" si="190"/>
        <v>-150000</v>
      </c>
      <c r="P1290" s="34"/>
      <c r="Q1290" s="34"/>
      <c r="R1290" s="34"/>
      <c r="S1290" s="34"/>
      <c r="T1290" s="3" t="s">
        <v>2149</v>
      </c>
    </row>
    <row r="1291" spans="1:21" x14ac:dyDescent="0.35">
      <c r="A1291" s="3" t="s">
        <v>2053</v>
      </c>
      <c r="B1291" s="3"/>
      <c r="C1291" s="3"/>
      <c r="D1291" s="3"/>
      <c r="E1291" s="91"/>
      <c r="F1291" s="34"/>
      <c r="G1291" s="34"/>
      <c r="H1291" s="34"/>
      <c r="I1291" s="34"/>
      <c r="J1291" s="34"/>
      <c r="K1291" s="98">
        <v>44929</v>
      </c>
      <c r="L1291" s="3" t="s">
        <v>9</v>
      </c>
      <c r="M1291" s="34"/>
      <c r="N1291" s="34">
        <v>250000</v>
      </c>
      <c r="O1291" s="34">
        <f t="shared" si="190"/>
        <v>250000</v>
      </c>
      <c r="P1291" s="34"/>
      <c r="Q1291" s="34"/>
      <c r="R1291" s="34"/>
      <c r="S1291" s="34"/>
      <c r="T1291" s="3" t="s">
        <v>2149</v>
      </c>
    </row>
    <row r="1292" spans="1:21" x14ac:dyDescent="0.35">
      <c r="A1292" s="3" t="s">
        <v>2053</v>
      </c>
      <c r="B1292" s="3"/>
      <c r="C1292" s="3"/>
      <c r="D1292" s="3"/>
      <c r="E1292" s="91"/>
      <c r="F1292" s="34"/>
      <c r="G1292" s="34"/>
      <c r="H1292" s="34"/>
      <c r="I1292" s="34"/>
      <c r="J1292" s="34"/>
      <c r="K1292" s="21"/>
      <c r="L1292" s="3"/>
      <c r="M1292" s="34"/>
      <c r="N1292" s="34"/>
      <c r="O1292" s="34"/>
      <c r="P1292" s="34"/>
      <c r="Q1292" s="34"/>
      <c r="R1292" s="34"/>
      <c r="S1292" s="34"/>
      <c r="T1292" s="3" t="s">
        <v>2149</v>
      </c>
    </row>
    <row r="1293" spans="1:21" s="95" customFormat="1" x14ac:dyDescent="0.35">
      <c r="A1293" s="18" t="s">
        <v>2053</v>
      </c>
      <c r="B1293" s="18"/>
      <c r="C1293" s="18"/>
      <c r="D1293" s="18"/>
      <c r="E1293" s="94"/>
      <c r="F1293" s="23"/>
      <c r="G1293" s="23"/>
      <c r="H1293" s="23"/>
      <c r="I1293" s="23"/>
      <c r="J1293" s="23"/>
      <c r="K1293" s="36"/>
      <c r="L1293" s="18"/>
      <c r="M1293" s="23">
        <f t="shared" ref="M1293:N1293" si="191">SUM(M1276:M1292)</f>
        <v>1236000</v>
      </c>
      <c r="N1293" s="23">
        <f t="shared" si="191"/>
        <v>366410</v>
      </c>
      <c r="O1293" s="23">
        <f>SUM(O1276:O1292)</f>
        <v>1602410</v>
      </c>
      <c r="P1293" s="23">
        <f>+I1275-M1293</f>
        <v>-1236000</v>
      </c>
      <c r="Q1293" s="23">
        <f>+J1275-N1293</f>
        <v>1236000</v>
      </c>
      <c r="R1293" s="23">
        <f>+P1293+Q1293</f>
        <v>0</v>
      </c>
      <c r="S1293" s="23">
        <f>+O1293</f>
        <v>1602410</v>
      </c>
      <c r="T1293" s="18"/>
      <c r="U1293" s="95" t="s">
        <v>2302</v>
      </c>
    </row>
    <row r="1294" spans="1:21" s="28" customFormat="1" x14ac:dyDescent="0.35">
      <c r="A1294" s="26" t="s">
        <v>2054</v>
      </c>
      <c r="B1294" s="26" t="s">
        <v>437</v>
      </c>
      <c r="C1294" s="26"/>
      <c r="D1294" s="26">
        <v>138.88999999999999</v>
      </c>
      <c r="E1294" s="96"/>
      <c r="F1294" s="27">
        <f t="shared" ref="F1294:F1295" si="192">+D1294*0.8364</f>
        <v>116.16759599999999</v>
      </c>
      <c r="G1294" s="27"/>
      <c r="H1294" s="27">
        <f t="shared" ref="H1294:H1295" si="193">+D1294*E1294</f>
        <v>0</v>
      </c>
      <c r="I1294" s="27">
        <f t="shared" ref="I1294:I1295" si="194">+CEILING(F1294*G1294,1000)</f>
        <v>0</v>
      </c>
      <c r="J1294" s="27">
        <f t="shared" ref="J1294:J1295" si="195">(H1294-I1294)</f>
        <v>0</v>
      </c>
      <c r="K1294" s="97"/>
      <c r="L1294" s="26"/>
      <c r="M1294" s="27"/>
      <c r="N1294" s="27"/>
      <c r="O1294" s="27"/>
      <c r="P1294" s="27">
        <f>+I1294</f>
        <v>0</v>
      </c>
      <c r="Q1294" s="27">
        <f>+J1294</f>
        <v>0</v>
      </c>
      <c r="R1294" s="27">
        <f>+P1294+Q1294</f>
        <v>0</v>
      </c>
      <c r="S1294" s="27">
        <f>+O1294</f>
        <v>0</v>
      </c>
      <c r="T1294" s="26" t="s">
        <v>2151</v>
      </c>
      <c r="U1294" s="28" t="s">
        <v>2303</v>
      </c>
    </row>
    <row r="1295" spans="1:21" x14ac:dyDescent="0.35">
      <c r="A1295" s="3" t="s">
        <v>2055</v>
      </c>
      <c r="B1295" s="3" t="s">
        <v>437</v>
      </c>
      <c r="C1295" s="3"/>
      <c r="D1295" s="3">
        <v>138.88999999999999</v>
      </c>
      <c r="E1295" s="91"/>
      <c r="F1295" s="34">
        <f t="shared" si="192"/>
        <v>116.16759599999999</v>
      </c>
      <c r="G1295" s="34"/>
      <c r="H1295" s="34">
        <f t="shared" si="193"/>
        <v>0</v>
      </c>
      <c r="I1295" s="34">
        <f t="shared" si="194"/>
        <v>0</v>
      </c>
      <c r="J1295" s="34">
        <f t="shared" si="195"/>
        <v>0</v>
      </c>
      <c r="K1295" s="21"/>
      <c r="L1295" s="3"/>
      <c r="M1295" s="34"/>
      <c r="N1295" s="34"/>
      <c r="O1295" s="34"/>
      <c r="P1295" s="34"/>
      <c r="Q1295" s="34"/>
      <c r="R1295" s="34"/>
      <c r="S1295" s="34"/>
      <c r="T1295" s="3" t="s">
        <v>2151</v>
      </c>
      <c r="U1295" s="1" t="s">
        <v>2303</v>
      </c>
    </row>
    <row r="1296" spans="1:21" x14ac:dyDescent="0.35">
      <c r="A1296" s="3" t="s">
        <v>2055</v>
      </c>
      <c r="B1296" s="3"/>
      <c r="C1296" s="3"/>
      <c r="D1296" s="3"/>
      <c r="E1296" s="91"/>
      <c r="F1296" s="34"/>
      <c r="G1296" s="34"/>
      <c r="H1296" s="34"/>
      <c r="I1296" s="34"/>
      <c r="J1296" s="34"/>
      <c r="K1296" s="98">
        <v>44393</v>
      </c>
      <c r="L1296" s="3" t="s">
        <v>2118</v>
      </c>
      <c r="M1296" s="34"/>
      <c r="N1296" s="34">
        <v>50000</v>
      </c>
      <c r="O1296" s="34">
        <f t="shared" ref="O1296:O1299" si="196">+SUM(M1296:N1296)</f>
        <v>50000</v>
      </c>
      <c r="P1296" s="34"/>
      <c r="Q1296" s="34"/>
      <c r="R1296" s="34"/>
      <c r="S1296" s="34"/>
      <c r="T1296" s="3" t="s">
        <v>2151</v>
      </c>
    </row>
    <row r="1297" spans="1:21" x14ac:dyDescent="0.35">
      <c r="A1297" s="3" t="s">
        <v>2055</v>
      </c>
      <c r="B1297" s="3"/>
      <c r="C1297" s="3"/>
      <c r="D1297" s="3"/>
      <c r="E1297" s="91"/>
      <c r="F1297" s="34"/>
      <c r="G1297" s="34"/>
      <c r="H1297" s="34"/>
      <c r="I1297" s="34"/>
      <c r="J1297" s="34"/>
      <c r="K1297" s="98">
        <v>44406</v>
      </c>
      <c r="L1297" s="3" t="s">
        <v>1204</v>
      </c>
      <c r="M1297" s="100">
        <v>250000</v>
      </c>
      <c r="N1297" s="34"/>
      <c r="O1297" s="34">
        <f t="shared" si="196"/>
        <v>250000</v>
      </c>
      <c r="P1297" s="34"/>
      <c r="Q1297" s="34"/>
      <c r="R1297" s="34"/>
      <c r="S1297" s="34"/>
      <c r="T1297" s="3" t="s">
        <v>2151</v>
      </c>
    </row>
    <row r="1298" spans="1:21" x14ac:dyDescent="0.35">
      <c r="A1298" s="3" t="s">
        <v>2055</v>
      </c>
      <c r="B1298" s="3"/>
      <c r="C1298" s="3"/>
      <c r="D1298" s="3"/>
      <c r="E1298" s="91"/>
      <c r="F1298" s="34"/>
      <c r="G1298" s="34"/>
      <c r="H1298" s="34"/>
      <c r="I1298" s="34"/>
      <c r="J1298" s="34"/>
      <c r="K1298" s="98">
        <v>44477</v>
      </c>
      <c r="L1298" s="3" t="s">
        <v>1182</v>
      </c>
      <c r="M1298" s="34"/>
      <c r="N1298" s="34">
        <v>50000</v>
      </c>
      <c r="O1298" s="34">
        <f t="shared" si="196"/>
        <v>50000</v>
      </c>
      <c r="P1298" s="34"/>
      <c r="Q1298" s="34"/>
      <c r="R1298" s="34"/>
      <c r="S1298" s="34"/>
      <c r="T1298" s="3" t="s">
        <v>2151</v>
      </c>
    </row>
    <row r="1299" spans="1:21" x14ac:dyDescent="0.35">
      <c r="A1299" s="3" t="s">
        <v>2055</v>
      </c>
      <c r="B1299" s="3"/>
      <c r="C1299" s="3"/>
      <c r="D1299" s="3"/>
      <c r="E1299" s="91"/>
      <c r="F1299" s="34"/>
      <c r="G1299" s="34"/>
      <c r="H1299" s="34"/>
      <c r="I1299" s="34"/>
      <c r="J1299" s="34"/>
      <c r="K1299" s="98">
        <v>44325</v>
      </c>
      <c r="L1299" s="3" t="s">
        <v>1204</v>
      </c>
      <c r="M1299" s="100">
        <v>-350000</v>
      </c>
      <c r="N1299" s="34"/>
      <c r="O1299" s="34">
        <f t="shared" si="196"/>
        <v>-350000</v>
      </c>
      <c r="P1299" s="34"/>
      <c r="Q1299" s="34"/>
      <c r="R1299" s="34"/>
      <c r="S1299" s="34"/>
      <c r="T1299" s="3" t="s">
        <v>2151</v>
      </c>
    </row>
    <row r="1300" spans="1:21" x14ac:dyDescent="0.35">
      <c r="A1300" s="3" t="s">
        <v>2055</v>
      </c>
      <c r="B1300" s="3"/>
      <c r="C1300" s="3"/>
      <c r="D1300" s="3"/>
      <c r="E1300" s="91"/>
      <c r="F1300" s="34">
        <f>+D1300*0.8364</f>
        <v>0</v>
      </c>
      <c r="G1300" s="34"/>
      <c r="H1300" s="34"/>
      <c r="I1300" s="34"/>
      <c r="J1300" s="34"/>
      <c r="K1300" s="21"/>
      <c r="L1300" s="3"/>
      <c r="M1300" s="34"/>
      <c r="N1300" s="34"/>
      <c r="O1300" s="34"/>
      <c r="P1300" s="34"/>
      <c r="Q1300" s="34"/>
      <c r="R1300" s="34"/>
      <c r="S1300" s="34"/>
      <c r="T1300" s="3" t="s">
        <v>2151</v>
      </c>
    </row>
    <row r="1301" spans="1:21" s="95" customFormat="1" x14ac:dyDescent="0.35">
      <c r="A1301" s="18"/>
      <c r="B1301" s="18"/>
      <c r="C1301" s="18"/>
      <c r="D1301" s="18"/>
      <c r="E1301" s="94"/>
      <c r="F1301" s="23"/>
      <c r="G1301" s="23"/>
      <c r="H1301" s="23"/>
      <c r="I1301" s="23"/>
      <c r="J1301" s="23"/>
      <c r="K1301" s="36"/>
      <c r="L1301" s="18"/>
      <c r="M1301" s="23">
        <f t="shared" ref="M1301:N1301" si="197">SUM(M1296:M1300)</f>
        <v>-100000</v>
      </c>
      <c r="N1301" s="23">
        <f t="shared" si="197"/>
        <v>100000</v>
      </c>
      <c r="O1301" s="23">
        <f>SUM(O1296:O1300)</f>
        <v>0</v>
      </c>
      <c r="P1301" s="23">
        <f>+I1295-M1301</f>
        <v>100000</v>
      </c>
      <c r="Q1301" s="23">
        <f>+J1295-N1301</f>
        <v>-100000</v>
      </c>
      <c r="R1301" s="23">
        <f>+P1301+Q1301</f>
        <v>0</v>
      </c>
      <c r="S1301" s="23">
        <f>+O1301</f>
        <v>0</v>
      </c>
      <c r="T1301" s="18"/>
      <c r="U1301" s="95" t="s">
        <v>2302</v>
      </c>
    </row>
    <row r="1302" spans="1:21" s="28" customFormat="1" x14ac:dyDescent="0.35">
      <c r="A1302" s="26" t="s">
        <v>2056</v>
      </c>
      <c r="B1302" s="26" t="s">
        <v>437</v>
      </c>
      <c r="C1302" s="26"/>
      <c r="D1302" s="26">
        <v>105.9</v>
      </c>
      <c r="E1302" s="96"/>
      <c r="F1302" s="27">
        <f t="shared" ref="F1302:F1304" si="198">+D1302*0.8364</f>
        <v>88.574760000000012</v>
      </c>
      <c r="G1302" s="27"/>
      <c r="H1302" s="27">
        <f t="shared" ref="H1302:H1304" si="199">+D1302*E1302</f>
        <v>0</v>
      </c>
      <c r="I1302" s="27">
        <f t="shared" ref="I1302:I1304" si="200">+CEILING(F1302*G1302,1000)</f>
        <v>0</v>
      </c>
      <c r="J1302" s="27">
        <f t="shared" ref="J1302:J1304" si="201">(H1302-I1302)</f>
        <v>0</v>
      </c>
      <c r="K1302" s="97"/>
      <c r="L1302" s="26"/>
      <c r="M1302" s="27"/>
      <c r="N1302" s="27"/>
      <c r="O1302" s="27"/>
      <c r="P1302" s="27">
        <f>+I1302</f>
        <v>0</v>
      </c>
      <c r="Q1302" s="27">
        <f>+J1302</f>
        <v>0</v>
      </c>
      <c r="R1302" s="27">
        <f>+P1302+Q1302</f>
        <v>0</v>
      </c>
      <c r="S1302" s="27">
        <f>+O1302</f>
        <v>0</v>
      </c>
      <c r="T1302" s="26" t="s">
        <v>2151</v>
      </c>
      <c r="U1302" s="28" t="s">
        <v>2303</v>
      </c>
    </row>
    <row r="1303" spans="1:21" s="28" customFormat="1" x14ac:dyDescent="0.35">
      <c r="A1303" s="26" t="s">
        <v>2057</v>
      </c>
      <c r="B1303" s="26" t="s">
        <v>437</v>
      </c>
      <c r="C1303" s="26"/>
      <c r="D1303" s="26">
        <v>162.44</v>
      </c>
      <c r="E1303" s="96"/>
      <c r="F1303" s="27">
        <f t="shared" si="198"/>
        <v>135.86481599999999</v>
      </c>
      <c r="G1303" s="27"/>
      <c r="H1303" s="27">
        <f t="shared" si="199"/>
        <v>0</v>
      </c>
      <c r="I1303" s="27">
        <f t="shared" si="200"/>
        <v>0</v>
      </c>
      <c r="J1303" s="27">
        <f t="shared" si="201"/>
        <v>0</v>
      </c>
      <c r="K1303" s="97"/>
      <c r="L1303" s="26"/>
      <c r="M1303" s="27"/>
      <c r="N1303" s="27"/>
      <c r="O1303" s="27">
        <f t="shared" ref="O1303:O1314" si="202">+SUM(M1303:N1303)</f>
        <v>0</v>
      </c>
      <c r="P1303" s="27">
        <f>+I1303</f>
        <v>0</v>
      </c>
      <c r="Q1303" s="27">
        <f>+J1303</f>
        <v>0</v>
      </c>
      <c r="R1303" s="27">
        <f>+P1303+Q1303</f>
        <v>0</v>
      </c>
      <c r="S1303" s="27">
        <f>+O1303</f>
        <v>0</v>
      </c>
      <c r="T1303" s="26" t="s">
        <v>2151</v>
      </c>
      <c r="U1303" s="28" t="s">
        <v>2303</v>
      </c>
    </row>
    <row r="1304" spans="1:21" x14ac:dyDescent="0.35">
      <c r="A1304" s="3" t="s">
        <v>2058</v>
      </c>
      <c r="B1304" s="3" t="s">
        <v>437</v>
      </c>
      <c r="C1304" s="3"/>
      <c r="D1304" s="3">
        <v>190.77</v>
      </c>
      <c r="E1304" s="91">
        <v>13000</v>
      </c>
      <c r="F1304" s="34">
        <f t="shared" si="198"/>
        <v>159.56002800000002</v>
      </c>
      <c r="G1304" s="34"/>
      <c r="H1304" s="34">
        <f t="shared" si="199"/>
        <v>2480010</v>
      </c>
      <c r="I1304" s="34">
        <f t="shared" si="200"/>
        <v>0</v>
      </c>
      <c r="J1304" s="34">
        <f t="shared" si="201"/>
        <v>2480010</v>
      </c>
      <c r="K1304" s="98">
        <v>45253</v>
      </c>
      <c r="L1304" s="3" t="s">
        <v>308</v>
      </c>
      <c r="M1304" s="34"/>
      <c r="N1304" s="34"/>
      <c r="O1304" s="34">
        <f t="shared" si="202"/>
        <v>0</v>
      </c>
      <c r="P1304" s="34"/>
      <c r="Q1304" s="34"/>
      <c r="R1304" s="34"/>
      <c r="S1304" s="34"/>
      <c r="T1304" s="3" t="s">
        <v>1624</v>
      </c>
      <c r="U1304" s="1" t="s">
        <v>2303</v>
      </c>
    </row>
    <row r="1305" spans="1:21" x14ac:dyDescent="0.35">
      <c r="A1305" s="3" t="s">
        <v>2058</v>
      </c>
      <c r="B1305" s="3"/>
      <c r="C1305" s="3"/>
      <c r="D1305" s="3"/>
      <c r="E1305" s="91"/>
      <c r="F1305" s="34"/>
      <c r="G1305" s="34"/>
      <c r="H1305" s="34"/>
      <c r="I1305" s="34"/>
      <c r="J1305" s="34"/>
      <c r="K1305" s="98">
        <v>45253</v>
      </c>
      <c r="L1305" s="3" t="s">
        <v>9</v>
      </c>
      <c r="M1305" s="34"/>
      <c r="N1305" s="34">
        <v>5000</v>
      </c>
      <c r="O1305" s="34">
        <f t="shared" si="202"/>
        <v>5000</v>
      </c>
      <c r="P1305" s="34"/>
      <c r="Q1305" s="34"/>
      <c r="R1305" s="34"/>
      <c r="S1305" s="34"/>
      <c r="T1305" s="3" t="s">
        <v>1624</v>
      </c>
    </row>
    <row r="1306" spans="1:21" x14ac:dyDescent="0.35">
      <c r="A1306" s="3" t="s">
        <v>2058</v>
      </c>
      <c r="B1306" s="3"/>
      <c r="C1306" s="3"/>
      <c r="D1306" s="3"/>
      <c r="E1306" s="91"/>
      <c r="F1306" s="34"/>
      <c r="G1306" s="34"/>
      <c r="H1306" s="34"/>
      <c r="I1306" s="34"/>
      <c r="J1306" s="34"/>
      <c r="K1306" s="98">
        <v>45263</v>
      </c>
      <c r="L1306" s="3" t="s">
        <v>1182</v>
      </c>
      <c r="M1306" s="34"/>
      <c r="N1306" s="34">
        <v>500000</v>
      </c>
      <c r="O1306" s="34">
        <f t="shared" si="202"/>
        <v>500000</v>
      </c>
      <c r="P1306" s="34"/>
      <c r="Q1306" s="34"/>
      <c r="R1306" s="34"/>
      <c r="S1306" s="34"/>
      <c r="T1306" s="3" t="s">
        <v>1624</v>
      </c>
    </row>
    <row r="1307" spans="1:21" x14ac:dyDescent="0.35">
      <c r="A1307" s="3" t="s">
        <v>2058</v>
      </c>
      <c r="B1307" s="3"/>
      <c r="C1307" s="3" t="s">
        <v>2059</v>
      </c>
      <c r="D1307" s="3"/>
      <c r="E1307" s="91"/>
      <c r="F1307" s="34"/>
      <c r="G1307" s="34"/>
      <c r="H1307" s="34"/>
      <c r="I1307" s="34"/>
      <c r="J1307" s="34"/>
      <c r="K1307" s="98">
        <v>45330</v>
      </c>
      <c r="L1307" s="3" t="s">
        <v>316</v>
      </c>
      <c r="M1307" s="34">
        <v>50000</v>
      </c>
      <c r="N1307" s="34"/>
      <c r="O1307" s="34">
        <f t="shared" si="202"/>
        <v>50000</v>
      </c>
      <c r="P1307" s="34"/>
      <c r="Q1307" s="34"/>
      <c r="R1307" s="34"/>
      <c r="S1307" s="34"/>
      <c r="T1307" s="3" t="s">
        <v>1624</v>
      </c>
    </row>
    <row r="1308" spans="1:21" x14ac:dyDescent="0.35">
      <c r="A1308" s="3" t="s">
        <v>2058</v>
      </c>
      <c r="B1308" s="3"/>
      <c r="C1308" s="3" t="s">
        <v>2060</v>
      </c>
      <c r="D1308" s="3"/>
      <c r="E1308" s="91"/>
      <c r="F1308" s="34"/>
      <c r="G1308" s="34"/>
      <c r="H1308" s="34"/>
      <c r="I1308" s="34"/>
      <c r="J1308" s="34"/>
      <c r="K1308" s="98">
        <v>45330</v>
      </c>
      <c r="L1308" s="3" t="s">
        <v>316</v>
      </c>
      <c r="M1308" s="34">
        <v>60000</v>
      </c>
      <c r="N1308" s="34"/>
      <c r="O1308" s="34">
        <f t="shared" si="202"/>
        <v>60000</v>
      </c>
      <c r="P1308" s="34"/>
      <c r="Q1308" s="34"/>
      <c r="R1308" s="34"/>
      <c r="S1308" s="34"/>
      <c r="T1308" s="3" t="s">
        <v>1624</v>
      </c>
    </row>
    <row r="1309" spans="1:21" x14ac:dyDescent="0.35">
      <c r="A1309" s="3" t="s">
        <v>2058</v>
      </c>
      <c r="B1309" s="3"/>
      <c r="C1309" s="3" t="s">
        <v>2059</v>
      </c>
      <c r="D1309" s="3"/>
      <c r="E1309" s="91"/>
      <c r="F1309" s="34">
        <f>+D1309*0.8364</f>
        <v>0</v>
      </c>
      <c r="G1309" s="34"/>
      <c r="H1309" s="34"/>
      <c r="I1309" s="34"/>
      <c r="J1309" s="34"/>
      <c r="K1309" s="98">
        <v>45331</v>
      </c>
      <c r="L1309" s="3" t="s">
        <v>316</v>
      </c>
      <c r="M1309" s="34">
        <v>508500</v>
      </c>
      <c r="N1309" s="34"/>
      <c r="O1309" s="34">
        <f t="shared" si="202"/>
        <v>508500</v>
      </c>
      <c r="P1309" s="34"/>
      <c r="Q1309" s="34"/>
      <c r="R1309" s="34"/>
      <c r="S1309" s="34"/>
      <c r="T1309" s="3" t="s">
        <v>1624</v>
      </c>
    </row>
    <row r="1310" spans="1:21" x14ac:dyDescent="0.35">
      <c r="A1310" s="3" t="s">
        <v>2058</v>
      </c>
      <c r="B1310" s="3"/>
      <c r="C1310" s="3" t="s">
        <v>2060</v>
      </c>
      <c r="D1310" s="3"/>
      <c r="E1310" s="91"/>
      <c r="F1310" s="34"/>
      <c r="G1310" s="34"/>
      <c r="H1310" s="34"/>
      <c r="I1310" s="34"/>
      <c r="J1310" s="34"/>
      <c r="K1310" s="98">
        <v>45331</v>
      </c>
      <c r="L1310" s="3" t="s">
        <v>316</v>
      </c>
      <c r="M1310" s="34">
        <v>440000</v>
      </c>
      <c r="N1310" s="34"/>
      <c r="O1310" s="34">
        <f t="shared" si="202"/>
        <v>440000</v>
      </c>
      <c r="P1310" s="34"/>
      <c r="Q1310" s="34"/>
      <c r="R1310" s="34"/>
      <c r="S1310" s="34"/>
      <c r="T1310" s="3" t="s">
        <v>1624</v>
      </c>
    </row>
    <row r="1311" spans="1:21" x14ac:dyDescent="0.35">
      <c r="A1311" s="3" t="s">
        <v>2058</v>
      </c>
      <c r="B1311" s="3"/>
      <c r="C1311" s="3"/>
      <c r="D1311" s="3"/>
      <c r="E1311" s="91"/>
      <c r="F1311" s="34"/>
      <c r="G1311" s="34"/>
      <c r="H1311" s="34"/>
      <c r="I1311" s="34"/>
      <c r="J1311" s="34"/>
      <c r="K1311" s="98">
        <v>45332</v>
      </c>
      <c r="L1311" s="3" t="s">
        <v>1182</v>
      </c>
      <c r="M1311" s="34"/>
      <c r="N1311" s="34">
        <v>800000</v>
      </c>
      <c r="O1311" s="34">
        <f t="shared" si="202"/>
        <v>800000</v>
      </c>
      <c r="P1311" s="34"/>
      <c r="Q1311" s="34"/>
      <c r="R1311" s="34"/>
      <c r="S1311" s="34"/>
      <c r="T1311" s="3" t="s">
        <v>1624</v>
      </c>
    </row>
    <row r="1312" spans="1:21" x14ac:dyDescent="0.35">
      <c r="A1312" s="3" t="s">
        <v>2058</v>
      </c>
      <c r="B1312" s="3"/>
      <c r="C1312" s="3" t="s">
        <v>2060</v>
      </c>
      <c r="D1312" s="3"/>
      <c r="E1312" s="91"/>
      <c r="F1312" s="34"/>
      <c r="G1312" s="34"/>
      <c r="H1312" s="34"/>
      <c r="I1312" s="34"/>
      <c r="J1312" s="34"/>
      <c r="K1312" s="98">
        <v>45334</v>
      </c>
      <c r="L1312" s="3" t="s">
        <v>316</v>
      </c>
      <c r="M1312" s="34">
        <v>58500</v>
      </c>
      <c r="N1312" s="34"/>
      <c r="O1312" s="34">
        <f t="shared" si="202"/>
        <v>58500</v>
      </c>
      <c r="P1312" s="34"/>
      <c r="Q1312" s="34"/>
      <c r="R1312" s="34"/>
      <c r="S1312" s="34"/>
      <c r="T1312" s="3" t="s">
        <v>1624</v>
      </c>
    </row>
    <row r="1313" spans="1:21" x14ac:dyDescent="0.35">
      <c r="A1313" s="3" t="s">
        <v>2058</v>
      </c>
      <c r="B1313" s="3"/>
      <c r="C1313" s="3"/>
      <c r="D1313" s="3"/>
      <c r="E1313" s="91"/>
      <c r="F1313" s="34"/>
      <c r="G1313" s="34"/>
      <c r="H1313" s="34"/>
      <c r="I1313" s="34"/>
      <c r="J1313" s="34"/>
      <c r="K1313" s="98">
        <v>45334</v>
      </c>
      <c r="L1313" s="3" t="s">
        <v>1182</v>
      </c>
      <c r="M1313" s="34"/>
      <c r="N1313" s="34">
        <v>19800</v>
      </c>
      <c r="O1313" s="34">
        <f t="shared" si="202"/>
        <v>19800</v>
      </c>
      <c r="P1313" s="34"/>
      <c r="Q1313" s="34"/>
      <c r="R1313" s="34"/>
      <c r="S1313" s="34"/>
      <c r="T1313" s="3" t="s">
        <v>1624</v>
      </c>
    </row>
    <row r="1314" spans="1:21" x14ac:dyDescent="0.35">
      <c r="A1314" s="3" t="s">
        <v>2058</v>
      </c>
      <c r="B1314" s="3"/>
      <c r="C1314" s="3"/>
      <c r="D1314" s="3"/>
      <c r="E1314" s="91"/>
      <c r="F1314" s="34"/>
      <c r="G1314" s="34"/>
      <c r="H1314" s="34"/>
      <c r="I1314" s="34"/>
      <c r="J1314" s="34"/>
      <c r="K1314" s="98">
        <v>45334</v>
      </c>
      <c r="L1314" s="3" t="s">
        <v>1182</v>
      </c>
      <c r="M1314" s="34"/>
      <c r="N1314" s="34">
        <v>38154</v>
      </c>
      <c r="O1314" s="34">
        <f t="shared" si="202"/>
        <v>38154</v>
      </c>
      <c r="P1314" s="34"/>
      <c r="Q1314" s="34"/>
      <c r="R1314" s="34"/>
      <c r="S1314" s="34"/>
      <c r="T1314" s="3" t="s">
        <v>1624</v>
      </c>
    </row>
    <row r="1315" spans="1:21" x14ac:dyDescent="0.35">
      <c r="A1315" s="3" t="s">
        <v>2058</v>
      </c>
      <c r="B1315" s="3"/>
      <c r="C1315" s="3"/>
      <c r="D1315" s="3"/>
      <c r="E1315" s="91"/>
      <c r="F1315" s="34"/>
      <c r="G1315" s="34"/>
      <c r="H1315" s="34"/>
      <c r="I1315" s="34"/>
      <c r="J1315" s="34"/>
      <c r="K1315" s="21"/>
      <c r="L1315" s="3"/>
      <c r="M1315" s="34"/>
      <c r="N1315" s="34"/>
      <c r="O1315" s="34"/>
      <c r="P1315" s="34"/>
      <c r="Q1315" s="34"/>
      <c r="R1315" s="34"/>
      <c r="S1315" s="34"/>
      <c r="T1315" s="3" t="s">
        <v>1624</v>
      </c>
    </row>
    <row r="1316" spans="1:21" s="95" customFormat="1" x14ac:dyDescent="0.35">
      <c r="A1316" s="18"/>
      <c r="B1316" s="18"/>
      <c r="C1316" s="18"/>
      <c r="D1316" s="18"/>
      <c r="E1316" s="94"/>
      <c r="F1316" s="23"/>
      <c r="G1316" s="23"/>
      <c r="H1316" s="23"/>
      <c r="I1316" s="23"/>
      <c r="J1316" s="23"/>
      <c r="K1316" s="36"/>
      <c r="L1316" s="18"/>
      <c r="M1316" s="23">
        <f t="shared" ref="M1316:N1316" si="203">SUM(M1303:M1315)</f>
        <v>1117000</v>
      </c>
      <c r="N1316" s="23">
        <f t="shared" si="203"/>
        <v>1362954</v>
      </c>
      <c r="O1316" s="23">
        <f>SUM(O1303:O1315)</f>
        <v>2479954</v>
      </c>
      <c r="P1316" s="23">
        <f>+I1304-M1316</f>
        <v>-1117000</v>
      </c>
      <c r="Q1316" s="23">
        <f>+J1304-N1316</f>
        <v>1117056</v>
      </c>
      <c r="R1316" s="23">
        <f>+P1316+Q1316</f>
        <v>56</v>
      </c>
      <c r="S1316" s="23">
        <f>+O1316</f>
        <v>2479954</v>
      </c>
      <c r="T1316" s="18"/>
      <c r="U1316" s="95" t="s">
        <v>2302</v>
      </c>
    </row>
    <row r="1317" spans="1:21" x14ac:dyDescent="0.35">
      <c r="A1317" s="3" t="s">
        <v>2061</v>
      </c>
      <c r="B1317" s="3" t="s">
        <v>437</v>
      </c>
      <c r="C1317" s="3"/>
      <c r="D1317" s="3">
        <v>187.96</v>
      </c>
      <c r="E1317" s="91">
        <v>14000</v>
      </c>
      <c r="F1317" s="34">
        <f>+D1317*0.8364</f>
        <v>157.209744</v>
      </c>
      <c r="G1317" s="34">
        <v>11000</v>
      </c>
      <c r="H1317" s="34">
        <f>+D1317*E1317</f>
        <v>2631440</v>
      </c>
      <c r="I1317" s="34">
        <f>+CEILING(F1317*G1317,1000)</f>
        <v>1730000</v>
      </c>
      <c r="J1317" s="34">
        <f>(H1317-I1317)</f>
        <v>901440</v>
      </c>
      <c r="K1317" s="98">
        <v>45378</v>
      </c>
      <c r="L1317" s="3" t="s">
        <v>308</v>
      </c>
      <c r="M1317" s="34"/>
      <c r="N1317" s="34"/>
      <c r="O1317" s="34"/>
      <c r="P1317" s="34"/>
      <c r="Q1317" s="34"/>
      <c r="R1317" s="34"/>
      <c r="S1317" s="34"/>
      <c r="T1317" s="3" t="s">
        <v>304</v>
      </c>
      <c r="U1317" s="1" t="s">
        <v>2303</v>
      </c>
    </row>
    <row r="1318" spans="1:21" x14ac:dyDescent="0.35">
      <c r="A1318" s="3" t="s">
        <v>2061</v>
      </c>
      <c r="B1318" s="3"/>
      <c r="C1318" s="3" t="s">
        <v>2062</v>
      </c>
      <c r="D1318" s="3"/>
      <c r="E1318" s="91"/>
      <c r="F1318" s="34"/>
      <c r="G1318" s="34"/>
      <c r="H1318" s="34"/>
      <c r="I1318" s="34"/>
      <c r="J1318" s="34"/>
      <c r="K1318" s="98">
        <v>45378</v>
      </c>
      <c r="L1318" s="3" t="s">
        <v>316</v>
      </c>
      <c r="M1318" s="34">
        <v>11000</v>
      </c>
      <c r="N1318" s="34"/>
      <c r="O1318" s="34">
        <f t="shared" ref="O1318:O1324" si="204">+SUM(M1318:N1318)</f>
        <v>11000</v>
      </c>
      <c r="P1318" s="34"/>
      <c r="Q1318" s="34"/>
      <c r="R1318" s="34"/>
      <c r="S1318" s="34"/>
      <c r="T1318" s="3" t="s">
        <v>2146</v>
      </c>
    </row>
    <row r="1319" spans="1:21" x14ac:dyDescent="0.35">
      <c r="A1319" s="3" t="s">
        <v>2061</v>
      </c>
      <c r="B1319" s="3"/>
      <c r="C1319" s="3" t="s">
        <v>2063</v>
      </c>
      <c r="D1319" s="3"/>
      <c r="E1319" s="91"/>
      <c r="F1319" s="34">
        <f>+D1319*0.8364</f>
        <v>0</v>
      </c>
      <c r="G1319" s="34"/>
      <c r="H1319" s="34"/>
      <c r="I1319" s="34"/>
      <c r="J1319" s="34"/>
      <c r="K1319" s="98">
        <v>45763</v>
      </c>
      <c r="L1319" s="3" t="s">
        <v>316</v>
      </c>
      <c r="M1319" s="34">
        <v>1000000</v>
      </c>
      <c r="N1319" s="34"/>
      <c r="O1319" s="34">
        <f t="shared" si="204"/>
        <v>1000000</v>
      </c>
      <c r="P1319" s="34"/>
      <c r="Q1319" s="34"/>
      <c r="R1319" s="34"/>
      <c r="S1319" s="34"/>
      <c r="T1319" s="3" t="s">
        <v>304</v>
      </c>
    </row>
    <row r="1320" spans="1:21" x14ac:dyDescent="0.35">
      <c r="A1320" s="3" t="s">
        <v>2061</v>
      </c>
      <c r="B1320" s="3"/>
      <c r="C1320" s="3"/>
      <c r="D1320" s="3"/>
      <c r="E1320" s="91"/>
      <c r="F1320" s="34"/>
      <c r="G1320" s="34"/>
      <c r="H1320" s="34"/>
      <c r="I1320" s="34"/>
      <c r="J1320" s="34"/>
      <c r="K1320" s="98">
        <v>45776</v>
      </c>
      <c r="L1320" s="3" t="s">
        <v>1182</v>
      </c>
      <c r="M1320" s="34"/>
      <c r="N1320" s="34">
        <v>200000</v>
      </c>
      <c r="O1320" s="34">
        <f t="shared" si="204"/>
        <v>200000</v>
      </c>
      <c r="P1320" s="34"/>
      <c r="Q1320" s="34"/>
      <c r="R1320" s="34"/>
      <c r="S1320" s="34"/>
      <c r="T1320" s="3" t="s">
        <v>304</v>
      </c>
    </row>
    <row r="1321" spans="1:21" x14ac:dyDescent="0.35">
      <c r="A1321" s="3" t="s">
        <v>2061</v>
      </c>
      <c r="B1321" s="3"/>
      <c r="C1321" s="3"/>
      <c r="D1321" s="3"/>
      <c r="E1321" s="91"/>
      <c r="F1321" s="34"/>
      <c r="G1321" s="34"/>
      <c r="H1321" s="34"/>
      <c r="I1321" s="34"/>
      <c r="J1321" s="34"/>
      <c r="K1321" s="98">
        <v>45929</v>
      </c>
      <c r="L1321" s="3" t="s">
        <v>383</v>
      </c>
      <c r="M1321" s="34">
        <v>730000</v>
      </c>
      <c r="N1321" s="34"/>
      <c r="O1321" s="34">
        <f t="shared" si="204"/>
        <v>730000</v>
      </c>
      <c r="P1321" s="34"/>
      <c r="Q1321" s="34"/>
      <c r="R1321" s="34"/>
      <c r="S1321" s="34"/>
      <c r="T1321" s="3" t="s">
        <v>304</v>
      </c>
    </row>
    <row r="1322" spans="1:21" x14ac:dyDescent="0.35">
      <c r="A1322" s="3" t="s">
        <v>2061</v>
      </c>
      <c r="B1322" s="3"/>
      <c r="C1322" s="3"/>
      <c r="D1322" s="3"/>
      <c r="E1322" s="91"/>
      <c r="F1322" s="34"/>
      <c r="G1322" s="34"/>
      <c r="H1322" s="34"/>
      <c r="I1322" s="34"/>
      <c r="J1322" s="34"/>
      <c r="K1322" s="98">
        <v>45929</v>
      </c>
      <c r="L1322" s="3" t="s">
        <v>9</v>
      </c>
      <c r="M1322" s="34"/>
      <c r="N1322" s="34">
        <v>607000</v>
      </c>
      <c r="O1322" s="34">
        <f t="shared" si="204"/>
        <v>607000</v>
      </c>
      <c r="P1322" s="34"/>
      <c r="Q1322" s="34"/>
      <c r="R1322" s="34"/>
      <c r="S1322" s="34"/>
      <c r="T1322" s="3" t="s">
        <v>304</v>
      </c>
    </row>
    <row r="1323" spans="1:21" x14ac:dyDescent="0.35">
      <c r="A1323" s="3" t="s">
        <v>2061</v>
      </c>
      <c r="B1323" s="3"/>
      <c r="C1323" s="3"/>
      <c r="D1323" s="3"/>
      <c r="E1323" s="91"/>
      <c r="F1323" s="34"/>
      <c r="G1323" s="34"/>
      <c r="H1323" s="34"/>
      <c r="I1323" s="34"/>
      <c r="J1323" s="34" t="s">
        <v>2299</v>
      </c>
      <c r="K1323" s="98">
        <v>45929</v>
      </c>
      <c r="L1323" s="3" t="s">
        <v>9</v>
      </c>
      <c r="M1323" s="34"/>
      <c r="N1323" s="34">
        <v>94000</v>
      </c>
      <c r="O1323" s="34">
        <f t="shared" si="204"/>
        <v>94000</v>
      </c>
      <c r="P1323" s="34"/>
      <c r="Q1323" s="34"/>
      <c r="R1323" s="34"/>
      <c r="S1323" s="34"/>
      <c r="T1323" s="3" t="s">
        <v>304</v>
      </c>
    </row>
    <row r="1324" spans="1:21" x14ac:dyDescent="0.35">
      <c r="A1324" s="3" t="s">
        <v>2061</v>
      </c>
      <c r="B1324" s="3"/>
      <c r="C1324" s="3"/>
      <c r="D1324" s="3"/>
      <c r="E1324" s="91"/>
      <c r="F1324" s="34"/>
      <c r="G1324" s="34"/>
      <c r="H1324" s="34"/>
      <c r="I1324" s="34"/>
      <c r="J1324" s="34"/>
      <c r="K1324" s="98">
        <v>45934</v>
      </c>
      <c r="L1324" s="3" t="s">
        <v>313</v>
      </c>
      <c r="M1324" s="34">
        <v>-11000</v>
      </c>
      <c r="N1324" s="34"/>
      <c r="O1324" s="34">
        <f t="shared" si="204"/>
        <v>-11000</v>
      </c>
      <c r="P1324" s="34"/>
      <c r="Q1324" s="34"/>
      <c r="R1324" s="34"/>
      <c r="S1324" s="34"/>
      <c r="T1324" s="3" t="s">
        <v>304</v>
      </c>
    </row>
    <row r="1325" spans="1:21" x14ac:dyDescent="0.35">
      <c r="A1325" s="3" t="s">
        <v>2061</v>
      </c>
      <c r="B1325" s="3"/>
      <c r="C1325" s="3"/>
      <c r="D1325" s="3"/>
      <c r="E1325" s="91"/>
      <c r="F1325" s="34"/>
      <c r="G1325" s="34"/>
      <c r="H1325" s="34"/>
      <c r="I1325" s="34"/>
      <c r="J1325" s="34"/>
      <c r="K1325" s="21"/>
      <c r="L1325" s="3"/>
      <c r="M1325" s="34"/>
      <c r="N1325" s="34"/>
      <c r="O1325" s="34"/>
      <c r="P1325" s="34"/>
      <c r="Q1325" s="34"/>
      <c r="R1325" s="34"/>
      <c r="S1325" s="34"/>
      <c r="T1325" s="3" t="s">
        <v>304</v>
      </c>
    </row>
    <row r="1326" spans="1:21" s="95" customFormat="1" x14ac:dyDescent="0.35">
      <c r="A1326" s="18"/>
      <c r="B1326" s="18"/>
      <c r="C1326" s="18"/>
      <c r="D1326" s="18"/>
      <c r="E1326" s="94"/>
      <c r="F1326" s="23"/>
      <c r="G1326" s="23"/>
      <c r="H1326" s="23"/>
      <c r="I1326" s="23"/>
      <c r="J1326" s="23"/>
      <c r="K1326" s="36"/>
      <c r="L1326" s="18"/>
      <c r="M1326" s="23">
        <f>SUM(M1318:M1325)</f>
        <v>1730000</v>
      </c>
      <c r="N1326" s="23">
        <f>SUM(N1318:N1325)</f>
        <v>901000</v>
      </c>
      <c r="O1326" s="23">
        <f>SUM(O1318:O1325)</f>
        <v>2631000</v>
      </c>
      <c r="P1326" s="23">
        <f>+I1317-M1326</f>
        <v>0</v>
      </c>
      <c r="Q1326" s="23">
        <f>+J1317-N1326</f>
        <v>440</v>
      </c>
      <c r="R1326" s="23">
        <f>+P1326+Q1326</f>
        <v>440</v>
      </c>
      <c r="S1326" s="23">
        <f>+O1326</f>
        <v>2631000</v>
      </c>
      <c r="T1326" s="18"/>
      <c r="U1326" s="95" t="s">
        <v>2302</v>
      </c>
    </row>
    <row r="1327" spans="1:21" x14ac:dyDescent="0.35">
      <c r="A1327" s="3" t="s">
        <v>2064</v>
      </c>
      <c r="B1327" s="3" t="s">
        <v>437</v>
      </c>
      <c r="C1327" s="3"/>
      <c r="D1327" s="3">
        <v>184.37</v>
      </c>
      <c r="E1327" s="91">
        <v>13000</v>
      </c>
      <c r="F1327" s="34">
        <f>+D1327*0.8364</f>
        <v>154.20706800000002</v>
      </c>
      <c r="G1327" s="34"/>
      <c r="H1327" s="34">
        <f>+D1327*E1327</f>
        <v>2396810</v>
      </c>
      <c r="I1327" s="34">
        <f>+CEILING(F1327*G1327,1000)</f>
        <v>0</v>
      </c>
      <c r="J1327" s="34">
        <f>(H1327-I1327)</f>
        <v>2396810</v>
      </c>
      <c r="K1327" s="21">
        <v>45298</v>
      </c>
      <c r="L1327" s="3" t="s">
        <v>308</v>
      </c>
      <c r="M1327" s="34"/>
      <c r="N1327" s="34"/>
      <c r="O1327" s="34"/>
      <c r="P1327" s="34"/>
      <c r="Q1327" s="34"/>
      <c r="R1327" s="34"/>
      <c r="S1327" s="34"/>
      <c r="T1327" s="3" t="s">
        <v>2152</v>
      </c>
      <c r="U1327" s="1" t="s">
        <v>2303</v>
      </c>
    </row>
    <row r="1328" spans="1:21" x14ac:dyDescent="0.35">
      <c r="A1328" s="3" t="s">
        <v>2064</v>
      </c>
      <c r="B1328" s="3"/>
      <c r="C1328" s="3"/>
      <c r="D1328" s="3"/>
      <c r="E1328" s="91"/>
      <c r="F1328" s="34"/>
      <c r="G1328" s="34"/>
      <c r="H1328" s="34"/>
      <c r="I1328" s="34"/>
      <c r="J1328" s="34"/>
      <c r="K1328" s="21">
        <v>45298</v>
      </c>
      <c r="L1328" s="3" t="s">
        <v>316</v>
      </c>
      <c r="M1328" s="34">
        <v>21000</v>
      </c>
      <c r="N1328" s="34"/>
      <c r="O1328" s="34">
        <f t="shared" ref="O1328:O1336" si="205">+SUM(M1328:N1328)</f>
        <v>21000</v>
      </c>
      <c r="P1328" s="34"/>
      <c r="Q1328" s="34"/>
      <c r="R1328" s="34"/>
      <c r="S1328" s="34"/>
      <c r="T1328" s="3" t="s">
        <v>2152</v>
      </c>
    </row>
    <row r="1329" spans="1:21" x14ac:dyDescent="0.35">
      <c r="A1329" s="3" t="s">
        <v>2064</v>
      </c>
      <c r="B1329" s="3"/>
      <c r="C1329" s="3"/>
      <c r="D1329" s="3"/>
      <c r="E1329" s="91"/>
      <c r="F1329" s="34"/>
      <c r="G1329" s="34"/>
      <c r="H1329" s="34"/>
      <c r="I1329" s="34"/>
      <c r="J1329" s="34"/>
      <c r="K1329" s="21">
        <v>45304</v>
      </c>
      <c r="L1329" s="3" t="s">
        <v>9</v>
      </c>
      <c r="M1329" s="34"/>
      <c r="N1329" s="34">
        <v>600000</v>
      </c>
      <c r="O1329" s="34">
        <f t="shared" si="205"/>
        <v>600000</v>
      </c>
      <c r="P1329" s="34"/>
      <c r="Q1329" s="34"/>
      <c r="R1329" s="34"/>
      <c r="S1329" s="34"/>
      <c r="T1329" s="3" t="s">
        <v>2152</v>
      </c>
    </row>
    <row r="1330" spans="1:21" x14ac:dyDescent="0.35">
      <c r="A1330" s="3" t="s">
        <v>2064</v>
      </c>
      <c r="B1330" s="3"/>
      <c r="C1330" s="3" t="s">
        <v>418</v>
      </c>
      <c r="D1330" s="3"/>
      <c r="E1330" s="91"/>
      <c r="F1330" s="34"/>
      <c r="G1330" s="34"/>
      <c r="H1330" s="34"/>
      <c r="I1330" s="34"/>
      <c r="J1330" s="34"/>
      <c r="K1330" s="21">
        <v>45339</v>
      </c>
      <c r="L1330" s="3" t="s">
        <v>316</v>
      </c>
      <c r="M1330" s="34">
        <v>1000</v>
      </c>
      <c r="N1330" s="34"/>
      <c r="O1330" s="34">
        <f t="shared" si="205"/>
        <v>1000</v>
      </c>
      <c r="P1330" s="34"/>
      <c r="Q1330" s="34"/>
      <c r="R1330" s="34"/>
      <c r="S1330" s="34"/>
      <c r="T1330" s="3" t="s">
        <v>2152</v>
      </c>
    </row>
    <row r="1331" spans="1:21" x14ac:dyDescent="0.35">
      <c r="A1331" s="3" t="s">
        <v>2064</v>
      </c>
      <c r="B1331" s="3"/>
      <c r="C1331" s="3" t="s">
        <v>418</v>
      </c>
      <c r="D1331" s="3"/>
      <c r="E1331" s="91"/>
      <c r="F1331" s="34"/>
      <c r="G1331" s="34"/>
      <c r="H1331" s="34"/>
      <c r="I1331" s="34"/>
      <c r="J1331" s="34"/>
      <c r="K1331" s="21">
        <v>45339</v>
      </c>
      <c r="L1331" s="3" t="s">
        <v>316</v>
      </c>
      <c r="M1331" s="34">
        <v>49000</v>
      </c>
      <c r="N1331" s="34"/>
      <c r="O1331" s="34">
        <f t="shared" si="205"/>
        <v>49000</v>
      </c>
      <c r="P1331" s="34"/>
      <c r="Q1331" s="34"/>
      <c r="R1331" s="34"/>
      <c r="S1331" s="34"/>
      <c r="T1331" s="3" t="s">
        <v>2152</v>
      </c>
    </row>
    <row r="1332" spans="1:21" x14ac:dyDescent="0.35">
      <c r="A1332" s="3" t="s">
        <v>2064</v>
      </c>
      <c r="B1332" s="3"/>
      <c r="C1332" s="3" t="s">
        <v>418</v>
      </c>
      <c r="D1332" s="3"/>
      <c r="E1332" s="91"/>
      <c r="F1332" s="34"/>
      <c r="G1332" s="34"/>
      <c r="H1332" s="34"/>
      <c r="I1332" s="34"/>
      <c r="J1332" s="34"/>
      <c r="K1332" s="21">
        <v>45341</v>
      </c>
      <c r="L1332" s="3" t="s">
        <v>316</v>
      </c>
      <c r="M1332" s="34">
        <v>50000</v>
      </c>
      <c r="N1332" s="34"/>
      <c r="O1332" s="34">
        <f t="shared" si="205"/>
        <v>50000</v>
      </c>
      <c r="P1332" s="34"/>
      <c r="Q1332" s="34"/>
      <c r="R1332" s="34"/>
      <c r="S1332" s="34"/>
      <c r="T1332" s="3" t="s">
        <v>2152</v>
      </c>
    </row>
    <row r="1333" spans="1:21" x14ac:dyDescent="0.35">
      <c r="A1333" s="3" t="s">
        <v>2064</v>
      </c>
      <c r="B1333" s="3"/>
      <c r="C1333" s="3" t="s">
        <v>418</v>
      </c>
      <c r="D1333" s="3"/>
      <c r="E1333" s="91"/>
      <c r="F1333" s="34"/>
      <c r="G1333" s="34"/>
      <c r="H1333" s="34"/>
      <c r="I1333" s="34"/>
      <c r="J1333" s="34"/>
      <c r="K1333" s="21">
        <v>45342</v>
      </c>
      <c r="L1333" s="3" t="s">
        <v>316</v>
      </c>
      <c r="M1333" s="34">
        <v>559000</v>
      </c>
      <c r="N1333" s="34"/>
      <c r="O1333" s="34">
        <f t="shared" si="205"/>
        <v>559000</v>
      </c>
      <c r="P1333" s="34"/>
      <c r="Q1333" s="34"/>
      <c r="R1333" s="34"/>
      <c r="S1333" s="34"/>
      <c r="T1333" s="3" t="s">
        <v>2152</v>
      </c>
    </row>
    <row r="1334" spans="1:21" x14ac:dyDescent="0.35">
      <c r="A1334" s="3" t="s">
        <v>2064</v>
      </c>
      <c r="B1334" s="3"/>
      <c r="C1334" s="3" t="s">
        <v>418</v>
      </c>
      <c r="D1334" s="3"/>
      <c r="E1334" s="91"/>
      <c r="F1334" s="34"/>
      <c r="G1334" s="34"/>
      <c r="H1334" s="34"/>
      <c r="I1334" s="34"/>
      <c r="J1334" s="34"/>
      <c r="K1334" s="21">
        <v>45342</v>
      </c>
      <c r="L1334" s="3" t="s">
        <v>316</v>
      </c>
      <c r="M1334" s="34">
        <v>350000</v>
      </c>
      <c r="N1334" s="34"/>
      <c r="O1334" s="34">
        <f t="shared" si="205"/>
        <v>350000</v>
      </c>
      <c r="P1334" s="34"/>
      <c r="Q1334" s="34"/>
      <c r="R1334" s="34"/>
      <c r="S1334" s="34"/>
      <c r="T1334" s="3" t="s">
        <v>2152</v>
      </c>
    </row>
    <row r="1335" spans="1:21" x14ac:dyDescent="0.35">
      <c r="A1335" s="3" t="s">
        <v>2064</v>
      </c>
      <c r="B1335" s="3"/>
      <c r="C1335" s="3" t="s">
        <v>418</v>
      </c>
      <c r="D1335" s="3"/>
      <c r="E1335" s="91"/>
      <c r="F1335" s="34"/>
      <c r="G1335" s="34"/>
      <c r="H1335" s="34"/>
      <c r="I1335" s="34"/>
      <c r="J1335" s="34"/>
      <c r="K1335" s="21">
        <v>45343</v>
      </c>
      <c r="L1335" s="3" t="s">
        <v>316</v>
      </c>
      <c r="M1335" s="34">
        <v>50000</v>
      </c>
      <c r="N1335" s="34"/>
      <c r="O1335" s="34">
        <f t="shared" si="205"/>
        <v>50000</v>
      </c>
      <c r="P1335" s="34"/>
      <c r="Q1335" s="34"/>
      <c r="R1335" s="34"/>
      <c r="S1335" s="34"/>
      <c r="T1335" s="3" t="s">
        <v>2152</v>
      </c>
    </row>
    <row r="1336" spans="1:21" x14ac:dyDescent="0.35">
      <c r="A1336" s="3" t="s">
        <v>2064</v>
      </c>
      <c r="B1336" s="3"/>
      <c r="C1336" s="3"/>
      <c r="D1336" s="3"/>
      <c r="E1336" s="91"/>
      <c r="F1336" s="34"/>
      <c r="G1336" s="34"/>
      <c r="H1336" s="34"/>
      <c r="I1336" s="34"/>
      <c r="J1336" s="34"/>
      <c r="K1336" s="3">
        <v>45345</v>
      </c>
      <c r="L1336" s="3" t="s">
        <v>9</v>
      </c>
      <c r="M1336" s="34"/>
      <c r="N1336" s="34">
        <v>716500</v>
      </c>
      <c r="O1336" s="34">
        <f t="shared" si="205"/>
        <v>716500</v>
      </c>
      <c r="P1336" s="34"/>
      <c r="Q1336" s="34"/>
      <c r="R1336" s="34"/>
      <c r="S1336" s="34"/>
      <c r="T1336" s="3" t="s">
        <v>2152</v>
      </c>
    </row>
    <row r="1337" spans="1:21" x14ac:dyDescent="0.35">
      <c r="A1337" s="3" t="s">
        <v>2064</v>
      </c>
      <c r="B1337" s="3"/>
      <c r="C1337" s="3"/>
      <c r="D1337" s="3"/>
      <c r="E1337" s="91"/>
      <c r="F1337" s="34"/>
      <c r="G1337" s="34"/>
      <c r="H1337" s="34"/>
      <c r="I1337" s="34"/>
      <c r="J1337" s="34"/>
      <c r="K1337" s="3"/>
      <c r="L1337" s="3"/>
      <c r="M1337" s="34"/>
      <c r="N1337" s="34"/>
      <c r="O1337" s="34"/>
      <c r="P1337" s="34"/>
      <c r="Q1337" s="34"/>
      <c r="R1337" s="34"/>
      <c r="S1337" s="34"/>
      <c r="T1337" s="3" t="s">
        <v>2152</v>
      </c>
    </row>
    <row r="1338" spans="1:21" s="95" customFormat="1" x14ac:dyDescent="0.35">
      <c r="A1338" s="18"/>
      <c r="B1338" s="18"/>
      <c r="C1338" s="18"/>
      <c r="D1338" s="18"/>
      <c r="E1338" s="94"/>
      <c r="F1338" s="23"/>
      <c r="G1338" s="23"/>
      <c r="H1338" s="23"/>
      <c r="I1338" s="23"/>
      <c r="J1338" s="23"/>
      <c r="K1338" s="18"/>
      <c r="L1338" s="18"/>
      <c r="M1338" s="23">
        <f t="shared" ref="M1338:N1338" si="206">SUM(M1328:M1337)</f>
        <v>1080000</v>
      </c>
      <c r="N1338" s="23">
        <f t="shared" si="206"/>
        <v>1316500</v>
      </c>
      <c r="O1338" s="23">
        <f>SUM(O1328:O1337)</f>
        <v>2396500</v>
      </c>
      <c r="P1338" s="23">
        <f>+I1327-M1338</f>
        <v>-1080000</v>
      </c>
      <c r="Q1338" s="23">
        <f>+J1327-N1338</f>
        <v>1080310</v>
      </c>
      <c r="R1338" s="23">
        <f>+P1338+Q1338</f>
        <v>310</v>
      </c>
      <c r="S1338" s="23">
        <f>+O1338</f>
        <v>2396500</v>
      </c>
      <c r="T1338" s="18"/>
      <c r="U1338" s="95" t="s">
        <v>2302</v>
      </c>
    </row>
    <row r="1339" spans="1:21" x14ac:dyDescent="0.35">
      <c r="A1339" s="102" t="s">
        <v>2065</v>
      </c>
      <c r="B1339" s="3" t="s">
        <v>437</v>
      </c>
      <c r="C1339" s="3"/>
      <c r="D1339" s="3">
        <v>182.75</v>
      </c>
      <c r="E1339" s="91">
        <v>17200</v>
      </c>
      <c r="F1339" s="34">
        <f t="shared" ref="F1339:F1360" si="207">+D1339*0.8364</f>
        <v>152.85210000000001</v>
      </c>
      <c r="G1339" s="34">
        <v>11000</v>
      </c>
      <c r="H1339" s="34">
        <f t="shared" ref="H1339:H1360" si="208">+D1339*E1339</f>
        <v>3143300</v>
      </c>
      <c r="I1339" s="34">
        <f t="shared" ref="I1339:I1360" si="209">+CEILING(F1339*G1339,1000)</f>
        <v>1682000</v>
      </c>
      <c r="J1339" s="34">
        <f t="shared" ref="J1339:J1360" si="210">(H1339-I1339)</f>
        <v>1461300</v>
      </c>
      <c r="K1339" s="21"/>
      <c r="L1339" s="3"/>
      <c r="M1339" s="34"/>
      <c r="N1339" s="34"/>
      <c r="O1339" s="34">
        <v>0</v>
      </c>
      <c r="P1339" s="34"/>
      <c r="Q1339" s="34"/>
      <c r="R1339" s="34"/>
      <c r="S1339" s="34"/>
      <c r="T1339" s="3" t="s">
        <v>490</v>
      </c>
      <c r="U1339" s="1" t="s">
        <v>2303</v>
      </c>
    </row>
    <row r="1340" spans="1:21" x14ac:dyDescent="0.35">
      <c r="A1340" s="3" t="s">
        <v>2065</v>
      </c>
      <c r="B1340" s="3"/>
      <c r="C1340" s="3"/>
      <c r="D1340" s="3"/>
      <c r="E1340" s="101" t="s">
        <v>2300</v>
      </c>
      <c r="F1340" s="34"/>
      <c r="G1340" s="34"/>
      <c r="H1340" s="34"/>
      <c r="I1340" s="34"/>
      <c r="J1340" s="34"/>
      <c r="K1340" s="21">
        <v>45948</v>
      </c>
      <c r="L1340" s="3" t="s">
        <v>9</v>
      </c>
      <c r="M1340" s="34"/>
      <c r="N1340" s="34">
        <v>51000</v>
      </c>
      <c r="O1340" s="34">
        <f t="shared" ref="O1340:O1346" si="211">+SUM(M1340:N1340)</f>
        <v>51000</v>
      </c>
      <c r="P1340" s="34"/>
      <c r="Q1340" s="34"/>
      <c r="R1340" s="34"/>
      <c r="S1340" s="34"/>
      <c r="T1340" s="3" t="s">
        <v>490</v>
      </c>
    </row>
    <row r="1341" spans="1:21" x14ac:dyDescent="0.35">
      <c r="A1341" s="3" t="s">
        <v>2065</v>
      </c>
      <c r="B1341" s="3"/>
      <c r="C1341" s="3"/>
      <c r="D1341" s="3"/>
      <c r="E1341" s="91"/>
      <c r="F1341" s="34"/>
      <c r="G1341" s="34"/>
      <c r="H1341" s="34"/>
      <c r="I1341" s="34"/>
      <c r="J1341" s="34"/>
      <c r="K1341" s="21">
        <v>45954</v>
      </c>
      <c r="L1341" s="3" t="s">
        <v>9</v>
      </c>
      <c r="M1341" s="34"/>
      <c r="N1341" s="34">
        <v>850000</v>
      </c>
      <c r="O1341" s="34">
        <f t="shared" si="211"/>
        <v>850000</v>
      </c>
      <c r="P1341" s="34"/>
      <c r="Q1341" s="34"/>
      <c r="R1341" s="34"/>
      <c r="S1341" s="34"/>
      <c r="T1341" s="3" t="s">
        <v>490</v>
      </c>
    </row>
    <row r="1342" spans="1:21" x14ac:dyDescent="0.35">
      <c r="A1342" s="3" t="s">
        <v>2065</v>
      </c>
      <c r="B1342" s="3"/>
      <c r="C1342" s="3"/>
      <c r="D1342" s="3"/>
      <c r="E1342" s="91"/>
      <c r="F1342" s="34"/>
      <c r="G1342" s="34"/>
      <c r="H1342" s="34"/>
      <c r="I1342" s="34"/>
      <c r="J1342" s="34"/>
      <c r="K1342" s="21">
        <v>46007</v>
      </c>
      <c r="L1342" s="3" t="s">
        <v>321</v>
      </c>
      <c r="M1342" s="34">
        <v>147000</v>
      </c>
      <c r="N1342" s="34"/>
      <c r="O1342" s="34">
        <f t="shared" si="211"/>
        <v>147000</v>
      </c>
      <c r="P1342" s="34"/>
      <c r="Q1342" s="34"/>
      <c r="R1342" s="34"/>
      <c r="S1342" s="34"/>
      <c r="T1342" s="3" t="s">
        <v>490</v>
      </c>
    </row>
    <row r="1343" spans="1:21" x14ac:dyDescent="0.35">
      <c r="A1343" s="3" t="s">
        <v>2065</v>
      </c>
      <c r="B1343" s="3"/>
      <c r="C1343" s="3"/>
      <c r="D1343" s="3"/>
      <c r="E1343" s="91"/>
      <c r="F1343" s="34"/>
      <c r="G1343" s="34"/>
      <c r="H1343" s="34"/>
      <c r="I1343" s="34"/>
      <c r="J1343" s="34"/>
      <c r="K1343" s="21">
        <v>46008</v>
      </c>
      <c r="L1343" s="3" t="s">
        <v>9</v>
      </c>
      <c r="M1343" s="34"/>
      <c r="N1343" s="34">
        <v>592648</v>
      </c>
      <c r="O1343" s="34">
        <f t="shared" si="211"/>
        <v>592648</v>
      </c>
      <c r="P1343" s="34"/>
      <c r="Q1343" s="34"/>
      <c r="R1343" s="34"/>
      <c r="S1343" s="34"/>
      <c r="T1343" s="3" t="s">
        <v>490</v>
      </c>
    </row>
    <row r="1344" spans="1:21" x14ac:dyDescent="0.35">
      <c r="A1344" s="3" t="s">
        <v>2065</v>
      </c>
      <c r="B1344" s="3"/>
      <c r="C1344" s="3"/>
      <c r="D1344" s="3"/>
      <c r="E1344" s="91"/>
      <c r="F1344" s="34"/>
      <c r="G1344" s="34"/>
      <c r="H1344" s="34"/>
      <c r="I1344" s="34"/>
      <c r="J1344" s="34"/>
      <c r="K1344" s="21">
        <v>46009</v>
      </c>
      <c r="L1344" s="3" t="s">
        <v>2301</v>
      </c>
      <c r="M1344" s="34">
        <v>1530000</v>
      </c>
      <c r="N1344" s="34"/>
      <c r="O1344" s="34">
        <f t="shared" si="211"/>
        <v>1530000</v>
      </c>
      <c r="P1344" s="34"/>
      <c r="Q1344" s="34"/>
      <c r="R1344" s="34"/>
      <c r="S1344" s="34"/>
      <c r="T1344" s="3" t="s">
        <v>490</v>
      </c>
    </row>
    <row r="1345" spans="1:21" x14ac:dyDescent="0.35">
      <c r="A1345" s="3" t="s">
        <v>2065</v>
      </c>
      <c r="B1345" s="3"/>
      <c r="C1345" s="3"/>
      <c r="D1345" s="3"/>
      <c r="E1345" s="91"/>
      <c r="F1345" s="34"/>
      <c r="G1345" s="34"/>
      <c r="H1345" s="34"/>
      <c r="I1345" s="34"/>
      <c r="J1345" s="34"/>
      <c r="K1345" s="21">
        <v>46158</v>
      </c>
      <c r="L1345" s="3" t="s">
        <v>9</v>
      </c>
      <c r="M1345" s="34"/>
      <c r="N1345" s="34">
        <v>-27348</v>
      </c>
      <c r="O1345" s="34"/>
      <c r="P1345" s="34"/>
      <c r="Q1345" s="34"/>
      <c r="R1345" s="34"/>
      <c r="S1345" s="34"/>
      <c r="T1345" s="3" t="s">
        <v>490</v>
      </c>
    </row>
    <row r="1346" spans="1:21" x14ac:dyDescent="0.35">
      <c r="A1346" s="3"/>
      <c r="B1346" s="3"/>
      <c r="C1346" s="3"/>
      <c r="D1346" s="3"/>
      <c r="E1346" s="91"/>
      <c r="F1346" s="34"/>
      <c r="G1346" s="34"/>
      <c r="H1346" s="34"/>
      <c r="I1346" s="34"/>
      <c r="J1346" s="34"/>
      <c r="K1346" s="21"/>
      <c r="L1346" s="3"/>
      <c r="M1346" s="34"/>
      <c r="N1346" s="34"/>
      <c r="O1346" s="34">
        <f t="shared" si="211"/>
        <v>0</v>
      </c>
      <c r="P1346" s="34"/>
      <c r="Q1346" s="34"/>
      <c r="R1346" s="34"/>
      <c r="S1346" s="34"/>
      <c r="T1346" s="3" t="s">
        <v>490</v>
      </c>
    </row>
    <row r="1347" spans="1:21" s="95" customFormat="1" x14ac:dyDescent="0.35">
      <c r="A1347" s="18"/>
      <c r="B1347" s="18"/>
      <c r="C1347" s="18"/>
      <c r="D1347" s="18"/>
      <c r="E1347" s="94"/>
      <c r="F1347" s="23"/>
      <c r="G1347" s="23"/>
      <c r="H1347" s="23"/>
      <c r="I1347" s="23"/>
      <c r="J1347" s="23"/>
      <c r="K1347" s="36"/>
      <c r="L1347" s="18"/>
      <c r="M1347" s="23">
        <f>SUM(M1342:M1346)</f>
        <v>1677000</v>
      </c>
      <c r="N1347" s="23">
        <f>SUM(N1340:N1345)</f>
        <v>1466300</v>
      </c>
      <c r="O1347" s="23">
        <f>SUM(O1340:O1346)</f>
        <v>3170648</v>
      </c>
      <c r="P1347" s="23">
        <f>+I1339-M1347</f>
        <v>5000</v>
      </c>
      <c r="Q1347" s="23">
        <f>+J1339-N1347</f>
        <v>-5000</v>
      </c>
      <c r="R1347" s="23">
        <f>+P1347+Q1347</f>
        <v>0</v>
      </c>
      <c r="S1347" s="23">
        <f>+O1347</f>
        <v>3170648</v>
      </c>
      <c r="T1347" s="18"/>
      <c r="U1347" s="95" t="s">
        <v>2302</v>
      </c>
    </row>
    <row r="1348" spans="1:21" s="105" customFormat="1" x14ac:dyDescent="0.35">
      <c r="A1348" s="102" t="s">
        <v>2304</v>
      </c>
      <c r="B1348" s="103" t="s">
        <v>437</v>
      </c>
      <c r="C1348" s="103" t="s">
        <v>301</v>
      </c>
      <c r="D1348" s="103">
        <v>181.96</v>
      </c>
      <c r="E1348" s="91"/>
      <c r="F1348" s="34">
        <f t="shared" si="207"/>
        <v>152.19134400000002</v>
      </c>
      <c r="G1348" s="34">
        <v>11000</v>
      </c>
      <c r="H1348" s="34">
        <f t="shared" si="208"/>
        <v>0</v>
      </c>
      <c r="I1348" s="34">
        <f t="shared" si="209"/>
        <v>1675000</v>
      </c>
      <c r="J1348" s="34">
        <f t="shared" si="210"/>
        <v>-1675000</v>
      </c>
      <c r="K1348" s="104"/>
      <c r="L1348" s="103"/>
      <c r="M1348" s="34"/>
      <c r="N1348" s="34"/>
      <c r="O1348" s="34">
        <f t="shared" ref="O1348:O1364" si="212">+SUM(M1348:N1348)</f>
        <v>0</v>
      </c>
      <c r="P1348" s="34">
        <f t="shared" ref="P1348:Q1359" si="213">+I1348</f>
        <v>1675000</v>
      </c>
      <c r="Q1348" s="34">
        <f t="shared" si="213"/>
        <v>-1675000</v>
      </c>
      <c r="R1348" s="34">
        <f t="shared" ref="R1348:R1359" si="214">+P1348+Q1348</f>
        <v>0</v>
      </c>
      <c r="S1348" s="34">
        <f t="shared" ref="S1348:S1359" si="215">+O1348</f>
        <v>0</v>
      </c>
      <c r="T1348" s="103" t="s">
        <v>295</v>
      </c>
      <c r="U1348" s="105" t="s">
        <v>2303</v>
      </c>
    </row>
    <row r="1349" spans="1:21" x14ac:dyDescent="0.35">
      <c r="A1349" s="102" t="s">
        <v>2066</v>
      </c>
      <c r="B1349" s="3" t="s">
        <v>437</v>
      </c>
      <c r="C1349" s="3"/>
      <c r="D1349" s="3">
        <v>179.77</v>
      </c>
      <c r="E1349" s="91">
        <v>16000</v>
      </c>
      <c r="F1349" s="34">
        <f t="shared" si="207"/>
        <v>150.35962800000001</v>
      </c>
      <c r="G1349" s="34">
        <v>11000</v>
      </c>
      <c r="H1349" s="34">
        <f t="shared" si="208"/>
        <v>2876320</v>
      </c>
      <c r="I1349" s="34">
        <f t="shared" si="209"/>
        <v>1654000</v>
      </c>
      <c r="J1349" s="34">
        <f t="shared" si="210"/>
        <v>1222320</v>
      </c>
      <c r="K1349" s="21">
        <v>46087</v>
      </c>
      <c r="L1349" s="3"/>
      <c r="M1349" s="34"/>
      <c r="N1349" s="34"/>
      <c r="O1349" s="34">
        <f t="shared" si="212"/>
        <v>0</v>
      </c>
      <c r="P1349" s="34"/>
      <c r="Q1349" s="34"/>
      <c r="R1349" s="34"/>
      <c r="S1349" s="34"/>
      <c r="T1349" s="3" t="s">
        <v>304</v>
      </c>
      <c r="U1349" s="1" t="s">
        <v>2302</v>
      </c>
    </row>
    <row r="1350" spans="1:21" x14ac:dyDescent="0.35">
      <c r="A1350" s="3" t="s">
        <v>2067</v>
      </c>
      <c r="B1350" s="3"/>
      <c r="C1350" s="3"/>
      <c r="D1350" s="3"/>
      <c r="E1350" s="91"/>
      <c r="F1350" s="34"/>
      <c r="G1350" s="34"/>
      <c r="H1350" s="34"/>
      <c r="I1350" s="34"/>
      <c r="J1350" s="34"/>
      <c r="K1350" s="21">
        <v>46087</v>
      </c>
      <c r="L1350" s="3" t="s">
        <v>312</v>
      </c>
      <c r="M1350" s="34">
        <v>10000</v>
      </c>
      <c r="N1350" s="34"/>
      <c r="O1350" s="34">
        <f t="shared" si="212"/>
        <v>10000</v>
      </c>
      <c r="P1350" s="34"/>
      <c r="Q1350" s="34"/>
      <c r="R1350" s="34"/>
      <c r="S1350" s="34"/>
      <c r="T1350" s="3" t="s">
        <v>304</v>
      </c>
    </row>
    <row r="1351" spans="1:21" x14ac:dyDescent="0.35">
      <c r="A1351" s="3" t="s">
        <v>2067</v>
      </c>
      <c r="B1351" s="3"/>
      <c r="C1351" s="3"/>
      <c r="D1351" s="3"/>
      <c r="E1351" s="91"/>
      <c r="F1351" s="34"/>
      <c r="G1351" s="34"/>
      <c r="H1351" s="34"/>
      <c r="I1351" s="34"/>
      <c r="J1351" s="34"/>
      <c r="K1351" s="21">
        <v>46094</v>
      </c>
      <c r="L1351" s="3" t="s">
        <v>313</v>
      </c>
      <c r="M1351" s="34">
        <v>200000</v>
      </c>
      <c r="N1351" s="34"/>
      <c r="O1351" s="34">
        <f t="shared" si="212"/>
        <v>200000</v>
      </c>
      <c r="P1351" s="34"/>
      <c r="Q1351" s="34"/>
      <c r="R1351" s="34"/>
      <c r="S1351" s="34"/>
      <c r="T1351" s="3" t="s">
        <v>304</v>
      </c>
    </row>
    <row r="1352" spans="1:21" x14ac:dyDescent="0.35">
      <c r="A1352" s="3" t="s">
        <v>2067</v>
      </c>
      <c r="B1352" s="3"/>
      <c r="C1352" s="3"/>
      <c r="D1352" s="3"/>
      <c r="E1352" s="91"/>
      <c r="F1352" s="34"/>
      <c r="G1352" s="34"/>
      <c r="H1352" s="34"/>
      <c r="I1352" s="34"/>
      <c r="J1352" s="34"/>
      <c r="K1352" s="21">
        <v>46094</v>
      </c>
      <c r="L1352" s="3" t="s">
        <v>1020</v>
      </c>
      <c r="M1352" s="34">
        <v>490000</v>
      </c>
      <c r="N1352" s="34"/>
      <c r="O1352" s="34">
        <f t="shared" si="212"/>
        <v>490000</v>
      </c>
      <c r="P1352" s="34"/>
      <c r="Q1352" s="34"/>
      <c r="R1352" s="34"/>
      <c r="S1352" s="34"/>
      <c r="T1352" s="3" t="s">
        <v>304</v>
      </c>
    </row>
    <row r="1353" spans="1:21" x14ac:dyDescent="0.35">
      <c r="A1353" s="3" t="s">
        <v>2067</v>
      </c>
      <c r="B1353" s="3"/>
      <c r="C1353" s="3"/>
      <c r="D1353" s="3"/>
      <c r="E1353" s="91"/>
      <c r="F1353" s="34"/>
      <c r="G1353" s="34"/>
      <c r="H1353" s="34"/>
      <c r="I1353" s="34"/>
      <c r="J1353" s="34"/>
      <c r="K1353" s="21">
        <v>46181</v>
      </c>
      <c r="L1353" s="3" t="s">
        <v>9</v>
      </c>
      <c r="M1353" s="34"/>
      <c r="N1353" s="34">
        <v>1222300</v>
      </c>
      <c r="O1353" s="34">
        <f t="shared" si="212"/>
        <v>1222300</v>
      </c>
      <c r="P1353" s="34"/>
      <c r="Q1353" s="34"/>
      <c r="R1353" s="34"/>
      <c r="S1353" s="34"/>
      <c r="T1353" s="3" t="s">
        <v>304</v>
      </c>
    </row>
    <row r="1354" spans="1:21" x14ac:dyDescent="0.35">
      <c r="A1354" s="3" t="s">
        <v>2067</v>
      </c>
      <c r="B1354" s="3"/>
      <c r="C1354" s="3"/>
      <c r="D1354" s="3"/>
      <c r="E1354" s="91"/>
      <c r="F1354" s="34"/>
      <c r="G1354" s="34"/>
      <c r="H1354" s="34"/>
      <c r="I1354" s="34"/>
      <c r="J1354" s="34"/>
      <c r="K1354" s="21">
        <v>46181</v>
      </c>
      <c r="L1354" s="3" t="s">
        <v>314</v>
      </c>
      <c r="M1354" s="34">
        <v>500000</v>
      </c>
      <c r="N1354" s="34"/>
      <c r="O1354" s="34">
        <f t="shared" si="212"/>
        <v>500000</v>
      </c>
      <c r="P1354" s="34"/>
      <c r="Q1354" s="34"/>
      <c r="R1354" s="34"/>
      <c r="S1354" s="34"/>
      <c r="T1354" s="3" t="s">
        <v>304</v>
      </c>
    </row>
    <row r="1355" spans="1:21" x14ac:dyDescent="0.35">
      <c r="A1355" s="3" t="s">
        <v>2067</v>
      </c>
      <c r="B1355" s="3"/>
      <c r="C1355" s="3"/>
      <c r="D1355" s="3"/>
      <c r="E1355" s="91"/>
      <c r="F1355" s="34"/>
      <c r="G1355" s="34"/>
      <c r="H1355" s="34"/>
      <c r="I1355" s="34"/>
      <c r="J1355" s="34"/>
      <c r="K1355" s="21">
        <v>46181</v>
      </c>
      <c r="L1355" s="3" t="s">
        <v>314</v>
      </c>
      <c r="M1355" s="34">
        <v>454000</v>
      </c>
      <c r="N1355" s="34"/>
      <c r="O1355" s="34">
        <f t="shared" si="212"/>
        <v>454000</v>
      </c>
      <c r="P1355" s="34"/>
      <c r="Q1355" s="34"/>
      <c r="R1355" s="34"/>
      <c r="S1355" s="34"/>
      <c r="T1355" s="3"/>
    </row>
    <row r="1356" spans="1:21" x14ac:dyDescent="0.35">
      <c r="A1356" s="3" t="s">
        <v>2067</v>
      </c>
      <c r="B1356" s="3"/>
      <c r="C1356" s="3"/>
      <c r="D1356" s="3"/>
      <c r="E1356" s="91"/>
      <c r="F1356" s="34"/>
      <c r="G1356" s="34"/>
      <c r="H1356" s="34"/>
      <c r="I1356" s="34"/>
      <c r="J1356" s="34"/>
      <c r="K1356" s="21"/>
      <c r="L1356" s="3"/>
      <c r="M1356" s="34"/>
      <c r="N1356" s="34"/>
      <c r="O1356" s="34"/>
      <c r="P1356" s="34"/>
      <c r="Q1356" s="34"/>
      <c r="R1356" s="34"/>
      <c r="S1356" s="34"/>
      <c r="T1356" s="3" t="s">
        <v>304</v>
      </c>
    </row>
    <row r="1357" spans="1:21" s="95" customFormat="1" x14ac:dyDescent="0.35">
      <c r="A1357" s="18"/>
      <c r="B1357" s="18"/>
      <c r="C1357" s="18"/>
      <c r="D1357" s="18"/>
      <c r="E1357" s="94"/>
      <c r="F1357" s="23"/>
      <c r="G1357" s="23"/>
      <c r="H1357" s="23"/>
      <c r="I1357" s="23"/>
      <c r="J1357" s="23"/>
      <c r="K1357" s="36"/>
      <c r="L1357" s="18"/>
      <c r="M1357" s="23">
        <f>SUM(M1350:M1356)</f>
        <v>1654000</v>
      </c>
      <c r="N1357" s="23">
        <f>SUM(N1350:N1355)</f>
        <v>1222300</v>
      </c>
      <c r="O1357" s="23">
        <f>SUM(O1350:O1355)</f>
        <v>2876300</v>
      </c>
      <c r="P1357" s="23">
        <f>+I1349-M1357</f>
        <v>0</v>
      </c>
      <c r="Q1357" s="23">
        <f>+J1349-N1357</f>
        <v>20</v>
      </c>
      <c r="R1357" s="23">
        <f>+P1357+Q1357</f>
        <v>20</v>
      </c>
      <c r="S1357" s="23">
        <f>+O1357</f>
        <v>2876300</v>
      </c>
      <c r="T1357" s="18"/>
      <c r="U1357" s="95" t="s">
        <v>2302</v>
      </c>
    </row>
    <row r="1358" spans="1:21" s="28" customFormat="1" x14ac:dyDescent="0.35">
      <c r="A1358" s="26" t="s">
        <v>2066</v>
      </c>
      <c r="B1358" s="26"/>
      <c r="C1358" s="26"/>
      <c r="D1358" s="26"/>
      <c r="E1358" s="96"/>
      <c r="F1358" s="27">
        <f t="shared" si="207"/>
        <v>0</v>
      </c>
      <c r="G1358" s="27"/>
      <c r="H1358" s="27"/>
      <c r="I1358" s="27"/>
      <c r="J1358" s="27"/>
      <c r="K1358" s="97"/>
      <c r="L1358" s="26"/>
      <c r="M1358" s="27"/>
      <c r="N1358" s="27"/>
      <c r="O1358" s="27">
        <f t="shared" si="212"/>
        <v>0</v>
      </c>
      <c r="P1358" s="27">
        <f t="shared" si="213"/>
        <v>0</v>
      </c>
      <c r="Q1358" s="27">
        <f t="shared" si="213"/>
        <v>0</v>
      </c>
      <c r="R1358" s="27">
        <f t="shared" si="214"/>
        <v>0</v>
      </c>
      <c r="S1358" s="27">
        <f t="shared" si="215"/>
        <v>0</v>
      </c>
      <c r="T1358" s="26" t="s">
        <v>295</v>
      </c>
      <c r="U1358" s="28" t="s">
        <v>2303</v>
      </c>
    </row>
    <row r="1359" spans="1:21" s="28" customFormat="1" x14ac:dyDescent="0.35">
      <c r="A1359" s="26" t="s">
        <v>2069</v>
      </c>
      <c r="B1359" s="26" t="s">
        <v>437</v>
      </c>
      <c r="C1359" s="26"/>
      <c r="D1359" s="26">
        <v>194.46</v>
      </c>
      <c r="E1359" s="96"/>
      <c r="F1359" s="27">
        <f t="shared" si="207"/>
        <v>162.646344</v>
      </c>
      <c r="G1359" s="27">
        <v>11000</v>
      </c>
      <c r="H1359" s="27">
        <f t="shared" si="208"/>
        <v>0</v>
      </c>
      <c r="I1359" s="27">
        <f t="shared" si="209"/>
        <v>1790000</v>
      </c>
      <c r="J1359" s="27">
        <f t="shared" si="210"/>
        <v>-1790000</v>
      </c>
      <c r="K1359" s="97"/>
      <c r="L1359" s="26"/>
      <c r="M1359" s="27"/>
      <c r="N1359" s="27"/>
      <c r="O1359" s="27">
        <f t="shared" si="212"/>
        <v>0</v>
      </c>
      <c r="P1359" s="27">
        <f t="shared" si="213"/>
        <v>1790000</v>
      </c>
      <c r="Q1359" s="27">
        <f t="shared" si="213"/>
        <v>-1790000</v>
      </c>
      <c r="R1359" s="27">
        <f t="shared" si="214"/>
        <v>0</v>
      </c>
      <c r="S1359" s="27">
        <f t="shared" si="215"/>
        <v>0</v>
      </c>
      <c r="T1359" s="26" t="s">
        <v>295</v>
      </c>
      <c r="U1359" s="28" t="s">
        <v>2303</v>
      </c>
    </row>
    <row r="1360" spans="1:21" x14ac:dyDescent="0.35">
      <c r="A1360" s="3" t="s">
        <v>2070</v>
      </c>
      <c r="B1360" s="3" t="s">
        <v>437</v>
      </c>
      <c r="C1360" s="3" t="s">
        <v>2071</v>
      </c>
      <c r="D1360" s="3">
        <v>205.03</v>
      </c>
      <c r="E1360" s="91">
        <v>13500</v>
      </c>
      <c r="F1360" s="34">
        <f t="shared" si="207"/>
        <v>171.48709200000002</v>
      </c>
      <c r="G1360" s="34"/>
      <c r="H1360" s="34">
        <f t="shared" si="208"/>
        <v>2767905</v>
      </c>
      <c r="I1360" s="34">
        <f t="shared" si="209"/>
        <v>0</v>
      </c>
      <c r="J1360" s="34">
        <f t="shared" si="210"/>
        <v>2767905</v>
      </c>
      <c r="K1360" s="21">
        <v>45242</v>
      </c>
      <c r="L1360" s="3" t="s">
        <v>308</v>
      </c>
      <c r="M1360" s="34"/>
      <c r="N1360" s="34"/>
      <c r="O1360" s="34"/>
      <c r="P1360" s="34"/>
      <c r="Q1360" s="34"/>
      <c r="R1360" s="34"/>
      <c r="S1360" s="34"/>
      <c r="T1360" s="3" t="s">
        <v>2137</v>
      </c>
      <c r="U1360" s="1" t="s">
        <v>2303</v>
      </c>
    </row>
    <row r="1361" spans="1:21" x14ac:dyDescent="0.35">
      <c r="A1361" s="3" t="s">
        <v>2070</v>
      </c>
      <c r="B1361" s="3"/>
      <c r="C1361" s="3"/>
      <c r="D1361" s="3"/>
      <c r="E1361" s="91"/>
      <c r="F1361" s="34"/>
      <c r="G1361" s="34"/>
      <c r="H1361" s="34"/>
      <c r="I1361" s="34"/>
      <c r="J1361" s="34"/>
      <c r="K1361" s="21">
        <v>45246</v>
      </c>
      <c r="L1361" s="3" t="s">
        <v>9</v>
      </c>
      <c r="M1361" s="34"/>
      <c r="N1361" s="34">
        <v>10000</v>
      </c>
      <c r="O1361" s="34">
        <f t="shared" si="212"/>
        <v>10000</v>
      </c>
      <c r="P1361" s="34"/>
      <c r="Q1361" s="34"/>
      <c r="R1361" s="34"/>
      <c r="S1361" s="34"/>
      <c r="T1361" s="3" t="s">
        <v>2137</v>
      </c>
    </row>
    <row r="1362" spans="1:21" x14ac:dyDescent="0.35">
      <c r="A1362" s="3" t="s">
        <v>2070</v>
      </c>
      <c r="B1362" s="3"/>
      <c r="C1362" s="3"/>
      <c r="D1362" s="3"/>
      <c r="E1362" s="91"/>
      <c r="F1362" s="34"/>
      <c r="G1362" s="34"/>
      <c r="H1362" s="34"/>
      <c r="I1362" s="34"/>
      <c r="J1362" s="34"/>
      <c r="K1362" s="21">
        <v>45247</v>
      </c>
      <c r="L1362" s="3" t="s">
        <v>316</v>
      </c>
      <c r="M1362" s="34">
        <v>700000</v>
      </c>
      <c r="N1362" s="34"/>
      <c r="O1362" s="34">
        <f t="shared" si="212"/>
        <v>700000</v>
      </c>
      <c r="P1362" s="34"/>
      <c r="Q1362" s="34"/>
      <c r="R1362" s="34"/>
      <c r="S1362" s="34"/>
      <c r="T1362" s="3" t="s">
        <v>2137</v>
      </c>
    </row>
    <row r="1363" spans="1:21" x14ac:dyDescent="0.35">
      <c r="A1363" s="3" t="s">
        <v>2070</v>
      </c>
      <c r="B1363" s="3"/>
      <c r="C1363" s="3"/>
      <c r="D1363" s="3"/>
      <c r="E1363" s="91"/>
      <c r="F1363" s="34"/>
      <c r="G1363" s="34"/>
      <c r="H1363" s="34"/>
      <c r="I1363" s="34"/>
      <c r="J1363" s="34"/>
      <c r="K1363" s="21">
        <v>45298</v>
      </c>
      <c r="L1363" s="3" t="s">
        <v>9</v>
      </c>
      <c r="M1363" s="34"/>
      <c r="N1363" s="34">
        <v>637000</v>
      </c>
      <c r="O1363" s="34">
        <f t="shared" si="212"/>
        <v>637000</v>
      </c>
      <c r="P1363" s="34"/>
      <c r="Q1363" s="34"/>
      <c r="R1363" s="34"/>
      <c r="S1363" s="34"/>
      <c r="T1363" s="3" t="s">
        <v>2137</v>
      </c>
    </row>
    <row r="1364" spans="1:21" x14ac:dyDescent="0.35">
      <c r="A1364" s="3" t="s">
        <v>2070</v>
      </c>
      <c r="B1364" s="3"/>
      <c r="C1364" s="3"/>
      <c r="D1364" s="3"/>
      <c r="E1364" s="91"/>
      <c r="F1364" s="34"/>
      <c r="G1364" s="34"/>
      <c r="H1364" s="34"/>
      <c r="I1364" s="34"/>
      <c r="J1364" s="34"/>
      <c r="K1364" s="21">
        <v>45301</v>
      </c>
      <c r="L1364" s="3" t="s">
        <v>9</v>
      </c>
      <c r="M1364" s="34"/>
      <c r="N1364" s="34">
        <v>1420800</v>
      </c>
      <c r="O1364" s="34">
        <f t="shared" si="212"/>
        <v>1420800</v>
      </c>
      <c r="P1364" s="34"/>
      <c r="Q1364" s="34"/>
      <c r="R1364" s="34"/>
      <c r="S1364" s="34"/>
      <c r="T1364" s="3" t="s">
        <v>2137</v>
      </c>
    </row>
    <row r="1365" spans="1:21" x14ac:dyDescent="0.35">
      <c r="A1365" s="3" t="s">
        <v>2070</v>
      </c>
      <c r="B1365" s="3"/>
      <c r="C1365" s="3"/>
      <c r="D1365" s="3"/>
      <c r="E1365" s="91"/>
      <c r="F1365" s="34"/>
      <c r="G1365" s="34"/>
      <c r="H1365" s="34"/>
      <c r="I1365" s="34"/>
      <c r="J1365" s="34"/>
      <c r="K1365" s="21"/>
      <c r="L1365" s="3"/>
      <c r="M1365" s="34"/>
      <c r="N1365" s="34"/>
      <c r="O1365" s="34"/>
      <c r="P1365" s="34"/>
      <c r="Q1365" s="34"/>
      <c r="R1365" s="34"/>
      <c r="S1365" s="34"/>
      <c r="T1365" s="3" t="s">
        <v>2137</v>
      </c>
    </row>
    <row r="1366" spans="1:21" s="95" customFormat="1" x14ac:dyDescent="0.35">
      <c r="A1366" s="18"/>
      <c r="B1366" s="18"/>
      <c r="C1366" s="18"/>
      <c r="D1366" s="18"/>
      <c r="E1366" s="94"/>
      <c r="F1366" s="23"/>
      <c r="G1366" s="23"/>
      <c r="H1366" s="23"/>
      <c r="I1366" s="23"/>
      <c r="J1366" s="23"/>
      <c r="K1366" s="36"/>
      <c r="L1366" s="18"/>
      <c r="M1366" s="23">
        <f t="shared" ref="M1366:N1366" si="216">SUM(M1361:M1365)</f>
        <v>700000</v>
      </c>
      <c r="N1366" s="23">
        <f t="shared" si="216"/>
        <v>2067800</v>
      </c>
      <c r="O1366" s="23">
        <f>SUM(O1361:O1365)</f>
        <v>2767800</v>
      </c>
      <c r="P1366" s="23">
        <f>+I1360-M1366</f>
        <v>-700000</v>
      </c>
      <c r="Q1366" s="23">
        <f>+J1360-N1366</f>
        <v>700105</v>
      </c>
      <c r="R1366" s="23">
        <f>+P1366+Q1366</f>
        <v>105</v>
      </c>
      <c r="S1366" s="23">
        <f>+O1366</f>
        <v>2767800</v>
      </c>
      <c r="T1366" s="18"/>
      <c r="U1366" s="95" t="s">
        <v>2302</v>
      </c>
    </row>
    <row r="1367" spans="1:21" x14ac:dyDescent="0.35">
      <c r="A1367" s="3" t="s">
        <v>2072</v>
      </c>
      <c r="B1367" s="3" t="s">
        <v>437</v>
      </c>
      <c r="C1367" s="3"/>
      <c r="D1367" s="3">
        <v>169.69</v>
      </c>
      <c r="E1367" s="91">
        <v>13000</v>
      </c>
      <c r="F1367" s="34">
        <f t="shared" ref="F1367" si="217">+D1367*0.8364</f>
        <v>141.92871600000001</v>
      </c>
      <c r="G1367" s="34"/>
      <c r="H1367" s="34">
        <v>2054715</v>
      </c>
      <c r="I1367" s="34">
        <f t="shared" ref="I1367" si="218">+CEILING(F1367*G1367,1000)</f>
        <v>0</v>
      </c>
      <c r="J1367" s="34">
        <f t="shared" ref="J1367" si="219">(H1367-I1367)</f>
        <v>2054715</v>
      </c>
      <c r="K1367" s="98">
        <v>45343</v>
      </c>
      <c r="L1367" s="3" t="s">
        <v>308</v>
      </c>
      <c r="M1367" s="34"/>
      <c r="N1367" s="34"/>
      <c r="O1367" s="34"/>
      <c r="P1367" s="34"/>
      <c r="Q1367" s="34"/>
      <c r="R1367" s="34"/>
      <c r="S1367" s="34"/>
      <c r="T1367" s="3" t="s">
        <v>304</v>
      </c>
      <c r="U1367" s="1" t="s">
        <v>2303</v>
      </c>
    </row>
    <row r="1368" spans="1:21" x14ac:dyDescent="0.35">
      <c r="A1368" s="3" t="s">
        <v>2072</v>
      </c>
      <c r="B1368" s="3"/>
      <c r="C1368" s="3" t="s">
        <v>764</v>
      </c>
      <c r="D1368" s="3"/>
      <c r="E1368" s="91"/>
      <c r="F1368" s="34"/>
      <c r="G1368" s="34"/>
      <c r="H1368" s="34"/>
      <c r="I1368" s="34"/>
      <c r="J1368" s="34"/>
      <c r="K1368" s="98">
        <v>45343</v>
      </c>
      <c r="L1368" s="3" t="s">
        <v>316</v>
      </c>
      <c r="M1368" s="34">
        <v>10000</v>
      </c>
      <c r="N1368" s="34"/>
      <c r="O1368" s="34">
        <f t="shared" ref="O1368:O1376" si="220">+SUM(M1368:N1368)</f>
        <v>10000</v>
      </c>
      <c r="P1368" s="34"/>
      <c r="Q1368" s="34"/>
      <c r="R1368" s="34"/>
      <c r="S1368" s="34"/>
      <c r="T1368" s="3" t="s">
        <v>304</v>
      </c>
    </row>
    <row r="1369" spans="1:21" x14ac:dyDescent="0.35">
      <c r="A1369" s="3" t="s">
        <v>2072</v>
      </c>
      <c r="B1369" s="3"/>
      <c r="C1369" s="3"/>
      <c r="D1369" s="3"/>
      <c r="E1369" s="91"/>
      <c r="F1369" s="34"/>
      <c r="G1369" s="34"/>
      <c r="H1369" s="34"/>
      <c r="I1369" s="34"/>
      <c r="J1369" s="34"/>
      <c r="K1369" s="98">
        <v>45353</v>
      </c>
      <c r="L1369" s="3" t="s">
        <v>316</v>
      </c>
      <c r="M1369" s="34">
        <v>425023.6</v>
      </c>
      <c r="N1369" s="34"/>
      <c r="O1369" s="34">
        <f t="shared" si="220"/>
        <v>425023.6</v>
      </c>
      <c r="P1369" s="34"/>
      <c r="Q1369" s="34"/>
      <c r="R1369" s="34"/>
      <c r="S1369" s="34"/>
      <c r="T1369" s="3" t="s">
        <v>304</v>
      </c>
    </row>
    <row r="1370" spans="1:21" x14ac:dyDescent="0.35">
      <c r="A1370" s="3" t="s">
        <v>2072</v>
      </c>
      <c r="B1370" s="3"/>
      <c r="C1370" s="3"/>
      <c r="D1370" s="3"/>
      <c r="E1370" s="91"/>
      <c r="F1370" s="34"/>
      <c r="G1370" s="34"/>
      <c r="H1370" s="34"/>
      <c r="I1370" s="34"/>
      <c r="J1370" s="34"/>
      <c r="K1370" s="98">
        <v>45440</v>
      </c>
      <c r="L1370" s="3" t="s">
        <v>9</v>
      </c>
      <c r="M1370" s="34"/>
      <c r="N1370" s="34">
        <v>1000000</v>
      </c>
      <c r="O1370" s="34">
        <f t="shared" si="220"/>
        <v>1000000</v>
      </c>
      <c r="P1370" s="34"/>
      <c r="Q1370" s="34"/>
      <c r="R1370" s="34"/>
      <c r="S1370" s="34"/>
      <c r="T1370" s="3" t="s">
        <v>304</v>
      </c>
    </row>
    <row r="1371" spans="1:21" x14ac:dyDescent="0.35">
      <c r="A1371" s="3" t="s">
        <v>2072</v>
      </c>
      <c r="B1371" s="3"/>
      <c r="C1371" s="3"/>
      <c r="D1371" s="3"/>
      <c r="E1371" s="91"/>
      <c r="F1371" s="34"/>
      <c r="G1371" s="34"/>
      <c r="H1371" s="34"/>
      <c r="I1371" s="34"/>
      <c r="J1371" s="34"/>
      <c r="K1371" s="98">
        <v>45447</v>
      </c>
      <c r="L1371" s="3" t="s">
        <v>316</v>
      </c>
      <c r="M1371" s="34">
        <v>60000</v>
      </c>
      <c r="N1371" s="34"/>
      <c r="O1371" s="34">
        <f t="shared" si="220"/>
        <v>60000</v>
      </c>
      <c r="P1371" s="34"/>
      <c r="Q1371" s="34"/>
      <c r="R1371" s="34"/>
      <c r="S1371" s="34"/>
      <c r="T1371" s="3" t="s">
        <v>304</v>
      </c>
    </row>
    <row r="1372" spans="1:21" x14ac:dyDescent="0.35">
      <c r="A1372" s="3" t="s">
        <v>2072</v>
      </c>
      <c r="B1372" s="3"/>
      <c r="C1372" s="3"/>
      <c r="D1372" s="3"/>
      <c r="E1372" s="91"/>
      <c r="F1372" s="34"/>
      <c r="G1372" s="34"/>
      <c r="H1372" s="34"/>
      <c r="I1372" s="34"/>
      <c r="J1372" s="34"/>
      <c r="K1372" s="98">
        <v>45519</v>
      </c>
      <c r="L1372" s="3" t="s">
        <v>316</v>
      </c>
      <c r="M1372" s="34">
        <v>200000</v>
      </c>
      <c r="N1372" s="34"/>
      <c r="O1372" s="34">
        <f t="shared" si="220"/>
        <v>200000</v>
      </c>
      <c r="P1372" s="34"/>
      <c r="Q1372" s="34"/>
      <c r="R1372" s="34"/>
      <c r="S1372" s="34"/>
      <c r="T1372" s="3" t="s">
        <v>304</v>
      </c>
    </row>
    <row r="1373" spans="1:21" x14ac:dyDescent="0.35">
      <c r="A1373" s="3" t="s">
        <v>2072</v>
      </c>
      <c r="B1373" s="3"/>
      <c r="C1373" s="3"/>
      <c r="D1373" s="3"/>
      <c r="E1373" s="91" t="s">
        <v>599</v>
      </c>
      <c r="F1373" s="34"/>
      <c r="G1373" s="34"/>
      <c r="H1373" s="34"/>
      <c r="I1373" s="34"/>
      <c r="J1373" s="34"/>
      <c r="K1373" s="98">
        <v>45519</v>
      </c>
      <c r="L1373" s="3" t="s">
        <v>316</v>
      </c>
      <c r="M1373" s="34">
        <v>157000</v>
      </c>
      <c r="N1373" s="34"/>
      <c r="O1373" s="34">
        <f t="shared" si="220"/>
        <v>157000</v>
      </c>
      <c r="P1373" s="34"/>
      <c r="Q1373" s="34"/>
      <c r="R1373" s="34"/>
      <c r="S1373" s="34"/>
      <c r="T1373" s="3" t="s">
        <v>304</v>
      </c>
    </row>
    <row r="1374" spans="1:21" x14ac:dyDescent="0.35">
      <c r="A1374" s="3" t="s">
        <v>2072</v>
      </c>
      <c r="B1374" s="3"/>
      <c r="C1374" s="3"/>
      <c r="D1374" s="3"/>
      <c r="E1374" s="91"/>
      <c r="F1374" s="34"/>
      <c r="G1374" s="34"/>
      <c r="H1374" s="34"/>
      <c r="I1374" s="34"/>
      <c r="J1374" s="34"/>
      <c r="K1374" s="98">
        <v>45447</v>
      </c>
      <c r="L1374" s="3" t="s">
        <v>9</v>
      </c>
      <c r="M1374" s="34"/>
      <c r="N1374" s="34">
        <v>202690</v>
      </c>
      <c r="O1374" s="34">
        <f t="shared" si="220"/>
        <v>202690</v>
      </c>
      <c r="P1374" s="34"/>
      <c r="Q1374" s="34"/>
      <c r="R1374" s="34"/>
      <c r="S1374" s="34"/>
      <c r="T1374" s="3" t="s">
        <v>304</v>
      </c>
    </row>
    <row r="1375" spans="1:21" x14ac:dyDescent="0.35">
      <c r="A1375" s="3" t="s">
        <v>2072</v>
      </c>
      <c r="B1375" s="3"/>
      <c r="C1375" s="3"/>
      <c r="D1375" s="3"/>
      <c r="E1375" s="91"/>
      <c r="F1375" s="34"/>
      <c r="G1375" s="34"/>
      <c r="H1375" s="34"/>
      <c r="I1375" s="34"/>
      <c r="J1375" s="34"/>
      <c r="K1375" s="98">
        <v>45526</v>
      </c>
      <c r="L1375" s="3" t="s">
        <v>316</v>
      </c>
      <c r="M1375" s="34">
        <v>-200000</v>
      </c>
      <c r="N1375" s="34"/>
      <c r="O1375" s="34">
        <f t="shared" si="220"/>
        <v>-200000</v>
      </c>
      <c r="P1375" s="34"/>
      <c r="Q1375" s="34"/>
      <c r="R1375" s="34"/>
      <c r="S1375" s="34"/>
      <c r="T1375" s="3" t="s">
        <v>304</v>
      </c>
    </row>
    <row r="1376" spans="1:21" x14ac:dyDescent="0.35">
      <c r="A1376" s="3" t="s">
        <v>2072</v>
      </c>
      <c r="B1376" s="3"/>
      <c r="C1376" s="3"/>
      <c r="D1376" s="3"/>
      <c r="E1376" s="91"/>
      <c r="F1376" s="34">
        <f>+D1376*0.8364</f>
        <v>0</v>
      </c>
      <c r="G1376" s="34"/>
      <c r="H1376" s="34"/>
      <c r="I1376" s="34"/>
      <c r="J1376" s="34"/>
      <c r="K1376" s="98">
        <v>45566</v>
      </c>
      <c r="L1376" s="3" t="s">
        <v>316</v>
      </c>
      <c r="M1376" s="34">
        <v>200000</v>
      </c>
      <c r="N1376" s="34"/>
      <c r="O1376" s="34">
        <f t="shared" si="220"/>
        <v>200000</v>
      </c>
      <c r="P1376" s="34"/>
      <c r="Q1376" s="34"/>
      <c r="R1376" s="34"/>
      <c r="S1376" s="34"/>
      <c r="T1376" s="3" t="s">
        <v>304</v>
      </c>
    </row>
    <row r="1377" spans="1:21" x14ac:dyDescent="0.35">
      <c r="A1377" s="3" t="s">
        <v>2072</v>
      </c>
      <c r="B1377" s="3"/>
      <c r="C1377" s="3"/>
      <c r="D1377" s="3"/>
      <c r="E1377" s="91"/>
      <c r="F1377" s="34"/>
      <c r="G1377" s="34"/>
      <c r="H1377" s="34"/>
      <c r="I1377" s="34"/>
      <c r="J1377" s="34"/>
      <c r="K1377" s="21"/>
      <c r="L1377" s="3"/>
      <c r="M1377" s="34"/>
      <c r="N1377" s="34"/>
      <c r="O1377" s="34"/>
      <c r="P1377" s="34"/>
      <c r="Q1377" s="34"/>
      <c r="R1377" s="34"/>
      <c r="S1377" s="34"/>
      <c r="T1377" s="3" t="s">
        <v>304</v>
      </c>
    </row>
    <row r="1378" spans="1:21" s="95" customFormat="1" x14ac:dyDescent="0.35">
      <c r="A1378" s="18"/>
      <c r="B1378" s="18"/>
      <c r="C1378" s="18"/>
      <c r="D1378" s="18"/>
      <c r="E1378" s="94"/>
      <c r="F1378" s="23"/>
      <c r="G1378" s="23"/>
      <c r="H1378" s="23"/>
      <c r="I1378" s="23"/>
      <c r="J1378" s="23"/>
      <c r="K1378" s="36"/>
      <c r="L1378" s="18"/>
      <c r="M1378" s="23">
        <f t="shared" ref="M1378:N1378" si="221">SUM(M1368:M1377)</f>
        <v>852023.6</v>
      </c>
      <c r="N1378" s="23">
        <f t="shared" si="221"/>
        <v>1202690</v>
      </c>
      <c r="O1378" s="23">
        <f>SUM(O1368:O1377)</f>
        <v>2054713.6</v>
      </c>
      <c r="P1378" s="23">
        <f>+I1367-M1378</f>
        <v>-852023.6</v>
      </c>
      <c r="Q1378" s="23">
        <f>+J1367-N1378</f>
        <v>852025</v>
      </c>
      <c r="R1378" s="23">
        <f>+P1378+Q1378</f>
        <v>1.4000000000232831</v>
      </c>
      <c r="S1378" s="23">
        <f>+O1378</f>
        <v>2054713.6</v>
      </c>
      <c r="T1378" s="18"/>
      <c r="U1378" s="95" t="s">
        <v>2302</v>
      </c>
    </row>
    <row r="1379" spans="1:21" x14ac:dyDescent="0.35">
      <c r="A1379" s="3" t="s">
        <v>2073</v>
      </c>
      <c r="B1379" s="3" t="s">
        <v>437</v>
      </c>
      <c r="C1379" s="3"/>
      <c r="D1379" s="3">
        <v>117.02</v>
      </c>
      <c r="E1379" s="91">
        <v>11500</v>
      </c>
      <c r="F1379" s="34">
        <f>+D1379*0.8364</f>
        <v>97.875528000000003</v>
      </c>
      <c r="G1379" s="34"/>
      <c r="H1379" s="34">
        <f>+D1379*E1379</f>
        <v>1345730</v>
      </c>
      <c r="I1379" s="34">
        <f>+CEILING(F1379*G1379,1000)</f>
        <v>0</v>
      </c>
      <c r="J1379" s="34">
        <f>(H1379-I1379)</f>
        <v>1345730</v>
      </c>
      <c r="K1379" s="21">
        <v>45184</v>
      </c>
      <c r="L1379" s="3" t="s">
        <v>2109</v>
      </c>
      <c r="M1379" s="34"/>
      <c r="N1379" s="34"/>
      <c r="O1379" s="34"/>
      <c r="P1379" s="34"/>
      <c r="Q1379" s="34"/>
      <c r="R1379" s="34"/>
      <c r="S1379" s="34"/>
      <c r="T1379" s="3" t="s">
        <v>293</v>
      </c>
      <c r="U1379" s="1" t="s">
        <v>2303</v>
      </c>
    </row>
    <row r="1380" spans="1:21" x14ac:dyDescent="0.35">
      <c r="A1380" s="3" t="s">
        <v>2073</v>
      </c>
      <c r="B1380" s="3"/>
      <c r="C1380" s="3"/>
      <c r="D1380" s="3"/>
      <c r="E1380" s="91"/>
      <c r="F1380" s="34"/>
      <c r="G1380" s="34"/>
      <c r="H1380" s="34"/>
      <c r="I1380" s="34"/>
      <c r="J1380" s="34"/>
      <c r="K1380" s="21">
        <v>45144</v>
      </c>
      <c r="L1380" s="3" t="s">
        <v>9</v>
      </c>
      <c r="M1380" s="34"/>
      <c r="N1380" s="34">
        <v>5000</v>
      </c>
      <c r="O1380" s="34">
        <f t="shared" ref="O1380:O1394" si="222">+SUM(M1380:N1380)</f>
        <v>5000</v>
      </c>
      <c r="P1380" s="34"/>
      <c r="Q1380" s="34"/>
      <c r="R1380" s="34"/>
      <c r="S1380" s="34"/>
      <c r="T1380" s="3" t="s">
        <v>2149</v>
      </c>
    </row>
    <row r="1381" spans="1:21" x14ac:dyDescent="0.35">
      <c r="A1381" s="3" t="s">
        <v>2073</v>
      </c>
      <c r="B1381" s="3"/>
      <c r="C1381" s="3"/>
      <c r="D1381" s="3"/>
      <c r="E1381" s="91"/>
      <c r="F1381" s="34"/>
      <c r="G1381" s="34"/>
      <c r="H1381" s="34"/>
      <c r="I1381" s="34"/>
      <c r="J1381" s="34"/>
      <c r="K1381" s="21">
        <v>45144</v>
      </c>
      <c r="L1381" s="3" t="s">
        <v>9</v>
      </c>
      <c r="M1381" s="34"/>
      <c r="N1381" s="34">
        <v>-5000</v>
      </c>
      <c r="O1381" s="34">
        <f t="shared" si="222"/>
        <v>-5000</v>
      </c>
      <c r="P1381" s="34"/>
      <c r="Q1381" s="34"/>
      <c r="R1381" s="34"/>
      <c r="S1381" s="34"/>
      <c r="T1381" s="3" t="s">
        <v>2149</v>
      </c>
    </row>
    <row r="1382" spans="1:21" x14ac:dyDescent="0.35">
      <c r="A1382" s="3" t="s">
        <v>2073</v>
      </c>
      <c r="B1382" s="3"/>
      <c r="C1382" s="3"/>
      <c r="D1382" s="3"/>
      <c r="E1382" s="91"/>
      <c r="F1382" s="34"/>
      <c r="G1382" s="34"/>
      <c r="H1382" s="34"/>
      <c r="I1382" s="34"/>
      <c r="J1382" s="34"/>
      <c r="K1382" s="21">
        <v>45184</v>
      </c>
      <c r="L1382" s="3" t="s">
        <v>9</v>
      </c>
      <c r="M1382" s="34"/>
      <c r="N1382" s="34">
        <v>5000</v>
      </c>
      <c r="O1382" s="34">
        <f t="shared" si="222"/>
        <v>5000</v>
      </c>
      <c r="P1382" s="34"/>
      <c r="Q1382" s="34"/>
      <c r="R1382" s="34"/>
      <c r="S1382" s="34"/>
      <c r="T1382" s="3" t="s">
        <v>293</v>
      </c>
    </row>
    <row r="1383" spans="1:21" x14ac:dyDescent="0.35">
      <c r="A1383" s="3" t="s">
        <v>2073</v>
      </c>
      <c r="B1383" s="3"/>
      <c r="C1383" s="3"/>
      <c r="D1383" s="3"/>
      <c r="E1383" s="91"/>
      <c r="F1383" s="34"/>
      <c r="G1383" s="34"/>
      <c r="H1383" s="34"/>
      <c r="I1383" s="34"/>
      <c r="J1383" s="34"/>
      <c r="K1383" s="21">
        <v>45218</v>
      </c>
      <c r="L1383" s="3" t="s">
        <v>316</v>
      </c>
      <c r="M1383" s="34">
        <v>646000</v>
      </c>
      <c r="N1383" s="34"/>
      <c r="O1383" s="34">
        <f t="shared" si="222"/>
        <v>646000</v>
      </c>
      <c r="P1383" s="34"/>
      <c r="Q1383" s="34"/>
      <c r="R1383" s="34"/>
      <c r="S1383" s="34"/>
      <c r="T1383" s="3" t="s">
        <v>293</v>
      </c>
    </row>
    <row r="1384" spans="1:21" x14ac:dyDescent="0.35">
      <c r="A1384" s="3" t="s">
        <v>2073</v>
      </c>
      <c r="B1384" s="3"/>
      <c r="C1384" s="3"/>
      <c r="D1384" s="3"/>
      <c r="E1384" s="91"/>
      <c r="F1384" s="34"/>
      <c r="G1384" s="34"/>
      <c r="H1384" s="34"/>
      <c r="I1384" s="34"/>
      <c r="J1384" s="34"/>
      <c r="K1384" s="21">
        <v>45218</v>
      </c>
      <c r="L1384" s="3" t="s">
        <v>9</v>
      </c>
      <c r="M1384" s="34"/>
      <c r="N1384" s="34">
        <v>600000</v>
      </c>
      <c r="O1384" s="34">
        <f t="shared" si="222"/>
        <v>600000</v>
      </c>
      <c r="P1384" s="34"/>
      <c r="Q1384" s="34"/>
      <c r="R1384" s="34"/>
      <c r="S1384" s="34"/>
      <c r="T1384" s="3" t="s">
        <v>293</v>
      </c>
    </row>
    <row r="1385" spans="1:21" x14ac:dyDescent="0.35">
      <c r="A1385" s="3" t="s">
        <v>2073</v>
      </c>
      <c r="B1385" s="3"/>
      <c r="C1385" s="3"/>
      <c r="D1385" s="3"/>
      <c r="E1385" s="91"/>
      <c r="F1385" s="34"/>
      <c r="G1385" s="34"/>
      <c r="H1385" s="34"/>
      <c r="I1385" s="34"/>
      <c r="J1385" s="34"/>
      <c r="K1385" s="21">
        <v>45218</v>
      </c>
      <c r="L1385" s="3" t="s">
        <v>9</v>
      </c>
      <c r="M1385" s="34"/>
      <c r="N1385" s="34">
        <v>94615</v>
      </c>
      <c r="O1385" s="34">
        <f t="shared" si="222"/>
        <v>94615</v>
      </c>
      <c r="P1385" s="34"/>
      <c r="Q1385" s="34"/>
      <c r="R1385" s="34"/>
      <c r="S1385" s="34"/>
      <c r="T1385" s="3" t="s">
        <v>293</v>
      </c>
    </row>
    <row r="1386" spans="1:21" x14ac:dyDescent="0.35">
      <c r="A1386" s="3" t="s">
        <v>2073</v>
      </c>
      <c r="B1386" s="3"/>
      <c r="C1386" s="3"/>
      <c r="D1386" s="3"/>
      <c r="E1386" s="91"/>
      <c r="F1386" s="34"/>
      <c r="G1386" s="34"/>
      <c r="H1386" s="34"/>
      <c r="I1386" s="34"/>
      <c r="J1386" s="34"/>
      <c r="K1386" s="21"/>
      <c r="L1386" s="3"/>
      <c r="M1386" s="34"/>
      <c r="N1386" s="34"/>
      <c r="O1386" s="34"/>
      <c r="P1386" s="34"/>
      <c r="Q1386" s="34"/>
      <c r="R1386" s="34"/>
      <c r="S1386" s="34"/>
      <c r="T1386" s="3" t="s">
        <v>293</v>
      </c>
    </row>
    <row r="1387" spans="1:21" s="95" customFormat="1" x14ac:dyDescent="0.35">
      <c r="A1387" s="18"/>
      <c r="B1387" s="18"/>
      <c r="C1387" s="18"/>
      <c r="D1387" s="18"/>
      <c r="E1387" s="94"/>
      <c r="F1387" s="23"/>
      <c r="G1387" s="23"/>
      <c r="H1387" s="23"/>
      <c r="I1387" s="23"/>
      <c r="J1387" s="23"/>
      <c r="K1387" s="36"/>
      <c r="L1387" s="18"/>
      <c r="M1387" s="23">
        <f t="shared" ref="M1387:N1387" si="223">SUM(M1380:M1386)</f>
        <v>646000</v>
      </c>
      <c r="N1387" s="23">
        <f t="shared" si="223"/>
        <v>699615</v>
      </c>
      <c r="O1387" s="23">
        <f>SUM(O1380:O1386)</f>
        <v>1345615</v>
      </c>
      <c r="P1387" s="23">
        <f>+I1379-M1387</f>
        <v>-646000</v>
      </c>
      <c r="Q1387" s="23">
        <f>+J1379-N1387</f>
        <v>646115</v>
      </c>
      <c r="R1387" s="23">
        <f>+P1387+Q1387</f>
        <v>115</v>
      </c>
      <c r="S1387" s="23">
        <f>+O1387</f>
        <v>1345615</v>
      </c>
      <c r="T1387" s="18"/>
      <c r="U1387" s="95" t="s">
        <v>2302</v>
      </c>
    </row>
    <row r="1388" spans="1:21" x14ac:dyDescent="0.35">
      <c r="A1388" s="3" t="s">
        <v>2074</v>
      </c>
      <c r="B1388" s="3" t="s">
        <v>437</v>
      </c>
      <c r="C1388" s="3"/>
      <c r="D1388" s="3">
        <v>117.32</v>
      </c>
      <c r="E1388" s="91">
        <v>11300</v>
      </c>
      <c r="F1388" s="34">
        <f>+D1388*0.8364</f>
        <v>98.126447999999996</v>
      </c>
      <c r="G1388" s="34"/>
      <c r="H1388" s="34">
        <f>+D1388*E1388</f>
        <v>1325716</v>
      </c>
      <c r="I1388" s="34">
        <f>+CEILING(F1388*G1388,1000)</f>
        <v>0</v>
      </c>
      <c r="J1388" s="34">
        <f>(H1388-I1388)</f>
        <v>1325716</v>
      </c>
      <c r="K1388" s="3">
        <v>44661</v>
      </c>
      <c r="L1388" s="3" t="s">
        <v>2109</v>
      </c>
      <c r="M1388" s="34"/>
      <c r="N1388" s="34"/>
      <c r="O1388" s="34"/>
      <c r="P1388" s="34"/>
      <c r="Q1388" s="34"/>
      <c r="R1388" s="34"/>
      <c r="S1388" s="34"/>
      <c r="T1388" s="3" t="s">
        <v>2137</v>
      </c>
      <c r="U1388" s="1" t="s">
        <v>2303</v>
      </c>
    </row>
    <row r="1389" spans="1:21" x14ac:dyDescent="0.35">
      <c r="A1389" s="3" t="s">
        <v>2074</v>
      </c>
      <c r="B1389" s="3"/>
      <c r="C1389" s="3"/>
      <c r="D1389" s="3"/>
      <c r="E1389" s="91"/>
      <c r="F1389" s="34"/>
      <c r="G1389" s="34"/>
      <c r="H1389" s="34"/>
      <c r="I1389" s="34"/>
      <c r="J1389" s="34"/>
      <c r="K1389" s="3">
        <v>44661</v>
      </c>
      <c r="L1389" s="3" t="s">
        <v>9</v>
      </c>
      <c r="M1389" s="34"/>
      <c r="N1389" s="34">
        <v>11000</v>
      </c>
      <c r="O1389" s="34">
        <f t="shared" si="222"/>
        <v>11000</v>
      </c>
      <c r="P1389" s="34"/>
      <c r="Q1389" s="34"/>
      <c r="R1389" s="34"/>
      <c r="S1389" s="34"/>
      <c r="T1389" s="3" t="s">
        <v>2137</v>
      </c>
    </row>
    <row r="1390" spans="1:21" x14ac:dyDescent="0.35">
      <c r="A1390" s="3" t="s">
        <v>2074</v>
      </c>
      <c r="B1390" s="3"/>
      <c r="C1390" s="3"/>
      <c r="D1390" s="3"/>
      <c r="E1390" s="91"/>
      <c r="F1390" s="34">
        <f>+D1390*0.8364</f>
        <v>0</v>
      </c>
      <c r="G1390" s="34"/>
      <c r="H1390" s="34"/>
      <c r="I1390" s="34"/>
      <c r="J1390" s="34"/>
      <c r="K1390" s="21">
        <v>44667</v>
      </c>
      <c r="L1390" s="3" t="s">
        <v>1182</v>
      </c>
      <c r="M1390" s="34"/>
      <c r="N1390" s="34">
        <v>340000</v>
      </c>
      <c r="O1390" s="34">
        <f t="shared" si="222"/>
        <v>340000</v>
      </c>
      <c r="P1390" s="34"/>
      <c r="Q1390" s="34"/>
      <c r="R1390" s="34"/>
      <c r="S1390" s="34"/>
      <c r="T1390" s="3" t="s">
        <v>2137</v>
      </c>
    </row>
    <row r="1391" spans="1:21" x14ac:dyDescent="0.35">
      <c r="A1391" s="3" t="s">
        <v>2074</v>
      </c>
      <c r="B1391" s="3"/>
      <c r="C1391" s="3"/>
      <c r="D1391" s="3"/>
      <c r="E1391" s="91"/>
      <c r="F1391" s="34"/>
      <c r="G1391" s="34"/>
      <c r="H1391" s="34"/>
      <c r="I1391" s="34"/>
      <c r="J1391" s="34"/>
      <c r="K1391" s="21">
        <v>44851</v>
      </c>
      <c r="L1391" s="3" t="s">
        <v>316</v>
      </c>
      <c r="M1391" s="34"/>
      <c r="N1391" s="34">
        <v>583000</v>
      </c>
      <c r="O1391" s="34">
        <f t="shared" si="222"/>
        <v>583000</v>
      </c>
      <c r="P1391" s="34"/>
      <c r="Q1391" s="34"/>
      <c r="R1391" s="34"/>
      <c r="S1391" s="34"/>
      <c r="T1391" s="3" t="s">
        <v>2137</v>
      </c>
    </row>
    <row r="1392" spans="1:21" x14ac:dyDescent="0.35">
      <c r="A1392" s="3" t="s">
        <v>2074</v>
      </c>
      <c r="B1392" s="3"/>
      <c r="C1392" s="3"/>
      <c r="D1392" s="3"/>
      <c r="E1392" s="91"/>
      <c r="F1392" s="34"/>
      <c r="G1392" s="34"/>
      <c r="H1392" s="34"/>
      <c r="I1392" s="34"/>
      <c r="J1392" s="34"/>
      <c r="K1392" s="21">
        <v>44851</v>
      </c>
      <c r="L1392" s="3" t="s">
        <v>9</v>
      </c>
      <c r="M1392" s="34"/>
      <c r="N1392" s="34">
        <v>300000</v>
      </c>
      <c r="O1392" s="34">
        <f t="shared" si="222"/>
        <v>300000</v>
      </c>
      <c r="P1392" s="34"/>
      <c r="Q1392" s="34"/>
      <c r="R1392" s="34"/>
      <c r="S1392" s="34"/>
      <c r="T1392" s="3" t="s">
        <v>2137</v>
      </c>
    </row>
    <row r="1393" spans="1:21" x14ac:dyDescent="0.35">
      <c r="A1393" s="3" t="s">
        <v>2074</v>
      </c>
      <c r="B1393" s="3"/>
      <c r="C1393" s="3"/>
      <c r="D1393" s="3"/>
      <c r="E1393" s="91"/>
      <c r="F1393" s="34"/>
      <c r="G1393" s="34"/>
      <c r="H1393" s="34"/>
      <c r="I1393" s="34"/>
      <c r="J1393" s="34"/>
      <c r="K1393" s="21">
        <v>44869</v>
      </c>
      <c r="L1393" s="3" t="s">
        <v>9</v>
      </c>
      <c r="M1393" s="34"/>
      <c r="N1393" s="34">
        <v>100000</v>
      </c>
      <c r="O1393" s="34">
        <f t="shared" si="222"/>
        <v>100000</v>
      </c>
      <c r="P1393" s="34"/>
      <c r="Q1393" s="34"/>
      <c r="R1393" s="34"/>
      <c r="S1393" s="34"/>
      <c r="T1393" s="3" t="s">
        <v>2137</v>
      </c>
    </row>
    <row r="1394" spans="1:21" x14ac:dyDescent="0.35">
      <c r="A1394" s="3" t="s">
        <v>2074</v>
      </c>
      <c r="B1394" s="3"/>
      <c r="C1394" s="3"/>
      <c r="D1394" s="3"/>
      <c r="E1394" s="91"/>
      <c r="F1394" s="34"/>
      <c r="G1394" s="34"/>
      <c r="H1394" s="34"/>
      <c r="I1394" s="34"/>
      <c r="J1394" s="34"/>
      <c r="K1394" s="21">
        <v>44872</v>
      </c>
      <c r="L1394" s="3" t="s">
        <v>9</v>
      </c>
      <c r="M1394" s="34"/>
      <c r="N1394" s="34">
        <v>-8284</v>
      </c>
      <c r="O1394" s="34">
        <f t="shared" si="222"/>
        <v>-8284</v>
      </c>
      <c r="P1394" s="34"/>
      <c r="Q1394" s="34"/>
      <c r="R1394" s="34"/>
      <c r="S1394" s="34"/>
      <c r="T1394" s="3" t="s">
        <v>2137</v>
      </c>
    </row>
    <row r="1395" spans="1:21" x14ac:dyDescent="0.35">
      <c r="A1395" s="3" t="s">
        <v>2074</v>
      </c>
      <c r="B1395" s="3"/>
      <c r="C1395" s="3"/>
      <c r="D1395" s="3"/>
      <c r="E1395" s="91"/>
      <c r="F1395" s="34"/>
      <c r="G1395" s="34"/>
      <c r="H1395" s="34"/>
      <c r="I1395" s="34"/>
      <c r="J1395" s="34"/>
      <c r="K1395" s="3"/>
      <c r="L1395" s="3"/>
      <c r="M1395" s="34"/>
      <c r="N1395" s="34"/>
      <c r="O1395" s="34"/>
      <c r="P1395" s="34"/>
      <c r="Q1395" s="34"/>
      <c r="R1395" s="34"/>
      <c r="S1395" s="34"/>
      <c r="T1395" s="3" t="s">
        <v>2137</v>
      </c>
    </row>
    <row r="1396" spans="1:21" s="95" customFormat="1" x14ac:dyDescent="0.35">
      <c r="A1396" s="18"/>
      <c r="B1396" s="18"/>
      <c r="C1396" s="18"/>
      <c r="D1396" s="18"/>
      <c r="E1396" s="94"/>
      <c r="F1396" s="23"/>
      <c r="G1396" s="23"/>
      <c r="H1396" s="23"/>
      <c r="I1396" s="23"/>
      <c r="J1396" s="23"/>
      <c r="K1396" s="18"/>
      <c r="L1396" s="18"/>
      <c r="M1396" s="23">
        <f t="shared" ref="M1396:N1396" si="224">SUM(M1389:M1395)</f>
        <v>0</v>
      </c>
      <c r="N1396" s="23">
        <f t="shared" si="224"/>
        <v>1325716</v>
      </c>
      <c r="O1396" s="23">
        <f>SUM(O1389:O1395)</f>
        <v>1325716</v>
      </c>
      <c r="P1396" s="23">
        <f>+I1388-M1396</f>
        <v>0</v>
      </c>
      <c r="Q1396" s="23">
        <f>+J1388-N1396</f>
        <v>0</v>
      </c>
      <c r="R1396" s="23">
        <f>+P1396+Q1396</f>
        <v>0</v>
      </c>
      <c r="S1396" s="23">
        <f>+O1396</f>
        <v>1325716</v>
      </c>
      <c r="T1396" s="18"/>
      <c r="U1396" s="95" t="s">
        <v>2302</v>
      </c>
    </row>
    <row r="1397" spans="1:21" s="28" customFormat="1" x14ac:dyDescent="0.35">
      <c r="A1397" s="26" t="s">
        <v>2075</v>
      </c>
      <c r="B1397" s="26" t="s">
        <v>437</v>
      </c>
      <c r="C1397" s="26"/>
      <c r="D1397" s="26">
        <v>141.19999999999999</v>
      </c>
      <c r="E1397" s="96">
        <v>18000</v>
      </c>
      <c r="F1397" s="27">
        <f t="shared" ref="F1397:F1398" si="225">+D1397*0.8364</f>
        <v>118.09967999999999</v>
      </c>
      <c r="G1397" s="27"/>
      <c r="H1397" s="27">
        <f t="shared" ref="H1397:H1398" si="226">+D1397*E1397</f>
        <v>2541600</v>
      </c>
      <c r="I1397" s="27">
        <f t="shared" ref="I1397:I1398" si="227">+CEILING(F1397*G1397,1000)</f>
        <v>0</v>
      </c>
      <c r="J1397" s="27">
        <f t="shared" ref="J1397:J1398" si="228">(H1397-I1397)</f>
        <v>2541600</v>
      </c>
      <c r="K1397" s="26"/>
      <c r="L1397" s="26"/>
      <c r="M1397" s="27"/>
      <c r="N1397" s="27"/>
      <c r="O1397" s="27">
        <v>0</v>
      </c>
      <c r="P1397" s="27">
        <f>+I1397</f>
        <v>0</v>
      </c>
      <c r="Q1397" s="27">
        <f>+J1397</f>
        <v>2541600</v>
      </c>
      <c r="R1397" s="27">
        <f>+P1397+Q1397</f>
        <v>2541600</v>
      </c>
      <c r="S1397" s="27">
        <f>+O1397</f>
        <v>0</v>
      </c>
      <c r="T1397" s="26" t="s">
        <v>2151</v>
      </c>
      <c r="U1397" s="28" t="s">
        <v>2303</v>
      </c>
    </row>
    <row r="1398" spans="1:21" x14ac:dyDescent="0.35">
      <c r="A1398" s="3" t="s">
        <v>2076</v>
      </c>
      <c r="B1398" s="3" t="s">
        <v>437</v>
      </c>
      <c r="C1398" s="3"/>
      <c r="D1398" s="3">
        <v>118.02</v>
      </c>
      <c r="E1398" s="91">
        <v>11500</v>
      </c>
      <c r="F1398" s="34">
        <f t="shared" si="225"/>
        <v>98.711928</v>
      </c>
      <c r="G1398" s="34"/>
      <c r="H1398" s="34">
        <f t="shared" si="226"/>
        <v>1357230</v>
      </c>
      <c r="I1398" s="34">
        <f t="shared" si="227"/>
        <v>0</v>
      </c>
      <c r="J1398" s="34">
        <f t="shared" si="228"/>
        <v>1357230</v>
      </c>
      <c r="K1398" s="98">
        <v>44671</v>
      </c>
      <c r="L1398" s="3" t="s">
        <v>2109</v>
      </c>
      <c r="M1398" s="34"/>
      <c r="N1398" s="34"/>
      <c r="O1398" s="34"/>
      <c r="P1398" s="34"/>
      <c r="Q1398" s="34"/>
      <c r="R1398" s="34"/>
      <c r="S1398" s="34"/>
      <c r="T1398" s="3" t="s">
        <v>2135</v>
      </c>
      <c r="U1398" s="1" t="s">
        <v>2303</v>
      </c>
    </row>
    <row r="1399" spans="1:21" x14ac:dyDescent="0.35">
      <c r="A1399" s="3" t="s">
        <v>2076</v>
      </c>
      <c r="B1399" s="3"/>
      <c r="C1399" s="3"/>
      <c r="D1399" s="3"/>
      <c r="E1399" s="91"/>
      <c r="F1399" s="34"/>
      <c r="G1399" s="34"/>
      <c r="H1399" s="34"/>
      <c r="I1399" s="34"/>
      <c r="J1399" s="34"/>
      <c r="K1399" s="98">
        <v>44642</v>
      </c>
      <c r="L1399" s="3" t="s">
        <v>9</v>
      </c>
      <c r="M1399" s="34"/>
      <c r="N1399" s="34">
        <v>5000</v>
      </c>
      <c r="O1399" s="34">
        <f t="shared" ref="O1399:O1407" si="229">+SUM(M1399:N1399)</f>
        <v>5000</v>
      </c>
      <c r="P1399" s="34"/>
      <c r="Q1399" s="34"/>
      <c r="R1399" s="34"/>
      <c r="S1399" s="34"/>
      <c r="T1399" s="3" t="s">
        <v>2135</v>
      </c>
    </row>
    <row r="1400" spans="1:21" x14ac:dyDescent="0.35">
      <c r="A1400" s="3" t="s">
        <v>2076</v>
      </c>
      <c r="B1400" s="3"/>
      <c r="C1400" s="3"/>
      <c r="D1400" s="3"/>
      <c r="E1400" s="91"/>
      <c r="F1400" s="34"/>
      <c r="G1400" s="34"/>
      <c r="H1400" s="34"/>
      <c r="I1400" s="34"/>
      <c r="J1400" s="34"/>
      <c r="K1400" s="98">
        <v>44660</v>
      </c>
      <c r="L1400" s="3" t="s">
        <v>1182</v>
      </c>
      <c r="M1400" s="34"/>
      <c r="N1400" s="34">
        <v>-5000</v>
      </c>
      <c r="O1400" s="34">
        <f t="shared" si="229"/>
        <v>-5000</v>
      </c>
      <c r="P1400" s="34"/>
      <c r="Q1400" s="34"/>
      <c r="R1400" s="34"/>
      <c r="S1400" s="34"/>
      <c r="T1400" s="3" t="s">
        <v>2135</v>
      </c>
    </row>
    <row r="1401" spans="1:21" x14ac:dyDescent="0.35">
      <c r="A1401" s="3" t="s">
        <v>2076</v>
      </c>
      <c r="B1401" s="3"/>
      <c r="C1401" s="3"/>
      <c r="D1401" s="3"/>
      <c r="E1401" s="91"/>
      <c r="F1401" s="34"/>
      <c r="G1401" s="34"/>
      <c r="H1401" s="34"/>
      <c r="I1401" s="34"/>
      <c r="J1401" s="34"/>
      <c r="K1401" s="98">
        <v>44676</v>
      </c>
      <c r="L1401" s="3" t="s">
        <v>316</v>
      </c>
      <c r="M1401" s="34"/>
      <c r="N1401" s="34">
        <v>100000</v>
      </c>
      <c r="O1401" s="34">
        <f t="shared" si="229"/>
        <v>100000</v>
      </c>
      <c r="P1401" s="34"/>
      <c r="Q1401" s="34"/>
      <c r="R1401" s="34"/>
      <c r="S1401" s="34"/>
      <c r="T1401" s="3" t="s">
        <v>1618</v>
      </c>
    </row>
    <row r="1402" spans="1:21" x14ac:dyDescent="0.35">
      <c r="A1402" s="3" t="s">
        <v>2076</v>
      </c>
      <c r="B1402" s="3"/>
      <c r="C1402" s="3"/>
      <c r="D1402" s="3"/>
      <c r="E1402" s="91"/>
      <c r="F1402" s="34"/>
      <c r="G1402" s="34"/>
      <c r="H1402" s="34"/>
      <c r="I1402" s="34"/>
      <c r="J1402" s="34"/>
      <c r="K1402" s="98">
        <v>45041</v>
      </c>
      <c r="L1402" s="3" t="s">
        <v>316</v>
      </c>
      <c r="M1402" s="34"/>
      <c r="N1402" s="34">
        <v>307000</v>
      </c>
      <c r="O1402" s="34">
        <f t="shared" si="229"/>
        <v>307000</v>
      </c>
      <c r="P1402" s="34"/>
      <c r="Q1402" s="34"/>
      <c r="R1402" s="34"/>
      <c r="S1402" s="34"/>
      <c r="T1402" s="3" t="s">
        <v>1618</v>
      </c>
    </row>
    <row r="1403" spans="1:21" x14ac:dyDescent="0.35">
      <c r="A1403" s="3" t="s">
        <v>2076</v>
      </c>
      <c r="B1403" s="3"/>
      <c r="C1403" s="3"/>
      <c r="D1403" s="3"/>
      <c r="E1403" s="91"/>
      <c r="F1403" s="34"/>
      <c r="G1403" s="34"/>
      <c r="H1403" s="34"/>
      <c r="I1403" s="34"/>
      <c r="J1403" s="34"/>
      <c r="K1403" s="98">
        <v>45037</v>
      </c>
      <c r="L1403" s="3" t="s">
        <v>9</v>
      </c>
      <c r="M1403" s="34"/>
      <c r="N1403" s="34">
        <v>200000</v>
      </c>
      <c r="O1403" s="34">
        <f t="shared" si="229"/>
        <v>200000</v>
      </c>
      <c r="P1403" s="34"/>
      <c r="Q1403" s="34"/>
      <c r="R1403" s="34"/>
      <c r="S1403" s="34"/>
      <c r="T1403" s="3" t="s">
        <v>1618</v>
      </c>
    </row>
    <row r="1404" spans="1:21" x14ac:dyDescent="0.35">
      <c r="A1404" s="3" t="s">
        <v>2076</v>
      </c>
      <c r="B1404" s="3"/>
      <c r="C1404" s="3"/>
      <c r="D1404" s="3"/>
      <c r="E1404" s="91"/>
      <c r="F1404" s="34">
        <f>+D1404*0.8364</f>
        <v>0</v>
      </c>
      <c r="G1404" s="34"/>
      <c r="H1404" s="34"/>
      <c r="I1404" s="34"/>
      <c r="J1404" s="34"/>
      <c r="K1404" s="98">
        <v>44700</v>
      </c>
      <c r="L1404" s="3" t="s">
        <v>316</v>
      </c>
      <c r="M1404" s="34"/>
      <c r="N1404" s="34">
        <v>245000</v>
      </c>
      <c r="O1404" s="34">
        <f t="shared" si="229"/>
        <v>245000</v>
      </c>
      <c r="P1404" s="34"/>
      <c r="Q1404" s="34"/>
      <c r="R1404" s="34"/>
      <c r="S1404" s="34"/>
      <c r="T1404" s="3" t="s">
        <v>1618</v>
      </c>
    </row>
    <row r="1405" spans="1:21" x14ac:dyDescent="0.35">
      <c r="A1405" s="3" t="s">
        <v>2076</v>
      </c>
      <c r="B1405" s="3"/>
      <c r="C1405" s="3"/>
      <c r="D1405" s="3"/>
      <c r="E1405" s="91"/>
      <c r="F1405" s="34"/>
      <c r="G1405" s="34"/>
      <c r="H1405" s="34"/>
      <c r="I1405" s="34"/>
      <c r="J1405" s="34"/>
      <c r="K1405" s="98">
        <v>45057</v>
      </c>
      <c r="L1405" s="3" t="s">
        <v>9</v>
      </c>
      <c r="M1405" s="34"/>
      <c r="N1405" s="34">
        <v>240000</v>
      </c>
      <c r="O1405" s="34">
        <f t="shared" si="229"/>
        <v>240000</v>
      </c>
      <c r="P1405" s="34"/>
      <c r="Q1405" s="34"/>
      <c r="R1405" s="34"/>
      <c r="S1405" s="34"/>
      <c r="T1405" s="3" t="s">
        <v>1618</v>
      </c>
    </row>
    <row r="1406" spans="1:21" x14ac:dyDescent="0.35">
      <c r="A1406" s="3" t="s">
        <v>2076</v>
      </c>
      <c r="B1406" s="3"/>
      <c r="C1406" s="3"/>
      <c r="D1406" s="3"/>
      <c r="E1406" s="91"/>
      <c r="F1406" s="34"/>
      <c r="G1406" s="34"/>
      <c r="H1406" s="34"/>
      <c r="I1406" s="34"/>
      <c r="J1406" s="34"/>
      <c r="K1406" s="98">
        <v>45059</v>
      </c>
      <c r="L1406" s="3" t="s">
        <v>9</v>
      </c>
      <c r="M1406" s="34"/>
      <c r="N1406" s="34">
        <v>15230</v>
      </c>
      <c r="O1406" s="34">
        <f t="shared" si="229"/>
        <v>15230</v>
      </c>
      <c r="P1406" s="34"/>
      <c r="Q1406" s="34"/>
      <c r="R1406" s="34"/>
      <c r="S1406" s="34"/>
      <c r="T1406" s="3" t="s">
        <v>1618</v>
      </c>
    </row>
    <row r="1407" spans="1:21" x14ac:dyDescent="0.35">
      <c r="A1407" s="3" t="s">
        <v>2076</v>
      </c>
      <c r="B1407" s="3"/>
      <c r="C1407" s="3"/>
      <c r="D1407" s="3"/>
      <c r="E1407" s="91"/>
      <c r="F1407" s="34"/>
      <c r="G1407" s="34"/>
      <c r="H1407" s="34"/>
      <c r="I1407" s="34"/>
      <c r="J1407" s="34"/>
      <c r="K1407" s="98">
        <v>45057</v>
      </c>
      <c r="L1407" s="3" t="s">
        <v>9</v>
      </c>
      <c r="M1407" s="34"/>
      <c r="N1407" s="34">
        <v>250000</v>
      </c>
      <c r="O1407" s="34">
        <f t="shared" si="229"/>
        <v>250000</v>
      </c>
      <c r="P1407" s="34"/>
      <c r="Q1407" s="34"/>
      <c r="R1407" s="34"/>
      <c r="S1407" s="34"/>
      <c r="T1407" s="3" t="s">
        <v>1618</v>
      </c>
    </row>
    <row r="1408" spans="1:21" x14ac:dyDescent="0.35">
      <c r="A1408" s="3" t="s">
        <v>2076</v>
      </c>
      <c r="B1408" s="3"/>
      <c r="C1408" s="3"/>
      <c r="D1408" s="3"/>
      <c r="E1408" s="91"/>
      <c r="F1408" s="34"/>
      <c r="G1408" s="34"/>
      <c r="H1408" s="34"/>
      <c r="I1408" s="34"/>
      <c r="J1408" s="34"/>
      <c r="K1408" s="21"/>
      <c r="L1408" s="3"/>
      <c r="M1408" s="34"/>
      <c r="N1408" s="34"/>
      <c r="O1408" s="34"/>
      <c r="P1408" s="34"/>
      <c r="Q1408" s="34"/>
      <c r="R1408" s="34"/>
      <c r="S1408" s="34"/>
      <c r="T1408" s="3" t="s">
        <v>1618</v>
      </c>
    </row>
    <row r="1409" spans="1:21" s="95" customFormat="1" x14ac:dyDescent="0.35">
      <c r="A1409" s="18"/>
      <c r="B1409" s="18"/>
      <c r="C1409" s="18"/>
      <c r="D1409" s="18"/>
      <c r="E1409" s="94"/>
      <c r="F1409" s="23"/>
      <c r="G1409" s="23"/>
      <c r="H1409" s="23"/>
      <c r="I1409" s="23"/>
      <c r="J1409" s="23"/>
      <c r="K1409" s="36"/>
      <c r="L1409" s="18"/>
      <c r="M1409" s="23">
        <f t="shared" ref="M1409:N1409" si="230">SUM(M1399:M1408)</f>
        <v>0</v>
      </c>
      <c r="N1409" s="23">
        <f t="shared" si="230"/>
        <v>1357230</v>
      </c>
      <c r="O1409" s="23">
        <f>SUM(O1399:O1408)</f>
        <v>1357230</v>
      </c>
      <c r="P1409" s="23">
        <f>+I1398-M1409</f>
        <v>0</v>
      </c>
      <c r="Q1409" s="23">
        <f>+J1398-N1409</f>
        <v>0</v>
      </c>
      <c r="R1409" s="23">
        <f>+P1409+Q1409</f>
        <v>0</v>
      </c>
      <c r="S1409" s="23">
        <f>+O1409</f>
        <v>1357230</v>
      </c>
      <c r="T1409" s="18"/>
      <c r="U1409" s="95" t="s">
        <v>2302</v>
      </c>
    </row>
    <row r="1410" spans="1:21" x14ac:dyDescent="0.35">
      <c r="A1410" s="3" t="s">
        <v>2077</v>
      </c>
      <c r="B1410" s="3" t="s">
        <v>437</v>
      </c>
      <c r="C1410" s="3"/>
      <c r="D1410" s="3">
        <v>118.33</v>
      </c>
      <c r="E1410" s="91">
        <v>11500</v>
      </c>
      <c r="F1410" s="34">
        <f>+D1410*0.8364</f>
        <v>98.971212000000008</v>
      </c>
      <c r="G1410" s="34"/>
      <c r="H1410" s="34">
        <f>+D1410*E1410</f>
        <v>1360795</v>
      </c>
      <c r="I1410" s="34">
        <f>+CEILING(F1410*G1410,1000)</f>
        <v>0</v>
      </c>
      <c r="J1410" s="34">
        <f>(H1410-I1410)</f>
        <v>1360795</v>
      </c>
      <c r="K1410" s="21">
        <v>44611</v>
      </c>
      <c r="L1410" s="3" t="s">
        <v>2109</v>
      </c>
      <c r="M1410" s="34"/>
      <c r="N1410" s="34"/>
      <c r="O1410" s="34"/>
      <c r="P1410" s="34"/>
      <c r="Q1410" s="34"/>
      <c r="R1410" s="34"/>
      <c r="S1410" s="34"/>
      <c r="T1410" s="3" t="s">
        <v>2150</v>
      </c>
      <c r="U1410" s="1" t="s">
        <v>2303</v>
      </c>
    </row>
    <row r="1411" spans="1:21" x14ac:dyDescent="0.35">
      <c r="A1411" s="3" t="s">
        <v>2077</v>
      </c>
      <c r="B1411" s="3"/>
      <c r="C1411" s="3"/>
      <c r="D1411" s="3"/>
      <c r="E1411" s="91"/>
      <c r="F1411" s="34"/>
      <c r="G1411" s="34"/>
      <c r="H1411" s="34"/>
      <c r="I1411" s="34"/>
      <c r="J1411" s="34"/>
      <c r="K1411" s="21">
        <v>44612</v>
      </c>
      <c r="L1411" s="3" t="s">
        <v>9</v>
      </c>
      <c r="M1411" s="34"/>
      <c r="N1411" s="34">
        <v>772795</v>
      </c>
      <c r="O1411" s="34">
        <f t="shared" ref="O1411:O1416" si="231">+SUM(M1411:N1411)</f>
        <v>772795</v>
      </c>
      <c r="P1411" s="34"/>
      <c r="Q1411" s="34"/>
      <c r="R1411" s="34"/>
      <c r="S1411" s="34"/>
      <c r="T1411" s="3" t="s">
        <v>2150</v>
      </c>
    </row>
    <row r="1412" spans="1:21" x14ac:dyDescent="0.35">
      <c r="A1412" s="3" t="s">
        <v>2077</v>
      </c>
      <c r="B1412" s="3"/>
      <c r="C1412" s="3"/>
      <c r="D1412" s="3"/>
      <c r="E1412" s="91"/>
      <c r="F1412" s="34"/>
      <c r="G1412" s="34"/>
      <c r="H1412" s="34"/>
      <c r="I1412" s="34"/>
      <c r="J1412" s="34"/>
      <c r="K1412" s="21">
        <v>44623</v>
      </c>
      <c r="L1412" s="3" t="s">
        <v>316</v>
      </c>
      <c r="M1412" s="34">
        <v>289000</v>
      </c>
      <c r="N1412" s="34"/>
      <c r="O1412" s="34">
        <f t="shared" si="231"/>
        <v>289000</v>
      </c>
      <c r="P1412" s="34"/>
      <c r="Q1412" s="34"/>
      <c r="R1412" s="34"/>
      <c r="S1412" s="34"/>
      <c r="T1412" s="3" t="s">
        <v>2150</v>
      </c>
    </row>
    <row r="1413" spans="1:21" x14ac:dyDescent="0.35">
      <c r="A1413" s="3" t="s">
        <v>2077</v>
      </c>
      <c r="B1413" s="3"/>
      <c r="C1413" s="3"/>
      <c r="D1413" s="3"/>
      <c r="E1413" s="91"/>
      <c r="F1413" s="34"/>
      <c r="G1413" s="34"/>
      <c r="H1413" s="34"/>
      <c r="I1413" s="34"/>
      <c r="J1413" s="34"/>
      <c r="K1413" s="21">
        <v>44623</v>
      </c>
      <c r="L1413" s="3" t="s">
        <v>316</v>
      </c>
      <c r="M1413" s="34">
        <v>299000</v>
      </c>
      <c r="N1413" s="34"/>
      <c r="O1413" s="34">
        <f t="shared" si="231"/>
        <v>299000</v>
      </c>
      <c r="P1413" s="34"/>
      <c r="Q1413" s="34"/>
      <c r="R1413" s="34"/>
      <c r="S1413" s="34"/>
      <c r="T1413" s="3" t="s">
        <v>2150</v>
      </c>
    </row>
    <row r="1414" spans="1:21" x14ac:dyDescent="0.35">
      <c r="A1414" s="3" t="s">
        <v>2077</v>
      </c>
      <c r="B1414" s="3"/>
      <c r="C1414" s="3"/>
      <c r="D1414" s="3"/>
      <c r="E1414" s="91"/>
      <c r="F1414" s="34"/>
      <c r="G1414" s="34"/>
      <c r="H1414" s="34"/>
      <c r="I1414" s="34"/>
      <c r="J1414" s="34"/>
      <c r="K1414" s="21">
        <v>45180</v>
      </c>
      <c r="L1414" s="3" t="s">
        <v>316</v>
      </c>
      <c r="M1414" s="34">
        <v>654000</v>
      </c>
      <c r="N1414" s="34"/>
      <c r="O1414" s="34">
        <f t="shared" si="231"/>
        <v>654000</v>
      </c>
      <c r="P1414" s="34"/>
      <c r="Q1414" s="34"/>
      <c r="R1414" s="34"/>
      <c r="S1414" s="34"/>
      <c r="T1414" s="3" t="s">
        <v>2150</v>
      </c>
    </row>
    <row r="1415" spans="1:21" x14ac:dyDescent="0.35">
      <c r="A1415" s="3" t="s">
        <v>2077</v>
      </c>
      <c r="B1415" s="3"/>
      <c r="C1415" s="3"/>
      <c r="D1415" s="3"/>
      <c r="E1415" s="91"/>
      <c r="F1415" s="34"/>
      <c r="G1415" s="34"/>
      <c r="H1415" s="34"/>
      <c r="I1415" s="34"/>
      <c r="J1415" s="34"/>
      <c r="K1415" s="21">
        <v>45185</v>
      </c>
      <c r="L1415" s="3" t="s">
        <v>316</v>
      </c>
      <c r="M1415" s="34">
        <v>-299000</v>
      </c>
      <c r="N1415" s="34"/>
      <c r="O1415" s="34">
        <f t="shared" si="231"/>
        <v>-299000</v>
      </c>
      <c r="P1415" s="34"/>
      <c r="Q1415" s="34"/>
      <c r="R1415" s="34"/>
      <c r="S1415" s="34"/>
      <c r="T1415" s="3" t="s">
        <v>2150</v>
      </c>
    </row>
    <row r="1416" spans="1:21" x14ac:dyDescent="0.35">
      <c r="A1416" s="3" t="s">
        <v>2077</v>
      </c>
      <c r="B1416" s="3"/>
      <c r="C1416" s="3"/>
      <c r="D1416" s="3"/>
      <c r="E1416" s="91"/>
      <c r="F1416" s="34"/>
      <c r="G1416" s="34"/>
      <c r="H1416" s="34"/>
      <c r="I1416" s="34"/>
      <c r="J1416" s="34"/>
      <c r="K1416" s="21">
        <v>45188</v>
      </c>
      <c r="L1416" s="3" t="s">
        <v>9</v>
      </c>
      <c r="M1416" s="34"/>
      <c r="N1416" s="34">
        <v>-355000</v>
      </c>
      <c r="O1416" s="34">
        <f t="shared" si="231"/>
        <v>-355000</v>
      </c>
      <c r="P1416" s="34"/>
      <c r="Q1416" s="34"/>
      <c r="R1416" s="34"/>
      <c r="S1416" s="34"/>
      <c r="T1416" s="3" t="s">
        <v>2150</v>
      </c>
    </row>
    <row r="1417" spans="1:21" x14ac:dyDescent="0.35">
      <c r="A1417" s="3" t="s">
        <v>2077</v>
      </c>
      <c r="B1417" s="3"/>
      <c r="C1417" s="3"/>
      <c r="D1417" s="3"/>
      <c r="E1417" s="91"/>
      <c r="F1417" s="34"/>
      <c r="G1417" s="34"/>
      <c r="H1417" s="34"/>
      <c r="I1417" s="34"/>
      <c r="J1417" s="34"/>
      <c r="K1417" s="21"/>
      <c r="L1417" s="3"/>
      <c r="M1417" s="34"/>
      <c r="N1417" s="34"/>
      <c r="O1417" s="34"/>
      <c r="P1417" s="34"/>
      <c r="Q1417" s="34"/>
      <c r="R1417" s="34"/>
      <c r="S1417" s="34"/>
      <c r="T1417" s="3" t="s">
        <v>2150</v>
      </c>
    </row>
    <row r="1418" spans="1:21" s="95" customFormat="1" x14ac:dyDescent="0.35">
      <c r="A1418" s="18"/>
      <c r="B1418" s="18"/>
      <c r="C1418" s="18"/>
      <c r="D1418" s="18"/>
      <c r="E1418" s="94"/>
      <c r="F1418" s="23"/>
      <c r="G1418" s="23"/>
      <c r="H1418" s="23"/>
      <c r="I1418" s="23"/>
      <c r="J1418" s="23"/>
      <c r="K1418" s="36"/>
      <c r="L1418" s="18"/>
      <c r="M1418" s="23">
        <f t="shared" ref="M1418:N1418" si="232">SUM(M1411:M1417)</f>
        <v>943000</v>
      </c>
      <c r="N1418" s="23">
        <f t="shared" si="232"/>
        <v>417795</v>
      </c>
      <c r="O1418" s="23">
        <f>SUM(O1411:O1417)</f>
        <v>1360795</v>
      </c>
      <c r="P1418" s="23">
        <f>+I1410-M1418</f>
        <v>-943000</v>
      </c>
      <c r="Q1418" s="23">
        <f>+J1410-N1418</f>
        <v>943000</v>
      </c>
      <c r="R1418" s="23">
        <f>+P1418+Q1418</f>
        <v>0</v>
      </c>
      <c r="S1418" s="23">
        <f>+O1418</f>
        <v>1360795</v>
      </c>
      <c r="T1418" s="18"/>
      <c r="U1418" s="95" t="s">
        <v>2302</v>
      </c>
    </row>
    <row r="1419" spans="1:21" x14ac:dyDescent="0.35">
      <c r="A1419" s="3" t="s">
        <v>2078</v>
      </c>
      <c r="B1419" s="3" t="s">
        <v>437</v>
      </c>
      <c r="C1419" s="3"/>
      <c r="D1419" s="3">
        <v>118.64</v>
      </c>
      <c r="E1419" s="91">
        <v>11500</v>
      </c>
      <c r="F1419" s="34">
        <f>+D1419*0.8364</f>
        <v>99.230496000000002</v>
      </c>
      <c r="G1419" s="34"/>
      <c r="H1419" s="34">
        <f>+D1419*E1419</f>
        <v>1364360</v>
      </c>
      <c r="I1419" s="34">
        <f>+CEILING(F1419*G1419,1000)</f>
        <v>0</v>
      </c>
      <c r="J1419" s="34">
        <f>(H1419-I1419)</f>
        <v>1364360</v>
      </c>
      <c r="K1419" s="21">
        <v>44597</v>
      </c>
      <c r="L1419" s="3" t="s">
        <v>2109</v>
      </c>
      <c r="M1419" s="34"/>
      <c r="N1419" s="34"/>
      <c r="O1419" s="34"/>
      <c r="P1419" s="34"/>
      <c r="Q1419" s="34"/>
      <c r="R1419" s="34"/>
      <c r="S1419" s="34"/>
      <c r="T1419" s="3" t="s">
        <v>2139</v>
      </c>
      <c r="U1419" s="1" t="s">
        <v>2303</v>
      </c>
    </row>
    <row r="1420" spans="1:21" x14ac:dyDescent="0.35">
      <c r="A1420" s="3" t="s">
        <v>2078</v>
      </c>
      <c r="B1420" s="3"/>
      <c r="C1420" s="3"/>
      <c r="D1420" s="3"/>
      <c r="E1420" s="91"/>
      <c r="F1420" s="34"/>
      <c r="G1420" s="34"/>
      <c r="H1420" s="34"/>
      <c r="I1420" s="34"/>
      <c r="J1420" s="34"/>
      <c r="K1420" s="3">
        <v>44597</v>
      </c>
      <c r="L1420" s="3" t="s">
        <v>316</v>
      </c>
      <c r="M1420" s="34">
        <v>10000</v>
      </c>
      <c r="N1420" s="34"/>
      <c r="O1420" s="34">
        <f t="shared" ref="O1420:O1427" si="233">+SUM(M1420:N1420)</f>
        <v>10000</v>
      </c>
      <c r="P1420" s="34"/>
      <c r="Q1420" s="34"/>
      <c r="R1420" s="34"/>
      <c r="S1420" s="34"/>
      <c r="T1420" s="3" t="s">
        <v>2153</v>
      </c>
    </row>
    <row r="1421" spans="1:21" x14ac:dyDescent="0.35">
      <c r="A1421" s="3" t="s">
        <v>2078</v>
      </c>
      <c r="B1421" s="3"/>
      <c r="C1421" s="3"/>
      <c r="D1421" s="3"/>
      <c r="E1421" s="91"/>
      <c r="F1421" s="34"/>
      <c r="G1421" s="34"/>
      <c r="H1421" s="34"/>
      <c r="I1421" s="34"/>
      <c r="J1421" s="34"/>
      <c r="K1421" s="3">
        <v>44635</v>
      </c>
      <c r="L1421" s="3" t="s">
        <v>316</v>
      </c>
      <c r="M1421" s="34">
        <v>40000</v>
      </c>
      <c r="N1421" s="34"/>
      <c r="O1421" s="34">
        <f t="shared" si="233"/>
        <v>40000</v>
      </c>
      <c r="P1421" s="34"/>
      <c r="Q1421" s="34"/>
      <c r="R1421" s="34"/>
      <c r="S1421" s="34"/>
      <c r="T1421" s="3" t="s">
        <v>2153</v>
      </c>
    </row>
    <row r="1422" spans="1:21" x14ac:dyDescent="0.35">
      <c r="A1422" s="3" t="s">
        <v>2078</v>
      </c>
      <c r="B1422" s="3"/>
      <c r="C1422" s="3"/>
      <c r="D1422" s="3"/>
      <c r="E1422" s="91"/>
      <c r="F1422" s="34">
        <f>+D1422*0.8364</f>
        <v>0</v>
      </c>
      <c r="G1422" s="34"/>
      <c r="H1422" s="34"/>
      <c r="I1422" s="34"/>
      <c r="J1422" s="34"/>
      <c r="K1422" s="21">
        <v>44883</v>
      </c>
      <c r="L1422" s="3" t="s">
        <v>316</v>
      </c>
      <c r="M1422" s="34">
        <v>-50000</v>
      </c>
      <c r="N1422" s="34"/>
      <c r="O1422" s="34">
        <f t="shared" si="233"/>
        <v>-50000</v>
      </c>
      <c r="P1422" s="34"/>
      <c r="Q1422" s="34"/>
      <c r="R1422" s="34"/>
      <c r="S1422" s="34"/>
      <c r="T1422" s="3" t="s">
        <v>2153</v>
      </c>
    </row>
    <row r="1423" spans="1:21" x14ac:dyDescent="0.35">
      <c r="A1423" s="3" t="s">
        <v>2078</v>
      </c>
      <c r="B1423" s="3"/>
      <c r="C1423" s="3" t="s">
        <v>2079</v>
      </c>
      <c r="D1423" s="3"/>
      <c r="E1423" s="91"/>
      <c r="F1423" s="34"/>
      <c r="G1423" s="34"/>
      <c r="H1423" s="34"/>
      <c r="I1423" s="34"/>
      <c r="J1423" s="34"/>
      <c r="K1423" s="21">
        <v>44956</v>
      </c>
      <c r="L1423" s="3" t="s">
        <v>316</v>
      </c>
      <c r="M1423" s="34">
        <v>11000</v>
      </c>
      <c r="N1423" s="34"/>
      <c r="O1423" s="34">
        <f t="shared" si="233"/>
        <v>11000</v>
      </c>
      <c r="P1423" s="34"/>
      <c r="Q1423" s="34"/>
      <c r="R1423" s="34"/>
      <c r="S1423" s="34"/>
      <c r="T1423" s="3" t="s">
        <v>2139</v>
      </c>
    </row>
    <row r="1424" spans="1:21" x14ac:dyDescent="0.35">
      <c r="A1424" s="3" t="s">
        <v>2078</v>
      </c>
      <c r="B1424" s="3"/>
      <c r="C1424" s="3"/>
      <c r="D1424" s="3"/>
      <c r="E1424" s="91"/>
      <c r="F1424" s="34"/>
      <c r="G1424" s="34"/>
      <c r="H1424" s="34"/>
      <c r="I1424" s="34"/>
      <c r="J1424" s="34"/>
      <c r="K1424" s="21">
        <v>44969</v>
      </c>
      <c r="L1424" s="3" t="s">
        <v>9</v>
      </c>
      <c r="M1424" s="34"/>
      <c r="N1424" s="34">
        <v>10000</v>
      </c>
      <c r="O1424" s="34">
        <f t="shared" si="233"/>
        <v>10000</v>
      </c>
      <c r="P1424" s="34"/>
      <c r="Q1424" s="34"/>
      <c r="R1424" s="34"/>
      <c r="S1424" s="34"/>
      <c r="T1424" s="3" t="s">
        <v>2139</v>
      </c>
    </row>
    <row r="1425" spans="1:21" x14ac:dyDescent="0.35">
      <c r="A1425" s="3" t="s">
        <v>2078</v>
      </c>
      <c r="B1425" s="3"/>
      <c r="C1425" s="3"/>
      <c r="D1425" s="3"/>
      <c r="E1425" s="91"/>
      <c r="F1425" s="34"/>
      <c r="G1425" s="34"/>
      <c r="H1425" s="34"/>
      <c r="I1425" s="34"/>
      <c r="J1425" s="34"/>
      <c r="K1425" s="21">
        <v>44986</v>
      </c>
      <c r="L1425" s="3" t="s">
        <v>9</v>
      </c>
      <c r="M1425" s="34"/>
      <c r="N1425" s="34">
        <v>-10000</v>
      </c>
      <c r="O1425" s="34">
        <f t="shared" si="233"/>
        <v>-10000</v>
      </c>
      <c r="P1425" s="34"/>
      <c r="Q1425" s="34"/>
      <c r="R1425" s="34"/>
      <c r="S1425" s="34"/>
      <c r="T1425" s="3" t="s">
        <v>2139</v>
      </c>
    </row>
    <row r="1426" spans="1:21" x14ac:dyDescent="0.35">
      <c r="A1426" s="3" t="s">
        <v>2078</v>
      </c>
      <c r="B1426" s="3"/>
      <c r="C1426" s="3"/>
      <c r="D1426" s="3"/>
      <c r="E1426" s="91"/>
      <c r="F1426" s="34"/>
      <c r="G1426" s="34"/>
      <c r="H1426" s="34"/>
      <c r="I1426" s="34"/>
      <c r="J1426" s="34"/>
      <c r="K1426" s="21">
        <v>45167</v>
      </c>
      <c r="L1426" s="3" t="s">
        <v>316</v>
      </c>
      <c r="M1426" s="34">
        <v>655000</v>
      </c>
      <c r="N1426" s="34"/>
      <c r="O1426" s="34">
        <f t="shared" si="233"/>
        <v>655000</v>
      </c>
      <c r="P1426" s="34"/>
      <c r="Q1426" s="34"/>
      <c r="R1426" s="34"/>
      <c r="S1426" s="34"/>
      <c r="T1426" s="3" t="s">
        <v>2139</v>
      </c>
    </row>
    <row r="1427" spans="1:21" x14ac:dyDescent="0.35">
      <c r="A1427" s="3" t="s">
        <v>2078</v>
      </c>
      <c r="B1427" s="3"/>
      <c r="C1427" s="3"/>
      <c r="D1427" s="3"/>
      <c r="E1427" s="91"/>
      <c r="F1427" s="34"/>
      <c r="G1427" s="34"/>
      <c r="H1427" s="34"/>
      <c r="I1427" s="34"/>
      <c r="J1427" s="34"/>
      <c r="K1427" s="21">
        <v>45167</v>
      </c>
      <c r="L1427" s="3" t="s">
        <v>9</v>
      </c>
      <c r="M1427" s="34"/>
      <c r="N1427" s="34">
        <v>698360</v>
      </c>
      <c r="O1427" s="34">
        <f t="shared" si="233"/>
        <v>698360</v>
      </c>
      <c r="P1427" s="34"/>
      <c r="Q1427" s="34"/>
      <c r="R1427" s="34"/>
      <c r="S1427" s="34"/>
      <c r="T1427" s="3" t="s">
        <v>2139</v>
      </c>
    </row>
    <row r="1428" spans="1:21" x14ac:dyDescent="0.35">
      <c r="A1428" s="3" t="s">
        <v>2078</v>
      </c>
      <c r="B1428" s="3"/>
      <c r="C1428" s="3"/>
      <c r="D1428" s="3"/>
      <c r="E1428" s="91"/>
      <c r="F1428" s="34"/>
      <c r="G1428" s="34"/>
      <c r="H1428" s="34"/>
      <c r="I1428" s="34"/>
      <c r="J1428" s="34"/>
      <c r="K1428" s="3"/>
      <c r="L1428" s="3"/>
      <c r="M1428" s="34"/>
      <c r="N1428" s="34"/>
      <c r="O1428" s="34"/>
      <c r="P1428" s="34"/>
      <c r="Q1428" s="34"/>
      <c r="R1428" s="34"/>
      <c r="S1428" s="34"/>
      <c r="T1428" s="3" t="s">
        <v>2139</v>
      </c>
    </row>
    <row r="1429" spans="1:21" s="95" customFormat="1" x14ac:dyDescent="0.35">
      <c r="A1429" s="18"/>
      <c r="B1429" s="18"/>
      <c r="C1429" s="18"/>
      <c r="D1429" s="18"/>
      <c r="E1429" s="94"/>
      <c r="F1429" s="23"/>
      <c r="G1429" s="23"/>
      <c r="H1429" s="23"/>
      <c r="I1429" s="23"/>
      <c r="J1429" s="23"/>
      <c r="K1429" s="18"/>
      <c r="L1429" s="18"/>
      <c r="M1429" s="23">
        <f t="shared" ref="M1429:N1429" si="234">SUM(M1420:M1428)</f>
        <v>666000</v>
      </c>
      <c r="N1429" s="23">
        <f t="shared" si="234"/>
        <v>698360</v>
      </c>
      <c r="O1429" s="23">
        <f>SUM(O1420:O1428)</f>
        <v>1364360</v>
      </c>
      <c r="P1429" s="23">
        <f>+I1419-M1429</f>
        <v>-666000</v>
      </c>
      <c r="Q1429" s="23">
        <f>+J1419-N1429</f>
        <v>666000</v>
      </c>
      <c r="R1429" s="23">
        <f>+P1429+Q1429</f>
        <v>0</v>
      </c>
      <c r="S1429" s="23">
        <f>+O1429</f>
        <v>1364360</v>
      </c>
      <c r="T1429" s="18"/>
      <c r="U1429" s="95" t="s">
        <v>2302</v>
      </c>
    </row>
    <row r="1430" spans="1:21" x14ac:dyDescent="0.35">
      <c r="A1430" s="3" t="s">
        <v>2080</v>
      </c>
      <c r="B1430" s="3" t="s">
        <v>437</v>
      </c>
      <c r="C1430" s="3"/>
      <c r="D1430" s="3">
        <v>118.96</v>
      </c>
      <c r="E1430" s="91">
        <v>11500</v>
      </c>
      <c r="F1430" s="34">
        <f>+D1430*0.8364</f>
        <v>99.498143999999996</v>
      </c>
      <c r="G1430" s="34"/>
      <c r="H1430" s="34">
        <f>+D1430*E1430</f>
        <v>1368040</v>
      </c>
      <c r="I1430" s="34">
        <f>+CEILING(F1430*G1430,1000)</f>
        <v>0</v>
      </c>
      <c r="J1430" s="34">
        <f>(H1430-I1430)</f>
        <v>1368040</v>
      </c>
      <c r="K1430" s="3">
        <v>44594</v>
      </c>
      <c r="L1430" s="3" t="s">
        <v>2109</v>
      </c>
      <c r="M1430" s="34"/>
      <c r="N1430" s="34" t="s">
        <v>244</v>
      </c>
      <c r="O1430" s="34"/>
      <c r="P1430" s="34"/>
      <c r="Q1430" s="34"/>
      <c r="R1430" s="34"/>
      <c r="S1430" s="34"/>
      <c r="T1430" s="3" t="s">
        <v>2146</v>
      </c>
      <c r="U1430" s="1" t="s">
        <v>2303</v>
      </c>
    </row>
    <row r="1431" spans="1:21" x14ac:dyDescent="0.35">
      <c r="A1431" s="3" t="s">
        <v>2080</v>
      </c>
      <c r="B1431" s="3"/>
      <c r="C1431" s="3"/>
      <c r="D1431" s="3"/>
      <c r="E1431" s="91"/>
      <c r="F1431" s="34">
        <f>+D1431*0.8364</f>
        <v>0</v>
      </c>
      <c r="G1431" s="34"/>
      <c r="H1431" s="34"/>
      <c r="I1431" s="34"/>
      <c r="J1431" s="34"/>
      <c r="K1431" s="21">
        <v>44594</v>
      </c>
      <c r="L1431" s="3" t="s">
        <v>9</v>
      </c>
      <c r="M1431" s="34"/>
      <c r="N1431" s="34">
        <v>5000</v>
      </c>
      <c r="O1431" s="34">
        <f t="shared" ref="O1431:O1453" si="235">+SUM(M1431:N1431)</f>
        <v>5000</v>
      </c>
      <c r="P1431" s="34"/>
      <c r="Q1431" s="34"/>
      <c r="R1431" s="34"/>
      <c r="S1431" s="34"/>
      <c r="T1431" s="3" t="s">
        <v>2146</v>
      </c>
    </row>
    <row r="1432" spans="1:21" x14ac:dyDescent="0.35">
      <c r="A1432" s="3" t="s">
        <v>2080</v>
      </c>
      <c r="B1432" s="3"/>
      <c r="C1432" s="3"/>
      <c r="D1432" s="3"/>
      <c r="E1432" s="91"/>
      <c r="F1432" s="34"/>
      <c r="G1432" s="34"/>
      <c r="H1432" s="34"/>
      <c r="I1432" s="34"/>
      <c r="J1432" s="34"/>
      <c r="K1432" s="21">
        <v>44617</v>
      </c>
      <c r="L1432" s="3" t="s">
        <v>316</v>
      </c>
      <c r="M1432" s="34">
        <v>5100</v>
      </c>
      <c r="N1432" s="34"/>
      <c r="O1432" s="34">
        <f t="shared" si="235"/>
        <v>5100</v>
      </c>
      <c r="P1432" s="34"/>
      <c r="Q1432" s="34"/>
      <c r="R1432" s="34"/>
      <c r="S1432" s="34"/>
      <c r="T1432" s="3" t="s">
        <v>2146</v>
      </c>
    </row>
    <row r="1433" spans="1:21" x14ac:dyDescent="0.35">
      <c r="A1433" s="3" t="s">
        <v>2080</v>
      </c>
      <c r="B1433" s="3"/>
      <c r="C1433" s="3"/>
      <c r="D1433" s="3"/>
      <c r="E1433" s="91"/>
      <c r="F1433" s="34"/>
      <c r="G1433" s="34"/>
      <c r="H1433" s="34"/>
      <c r="I1433" s="34"/>
      <c r="J1433" s="34"/>
      <c r="K1433" s="21">
        <v>44653</v>
      </c>
      <c r="L1433" s="3" t="s">
        <v>316</v>
      </c>
      <c r="M1433" s="34">
        <v>330000</v>
      </c>
      <c r="N1433" s="34"/>
      <c r="O1433" s="34">
        <f t="shared" si="235"/>
        <v>330000</v>
      </c>
      <c r="P1433" s="34"/>
      <c r="Q1433" s="34"/>
      <c r="R1433" s="34"/>
      <c r="S1433" s="34"/>
      <c r="T1433" s="3" t="s">
        <v>2146</v>
      </c>
    </row>
    <row r="1434" spans="1:21" x14ac:dyDescent="0.35">
      <c r="A1434" s="3" t="s">
        <v>2080</v>
      </c>
      <c r="B1434" s="3"/>
      <c r="C1434" s="3"/>
      <c r="D1434" s="3"/>
      <c r="E1434" s="91"/>
      <c r="F1434" s="34"/>
      <c r="G1434" s="34"/>
      <c r="H1434" s="34"/>
      <c r="I1434" s="34"/>
      <c r="J1434" s="34"/>
      <c r="K1434" s="21">
        <v>44735</v>
      </c>
      <c r="L1434" s="3" t="s">
        <v>316</v>
      </c>
      <c r="M1434" s="34">
        <v>262000</v>
      </c>
      <c r="N1434" s="34"/>
      <c r="O1434" s="34">
        <f t="shared" si="235"/>
        <v>262000</v>
      </c>
      <c r="P1434" s="34"/>
      <c r="Q1434" s="34"/>
      <c r="R1434" s="34"/>
      <c r="S1434" s="34"/>
      <c r="T1434" s="3" t="s">
        <v>2146</v>
      </c>
    </row>
    <row r="1435" spans="1:21" x14ac:dyDescent="0.35">
      <c r="A1435" s="3" t="s">
        <v>2080</v>
      </c>
      <c r="B1435" s="3"/>
      <c r="C1435" s="3"/>
      <c r="D1435" s="3"/>
      <c r="E1435" s="91"/>
      <c r="F1435" s="34"/>
      <c r="G1435" s="34"/>
      <c r="H1435" s="34"/>
      <c r="I1435" s="34"/>
      <c r="J1435" s="34"/>
      <c r="K1435" s="21">
        <v>44735</v>
      </c>
      <c r="L1435" s="3" t="s">
        <v>9</v>
      </c>
      <c r="M1435" s="34"/>
      <c r="N1435" s="34">
        <v>475000</v>
      </c>
      <c r="O1435" s="34">
        <f t="shared" si="235"/>
        <v>475000</v>
      </c>
      <c r="P1435" s="34"/>
      <c r="Q1435" s="34"/>
      <c r="R1435" s="34"/>
      <c r="S1435" s="34"/>
      <c r="T1435" s="3" t="s">
        <v>2146</v>
      </c>
    </row>
    <row r="1436" spans="1:21" x14ac:dyDescent="0.35">
      <c r="A1436" s="3" t="s">
        <v>2080</v>
      </c>
      <c r="B1436" s="3"/>
      <c r="C1436" s="3"/>
      <c r="D1436" s="3"/>
      <c r="E1436" s="91"/>
      <c r="F1436" s="34"/>
      <c r="G1436" s="34"/>
      <c r="H1436" s="34"/>
      <c r="I1436" s="34"/>
      <c r="J1436" s="34"/>
      <c r="K1436" s="21">
        <v>44737</v>
      </c>
      <c r="L1436" s="3" t="s">
        <v>9</v>
      </c>
      <c r="M1436" s="34"/>
      <c r="N1436" s="34">
        <v>296400</v>
      </c>
      <c r="O1436" s="34">
        <f t="shared" si="235"/>
        <v>296400</v>
      </c>
      <c r="P1436" s="34"/>
      <c r="Q1436" s="34"/>
      <c r="R1436" s="34"/>
      <c r="S1436" s="34"/>
      <c r="T1436" s="3" t="s">
        <v>2146</v>
      </c>
    </row>
    <row r="1437" spans="1:21" x14ac:dyDescent="0.35">
      <c r="A1437" s="3" t="s">
        <v>2080</v>
      </c>
      <c r="B1437" s="3"/>
      <c r="C1437" s="3"/>
      <c r="D1437" s="3"/>
      <c r="E1437" s="91"/>
      <c r="F1437" s="34"/>
      <c r="G1437" s="34"/>
      <c r="H1437" s="34"/>
      <c r="I1437" s="34"/>
      <c r="J1437" s="34"/>
      <c r="K1437" s="21"/>
      <c r="L1437" s="3"/>
      <c r="M1437" s="34"/>
      <c r="N1437" s="34"/>
      <c r="O1437" s="34"/>
      <c r="P1437" s="34"/>
      <c r="Q1437" s="34"/>
      <c r="R1437" s="34"/>
      <c r="S1437" s="34"/>
      <c r="T1437" s="3" t="s">
        <v>2146</v>
      </c>
    </row>
    <row r="1438" spans="1:21" s="95" customFormat="1" x14ac:dyDescent="0.35">
      <c r="A1438" s="18"/>
      <c r="B1438" s="18"/>
      <c r="C1438" s="18"/>
      <c r="D1438" s="18"/>
      <c r="E1438" s="94"/>
      <c r="F1438" s="23"/>
      <c r="G1438" s="23"/>
      <c r="H1438" s="23"/>
      <c r="I1438" s="23"/>
      <c r="J1438" s="23"/>
      <c r="K1438" s="36"/>
      <c r="L1438" s="18"/>
      <c r="M1438" s="23">
        <f t="shared" ref="M1438:N1438" si="236">SUM(M1431:M1436)</f>
        <v>597100</v>
      </c>
      <c r="N1438" s="23">
        <f t="shared" si="236"/>
        <v>776400</v>
      </c>
      <c r="O1438" s="23">
        <f>SUM(O1431:O1436)</f>
        <v>1373500</v>
      </c>
      <c r="P1438" s="23">
        <f>+I1430-M1438</f>
        <v>-597100</v>
      </c>
      <c r="Q1438" s="23">
        <f>+J1430-N1438</f>
        <v>591640</v>
      </c>
      <c r="R1438" s="23">
        <f>+P1438+Q1438</f>
        <v>-5460</v>
      </c>
      <c r="S1438" s="23">
        <f>+O1438</f>
        <v>1373500</v>
      </c>
      <c r="T1438" s="18"/>
      <c r="U1438" s="95" t="s">
        <v>2302</v>
      </c>
    </row>
    <row r="1439" spans="1:21" s="28" customFormat="1" x14ac:dyDescent="0.35">
      <c r="A1439" s="26" t="s">
        <v>2081</v>
      </c>
      <c r="B1439" s="26" t="s">
        <v>437</v>
      </c>
      <c r="C1439" s="26"/>
      <c r="D1439" s="26">
        <v>143.16999999999999</v>
      </c>
      <c r="E1439" s="96">
        <v>18000</v>
      </c>
      <c r="F1439" s="27">
        <f t="shared" ref="F1439:F1440" si="237">+D1439*0.8364</f>
        <v>119.747388</v>
      </c>
      <c r="G1439" s="27"/>
      <c r="H1439" s="27">
        <f t="shared" ref="H1439:H1440" si="238">+D1439*E1439</f>
        <v>2577060</v>
      </c>
      <c r="I1439" s="27">
        <f t="shared" ref="I1439:I1440" si="239">+CEILING(F1439*G1439,1000)</f>
        <v>0</v>
      </c>
      <c r="J1439" s="27">
        <f t="shared" ref="J1439:J1440" si="240">(H1439-I1439)</f>
        <v>2577060</v>
      </c>
      <c r="K1439" s="97"/>
      <c r="L1439" s="26"/>
      <c r="M1439" s="27"/>
      <c r="N1439" s="27"/>
      <c r="O1439" s="27">
        <f t="shared" si="235"/>
        <v>0</v>
      </c>
      <c r="P1439" s="27">
        <f>+I1439</f>
        <v>0</v>
      </c>
      <c r="Q1439" s="27">
        <f>+J1439</f>
        <v>2577060</v>
      </c>
      <c r="R1439" s="27">
        <f>+P1439+Q1439</f>
        <v>2577060</v>
      </c>
      <c r="S1439" s="27">
        <f>+O1439</f>
        <v>0</v>
      </c>
      <c r="T1439" s="26" t="s">
        <v>2151</v>
      </c>
      <c r="U1439" s="28" t="s">
        <v>2303</v>
      </c>
    </row>
    <row r="1440" spans="1:21" x14ac:dyDescent="0.35">
      <c r="A1440" s="3" t="s">
        <v>2082</v>
      </c>
      <c r="B1440" s="3" t="s">
        <v>437</v>
      </c>
      <c r="C1440" s="3"/>
      <c r="D1440" s="3">
        <v>119.65</v>
      </c>
      <c r="E1440" s="91">
        <v>11500</v>
      </c>
      <c r="F1440" s="34">
        <f t="shared" si="237"/>
        <v>100.07526000000001</v>
      </c>
      <c r="G1440" s="34"/>
      <c r="H1440" s="34">
        <f t="shared" si="238"/>
        <v>1375975</v>
      </c>
      <c r="I1440" s="34">
        <f t="shared" si="239"/>
        <v>0</v>
      </c>
      <c r="J1440" s="34">
        <f t="shared" si="240"/>
        <v>1375975</v>
      </c>
      <c r="K1440" s="21">
        <v>44216</v>
      </c>
      <c r="L1440" s="3" t="s">
        <v>2109</v>
      </c>
      <c r="M1440" s="34"/>
      <c r="N1440" s="34"/>
      <c r="O1440" s="34"/>
      <c r="P1440" s="34"/>
      <c r="Q1440" s="34"/>
      <c r="R1440" s="34"/>
      <c r="S1440" s="34"/>
      <c r="T1440" s="3" t="s">
        <v>983</v>
      </c>
      <c r="U1440" s="1" t="s">
        <v>2303</v>
      </c>
    </row>
    <row r="1441" spans="1:21" x14ac:dyDescent="0.35">
      <c r="A1441" s="3" t="s">
        <v>2082</v>
      </c>
      <c r="B1441" s="3"/>
      <c r="C1441" s="3"/>
      <c r="D1441" s="3"/>
      <c r="E1441" s="91"/>
      <c r="F1441" s="34"/>
      <c r="G1441" s="34"/>
      <c r="H1441" s="34"/>
      <c r="I1441" s="34"/>
      <c r="J1441" s="34"/>
      <c r="K1441" s="21">
        <v>44216</v>
      </c>
      <c r="L1441" s="3" t="s">
        <v>1182</v>
      </c>
      <c r="M1441" s="34"/>
      <c r="N1441" s="34">
        <v>10000</v>
      </c>
      <c r="O1441" s="34">
        <f t="shared" si="235"/>
        <v>10000</v>
      </c>
      <c r="P1441" s="34"/>
      <c r="Q1441" s="34"/>
      <c r="R1441" s="34"/>
      <c r="S1441" s="34"/>
      <c r="T1441" s="3" t="s">
        <v>983</v>
      </c>
    </row>
    <row r="1442" spans="1:21" x14ac:dyDescent="0.35">
      <c r="A1442" s="3" t="s">
        <v>2082</v>
      </c>
      <c r="B1442" s="3"/>
      <c r="C1442" s="3"/>
      <c r="D1442" s="3"/>
      <c r="E1442" s="91"/>
      <c r="F1442" s="34"/>
      <c r="G1442" s="34"/>
      <c r="H1442" s="34"/>
      <c r="I1442" s="34"/>
      <c r="J1442" s="34"/>
      <c r="K1442" s="21">
        <v>44609</v>
      </c>
      <c r="L1442" s="3" t="s">
        <v>316</v>
      </c>
      <c r="M1442" s="34">
        <v>345000</v>
      </c>
      <c r="N1442" s="34"/>
      <c r="O1442" s="34">
        <f t="shared" si="235"/>
        <v>345000</v>
      </c>
      <c r="P1442" s="34"/>
      <c r="Q1442" s="34"/>
      <c r="R1442" s="34"/>
      <c r="S1442" s="34"/>
      <c r="T1442" s="3" t="s">
        <v>983</v>
      </c>
    </row>
    <row r="1443" spans="1:21" x14ac:dyDescent="0.35">
      <c r="A1443" s="3" t="s">
        <v>2082</v>
      </c>
      <c r="B1443" s="3"/>
      <c r="C1443" s="3"/>
      <c r="D1443" s="3"/>
      <c r="E1443" s="91"/>
      <c r="F1443" s="34"/>
      <c r="G1443" s="34"/>
      <c r="H1443" s="34"/>
      <c r="I1443" s="34"/>
      <c r="J1443" s="34"/>
      <c r="K1443" s="21">
        <v>44596</v>
      </c>
      <c r="L1443" s="3" t="s">
        <v>316</v>
      </c>
      <c r="M1443" s="34">
        <v>595000</v>
      </c>
      <c r="N1443" s="34"/>
      <c r="O1443" s="34">
        <f t="shared" si="235"/>
        <v>595000</v>
      </c>
      <c r="P1443" s="34"/>
      <c r="Q1443" s="34"/>
      <c r="R1443" s="34"/>
      <c r="S1443" s="34"/>
      <c r="T1443" s="3" t="s">
        <v>983</v>
      </c>
    </row>
    <row r="1444" spans="1:21" x14ac:dyDescent="0.35">
      <c r="A1444" s="3" t="s">
        <v>2082</v>
      </c>
      <c r="B1444" s="3"/>
      <c r="C1444" s="3"/>
      <c r="D1444" s="3"/>
      <c r="E1444" s="91"/>
      <c r="F1444" s="34"/>
      <c r="G1444" s="34"/>
      <c r="H1444" s="34"/>
      <c r="I1444" s="34"/>
      <c r="J1444" s="34"/>
      <c r="K1444" s="21">
        <v>44596</v>
      </c>
      <c r="L1444" s="3" t="s">
        <v>1182</v>
      </c>
      <c r="M1444" s="34"/>
      <c r="N1444" s="34">
        <v>425975</v>
      </c>
      <c r="O1444" s="34">
        <f t="shared" si="235"/>
        <v>425975</v>
      </c>
      <c r="P1444" s="34"/>
      <c r="Q1444" s="34"/>
      <c r="R1444" s="34"/>
      <c r="S1444" s="34"/>
      <c r="T1444" s="3" t="s">
        <v>983</v>
      </c>
    </row>
    <row r="1445" spans="1:21" x14ac:dyDescent="0.35">
      <c r="A1445" s="3" t="s">
        <v>2082</v>
      </c>
      <c r="B1445" s="3"/>
      <c r="C1445" s="3"/>
      <c r="D1445" s="3"/>
      <c r="E1445" s="91"/>
      <c r="F1445" s="34"/>
      <c r="G1445" s="34"/>
      <c r="H1445" s="34"/>
      <c r="I1445" s="34"/>
      <c r="J1445" s="34"/>
      <c r="K1445" s="21"/>
      <c r="L1445" s="3"/>
      <c r="M1445" s="34"/>
      <c r="N1445" s="34"/>
      <c r="O1445" s="34"/>
      <c r="P1445" s="34"/>
      <c r="Q1445" s="34"/>
      <c r="R1445" s="34"/>
      <c r="S1445" s="34"/>
      <c r="T1445" s="3" t="s">
        <v>983</v>
      </c>
    </row>
    <row r="1446" spans="1:21" s="95" customFormat="1" x14ac:dyDescent="0.35">
      <c r="A1446" s="18"/>
      <c r="B1446" s="18"/>
      <c r="C1446" s="18"/>
      <c r="D1446" s="18"/>
      <c r="E1446" s="94"/>
      <c r="F1446" s="23"/>
      <c r="G1446" s="23"/>
      <c r="H1446" s="23"/>
      <c r="I1446" s="23"/>
      <c r="J1446" s="23"/>
      <c r="K1446" s="36"/>
      <c r="L1446" s="18"/>
      <c r="M1446" s="23">
        <f t="shared" ref="M1446:N1446" si="241">SUM(M1441:M1445)</f>
        <v>940000</v>
      </c>
      <c r="N1446" s="23">
        <f t="shared" si="241"/>
        <v>435975</v>
      </c>
      <c r="O1446" s="23">
        <f>SUM(O1441:O1445)</f>
        <v>1375975</v>
      </c>
      <c r="P1446" s="23">
        <f>+I1440-M1446</f>
        <v>-940000</v>
      </c>
      <c r="Q1446" s="23">
        <f>+J1440-N1446</f>
        <v>940000</v>
      </c>
      <c r="R1446" s="23">
        <f>+P1446+Q1446</f>
        <v>0</v>
      </c>
      <c r="S1446" s="23">
        <f>+O1446</f>
        <v>1375975</v>
      </c>
      <c r="T1446" s="18"/>
      <c r="U1446" s="95" t="s">
        <v>2302</v>
      </c>
    </row>
    <row r="1447" spans="1:21" x14ac:dyDescent="0.35">
      <c r="A1447" s="3" t="s">
        <v>2083</v>
      </c>
      <c r="B1447" s="3" t="s">
        <v>437</v>
      </c>
      <c r="C1447" s="3"/>
      <c r="D1447" s="3">
        <v>119.96</v>
      </c>
      <c r="E1447" s="91">
        <v>11500</v>
      </c>
      <c r="F1447" s="34">
        <f>+D1447*0.8364</f>
        <v>100.33454399999999</v>
      </c>
      <c r="G1447" s="34"/>
      <c r="H1447" s="34">
        <f>+D1447*E1447</f>
        <v>1379540</v>
      </c>
      <c r="I1447" s="34">
        <f>+CEILING(F1447*G1447,1000)</f>
        <v>0</v>
      </c>
      <c r="J1447" s="34">
        <f>(H1447-I1447)</f>
        <v>1379540</v>
      </c>
      <c r="K1447" s="98">
        <v>44585</v>
      </c>
      <c r="L1447" s="3" t="s">
        <v>2109</v>
      </c>
      <c r="M1447" s="34"/>
      <c r="N1447" s="34"/>
      <c r="O1447" s="34"/>
      <c r="P1447" s="34"/>
      <c r="Q1447" s="34"/>
      <c r="R1447" s="34"/>
      <c r="S1447" s="34"/>
      <c r="T1447" s="3" t="s">
        <v>2154</v>
      </c>
      <c r="U1447" s="1" t="s">
        <v>2303</v>
      </c>
    </row>
    <row r="1448" spans="1:21" x14ac:dyDescent="0.35">
      <c r="A1448" s="3" t="s">
        <v>2083</v>
      </c>
      <c r="B1448" s="3"/>
      <c r="C1448" s="3"/>
      <c r="D1448" s="3"/>
      <c r="E1448" s="91"/>
      <c r="F1448" s="34"/>
      <c r="G1448" s="34"/>
      <c r="H1448" s="34"/>
      <c r="I1448" s="34"/>
      <c r="J1448" s="34"/>
      <c r="K1448" s="98">
        <v>44585</v>
      </c>
      <c r="L1448" s="3" t="s">
        <v>316</v>
      </c>
      <c r="M1448" s="34">
        <v>10000</v>
      </c>
      <c r="N1448" s="34"/>
      <c r="O1448" s="34">
        <f t="shared" si="235"/>
        <v>10000</v>
      </c>
      <c r="P1448" s="34"/>
      <c r="Q1448" s="34"/>
      <c r="R1448" s="34"/>
      <c r="S1448" s="34"/>
      <c r="T1448" s="3" t="s">
        <v>2154</v>
      </c>
    </row>
    <row r="1449" spans="1:21" x14ac:dyDescent="0.35">
      <c r="A1449" s="3" t="s">
        <v>2083</v>
      </c>
      <c r="B1449" s="3"/>
      <c r="C1449" s="3"/>
      <c r="D1449" s="3"/>
      <c r="E1449" s="91"/>
      <c r="F1449" s="34">
        <f>+D1449*0.8364</f>
        <v>0</v>
      </c>
      <c r="G1449" s="34"/>
      <c r="H1449" s="34"/>
      <c r="I1449" s="34"/>
      <c r="J1449" s="34"/>
      <c r="K1449" s="98">
        <v>44622</v>
      </c>
      <c r="L1449" s="3" t="s">
        <v>316</v>
      </c>
      <c r="M1449" s="34">
        <v>300000</v>
      </c>
      <c r="N1449" s="34"/>
      <c r="O1449" s="34">
        <f t="shared" si="235"/>
        <v>300000</v>
      </c>
      <c r="P1449" s="34"/>
      <c r="Q1449" s="34"/>
      <c r="R1449" s="34"/>
      <c r="S1449" s="34"/>
      <c r="T1449" s="3" t="s">
        <v>2154</v>
      </c>
    </row>
    <row r="1450" spans="1:21" x14ac:dyDescent="0.35">
      <c r="A1450" s="3" t="s">
        <v>2083</v>
      </c>
      <c r="B1450" s="3"/>
      <c r="C1450" s="3"/>
      <c r="D1450" s="3"/>
      <c r="E1450" s="91"/>
      <c r="F1450" s="34"/>
      <c r="G1450" s="34"/>
      <c r="H1450" s="34"/>
      <c r="I1450" s="34"/>
      <c r="J1450" s="34"/>
      <c r="K1450" s="98">
        <v>44622</v>
      </c>
      <c r="L1450" s="3" t="s">
        <v>316</v>
      </c>
      <c r="M1450" s="34">
        <v>296000</v>
      </c>
      <c r="N1450" s="34"/>
      <c r="O1450" s="34">
        <f t="shared" si="235"/>
        <v>296000</v>
      </c>
      <c r="P1450" s="34"/>
      <c r="Q1450" s="34"/>
      <c r="R1450" s="34"/>
      <c r="S1450" s="34"/>
      <c r="T1450" s="3" t="s">
        <v>2154</v>
      </c>
    </row>
    <row r="1451" spans="1:21" x14ac:dyDescent="0.35">
      <c r="A1451" s="3" t="s">
        <v>2083</v>
      </c>
      <c r="B1451" s="3"/>
      <c r="C1451" s="3"/>
      <c r="D1451" s="3"/>
      <c r="E1451" s="91"/>
      <c r="F1451" s="34"/>
      <c r="G1451" s="34"/>
      <c r="H1451" s="34"/>
      <c r="I1451" s="34"/>
      <c r="J1451" s="34"/>
      <c r="K1451" s="98">
        <v>44622</v>
      </c>
      <c r="L1451" s="3" t="s">
        <v>1182</v>
      </c>
      <c r="M1451" s="34"/>
      <c r="N1451" s="34">
        <v>773540</v>
      </c>
      <c r="O1451" s="34">
        <f t="shared" si="235"/>
        <v>773540</v>
      </c>
      <c r="P1451" s="34"/>
      <c r="Q1451" s="34"/>
      <c r="R1451" s="34"/>
      <c r="S1451" s="34"/>
      <c r="T1451" s="3" t="s">
        <v>2154</v>
      </c>
    </row>
    <row r="1452" spans="1:21" x14ac:dyDescent="0.35">
      <c r="A1452" s="3" t="s">
        <v>2083</v>
      </c>
      <c r="B1452" s="3"/>
      <c r="C1452" s="3"/>
      <c r="D1452" s="3"/>
      <c r="E1452" s="91"/>
      <c r="F1452" s="34"/>
      <c r="G1452" s="34"/>
      <c r="H1452" s="34"/>
      <c r="I1452" s="34"/>
      <c r="J1452" s="34"/>
      <c r="K1452" s="98">
        <v>44628</v>
      </c>
      <c r="L1452" s="3" t="s">
        <v>316</v>
      </c>
      <c r="M1452" s="34">
        <v>-300000</v>
      </c>
      <c r="N1452" s="34"/>
      <c r="O1452" s="34">
        <f t="shared" si="235"/>
        <v>-300000</v>
      </c>
      <c r="P1452" s="34"/>
      <c r="Q1452" s="34"/>
      <c r="R1452" s="34"/>
      <c r="S1452" s="34"/>
      <c r="T1452" s="3" t="s">
        <v>2154</v>
      </c>
    </row>
    <row r="1453" spans="1:21" x14ac:dyDescent="0.35">
      <c r="A1453" s="3" t="s">
        <v>2083</v>
      </c>
      <c r="B1453" s="3"/>
      <c r="C1453" s="3"/>
      <c r="D1453" s="3"/>
      <c r="E1453" s="91"/>
      <c r="F1453" s="34"/>
      <c r="G1453" s="34"/>
      <c r="H1453" s="34"/>
      <c r="I1453" s="34"/>
      <c r="J1453" s="34"/>
      <c r="K1453" s="98">
        <v>44635</v>
      </c>
      <c r="L1453" s="3" t="s">
        <v>316</v>
      </c>
      <c r="M1453" s="34">
        <v>300000</v>
      </c>
      <c r="N1453" s="34"/>
      <c r="O1453" s="34">
        <f t="shared" si="235"/>
        <v>300000</v>
      </c>
      <c r="P1453" s="34"/>
      <c r="Q1453" s="34"/>
      <c r="R1453" s="34"/>
      <c r="S1453" s="34"/>
      <c r="T1453" s="3" t="s">
        <v>2154</v>
      </c>
    </row>
    <row r="1454" spans="1:21" x14ac:dyDescent="0.35">
      <c r="A1454" s="3" t="s">
        <v>2083</v>
      </c>
      <c r="B1454" s="3"/>
      <c r="C1454" s="3"/>
      <c r="D1454" s="3"/>
      <c r="E1454" s="91"/>
      <c r="F1454" s="34"/>
      <c r="G1454" s="34"/>
      <c r="H1454" s="34"/>
      <c r="I1454" s="34"/>
      <c r="J1454" s="34"/>
      <c r="K1454" s="21"/>
      <c r="L1454" s="3"/>
      <c r="M1454" s="34"/>
      <c r="N1454" s="34"/>
      <c r="O1454" s="34"/>
      <c r="P1454" s="34"/>
      <c r="Q1454" s="34"/>
      <c r="R1454" s="34"/>
      <c r="S1454" s="34"/>
      <c r="T1454" s="3" t="s">
        <v>2154</v>
      </c>
    </row>
    <row r="1455" spans="1:21" s="95" customFormat="1" x14ac:dyDescent="0.35">
      <c r="A1455" s="18"/>
      <c r="B1455" s="18"/>
      <c r="C1455" s="18"/>
      <c r="D1455" s="18"/>
      <c r="E1455" s="94"/>
      <c r="F1455" s="23"/>
      <c r="G1455" s="23"/>
      <c r="H1455" s="23"/>
      <c r="I1455" s="23"/>
      <c r="J1455" s="23"/>
      <c r="K1455" s="36"/>
      <c r="L1455" s="18"/>
      <c r="M1455" s="23">
        <f t="shared" ref="M1455:N1455" si="242">SUM(M1447:M1454)</f>
        <v>606000</v>
      </c>
      <c r="N1455" s="23">
        <f t="shared" si="242"/>
        <v>773540</v>
      </c>
      <c r="O1455" s="23">
        <f>SUM(O1447:O1454)</f>
        <v>1379540</v>
      </c>
      <c r="P1455" s="23">
        <f>+I1447-M1455</f>
        <v>-606000</v>
      </c>
      <c r="Q1455" s="23">
        <f>+J1447-N1455</f>
        <v>606000</v>
      </c>
      <c r="R1455" s="23">
        <f>+P1455+Q1455</f>
        <v>0</v>
      </c>
      <c r="S1455" s="23">
        <f>+O1455</f>
        <v>1379540</v>
      </c>
      <c r="T1455" s="18"/>
      <c r="U1455" s="95" t="s">
        <v>2302</v>
      </c>
    </row>
    <row r="1456" spans="1:21" x14ac:dyDescent="0.35">
      <c r="A1456" s="3" t="s">
        <v>2084</v>
      </c>
      <c r="B1456" s="3" t="s">
        <v>437</v>
      </c>
      <c r="C1456" s="3"/>
      <c r="D1456" s="3">
        <v>120.28</v>
      </c>
      <c r="E1456" s="91">
        <v>11500</v>
      </c>
      <c r="F1456" s="34">
        <f>+D1456*0.8364</f>
        <v>100.602192</v>
      </c>
      <c r="G1456" s="34"/>
      <c r="H1456" s="34">
        <f>+D1456*E1456</f>
        <v>1383220</v>
      </c>
      <c r="I1456" s="34">
        <f>+CEILING(F1456*G1456,1000)</f>
        <v>0</v>
      </c>
      <c r="J1456" s="34">
        <f>(H1456-I1456)</f>
        <v>1383220</v>
      </c>
      <c r="K1456" s="98">
        <v>44878</v>
      </c>
      <c r="L1456" s="3" t="s">
        <v>2109</v>
      </c>
      <c r="M1456" s="34"/>
      <c r="N1456" s="34"/>
      <c r="O1456" s="34"/>
      <c r="P1456" s="34"/>
      <c r="Q1456" s="34"/>
      <c r="R1456" s="34"/>
      <c r="S1456" s="34"/>
      <c r="T1456" s="3" t="s">
        <v>2130</v>
      </c>
      <c r="U1456" s="1" t="s">
        <v>2303</v>
      </c>
    </row>
    <row r="1457" spans="1:21" x14ac:dyDescent="0.35">
      <c r="A1457" s="3" t="s">
        <v>2084</v>
      </c>
      <c r="B1457" s="3"/>
      <c r="C1457" s="3"/>
      <c r="D1457" s="3"/>
      <c r="E1457" s="91"/>
      <c r="F1457" s="34"/>
      <c r="G1457" s="34"/>
      <c r="H1457" s="34"/>
      <c r="I1457" s="34"/>
      <c r="J1457" s="34"/>
      <c r="K1457" s="98">
        <v>44585</v>
      </c>
      <c r="L1457" s="3" t="s">
        <v>9</v>
      </c>
      <c r="M1457" s="34"/>
      <c r="N1457" s="34">
        <v>5000</v>
      </c>
      <c r="O1457" s="34">
        <f t="shared" ref="O1457:O1464" si="243">+SUM(M1457:N1457)</f>
        <v>5000</v>
      </c>
      <c r="P1457" s="34"/>
      <c r="Q1457" s="34"/>
      <c r="R1457" s="34"/>
      <c r="S1457" s="34"/>
      <c r="T1457" s="3" t="s">
        <v>2151</v>
      </c>
    </row>
    <row r="1458" spans="1:21" x14ac:dyDescent="0.35">
      <c r="A1458" s="3" t="s">
        <v>2084</v>
      </c>
      <c r="B1458" s="3"/>
      <c r="C1458" s="3"/>
      <c r="D1458" s="3"/>
      <c r="E1458" s="91"/>
      <c r="F1458" s="34"/>
      <c r="G1458" s="34"/>
      <c r="H1458" s="34"/>
      <c r="I1458" s="34"/>
      <c r="J1458" s="34"/>
      <c r="K1458" s="98">
        <v>44957</v>
      </c>
      <c r="L1458" s="3" t="s">
        <v>9</v>
      </c>
      <c r="M1458" s="34"/>
      <c r="N1458" s="34">
        <v>-5000</v>
      </c>
      <c r="O1458" s="34">
        <f t="shared" si="243"/>
        <v>-5000</v>
      </c>
      <c r="P1458" s="34"/>
      <c r="Q1458" s="34"/>
      <c r="R1458" s="34"/>
      <c r="S1458" s="34"/>
      <c r="T1458" s="3" t="s">
        <v>2151</v>
      </c>
    </row>
    <row r="1459" spans="1:21" x14ac:dyDescent="0.35">
      <c r="A1459" s="3" t="s">
        <v>2084</v>
      </c>
      <c r="B1459" s="3"/>
      <c r="C1459" s="3"/>
      <c r="D1459" s="3"/>
      <c r="E1459" s="91"/>
      <c r="F1459" s="34">
        <f>+D1459*0.8364</f>
        <v>0</v>
      </c>
      <c r="G1459" s="34"/>
      <c r="H1459" s="34"/>
      <c r="I1459" s="34"/>
      <c r="J1459" s="34"/>
      <c r="K1459" s="98">
        <v>44879</v>
      </c>
      <c r="L1459" s="100" t="s">
        <v>2256</v>
      </c>
      <c r="M1459" s="100">
        <v>345800</v>
      </c>
      <c r="N1459" s="34"/>
      <c r="O1459" s="34">
        <f t="shared" si="243"/>
        <v>345800</v>
      </c>
      <c r="P1459" s="34"/>
      <c r="Q1459" s="34"/>
      <c r="R1459" s="34"/>
      <c r="S1459" s="34"/>
      <c r="T1459" s="3" t="s">
        <v>979</v>
      </c>
    </row>
    <row r="1460" spans="1:21" x14ac:dyDescent="0.35">
      <c r="A1460" s="3" t="s">
        <v>2084</v>
      </c>
      <c r="B1460" s="3"/>
      <c r="C1460" s="3"/>
      <c r="D1460" s="3"/>
      <c r="E1460" s="91"/>
      <c r="F1460" s="34"/>
      <c r="G1460" s="34"/>
      <c r="H1460" s="34"/>
      <c r="I1460" s="34"/>
      <c r="J1460" s="34"/>
      <c r="K1460" s="98">
        <v>45024</v>
      </c>
      <c r="L1460" s="100" t="s">
        <v>2257</v>
      </c>
      <c r="M1460" s="100">
        <v>-170800</v>
      </c>
      <c r="N1460" s="34"/>
      <c r="O1460" s="34">
        <f t="shared" si="243"/>
        <v>-170800</v>
      </c>
      <c r="P1460" s="34"/>
      <c r="Q1460" s="34"/>
      <c r="R1460" s="34"/>
      <c r="S1460" s="34"/>
      <c r="T1460" s="3" t="s">
        <v>979</v>
      </c>
    </row>
    <row r="1461" spans="1:21" x14ac:dyDescent="0.35">
      <c r="A1461" s="3" t="s">
        <v>2084</v>
      </c>
      <c r="B1461" s="3"/>
      <c r="C1461" s="3"/>
      <c r="D1461" s="3"/>
      <c r="E1461" s="91"/>
      <c r="F1461" s="34"/>
      <c r="G1461" s="34"/>
      <c r="H1461" s="34"/>
      <c r="I1461" s="34"/>
      <c r="J1461" s="34"/>
      <c r="K1461" s="98">
        <v>45024</v>
      </c>
      <c r="L1461" s="100" t="s">
        <v>2258</v>
      </c>
      <c r="M1461" s="100">
        <v>-175000</v>
      </c>
      <c r="N1461" s="34"/>
      <c r="O1461" s="34">
        <f t="shared" si="243"/>
        <v>-175000</v>
      </c>
      <c r="P1461" s="34"/>
      <c r="Q1461" s="34"/>
      <c r="R1461" s="34"/>
      <c r="S1461" s="34"/>
      <c r="T1461" s="3" t="s">
        <v>979</v>
      </c>
    </row>
    <row r="1462" spans="1:21" x14ac:dyDescent="0.35">
      <c r="A1462" s="3" t="s">
        <v>2084</v>
      </c>
      <c r="B1462" s="3"/>
      <c r="C1462" s="3" t="s">
        <v>2085</v>
      </c>
      <c r="D1462" s="3"/>
      <c r="E1462" s="91"/>
      <c r="F1462" s="34"/>
      <c r="G1462" s="34"/>
      <c r="H1462" s="34"/>
      <c r="I1462" s="34"/>
      <c r="J1462" s="34"/>
      <c r="K1462" s="98">
        <v>45027</v>
      </c>
      <c r="L1462" s="3" t="s">
        <v>9</v>
      </c>
      <c r="M1462" s="34"/>
      <c r="N1462" s="34">
        <v>21000</v>
      </c>
      <c r="O1462" s="34">
        <f t="shared" si="243"/>
        <v>21000</v>
      </c>
      <c r="P1462" s="34"/>
      <c r="Q1462" s="34"/>
      <c r="R1462" s="34"/>
      <c r="S1462" s="34"/>
      <c r="T1462" s="3" t="s">
        <v>2130</v>
      </c>
    </row>
    <row r="1463" spans="1:21" x14ac:dyDescent="0.35">
      <c r="A1463" s="3" t="s">
        <v>2084</v>
      </c>
      <c r="B1463" s="3"/>
      <c r="C1463" s="3" t="s">
        <v>2085</v>
      </c>
      <c r="D1463" s="3"/>
      <c r="E1463" s="91"/>
      <c r="F1463" s="34"/>
      <c r="G1463" s="34"/>
      <c r="H1463" s="34"/>
      <c r="I1463" s="34"/>
      <c r="J1463" s="34"/>
      <c r="K1463" s="98">
        <v>45036</v>
      </c>
      <c r="L1463" s="3" t="s">
        <v>9</v>
      </c>
      <c r="M1463" s="34"/>
      <c r="N1463" s="34">
        <v>698200</v>
      </c>
      <c r="O1463" s="34">
        <f t="shared" si="243"/>
        <v>698200</v>
      </c>
      <c r="P1463" s="34"/>
      <c r="Q1463" s="34"/>
      <c r="R1463" s="34"/>
      <c r="S1463" s="34"/>
      <c r="T1463" s="3" t="s">
        <v>2130</v>
      </c>
    </row>
    <row r="1464" spans="1:21" x14ac:dyDescent="0.35">
      <c r="A1464" s="3" t="s">
        <v>2084</v>
      </c>
      <c r="B1464" s="3"/>
      <c r="C1464" s="3"/>
      <c r="D1464" s="3"/>
      <c r="E1464" s="91"/>
      <c r="F1464" s="34"/>
      <c r="G1464" s="34"/>
      <c r="H1464" s="34"/>
      <c r="I1464" s="34"/>
      <c r="J1464" s="34"/>
      <c r="K1464" s="98">
        <v>45036</v>
      </c>
      <c r="L1464" s="3" t="s">
        <v>316</v>
      </c>
      <c r="M1464" s="34">
        <v>664000</v>
      </c>
      <c r="N1464" s="34">
        <v>0</v>
      </c>
      <c r="O1464" s="34">
        <f t="shared" si="243"/>
        <v>664000</v>
      </c>
      <c r="P1464" s="34"/>
      <c r="Q1464" s="34"/>
      <c r="R1464" s="34"/>
      <c r="S1464" s="34"/>
      <c r="T1464" s="3" t="s">
        <v>2130</v>
      </c>
    </row>
    <row r="1465" spans="1:21" x14ac:dyDescent="0.35">
      <c r="A1465" s="3" t="s">
        <v>2084</v>
      </c>
      <c r="B1465" s="3"/>
      <c r="C1465" s="3"/>
      <c r="D1465" s="3"/>
      <c r="E1465" s="91"/>
      <c r="F1465" s="34"/>
      <c r="G1465" s="34"/>
      <c r="H1465" s="34"/>
      <c r="I1465" s="34"/>
      <c r="J1465" s="34"/>
      <c r="K1465" s="3"/>
      <c r="L1465" s="3"/>
      <c r="M1465" s="34"/>
      <c r="N1465" s="34"/>
      <c r="O1465" s="34"/>
      <c r="P1465" s="34"/>
      <c r="Q1465" s="34"/>
      <c r="R1465" s="34"/>
      <c r="S1465" s="34"/>
      <c r="T1465" s="3" t="s">
        <v>2130</v>
      </c>
    </row>
    <row r="1466" spans="1:21" s="95" customFormat="1" x14ac:dyDescent="0.35">
      <c r="A1466" s="18"/>
      <c r="B1466" s="18"/>
      <c r="C1466" s="18"/>
      <c r="D1466" s="18"/>
      <c r="E1466" s="94"/>
      <c r="F1466" s="23"/>
      <c r="G1466" s="23"/>
      <c r="H1466" s="23"/>
      <c r="I1466" s="23"/>
      <c r="J1466" s="23"/>
      <c r="K1466" s="18"/>
      <c r="L1466" s="18"/>
      <c r="M1466" s="23">
        <f t="shared" ref="M1466:N1466" si="244">SUM(M1457:M1465)</f>
        <v>664000</v>
      </c>
      <c r="N1466" s="23">
        <f t="shared" si="244"/>
        <v>719200</v>
      </c>
      <c r="O1466" s="23">
        <f>SUM(O1457:O1465)</f>
        <v>1383200</v>
      </c>
      <c r="P1466" s="23">
        <f>+I1456-M1466</f>
        <v>-664000</v>
      </c>
      <c r="Q1466" s="23">
        <f>+J1456-N1466</f>
        <v>664020</v>
      </c>
      <c r="R1466" s="23">
        <f>+P1466+Q1466</f>
        <v>20</v>
      </c>
      <c r="S1466" s="23">
        <f>+O1466</f>
        <v>1383200</v>
      </c>
      <c r="T1466" s="18"/>
      <c r="U1466" s="95" t="s">
        <v>2302</v>
      </c>
    </row>
    <row r="1467" spans="1:21" x14ac:dyDescent="0.35">
      <c r="A1467" s="3" t="s">
        <v>2086</v>
      </c>
      <c r="B1467" s="3" t="s">
        <v>437</v>
      </c>
      <c r="C1467" s="3"/>
      <c r="D1467" s="3">
        <v>120.59</v>
      </c>
      <c r="E1467" s="91">
        <v>11500</v>
      </c>
      <c r="F1467" s="34">
        <f>+D1467*0.8364</f>
        <v>100.86147600000001</v>
      </c>
      <c r="G1467" s="34"/>
      <c r="H1467" s="34">
        <f>+D1467*E1467</f>
        <v>1386785</v>
      </c>
      <c r="I1467" s="34">
        <f>+CEILING(F1467*G1467,1000)</f>
        <v>0</v>
      </c>
      <c r="J1467" s="34">
        <f>(H1467-I1467)</f>
        <v>1386785</v>
      </c>
      <c r="K1467" s="98">
        <v>44570</v>
      </c>
      <c r="L1467" s="3" t="s">
        <v>2109</v>
      </c>
      <c r="M1467" s="34"/>
      <c r="N1467" s="34"/>
      <c r="O1467" s="34"/>
      <c r="P1467" s="34"/>
      <c r="Q1467" s="34"/>
      <c r="R1467" s="34"/>
      <c r="S1467" s="34"/>
      <c r="T1467" s="3" t="s">
        <v>2149</v>
      </c>
      <c r="U1467" s="1" t="s">
        <v>2303</v>
      </c>
    </row>
    <row r="1468" spans="1:21" x14ac:dyDescent="0.35">
      <c r="A1468" s="3" t="s">
        <v>2086</v>
      </c>
      <c r="B1468" s="3"/>
      <c r="C1468" s="3"/>
      <c r="D1468" s="3"/>
      <c r="E1468" s="91"/>
      <c r="F1468" s="34">
        <f>+D1468*0.8364</f>
        <v>0</v>
      </c>
      <c r="G1468" s="34"/>
      <c r="H1468" s="34"/>
      <c r="I1468" s="34"/>
      <c r="J1468" s="34"/>
      <c r="K1468" s="21">
        <v>44570</v>
      </c>
      <c r="L1468" s="3" t="s">
        <v>9</v>
      </c>
      <c r="M1468" s="34"/>
      <c r="N1468" s="34">
        <v>5000</v>
      </c>
      <c r="O1468" s="34">
        <f t="shared" ref="O1468:O1476" si="245">+SUM(M1468:N1468)</f>
        <v>5000</v>
      </c>
      <c r="P1468" s="34"/>
      <c r="Q1468" s="34"/>
      <c r="R1468" s="34"/>
      <c r="S1468" s="34"/>
      <c r="T1468" s="3" t="s">
        <v>2149</v>
      </c>
    </row>
    <row r="1469" spans="1:21" x14ac:dyDescent="0.35">
      <c r="A1469" s="3" t="s">
        <v>2086</v>
      </c>
      <c r="B1469" s="3"/>
      <c r="C1469" s="3"/>
      <c r="D1469" s="3"/>
      <c r="E1469" s="91"/>
      <c r="F1469" s="34"/>
      <c r="G1469" s="34"/>
      <c r="H1469" s="34"/>
      <c r="I1469" s="34"/>
      <c r="J1469" s="34"/>
      <c r="K1469" s="21">
        <v>44592</v>
      </c>
      <c r="L1469" s="3" t="s">
        <v>9</v>
      </c>
      <c r="M1469" s="34"/>
      <c r="N1469" s="34">
        <v>195000</v>
      </c>
      <c r="O1469" s="34">
        <f t="shared" si="245"/>
        <v>195000</v>
      </c>
      <c r="P1469" s="34"/>
      <c r="Q1469" s="34"/>
      <c r="R1469" s="34"/>
      <c r="S1469" s="34"/>
      <c r="T1469" s="3" t="s">
        <v>2149</v>
      </c>
    </row>
    <row r="1470" spans="1:21" x14ac:dyDescent="0.35">
      <c r="A1470" s="3" t="s">
        <v>2086</v>
      </c>
      <c r="B1470" s="3"/>
      <c r="C1470" s="3"/>
      <c r="D1470" s="3"/>
      <c r="E1470" s="91"/>
      <c r="F1470" s="34"/>
      <c r="G1470" s="34"/>
      <c r="H1470" s="34"/>
      <c r="I1470" s="34"/>
      <c r="J1470" s="34"/>
      <c r="K1470" s="21">
        <v>44600</v>
      </c>
      <c r="L1470" s="3" t="s">
        <v>9</v>
      </c>
      <c r="M1470" s="34"/>
      <c r="N1470" s="34">
        <v>200000</v>
      </c>
      <c r="O1470" s="34">
        <f t="shared" si="245"/>
        <v>200000</v>
      </c>
      <c r="P1470" s="34"/>
      <c r="Q1470" s="34"/>
      <c r="R1470" s="34"/>
      <c r="S1470" s="34"/>
      <c r="T1470" s="3" t="s">
        <v>2149</v>
      </c>
    </row>
    <row r="1471" spans="1:21" x14ac:dyDescent="0.35">
      <c r="A1471" s="3" t="s">
        <v>2086</v>
      </c>
      <c r="B1471" s="3"/>
      <c r="C1471" s="3"/>
      <c r="D1471" s="3"/>
      <c r="E1471" s="91"/>
      <c r="F1471" s="34"/>
      <c r="G1471" s="34"/>
      <c r="H1471" s="34"/>
      <c r="I1471" s="34"/>
      <c r="J1471" s="34"/>
      <c r="K1471" s="21">
        <v>44603</v>
      </c>
      <c r="L1471" s="3" t="s">
        <v>9</v>
      </c>
      <c r="M1471" s="34"/>
      <c r="N1471" s="34">
        <v>200000</v>
      </c>
      <c r="O1471" s="34">
        <f t="shared" si="245"/>
        <v>200000</v>
      </c>
      <c r="P1471" s="34"/>
      <c r="Q1471" s="34"/>
      <c r="R1471" s="34"/>
      <c r="S1471" s="34"/>
      <c r="T1471" s="3" t="s">
        <v>2149</v>
      </c>
    </row>
    <row r="1472" spans="1:21" x14ac:dyDescent="0.35">
      <c r="A1472" s="3" t="s">
        <v>2086</v>
      </c>
      <c r="B1472" s="3"/>
      <c r="C1472" s="3"/>
      <c r="D1472" s="3"/>
      <c r="E1472" s="91"/>
      <c r="F1472" s="34"/>
      <c r="G1472" s="34"/>
      <c r="H1472" s="34"/>
      <c r="I1472" s="34"/>
      <c r="J1472" s="34"/>
      <c r="K1472" s="21">
        <v>44627</v>
      </c>
      <c r="L1472" s="3" t="s">
        <v>316</v>
      </c>
      <c r="M1472" s="34"/>
      <c r="N1472" s="34">
        <v>600000</v>
      </c>
      <c r="O1472" s="34">
        <f t="shared" si="245"/>
        <v>600000</v>
      </c>
      <c r="P1472" s="34"/>
      <c r="Q1472" s="34"/>
      <c r="R1472" s="34"/>
      <c r="S1472" s="34"/>
      <c r="T1472" s="3" t="s">
        <v>2149</v>
      </c>
    </row>
    <row r="1473" spans="1:21" x14ac:dyDescent="0.35">
      <c r="A1473" s="3" t="s">
        <v>2086</v>
      </c>
      <c r="B1473" s="3"/>
      <c r="C1473" s="3"/>
      <c r="D1473" s="3"/>
      <c r="E1473" s="91"/>
      <c r="F1473" s="34"/>
      <c r="G1473" s="34"/>
      <c r="H1473" s="34"/>
      <c r="I1473" s="34"/>
      <c r="J1473" s="34"/>
      <c r="K1473" s="21">
        <v>44628</v>
      </c>
      <c r="L1473" s="3" t="s">
        <v>9</v>
      </c>
      <c r="M1473" s="34"/>
      <c r="N1473" s="34">
        <v>188280</v>
      </c>
      <c r="O1473" s="34">
        <f t="shared" si="245"/>
        <v>188280</v>
      </c>
      <c r="P1473" s="34"/>
      <c r="Q1473" s="34"/>
      <c r="R1473" s="34"/>
      <c r="S1473" s="34"/>
      <c r="T1473" s="3" t="s">
        <v>2149</v>
      </c>
    </row>
    <row r="1474" spans="1:21" x14ac:dyDescent="0.35">
      <c r="A1474" s="3" t="s">
        <v>2086</v>
      </c>
      <c r="B1474" s="3"/>
      <c r="C1474" s="3"/>
      <c r="D1474" s="3"/>
      <c r="E1474" s="91"/>
      <c r="F1474" s="34"/>
      <c r="G1474" s="34"/>
      <c r="H1474" s="34"/>
      <c r="I1474" s="34"/>
      <c r="J1474" s="34"/>
      <c r="K1474" s="21"/>
      <c r="L1474" s="3"/>
      <c r="M1474" s="34"/>
      <c r="N1474" s="34"/>
      <c r="O1474" s="34"/>
      <c r="P1474" s="34"/>
      <c r="Q1474" s="34"/>
      <c r="R1474" s="34"/>
      <c r="S1474" s="34"/>
      <c r="T1474" s="3" t="s">
        <v>2149</v>
      </c>
    </row>
    <row r="1475" spans="1:21" s="95" customFormat="1" x14ac:dyDescent="0.35">
      <c r="A1475" s="18"/>
      <c r="B1475" s="18"/>
      <c r="C1475" s="18"/>
      <c r="D1475" s="18"/>
      <c r="E1475" s="94"/>
      <c r="F1475" s="23"/>
      <c r="G1475" s="23"/>
      <c r="H1475" s="23"/>
      <c r="I1475" s="23"/>
      <c r="J1475" s="23"/>
      <c r="K1475" s="36"/>
      <c r="L1475" s="18"/>
      <c r="M1475" s="23">
        <f t="shared" ref="M1475:N1475" si="246">SUM(M1468:M1474)</f>
        <v>0</v>
      </c>
      <c r="N1475" s="23">
        <f t="shared" si="246"/>
        <v>1388280</v>
      </c>
      <c r="O1475" s="23">
        <f>SUM(O1468:O1474)</f>
        <v>1388280</v>
      </c>
      <c r="P1475" s="23">
        <f>+I1467-M1475</f>
        <v>0</v>
      </c>
      <c r="Q1475" s="23">
        <f>+J1467-N1475</f>
        <v>-1495</v>
      </c>
      <c r="R1475" s="23">
        <f>+P1475+Q1475</f>
        <v>-1495</v>
      </c>
      <c r="S1475" s="23">
        <f>+O1475</f>
        <v>1388280</v>
      </c>
      <c r="T1475" s="18"/>
      <c r="U1475" s="95" t="s">
        <v>2302</v>
      </c>
    </row>
    <row r="1476" spans="1:21" s="28" customFormat="1" x14ac:dyDescent="0.35">
      <c r="A1476" s="26" t="s">
        <v>2087</v>
      </c>
      <c r="B1476" s="26" t="s">
        <v>437</v>
      </c>
      <c r="C1476" s="26"/>
      <c r="D1476" s="26">
        <v>145.13</v>
      </c>
      <c r="E1476" s="96">
        <v>18000</v>
      </c>
      <c r="F1476" s="27">
        <f t="shared" ref="F1476:F1477" si="247">+D1476*0.8364</f>
        <v>121.38673199999999</v>
      </c>
      <c r="G1476" s="27"/>
      <c r="H1476" s="27">
        <f t="shared" ref="H1476:H1477" si="248">+D1476*E1476</f>
        <v>2612340</v>
      </c>
      <c r="I1476" s="27">
        <f t="shared" ref="I1476:I1477" si="249">+CEILING(F1476*G1476,1000)</f>
        <v>0</v>
      </c>
      <c r="J1476" s="27">
        <f t="shared" ref="J1476:J1477" si="250">(H1476-I1476)</f>
        <v>2612340</v>
      </c>
      <c r="K1476" s="97"/>
      <c r="L1476" s="26"/>
      <c r="M1476" s="27"/>
      <c r="N1476" s="27"/>
      <c r="O1476" s="27">
        <f t="shared" si="245"/>
        <v>0</v>
      </c>
      <c r="P1476" s="27">
        <f>+I1476</f>
        <v>0</v>
      </c>
      <c r="Q1476" s="27">
        <f>+J1476</f>
        <v>2612340</v>
      </c>
      <c r="R1476" s="27">
        <f>+P1476+Q1476</f>
        <v>2612340</v>
      </c>
      <c r="S1476" s="27">
        <f>+O1476</f>
        <v>0</v>
      </c>
      <c r="T1476" s="26" t="s">
        <v>2151</v>
      </c>
      <c r="U1476" s="28" t="s">
        <v>2303</v>
      </c>
    </row>
    <row r="1477" spans="1:21" x14ac:dyDescent="0.35">
      <c r="A1477" s="3" t="s">
        <v>2088</v>
      </c>
      <c r="B1477" s="3" t="s">
        <v>437</v>
      </c>
      <c r="C1477" s="3"/>
      <c r="D1477" s="3">
        <v>121.31</v>
      </c>
      <c r="E1477" s="91">
        <v>10500</v>
      </c>
      <c r="F1477" s="34">
        <f t="shared" si="247"/>
        <v>101.463684</v>
      </c>
      <c r="G1477" s="34"/>
      <c r="H1477" s="34">
        <f t="shared" si="248"/>
        <v>1273755</v>
      </c>
      <c r="I1477" s="34">
        <f t="shared" si="249"/>
        <v>0</v>
      </c>
      <c r="J1477" s="34">
        <f t="shared" si="250"/>
        <v>1273755</v>
      </c>
      <c r="K1477" s="98">
        <v>44448</v>
      </c>
      <c r="L1477" s="3" t="s">
        <v>2109</v>
      </c>
      <c r="M1477" s="34"/>
      <c r="N1477" s="34"/>
      <c r="O1477" s="34"/>
      <c r="P1477" s="34"/>
      <c r="Q1477" s="34"/>
      <c r="R1477" s="34"/>
      <c r="S1477" s="34"/>
      <c r="T1477" s="3" t="s">
        <v>2153</v>
      </c>
      <c r="U1477" s="1" t="s">
        <v>2303</v>
      </c>
    </row>
    <row r="1478" spans="1:21" x14ac:dyDescent="0.35">
      <c r="A1478" s="3" t="s">
        <v>2088</v>
      </c>
      <c r="B1478" s="3"/>
      <c r="C1478" s="3"/>
      <c r="D1478" s="3"/>
      <c r="E1478" s="91"/>
      <c r="F1478" s="34"/>
      <c r="G1478" s="34"/>
      <c r="H1478" s="34"/>
      <c r="I1478" s="34"/>
      <c r="J1478" s="34"/>
      <c r="K1478" s="98">
        <v>44579</v>
      </c>
      <c r="L1478" s="3" t="s">
        <v>9</v>
      </c>
      <c r="M1478" s="34"/>
      <c r="N1478" s="34">
        <v>100000</v>
      </c>
      <c r="O1478" s="34">
        <f t="shared" ref="O1478:O1490" si="251">+SUM(M1478:N1478)</f>
        <v>100000</v>
      </c>
      <c r="P1478" s="34"/>
      <c r="Q1478" s="34"/>
      <c r="R1478" s="34"/>
      <c r="S1478" s="34"/>
      <c r="T1478" s="3" t="s">
        <v>2153</v>
      </c>
    </row>
    <row r="1479" spans="1:21" x14ac:dyDescent="0.35">
      <c r="A1479" s="3" t="s">
        <v>2088</v>
      </c>
      <c r="B1479" s="3"/>
      <c r="C1479" s="3"/>
      <c r="D1479" s="3"/>
      <c r="E1479" s="91"/>
      <c r="F1479" s="34">
        <f>+D1479*0.8364</f>
        <v>0</v>
      </c>
      <c r="G1479" s="34"/>
      <c r="H1479" s="34"/>
      <c r="I1479" s="34"/>
      <c r="J1479" s="34"/>
      <c r="K1479" s="21">
        <v>44215</v>
      </c>
      <c r="L1479" s="3" t="s">
        <v>9</v>
      </c>
      <c r="M1479" s="34"/>
      <c r="N1479" s="34">
        <v>250000</v>
      </c>
      <c r="O1479" s="34">
        <f t="shared" si="251"/>
        <v>250000</v>
      </c>
      <c r="P1479" s="34"/>
      <c r="Q1479" s="34"/>
      <c r="R1479" s="34"/>
      <c r="S1479" s="34"/>
      <c r="T1479" s="3" t="s">
        <v>2153</v>
      </c>
    </row>
    <row r="1480" spans="1:21" x14ac:dyDescent="0.35">
      <c r="A1480" s="3" t="s">
        <v>2088</v>
      </c>
      <c r="B1480" s="3"/>
      <c r="C1480" s="3"/>
      <c r="D1480" s="3"/>
      <c r="E1480" s="91"/>
      <c r="F1480" s="34"/>
      <c r="G1480" s="34"/>
      <c r="H1480" s="34"/>
      <c r="I1480" s="34"/>
      <c r="J1480" s="34"/>
      <c r="K1480" s="21">
        <v>44599</v>
      </c>
      <c r="L1480" s="3" t="s">
        <v>9</v>
      </c>
      <c r="M1480" s="34"/>
      <c r="N1480" s="34">
        <v>250000</v>
      </c>
      <c r="O1480" s="34">
        <f t="shared" si="251"/>
        <v>250000</v>
      </c>
      <c r="P1480" s="34"/>
      <c r="Q1480" s="34"/>
      <c r="R1480" s="34"/>
      <c r="S1480" s="34"/>
      <c r="T1480" s="3" t="s">
        <v>2153</v>
      </c>
    </row>
    <row r="1481" spans="1:21" x14ac:dyDescent="0.35">
      <c r="A1481" s="3" t="s">
        <v>2088</v>
      </c>
      <c r="B1481" s="3"/>
      <c r="C1481" s="3"/>
      <c r="D1481" s="3"/>
      <c r="E1481" s="91"/>
      <c r="F1481" s="34"/>
      <c r="G1481" s="34"/>
      <c r="H1481" s="34"/>
      <c r="I1481" s="34"/>
      <c r="J1481" s="34"/>
      <c r="K1481" s="21">
        <v>44609</v>
      </c>
      <c r="L1481" s="3" t="s">
        <v>9</v>
      </c>
      <c r="M1481" s="34"/>
      <c r="N1481" s="34">
        <v>75310</v>
      </c>
      <c r="O1481" s="34">
        <f t="shared" si="251"/>
        <v>75310</v>
      </c>
      <c r="P1481" s="34"/>
      <c r="Q1481" s="34"/>
      <c r="R1481" s="34"/>
      <c r="S1481" s="34"/>
      <c r="T1481" s="3" t="s">
        <v>2153</v>
      </c>
    </row>
    <row r="1482" spans="1:21" x14ac:dyDescent="0.35">
      <c r="A1482" s="3" t="s">
        <v>2088</v>
      </c>
      <c r="B1482" s="3"/>
      <c r="C1482" s="3"/>
      <c r="D1482" s="3"/>
      <c r="E1482" s="91"/>
      <c r="F1482" s="34"/>
      <c r="G1482" s="34"/>
      <c r="H1482" s="34"/>
      <c r="I1482" s="34"/>
      <c r="J1482" s="34"/>
      <c r="K1482" s="21">
        <v>44615</v>
      </c>
      <c r="L1482" s="3" t="s">
        <v>316</v>
      </c>
      <c r="M1482" s="34">
        <v>300000</v>
      </c>
      <c r="N1482" s="34"/>
      <c r="O1482" s="34">
        <f t="shared" si="251"/>
        <v>300000</v>
      </c>
      <c r="P1482" s="34"/>
      <c r="Q1482" s="34"/>
      <c r="R1482" s="34"/>
      <c r="S1482" s="34"/>
      <c r="T1482" s="3" t="s">
        <v>2153</v>
      </c>
    </row>
    <row r="1483" spans="1:21" x14ac:dyDescent="0.35">
      <c r="A1483" s="3" t="s">
        <v>2088</v>
      </c>
      <c r="B1483" s="3"/>
      <c r="C1483" s="3"/>
      <c r="D1483" s="3"/>
      <c r="E1483" s="91"/>
      <c r="F1483" s="34"/>
      <c r="G1483" s="34"/>
      <c r="H1483" s="34"/>
      <c r="I1483" s="34"/>
      <c r="J1483" s="34"/>
      <c r="K1483" s="21">
        <v>44615</v>
      </c>
      <c r="L1483" s="3" t="s">
        <v>316</v>
      </c>
      <c r="M1483" s="34">
        <v>308000</v>
      </c>
      <c r="N1483" s="34"/>
      <c r="O1483" s="34">
        <f t="shared" si="251"/>
        <v>308000</v>
      </c>
      <c r="P1483" s="34"/>
      <c r="Q1483" s="34"/>
      <c r="R1483" s="34"/>
      <c r="S1483" s="34"/>
      <c r="T1483" s="3" t="s">
        <v>2153</v>
      </c>
    </row>
    <row r="1484" spans="1:21" x14ac:dyDescent="0.35">
      <c r="A1484" s="3" t="s">
        <v>2088</v>
      </c>
      <c r="B1484" s="3"/>
      <c r="C1484" s="3"/>
      <c r="D1484" s="3"/>
      <c r="E1484" s="91"/>
      <c r="F1484" s="34"/>
      <c r="G1484" s="34"/>
      <c r="H1484" s="34"/>
      <c r="I1484" s="34"/>
      <c r="J1484" s="34"/>
      <c r="K1484" s="21"/>
      <c r="L1484" s="3"/>
      <c r="M1484" s="34"/>
      <c r="N1484" s="34"/>
      <c r="O1484" s="34"/>
      <c r="P1484" s="34"/>
      <c r="Q1484" s="34"/>
      <c r="R1484" s="34"/>
      <c r="S1484" s="34"/>
      <c r="T1484" s="3" t="s">
        <v>2153</v>
      </c>
    </row>
    <row r="1485" spans="1:21" s="95" customFormat="1" x14ac:dyDescent="0.35">
      <c r="A1485" s="18"/>
      <c r="B1485" s="18"/>
      <c r="C1485" s="18"/>
      <c r="D1485" s="18"/>
      <c r="E1485" s="94"/>
      <c r="F1485" s="23"/>
      <c r="G1485" s="23"/>
      <c r="H1485" s="23"/>
      <c r="I1485" s="23"/>
      <c r="J1485" s="23"/>
      <c r="K1485" s="36"/>
      <c r="L1485" s="18"/>
      <c r="M1485" s="23">
        <f t="shared" ref="M1485:N1485" si="252">SUM(M1478:M1484)</f>
        <v>608000</v>
      </c>
      <c r="N1485" s="23">
        <f t="shared" si="252"/>
        <v>675310</v>
      </c>
      <c r="O1485" s="23">
        <f>SUM(O1478:O1484)</f>
        <v>1283310</v>
      </c>
      <c r="P1485" s="23">
        <f>+I1477-M1485</f>
        <v>-608000</v>
      </c>
      <c r="Q1485" s="23">
        <f>+J1477-N1485</f>
        <v>598445</v>
      </c>
      <c r="R1485" s="23">
        <f>+P1485+Q1485</f>
        <v>-9555</v>
      </c>
      <c r="S1485" s="23">
        <f>+O1485</f>
        <v>1283310</v>
      </c>
      <c r="T1485" s="18"/>
      <c r="U1485" s="95" t="s">
        <v>2302</v>
      </c>
    </row>
    <row r="1486" spans="1:21" x14ac:dyDescent="0.35">
      <c r="A1486" s="3" t="s">
        <v>2089</v>
      </c>
      <c r="B1486" s="3" t="s">
        <v>437</v>
      </c>
      <c r="C1486" s="3"/>
      <c r="D1486" s="3">
        <v>121.67</v>
      </c>
      <c r="E1486" s="91">
        <v>11500</v>
      </c>
      <c r="F1486" s="34">
        <f>+D1486*0.8364</f>
        <v>101.76478800000001</v>
      </c>
      <c r="G1486" s="34"/>
      <c r="H1486" s="34">
        <f>+D1486*E1486</f>
        <v>1399205</v>
      </c>
      <c r="I1486" s="34">
        <f>+CEILING(F1486*G1486,1000)</f>
        <v>0</v>
      </c>
      <c r="J1486" s="34">
        <f>(H1486-I1486)</f>
        <v>1399205</v>
      </c>
      <c r="K1486" s="21">
        <v>44581</v>
      </c>
      <c r="L1486" s="3" t="s">
        <v>2109</v>
      </c>
      <c r="M1486" s="34"/>
      <c r="N1486" s="34"/>
      <c r="O1486" s="34"/>
      <c r="P1486" s="34"/>
      <c r="Q1486" s="34"/>
      <c r="R1486" s="34"/>
      <c r="S1486" s="34"/>
      <c r="T1486" s="3" t="s">
        <v>2135</v>
      </c>
      <c r="U1486" s="1" t="s">
        <v>2303</v>
      </c>
    </row>
    <row r="1487" spans="1:21" x14ac:dyDescent="0.35">
      <c r="A1487" s="3" t="s">
        <v>2089</v>
      </c>
      <c r="B1487" s="3"/>
      <c r="C1487" s="3"/>
      <c r="D1487" s="3"/>
      <c r="E1487" s="91"/>
      <c r="F1487" s="34"/>
      <c r="G1487" s="34"/>
      <c r="H1487" s="34"/>
      <c r="I1487" s="34"/>
      <c r="J1487" s="34"/>
      <c r="K1487" s="21">
        <v>44581</v>
      </c>
      <c r="L1487" s="3" t="s">
        <v>9</v>
      </c>
      <c r="M1487" s="34"/>
      <c r="N1487" s="34">
        <v>10000</v>
      </c>
      <c r="O1487" s="34">
        <f t="shared" si="251"/>
        <v>10000</v>
      </c>
      <c r="P1487" s="34"/>
      <c r="Q1487" s="34"/>
      <c r="R1487" s="34"/>
      <c r="S1487" s="34"/>
      <c r="T1487" s="3" t="s">
        <v>2135</v>
      </c>
    </row>
    <row r="1488" spans="1:21" x14ac:dyDescent="0.35">
      <c r="A1488" s="3" t="s">
        <v>2089</v>
      </c>
      <c r="B1488" s="3"/>
      <c r="C1488" s="3"/>
      <c r="D1488" s="3"/>
      <c r="E1488" s="91"/>
      <c r="F1488" s="34"/>
      <c r="G1488" s="34"/>
      <c r="H1488" s="34"/>
      <c r="I1488" s="34"/>
      <c r="J1488" s="34"/>
      <c r="K1488" s="21">
        <v>44585</v>
      </c>
      <c r="L1488" s="3" t="s">
        <v>9</v>
      </c>
      <c r="M1488" s="34"/>
      <c r="N1488" s="34">
        <v>200000</v>
      </c>
      <c r="O1488" s="34">
        <f t="shared" si="251"/>
        <v>200000</v>
      </c>
      <c r="P1488" s="34"/>
      <c r="Q1488" s="34"/>
      <c r="R1488" s="34"/>
      <c r="S1488" s="34"/>
      <c r="T1488" s="3" t="s">
        <v>2135</v>
      </c>
    </row>
    <row r="1489" spans="1:21" x14ac:dyDescent="0.35">
      <c r="A1489" s="3" t="s">
        <v>2089</v>
      </c>
      <c r="B1489" s="3"/>
      <c r="C1489" s="3"/>
      <c r="D1489" s="3"/>
      <c r="E1489" s="91"/>
      <c r="F1489" s="34"/>
      <c r="G1489" s="34"/>
      <c r="H1489" s="34"/>
      <c r="I1489" s="34"/>
      <c r="J1489" s="34"/>
      <c r="K1489" s="3">
        <v>44588</v>
      </c>
      <c r="L1489" s="3" t="s">
        <v>9</v>
      </c>
      <c r="M1489" s="34"/>
      <c r="N1489" s="34">
        <v>584200</v>
      </c>
      <c r="O1489" s="34">
        <f t="shared" si="251"/>
        <v>584200</v>
      </c>
      <c r="P1489" s="34"/>
      <c r="Q1489" s="34"/>
      <c r="R1489" s="34"/>
      <c r="S1489" s="34"/>
      <c r="T1489" s="3" t="s">
        <v>2135</v>
      </c>
    </row>
    <row r="1490" spans="1:21" x14ac:dyDescent="0.35">
      <c r="A1490" s="3" t="s">
        <v>2089</v>
      </c>
      <c r="B1490" s="3"/>
      <c r="C1490" s="3"/>
      <c r="D1490" s="3"/>
      <c r="E1490" s="91"/>
      <c r="F1490" s="34"/>
      <c r="G1490" s="34"/>
      <c r="H1490" s="34"/>
      <c r="I1490" s="34"/>
      <c r="J1490" s="34"/>
      <c r="K1490" s="3">
        <v>44588</v>
      </c>
      <c r="L1490" s="3" t="s">
        <v>316</v>
      </c>
      <c r="M1490" s="34">
        <v>605000</v>
      </c>
      <c r="N1490" s="34"/>
      <c r="O1490" s="34">
        <f t="shared" si="251"/>
        <v>605000</v>
      </c>
      <c r="P1490" s="34"/>
      <c r="Q1490" s="34"/>
      <c r="R1490" s="34"/>
      <c r="S1490" s="34"/>
      <c r="T1490" s="3" t="s">
        <v>2135</v>
      </c>
    </row>
    <row r="1491" spans="1:21" x14ac:dyDescent="0.35">
      <c r="A1491" s="3" t="s">
        <v>2089</v>
      </c>
      <c r="B1491" s="3"/>
      <c r="C1491" s="3"/>
      <c r="D1491" s="3"/>
      <c r="E1491" s="91"/>
      <c r="F1491" s="34">
        <f>+D1491*0.8364</f>
        <v>0</v>
      </c>
      <c r="G1491" s="34"/>
      <c r="H1491" s="34"/>
      <c r="I1491" s="34"/>
      <c r="J1491" s="34"/>
      <c r="K1491" s="21"/>
      <c r="L1491" s="3"/>
      <c r="M1491" s="34"/>
      <c r="N1491" s="34"/>
      <c r="O1491" s="34"/>
      <c r="P1491" s="34"/>
      <c r="Q1491" s="34"/>
      <c r="R1491" s="34"/>
      <c r="S1491" s="34"/>
      <c r="T1491" s="3" t="s">
        <v>2135</v>
      </c>
    </row>
    <row r="1492" spans="1:21" s="95" customFormat="1" x14ac:dyDescent="0.35">
      <c r="A1492" s="18"/>
      <c r="B1492" s="18"/>
      <c r="C1492" s="18"/>
      <c r="D1492" s="18"/>
      <c r="E1492" s="94"/>
      <c r="F1492" s="23"/>
      <c r="G1492" s="23"/>
      <c r="H1492" s="23"/>
      <c r="I1492" s="23"/>
      <c r="J1492" s="23"/>
      <c r="K1492" s="36"/>
      <c r="L1492" s="18"/>
      <c r="M1492" s="23">
        <f t="shared" ref="M1492:N1492" si="253">SUM(M1487:M1490)</f>
        <v>605000</v>
      </c>
      <c r="N1492" s="23">
        <f t="shared" si="253"/>
        <v>794200</v>
      </c>
      <c r="O1492" s="23">
        <f>SUM(O1487:O1490)</f>
        <v>1399200</v>
      </c>
      <c r="P1492" s="23">
        <f>+I1486-M1492</f>
        <v>-605000</v>
      </c>
      <c r="Q1492" s="23">
        <f>+J1486-N1492</f>
        <v>605005</v>
      </c>
      <c r="R1492" s="23">
        <f>+P1492+Q1492</f>
        <v>5</v>
      </c>
      <c r="S1492" s="23">
        <f>+O1492</f>
        <v>1399200</v>
      </c>
      <c r="T1492" s="18"/>
      <c r="U1492" s="95" t="s">
        <v>2302</v>
      </c>
    </row>
    <row r="1493" spans="1:21" x14ac:dyDescent="0.35">
      <c r="A1493" s="3" t="s">
        <v>2090</v>
      </c>
      <c r="B1493" s="3" t="s">
        <v>437</v>
      </c>
      <c r="C1493" s="3"/>
      <c r="D1493" s="3">
        <v>122.03</v>
      </c>
      <c r="E1493" s="91">
        <v>11500</v>
      </c>
      <c r="F1493" s="34">
        <f>+D1493*0.8364</f>
        <v>102.06589200000001</v>
      </c>
      <c r="G1493" s="34"/>
      <c r="H1493" s="34">
        <f>+D1493*E1493</f>
        <v>1403345</v>
      </c>
      <c r="I1493" s="34">
        <f>+CEILING(F1493*G1493,1000)</f>
        <v>0</v>
      </c>
      <c r="J1493" s="34">
        <f>(H1493-I1493)</f>
        <v>1403345</v>
      </c>
      <c r="K1493" s="21">
        <v>44570</v>
      </c>
      <c r="L1493" s="3" t="s">
        <v>2109</v>
      </c>
      <c r="M1493" s="34"/>
      <c r="N1493" s="34"/>
      <c r="O1493" s="34"/>
      <c r="P1493" s="34"/>
      <c r="Q1493" s="34"/>
      <c r="R1493" s="34"/>
      <c r="S1493" s="34"/>
      <c r="T1493" s="3" t="s">
        <v>2135</v>
      </c>
      <c r="U1493" s="1" t="s">
        <v>2303</v>
      </c>
    </row>
    <row r="1494" spans="1:21" x14ac:dyDescent="0.35">
      <c r="A1494" s="3" t="s">
        <v>2090</v>
      </c>
      <c r="B1494" s="3"/>
      <c r="C1494" s="3"/>
      <c r="D1494" s="3"/>
      <c r="E1494" s="91"/>
      <c r="F1494" s="34"/>
      <c r="G1494" s="34"/>
      <c r="H1494" s="34"/>
      <c r="I1494" s="34"/>
      <c r="J1494" s="34"/>
      <c r="K1494" s="21">
        <v>44570</v>
      </c>
      <c r="L1494" s="3" t="s">
        <v>1182</v>
      </c>
      <c r="M1494" s="34"/>
      <c r="N1494" s="34">
        <v>2500</v>
      </c>
      <c r="O1494" s="34">
        <f t="shared" ref="O1494:O1502" si="254">+SUM(M1494:N1494)</f>
        <v>2500</v>
      </c>
      <c r="P1494" s="34"/>
      <c r="Q1494" s="34"/>
      <c r="R1494" s="34"/>
      <c r="S1494" s="34"/>
      <c r="T1494" s="3" t="s">
        <v>2135</v>
      </c>
    </row>
    <row r="1495" spans="1:21" x14ac:dyDescent="0.35">
      <c r="A1495" s="3" t="s">
        <v>2090</v>
      </c>
      <c r="B1495" s="3"/>
      <c r="C1495" s="3"/>
      <c r="D1495" s="3"/>
      <c r="E1495" s="91"/>
      <c r="F1495" s="34"/>
      <c r="G1495" s="34"/>
      <c r="H1495" s="34"/>
      <c r="I1495" s="34"/>
      <c r="J1495" s="34"/>
      <c r="K1495" s="21">
        <v>44609</v>
      </c>
      <c r="L1495" s="3" t="s">
        <v>316</v>
      </c>
      <c r="M1495" s="34">
        <v>5000</v>
      </c>
      <c r="N1495" s="34"/>
      <c r="O1495" s="34">
        <f t="shared" si="254"/>
        <v>5000</v>
      </c>
      <c r="P1495" s="34"/>
      <c r="Q1495" s="34"/>
      <c r="R1495" s="34"/>
      <c r="S1495" s="34"/>
      <c r="T1495" s="3" t="s">
        <v>2135</v>
      </c>
    </row>
    <row r="1496" spans="1:21" x14ac:dyDescent="0.35">
      <c r="A1496" s="3" t="s">
        <v>2090</v>
      </c>
      <c r="B1496" s="3"/>
      <c r="C1496" s="3"/>
      <c r="D1496" s="3"/>
      <c r="E1496" s="91"/>
      <c r="F1496" s="34"/>
      <c r="G1496" s="34"/>
      <c r="H1496" s="34"/>
      <c r="I1496" s="34"/>
      <c r="J1496" s="34"/>
      <c r="K1496" s="21">
        <v>44628</v>
      </c>
      <c r="L1496" s="3" t="s">
        <v>316</v>
      </c>
      <c r="M1496" s="34">
        <v>11000</v>
      </c>
      <c r="N1496" s="34"/>
      <c r="O1496" s="34">
        <f t="shared" si="254"/>
        <v>11000</v>
      </c>
      <c r="P1496" s="34"/>
      <c r="Q1496" s="34"/>
      <c r="R1496" s="34"/>
      <c r="S1496" s="34"/>
      <c r="T1496" s="3" t="s">
        <v>2135</v>
      </c>
    </row>
    <row r="1497" spans="1:21" x14ac:dyDescent="0.35">
      <c r="A1497" s="3" t="s">
        <v>2090</v>
      </c>
      <c r="B1497" s="3"/>
      <c r="C1497" s="3"/>
      <c r="D1497" s="3"/>
      <c r="E1497" s="91"/>
      <c r="F1497" s="34"/>
      <c r="G1497" s="34"/>
      <c r="H1497" s="34"/>
      <c r="I1497" s="34"/>
      <c r="J1497" s="34"/>
      <c r="K1497" s="21">
        <v>44636</v>
      </c>
      <c r="L1497" s="3" t="s">
        <v>9</v>
      </c>
      <c r="M1497" s="34"/>
      <c r="N1497" s="34">
        <v>339000</v>
      </c>
      <c r="O1497" s="34">
        <f t="shared" si="254"/>
        <v>339000</v>
      </c>
      <c r="P1497" s="34"/>
      <c r="Q1497" s="34"/>
      <c r="R1497" s="34"/>
      <c r="S1497" s="34"/>
      <c r="T1497" s="3" t="s">
        <v>2135</v>
      </c>
    </row>
    <row r="1498" spans="1:21" x14ac:dyDescent="0.35">
      <c r="A1498" s="3" t="s">
        <v>2090</v>
      </c>
      <c r="B1498" s="3"/>
      <c r="C1498" s="3"/>
      <c r="D1498" s="3"/>
      <c r="E1498" s="91"/>
      <c r="F1498" s="34"/>
      <c r="G1498" s="34"/>
      <c r="H1498" s="34"/>
      <c r="I1498" s="34"/>
      <c r="J1498" s="34"/>
      <c r="K1498" s="21">
        <v>44715</v>
      </c>
      <c r="L1498" s="3" t="s">
        <v>1182</v>
      </c>
      <c r="M1498" s="34"/>
      <c r="N1498" s="34">
        <v>256000</v>
      </c>
      <c r="O1498" s="34">
        <f t="shared" si="254"/>
        <v>256000</v>
      </c>
      <c r="P1498" s="34"/>
      <c r="Q1498" s="34"/>
      <c r="R1498" s="34"/>
      <c r="S1498" s="34"/>
      <c r="T1498" s="3" t="s">
        <v>2135</v>
      </c>
    </row>
    <row r="1499" spans="1:21" x14ac:dyDescent="0.35">
      <c r="A1499" s="3" t="s">
        <v>2090</v>
      </c>
      <c r="B1499" s="3"/>
      <c r="C1499" s="3"/>
      <c r="D1499" s="3"/>
      <c r="E1499" s="91"/>
      <c r="F1499" s="34"/>
      <c r="G1499" s="34"/>
      <c r="H1499" s="34"/>
      <c r="I1499" s="34"/>
      <c r="J1499" s="34"/>
      <c r="K1499" s="21">
        <v>44680</v>
      </c>
      <c r="L1499" s="3" t="s">
        <v>1182</v>
      </c>
      <c r="M1499" s="34"/>
      <c r="N1499" s="34">
        <v>5000</v>
      </c>
      <c r="O1499" s="34">
        <f t="shared" si="254"/>
        <v>5000</v>
      </c>
      <c r="P1499" s="34"/>
      <c r="Q1499" s="34"/>
      <c r="R1499" s="34"/>
      <c r="S1499" s="34"/>
      <c r="T1499" s="3" t="s">
        <v>2135</v>
      </c>
    </row>
    <row r="1500" spans="1:21" x14ac:dyDescent="0.35">
      <c r="A1500" s="3" t="s">
        <v>2090</v>
      </c>
      <c r="B1500" s="3"/>
      <c r="C1500" s="3"/>
      <c r="D1500" s="3"/>
      <c r="E1500" s="91"/>
      <c r="F1500" s="34"/>
      <c r="G1500" s="34"/>
      <c r="H1500" s="34"/>
      <c r="I1500" s="34"/>
      <c r="J1500" s="34"/>
      <c r="K1500" s="21">
        <v>44894</v>
      </c>
      <c r="L1500" s="3" t="s">
        <v>1182</v>
      </c>
      <c r="M1500" s="34"/>
      <c r="N1500" s="34">
        <v>-11000</v>
      </c>
      <c r="O1500" s="34">
        <f t="shared" si="254"/>
        <v>-11000</v>
      </c>
      <c r="P1500" s="34"/>
      <c r="Q1500" s="34"/>
      <c r="R1500" s="34"/>
      <c r="S1500" s="34"/>
      <c r="T1500" s="3" t="s">
        <v>2135</v>
      </c>
    </row>
    <row r="1501" spans="1:21" x14ac:dyDescent="0.35">
      <c r="A1501" s="3" t="s">
        <v>2090</v>
      </c>
      <c r="B1501" s="3"/>
      <c r="C1501" s="3"/>
      <c r="D1501" s="3"/>
      <c r="E1501" s="91"/>
      <c r="F1501" s="34"/>
      <c r="G1501" s="34"/>
      <c r="H1501" s="34"/>
      <c r="I1501" s="34"/>
      <c r="J1501" s="34"/>
      <c r="K1501" s="21">
        <v>44897</v>
      </c>
      <c r="L1501" s="3" t="s">
        <v>316</v>
      </c>
      <c r="M1501" s="34">
        <v>674000</v>
      </c>
      <c r="N1501" s="34"/>
      <c r="O1501" s="34">
        <f t="shared" si="254"/>
        <v>674000</v>
      </c>
      <c r="P1501" s="34"/>
      <c r="Q1501" s="34"/>
      <c r="R1501" s="34"/>
      <c r="S1501" s="34"/>
      <c r="T1501" s="3" t="s">
        <v>1618</v>
      </c>
    </row>
    <row r="1502" spans="1:21" x14ac:dyDescent="0.35">
      <c r="A1502" s="3" t="s">
        <v>2090</v>
      </c>
      <c r="B1502" s="3"/>
      <c r="C1502" s="3"/>
      <c r="D1502" s="3"/>
      <c r="E1502" s="91"/>
      <c r="F1502" s="34"/>
      <c r="G1502" s="34"/>
      <c r="H1502" s="34"/>
      <c r="I1502" s="34"/>
      <c r="J1502" s="34"/>
      <c r="K1502" s="21">
        <v>44894</v>
      </c>
      <c r="L1502" s="3" t="s">
        <v>9</v>
      </c>
      <c r="M1502" s="34"/>
      <c r="N1502" s="34">
        <v>121500</v>
      </c>
      <c r="O1502" s="34">
        <f t="shared" si="254"/>
        <v>121500</v>
      </c>
      <c r="P1502" s="34"/>
      <c r="Q1502" s="34"/>
      <c r="R1502" s="34"/>
      <c r="S1502" s="34"/>
      <c r="T1502" s="3" t="s">
        <v>2135</v>
      </c>
    </row>
    <row r="1503" spans="1:21" x14ac:dyDescent="0.35">
      <c r="A1503" s="3" t="s">
        <v>2090</v>
      </c>
      <c r="B1503" s="3"/>
      <c r="C1503" s="3"/>
      <c r="D1503" s="3"/>
      <c r="E1503" s="91"/>
      <c r="F1503" s="34"/>
      <c r="G1503" s="34"/>
      <c r="H1503" s="34"/>
      <c r="I1503" s="34"/>
      <c r="J1503" s="34"/>
      <c r="K1503" s="3"/>
      <c r="L1503" s="3"/>
      <c r="M1503" s="34"/>
      <c r="N1503" s="34"/>
      <c r="O1503" s="34"/>
      <c r="P1503" s="34"/>
      <c r="Q1503" s="34"/>
      <c r="R1503" s="34"/>
      <c r="S1503" s="34"/>
      <c r="T1503" s="3" t="s">
        <v>2135</v>
      </c>
    </row>
    <row r="1504" spans="1:21" s="95" customFormat="1" x14ac:dyDescent="0.35">
      <c r="A1504" s="18"/>
      <c r="B1504" s="18"/>
      <c r="C1504" s="18"/>
      <c r="D1504" s="18"/>
      <c r="E1504" s="94"/>
      <c r="F1504" s="23"/>
      <c r="G1504" s="23"/>
      <c r="H1504" s="23"/>
      <c r="I1504" s="23"/>
      <c r="J1504" s="23"/>
      <c r="K1504" s="18"/>
      <c r="L1504" s="18"/>
      <c r="M1504" s="23">
        <f t="shared" ref="M1504:N1504" si="255">SUM(M1494:M1503)</f>
        <v>690000</v>
      </c>
      <c r="N1504" s="23">
        <f t="shared" si="255"/>
        <v>713000</v>
      </c>
      <c r="O1504" s="23">
        <f>SUM(O1494:O1503)</f>
        <v>1403000</v>
      </c>
      <c r="P1504" s="23">
        <f>+I1493-M1504</f>
        <v>-690000</v>
      </c>
      <c r="Q1504" s="23">
        <f>+J1493-N1504</f>
        <v>690345</v>
      </c>
      <c r="R1504" s="23">
        <f>+P1504+Q1504</f>
        <v>345</v>
      </c>
      <c r="S1504" s="23">
        <f>+O1504</f>
        <v>1403000</v>
      </c>
      <c r="T1504" s="18"/>
      <c r="U1504" s="95" t="s">
        <v>2302</v>
      </c>
    </row>
    <row r="1505" spans="1:21" x14ac:dyDescent="0.35">
      <c r="A1505" s="3" t="s">
        <v>2091</v>
      </c>
      <c r="B1505" s="3" t="s">
        <v>437</v>
      </c>
      <c r="C1505" s="3"/>
      <c r="D1505" s="3">
        <v>122.39</v>
      </c>
      <c r="E1505" s="91">
        <v>10500</v>
      </c>
      <c r="F1505" s="34">
        <f>+D1505*0.8364</f>
        <v>102.366996</v>
      </c>
      <c r="G1505" s="34"/>
      <c r="H1505" s="34">
        <f>+D1505*E1505</f>
        <v>1285095</v>
      </c>
      <c r="I1505" s="34">
        <f>+CEILING(F1505*G1505,1000)</f>
        <v>0</v>
      </c>
      <c r="J1505" s="34">
        <f>(H1505-I1505)</f>
        <v>1285095</v>
      </c>
      <c r="K1505" s="98">
        <v>44448</v>
      </c>
      <c r="L1505" s="3" t="s">
        <v>2109</v>
      </c>
      <c r="M1505" s="34"/>
      <c r="N1505" s="34"/>
      <c r="O1505" s="34"/>
      <c r="P1505" s="34"/>
      <c r="Q1505" s="34"/>
      <c r="R1505" s="34"/>
      <c r="S1505" s="34"/>
      <c r="T1505" s="3" t="s">
        <v>2132</v>
      </c>
      <c r="U1505" s="1" t="s">
        <v>2303</v>
      </c>
    </row>
    <row r="1506" spans="1:21" x14ac:dyDescent="0.35">
      <c r="A1506" s="3" t="s">
        <v>2091</v>
      </c>
      <c r="B1506" s="3"/>
      <c r="C1506" s="3" t="s">
        <v>1527</v>
      </c>
      <c r="D1506" s="3"/>
      <c r="E1506" s="91"/>
      <c r="F1506" s="34">
        <f>+D1506*0.8364</f>
        <v>0</v>
      </c>
      <c r="G1506" s="34"/>
      <c r="H1506" s="34"/>
      <c r="I1506" s="34"/>
      <c r="J1506" s="34"/>
      <c r="K1506" s="98">
        <v>44448</v>
      </c>
      <c r="L1506" s="3" t="s">
        <v>316</v>
      </c>
      <c r="M1506" s="34">
        <v>5000</v>
      </c>
      <c r="N1506" s="34"/>
      <c r="O1506" s="34">
        <f t="shared" ref="O1506:O1514" si="256">+SUM(M1506:N1506)</f>
        <v>5000</v>
      </c>
      <c r="P1506" s="34"/>
      <c r="Q1506" s="34"/>
      <c r="R1506" s="34"/>
      <c r="S1506" s="34"/>
      <c r="T1506" s="3" t="s">
        <v>2132</v>
      </c>
    </row>
    <row r="1507" spans="1:21" x14ac:dyDescent="0.35">
      <c r="A1507" s="3" t="s">
        <v>2091</v>
      </c>
      <c r="B1507" s="3"/>
      <c r="C1507" s="3" t="s">
        <v>1527</v>
      </c>
      <c r="D1507" s="3"/>
      <c r="E1507" s="91"/>
      <c r="F1507" s="34"/>
      <c r="G1507" s="34"/>
      <c r="H1507" s="34"/>
      <c r="I1507" s="34"/>
      <c r="J1507" s="34"/>
      <c r="K1507" s="98">
        <v>44455</v>
      </c>
      <c r="L1507" s="3" t="s">
        <v>316</v>
      </c>
      <c r="M1507" s="34">
        <v>331000</v>
      </c>
      <c r="N1507" s="34"/>
      <c r="O1507" s="34">
        <f t="shared" si="256"/>
        <v>331000</v>
      </c>
      <c r="P1507" s="34"/>
      <c r="Q1507" s="34"/>
      <c r="R1507" s="34"/>
      <c r="S1507" s="34"/>
      <c r="T1507" s="3" t="s">
        <v>2132</v>
      </c>
    </row>
    <row r="1508" spans="1:21" x14ac:dyDescent="0.35">
      <c r="A1508" s="3" t="s">
        <v>2091</v>
      </c>
      <c r="B1508" s="3"/>
      <c r="C1508" s="3"/>
      <c r="D1508" s="3"/>
      <c r="E1508" s="91"/>
      <c r="F1508" s="34"/>
      <c r="G1508" s="34"/>
      <c r="H1508" s="34"/>
      <c r="I1508" s="34"/>
      <c r="J1508" s="34"/>
      <c r="K1508" s="98">
        <v>44516</v>
      </c>
      <c r="L1508" s="3" t="s">
        <v>316</v>
      </c>
      <c r="M1508" s="34">
        <v>625000</v>
      </c>
      <c r="N1508" s="34"/>
      <c r="O1508" s="34">
        <f t="shared" si="256"/>
        <v>625000</v>
      </c>
      <c r="P1508" s="34"/>
      <c r="Q1508" s="34"/>
      <c r="R1508" s="34"/>
      <c r="S1508" s="34"/>
      <c r="T1508" s="3" t="s">
        <v>2132</v>
      </c>
    </row>
    <row r="1509" spans="1:21" x14ac:dyDescent="0.35">
      <c r="A1509" s="3" t="s">
        <v>2091</v>
      </c>
      <c r="B1509" s="3"/>
      <c r="C1509" s="3" t="s">
        <v>774</v>
      </c>
      <c r="D1509" s="3"/>
      <c r="E1509" s="91"/>
      <c r="F1509" s="34"/>
      <c r="G1509" s="34"/>
      <c r="H1509" s="34"/>
      <c r="I1509" s="34"/>
      <c r="J1509" s="34"/>
      <c r="K1509" s="98">
        <v>44754</v>
      </c>
      <c r="L1509" s="3" t="s">
        <v>316</v>
      </c>
      <c r="M1509" s="34">
        <v>1</v>
      </c>
      <c r="N1509" s="34"/>
      <c r="O1509" s="34">
        <f t="shared" si="256"/>
        <v>1</v>
      </c>
      <c r="P1509" s="34"/>
      <c r="Q1509" s="34"/>
      <c r="R1509" s="34"/>
      <c r="S1509" s="34"/>
      <c r="T1509" s="3" t="s">
        <v>2132</v>
      </c>
    </row>
    <row r="1510" spans="1:21" x14ac:dyDescent="0.35">
      <c r="A1510" s="3" t="s">
        <v>2091</v>
      </c>
      <c r="B1510" s="3"/>
      <c r="C1510" s="3" t="s">
        <v>774</v>
      </c>
      <c r="D1510" s="3"/>
      <c r="E1510" s="91"/>
      <c r="F1510" s="34"/>
      <c r="G1510" s="34"/>
      <c r="H1510" s="34"/>
      <c r="I1510" s="34"/>
      <c r="J1510" s="34"/>
      <c r="K1510" s="98">
        <v>44754</v>
      </c>
      <c r="L1510" s="3" t="s">
        <v>316</v>
      </c>
      <c r="M1510" s="34">
        <v>450000</v>
      </c>
      <c r="N1510" s="34"/>
      <c r="O1510" s="34">
        <f t="shared" si="256"/>
        <v>450000</v>
      </c>
      <c r="P1510" s="34"/>
      <c r="Q1510" s="34"/>
      <c r="R1510" s="34"/>
      <c r="S1510" s="34"/>
      <c r="T1510" s="3" t="s">
        <v>2132</v>
      </c>
    </row>
    <row r="1511" spans="1:21" x14ac:dyDescent="0.35">
      <c r="A1511" s="3" t="s">
        <v>2091</v>
      </c>
      <c r="B1511" s="3"/>
      <c r="C1511" s="3"/>
      <c r="D1511" s="3"/>
      <c r="E1511" s="91"/>
      <c r="F1511" s="34"/>
      <c r="G1511" s="34"/>
      <c r="H1511" s="34"/>
      <c r="I1511" s="34"/>
      <c r="J1511" s="34"/>
      <c r="K1511" s="98">
        <v>44754</v>
      </c>
      <c r="L1511" s="100" t="s">
        <v>2259</v>
      </c>
      <c r="M1511" s="100">
        <v>-125906</v>
      </c>
      <c r="N1511" s="34"/>
      <c r="O1511" s="34">
        <f t="shared" si="256"/>
        <v>-125906</v>
      </c>
      <c r="P1511" s="34"/>
      <c r="Q1511" s="34"/>
      <c r="R1511" s="34"/>
      <c r="S1511" s="34"/>
      <c r="T1511" s="3" t="s">
        <v>2132</v>
      </c>
    </row>
    <row r="1512" spans="1:21" x14ac:dyDescent="0.35">
      <c r="A1512" s="3" t="s">
        <v>2091</v>
      </c>
      <c r="B1512" s="3"/>
      <c r="C1512" s="3"/>
      <c r="D1512" s="3"/>
      <c r="E1512" s="91"/>
      <c r="F1512" s="34">
        <f t="shared" ref="F1512:F1519" si="257">+D1512*0.8364</f>
        <v>0</v>
      </c>
      <c r="G1512" s="34"/>
      <c r="H1512" s="34"/>
      <c r="I1512" s="34"/>
      <c r="J1512" s="34"/>
      <c r="K1512" s="98">
        <v>45019</v>
      </c>
      <c r="L1512" s="3" t="s">
        <v>316</v>
      </c>
      <c r="M1512" s="34">
        <v>-450001</v>
      </c>
      <c r="N1512" s="34"/>
      <c r="O1512" s="34">
        <f t="shared" si="256"/>
        <v>-450001</v>
      </c>
      <c r="P1512" s="34"/>
      <c r="Q1512" s="34"/>
      <c r="R1512" s="34"/>
      <c r="S1512" s="34"/>
      <c r="T1512" s="3" t="s">
        <v>2132</v>
      </c>
    </row>
    <row r="1513" spans="1:21" x14ac:dyDescent="0.35">
      <c r="A1513" s="3" t="s">
        <v>2091</v>
      </c>
      <c r="B1513" s="3"/>
      <c r="C1513" s="3"/>
      <c r="D1513" s="3"/>
      <c r="E1513" s="91"/>
      <c r="F1513" s="34">
        <f t="shared" si="257"/>
        <v>0</v>
      </c>
      <c r="G1513" s="34"/>
      <c r="H1513" s="34"/>
      <c r="I1513" s="34"/>
      <c r="J1513" s="34"/>
      <c r="K1513" s="98">
        <v>45019</v>
      </c>
      <c r="L1513" s="3" t="s">
        <v>316</v>
      </c>
      <c r="M1513" s="34">
        <v>51000</v>
      </c>
      <c r="N1513" s="34"/>
      <c r="O1513" s="34">
        <f t="shared" si="256"/>
        <v>51000</v>
      </c>
      <c r="P1513" s="34"/>
      <c r="Q1513" s="34"/>
      <c r="R1513" s="34"/>
      <c r="S1513" s="34"/>
      <c r="T1513" s="3" t="s">
        <v>2132</v>
      </c>
    </row>
    <row r="1514" spans="1:21" x14ac:dyDescent="0.35">
      <c r="A1514" s="3" t="s">
        <v>2091</v>
      </c>
      <c r="B1514" s="3"/>
      <c r="C1514" s="3"/>
      <c r="D1514" s="3"/>
      <c r="E1514" s="91"/>
      <c r="F1514" s="34">
        <f t="shared" si="257"/>
        <v>0</v>
      </c>
      <c r="G1514" s="34"/>
      <c r="H1514" s="34"/>
      <c r="I1514" s="34"/>
      <c r="J1514" s="34"/>
      <c r="K1514" s="98">
        <v>45022</v>
      </c>
      <c r="L1514" s="3" t="s">
        <v>9</v>
      </c>
      <c r="M1514" s="34"/>
      <c r="N1514" s="34">
        <v>399002</v>
      </c>
      <c r="O1514" s="34">
        <f t="shared" si="256"/>
        <v>399002</v>
      </c>
      <c r="P1514" s="34"/>
      <c r="Q1514" s="34"/>
      <c r="R1514" s="34"/>
      <c r="S1514" s="34"/>
      <c r="T1514" s="3" t="s">
        <v>2132</v>
      </c>
    </row>
    <row r="1515" spans="1:21" x14ac:dyDescent="0.35">
      <c r="A1515" s="3" t="s">
        <v>2091</v>
      </c>
      <c r="B1515" s="3"/>
      <c r="C1515" s="3"/>
      <c r="D1515" s="3"/>
      <c r="E1515" s="91"/>
      <c r="F1515" s="34">
        <f t="shared" si="257"/>
        <v>0</v>
      </c>
      <c r="G1515" s="34"/>
      <c r="H1515" s="34"/>
      <c r="I1515" s="34"/>
      <c r="J1515" s="34"/>
      <c r="K1515" s="3"/>
      <c r="L1515" s="3"/>
      <c r="M1515" s="34"/>
      <c r="N1515" s="34"/>
      <c r="O1515" s="34"/>
      <c r="P1515" s="34"/>
      <c r="Q1515" s="34"/>
      <c r="R1515" s="34"/>
      <c r="S1515" s="34"/>
      <c r="T1515" s="3" t="s">
        <v>2132</v>
      </c>
    </row>
    <row r="1516" spans="1:21" s="95" customFormat="1" x14ac:dyDescent="0.35">
      <c r="A1516" s="18"/>
      <c r="B1516" s="18"/>
      <c r="C1516" s="18"/>
      <c r="D1516" s="18"/>
      <c r="E1516" s="94"/>
      <c r="F1516" s="23"/>
      <c r="G1516" s="23"/>
      <c r="H1516" s="23"/>
      <c r="I1516" s="23"/>
      <c r="J1516" s="23"/>
      <c r="K1516" s="18"/>
      <c r="L1516" s="18"/>
      <c r="M1516" s="23">
        <f t="shared" ref="M1516:N1516" si="258">SUM(M1506:M1515)</f>
        <v>886094</v>
      </c>
      <c r="N1516" s="23">
        <f t="shared" si="258"/>
        <v>399002</v>
      </c>
      <c r="O1516" s="23">
        <f>SUM(O1506:O1515)</f>
        <v>1285096</v>
      </c>
      <c r="P1516" s="23">
        <f>+I1505-M1516</f>
        <v>-886094</v>
      </c>
      <c r="Q1516" s="23">
        <f>+J1505-N1516</f>
        <v>886093</v>
      </c>
      <c r="R1516" s="23">
        <f>+P1516+Q1516</f>
        <v>-1</v>
      </c>
      <c r="S1516" s="23">
        <f>+O1516</f>
        <v>1285096</v>
      </c>
      <c r="T1516" s="18"/>
      <c r="U1516" s="95" t="s">
        <v>2302</v>
      </c>
    </row>
    <row r="1517" spans="1:21" s="28" customFormat="1" x14ac:dyDescent="0.35">
      <c r="A1517" s="26" t="s">
        <v>2092</v>
      </c>
      <c r="B1517" s="26" t="s">
        <v>437</v>
      </c>
      <c r="C1517" s="26"/>
      <c r="D1517" s="26">
        <v>147.34</v>
      </c>
      <c r="E1517" s="96">
        <v>18000</v>
      </c>
      <c r="F1517" s="27">
        <f t="shared" si="257"/>
        <v>123.23517600000001</v>
      </c>
      <c r="G1517" s="27"/>
      <c r="H1517" s="27">
        <f t="shared" ref="H1517:H1518" si="259">+D1517*E1517</f>
        <v>2652120</v>
      </c>
      <c r="I1517" s="27">
        <f t="shared" ref="I1517:I1518" si="260">+CEILING(F1517*G1517,1000)</f>
        <v>0</v>
      </c>
      <c r="J1517" s="27">
        <f t="shared" ref="J1517:J1518" si="261">(H1517-I1517)</f>
        <v>2652120</v>
      </c>
      <c r="K1517" s="26"/>
      <c r="L1517" s="26"/>
      <c r="M1517" s="27"/>
      <c r="N1517" s="27"/>
      <c r="O1517" s="27"/>
      <c r="P1517" s="27">
        <f>+I1517</f>
        <v>0</v>
      </c>
      <c r="Q1517" s="27">
        <f>+J1517</f>
        <v>2652120</v>
      </c>
      <c r="R1517" s="27">
        <f>+P1517+Q1517</f>
        <v>2652120</v>
      </c>
      <c r="S1517" s="27">
        <f>+O1517</f>
        <v>0</v>
      </c>
      <c r="T1517" s="26" t="s">
        <v>2151</v>
      </c>
      <c r="U1517" s="28" t="s">
        <v>2303</v>
      </c>
    </row>
    <row r="1518" spans="1:21" x14ac:dyDescent="0.35">
      <c r="A1518" s="3" t="s">
        <v>2093</v>
      </c>
      <c r="B1518" s="3" t="s">
        <v>437</v>
      </c>
      <c r="C1518" s="3"/>
      <c r="D1518" s="3">
        <v>122.74</v>
      </c>
      <c r="E1518" s="91">
        <v>10500</v>
      </c>
      <c r="F1518" s="34">
        <f t="shared" si="257"/>
        <v>102.659736</v>
      </c>
      <c r="G1518" s="34"/>
      <c r="H1518" s="34">
        <f t="shared" si="259"/>
        <v>1288770</v>
      </c>
      <c r="I1518" s="34">
        <f t="shared" si="260"/>
        <v>0</v>
      </c>
      <c r="J1518" s="34">
        <f t="shared" si="261"/>
        <v>1288770</v>
      </c>
      <c r="K1518" s="98">
        <v>44436</v>
      </c>
      <c r="L1518" s="3" t="s">
        <v>2109</v>
      </c>
      <c r="M1518" s="34"/>
      <c r="N1518" s="34"/>
      <c r="O1518" s="34"/>
      <c r="P1518" s="34"/>
      <c r="Q1518" s="34"/>
      <c r="R1518" s="34"/>
      <c r="S1518" s="34"/>
      <c r="T1518" s="3" t="s">
        <v>2132</v>
      </c>
      <c r="U1518" s="1" t="s">
        <v>2303</v>
      </c>
    </row>
    <row r="1519" spans="1:21" x14ac:dyDescent="0.35">
      <c r="A1519" s="3" t="s">
        <v>2093</v>
      </c>
      <c r="B1519" s="3"/>
      <c r="C1519" s="3" t="s">
        <v>2094</v>
      </c>
      <c r="D1519" s="3"/>
      <c r="E1519" s="91"/>
      <c r="F1519" s="34">
        <f t="shared" si="257"/>
        <v>0</v>
      </c>
      <c r="G1519" s="34"/>
      <c r="H1519" s="34"/>
      <c r="I1519" s="34"/>
      <c r="J1519" s="34"/>
      <c r="K1519" s="98">
        <v>44436</v>
      </c>
      <c r="L1519" s="3" t="s">
        <v>316</v>
      </c>
      <c r="M1519" s="34">
        <v>5000</v>
      </c>
      <c r="N1519" s="34"/>
      <c r="O1519" s="34">
        <f t="shared" ref="O1519:O1529" si="262">+SUM(M1519:N1519)</f>
        <v>5000</v>
      </c>
      <c r="P1519" s="34"/>
      <c r="Q1519" s="34"/>
      <c r="R1519" s="34"/>
      <c r="S1519" s="34"/>
      <c r="T1519" s="3" t="s">
        <v>2132</v>
      </c>
    </row>
    <row r="1520" spans="1:21" x14ac:dyDescent="0.35">
      <c r="A1520" s="3" t="s">
        <v>2093</v>
      </c>
      <c r="B1520" s="3"/>
      <c r="C1520" s="3" t="s">
        <v>2095</v>
      </c>
      <c r="D1520" s="3"/>
      <c r="E1520" s="91"/>
      <c r="F1520" s="34"/>
      <c r="G1520" s="34"/>
      <c r="H1520" s="34"/>
      <c r="I1520" s="34"/>
      <c r="J1520" s="34"/>
      <c r="K1520" s="98">
        <v>44446</v>
      </c>
      <c r="L1520" s="3" t="s">
        <v>316</v>
      </c>
      <c r="M1520" s="34">
        <v>334976</v>
      </c>
      <c r="N1520" s="34"/>
      <c r="O1520" s="34">
        <f t="shared" si="262"/>
        <v>334976</v>
      </c>
      <c r="P1520" s="34"/>
      <c r="Q1520" s="34"/>
      <c r="R1520" s="34"/>
      <c r="S1520" s="34"/>
      <c r="T1520" s="3" t="s">
        <v>2132</v>
      </c>
    </row>
    <row r="1521" spans="1:21" x14ac:dyDescent="0.35">
      <c r="A1521" s="3" t="s">
        <v>2093</v>
      </c>
      <c r="B1521" s="3"/>
      <c r="C1521" s="3" t="s">
        <v>1527</v>
      </c>
      <c r="D1521" s="3"/>
      <c r="E1521" s="91"/>
      <c r="F1521" s="34"/>
      <c r="G1521" s="34"/>
      <c r="H1521" s="34"/>
      <c r="I1521" s="34"/>
      <c r="J1521" s="34"/>
      <c r="K1521" s="98">
        <v>44517</v>
      </c>
      <c r="L1521" s="3" t="s">
        <v>316</v>
      </c>
      <c r="M1521" s="34">
        <v>75000</v>
      </c>
      <c r="N1521" s="34"/>
      <c r="O1521" s="34">
        <f t="shared" si="262"/>
        <v>75000</v>
      </c>
      <c r="P1521" s="34"/>
      <c r="Q1521" s="34"/>
      <c r="R1521" s="34"/>
      <c r="S1521" s="34"/>
      <c r="T1521" s="3" t="s">
        <v>2132</v>
      </c>
    </row>
    <row r="1522" spans="1:21" x14ac:dyDescent="0.35">
      <c r="A1522" s="3" t="s">
        <v>2093</v>
      </c>
      <c r="B1522" s="3"/>
      <c r="C1522" s="3" t="s">
        <v>2096</v>
      </c>
      <c r="D1522" s="3"/>
      <c r="E1522" s="91"/>
      <c r="F1522" s="34"/>
      <c r="G1522" s="34"/>
      <c r="H1522" s="34"/>
      <c r="I1522" s="34"/>
      <c r="J1522" s="34"/>
      <c r="K1522" s="98">
        <v>44630</v>
      </c>
      <c r="L1522" s="3" t="s">
        <v>316</v>
      </c>
      <c r="M1522" s="34">
        <v>300000</v>
      </c>
      <c r="N1522" s="34"/>
      <c r="O1522" s="34">
        <f t="shared" si="262"/>
        <v>300000</v>
      </c>
      <c r="P1522" s="34"/>
      <c r="Q1522" s="34"/>
      <c r="R1522" s="34"/>
      <c r="S1522" s="34"/>
      <c r="T1522" s="3" t="s">
        <v>2132</v>
      </c>
    </row>
    <row r="1523" spans="1:21" x14ac:dyDescent="0.35">
      <c r="A1523" s="3" t="s">
        <v>2093</v>
      </c>
      <c r="B1523" s="3"/>
      <c r="C1523" s="3" t="s">
        <v>1527</v>
      </c>
      <c r="D1523" s="3"/>
      <c r="E1523" s="91"/>
      <c r="F1523" s="34"/>
      <c r="G1523" s="34"/>
      <c r="H1523" s="34"/>
      <c r="I1523" s="34"/>
      <c r="J1523" s="34"/>
      <c r="K1523" s="98">
        <v>44662</v>
      </c>
      <c r="L1523" s="3" t="s">
        <v>316</v>
      </c>
      <c r="M1523" s="34">
        <v>300000</v>
      </c>
      <c r="N1523" s="34"/>
      <c r="O1523" s="34">
        <f t="shared" si="262"/>
        <v>300000</v>
      </c>
      <c r="P1523" s="34"/>
      <c r="Q1523" s="34"/>
      <c r="R1523" s="34"/>
      <c r="S1523" s="34"/>
      <c r="T1523" s="3" t="s">
        <v>2132</v>
      </c>
    </row>
    <row r="1524" spans="1:21" x14ac:dyDescent="0.35">
      <c r="A1524" s="3" t="s">
        <v>2093</v>
      </c>
      <c r="B1524" s="3"/>
      <c r="C1524" s="3" t="s">
        <v>1527</v>
      </c>
      <c r="D1524" s="3"/>
      <c r="E1524" s="91"/>
      <c r="F1524" s="34"/>
      <c r="G1524" s="34"/>
      <c r="H1524" s="34"/>
      <c r="I1524" s="34"/>
      <c r="J1524" s="34"/>
      <c r="K1524" s="98">
        <v>44756</v>
      </c>
      <c r="L1524" s="3" t="s">
        <v>316</v>
      </c>
      <c r="M1524" s="34">
        <v>67889</v>
      </c>
      <c r="N1524" s="34"/>
      <c r="O1524" s="34">
        <f t="shared" si="262"/>
        <v>67889</v>
      </c>
      <c r="P1524" s="34"/>
      <c r="Q1524" s="34"/>
      <c r="R1524" s="34"/>
      <c r="S1524" s="34"/>
      <c r="T1524" s="3" t="s">
        <v>2132</v>
      </c>
    </row>
    <row r="1525" spans="1:21" x14ac:dyDescent="0.35">
      <c r="A1525" s="3" t="s">
        <v>2093</v>
      </c>
      <c r="B1525" s="3"/>
      <c r="C1525" s="3"/>
      <c r="D1525" s="3"/>
      <c r="E1525" s="91"/>
      <c r="F1525" s="34">
        <f>+D1525*0.8364</f>
        <v>0</v>
      </c>
      <c r="G1525" s="34"/>
      <c r="H1525" s="34"/>
      <c r="I1525" s="34"/>
      <c r="J1525" s="34"/>
      <c r="K1525" s="98">
        <v>44754</v>
      </c>
      <c r="L1525" s="100" t="s">
        <v>2260</v>
      </c>
      <c r="M1525" s="100">
        <v>125906</v>
      </c>
      <c r="N1525" s="34"/>
      <c r="O1525" s="34">
        <f t="shared" si="262"/>
        <v>125906</v>
      </c>
      <c r="P1525" s="34"/>
      <c r="Q1525" s="34"/>
      <c r="R1525" s="34"/>
      <c r="S1525" s="34"/>
      <c r="T1525" s="3" t="s">
        <v>2132</v>
      </c>
    </row>
    <row r="1526" spans="1:21" x14ac:dyDescent="0.35">
      <c r="A1526" s="3" t="s">
        <v>2093</v>
      </c>
      <c r="B1526" s="3"/>
      <c r="C1526" s="3"/>
      <c r="D1526" s="3"/>
      <c r="E1526" s="91"/>
      <c r="F1526" s="34"/>
      <c r="G1526" s="34"/>
      <c r="H1526" s="34"/>
      <c r="I1526" s="34"/>
      <c r="J1526" s="34"/>
      <c r="K1526" s="98">
        <v>44756</v>
      </c>
      <c r="L1526" s="3" t="s">
        <v>9</v>
      </c>
      <c r="M1526" s="34"/>
      <c r="N1526" s="34">
        <v>80000</v>
      </c>
      <c r="O1526" s="34">
        <f t="shared" si="262"/>
        <v>80000</v>
      </c>
      <c r="P1526" s="34"/>
      <c r="Q1526" s="34"/>
      <c r="R1526" s="34"/>
      <c r="S1526" s="34"/>
      <c r="T1526" s="3" t="s">
        <v>2132</v>
      </c>
    </row>
    <row r="1527" spans="1:21" x14ac:dyDescent="0.35">
      <c r="A1527" s="3" t="s">
        <v>2093</v>
      </c>
      <c r="B1527" s="3"/>
      <c r="C1527" s="3"/>
      <c r="D1527" s="3"/>
      <c r="E1527" s="91"/>
      <c r="F1527" s="34"/>
      <c r="G1527" s="34"/>
      <c r="H1527" s="34"/>
      <c r="I1527" s="34"/>
      <c r="J1527" s="34"/>
      <c r="K1527" s="98">
        <v>45019</v>
      </c>
      <c r="L1527" s="3" t="s">
        <v>316</v>
      </c>
      <c r="M1527" s="34">
        <v>-778889</v>
      </c>
      <c r="N1527" s="34"/>
      <c r="O1527" s="34">
        <f t="shared" si="262"/>
        <v>-778889</v>
      </c>
      <c r="P1527" s="34"/>
      <c r="Q1527" s="34"/>
      <c r="R1527" s="34"/>
      <c r="S1527" s="34"/>
      <c r="T1527" s="3" t="s">
        <v>2132</v>
      </c>
    </row>
    <row r="1528" spans="1:21" x14ac:dyDescent="0.35">
      <c r="A1528" s="3" t="s">
        <v>2093</v>
      </c>
      <c r="B1528" s="3"/>
      <c r="C1528" s="3"/>
      <c r="D1528" s="3"/>
      <c r="E1528" s="91"/>
      <c r="F1528" s="34"/>
      <c r="G1528" s="34"/>
      <c r="H1528" s="34"/>
      <c r="I1528" s="34"/>
      <c r="J1528" s="34"/>
      <c r="K1528" s="98">
        <v>45019</v>
      </c>
      <c r="L1528" s="3" t="s">
        <v>316</v>
      </c>
      <c r="M1528" s="34">
        <v>678000</v>
      </c>
      <c r="N1528" s="34"/>
      <c r="O1528" s="34">
        <f t="shared" si="262"/>
        <v>678000</v>
      </c>
      <c r="P1528" s="34"/>
      <c r="Q1528" s="34"/>
      <c r="R1528" s="34"/>
      <c r="S1528" s="34"/>
      <c r="T1528" s="3" t="s">
        <v>2132</v>
      </c>
    </row>
    <row r="1529" spans="1:21" x14ac:dyDescent="0.35">
      <c r="A1529" s="3" t="s">
        <v>2093</v>
      </c>
      <c r="B1529" s="3"/>
      <c r="C1529" s="3"/>
      <c r="D1529" s="3"/>
      <c r="E1529" s="91"/>
      <c r="F1529" s="34"/>
      <c r="G1529" s="34"/>
      <c r="H1529" s="34"/>
      <c r="I1529" s="34"/>
      <c r="J1529" s="34"/>
      <c r="K1529" s="98">
        <v>45022</v>
      </c>
      <c r="L1529" s="3" t="s">
        <v>9</v>
      </c>
      <c r="M1529" s="34"/>
      <c r="N1529" s="34">
        <v>100888</v>
      </c>
      <c r="O1529" s="34">
        <f t="shared" si="262"/>
        <v>100888</v>
      </c>
      <c r="P1529" s="34"/>
      <c r="Q1529" s="34"/>
      <c r="R1529" s="34"/>
      <c r="S1529" s="34"/>
      <c r="T1529" s="3" t="s">
        <v>2132</v>
      </c>
    </row>
    <row r="1530" spans="1:21" x14ac:dyDescent="0.35">
      <c r="A1530" s="3" t="s">
        <v>2093</v>
      </c>
      <c r="B1530" s="3"/>
      <c r="C1530" s="3"/>
      <c r="D1530" s="3"/>
      <c r="E1530" s="91"/>
      <c r="F1530" s="34"/>
      <c r="G1530" s="34"/>
      <c r="H1530" s="34"/>
      <c r="I1530" s="34"/>
      <c r="J1530" s="34"/>
      <c r="K1530" s="21"/>
      <c r="L1530" s="3"/>
      <c r="M1530" s="34"/>
      <c r="N1530" s="34"/>
      <c r="O1530" s="34"/>
      <c r="P1530" s="34"/>
      <c r="Q1530" s="34"/>
      <c r="R1530" s="34"/>
      <c r="S1530" s="34"/>
      <c r="T1530" s="3" t="s">
        <v>2132</v>
      </c>
    </row>
    <row r="1531" spans="1:21" s="95" customFormat="1" x14ac:dyDescent="0.35">
      <c r="A1531" s="18"/>
      <c r="B1531" s="18"/>
      <c r="C1531" s="18"/>
      <c r="D1531" s="18"/>
      <c r="E1531" s="94"/>
      <c r="F1531" s="23"/>
      <c r="G1531" s="23"/>
      <c r="H1531" s="23"/>
      <c r="I1531" s="23"/>
      <c r="J1531" s="23"/>
      <c r="K1531" s="36"/>
      <c r="L1531" s="18"/>
      <c r="M1531" s="23">
        <f t="shared" ref="M1531:N1531" si="263">SUM(M1519:M1530)</f>
        <v>1107882</v>
      </c>
      <c r="N1531" s="23">
        <f t="shared" si="263"/>
        <v>180888</v>
      </c>
      <c r="O1531" s="23">
        <f>SUM(O1519:O1530)</f>
        <v>1288770</v>
      </c>
      <c r="P1531" s="23">
        <f>+I1518-M1531</f>
        <v>-1107882</v>
      </c>
      <c r="Q1531" s="23">
        <f>+J1518-N1531</f>
        <v>1107882</v>
      </c>
      <c r="R1531" s="23">
        <f>+P1531+Q1531</f>
        <v>0</v>
      </c>
      <c r="S1531" s="23">
        <f>+O1531</f>
        <v>1288770</v>
      </c>
      <c r="T1531" s="18"/>
      <c r="U1531" s="95" t="s">
        <v>2302</v>
      </c>
    </row>
    <row r="1532" spans="1:21" x14ac:dyDescent="0.35">
      <c r="A1532" s="3" t="s">
        <v>2097</v>
      </c>
      <c r="B1532" s="3" t="s">
        <v>437</v>
      </c>
      <c r="C1532" s="3"/>
      <c r="D1532" s="3">
        <v>122.71</v>
      </c>
      <c r="E1532" s="91">
        <v>11500</v>
      </c>
      <c r="F1532" s="34">
        <f>+D1532*0.8364</f>
        <v>102.63464399999999</v>
      </c>
      <c r="G1532" s="34"/>
      <c r="H1532" s="34">
        <f>+D1532*E1532</f>
        <v>1411165</v>
      </c>
      <c r="I1532" s="34">
        <f>+CEILING(F1532*G1532,1000)</f>
        <v>0</v>
      </c>
      <c r="J1532" s="34">
        <f>(H1532-I1532)</f>
        <v>1411165</v>
      </c>
      <c r="K1532" s="98">
        <v>44462</v>
      </c>
      <c r="L1532" s="3" t="s">
        <v>2109</v>
      </c>
      <c r="M1532" s="34"/>
      <c r="N1532" s="34"/>
      <c r="O1532" s="34"/>
      <c r="P1532" s="34"/>
      <c r="Q1532" s="34"/>
      <c r="R1532" s="34"/>
      <c r="S1532" s="34"/>
      <c r="T1532" s="3" t="s">
        <v>2132</v>
      </c>
      <c r="U1532" s="1" t="s">
        <v>2303</v>
      </c>
    </row>
    <row r="1533" spans="1:21" x14ac:dyDescent="0.35">
      <c r="A1533" s="3" t="s">
        <v>2097</v>
      </c>
      <c r="B1533" s="3"/>
      <c r="C1533" s="3"/>
      <c r="D1533" s="3"/>
      <c r="E1533" s="91"/>
      <c r="F1533" s="34"/>
      <c r="G1533" s="34"/>
      <c r="H1533" s="34"/>
      <c r="I1533" s="34"/>
      <c r="J1533" s="34"/>
      <c r="K1533" s="98">
        <v>44462</v>
      </c>
      <c r="L1533" s="3" t="s">
        <v>316</v>
      </c>
      <c r="M1533" s="34">
        <v>5000</v>
      </c>
      <c r="N1533" s="34"/>
      <c r="O1533" s="34">
        <f t="shared" ref="O1533:O1540" si="264">+SUM(M1533:N1533)</f>
        <v>5000</v>
      </c>
      <c r="P1533" s="34"/>
      <c r="Q1533" s="34"/>
      <c r="R1533" s="34"/>
      <c r="S1533" s="34"/>
      <c r="T1533" s="3" t="s">
        <v>2132</v>
      </c>
    </row>
    <row r="1534" spans="1:21" x14ac:dyDescent="0.35">
      <c r="A1534" s="3" t="s">
        <v>2097</v>
      </c>
      <c r="B1534" s="3"/>
      <c r="C1534" s="3"/>
      <c r="D1534" s="3"/>
      <c r="E1534" s="91"/>
      <c r="F1534" s="34"/>
      <c r="G1534" s="34"/>
      <c r="H1534" s="34"/>
      <c r="I1534" s="34"/>
      <c r="J1534" s="34"/>
      <c r="K1534" s="98">
        <v>44472</v>
      </c>
      <c r="L1534" s="3" t="s">
        <v>316</v>
      </c>
      <c r="M1534" s="34">
        <v>374354</v>
      </c>
      <c r="N1534" s="34"/>
      <c r="O1534" s="34">
        <f t="shared" si="264"/>
        <v>374354</v>
      </c>
      <c r="P1534" s="34"/>
      <c r="Q1534" s="34"/>
      <c r="R1534" s="34"/>
      <c r="S1534" s="34"/>
      <c r="T1534" s="3" t="s">
        <v>2132</v>
      </c>
    </row>
    <row r="1535" spans="1:21" x14ac:dyDescent="0.35">
      <c r="A1535" s="3" t="s">
        <v>2097</v>
      </c>
      <c r="B1535" s="3"/>
      <c r="C1535" s="3"/>
      <c r="D1535" s="3"/>
      <c r="E1535" s="91"/>
      <c r="F1535" s="34"/>
      <c r="G1535" s="34"/>
      <c r="H1535" s="34"/>
      <c r="I1535" s="34"/>
      <c r="J1535" s="34"/>
      <c r="K1535" s="98">
        <v>44514</v>
      </c>
      <c r="L1535" s="3" t="s">
        <v>316</v>
      </c>
      <c r="M1535" s="34">
        <v>100000</v>
      </c>
      <c r="N1535" s="34"/>
      <c r="O1535" s="34">
        <f t="shared" si="264"/>
        <v>100000</v>
      </c>
      <c r="P1535" s="34"/>
      <c r="Q1535" s="34"/>
      <c r="R1535" s="34"/>
      <c r="S1535" s="34"/>
      <c r="T1535" s="3" t="s">
        <v>2132</v>
      </c>
    </row>
    <row r="1536" spans="1:21" x14ac:dyDescent="0.35">
      <c r="A1536" s="3" t="s">
        <v>2097</v>
      </c>
      <c r="B1536" s="3"/>
      <c r="C1536" s="3"/>
      <c r="D1536" s="3"/>
      <c r="E1536" s="91"/>
      <c r="F1536" s="34"/>
      <c r="G1536" s="34"/>
      <c r="H1536" s="34"/>
      <c r="I1536" s="34"/>
      <c r="J1536" s="34"/>
      <c r="K1536" s="98">
        <v>44516</v>
      </c>
      <c r="L1536" s="3" t="s">
        <v>316</v>
      </c>
      <c r="M1536" s="34">
        <v>100000</v>
      </c>
      <c r="N1536" s="34"/>
      <c r="O1536" s="34">
        <f t="shared" si="264"/>
        <v>100000</v>
      </c>
      <c r="P1536" s="34"/>
      <c r="Q1536" s="34"/>
      <c r="R1536" s="34"/>
      <c r="S1536" s="34"/>
      <c r="T1536" s="3" t="s">
        <v>2132</v>
      </c>
    </row>
    <row r="1537" spans="1:21" x14ac:dyDescent="0.35">
      <c r="A1537" s="3" t="s">
        <v>2097</v>
      </c>
      <c r="B1537" s="3"/>
      <c r="C1537" s="3"/>
      <c r="D1537" s="3"/>
      <c r="E1537" s="91"/>
      <c r="F1537" s="34">
        <f>+D1537*0.8364</f>
        <v>0</v>
      </c>
      <c r="G1537" s="34"/>
      <c r="H1537" s="34"/>
      <c r="I1537" s="34"/>
      <c r="J1537" s="34"/>
      <c r="K1537" s="98">
        <v>44517</v>
      </c>
      <c r="L1537" s="3" t="s">
        <v>316</v>
      </c>
      <c r="M1537" s="34">
        <v>100000</v>
      </c>
      <c r="N1537" s="34"/>
      <c r="O1537" s="34">
        <f t="shared" si="264"/>
        <v>100000</v>
      </c>
      <c r="P1537" s="34"/>
      <c r="Q1537" s="34"/>
      <c r="R1537" s="34"/>
      <c r="S1537" s="34"/>
      <c r="T1537" s="3" t="s">
        <v>2132</v>
      </c>
    </row>
    <row r="1538" spans="1:21" x14ac:dyDescent="0.35">
      <c r="A1538" s="3" t="s">
        <v>2097</v>
      </c>
      <c r="B1538" s="3"/>
      <c r="C1538" s="3"/>
      <c r="D1538" s="3"/>
      <c r="E1538" s="91"/>
      <c r="F1538" s="34"/>
      <c r="G1538" s="34"/>
      <c r="H1538" s="34"/>
      <c r="I1538" s="34"/>
      <c r="J1538" s="34"/>
      <c r="K1538" s="98">
        <v>44777</v>
      </c>
      <c r="L1538" s="3" t="s">
        <v>9</v>
      </c>
      <c r="M1538" s="34"/>
      <c r="N1538" s="34">
        <v>400000</v>
      </c>
      <c r="O1538" s="34">
        <f t="shared" si="264"/>
        <v>400000</v>
      </c>
      <c r="P1538" s="34"/>
      <c r="Q1538" s="34"/>
      <c r="R1538" s="34"/>
      <c r="S1538" s="34"/>
      <c r="T1538" s="3" t="s">
        <v>2132</v>
      </c>
    </row>
    <row r="1539" spans="1:21" x14ac:dyDescent="0.35">
      <c r="A1539" s="3" t="s">
        <v>2097</v>
      </c>
      <c r="B1539" s="3"/>
      <c r="C1539" s="3"/>
      <c r="D1539" s="3"/>
      <c r="E1539" s="91"/>
      <c r="F1539" s="34"/>
      <c r="G1539" s="34"/>
      <c r="H1539" s="34"/>
      <c r="I1539" s="34"/>
      <c r="J1539" s="34"/>
      <c r="K1539" s="98">
        <v>44777</v>
      </c>
      <c r="L1539" s="3" t="s">
        <v>9</v>
      </c>
      <c r="M1539" s="34"/>
      <c r="N1539" s="34">
        <v>200000</v>
      </c>
      <c r="O1539" s="34">
        <f t="shared" si="264"/>
        <v>200000</v>
      </c>
      <c r="P1539" s="34"/>
      <c r="Q1539" s="34"/>
      <c r="R1539" s="34"/>
      <c r="S1539" s="34"/>
      <c r="T1539" s="3" t="s">
        <v>2132</v>
      </c>
    </row>
    <row r="1540" spans="1:21" x14ac:dyDescent="0.35">
      <c r="A1540" s="3" t="s">
        <v>2097</v>
      </c>
      <c r="B1540" s="3"/>
      <c r="C1540" s="3"/>
      <c r="D1540" s="3"/>
      <c r="E1540" s="91"/>
      <c r="F1540" s="34"/>
      <c r="G1540" s="34"/>
      <c r="H1540" s="34"/>
      <c r="I1540" s="34"/>
      <c r="J1540" s="34"/>
      <c r="K1540" s="98">
        <v>44780</v>
      </c>
      <c r="L1540" s="3" t="s">
        <v>9</v>
      </c>
      <c r="M1540" s="34"/>
      <c r="N1540" s="34">
        <v>136871</v>
      </c>
      <c r="O1540" s="34">
        <f t="shared" si="264"/>
        <v>136871</v>
      </c>
      <c r="P1540" s="34"/>
      <c r="Q1540" s="34"/>
      <c r="R1540" s="34"/>
      <c r="S1540" s="34"/>
      <c r="T1540" s="3" t="s">
        <v>2132</v>
      </c>
    </row>
    <row r="1541" spans="1:21" x14ac:dyDescent="0.35">
      <c r="A1541" s="3" t="s">
        <v>2097</v>
      </c>
      <c r="B1541" s="3"/>
      <c r="C1541" s="3"/>
      <c r="D1541" s="3"/>
      <c r="E1541" s="91"/>
      <c r="F1541" s="34"/>
      <c r="G1541" s="34"/>
      <c r="H1541" s="34"/>
      <c r="I1541" s="34"/>
      <c r="J1541" s="34"/>
      <c r="K1541" s="21"/>
      <c r="L1541" s="3"/>
      <c r="M1541" s="34"/>
      <c r="N1541" s="34"/>
      <c r="O1541" s="34"/>
      <c r="P1541" s="34"/>
      <c r="Q1541" s="34"/>
      <c r="R1541" s="34"/>
      <c r="S1541" s="34"/>
      <c r="T1541" s="3" t="s">
        <v>2132</v>
      </c>
    </row>
    <row r="1542" spans="1:21" s="95" customFormat="1" x14ac:dyDescent="0.35">
      <c r="A1542" s="18"/>
      <c r="B1542" s="18"/>
      <c r="C1542" s="18"/>
      <c r="D1542" s="18"/>
      <c r="E1542" s="94"/>
      <c r="F1542" s="23"/>
      <c r="G1542" s="23"/>
      <c r="H1542" s="23"/>
      <c r="I1542" s="23"/>
      <c r="J1542" s="23"/>
      <c r="K1542" s="36"/>
      <c r="L1542" s="18"/>
      <c r="M1542" s="23">
        <f t="shared" ref="M1542:N1542" si="265">SUM(M1533:M1541)</f>
        <v>679354</v>
      </c>
      <c r="N1542" s="23">
        <f t="shared" si="265"/>
        <v>736871</v>
      </c>
      <c r="O1542" s="23">
        <f>SUM(O1533:O1541)</f>
        <v>1416225</v>
      </c>
      <c r="P1542" s="23">
        <f>+I1532-M1542</f>
        <v>-679354</v>
      </c>
      <c r="Q1542" s="23">
        <f>+J1532-N1542</f>
        <v>674294</v>
      </c>
      <c r="R1542" s="23">
        <f>+P1542+Q1542</f>
        <v>-5060</v>
      </c>
      <c r="S1542" s="23">
        <f>+O1542</f>
        <v>1416225</v>
      </c>
      <c r="T1542" s="18"/>
      <c r="U1542" s="95" t="s">
        <v>2302</v>
      </c>
    </row>
    <row r="1543" spans="1:21" x14ac:dyDescent="0.35">
      <c r="A1543" s="3" t="s">
        <v>2098</v>
      </c>
      <c r="B1543" s="3" t="s">
        <v>437</v>
      </c>
      <c r="C1543" s="3"/>
      <c r="D1543" s="3">
        <v>123.11</v>
      </c>
      <c r="E1543" s="91">
        <v>10500</v>
      </c>
      <c r="F1543" s="34">
        <f>+D1543*0.8364</f>
        <v>102.969204</v>
      </c>
      <c r="G1543" s="34"/>
      <c r="H1543" s="34">
        <f>+D1543*E1543</f>
        <v>1292655</v>
      </c>
      <c r="I1543" s="34">
        <f>+CEILING(F1543*G1543,1000)</f>
        <v>0</v>
      </c>
      <c r="J1543" s="34">
        <f>(H1543-I1543)</f>
        <v>1292655</v>
      </c>
      <c r="K1543" s="98">
        <v>44478</v>
      </c>
      <c r="L1543" s="3" t="s">
        <v>2109</v>
      </c>
      <c r="M1543" s="34"/>
      <c r="N1543" s="34"/>
      <c r="O1543" s="34"/>
      <c r="P1543" s="34"/>
      <c r="Q1543" s="34"/>
      <c r="R1543" s="34"/>
      <c r="S1543" s="34"/>
      <c r="T1543" s="3" t="s">
        <v>2153</v>
      </c>
      <c r="U1543" s="1" t="s">
        <v>2303</v>
      </c>
    </row>
    <row r="1544" spans="1:21" x14ac:dyDescent="0.35">
      <c r="A1544" s="3" t="s">
        <v>2098</v>
      </c>
      <c r="B1544" s="3"/>
      <c r="C1544" s="3"/>
      <c r="D1544" s="3"/>
      <c r="E1544" s="91"/>
      <c r="F1544" s="34"/>
      <c r="G1544" s="34"/>
      <c r="H1544" s="34"/>
      <c r="I1544" s="34"/>
      <c r="J1544" s="34"/>
      <c r="K1544" s="98">
        <v>44464</v>
      </c>
      <c r="L1544" s="100" t="s">
        <v>2263</v>
      </c>
      <c r="M1544" s="100">
        <v>175000</v>
      </c>
      <c r="N1544" s="34"/>
      <c r="O1544" s="34">
        <f t="shared" ref="O1544:O1551" si="266">+SUM(M1544:N1544)</f>
        <v>175000</v>
      </c>
      <c r="P1544" s="34"/>
      <c r="Q1544" s="34"/>
      <c r="R1544" s="34"/>
      <c r="S1544" s="34"/>
      <c r="T1544" s="3" t="s">
        <v>2153</v>
      </c>
    </row>
    <row r="1545" spans="1:21" x14ac:dyDescent="0.35">
      <c r="A1545" s="3" t="s">
        <v>2098</v>
      </c>
      <c r="B1545" s="3"/>
      <c r="C1545" s="3"/>
      <c r="D1545" s="3"/>
      <c r="E1545" s="91"/>
      <c r="F1545" s="34"/>
      <c r="G1545" s="34"/>
      <c r="H1545" s="34"/>
      <c r="I1545" s="34"/>
      <c r="J1545" s="34"/>
      <c r="K1545" s="98">
        <v>44982</v>
      </c>
      <c r="L1545" s="100" t="s">
        <v>2261</v>
      </c>
      <c r="M1545" s="100">
        <v>142000</v>
      </c>
      <c r="N1545" s="34"/>
      <c r="O1545" s="34">
        <f t="shared" si="266"/>
        <v>142000</v>
      </c>
      <c r="P1545" s="34"/>
      <c r="Q1545" s="34"/>
      <c r="R1545" s="34"/>
      <c r="S1545" s="34"/>
      <c r="T1545" s="3" t="s">
        <v>2153</v>
      </c>
    </row>
    <row r="1546" spans="1:21" x14ac:dyDescent="0.35">
      <c r="A1546" s="3" t="s">
        <v>2098</v>
      </c>
      <c r="B1546" s="3"/>
      <c r="C1546" s="3"/>
      <c r="D1546" s="3"/>
      <c r="E1546" s="91"/>
      <c r="F1546" s="34"/>
      <c r="G1546" s="34"/>
      <c r="H1546" s="34"/>
      <c r="I1546" s="34"/>
      <c r="J1546" s="34"/>
      <c r="K1546" s="98">
        <v>45116</v>
      </c>
      <c r="L1546" s="3" t="s">
        <v>9</v>
      </c>
      <c r="M1546" s="34"/>
      <c r="N1546" s="34">
        <v>317000</v>
      </c>
      <c r="O1546" s="34">
        <f t="shared" si="266"/>
        <v>317000</v>
      </c>
      <c r="P1546" s="34"/>
      <c r="Q1546" s="34"/>
      <c r="R1546" s="34"/>
      <c r="S1546" s="34"/>
      <c r="T1546" s="3" t="s">
        <v>2153</v>
      </c>
    </row>
    <row r="1547" spans="1:21" x14ac:dyDescent="0.35">
      <c r="A1547" s="3" t="s">
        <v>2098</v>
      </c>
      <c r="B1547" s="3"/>
      <c r="C1547" s="3"/>
      <c r="D1547" s="3"/>
      <c r="E1547" s="91"/>
      <c r="F1547" s="34">
        <f>+D1547*0.8364</f>
        <v>0</v>
      </c>
      <c r="G1547" s="34"/>
      <c r="H1547" s="34"/>
      <c r="I1547" s="34"/>
      <c r="J1547" s="34"/>
      <c r="K1547" s="98">
        <v>45116</v>
      </c>
      <c r="L1547" s="3" t="s">
        <v>9</v>
      </c>
      <c r="M1547" s="34"/>
      <c r="N1547" s="34">
        <v>-317000</v>
      </c>
      <c r="O1547" s="34">
        <f t="shared" si="266"/>
        <v>-317000</v>
      </c>
      <c r="P1547" s="34"/>
      <c r="Q1547" s="34"/>
      <c r="R1547" s="34"/>
      <c r="S1547" s="34"/>
      <c r="T1547" s="3" t="s">
        <v>2153</v>
      </c>
    </row>
    <row r="1548" spans="1:21" x14ac:dyDescent="0.35">
      <c r="A1548" s="3" t="s">
        <v>2098</v>
      </c>
      <c r="B1548" s="3"/>
      <c r="C1548" s="3"/>
      <c r="D1548" s="3"/>
      <c r="E1548" s="91"/>
      <c r="F1548" s="34"/>
      <c r="G1548" s="34"/>
      <c r="H1548" s="34"/>
      <c r="I1548" s="34"/>
      <c r="J1548" s="34"/>
      <c r="K1548" s="98">
        <v>45098</v>
      </c>
      <c r="L1548" s="100" t="s">
        <v>2262</v>
      </c>
      <c r="M1548" s="100">
        <v>600000</v>
      </c>
      <c r="N1548" s="34"/>
      <c r="O1548" s="34">
        <f t="shared" si="266"/>
        <v>600000</v>
      </c>
      <c r="P1548" s="34"/>
      <c r="Q1548" s="34"/>
      <c r="R1548" s="34"/>
      <c r="S1548" s="34"/>
      <c r="T1548" s="3" t="s">
        <v>2153</v>
      </c>
    </row>
    <row r="1549" spans="1:21" x14ac:dyDescent="0.35">
      <c r="A1549" s="3" t="s">
        <v>2098</v>
      </c>
      <c r="B1549" s="3"/>
      <c r="C1549" s="3"/>
      <c r="D1549" s="3"/>
      <c r="E1549" s="91"/>
      <c r="F1549" s="34"/>
      <c r="G1549" s="34"/>
      <c r="H1549" s="34"/>
      <c r="I1549" s="34"/>
      <c r="J1549" s="34"/>
      <c r="K1549" s="98">
        <v>45182</v>
      </c>
      <c r="L1549" s="3" t="s">
        <v>316</v>
      </c>
      <c r="M1549" s="34">
        <v>680000</v>
      </c>
      <c r="N1549" s="34"/>
      <c r="O1549" s="34">
        <f t="shared" si="266"/>
        <v>680000</v>
      </c>
      <c r="P1549" s="34"/>
      <c r="Q1549" s="34"/>
      <c r="R1549" s="34"/>
      <c r="S1549" s="34"/>
      <c r="T1549" s="3" t="s">
        <v>2153</v>
      </c>
    </row>
    <row r="1550" spans="1:21" x14ac:dyDescent="0.35">
      <c r="A1550" s="3" t="s">
        <v>2098</v>
      </c>
      <c r="B1550" s="3"/>
      <c r="C1550" s="3"/>
      <c r="D1550" s="3"/>
      <c r="E1550" s="91"/>
      <c r="F1550" s="34"/>
      <c r="G1550" s="34"/>
      <c r="H1550" s="34"/>
      <c r="I1550" s="34"/>
      <c r="J1550" s="34"/>
      <c r="K1550" s="98">
        <v>45183</v>
      </c>
      <c r="L1550" s="3" t="s">
        <v>9</v>
      </c>
      <c r="M1550" s="34"/>
      <c r="N1550" s="34">
        <v>295650</v>
      </c>
      <c r="O1550" s="34">
        <f t="shared" si="266"/>
        <v>295650</v>
      </c>
      <c r="P1550" s="34"/>
      <c r="Q1550" s="34"/>
      <c r="R1550" s="34"/>
      <c r="S1550" s="34"/>
      <c r="T1550" s="3" t="s">
        <v>2153</v>
      </c>
    </row>
    <row r="1551" spans="1:21" x14ac:dyDescent="0.35">
      <c r="A1551" s="3" t="s">
        <v>2098</v>
      </c>
      <c r="B1551" s="3"/>
      <c r="C1551" s="3"/>
      <c r="D1551" s="3"/>
      <c r="E1551" s="91"/>
      <c r="F1551" s="34"/>
      <c r="G1551" s="34"/>
      <c r="H1551" s="34"/>
      <c r="I1551" s="34"/>
      <c r="J1551" s="34"/>
      <c r="K1551" s="98">
        <v>45185</v>
      </c>
      <c r="L1551" s="3" t="s">
        <v>316</v>
      </c>
      <c r="M1551" s="34">
        <v>-600000</v>
      </c>
      <c r="N1551" s="34"/>
      <c r="O1551" s="34">
        <f t="shared" si="266"/>
        <v>-600000</v>
      </c>
      <c r="P1551" s="34"/>
      <c r="Q1551" s="34"/>
      <c r="R1551" s="34"/>
      <c r="S1551" s="34"/>
      <c r="T1551" s="3" t="s">
        <v>2153</v>
      </c>
    </row>
    <row r="1552" spans="1:21" x14ac:dyDescent="0.35">
      <c r="A1552" s="3" t="s">
        <v>2098</v>
      </c>
      <c r="B1552" s="3"/>
      <c r="C1552" s="3"/>
      <c r="D1552" s="3"/>
      <c r="E1552" s="91"/>
      <c r="F1552" s="34"/>
      <c r="G1552" s="34"/>
      <c r="H1552" s="34"/>
      <c r="I1552" s="34"/>
      <c r="J1552" s="34"/>
      <c r="K1552" s="21"/>
      <c r="L1552" s="3"/>
      <c r="M1552" s="34"/>
      <c r="N1552" s="34"/>
      <c r="O1552" s="34"/>
      <c r="P1552" s="34"/>
      <c r="Q1552" s="34"/>
      <c r="R1552" s="34"/>
      <c r="S1552" s="34"/>
      <c r="T1552" s="3" t="s">
        <v>2153</v>
      </c>
    </row>
    <row r="1553" spans="1:21" s="95" customFormat="1" x14ac:dyDescent="0.35">
      <c r="A1553" s="18"/>
      <c r="B1553" s="18"/>
      <c r="C1553" s="18"/>
      <c r="D1553" s="18"/>
      <c r="E1553" s="94"/>
      <c r="F1553" s="23"/>
      <c r="G1553" s="23"/>
      <c r="H1553" s="23"/>
      <c r="I1553" s="23"/>
      <c r="J1553" s="23"/>
      <c r="K1553" s="36"/>
      <c r="L1553" s="18"/>
      <c r="M1553" s="23">
        <f t="shared" ref="M1553:N1553" si="267">SUM(M1544:M1552)</f>
        <v>997000</v>
      </c>
      <c r="N1553" s="23">
        <f t="shared" si="267"/>
        <v>295650</v>
      </c>
      <c r="O1553" s="23">
        <f>SUM(O1544:O1552)</f>
        <v>1292650</v>
      </c>
      <c r="P1553" s="23">
        <f>+I1543-M1553</f>
        <v>-997000</v>
      </c>
      <c r="Q1553" s="23">
        <f>+J1543-N1553</f>
        <v>997005</v>
      </c>
      <c r="R1553" s="23">
        <f>+P1553+Q1553</f>
        <v>5</v>
      </c>
      <c r="S1553" s="23">
        <f>+O1553</f>
        <v>1292650</v>
      </c>
      <c r="T1553" s="18"/>
      <c r="U1553" s="95" t="s">
        <v>2302</v>
      </c>
    </row>
    <row r="1554" spans="1:21" x14ac:dyDescent="0.35">
      <c r="A1554" s="3" t="s">
        <v>2099</v>
      </c>
      <c r="B1554" s="3" t="s">
        <v>437</v>
      </c>
      <c r="C1554" s="3"/>
      <c r="D1554" s="3">
        <v>123.73</v>
      </c>
      <c r="E1554" s="91">
        <v>11500</v>
      </c>
      <c r="F1554" s="34">
        <f>+D1554*0.8364</f>
        <v>103.48777200000001</v>
      </c>
      <c r="G1554" s="34"/>
      <c r="H1554" s="34">
        <f>+D1554*E1554</f>
        <v>1422895</v>
      </c>
      <c r="I1554" s="34">
        <f>+CEILING(F1554*G1554,1000)</f>
        <v>0</v>
      </c>
      <c r="J1554" s="34">
        <f>(H1554-I1554)</f>
        <v>1422895</v>
      </c>
      <c r="K1554" s="98">
        <v>44402</v>
      </c>
      <c r="L1554" s="3" t="s">
        <v>2109</v>
      </c>
      <c r="M1554" s="34"/>
      <c r="N1554" s="34"/>
      <c r="O1554" s="34"/>
      <c r="P1554" s="34"/>
      <c r="Q1554" s="34"/>
      <c r="R1554" s="34"/>
      <c r="S1554" s="34"/>
      <c r="T1554" s="3" t="s">
        <v>2149</v>
      </c>
      <c r="U1554" s="1" t="s">
        <v>2303</v>
      </c>
    </row>
    <row r="1555" spans="1:21" x14ac:dyDescent="0.35">
      <c r="A1555" s="3" t="s">
        <v>2099</v>
      </c>
      <c r="B1555" s="3"/>
      <c r="C1555" s="3"/>
      <c r="D1555" s="3"/>
      <c r="E1555" s="91"/>
      <c r="F1555" s="34"/>
      <c r="G1555" s="34"/>
      <c r="H1555" s="34"/>
      <c r="I1555" s="34"/>
      <c r="J1555" s="34"/>
      <c r="K1555" s="98">
        <v>44402</v>
      </c>
      <c r="L1555" s="3" t="s">
        <v>9</v>
      </c>
      <c r="M1555" s="34"/>
      <c r="N1555" s="34">
        <v>140000</v>
      </c>
      <c r="O1555" s="34">
        <f t="shared" ref="O1555:O1570" si="268">+SUM(M1555:N1555)</f>
        <v>140000</v>
      </c>
      <c r="P1555" s="34"/>
      <c r="Q1555" s="34"/>
      <c r="R1555" s="34"/>
      <c r="S1555" s="34"/>
      <c r="T1555" s="3" t="s">
        <v>2149</v>
      </c>
    </row>
    <row r="1556" spans="1:21" x14ac:dyDescent="0.35">
      <c r="A1556" s="3" t="s">
        <v>2099</v>
      </c>
      <c r="B1556" s="3"/>
      <c r="C1556" s="3"/>
      <c r="D1556" s="3"/>
      <c r="E1556" s="91"/>
      <c r="F1556" s="34"/>
      <c r="G1556" s="34"/>
      <c r="H1556" s="34"/>
      <c r="I1556" s="34"/>
      <c r="J1556" s="34"/>
      <c r="K1556" s="98">
        <v>44403</v>
      </c>
      <c r="L1556" s="3" t="s">
        <v>316</v>
      </c>
      <c r="M1556" s="34">
        <v>50000</v>
      </c>
      <c r="N1556" s="34"/>
      <c r="O1556" s="34">
        <f t="shared" si="268"/>
        <v>50000</v>
      </c>
      <c r="P1556" s="34"/>
      <c r="Q1556" s="34"/>
      <c r="R1556" s="34"/>
      <c r="S1556" s="34"/>
      <c r="T1556" s="3" t="s">
        <v>2149</v>
      </c>
    </row>
    <row r="1557" spans="1:21" x14ac:dyDescent="0.35">
      <c r="A1557" s="3" t="s">
        <v>2099</v>
      </c>
      <c r="B1557" s="3"/>
      <c r="C1557" s="3"/>
      <c r="D1557" s="3"/>
      <c r="E1557" s="91"/>
      <c r="F1557" s="34"/>
      <c r="G1557" s="34"/>
      <c r="H1557" s="34"/>
      <c r="I1557" s="34"/>
      <c r="J1557" s="34"/>
      <c r="K1557" s="98">
        <v>44406</v>
      </c>
      <c r="L1557" s="100" t="s">
        <v>2264</v>
      </c>
      <c r="M1557" s="100">
        <v>100000</v>
      </c>
      <c r="N1557" s="34"/>
      <c r="O1557" s="34">
        <f t="shared" si="268"/>
        <v>100000</v>
      </c>
      <c r="P1557" s="34"/>
      <c r="Q1557" s="34"/>
      <c r="R1557" s="34"/>
      <c r="S1557" s="34"/>
      <c r="T1557" s="3" t="s">
        <v>2149</v>
      </c>
    </row>
    <row r="1558" spans="1:21" x14ac:dyDescent="0.35">
      <c r="A1558" s="3" t="s">
        <v>2099</v>
      </c>
      <c r="B1558" s="3"/>
      <c r="C1558" s="3"/>
      <c r="D1558" s="3"/>
      <c r="E1558" s="91"/>
      <c r="F1558" s="34"/>
      <c r="G1558" s="34"/>
      <c r="H1558" s="34"/>
      <c r="I1558" s="34"/>
      <c r="J1558" s="34"/>
      <c r="K1558" s="98">
        <v>44477</v>
      </c>
      <c r="L1558" s="3" t="s">
        <v>1182</v>
      </c>
      <c r="M1558" s="34"/>
      <c r="N1558" s="34">
        <v>50000</v>
      </c>
      <c r="O1558" s="34">
        <f t="shared" si="268"/>
        <v>50000</v>
      </c>
      <c r="P1558" s="34"/>
      <c r="Q1558" s="34"/>
      <c r="R1558" s="34"/>
      <c r="S1558" s="34"/>
      <c r="T1558" s="3" t="s">
        <v>2149</v>
      </c>
    </row>
    <row r="1559" spans="1:21" x14ac:dyDescent="0.35">
      <c r="A1559" s="3" t="s">
        <v>2099</v>
      </c>
      <c r="B1559" s="3"/>
      <c r="C1559" s="3"/>
      <c r="D1559" s="3"/>
      <c r="E1559" s="91"/>
      <c r="F1559" s="34"/>
      <c r="G1559" s="34"/>
      <c r="H1559" s="34"/>
      <c r="I1559" s="34"/>
      <c r="J1559" s="34"/>
      <c r="K1559" s="98">
        <v>44561</v>
      </c>
      <c r="L1559" s="3" t="s">
        <v>9</v>
      </c>
      <c r="M1559" s="34"/>
      <c r="N1559" s="34">
        <v>190000</v>
      </c>
      <c r="O1559" s="34">
        <f t="shared" si="268"/>
        <v>190000</v>
      </c>
      <c r="P1559" s="34"/>
      <c r="Q1559" s="34"/>
      <c r="R1559" s="34"/>
      <c r="S1559" s="34"/>
      <c r="T1559" s="3" t="s">
        <v>2149</v>
      </c>
    </row>
    <row r="1560" spans="1:21" x14ac:dyDescent="0.35">
      <c r="A1560" s="3" t="s">
        <v>2099</v>
      </c>
      <c r="B1560" s="3"/>
      <c r="C1560" s="3"/>
      <c r="D1560" s="3"/>
      <c r="E1560" s="91"/>
      <c r="F1560" s="34"/>
      <c r="G1560" s="34"/>
      <c r="H1560" s="34"/>
      <c r="I1560" s="34"/>
      <c r="J1560" s="34"/>
      <c r="K1560" s="98">
        <v>44589</v>
      </c>
      <c r="L1560" s="3" t="s">
        <v>9</v>
      </c>
      <c r="M1560" s="34"/>
      <c r="N1560" s="34">
        <v>210000</v>
      </c>
      <c r="O1560" s="34">
        <f t="shared" si="268"/>
        <v>210000</v>
      </c>
      <c r="P1560" s="34"/>
      <c r="Q1560" s="34"/>
      <c r="R1560" s="34"/>
      <c r="S1560" s="34"/>
      <c r="T1560" s="3" t="s">
        <v>2149</v>
      </c>
    </row>
    <row r="1561" spans="1:21" x14ac:dyDescent="0.35">
      <c r="A1561" s="3" t="s">
        <v>2099</v>
      </c>
      <c r="B1561" s="3"/>
      <c r="C1561" s="3"/>
      <c r="D1561" s="3"/>
      <c r="E1561" s="91"/>
      <c r="F1561" s="34">
        <f>+D1561*0.8364</f>
        <v>0</v>
      </c>
      <c r="G1561" s="34"/>
      <c r="H1561" s="34"/>
      <c r="I1561" s="34"/>
      <c r="J1561" s="34"/>
      <c r="K1561" s="98">
        <v>44613</v>
      </c>
      <c r="L1561" s="3" t="s">
        <v>1182</v>
      </c>
      <c r="M1561" s="34"/>
      <c r="N1561" s="34">
        <v>300000</v>
      </c>
      <c r="O1561" s="34">
        <f t="shared" si="268"/>
        <v>300000</v>
      </c>
      <c r="P1561" s="34"/>
      <c r="Q1561" s="34"/>
      <c r="R1561" s="34"/>
      <c r="S1561" s="34"/>
      <c r="T1561" s="3" t="s">
        <v>2149</v>
      </c>
    </row>
    <row r="1562" spans="1:21" x14ac:dyDescent="0.35">
      <c r="A1562" s="3" t="s">
        <v>2099</v>
      </c>
      <c r="B1562" s="3"/>
      <c r="C1562" s="3"/>
      <c r="D1562" s="3"/>
      <c r="E1562" s="91"/>
      <c r="F1562" s="34"/>
      <c r="G1562" s="34"/>
      <c r="H1562" s="34"/>
      <c r="I1562" s="34"/>
      <c r="J1562" s="34"/>
      <c r="K1562" s="98">
        <v>44613</v>
      </c>
      <c r="L1562" s="3" t="s">
        <v>1182</v>
      </c>
      <c r="M1562" s="34"/>
      <c r="N1562" s="34">
        <v>-50000</v>
      </c>
      <c r="O1562" s="34">
        <f t="shared" si="268"/>
        <v>-50000</v>
      </c>
      <c r="P1562" s="34"/>
      <c r="Q1562" s="34"/>
      <c r="R1562" s="34"/>
      <c r="S1562" s="34"/>
      <c r="T1562" s="3" t="s">
        <v>2149</v>
      </c>
    </row>
    <row r="1563" spans="1:21" x14ac:dyDescent="0.35">
      <c r="A1563" s="3" t="s">
        <v>2099</v>
      </c>
      <c r="B1563" s="3"/>
      <c r="C1563" s="3"/>
      <c r="D1563" s="3"/>
      <c r="E1563" s="91"/>
      <c r="F1563" s="34"/>
      <c r="G1563" s="34"/>
      <c r="H1563" s="34"/>
      <c r="I1563" s="34"/>
      <c r="J1563" s="34"/>
      <c r="K1563" s="98">
        <v>44655</v>
      </c>
      <c r="L1563" s="3" t="s">
        <v>316</v>
      </c>
      <c r="M1563" s="34">
        <v>379000</v>
      </c>
      <c r="N1563" s="34"/>
      <c r="O1563" s="34">
        <f t="shared" si="268"/>
        <v>379000</v>
      </c>
      <c r="P1563" s="34"/>
      <c r="Q1563" s="34"/>
      <c r="R1563" s="34"/>
      <c r="S1563" s="34"/>
      <c r="T1563" s="3" t="s">
        <v>2149</v>
      </c>
    </row>
    <row r="1564" spans="1:21" x14ac:dyDescent="0.35">
      <c r="A1564" s="3" t="s">
        <v>2099</v>
      </c>
      <c r="B1564" s="3"/>
      <c r="C1564" s="3"/>
      <c r="D1564" s="3"/>
      <c r="E1564" s="91"/>
      <c r="F1564" s="34"/>
      <c r="G1564" s="34"/>
      <c r="H1564" s="34"/>
      <c r="I1564" s="34"/>
      <c r="J1564" s="34"/>
      <c r="K1564" s="98">
        <v>44655</v>
      </c>
      <c r="L1564" s="3" t="s">
        <v>316</v>
      </c>
      <c r="M1564" s="34">
        <v>266000</v>
      </c>
      <c r="N1564" s="34"/>
      <c r="O1564" s="34">
        <f t="shared" si="268"/>
        <v>266000</v>
      </c>
      <c r="P1564" s="34"/>
      <c r="Q1564" s="34"/>
      <c r="R1564" s="34"/>
      <c r="S1564" s="34"/>
      <c r="T1564" s="3" t="s">
        <v>2149</v>
      </c>
    </row>
    <row r="1565" spans="1:21" x14ac:dyDescent="0.35">
      <c r="A1565" s="3" t="s">
        <v>2099</v>
      </c>
      <c r="B1565" s="3"/>
      <c r="C1565" s="3"/>
      <c r="D1565" s="3"/>
      <c r="E1565" s="91"/>
      <c r="F1565" s="34"/>
      <c r="G1565" s="34"/>
      <c r="H1565" s="34"/>
      <c r="I1565" s="34"/>
      <c r="J1565" s="34"/>
      <c r="K1565" s="98">
        <v>44655</v>
      </c>
      <c r="L1565" s="3" t="s">
        <v>9</v>
      </c>
      <c r="M1565" s="34"/>
      <c r="N1565" s="34">
        <v>68000</v>
      </c>
      <c r="O1565" s="34">
        <f t="shared" si="268"/>
        <v>68000</v>
      </c>
      <c r="P1565" s="34"/>
      <c r="Q1565" s="34"/>
      <c r="R1565" s="34"/>
      <c r="S1565" s="34"/>
      <c r="T1565" s="3" t="s">
        <v>2149</v>
      </c>
    </row>
    <row r="1566" spans="1:21" x14ac:dyDescent="0.35">
      <c r="A1566" s="3" t="s">
        <v>2099</v>
      </c>
      <c r="B1566" s="3"/>
      <c r="C1566" s="3"/>
      <c r="D1566" s="3"/>
      <c r="E1566" s="91"/>
      <c r="F1566" s="34"/>
      <c r="G1566" s="34"/>
      <c r="H1566" s="34"/>
      <c r="I1566" s="34"/>
      <c r="J1566" s="34"/>
      <c r="K1566" s="98"/>
      <c r="L1566" s="100" t="s">
        <v>2254</v>
      </c>
      <c r="M1566" s="34"/>
      <c r="N1566" s="100">
        <v>-100000</v>
      </c>
      <c r="O1566" s="34">
        <f t="shared" si="268"/>
        <v>-100000</v>
      </c>
      <c r="P1566" s="34"/>
      <c r="Q1566" s="34"/>
      <c r="R1566" s="34"/>
      <c r="S1566" s="34"/>
      <c r="T1566" s="3" t="s">
        <v>2149</v>
      </c>
    </row>
    <row r="1567" spans="1:21" x14ac:dyDescent="0.35">
      <c r="A1567" s="3" t="s">
        <v>2099</v>
      </c>
      <c r="B1567" s="3"/>
      <c r="C1567" s="3"/>
      <c r="D1567" s="3"/>
      <c r="E1567" s="91"/>
      <c r="F1567" s="34"/>
      <c r="G1567" s="34"/>
      <c r="H1567" s="34"/>
      <c r="I1567" s="34"/>
      <c r="J1567" s="34"/>
      <c r="K1567" s="98"/>
      <c r="L1567" s="100" t="s">
        <v>2255</v>
      </c>
      <c r="M1567" s="34"/>
      <c r="N1567" s="100">
        <v>-50000</v>
      </c>
      <c r="O1567" s="34">
        <f t="shared" si="268"/>
        <v>-50000</v>
      </c>
      <c r="P1567" s="34"/>
      <c r="Q1567" s="34"/>
      <c r="R1567" s="34"/>
      <c r="S1567" s="34"/>
      <c r="T1567" s="3" t="s">
        <v>2149</v>
      </c>
    </row>
    <row r="1568" spans="1:21" x14ac:dyDescent="0.35">
      <c r="A1568" s="3" t="s">
        <v>2099</v>
      </c>
      <c r="B1568" s="3"/>
      <c r="C1568" s="3"/>
      <c r="D1568" s="3"/>
      <c r="E1568" s="91"/>
      <c r="F1568" s="34"/>
      <c r="G1568" s="34"/>
      <c r="H1568" s="34"/>
      <c r="I1568" s="34"/>
      <c r="J1568" s="34"/>
      <c r="K1568" s="98"/>
      <c r="L1568" s="100" t="s">
        <v>2265</v>
      </c>
      <c r="M1568" s="34"/>
      <c r="N1568" s="100">
        <v>-130100</v>
      </c>
      <c r="O1568" s="34">
        <f t="shared" si="268"/>
        <v>-130100</v>
      </c>
      <c r="P1568" s="34"/>
      <c r="Q1568" s="34"/>
      <c r="R1568" s="34"/>
      <c r="S1568" s="34"/>
      <c r="T1568" s="3" t="s">
        <v>2149</v>
      </c>
    </row>
    <row r="1569" spans="1:21" x14ac:dyDescent="0.35">
      <c r="A1569" s="3" t="s">
        <v>2099</v>
      </c>
      <c r="B1569" s="3"/>
      <c r="C1569" s="3"/>
      <c r="D1569" s="3"/>
      <c r="E1569" s="91"/>
      <c r="F1569" s="34"/>
      <c r="G1569" s="34"/>
      <c r="H1569" s="34"/>
      <c r="I1569" s="34"/>
      <c r="J1569" s="34"/>
      <c r="K1569" s="98">
        <v>44915</v>
      </c>
      <c r="L1569" s="3" t="s">
        <v>316</v>
      </c>
      <c r="M1569" s="34">
        <v>-50000</v>
      </c>
      <c r="N1569" s="34"/>
      <c r="O1569" s="34">
        <f t="shared" si="268"/>
        <v>-50000</v>
      </c>
      <c r="P1569" s="34"/>
      <c r="Q1569" s="34"/>
      <c r="R1569" s="34"/>
      <c r="S1569" s="34"/>
      <c r="T1569" s="3" t="s">
        <v>2149</v>
      </c>
    </row>
    <row r="1570" spans="1:21" x14ac:dyDescent="0.35">
      <c r="A1570" s="3" t="s">
        <v>2099</v>
      </c>
      <c r="B1570" s="3"/>
      <c r="C1570" s="3"/>
      <c r="D1570" s="3"/>
      <c r="E1570" s="91"/>
      <c r="F1570" s="34"/>
      <c r="G1570" s="34"/>
      <c r="H1570" s="34"/>
      <c r="I1570" s="34"/>
      <c r="J1570" s="34"/>
      <c r="K1570" s="98">
        <v>44929</v>
      </c>
      <c r="L1570" s="3" t="s">
        <v>9</v>
      </c>
      <c r="M1570" s="34"/>
      <c r="N1570" s="34">
        <v>50000</v>
      </c>
      <c r="O1570" s="34">
        <f t="shared" si="268"/>
        <v>50000</v>
      </c>
      <c r="P1570" s="34"/>
      <c r="Q1570" s="34"/>
      <c r="R1570" s="34"/>
      <c r="S1570" s="34"/>
      <c r="T1570" s="3" t="s">
        <v>2149</v>
      </c>
    </row>
    <row r="1571" spans="1:21" x14ac:dyDescent="0.35">
      <c r="A1571" s="3" t="s">
        <v>2099</v>
      </c>
      <c r="B1571" s="3"/>
      <c r="C1571" s="3"/>
      <c r="D1571" s="3"/>
      <c r="E1571" s="91"/>
      <c r="F1571" s="34"/>
      <c r="G1571" s="34"/>
      <c r="H1571" s="34"/>
      <c r="I1571" s="34"/>
      <c r="J1571" s="34"/>
      <c r="K1571" s="21"/>
      <c r="L1571" s="3"/>
      <c r="M1571" s="34"/>
      <c r="N1571" s="34"/>
      <c r="O1571" s="34"/>
      <c r="P1571" s="34"/>
      <c r="Q1571" s="34"/>
      <c r="R1571" s="34"/>
      <c r="S1571" s="34"/>
      <c r="T1571" s="3" t="s">
        <v>2149</v>
      </c>
    </row>
    <row r="1572" spans="1:21" s="95" customFormat="1" x14ac:dyDescent="0.35">
      <c r="A1572" s="18"/>
      <c r="B1572" s="18"/>
      <c r="C1572" s="18"/>
      <c r="D1572" s="18"/>
      <c r="E1572" s="94"/>
      <c r="F1572" s="23"/>
      <c r="G1572" s="23"/>
      <c r="H1572" s="23"/>
      <c r="I1572" s="23"/>
      <c r="J1572" s="23"/>
      <c r="K1572" s="36"/>
      <c r="L1572" s="18"/>
      <c r="M1572" s="23">
        <f t="shared" ref="M1572:N1572" si="269">SUM(M1555:M1571)</f>
        <v>745000</v>
      </c>
      <c r="N1572" s="23">
        <f t="shared" si="269"/>
        <v>677900</v>
      </c>
      <c r="O1572" s="23">
        <f>SUM(O1555:O1571)</f>
        <v>1422900</v>
      </c>
      <c r="P1572" s="23">
        <f>+I1554-M1572</f>
        <v>-745000</v>
      </c>
      <c r="Q1572" s="23">
        <f>+J1554-N1572</f>
        <v>744995</v>
      </c>
      <c r="R1572" s="23">
        <f>+P1572+Q1572</f>
        <v>-5</v>
      </c>
      <c r="S1572" s="23">
        <f>+O1572</f>
        <v>1422900</v>
      </c>
      <c r="T1572" s="18"/>
      <c r="U1572" s="95" t="s">
        <v>2302</v>
      </c>
    </row>
    <row r="1573" spans="1:21" s="28" customFormat="1" x14ac:dyDescent="0.35">
      <c r="A1573" s="26" t="s">
        <v>87</v>
      </c>
      <c r="B1573" s="26" t="s">
        <v>326</v>
      </c>
      <c r="C1573" s="26"/>
      <c r="D1573" s="26"/>
      <c r="E1573" s="96"/>
      <c r="F1573" s="27">
        <f t="shared" ref="F1573:F1574" si="270">+D1573*0.8364</f>
        <v>0</v>
      </c>
      <c r="G1573" s="27"/>
      <c r="H1573" s="27"/>
      <c r="I1573" s="27"/>
      <c r="J1573" s="27"/>
      <c r="K1573" s="26"/>
      <c r="L1573" s="26"/>
      <c r="M1573" s="27"/>
      <c r="N1573" s="27"/>
      <c r="O1573" s="27"/>
      <c r="P1573" s="27"/>
      <c r="Q1573" s="27"/>
      <c r="R1573" s="27"/>
      <c r="S1573" s="27"/>
      <c r="T1573" s="26"/>
      <c r="U1573" s="28" t="s">
        <v>2303</v>
      </c>
    </row>
    <row r="1574" spans="1:21" x14ac:dyDescent="0.35">
      <c r="A1574" s="3" t="s">
        <v>88</v>
      </c>
      <c r="B1574" s="3" t="s">
        <v>326</v>
      </c>
      <c r="C1574" s="3"/>
      <c r="D1574" s="3">
        <v>164.69</v>
      </c>
      <c r="E1574" s="91">
        <v>11500</v>
      </c>
      <c r="F1574" s="34">
        <f t="shared" si="270"/>
        <v>137.74671599999999</v>
      </c>
      <c r="G1574" s="34"/>
      <c r="H1574" s="34">
        <f t="shared" ref="H1574" si="271">+D1574*E1574</f>
        <v>1893935</v>
      </c>
      <c r="I1574" s="34">
        <f t="shared" ref="I1574" si="272">+CEILING(F1574*G1574,1000)</f>
        <v>0</v>
      </c>
      <c r="J1574" s="34">
        <f t="shared" ref="J1574" si="273">(H1574-I1574)</f>
        <v>1893935</v>
      </c>
      <c r="K1574" s="98">
        <v>44402</v>
      </c>
      <c r="L1574" s="3" t="s">
        <v>2109</v>
      </c>
      <c r="M1574" s="34"/>
      <c r="N1574" s="34"/>
      <c r="O1574" s="34"/>
      <c r="P1574" s="34"/>
      <c r="Q1574" s="34"/>
      <c r="R1574" s="34"/>
      <c r="S1574" s="34"/>
      <c r="T1574" s="3" t="s">
        <v>2144</v>
      </c>
      <c r="U1574" s="1" t="s">
        <v>2303</v>
      </c>
    </row>
    <row r="1575" spans="1:21" x14ac:dyDescent="0.35">
      <c r="A1575" s="3" t="s">
        <v>88</v>
      </c>
      <c r="B1575" s="3"/>
      <c r="C1575" s="3"/>
      <c r="D1575" s="3"/>
      <c r="E1575" s="91"/>
      <c r="F1575" s="34">
        <f>+D1575*0.8364</f>
        <v>0</v>
      </c>
      <c r="G1575" s="34"/>
      <c r="H1575" s="34"/>
      <c r="I1575" s="34"/>
      <c r="J1575" s="34"/>
      <c r="K1575" s="98">
        <v>44402</v>
      </c>
      <c r="L1575" s="3" t="s">
        <v>9</v>
      </c>
      <c r="M1575" s="34"/>
      <c r="N1575" s="34">
        <v>100000</v>
      </c>
      <c r="O1575" s="34">
        <f t="shared" ref="O1575:O1589" si="274">+SUM(M1575:N1575)</f>
        <v>100000</v>
      </c>
      <c r="P1575" s="34"/>
      <c r="Q1575" s="34"/>
      <c r="R1575" s="34"/>
      <c r="S1575" s="34"/>
      <c r="T1575" s="3" t="s">
        <v>2144</v>
      </c>
    </row>
    <row r="1576" spans="1:21" x14ac:dyDescent="0.35">
      <c r="A1576" s="3" t="s">
        <v>88</v>
      </c>
      <c r="B1576" s="3"/>
      <c r="C1576" s="3"/>
      <c r="D1576" s="3"/>
      <c r="E1576" s="91"/>
      <c r="F1576" s="34"/>
      <c r="G1576" s="34"/>
      <c r="H1576" s="34"/>
      <c r="I1576" s="34"/>
      <c r="J1576" s="34"/>
      <c r="K1576" s="98">
        <v>44508</v>
      </c>
      <c r="L1576" s="3" t="s">
        <v>1182</v>
      </c>
      <c r="M1576" s="34"/>
      <c r="N1576" s="34">
        <v>100000</v>
      </c>
      <c r="O1576" s="34">
        <f t="shared" si="274"/>
        <v>100000</v>
      </c>
      <c r="P1576" s="34"/>
      <c r="Q1576" s="34"/>
      <c r="R1576" s="34"/>
      <c r="S1576" s="34"/>
      <c r="T1576" s="3" t="s">
        <v>2144</v>
      </c>
    </row>
    <row r="1577" spans="1:21" x14ac:dyDescent="0.35">
      <c r="A1577" s="3" t="s">
        <v>88</v>
      </c>
      <c r="B1577" s="3"/>
      <c r="C1577" s="3"/>
      <c r="D1577" s="3"/>
      <c r="E1577" s="91"/>
      <c r="F1577" s="34"/>
      <c r="G1577" s="34"/>
      <c r="H1577" s="34"/>
      <c r="I1577" s="34"/>
      <c r="J1577" s="34"/>
      <c r="K1577" s="98">
        <v>44509</v>
      </c>
      <c r="L1577" s="3" t="s">
        <v>1182</v>
      </c>
      <c r="M1577" s="34"/>
      <c r="N1577" s="34">
        <v>263000</v>
      </c>
      <c r="O1577" s="34">
        <f t="shared" si="274"/>
        <v>263000</v>
      </c>
      <c r="P1577" s="34"/>
      <c r="Q1577" s="34"/>
      <c r="R1577" s="34"/>
      <c r="S1577" s="34"/>
      <c r="T1577" s="3" t="s">
        <v>2144</v>
      </c>
    </row>
    <row r="1578" spans="1:21" x14ac:dyDescent="0.35">
      <c r="A1578" s="3" t="s">
        <v>88</v>
      </c>
      <c r="B1578" s="3"/>
      <c r="C1578" s="3"/>
      <c r="D1578" s="3"/>
      <c r="E1578" s="91"/>
      <c r="F1578" s="34"/>
      <c r="G1578" s="34"/>
      <c r="H1578" s="34"/>
      <c r="I1578" s="34"/>
      <c r="J1578" s="34"/>
      <c r="K1578" s="98">
        <v>44509</v>
      </c>
      <c r="L1578" s="100" t="s">
        <v>2266</v>
      </c>
      <c r="M1578" s="100">
        <v>69000</v>
      </c>
      <c r="N1578" s="34"/>
      <c r="O1578" s="34">
        <f t="shared" si="274"/>
        <v>69000</v>
      </c>
      <c r="P1578" s="34"/>
      <c r="Q1578" s="34"/>
      <c r="R1578" s="34"/>
      <c r="S1578" s="34"/>
      <c r="T1578" s="3" t="s">
        <v>2144</v>
      </c>
    </row>
    <row r="1579" spans="1:21" x14ac:dyDescent="0.35">
      <c r="A1579" s="3" t="s">
        <v>88</v>
      </c>
      <c r="B1579" s="3"/>
      <c r="C1579" s="3"/>
      <c r="D1579" s="3"/>
      <c r="E1579" s="91"/>
      <c r="F1579" s="34"/>
      <c r="G1579" s="34"/>
      <c r="H1579" s="34"/>
      <c r="I1579" s="34"/>
      <c r="J1579" s="34"/>
      <c r="K1579" s="98">
        <v>44596</v>
      </c>
      <c r="L1579" s="3" t="s">
        <v>316</v>
      </c>
      <c r="M1579" s="34">
        <v>128000</v>
      </c>
      <c r="N1579" s="34"/>
      <c r="O1579" s="34">
        <f t="shared" si="274"/>
        <v>128000</v>
      </c>
      <c r="P1579" s="34"/>
      <c r="Q1579" s="34"/>
      <c r="R1579" s="34"/>
      <c r="S1579" s="34"/>
      <c r="T1579" s="3" t="s">
        <v>2144</v>
      </c>
    </row>
    <row r="1580" spans="1:21" x14ac:dyDescent="0.35">
      <c r="A1580" s="3" t="s">
        <v>88</v>
      </c>
      <c r="B1580" s="3"/>
      <c r="C1580" s="3"/>
      <c r="D1580" s="3"/>
      <c r="E1580" s="91"/>
      <c r="F1580" s="34"/>
      <c r="G1580" s="34"/>
      <c r="H1580" s="34"/>
      <c r="I1580" s="34"/>
      <c r="J1580" s="34"/>
      <c r="K1580" s="98">
        <v>44627</v>
      </c>
      <c r="L1580" s="100" t="s">
        <v>2256</v>
      </c>
      <c r="M1580" s="34"/>
      <c r="N1580" s="100">
        <v>788000</v>
      </c>
      <c r="O1580" s="34">
        <f t="shared" si="274"/>
        <v>788000</v>
      </c>
      <c r="P1580" s="34"/>
      <c r="Q1580" s="34"/>
      <c r="R1580" s="34"/>
      <c r="S1580" s="34"/>
      <c r="T1580" s="3" t="s">
        <v>2144</v>
      </c>
    </row>
    <row r="1581" spans="1:21" x14ac:dyDescent="0.35">
      <c r="A1581" s="3" t="s">
        <v>88</v>
      </c>
      <c r="B1581" s="3"/>
      <c r="C1581" s="3"/>
      <c r="D1581" s="3"/>
      <c r="E1581" s="91"/>
      <c r="F1581" s="34"/>
      <c r="G1581" s="34"/>
      <c r="H1581" s="34"/>
      <c r="I1581" s="34"/>
      <c r="J1581" s="34"/>
      <c r="K1581" s="98">
        <v>44701</v>
      </c>
      <c r="L1581" s="3" t="s">
        <v>9</v>
      </c>
      <c r="M1581" s="34"/>
      <c r="N1581" s="34">
        <v>540000</v>
      </c>
      <c r="O1581" s="34">
        <f t="shared" si="274"/>
        <v>540000</v>
      </c>
      <c r="P1581" s="34"/>
      <c r="Q1581" s="34"/>
      <c r="R1581" s="34"/>
      <c r="S1581" s="34"/>
      <c r="T1581" s="3" t="s">
        <v>2144</v>
      </c>
    </row>
    <row r="1582" spans="1:21" x14ac:dyDescent="0.35">
      <c r="A1582" s="3" t="s">
        <v>88</v>
      </c>
      <c r="B1582" s="3"/>
      <c r="C1582" s="3"/>
      <c r="D1582" s="3"/>
      <c r="E1582" s="91"/>
      <c r="F1582" s="34"/>
      <c r="G1582" s="34"/>
      <c r="H1582" s="34"/>
      <c r="I1582" s="34"/>
      <c r="J1582" s="34"/>
      <c r="K1582" s="98">
        <v>44701</v>
      </c>
      <c r="L1582" s="3" t="s">
        <v>9</v>
      </c>
      <c r="M1582" s="34"/>
      <c r="N1582" s="34">
        <v>60000</v>
      </c>
      <c r="O1582" s="34">
        <f t="shared" si="274"/>
        <v>60000</v>
      </c>
      <c r="P1582" s="34"/>
      <c r="Q1582" s="34"/>
      <c r="R1582" s="34"/>
      <c r="S1582" s="34"/>
      <c r="T1582" s="3" t="s">
        <v>2144</v>
      </c>
    </row>
    <row r="1583" spans="1:21" x14ac:dyDescent="0.35">
      <c r="A1583" s="3" t="s">
        <v>88</v>
      </c>
      <c r="B1583" s="3"/>
      <c r="C1583" s="3"/>
      <c r="D1583" s="3"/>
      <c r="E1583" s="91"/>
      <c r="F1583" s="34">
        <f>+D1583*0.8364</f>
        <v>0</v>
      </c>
      <c r="G1583" s="34"/>
      <c r="H1583" s="34"/>
      <c r="I1583" s="34"/>
      <c r="J1583" s="34"/>
      <c r="K1583" s="98">
        <v>44702</v>
      </c>
      <c r="L1583" s="3" t="s">
        <v>9</v>
      </c>
      <c r="M1583" s="34"/>
      <c r="N1583" s="34">
        <v>52000</v>
      </c>
      <c r="O1583" s="34">
        <f t="shared" si="274"/>
        <v>52000</v>
      </c>
      <c r="P1583" s="34"/>
      <c r="Q1583" s="34"/>
      <c r="R1583" s="34"/>
      <c r="S1583" s="34"/>
      <c r="T1583" s="3" t="s">
        <v>2144</v>
      </c>
    </row>
    <row r="1584" spans="1:21" x14ac:dyDescent="0.35">
      <c r="A1584" s="3" t="s">
        <v>88</v>
      </c>
      <c r="B1584" s="3"/>
      <c r="C1584" s="3"/>
      <c r="D1584" s="3"/>
      <c r="E1584" s="91"/>
      <c r="F1584" s="34"/>
      <c r="G1584" s="34"/>
      <c r="H1584" s="34"/>
      <c r="I1584" s="34"/>
      <c r="J1584" s="34"/>
      <c r="K1584" s="98"/>
      <c r="L1584" s="100" t="s">
        <v>2267</v>
      </c>
      <c r="M1584" s="34"/>
      <c r="N1584" s="100">
        <v>175000</v>
      </c>
      <c r="O1584" s="34">
        <f t="shared" si="274"/>
        <v>175000</v>
      </c>
      <c r="P1584" s="34"/>
      <c r="Q1584" s="34"/>
      <c r="R1584" s="34"/>
      <c r="S1584" s="34"/>
      <c r="T1584" s="3" t="s">
        <v>2144</v>
      </c>
    </row>
    <row r="1585" spans="1:21" x14ac:dyDescent="0.35">
      <c r="A1585" s="3" t="s">
        <v>88</v>
      </c>
      <c r="B1585" s="3"/>
      <c r="C1585" s="3"/>
      <c r="D1585" s="3"/>
      <c r="E1585" s="91"/>
      <c r="F1585" s="34"/>
      <c r="G1585" s="34"/>
      <c r="H1585" s="34"/>
      <c r="I1585" s="34"/>
      <c r="J1585" s="34"/>
      <c r="K1585" s="98">
        <v>44712</v>
      </c>
      <c r="L1585" s="3" t="s">
        <v>9</v>
      </c>
      <c r="M1585" s="34"/>
      <c r="N1585" s="34">
        <v>100000</v>
      </c>
      <c r="O1585" s="34">
        <f t="shared" si="274"/>
        <v>100000</v>
      </c>
      <c r="P1585" s="34"/>
      <c r="Q1585" s="34"/>
      <c r="R1585" s="34"/>
      <c r="S1585" s="34"/>
      <c r="T1585" s="3" t="s">
        <v>2144</v>
      </c>
    </row>
    <row r="1586" spans="1:21" x14ac:dyDescent="0.35">
      <c r="A1586" s="3" t="s">
        <v>88</v>
      </c>
      <c r="B1586" s="3"/>
      <c r="C1586" s="3"/>
      <c r="D1586" s="3"/>
      <c r="E1586" s="91"/>
      <c r="F1586" s="34"/>
      <c r="G1586" s="34"/>
      <c r="H1586" s="34"/>
      <c r="I1586" s="34"/>
      <c r="J1586" s="34"/>
      <c r="K1586" s="98">
        <v>44711</v>
      </c>
      <c r="L1586" s="100" t="s">
        <v>2268</v>
      </c>
      <c r="M1586" s="100">
        <v>-532000</v>
      </c>
      <c r="N1586" s="34"/>
      <c r="O1586" s="34">
        <f t="shared" si="274"/>
        <v>-532000</v>
      </c>
      <c r="P1586" s="34"/>
      <c r="Q1586" s="34"/>
      <c r="R1586" s="34"/>
      <c r="S1586" s="34"/>
      <c r="T1586" s="3" t="s">
        <v>2144</v>
      </c>
    </row>
    <row r="1587" spans="1:21" x14ac:dyDescent="0.35">
      <c r="A1587" s="3" t="s">
        <v>88</v>
      </c>
      <c r="B1587" s="3"/>
      <c r="C1587" s="3"/>
      <c r="D1587" s="3"/>
      <c r="E1587" s="91"/>
      <c r="F1587" s="34"/>
      <c r="G1587" s="34"/>
      <c r="H1587" s="34"/>
      <c r="I1587" s="34"/>
      <c r="J1587" s="34"/>
      <c r="K1587" s="98">
        <v>44715</v>
      </c>
      <c r="L1587" s="3" t="s">
        <v>9</v>
      </c>
      <c r="M1587" s="34"/>
      <c r="N1587" s="34">
        <v>51000</v>
      </c>
      <c r="O1587" s="34">
        <f t="shared" si="274"/>
        <v>51000</v>
      </c>
      <c r="P1587" s="34"/>
      <c r="Q1587" s="34"/>
      <c r="R1587" s="34"/>
      <c r="S1587" s="34"/>
      <c r="T1587" s="3" t="s">
        <v>2144</v>
      </c>
    </row>
    <row r="1588" spans="1:21" x14ac:dyDescent="0.35">
      <c r="A1588" s="3" t="s">
        <v>88</v>
      </c>
      <c r="B1588" s="3"/>
      <c r="C1588" s="3"/>
      <c r="D1588" s="3"/>
      <c r="E1588" s="91"/>
      <c r="F1588" s="34"/>
      <c r="G1588" s="34"/>
      <c r="H1588" s="34"/>
      <c r="I1588" s="34"/>
      <c r="J1588" s="34"/>
      <c r="K1588" s="98">
        <v>45117</v>
      </c>
      <c r="L1588" s="3" t="s">
        <v>316</v>
      </c>
      <c r="M1588" s="34">
        <v>-133000</v>
      </c>
      <c r="N1588" s="34"/>
      <c r="O1588" s="34">
        <f t="shared" si="274"/>
        <v>-133000</v>
      </c>
      <c r="P1588" s="34"/>
      <c r="Q1588" s="34"/>
      <c r="R1588" s="34"/>
      <c r="S1588" s="34"/>
      <c r="T1588" s="3" t="s">
        <v>2144</v>
      </c>
    </row>
    <row r="1589" spans="1:21" x14ac:dyDescent="0.35">
      <c r="A1589" s="3" t="s">
        <v>88</v>
      </c>
      <c r="B1589" s="3"/>
      <c r="C1589" s="3"/>
      <c r="D1589" s="3"/>
      <c r="E1589" s="91"/>
      <c r="F1589" s="34"/>
      <c r="G1589" s="34"/>
      <c r="H1589" s="34"/>
      <c r="I1589" s="34"/>
      <c r="J1589" s="34"/>
      <c r="K1589" s="98">
        <v>45117</v>
      </c>
      <c r="L1589" s="3" t="s">
        <v>9</v>
      </c>
      <c r="M1589" s="34"/>
      <c r="N1589" s="34">
        <v>133000</v>
      </c>
      <c r="O1589" s="34">
        <f t="shared" si="274"/>
        <v>133000</v>
      </c>
      <c r="P1589" s="34"/>
      <c r="Q1589" s="34"/>
      <c r="R1589" s="34"/>
      <c r="S1589" s="34"/>
      <c r="T1589" s="3" t="s">
        <v>2144</v>
      </c>
    </row>
    <row r="1590" spans="1:21" x14ac:dyDescent="0.35">
      <c r="A1590" s="3" t="s">
        <v>88</v>
      </c>
      <c r="B1590" s="3"/>
      <c r="C1590" s="3"/>
      <c r="D1590" s="3"/>
      <c r="E1590" s="91"/>
      <c r="F1590" s="34"/>
      <c r="G1590" s="34"/>
      <c r="H1590" s="34"/>
      <c r="I1590" s="34"/>
      <c r="J1590" s="34"/>
      <c r="K1590" s="21"/>
      <c r="L1590" s="3"/>
      <c r="M1590" s="34"/>
      <c r="N1590" s="34"/>
      <c r="O1590" s="34"/>
      <c r="P1590" s="34"/>
      <c r="Q1590" s="34"/>
      <c r="R1590" s="34"/>
      <c r="S1590" s="34"/>
      <c r="T1590" s="3" t="s">
        <v>2144</v>
      </c>
    </row>
    <row r="1591" spans="1:21" s="95" customFormat="1" x14ac:dyDescent="0.35">
      <c r="A1591" s="18"/>
      <c r="B1591" s="18"/>
      <c r="C1591" s="18"/>
      <c r="D1591" s="18"/>
      <c r="E1591" s="94"/>
      <c r="F1591" s="23"/>
      <c r="G1591" s="23"/>
      <c r="H1591" s="23"/>
      <c r="I1591" s="23"/>
      <c r="J1591" s="23"/>
      <c r="K1591" s="36"/>
      <c r="L1591" s="18"/>
      <c r="M1591" s="23">
        <f t="shared" ref="M1591:N1591" si="275">SUM(M1575:M1590)</f>
        <v>-468000</v>
      </c>
      <c r="N1591" s="23">
        <f t="shared" si="275"/>
        <v>2362000</v>
      </c>
      <c r="O1591" s="23">
        <f>SUM(O1575:O1590)</f>
        <v>1894000</v>
      </c>
      <c r="P1591" s="23">
        <f>+I1574-M1591</f>
        <v>468000</v>
      </c>
      <c r="Q1591" s="23">
        <f>+J1574-N1591</f>
        <v>-468065</v>
      </c>
      <c r="R1591" s="23">
        <f>+P1591+Q1591</f>
        <v>-65</v>
      </c>
      <c r="S1591" s="23">
        <f>+O1591</f>
        <v>1894000</v>
      </c>
      <c r="T1591" s="18"/>
      <c r="U1591" s="95" t="s">
        <v>2302</v>
      </c>
    </row>
    <row r="1592" spans="1:21" x14ac:dyDescent="0.35">
      <c r="A1592" s="3" t="s">
        <v>89</v>
      </c>
      <c r="B1592" s="3" t="s">
        <v>326</v>
      </c>
      <c r="C1592" s="3"/>
      <c r="D1592" s="3">
        <v>72.73</v>
      </c>
      <c r="E1592" s="91">
        <v>10000</v>
      </c>
      <c r="F1592" s="34">
        <f>+D1592*0.8364</f>
        <v>60.831372000000009</v>
      </c>
      <c r="G1592" s="34"/>
      <c r="H1592" s="34">
        <f>+D1592*E1592</f>
        <v>727300</v>
      </c>
      <c r="I1592" s="34">
        <f>+CEILING(F1592*G1592,1000)</f>
        <v>0</v>
      </c>
      <c r="J1592" s="34">
        <f>(H1592-I1592)</f>
        <v>727300</v>
      </c>
      <c r="K1592" s="98">
        <v>44421</v>
      </c>
      <c r="L1592" s="3" t="s">
        <v>2109</v>
      </c>
      <c r="M1592" s="34"/>
      <c r="N1592" s="34"/>
      <c r="O1592" s="34"/>
      <c r="P1592" s="34"/>
      <c r="Q1592" s="34"/>
      <c r="R1592" s="34"/>
      <c r="S1592" s="34"/>
      <c r="T1592" s="3" t="s">
        <v>2150</v>
      </c>
      <c r="U1592" s="1" t="s">
        <v>2303</v>
      </c>
    </row>
    <row r="1593" spans="1:21" x14ac:dyDescent="0.35">
      <c r="A1593" s="3" t="s">
        <v>89</v>
      </c>
      <c r="B1593" s="3"/>
      <c r="C1593" s="3"/>
      <c r="D1593" s="3"/>
      <c r="E1593" s="91"/>
      <c r="F1593" s="34"/>
      <c r="G1593" s="34"/>
      <c r="H1593" s="34"/>
      <c r="I1593" s="34"/>
      <c r="J1593" s="34"/>
      <c r="K1593" s="98">
        <v>44421</v>
      </c>
      <c r="L1593" s="3" t="s">
        <v>1182</v>
      </c>
      <c r="M1593" s="34"/>
      <c r="N1593" s="34">
        <v>11000</v>
      </c>
      <c r="O1593" s="34">
        <f t="shared" ref="O1593:O1597" si="276">+SUM(M1593:N1593)</f>
        <v>11000</v>
      </c>
      <c r="P1593" s="34"/>
      <c r="Q1593" s="34"/>
      <c r="R1593" s="34"/>
      <c r="S1593" s="34"/>
      <c r="T1593" s="3" t="s">
        <v>2150</v>
      </c>
    </row>
    <row r="1594" spans="1:21" x14ac:dyDescent="0.35">
      <c r="A1594" s="3" t="s">
        <v>89</v>
      </c>
      <c r="B1594" s="3"/>
      <c r="C1594" s="3"/>
      <c r="D1594" s="3"/>
      <c r="E1594" s="91"/>
      <c r="F1594" s="34">
        <f>+D1594*0.8364</f>
        <v>0</v>
      </c>
      <c r="G1594" s="34"/>
      <c r="H1594" s="34"/>
      <c r="I1594" s="34"/>
      <c r="J1594" s="34"/>
      <c r="K1594" s="98">
        <v>44425</v>
      </c>
      <c r="L1594" s="3" t="s">
        <v>316</v>
      </c>
      <c r="M1594" s="34">
        <v>164000</v>
      </c>
      <c r="N1594" s="34"/>
      <c r="O1594" s="34">
        <f t="shared" si="276"/>
        <v>164000</v>
      </c>
      <c r="P1594" s="34"/>
      <c r="Q1594" s="34"/>
      <c r="R1594" s="34"/>
      <c r="S1594" s="34"/>
      <c r="T1594" s="3" t="s">
        <v>2150</v>
      </c>
    </row>
    <row r="1595" spans="1:21" x14ac:dyDescent="0.35">
      <c r="A1595" s="3" t="s">
        <v>89</v>
      </c>
      <c r="B1595" s="3"/>
      <c r="C1595" s="3"/>
      <c r="D1595" s="3"/>
      <c r="E1595" s="91"/>
      <c r="F1595" s="34"/>
      <c r="G1595" s="34"/>
      <c r="H1595" s="34"/>
      <c r="I1595" s="34"/>
      <c r="J1595" s="34"/>
      <c r="K1595" s="98">
        <v>44509</v>
      </c>
      <c r="L1595" s="3" t="s">
        <v>316</v>
      </c>
      <c r="M1595" s="34">
        <v>329000</v>
      </c>
      <c r="N1595" s="34"/>
      <c r="O1595" s="34">
        <f t="shared" si="276"/>
        <v>329000</v>
      </c>
      <c r="P1595" s="34"/>
      <c r="Q1595" s="34"/>
      <c r="R1595" s="34"/>
      <c r="S1595" s="34"/>
      <c r="T1595" s="3" t="s">
        <v>2150</v>
      </c>
    </row>
    <row r="1596" spans="1:21" x14ac:dyDescent="0.35">
      <c r="A1596" s="3" t="s">
        <v>89</v>
      </c>
      <c r="B1596" s="3"/>
      <c r="C1596" s="3"/>
      <c r="D1596" s="3"/>
      <c r="E1596" s="91"/>
      <c r="F1596" s="34"/>
      <c r="G1596" s="34"/>
      <c r="H1596" s="34"/>
      <c r="I1596" s="34"/>
      <c r="J1596" s="34"/>
      <c r="K1596" s="98">
        <v>44509</v>
      </c>
      <c r="L1596" s="3" t="s">
        <v>1182</v>
      </c>
      <c r="M1596" s="34"/>
      <c r="N1596" s="34">
        <v>387300</v>
      </c>
      <c r="O1596" s="34">
        <f t="shared" si="276"/>
        <v>387300</v>
      </c>
      <c r="P1596" s="34"/>
      <c r="Q1596" s="34"/>
      <c r="R1596" s="34"/>
      <c r="S1596" s="34"/>
      <c r="T1596" s="3" t="s">
        <v>2150</v>
      </c>
    </row>
    <row r="1597" spans="1:21" x14ac:dyDescent="0.35">
      <c r="A1597" s="3" t="s">
        <v>89</v>
      </c>
      <c r="B1597" s="3"/>
      <c r="C1597" s="3"/>
      <c r="D1597" s="3"/>
      <c r="E1597" s="91"/>
      <c r="F1597" s="34"/>
      <c r="G1597" s="34"/>
      <c r="H1597" s="34"/>
      <c r="I1597" s="34"/>
      <c r="J1597" s="34"/>
      <c r="K1597" s="98">
        <v>44518</v>
      </c>
      <c r="L1597" s="3" t="s">
        <v>316</v>
      </c>
      <c r="M1597" s="34">
        <v>-164000</v>
      </c>
      <c r="N1597" s="34"/>
      <c r="O1597" s="34">
        <f t="shared" si="276"/>
        <v>-164000</v>
      </c>
      <c r="P1597" s="34"/>
      <c r="Q1597" s="34"/>
      <c r="R1597" s="34"/>
      <c r="S1597" s="34"/>
      <c r="T1597" s="3" t="s">
        <v>2150</v>
      </c>
    </row>
    <row r="1598" spans="1:21" x14ac:dyDescent="0.35">
      <c r="A1598" s="3" t="s">
        <v>89</v>
      </c>
      <c r="B1598" s="3"/>
      <c r="C1598" s="3"/>
      <c r="D1598" s="3"/>
      <c r="E1598" s="91"/>
      <c r="F1598" s="34"/>
      <c r="G1598" s="34"/>
      <c r="H1598" s="34"/>
      <c r="I1598" s="34"/>
      <c r="J1598" s="34"/>
      <c r="K1598" s="3"/>
      <c r="L1598" s="3"/>
      <c r="M1598" s="34"/>
      <c r="N1598" s="34"/>
      <c r="O1598" s="34"/>
      <c r="P1598" s="34"/>
      <c r="Q1598" s="34"/>
      <c r="R1598" s="34"/>
      <c r="S1598" s="34"/>
      <c r="T1598" s="3" t="s">
        <v>2150</v>
      </c>
    </row>
    <row r="1599" spans="1:21" s="95" customFormat="1" x14ac:dyDescent="0.35">
      <c r="A1599" s="18"/>
      <c r="B1599" s="18"/>
      <c r="C1599" s="18"/>
      <c r="D1599" s="18"/>
      <c r="E1599" s="94"/>
      <c r="F1599" s="23"/>
      <c r="G1599" s="23"/>
      <c r="H1599" s="23"/>
      <c r="I1599" s="23"/>
      <c r="J1599" s="23"/>
      <c r="K1599" s="18"/>
      <c r="L1599" s="18"/>
      <c r="M1599" s="23">
        <f t="shared" ref="M1599:N1599" si="277">SUM(M1593:M1598)</f>
        <v>329000</v>
      </c>
      <c r="N1599" s="23">
        <f t="shared" si="277"/>
        <v>398300</v>
      </c>
      <c r="O1599" s="23">
        <f>SUM(O1593:O1598)</f>
        <v>727300</v>
      </c>
      <c r="P1599" s="23">
        <f>+I1592-M1599</f>
        <v>-329000</v>
      </c>
      <c r="Q1599" s="23">
        <f>+J1592-N1599</f>
        <v>329000</v>
      </c>
      <c r="R1599" s="23">
        <f>+P1599+Q1599</f>
        <v>0</v>
      </c>
      <c r="S1599" s="23">
        <f>+O1599</f>
        <v>727300</v>
      </c>
      <c r="T1599" s="18"/>
      <c r="U1599" s="95" t="s">
        <v>2302</v>
      </c>
    </row>
    <row r="1600" spans="1:21" x14ac:dyDescent="0.35">
      <c r="A1600" s="3" t="s">
        <v>90</v>
      </c>
      <c r="B1600" s="3" t="s">
        <v>326</v>
      </c>
      <c r="C1600" s="3"/>
      <c r="D1600" s="3">
        <v>72.77</v>
      </c>
      <c r="E1600" s="91">
        <v>10000</v>
      </c>
      <c r="F1600" s="34">
        <f>+D1600*0.8364</f>
        <v>60.864827999999996</v>
      </c>
      <c r="G1600" s="34"/>
      <c r="H1600" s="34">
        <f>+D1600*E1600</f>
        <v>727700</v>
      </c>
      <c r="I1600" s="34">
        <f>+CEILING(F1600*G1600,1000)</f>
        <v>0</v>
      </c>
      <c r="J1600" s="34">
        <f>(H1600-I1600)</f>
        <v>727700</v>
      </c>
      <c r="K1600" s="98">
        <v>44427</v>
      </c>
      <c r="L1600" s="3" t="s">
        <v>2109</v>
      </c>
      <c r="M1600" s="34"/>
      <c r="N1600" s="34"/>
      <c r="O1600" s="34"/>
      <c r="P1600" s="34"/>
      <c r="Q1600" s="34"/>
      <c r="R1600" s="34"/>
      <c r="S1600" s="34"/>
      <c r="T1600" s="3" t="s">
        <v>2132</v>
      </c>
      <c r="U1600" s="1" t="s">
        <v>2303</v>
      </c>
    </row>
    <row r="1601" spans="1:21" x14ac:dyDescent="0.35">
      <c r="A1601" s="3" t="s">
        <v>90</v>
      </c>
      <c r="B1601" s="3"/>
      <c r="C1601" s="3"/>
      <c r="D1601" s="3"/>
      <c r="E1601" s="91"/>
      <c r="F1601" s="34">
        <f>+D1601*0.8364</f>
        <v>0</v>
      </c>
      <c r="G1601" s="34"/>
      <c r="H1601" s="34"/>
      <c r="I1601" s="34"/>
      <c r="J1601" s="34"/>
      <c r="K1601" s="98">
        <v>44427</v>
      </c>
      <c r="L1601" s="3" t="s">
        <v>316</v>
      </c>
      <c r="M1601" s="34">
        <v>20000</v>
      </c>
      <c r="N1601" s="34"/>
      <c r="O1601" s="34">
        <f t="shared" ref="O1601:O1612" si="278">+SUM(M1601:N1601)</f>
        <v>20000</v>
      </c>
      <c r="P1601" s="34"/>
      <c r="Q1601" s="34"/>
      <c r="R1601" s="34"/>
      <c r="S1601" s="34"/>
      <c r="T1601" s="3" t="s">
        <v>2132</v>
      </c>
    </row>
    <row r="1602" spans="1:21" x14ac:dyDescent="0.35">
      <c r="A1602" s="3" t="s">
        <v>90</v>
      </c>
      <c r="B1602" s="3"/>
      <c r="C1602" s="3"/>
      <c r="D1602" s="3"/>
      <c r="E1602" s="91"/>
      <c r="F1602" s="34"/>
      <c r="G1602" s="34"/>
      <c r="H1602" s="34"/>
      <c r="I1602" s="34"/>
      <c r="J1602" s="34"/>
      <c r="K1602" s="98">
        <v>44432</v>
      </c>
      <c r="L1602" s="3" t="s">
        <v>316</v>
      </c>
      <c r="M1602" s="34">
        <v>130000</v>
      </c>
      <c r="N1602" s="34"/>
      <c r="O1602" s="34">
        <f t="shared" si="278"/>
        <v>130000</v>
      </c>
      <c r="P1602" s="34"/>
      <c r="Q1602" s="34"/>
      <c r="R1602" s="34"/>
      <c r="S1602" s="34"/>
      <c r="T1602" s="3" t="s">
        <v>2132</v>
      </c>
    </row>
    <row r="1603" spans="1:21" x14ac:dyDescent="0.35">
      <c r="A1603" s="3" t="s">
        <v>90</v>
      </c>
      <c r="B1603" s="3"/>
      <c r="C1603" s="3"/>
      <c r="D1603" s="3"/>
      <c r="E1603" s="91"/>
      <c r="F1603" s="34"/>
      <c r="G1603" s="34"/>
      <c r="H1603" s="34"/>
      <c r="I1603" s="34"/>
      <c r="J1603" s="34"/>
      <c r="K1603" s="98">
        <v>44434</v>
      </c>
      <c r="L1603" s="3" t="s">
        <v>316</v>
      </c>
      <c r="M1603" s="34">
        <v>-130000</v>
      </c>
      <c r="N1603" s="34"/>
      <c r="O1603" s="34">
        <f t="shared" si="278"/>
        <v>-130000</v>
      </c>
      <c r="P1603" s="34"/>
      <c r="Q1603" s="34"/>
      <c r="R1603" s="34"/>
      <c r="S1603" s="34"/>
      <c r="T1603" s="3" t="s">
        <v>2132</v>
      </c>
    </row>
    <row r="1604" spans="1:21" x14ac:dyDescent="0.35">
      <c r="A1604" s="3" t="s">
        <v>90</v>
      </c>
      <c r="B1604" s="3"/>
      <c r="C1604" s="3"/>
      <c r="D1604" s="3"/>
      <c r="E1604" s="91"/>
      <c r="F1604" s="34"/>
      <c r="G1604" s="34"/>
      <c r="H1604" s="34"/>
      <c r="I1604" s="34"/>
      <c r="J1604" s="34"/>
      <c r="K1604" s="98">
        <v>44439</v>
      </c>
      <c r="L1604" s="3" t="s">
        <v>316</v>
      </c>
      <c r="M1604" s="34">
        <v>130000</v>
      </c>
      <c r="N1604" s="34"/>
      <c r="O1604" s="34">
        <f t="shared" si="278"/>
        <v>130000</v>
      </c>
      <c r="P1604" s="34"/>
      <c r="Q1604" s="34"/>
      <c r="R1604" s="34"/>
      <c r="S1604" s="34"/>
      <c r="T1604" s="3" t="s">
        <v>2132</v>
      </c>
    </row>
    <row r="1605" spans="1:21" x14ac:dyDescent="0.35">
      <c r="A1605" s="3" t="s">
        <v>90</v>
      </c>
      <c r="B1605" s="3"/>
      <c r="C1605" s="3"/>
      <c r="D1605" s="3"/>
      <c r="E1605" s="91"/>
      <c r="F1605" s="34"/>
      <c r="G1605" s="34"/>
      <c r="H1605" s="34"/>
      <c r="I1605" s="34"/>
      <c r="J1605" s="34"/>
      <c r="K1605" s="98">
        <v>44463</v>
      </c>
      <c r="L1605" s="3" t="s">
        <v>1182</v>
      </c>
      <c r="M1605" s="34"/>
      <c r="N1605" s="34">
        <v>10000</v>
      </c>
      <c r="O1605" s="34">
        <f t="shared" si="278"/>
        <v>10000</v>
      </c>
      <c r="P1605" s="34"/>
      <c r="Q1605" s="34"/>
      <c r="R1605" s="34"/>
      <c r="S1605" s="34"/>
      <c r="T1605" s="3" t="s">
        <v>2132</v>
      </c>
    </row>
    <row r="1606" spans="1:21" x14ac:dyDescent="0.35">
      <c r="A1606" s="3" t="s">
        <v>90</v>
      </c>
      <c r="B1606" s="3"/>
      <c r="C1606" s="3"/>
      <c r="D1606" s="3"/>
      <c r="E1606" s="91"/>
      <c r="F1606" s="34"/>
      <c r="G1606" s="34"/>
      <c r="H1606" s="34"/>
      <c r="I1606" s="34"/>
      <c r="J1606" s="34"/>
      <c r="K1606" s="98">
        <v>44467</v>
      </c>
      <c r="L1606" s="3" t="s">
        <v>1182</v>
      </c>
      <c r="M1606" s="34"/>
      <c r="N1606" s="34">
        <v>33000</v>
      </c>
      <c r="O1606" s="34">
        <f t="shared" si="278"/>
        <v>33000</v>
      </c>
      <c r="P1606" s="34"/>
      <c r="Q1606" s="34"/>
      <c r="R1606" s="34"/>
      <c r="S1606" s="34"/>
      <c r="T1606" s="3" t="s">
        <v>2132</v>
      </c>
    </row>
    <row r="1607" spans="1:21" x14ac:dyDescent="0.35">
      <c r="A1607" s="3" t="s">
        <v>90</v>
      </c>
      <c r="B1607" s="3"/>
      <c r="C1607" s="3"/>
      <c r="D1607" s="3"/>
      <c r="E1607" s="91"/>
      <c r="F1607" s="34"/>
      <c r="G1607" s="34"/>
      <c r="H1607" s="34"/>
      <c r="I1607" s="34"/>
      <c r="J1607" s="34"/>
      <c r="K1607" s="98">
        <v>44468</v>
      </c>
      <c r="L1607" s="3" t="s">
        <v>316</v>
      </c>
      <c r="M1607" s="34">
        <v>160000</v>
      </c>
      <c r="N1607" s="34"/>
      <c r="O1607" s="34">
        <f t="shared" si="278"/>
        <v>160000</v>
      </c>
      <c r="P1607" s="34"/>
      <c r="Q1607" s="34"/>
      <c r="R1607" s="34"/>
      <c r="S1607" s="34"/>
      <c r="T1607" s="3" t="s">
        <v>2132</v>
      </c>
    </row>
    <row r="1608" spans="1:21" x14ac:dyDescent="0.35">
      <c r="A1608" s="3" t="s">
        <v>90</v>
      </c>
      <c r="B1608" s="3"/>
      <c r="C1608" s="3"/>
      <c r="D1608" s="3"/>
      <c r="E1608" s="91"/>
      <c r="F1608" s="34"/>
      <c r="G1608" s="34"/>
      <c r="H1608" s="34"/>
      <c r="I1608" s="34"/>
      <c r="J1608" s="34"/>
      <c r="K1608" s="98">
        <v>44490</v>
      </c>
      <c r="L1608" s="100" t="s">
        <v>2269</v>
      </c>
      <c r="M1608" s="34"/>
      <c r="N1608" s="100">
        <v>-150000</v>
      </c>
      <c r="O1608" s="34">
        <f t="shared" si="278"/>
        <v>-150000</v>
      </c>
      <c r="P1608" s="34"/>
      <c r="Q1608" s="34"/>
      <c r="R1608" s="34"/>
      <c r="S1608" s="34"/>
      <c r="T1608" s="3" t="s">
        <v>2132</v>
      </c>
    </row>
    <row r="1609" spans="1:21" x14ac:dyDescent="0.35">
      <c r="A1609" s="3" t="s">
        <v>90</v>
      </c>
      <c r="B1609" s="3"/>
      <c r="C1609" s="3"/>
      <c r="D1609" s="3"/>
      <c r="E1609" s="91"/>
      <c r="F1609" s="34"/>
      <c r="G1609" s="34"/>
      <c r="H1609" s="34"/>
      <c r="I1609" s="34"/>
      <c r="J1609" s="34"/>
      <c r="K1609" s="98">
        <v>44515</v>
      </c>
      <c r="L1609" s="3" t="s">
        <v>316</v>
      </c>
      <c r="M1609" s="34">
        <v>203000</v>
      </c>
      <c r="N1609" s="34"/>
      <c r="O1609" s="34">
        <f t="shared" si="278"/>
        <v>203000</v>
      </c>
      <c r="P1609" s="34"/>
      <c r="Q1609" s="34"/>
      <c r="R1609" s="34"/>
      <c r="S1609" s="34"/>
      <c r="T1609" s="3" t="s">
        <v>2132</v>
      </c>
    </row>
    <row r="1610" spans="1:21" x14ac:dyDescent="0.35">
      <c r="A1610" s="3" t="s">
        <v>90</v>
      </c>
      <c r="B1610" s="3"/>
      <c r="C1610" s="3"/>
      <c r="D1610" s="3"/>
      <c r="E1610" s="91"/>
      <c r="F1610" s="34">
        <f>+D1610*0.8364</f>
        <v>0</v>
      </c>
      <c r="G1610" s="34"/>
      <c r="H1610" s="34"/>
      <c r="I1610" s="34"/>
      <c r="J1610" s="34"/>
      <c r="K1610" s="98">
        <v>44613</v>
      </c>
      <c r="L1610" s="3" t="s">
        <v>1182</v>
      </c>
      <c r="M1610" s="34"/>
      <c r="N1610" s="34">
        <v>321700</v>
      </c>
      <c r="O1610" s="34">
        <f t="shared" si="278"/>
        <v>321700</v>
      </c>
      <c r="P1610" s="34"/>
      <c r="Q1610" s="34"/>
      <c r="R1610" s="34"/>
      <c r="S1610" s="34"/>
      <c r="T1610" s="3" t="s">
        <v>2132</v>
      </c>
    </row>
    <row r="1611" spans="1:21" x14ac:dyDescent="0.35">
      <c r="A1611" s="3" t="s">
        <v>90</v>
      </c>
      <c r="B1611" s="3"/>
      <c r="C1611" s="3"/>
      <c r="D1611" s="3"/>
      <c r="E1611" s="91"/>
      <c r="F1611" s="34"/>
      <c r="G1611" s="34"/>
      <c r="H1611" s="34"/>
      <c r="I1611" s="34"/>
      <c r="J1611" s="34"/>
      <c r="K1611" s="98">
        <v>44987</v>
      </c>
      <c r="L1611" s="3" t="s">
        <v>316</v>
      </c>
      <c r="M1611" s="34">
        <v>-130000</v>
      </c>
      <c r="N1611" s="34"/>
      <c r="O1611" s="34">
        <f t="shared" si="278"/>
        <v>-130000</v>
      </c>
      <c r="P1611" s="34"/>
      <c r="Q1611" s="34"/>
      <c r="R1611" s="34"/>
      <c r="S1611" s="34"/>
      <c r="T1611" s="3" t="s">
        <v>2132</v>
      </c>
    </row>
    <row r="1612" spans="1:21" x14ac:dyDescent="0.35">
      <c r="A1612" s="3" t="s">
        <v>90</v>
      </c>
      <c r="B1612" s="3"/>
      <c r="C1612" s="3"/>
      <c r="D1612" s="3"/>
      <c r="E1612" s="91"/>
      <c r="F1612" s="34"/>
      <c r="G1612" s="34"/>
      <c r="H1612" s="34"/>
      <c r="I1612" s="34"/>
      <c r="J1612" s="34"/>
      <c r="K1612" s="98">
        <v>44987</v>
      </c>
      <c r="L1612" s="3" t="s">
        <v>9</v>
      </c>
      <c r="M1612" s="34"/>
      <c r="N1612" s="34">
        <v>130000</v>
      </c>
      <c r="O1612" s="34">
        <f t="shared" si="278"/>
        <v>130000</v>
      </c>
      <c r="P1612" s="34"/>
      <c r="Q1612" s="34"/>
      <c r="R1612" s="34"/>
      <c r="S1612" s="34"/>
      <c r="T1612" s="3" t="s">
        <v>2132</v>
      </c>
    </row>
    <row r="1613" spans="1:21" x14ac:dyDescent="0.35">
      <c r="A1613" s="3" t="s">
        <v>90</v>
      </c>
      <c r="B1613" s="3"/>
      <c r="C1613" s="3"/>
      <c r="D1613" s="3"/>
      <c r="E1613" s="91"/>
      <c r="F1613" s="34"/>
      <c r="G1613" s="34"/>
      <c r="H1613" s="34"/>
      <c r="I1613" s="34"/>
      <c r="J1613" s="34"/>
      <c r="K1613" s="21"/>
      <c r="L1613" s="3"/>
      <c r="M1613" s="34"/>
      <c r="N1613" s="34"/>
      <c r="O1613" s="34"/>
      <c r="P1613" s="34"/>
      <c r="Q1613" s="34"/>
      <c r="R1613" s="34"/>
      <c r="S1613" s="34"/>
      <c r="T1613" s="3" t="s">
        <v>2132</v>
      </c>
    </row>
    <row r="1614" spans="1:21" s="95" customFormat="1" x14ac:dyDescent="0.35">
      <c r="A1614" s="18"/>
      <c r="B1614" s="18"/>
      <c r="C1614" s="18"/>
      <c r="D1614" s="18"/>
      <c r="E1614" s="94"/>
      <c r="F1614" s="23"/>
      <c r="G1614" s="23"/>
      <c r="H1614" s="23"/>
      <c r="I1614" s="23"/>
      <c r="J1614" s="23"/>
      <c r="K1614" s="36"/>
      <c r="L1614" s="18"/>
      <c r="M1614" s="23">
        <f t="shared" ref="M1614:N1614" si="279">SUM(M1601:M1613)</f>
        <v>383000</v>
      </c>
      <c r="N1614" s="23">
        <f t="shared" si="279"/>
        <v>344700</v>
      </c>
      <c r="O1614" s="23">
        <f>SUM(O1601:O1613)</f>
        <v>727700</v>
      </c>
      <c r="P1614" s="23">
        <f>+I1600-M1614</f>
        <v>-383000</v>
      </c>
      <c r="Q1614" s="23">
        <f>+J1600-N1614</f>
        <v>383000</v>
      </c>
      <c r="R1614" s="23">
        <f>+P1614+Q1614</f>
        <v>0</v>
      </c>
      <c r="S1614" s="23">
        <f>+O1614</f>
        <v>727700</v>
      </c>
      <c r="T1614" s="18"/>
      <c r="U1614" s="95" t="s">
        <v>2302</v>
      </c>
    </row>
    <row r="1615" spans="1:21" x14ac:dyDescent="0.35">
      <c r="A1615" s="3" t="s">
        <v>91</v>
      </c>
      <c r="B1615" s="3" t="s">
        <v>326</v>
      </c>
      <c r="C1615" s="3"/>
      <c r="D1615" s="3">
        <v>72.5</v>
      </c>
      <c r="E1615" s="91">
        <v>10000</v>
      </c>
      <c r="F1615" s="34">
        <f>+D1615*0.8364</f>
        <v>60.639000000000003</v>
      </c>
      <c r="G1615" s="34"/>
      <c r="H1615" s="34">
        <f>+D1615*E1615</f>
        <v>725000</v>
      </c>
      <c r="I1615" s="34">
        <f>+CEILING(F1615*G1615,1000)</f>
        <v>0</v>
      </c>
      <c r="J1615" s="34">
        <f>(H1615-I1615)</f>
        <v>725000</v>
      </c>
      <c r="K1615" s="98">
        <v>44427</v>
      </c>
      <c r="L1615" s="3" t="s">
        <v>2109</v>
      </c>
      <c r="M1615" s="34"/>
      <c r="N1615" s="34"/>
      <c r="O1615" s="34"/>
      <c r="P1615" s="34"/>
      <c r="Q1615" s="34"/>
      <c r="R1615" s="34"/>
      <c r="S1615" s="34"/>
      <c r="T1615" s="3" t="s">
        <v>2132</v>
      </c>
      <c r="U1615" s="1" t="s">
        <v>2303</v>
      </c>
    </row>
    <row r="1616" spans="1:21" x14ac:dyDescent="0.35">
      <c r="A1616" s="3" t="s">
        <v>91</v>
      </c>
      <c r="B1616" s="3"/>
      <c r="C1616" s="3"/>
      <c r="D1616" s="3"/>
      <c r="E1616" s="91"/>
      <c r="F1616" s="34"/>
      <c r="G1616" s="34"/>
      <c r="H1616" s="34"/>
      <c r="I1616" s="34"/>
      <c r="J1616" s="34"/>
      <c r="K1616" s="98">
        <v>44427</v>
      </c>
      <c r="L1616" s="3" t="s">
        <v>316</v>
      </c>
      <c r="M1616" s="34">
        <v>30000</v>
      </c>
      <c r="N1616" s="34"/>
      <c r="O1616" s="34">
        <f t="shared" ref="O1616:O1627" si="280">+SUM(M1616:N1616)</f>
        <v>30000</v>
      </c>
      <c r="P1616" s="34"/>
      <c r="Q1616" s="34"/>
      <c r="R1616" s="34"/>
      <c r="S1616" s="34"/>
      <c r="T1616" s="3" t="s">
        <v>2132</v>
      </c>
    </row>
    <row r="1617" spans="1:21" x14ac:dyDescent="0.35">
      <c r="A1617" s="3" t="s">
        <v>91</v>
      </c>
      <c r="B1617" s="3"/>
      <c r="C1617" s="3"/>
      <c r="D1617" s="3"/>
      <c r="E1617" s="91"/>
      <c r="F1617" s="34"/>
      <c r="G1617" s="34"/>
      <c r="H1617" s="34"/>
      <c r="I1617" s="34"/>
      <c r="J1617" s="34"/>
      <c r="K1617" s="98">
        <v>44432</v>
      </c>
      <c r="L1617" s="3" t="s">
        <v>316</v>
      </c>
      <c r="M1617" s="34">
        <v>120000</v>
      </c>
      <c r="N1617" s="34"/>
      <c r="O1617" s="34">
        <f t="shared" si="280"/>
        <v>120000</v>
      </c>
      <c r="P1617" s="34"/>
      <c r="Q1617" s="34"/>
      <c r="R1617" s="34"/>
      <c r="S1617" s="34"/>
      <c r="T1617" s="3" t="s">
        <v>2132</v>
      </c>
    </row>
    <row r="1618" spans="1:21" x14ac:dyDescent="0.35">
      <c r="A1618" s="3" t="s">
        <v>91</v>
      </c>
      <c r="B1618" s="3"/>
      <c r="C1618" s="3"/>
      <c r="D1618" s="3"/>
      <c r="E1618" s="91"/>
      <c r="F1618" s="34"/>
      <c r="G1618" s="34"/>
      <c r="H1618" s="34"/>
      <c r="I1618" s="34"/>
      <c r="J1618" s="34"/>
      <c r="K1618" s="98">
        <v>44434</v>
      </c>
      <c r="L1618" s="3" t="s">
        <v>316</v>
      </c>
      <c r="M1618" s="34">
        <v>-120000</v>
      </c>
      <c r="N1618" s="34"/>
      <c r="O1618" s="34">
        <f t="shared" si="280"/>
        <v>-120000</v>
      </c>
      <c r="P1618" s="34"/>
      <c r="Q1618" s="34"/>
      <c r="R1618" s="34"/>
      <c r="S1618" s="34"/>
      <c r="T1618" s="3" t="s">
        <v>2132</v>
      </c>
    </row>
    <row r="1619" spans="1:21" x14ac:dyDescent="0.35">
      <c r="A1619" s="3" t="s">
        <v>91</v>
      </c>
      <c r="B1619" s="3"/>
      <c r="C1619" s="3"/>
      <c r="D1619" s="3"/>
      <c r="E1619" s="91"/>
      <c r="F1619" s="34"/>
      <c r="G1619" s="34"/>
      <c r="H1619" s="34"/>
      <c r="I1619" s="34"/>
      <c r="J1619" s="34"/>
      <c r="K1619" s="98">
        <v>44439</v>
      </c>
      <c r="L1619" s="3" t="s">
        <v>316</v>
      </c>
      <c r="M1619" s="34">
        <v>120000</v>
      </c>
      <c r="N1619" s="34"/>
      <c r="O1619" s="34">
        <f t="shared" si="280"/>
        <v>120000</v>
      </c>
      <c r="P1619" s="34"/>
      <c r="Q1619" s="34"/>
      <c r="R1619" s="34"/>
      <c r="S1619" s="34"/>
      <c r="T1619" s="3" t="s">
        <v>2132</v>
      </c>
    </row>
    <row r="1620" spans="1:21" x14ac:dyDescent="0.35">
      <c r="A1620" s="3" t="s">
        <v>91</v>
      </c>
      <c r="B1620" s="3"/>
      <c r="C1620" s="3"/>
      <c r="D1620" s="3"/>
      <c r="E1620" s="91"/>
      <c r="F1620" s="34">
        <f>+D1620*0.8364</f>
        <v>0</v>
      </c>
      <c r="G1620" s="34"/>
      <c r="H1620" s="34"/>
      <c r="I1620" s="34"/>
      <c r="J1620" s="34"/>
      <c r="K1620" s="98">
        <v>44617</v>
      </c>
      <c r="L1620" s="3" t="s">
        <v>9</v>
      </c>
      <c r="M1620" s="34"/>
      <c r="N1620" s="34">
        <v>11000</v>
      </c>
      <c r="O1620" s="34">
        <f t="shared" si="280"/>
        <v>11000</v>
      </c>
      <c r="P1620" s="34"/>
      <c r="Q1620" s="34"/>
      <c r="R1620" s="34"/>
      <c r="S1620" s="34"/>
      <c r="T1620" s="3" t="s">
        <v>2132</v>
      </c>
    </row>
    <row r="1621" spans="1:21" x14ac:dyDescent="0.35">
      <c r="A1621" s="3" t="s">
        <v>91</v>
      </c>
      <c r="B1621" s="3"/>
      <c r="C1621" s="3"/>
      <c r="D1621" s="3"/>
      <c r="E1621" s="91"/>
      <c r="F1621" s="34"/>
      <c r="G1621" s="34"/>
      <c r="H1621" s="34"/>
      <c r="I1621" s="34"/>
      <c r="J1621" s="34"/>
      <c r="K1621" s="98">
        <v>44640</v>
      </c>
      <c r="L1621" s="100" t="s">
        <v>2270</v>
      </c>
      <c r="M1621" s="100">
        <v>150000</v>
      </c>
      <c r="N1621" s="34"/>
      <c r="O1621" s="34">
        <f t="shared" si="280"/>
        <v>150000</v>
      </c>
      <c r="P1621" s="34"/>
      <c r="Q1621" s="34"/>
      <c r="R1621" s="34"/>
      <c r="S1621" s="34"/>
      <c r="T1621" s="3" t="s">
        <v>2132</v>
      </c>
    </row>
    <row r="1622" spans="1:21" x14ac:dyDescent="0.35">
      <c r="A1622" s="3" t="s">
        <v>91</v>
      </c>
      <c r="B1622" s="3"/>
      <c r="C1622" s="3"/>
      <c r="D1622" s="3"/>
      <c r="E1622" s="91"/>
      <c r="F1622" s="34"/>
      <c r="G1622" s="34"/>
      <c r="H1622" s="34"/>
      <c r="I1622" s="34"/>
      <c r="J1622" s="34"/>
      <c r="K1622" s="98">
        <v>44693</v>
      </c>
      <c r="L1622" s="3" t="s">
        <v>9</v>
      </c>
      <c r="M1622" s="34"/>
      <c r="N1622" s="34">
        <v>150000</v>
      </c>
      <c r="O1622" s="34">
        <f t="shared" si="280"/>
        <v>150000</v>
      </c>
      <c r="P1622" s="34"/>
      <c r="Q1622" s="34"/>
      <c r="R1622" s="34"/>
      <c r="S1622" s="34"/>
      <c r="T1622" s="3" t="s">
        <v>2132</v>
      </c>
    </row>
    <row r="1623" spans="1:21" x14ac:dyDescent="0.35">
      <c r="A1623" s="3" t="s">
        <v>91</v>
      </c>
      <c r="B1623" s="3"/>
      <c r="C1623" s="3"/>
      <c r="D1623" s="3"/>
      <c r="E1623" s="91"/>
      <c r="F1623" s="34"/>
      <c r="G1623" s="34"/>
      <c r="H1623" s="34"/>
      <c r="I1623" s="34"/>
      <c r="J1623" s="34"/>
      <c r="K1623" s="98">
        <v>44701</v>
      </c>
      <c r="L1623" s="3" t="s">
        <v>316</v>
      </c>
      <c r="M1623" s="34">
        <v>328000</v>
      </c>
      <c r="N1623" s="34"/>
      <c r="O1623" s="34">
        <f t="shared" si="280"/>
        <v>328000</v>
      </c>
      <c r="P1623" s="34"/>
      <c r="Q1623" s="34"/>
      <c r="R1623" s="34"/>
      <c r="S1623" s="34"/>
      <c r="T1623" s="3" t="s">
        <v>2132</v>
      </c>
    </row>
    <row r="1624" spans="1:21" x14ac:dyDescent="0.35">
      <c r="A1624" s="3" t="s">
        <v>91</v>
      </c>
      <c r="B1624" s="3"/>
      <c r="C1624" s="3"/>
      <c r="D1624" s="3"/>
      <c r="E1624" s="91"/>
      <c r="F1624" s="34"/>
      <c r="G1624" s="34"/>
      <c r="H1624" s="34"/>
      <c r="I1624" s="34"/>
      <c r="J1624" s="34"/>
      <c r="K1624" s="98"/>
      <c r="L1624" s="100" t="s">
        <v>2271</v>
      </c>
      <c r="M1624" s="100">
        <v>-150000</v>
      </c>
      <c r="N1624" s="34"/>
      <c r="O1624" s="34">
        <f t="shared" si="280"/>
        <v>-150000</v>
      </c>
      <c r="P1624" s="34"/>
      <c r="Q1624" s="34"/>
      <c r="R1624" s="34"/>
      <c r="S1624" s="34"/>
      <c r="T1624" s="3" t="s">
        <v>2132</v>
      </c>
    </row>
    <row r="1625" spans="1:21" x14ac:dyDescent="0.35">
      <c r="A1625" s="3" t="s">
        <v>91</v>
      </c>
      <c r="B1625" s="3"/>
      <c r="C1625" s="3"/>
      <c r="D1625" s="3"/>
      <c r="E1625" s="91"/>
      <c r="F1625" s="34"/>
      <c r="G1625" s="34"/>
      <c r="H1625" s="34"/>
      <c r="I1625" s="34"/>
      <c r="J1625" s="34"/>
      <c r="K1625" s="98">
        <v>44701</v>
      </c>
      <c r="L1625" s="3" t="s">
        <v>1182</v>
      </c>
      <c r="M1625" s="34"/>
      <c r="N1625" s="34">
        <v>86000</v>
      </c>
      <c r="O1625" s="34">
        <f t="shared" si="280"/>
        <v>86000</v>
      </c>
      <c r="P1625" s="34"/>
      <c r="Q1625" s="34"/>
      <c r="R1625" s="34"/>
      <c r="S1625" s="34"/>
      <c r="T1625" s="3" t="s">
        <v>2132</v>
      </c>
    </row>
    <row r="1626" spans="1:21" x14ac:dyDescent="0.35">
      <c r="A1626" s="3" t="s">
        <v>91</v>
      </c>
      <c r="B1626" s="3"/>
      <c r="C1626" s="3"/>
      <c r="D1626" s="3"/>
      <c r="E1626" s="91"/>
      <c r="F1626" s="34"/>
      <c r="G1626" s="34"/>
      <c r="H1626" s="34"/>
      <c r="I1626" s="34"/>
      <c r="J1626" s="34"/>
      <c r="K1626" s="98">
        <v>44987</v>
      </c>
      <c r="L1626" s="3" t="s">
        <v>316</v>
      </c>
      <c r="M1626" s="34">
        <v>-120000</v>
      </c>
      <c r="N1626" s="34"/>
      <c r="O1626" s="34">
        <f t="shared" si="280"/>
        <v>-120000</v>
      </c>
      <c r="P1626" s="34"/>
      <c r="Q1626" s="34"/>
      <c r="R1626" s="34"/>
      <c r="S1626" s="34"/>
      <c r="T1626" s="3" t="s">
        <v>2132</v>
      </c>
    </row>
    <row r="1627" spans="1:21" x14ac:dyDescent="0.35">
      <c r="A1627" s="3" t="s">
        <v>91</v>
      </c>
      <c r="B1627" s="3"/>
      <c r="C1627" s="3"/>
      <c r="D1627" s="3"/>
      <c r="E1627" s="91"/>
      <c r="F1627" s="34"/>
      <c r="G1627" s="34"/>
      <c r="H1627" s="34"/>
      <c r="I1627" s="34"/>
      <c r="J1627" s="34"/>
      <c r="K1627" s="98">
        <v>44987</v>
      </c>
      <c r="L1627" s="3" t="s">
        <v>9</v>
      </c>
      <c r="M1627" s="34"/>
      <c r="N1627" s="34">
        <v>120000</v>
      </c>
      <c r="O1627" s="34">
        <f t="shared" si="280"/>
        <v>120000</v>
      </c>
      <c r="P1627" s="34"/>
      <c r="Q1627" s="34"/>
      <c r="R1627" s="34"/>
      <c r="S1627" s="34"/>
      <c r="T1627" s="3" t="s">
        <v>2132</v>
      </c>
    </row>
    <row r="1628" spans="1:21" x14ac:dyDescent="0.35">
      <c r="A1628" s="3" t="s">
        <v>91</v>
      </c>
      <c r="B1628" s="3"/>
      <c r="C1628" s="3"/>
      <c r="D1628" s="3"/>
      <c r="E1628" s="91"/>
      <c r="F1628" s="34"/>
      <c r="G1628" s="34"/>
      <c r="H1628" s="34"/>
      <c r="I1628" s="34"/>
      <c r="J1628" s="34"/>
      <c r="K1628" s="21"/>
      <c r="L1628" s="3"/>
      <c r="M1628" s="34"/>
      <c r="N1628" s="34"/>
      <c r="O1628" s="34"/>
      <c r="P1628" s="34"/>
      <c r="Q1628" s="34"/>
      <c r="R1628" s="34"/>
      <c r="S1628" s="34"/>
      <c r="T1628" s="3" t="s">
        <v>2132</v>
      </c>
    </row>
    <row r="1629" spans="1:21" s="95" customFormat="1" x14ac:dyDescent="0.35">
      <c r="A1629" s="18"/>
      <c r="B1629" s="18"/>
      <c r="C1629" s="18"/>
      <c r="D1629" s="18"/>
      <c r="E1629" s="94"/>
      <c r="F1629" s="23"/>
      <c r="G1629" s="23"/>
      <c r="H1629" s="23"/>
      <c r="I1629" s="23"/>
      <c r="J1629" s="23"/>
      <c r="K1629" s="36"/>
      <c r="L1629" s="18"/>
      <c r="M1629" s="23">
        <f t="shared" ref="M1629:N1629" si="281">SUM(M1616:M1628)</f>
        <v>358000</v>
      </c>
      <c r="N1629" s="23">
        <f t="shared" si="281"/>
        <v>367000</v>
      </c>
      <c r="O1629" s="23">
        <f>SUM(O1616:O1628)</f>
        <v>725000</v>
      </c>
      <c r="P1629" s="23">
        <f>+I1615-M1629</f>
        <v>-358000</v>
      </c>
      <c r="Q1629" s="23">
        <f>+J1615-N1629</f>
        <v>358000</v>
      </c>
      <c r="R1629" s="23">
        <f>+P1629+Q1629</f>
        <v>0</v>
      </c>
      <c r="S1629" s="23">
        <f>+O1629</f>
        <v>725000</v>
      </c>
      <c r="T1629" s="18"/>
      <c r="U1629" s="95" t="s">
        <v>2302</v>
      </c>
    </row>
    <row r="1630" spans="1:21" x14ac:dyDescent="0.35">
      <c r="A1630" s="3" t="s">
        <v>92</v>
      </c>
      <c r="B1630" s="3" t="s">
        <v>326</v>
      </c>
      <c r="C1630" s="3"/>
      <c r="D1630" s="3">
        <v>72.87</v>
      </c>
      <c r="E1630" s="91">
        <v>10000</v>
      </c>
      <c r="F1630" s="34">
        <f>+D1630*0.8364</f>
        <v>60.948468000000005</v>
      </c>
      <c r="G1630" s="34"/>
      <c r="H1630" s="34">
        <f>+D1630*E1630</f>
        <v>728700</v>
      </c>
      <c r="I1630" s="34">
        <f>+CEILING(F1630*G1630,1000)</f>
        <v>0</v>
      </c>
      <c r="J1630" s="34">
        <f>(H1630-I1630)</f>
        <v>728700</v>
      </c>
      <c r="K1630" s="3">
        <v>44431</v>
      </c>
      <c r="L1630" s="3" t="s">
        <v>2109</v>
      </c>
      <c r="M1630" s="34"/>
      <c r="N1630" s="34"/>
      <c r="O1630" s="34"/>
      <c r="P1630" s="34"/>
      <c r="Q1630" s="34"/>
      <c r="R1630" s="34"/>
      <c r="S1630" s="34"/>
      <c r="T1630" s="3" t="s">
        <v>2141</v>
      </c>
      <c r="U1630" s="1" t="s">
        <v>2303</v>
      </c>
    </row>
    <row r="1631" spans="1:21" x14ac:dyDescent="0.35">
      <c r="A1631" s="3" t="s">
        <v>92</v>
      </c>
      <c r="B1631" s="3"/>
      <c r="C1631" s="3"/>
      <c r="D1631" s="3"/>
      <c r="E1631" s="91"/>
      <c r="F1631" s="34"/>
      <c r="G1631" s="34"/>
      <c r="H1631" s="34"/>
      <c r="I1631" s="34"/>
      <c r="J1631" s="34"/>
      <c r="K1631" s="3">
        <v>44431</v>
      </c>
      <c r="L1631" s="3" t="s">
        <v>316</v>
      </c>
      <c r="M1631" s="34">
        <v>25000</v>
      </c>
      <c r="N1631" s="34"/>
      <c r="O1631" s="34">
        <f t="shared" ref="O1631:O1649" si="282">+SUM(M1631:N1631)</f>
        <v>25000</v>
      </c>
      <c r="P1631" s="34"/>
      <c r="Q1631" s="34"/>
      <c r="R1631" s="34"/>
      <c r="S1631" s="34"/>
      <c r="T1631" s="3" t="s">
        <v>2141</v>
      </c>
    </row>
    <row r="1632" spans="1:21" x14ac:dyDescent="0.35">
      <c r="A1632" s="3" t="s">
        <v>92</v>
      </c>
      <c r="B1632" s="3"/>
      <c r="C1632" s="3"/>
      <c r="D1632" s="3"/>
      <c r="E1632" s="91"/>
      <c r="F1632" s="34">
        <f>+D1632*0.8364</f>
        <v>0</v>
      </c>
      <c r="G1632" s="34"/>
      <c r="H1632" s="34"/>
      <c r="I1632" s="34"/>
      <c r="J1632" s="34"/>
      <c r="K1632" s="21">
        <v>44438</v>
      </c>
      <c r="L1632" s="3" t="s">
        <v>316</v>
      </c>
      <c r="M1632" s="34">
        <v>150000</v>
      </c>
      <c r="N1632" s="34"/>
      <c r="O1632" s="34">
        <f t="shared" si="282"/>
        <v>150000</v>
      </c>
      <c r="P1632" s="34"/>
      <c r="Q1632" s="34"/>
      <c r="R1632" s="34"/>
      <c r="S1632" s="34"/>
      <c r="T1632" s="3" t="s">
        <v>2141</v>
      </c>
    </row>
    <row r="1633" spans="1:21" x14ac:dyDescent="0.35">
      <c r="A1633" s="3" t="s">
        <v>92</v>
      </c>
      <c r="B1633" s="3"/>
      <c r="C1633" s="3"/>
      <c r="D1633" s="3"/>
      <c r="E1633" s="91"/>
      <c r="F1633" s="34"/>
      <c r="G1633" s="34"/>
      <c r="H1633" s="34"/>
      <c r="I1633" s="34"/>
      <c r="J1633" s="34"/>
      <c r="K1633" s="21">
        <v>44556</v>
      </c>
      <c r="L1633" s="3" t="s">
        <v>316</v>
      </c>
      <c r="M1633" s="34">
        <v>25000</v>
      </c>
      <c r="N1633" s="34"/>
      <c r="O1633" s="34">
        <f t="shared" si="282"/>
        <v>25000</v>
      </c>
      <c r="P1633" s="34"/>
      <c r="Q1633" s="34"/>
      <c r="R1633" s="34"/>
      <c r="S1633" s="34"/>
      <c r="T1633" s="3" t="s">
        <v>2141</v>
      </c>
    </row>
    <row r="1634" spans="1:21" x14ac:dyDescent="0.35">
      <c r="A1634" s="3" t="s">
        <v>92</v>
      </c>
      <c r="B1634" s="3"/>
      <c r="C1634" s="3"/>
      <c r="D1634" s="3"/>
      <c r="E1634" s="91"/>
      <c r="F1634" s="34"/>
      <c r="G1634" s="34"/>
      <c r="H1634" s="34"/>
      <c r="I1634" s="34"/>
      <c r="J1634" s="34"/>
      <c r="K1634" s="21">
        <v>44556</v>
      </c>
      <c r="L1634" s="3" t="s">
        <v>9</v>
      </c>
      <c r="M1634" s="34"/>
      <c r="N1634" s="34">
        <v>150000</v>
      </c>
      <c r="O1634" s="34">
        <f t="shared" si="282"/>
        <v>150000</v>
      </c>
      <c r="P1634" s="34"/>
      <c r="Q1634" s="34"/>
      <c r="R1634" s="34"/>
      <c r="S1634" s="34"/>
      <c r="T1634" s="3" t="s">
        <v>2141</v>
      </c>
    </row>
    <row r="1635" spans="1:21" x14ac:dyDescent="0.35">
      <c r="A1635" s="3" t="s">
        <v>92</v>
      </c>
      <c r="B1635" s="3"/>
      <c r="C1635" s="3"/>
      <c r="D1635" s="3"/>
      <c r="E1635" s="91"/>
      <c r="F1635" s="34"/>
      <c r="G1635" s="34"/>
      <c r="H1635" s="34"/>
      <c r="I1635" s="34"/>
      <c r="J1635" s="34"/>
      <c r="K1635" s="21">
        <v>44659</v>
      </c>
      <c r="L1635" s="3" t="s">
        <v>316</v>
      </c>
      <c r="M1635" s="34">
        <v>175000</v>
      </c>
      <c r="N1635" s="34"/>
      <c r="O1635" s="34">
        <f t="shared" si="282"/>
        <v>175000</v>
      </c>
      <c r="P1635" s="34"/>
      <c r="Q1635" s="34"/>
      <c r="R1635" s="34"/>
      <c r="S1635" s="34"/>
      <c r="T1635" s="3" t="s">
        <v>2141</v>
      </c>
    </row>
    <row r="1636" spans="1:21" x14ac:dyDescent="0.35">
      <c r="A1636" s="3" t="s">
        <v>92</v>
      </c>
      <c r="B1636" s="3"/>
      <c r="C1636" s="3"/>
      <c r="D1636" s="3"/>
      <c r="E1636" s="91"/>
      <c r="F1636" s="34"/>
      <c r="G1636" s="34"/>
      <c r="H1636" s="34"/>
      <c r="I1636" s="34"/>
      <c r="J1636" s="34"/>
      <c r="K1636" s="21">
        <v>44840</v>
      </c>
      <c r="L1636" s="3" t="s">
        <v>9</v>
      </c>
      <c r="M1636" s="34"/>
      <c r="N1636" s="34">
        <v>23700</v>
      </c>
      <c r="O1636" s="34">
        <f t="shared" si="282"/>
        <v>23700</v>
      </c>
      <c r="P1636" s="34"/>
      <c r="Q1636" s="34"/>
      <c r="R1636" s="34"/>
      <c r="S1636" s="34"/>
      <c r="T1636" s="3" t="s">
        <v>2141</v>
      </c>
    </row>
    <row r="1637" spans="1:21" x14ac:dyDescent="0.35">
      <c r="A1637" s="3" t="s">
        <v>92</v>
      </c>
      <c r="B1637" s="3"/>
      <c r="C1637" s="3"/>
      <c r="D1637" s="3"/>
      <c r="E1637" s="91"/>
      <c r="F1637" s="34"/>
      <c r="G1637" s="34"/>
      <c r="H1637" s="34"/>
      <c r="I1637" s="34"/>
      <c r="J1637" s="34"/>
      <c r="K1637" s="21">
        <v>44840</v>
      </c>
      <c r="L1637" s="3" t="s">
        <v>316</v>
      </c>
      <c r="M1637" s="34">
        <v>180000</v>
      </c>
      <c r="N1637" s="34"/>
      <c r="O1637" s="34">
        <f t="shared" si="282"/>
        <v>180000</v>
      </c>
      <c r="P1637" s="34"/>
      <c r="Q1637" s="34"/>
      <c r="R1637" s="34"/>
      <c r="S1637" s="34"/>
      <c r="T1637" s="3" t="s">
        <v>2141</v>
      </c>
    </row>
    <row r="1638" spans="1:21" x14ac:dyDescent="0.35">
      <c r="A1638" s="3" t="s">
        <v>92</v>
      </c>
      <c r="B1638" s="3"/>
      <c r="C1638" s="3"/>
      <c r="D1638" s="3"/>
      <c r="E1638" s="91"/>
      <c r="F1638" s="34"/>
      <c r="G1638" s="34"/>
      <c r="H1638" s="34"/>
      <c r="I1638" s="34"/>
      <c r="J1638" s="34"/>
      <c r="K1638" s="21"/>
      <c r="L1638" s="3"/>
      <c r="M1638" s="34"/>
      <c r="N1638" s="34"/>
      <c r="O1638" s="34"/>
      <c r="P1638" s="34"/>
      <c r="Q1638" s="34"/>
      <c r="R1638" s="34"/>
      <c r="S1638" s="34"/>
      <c r="T1638" s="3" t="s">
        <v>2141</v>
      </c>
    </row>
    <row r="1639" spans="1:21" s="95" customFormat="1" x14ac:dyDescent="0.35">
      <c r="A1639" s="18"/>
      <c r="B1639" s="18"/>
      <c r="C1639" s="18"/>
      <c r="D1639" s="18"/>
      <c r="E1639" s="94"/>
      <c r="F1639" s="23"/>
      <c r="G1639" s="23"/>
      <c r="H1639" s="23"/>
      <c r="I1639" s="23"/>
      <c r="J1639" s="23"/>
      <c r="K1639" s="36"/>
      <c r="L1639" s="18"/>
      <c r="M1639" s="23">
        <f t="shared" ref="M1639:N1639" si="283">SUM(M1631:M1638)</f>
        <v>555000</v>
      </c>
      <c r="N1639" s="23">
        <f t="shared" si="283"/>
        <v>173700</v>
      </c>
      <c r="O1639" s="23">
        <f>SUM(O1631:O1638)</f>
        <v>728700</v>
      </c>
      <c r="P1639" s="23">
        <f>+I1630-M1639</f>
        <v>-555000</v>
      </c>
      <c r="Q1639" s="23">
        <f>+J1630-N1639</f>
        <v>555000</v>
      </c>
      <c r="R1639" s="23">
        <f>+P1639+Q1639</f>
        <v>0</v>
      </c>
      <c r="S1639" s="23">
        <f>+O1639</f>
        <v>728700</v>
      </c>
      <c r="T1639" s="18"/>
      <c r="U1639" s="95" t="s">
        <v>2302</v>
      </c>
    </row>
    <row r="1640" spans="1:21" x14ac:dyDescent="0.35">
      <c r="A1640" s="3" t="s">
        <v>93</v>
      </c>
      <c r="B1640" s="3" t="s">
        <v>326</v>
      </c>
      <c r="C1640" s="3"/>
      <c r="D1640" s="3">
        <v>73.5</v>
      </c>
      <c r="E1640" s="91">
        <v>10000</v>
      </c>
      <c r="F1640" s="34">
        <f>+D1640*0.8364</f>
        <v>61.4754</v>
      </c>
      <c r="G1640" s="34"/>
      <c r="H1640" s="34">
        <f>+D1640*E1640</f>
        <v>735000</v>
      </c>
      <c r="I1640" s="34">
        <f>+CEILING(F1640*G1640,1000)</f>
        <v>0</v>
      </c>
      <c r="J1640" s="34">
        <f>(H1640-I1640)</f>
        <v>735000</v>
      </c>
      <c r="K1640" s="21">
        <v>44432</v>
      </c>
      <c r="L1640" s="3" t="s">
        <v>2109</v>
      </c>
      <c r="M1640" s="34"/>
      <c r="N1640" s="34"/>
      <c r="O1640" s="34"/>
      <c r="P1640" s="34"/>
      <c r="Q1640" s="34"/>
      <c r="R1640" s="34"/>
      <c r="S1640" s="34"/>
      <c r="T1640" s="3" t="s">
        <v>2132</v>
      </c>
      <c r="U1640" s="1" t="s">
        <v>2303</v>
      </c>
    </row>
    <row r="1641" spans="1:21" x14ac:dyDescent="0.35">
      <c r="A1641" s="3" t="s">
        <v>93</v>
      </c>
      <c r="B1641" s="3"/>
      <c r="C1641" s="3"/>
      <c r="D1641" s="3"/>
      <c r="E1641" s="91"/>
      <c r="F1641" s="34"/>
      <c r="G1641" s="34"/>
      <c r="H1641" s="34"/>
      <c r="I1641" s="34"/>
      <c r="J1641" s="34"/>
      <c r="K1641" s="21">
        <v>44432</v>
      </c>
      <c r="L1641" s="3" t="s">
        <v>316</v>
      </c>
      <c r="M1641" s="34">
        <v>50000</v>
      </c>
      <c r="N1641" s="34"/>
      <c r="O1641" s="34">
        <f t="shared" si="282"/>
        <v>50000</v>
      </c>
      <c r="P1641" s="34"/>
      <c r="Q1641" s="34"/>
      <c r="R1641" s="34"/>
      <c r="S1641" s="34"/>
      <c r="T1641" s="3" t="s">
        <v>2132</v>
      </c>
    </row>
    <row r="1642" spans="1:21" x14ac:dyDescent="0.35">
      <c r="A1642" s="3" t="s">
        <v>93</v>
      </c>
      <c r="B1642" s="3"/>
      <c r="C1642" s="3"/>
      <c r="D1642" s="3"/>
      <c r="E1642" s="91"/>
      <c r="F1642" s="34"/>
      <c r="G1642" s="34"/>
      <c r="H1642" s="34"/>
      <c r="I1642" s="34"/>
      <c r="J1642" s="34"/>
      <c r="K1642" s="3">
        <v>44539</v>
      </c>
      <c r="L1642" s="3" t="s">
        <v>1182</v>
      </c>
      <c r="M1642" s="34"/>
      <c r="N1642" s="34">
        <v>100000</v>
      </c>
      <c r="O1642" s="34">
        <f t="shared" si="282"/>
        <v>100000</v>
      </c>
      <c r="P1642" s="34"/>
      <c r="Q1642" s="34"/>
      <c r="R1642" s="34"/>
      <c r="S1642" s="34"/>
      <c r="T1642" s="3" t="s">
        <v>2132</v>
      </c>
    </row>
    <row r="1643" spans="1:21" x14ac:dyDescent="0.35">
      <c r="A1643" s="3" t="s">
        <v>93</v>
      </c>
      <c r="B1643" s="3"/>
      <c r="C1643" s="3"/>
      <c r="D1643" s="3"/>
      <c r="E1643" s="91"/>
      <c r="F1643" s="34"/>
      <c r="G1643" s="34"/>
      <c r="H1643" s="34"/>
      <c r="I1643" s="34"/>
      <c r="J1643" s="34"/>
      <c r="K1643" s="3">
        <v>44460</v>
      </c>
      <c r="L1643" s="3" t="s">
        <v>1182</v>
      </c>
      <c r="M1643" s="34"/>
      <c r="N1643" s="34">
        <v>5000</v>
      </c>
      <c r="O1643" s="34">
        <f t="shared" si="282"/>
        <v>5000</v>
      </c>
      <c r="P1643" s="34"/>
      <c r="Q1643" s="34"/>
      <c r="R1643" s="34"/>
      <c r="S1643" s="34"/>
      <c r="T1643" s="3" t="s">
        <v>2132</v>
      </c>
    </row>
    <row r="1644" spans="1:21" x14ac:dyDescent="0.35">
      <c r="A1644" s="3" t="s">
        <v>93</v>
      </c>
      <c r="B1644" s="3"/>
      <c r="C1644" s="3"/>
      <c r="D1644" s="3"/>
      <c r="E1644" s="91"/>
      <c r="F1644" s="34">
        <f>+D1644*0.8364</f>
        <v>0</v>
      </c>
      <c r="G1644" s="34"/>
      <c r="H1644" s="34"/>
      <c r="I1644" s="34"/>
      <c r="J1644" s="34"/>
      <c r="K1644" s="21">
        <v>44498</v>
      </c>
      <c r="L1644" s="3" t="s">
        <v>1182</v>
      </c>
      <c r="M1644" s="34"/>
      <c r="N1644" s="34">
        <v>350000</v>
      </c>
      <c r="O1644" s="34">
        <f t="shared" si="282"/>
        <v>350000</v>
      </c>
      <c r="P1644" s="34"/>
      <c r="Q1644" s="34"/>
      <c r="R1644" s="34"/>
      <c r="S1644" s="34"/>
      <c r="T1644" s="3" t="s">
        <v>2132</v>
      </c>
    </row>
    <row r="1645" spans="1:21" x14ac:dyDescent="0.35">
      <c r="A1645" s="3" t="s">
        <v>93</v>
      </c>
      <c r="B1645" s="3"/>
      <c r="C1645" s="3"/>
      <c r="D1645" s="3"/>
      <c r="E1645" s="91"/>
      <c r="F1645" s="34"/>
      <c r="G1645" s="34"/>
      <c r="H1645" s="34"/>
      <c r="I1645" s="34"/>
      <c r="J1645" s="34"/>
      <c r="K1645" s="21">
        <v>44498</v>
      </c>
      <c r="L1645" s="3" t="s">
        <v>316</v>
      </c>
      <c r="M1645" s="34">
        <v>332000</v>
      </c>
      <c r="N1645" s="34"/>
      <c r="O1645" s="34">
        <f t="shared" si="282"/>
        <v>332000</v>
      </c>
      <c r="P1645" s="34"/>
      <c r="Q1645" s="34"/>
      <c r="R1645" s="34"/>
      <c r="S1645" s="34"/>
      <c r="T1645" s="3" t="s">
        <v>2132</v>
      </c>
    </row>
    <row r="1646" spans="1:21" x14ac:dyDescent="0.35">
      <c r="A1646" s="3" t="s">
        <v>93</v>
      </c>
      <c r="B1646" s="3"/>
      <c r="C1646" s="3"/>
      <c r="D1646" s="3"/>
      <c r="E1646" s="91"/>
      <c r="F1646" s="34"/>
      <c r="G1646" s="34"/>
      <c r="H1646" s="34"/>
      <c r="I1646" s="34"/>
      <c r="J1646" s="34"/>
      <c r="K1646" s="21">
        <v>44498</v>
      </c>
      <c r="L1646" s="3" t="s">
        <v>1182</v>
      </c>
      <c r="M1646" s="34"/>
      <c r="N1646" s="34">
        <v>48000</v>
      </c>
      <c r="O1646" s="34">
        <f t="shared" si="282"/>
        <v>48000</v>
      </c>
      <c r="P1646" s="34"/>
      <c r="Q1646" s="34"/>
      <c r="R1646" s="34"/>
      <c r="S1646" s="34"/>
      <c r="T1646" s="3" t="s">
        <v>2132</v>
      </c>
    </row>
    <row r="1647" spans="1:21" x14ac:dyDescent="0.35">
      <c r="A1647" s="3" t="s">
        <v>93</v>
      </c>
      <c r="B1647" s="3"/>
      <c r="C1647" s="3"/>
      <c r="D1647" s="3"/>
      <c r="E1647" s="91"/>
      <c r="F1647" s="34"/>
      <c r="G1647" s="34"/>
      <c r="H1647" s="34"/>
      <c r="I1647" s="34"/>
      <c r="J1647" s="34"/>
      <c r="K1647" s="21">
        <v>44724</v>
      </c>
      <c r="L1647" s="100" t="s">
        <v>2191</v>
      </c>
      <c r="M1647" s="34"/>
      <c r="N1647" s="100">
        <v>-150000</v>
      </c>
      <c r="O1647" s="34">
        <f t="shared" si="282"/>
        <v>-150000</v>
      </c>
      <c r="P1647" s="34"/>
      <c r="Q1647" s="34"/>
      <c r="R1647" s="34"/>
      <c r="S1647" s="34"/>
      <c r="T1647" s="3" t="s">
        <v>2132</v>
      </c>
    </row>
    <row r="1648" spans="1:21" x14ac:dyDescent="0.35">
      <c r="A1648" s="3" t="s">
        <v>93</v>
      </c>
      <c r="B1648" s="3"/>
      <c r="C1648" s="3"/>
      <c r="D1648" s="3"/>
      <c r="E1648" s="91"/>
      <c r="F1648" s="34"/>
      <c r="G1648" s="34"/>
      <c r="H1648" s="34"/>
      <c r="I1648" s="34"/>
      <c r="J1648" s="34"/>
      <c r="K1648" s="21">
        <v>44987</v>
      </c>
      <c r="L1648" s="3" t="s">
        <v>316</v>
      </c>
      <c r="M1648" s="34">
        <v>-50000</v>
      </c>
      <c r="N1648" s="34"/>
      <c r="O1648" s="34">
        <f t="shared" si="282"/>
        <v>-50000</v>
      </c>
      <c r="P1648" s="34"/>
      <c r="Q1648" s="34"/>
      <c r="R1648" s="34"/>
      <c r="S1648" s="34"/>
      <c r="T1648" s="3" t="s">
        <v>2132</v>
      </c>
    </row>
    <row r="1649" spans="1:21" x14ac:dyDescent="0.35">
      <c r="A1649" s="3" t="s">
        <v>93</v>
      </c>
      <c r="B1649" s="3"/>
      <c r="C1649" s="3"/>
      <c r="D1649" s="3"/>
      <c r="E1649" s="91"/>
      <c r="F1649" s="34"/>
      <c r="G1649" s="34"/>
      <c r="H1649" s="34"/>
      <c r="I1649" s="34"/>
      <c r="J1649" s="34"/>
      <c r="K1649" s="21">
        <v>44987</v>
      </c>
      <c r="L1649" s="3" t="s">
        <v>9</v>
      </c>
      <c r="M1649" s="34"/>
      <c r="N1649" s="34">
        <v>50000</v>
      </c>
      <c r="O1649" s="34">
        <f t="shared" si="282"/>
        <v>50000</v>
      </c>
      <c r="P1649" s="34"/>
      <c r="Q1649" s="34"/>
      <c r="R1649" s="34"/>
      <c r="S1649" s="34"/>
      <c r="T1649" s="3" t="s">
        <v>2132</v>
      </c>
    </row>
    <row r="1650" spans="1:21" x14ac:dyDescent="0.35">
      <c r="A1650" s="3" t="s">
        <v>93</v>
      </c>
      <c r="B1650" s="3"/>
      <c r="C1650" s="3"/>
      <c r="D1650" s="3"/>
      <c r="E1650" s="91"/>
      <c r="F1650" s="34"/>
      <c r="G1650" s="34"/>
      <c r="H1650" s="34"/>
      <c r="I1650" s="34"/>
      <c r="J1650" s="34"/>
      <c r="K1650" s="3"/>
      <c r="L1650" s="3"/>
      <c r="M1650" s="34"/>
      <c r="N1650" s="34"/>
      <c r="O1650" s="34"/>
      <c r="P1650" s="34"/>
      <c r="Q1650" s="34"/>
      <c r="R1650" s="34"/>
      <c r="S1650" s="34"/>
      <c r="T1650" s="3" t="s">
        <v>2132</v>
      </c>
    </row>
    <row r="1651" spans="1:21" s="95" customFormat="1" x14ac:dyDescent="0.35">
      <c r="A1651" s="18"/>
      <c r="B1651" s="18"/>
      <c r="C1651" s="18"/>
      <c r="D1651" s="18"/>
      <c r="E1651" s="94"/>
      <c r="F1651" s="23"/>
      <c r="G1651" s="23"/>
      <c r="H1651" s="23"/>
      <c r="I1651" s="23"/>
      <c r="J1651" s="23"/>
      <c r="K1651" s="18"/>
      <c r="L1651" s="18"/>
      <c r="M1651" s="23">
        <f t="shared" ref="M1651:N1651" si="284">SUM(M1641:M1650)</f>
        <v>332000</v>
      </c>
      <c r="N1651" s="23">
        <f t="shared" si="284"/>
        <v>403000</v>
      </c>
      <c r="O1651" s="23">
        <f>SUM(O1641:O1650)</f>
        <v>735000</v>
      </c>
      <c r="P1651" s="23">
        <f>+I1640-M1651</f>
        <v>-332000</v>
      </c>
      <c r="Q1651" s="23">
        <f>+J1640-N1651</f>
        <v>332000</v>
      </c>
      <c r="R1651" s="23">
        <f>+P1651+Q1651</f>
        <v>0</v>
      </c>
      <c r="S1651" s="23">
        <f>+O1651</f>
        <v>735000</v>
      </c>
      <c r="T1651" s="18"/>
      <c r="U1651" s="95" t="s">
        <v>2302</v>
      </c>
    </row>
    <row r="1652" spans="1:21" x14ac:dyDescent="0.35">
      <c r="A1652" s="3" t="s">
        <v>94</v>
      </c>
      <c r="B1652" s="3" t="s">
        <v>326</v>
      </c>
      <c r="C1652" s="3"/>
      <c r="D1652" s="3">
        <v>75.459999999999994</v>
      </c>
      <c r="E1652" s="91">
        <v>11500</v>
      </c>
      <c r="F1652" s="34">
        <f>+D1652*0.8364</f>
        <v>63.114743999999995</v>
      </c>
      <c r="G1652" s="34"/>
      <c r="H1652" s="34">
        <f>+D1652*E1652</f>
        <v>867789.99999999988</v>
      </c>
      <c r="I1652" s="34">
        <f>+CEILING(F1652*G1652,1000)</f>
        <v>0</v>
      </c>
      <c r="J1652" s="34">
        <f>(H1652-I1652)</f>
        <v>867789.99999999988</v>
      </c>
      <c r="K1652" s="98">
        <v>44578</v>
      </c>
      <c r="L1652" s="3" t="s">
        <v>2109</v>
      </c>
      <c r="M1652" s="34"/>
      <c r="N1652" s="34"/>
      <c r="O1652" s="34"/>
      <c r="P1652" s="34"/>
      <c r="Q1652" s="34"/>
      <c r="R1652" s="34"/>
      <c r="S1652" s="34"/>
      <c r="T1652" s="3" t="s">
        <v>2132</v>
      </c>
      <c r="U1652" s="1" t="s">
        <v>2303</v>
      </c>
    </row>
    <row r="1653" spans="1:21" x14ac:dyDescent="0.35">
      <c r="A1653" s="3" t="s">
        <v>94</v>
      </c>
      <c r="B1653" s="3"/>
      <c r="C1653" s="3"/>
      <c r="D1653" s="3"/>
      <c r="E1653" s="91"/>
      <c r="F1653" s="34"/>
      <c r="G1653" s="34"/>
      <c r="H1653" s="34"/>
      <c r="I1653" s="34"/>
      <c r="J1653" s="34"/>
      <c r="K1653" s="98">
        <v>44578</v>
      </c>
      <c r="L1653" s="3" t="s">
        <v>9</v>
      </c>
      <c r="M1653" s="34"/>
      <c r="N1653" s="34">
        <v>5000</v>
      </c>
      <c r="O1653" s="34">
        <f t="shared" ref="O1653:O1657" si="285">+SUM(M1653:N1653)</f>
        <v>5000</v>
      </c>
      <c r="P1653" s="34"/>
      <c r="Q1653" s="34"/>
      <c r="R1653" s="34"/>
      <c r="S1653" s="34"/>
      <c r="T1653" s="3" t="s">
        <v>2132</v>
      </c>
    </row>
    <row r="1654" spans="1:21" x14ac:dyDescent="0.35">
      <c r="A1654" s="3" t="s">
        <v>94</v>
      </c>
      <c r="B1654" s="3"/>
      <c r="C1654" s="3"/>
      <c r="D1654" s="3"/>
      <c r="E1654" s="91"/>
      <c r="F1654" s="34">
        <f>+D1654*0.8364</f>
        <v>0</v>
      </c>
      <c r="G1654" s="34"/>
      <c r="H1654" s="34"/>
      <c r="I1654" s="34"/>
      <c r="J1654" s="34"/>
      <c r="K1654" s="98">
        <v>44587</v>
      </c>
      <c r="L1654" s="3" t="s">
        <v>9</v>
      </c>
      <c r="M1654" s="34"/>
      <c r="N1654" s="34">
        <v>300000</v>
      </c>
      <c r="O1654" s="34">
        <f t="shared" si="285"/>
        <v>300000</v>
      </c>
      <c r="P1654" s="34"/>
      <c r="Q1654" s="34"/>
      <c r="R1654" s="34"/>
      <c r="S1654" s="34"/>
      <c r="T1654" s="3" t="s">
        <v>2132</v>
      </c>
    </row>
    <row r="1655" spans="1:21" x14ac:dyDescent="0.35">
      <c r="A1655" s="3" t="s">
        <v>94</v>
      </c>
      <c r="B1655" s="3"/>
      <c r="C1655" s="3"/>
      <c r="D1655" s="3"/>
      <c r="E1655" s="91"/>
      <c r="F1655" s="34"/>
      <c r="G1655" s="34"/>
      <c r="H1655" s="34"/>
      <c r="I1655" s="34"/>
      <c r="J1655" s="34"/>
      <c r="K1655" s="98">
        <v>44588</v>
      </c>
      <c r="L1655" s="3" t="s">
        <v>9</v>
      </c>
      <c r="M1655" s="34"/>
      <c r="N1655" s="34">
        <v>60000</v>
      </c>
      <c r="O1655" s="34">
        <f t="shared" si="285"/>
        <v>60000</v>
      </c>
      <c r="P1655" s="34"/>
      <c r="Q1655" s="34"/>
      <c r="R1655" s="34"/>
      <c r="S1655" s="34"/>
      <c r="T1655" s="3" t="s">
        <v>2132</v>
      </c>
    </row>
    <row r="1656" spans="1:21" x14ac:dyDescent="0.35">
      <c r="A1656" s="3" t="s">
        <v>94</v>
      </c>
      <c r="B1656" s="3"/>
      <c r="C1656" s="3"/>
      <c r="D1656" s="3"/>
      <c r="E1656" s="91"/>
      <c r="F1656" s="34"/>
      <c r="G1656" s="34"/>
      <c r="H1656" s="34"/>
      <c r="I1656" s="34"/>
      <c r="J1656" s="34"/>
      <c r="K1656" s="98">
        <v>44588</v>
      </c>
      <c r="L1656" s="3" t="s">
        <v>9</v>
      </c>
      <c r="M1656" s="34"/>
      <c r="N1656" s="34">
        <v>46790</v>
      </c>
      <c r="O1656" s="34">
        <f t="shared" si="285"/>
        <v>46790</v>
      </c>
      <c r="P1656" s="34"/>
      <c r="Q1656" s="34"/>
      <c r="R1656" s="34"/>
      <c r="S1656" s="34"/>
      <c r="T1656" s="3" t="s">
        <v>2132</v>
      </c>
    </row>
    <row r="1657" spans="1:21" x14ac:dyDescent="0.35">
      <c r="A1657" s="3" t="s">
        <v>94</v>
      </c>
      <c r="B1657" s="3"/>
      <c r="C1657" s="3"/>
      <c r="D1657" s="3"/>
      <c r="E1657" s="91"/>
      <c r="F1657" s="34"/>
      <c r="G1657" s="34"/>
      <c r="H1657" s="34"/>
      <c r="I1657" s="34"/>
      <c r="J1657" s="34"/>
      <c r="K1657" s="98">
        <v>44582</v>
      </c>
      <c r="L1657" s="3" t="s">
        <v>316</v>
      </c>
      <c r="M1657" s="34">
        <v>456000</v>
      </c>
      <c r="N1657" s="34"/>
      <c r="O1657" s="34">
        <f t="shared" si="285"/>
        <v>456000</v>
      </c>
      <c r="P1657" s="34"/>
      <c r="Q1657" s="34"/>
      <c r="R1657" s="34"/>
      <c r="S1657" s="34"/>
      <c r="T1657" s="3" t="s">
        <v>2132</v>
      </c>
    </row>
    <row r="1658" spans="1:21" x14ac:dyDescent="0.35">
      <c r="A1658" s="3" t="s">
        <v>94</v>
      </c>
      <c r="B1658" s="3"/>
      <c r="C1658" s="3"/>
      <c r="D1658" s="3"/>
      <c r="E1658" s="91"/>
      <c r="F1658" s="34"/>
      <c r="G1658" s="34"/>
      <c r="H1658" s="34"/>
      <c r="I1658" s="34"/>
      <c r="J1658" s="34"/>
      <c r="K1658" s="3"/>
      <c r="L1658" s="3"/>
      <c r="M1658" s="34"/>
      <c r="N1658" s="34"/>
      <c r="O1658" s="34"/>
      <c r="P1658" s="34"/>
      <c r="Q1658" s="34"/>
      <c r="R1658" s="34"/>
      <c r="S1658" s="34"/>
      <c r="T1658" s="3" t="s">
        <v>2132</v>
      </c>
    </row>
    <row r="1659" spans="1:21" s="95" customFormat="1" x14ac:dyDescent="0.35">
      <c r="A1659" s="18"/>
      <c r="B1659" s="18"/>
      <c r="C1659" s="18"/>
      <c r="D1659" s="18"/>
      <c r="E1659" s="94"/>
      <c r="F1659" s="23"/>
      <c r="G1659" s="23"/>
      <c r="H1659" s="23"/>
      <c r="I1659" s="23"/>
      <c r="J1659" s="23"/>
      <c r="K1659" s="18"/>
      <c r="L1659" s="18"/>
      <c r="M1659" s="23">
        <f t="shared" ref="M1659:N1659" si="286">SUM(M1653:M1658)</f>
        <v>456000</v>
      </c>
      <c r="N1659" s="23">
        <f t="shared" si="286"/>
        <v>411790</v>
      </c>
      <c r="O1659" s="23">
        <f>SUM(O1653:O1658)</f>
        <v>867790</v>
      </c>
      <c r="P1659" s="23">
        <f>+I1652-M1659</f>
        <v>-456000</v>
      </c>
      <c r="Q1659" s="23">
        <f>+J1652-N1659</f>
        <v>455999.99999999988</v>
      </c>
      <c r="R1659" s="23">
        <f>+P1659+Q1659</f>
        <v>0</v>
      </c>
      <c r="S1659" s="23">
        <f>+O1659</f>
        <v>867790</v>
      </c>
      <c r="T1659" s="18"/>
      <c r="U1659" s="95" t="s">
        <v>2302</v>
      </c>
    </row>
    <row r="1660" spans="1:21" x14ac:dyDescent="0.35">
      <c r="A1660" s="3" t="s">
        <v>95</v>
      </c>
      <c r="B1660" s="3" t="s">
        <v>326</v>
      </c>
      <c r="C1660" s="3"/>
      <c r="D1660" s="3">
        <v>56.84</v>
      </c>
      <c r="E1660" s="91">
        <v>11500</v>
      </c>
      <c r="F1660" s="34">
        <f>+D1660*0.8364</f>
        <v>47.540976000000008</v>
      </c>
      <c r="G1660" s="34"/>
      <c r="H1660" s="34">
        <f>+D1660*E1660</f>
        <v>653660</v>
      </c>
      <c r="I1660" s="34">
        <f>+CEILING(F1660*G1660,1000)</f>
        <v>0</v>
      </c>
      <c r="J1660" s="34">
        <f>(H1660-I1660)</f>
        <v>653660</v>
      </c>
      <c r="K1660" s="21"/>
      <c r="L1660" s="3"/>
      <c r="M1660" s="34"/>
      <c r="N1660" s="34"/>
      <c r="O1660" s="34"/>
      <c r="P1660" s="34"/>
      <c r="Q1660" s="34"/>
      <c r="R1660" s="34"/>
      <c r="S1660" s="34"/>
      <c r="T1660" s="3" t="s">
        <v>2155</v>
      </c>
      <c r="U1660" s="1" t="s">
        <v>2303</v>
      </c>
    </row>
    <row r="1661" spans="1:21" x14ac:dyDescent="0.35">
      <c r="A1661" s="3" t="s">
        <v>95</v>
      </c>
      <c r="B1661" s="3"/>
      <c r="C1661" s="3"/>
      <c r="D1661" s="3"/>
      <c r="E1661" s="91"/>
      <c r="F1661" s="34"/>
      <c r="G1661" s="34"/>
      <c r="H1661" s="34"/>
      <c r="I1661" s="34"/>
      <c r="J1661" s="34"/>
      <c r="K1661" s="98">
        <v>44427</v>
      </c>
      <c r="L1661" s="3" t="s">
        <v>316</v>
      </c>
      <c r="M1661" s="83">
        <v>10000</v>
      </c>
      <c r="N1661" s="83"/>
      <c r="O1661" s="34">
        <f t="shared" ref="O1661:O1669" si="287">+SUM(M1661:N1661)</f>
        <v>10000</v>
      </c>
      <c r="P1661" s="34"/>
      <c r="Q1661" s="34"/>
      <c r="R1661" s="34"/>
      <c r="S1661" s="34"/>
      <c r="T1661" s="3" t="s">
        <v>2155</v>
      </c>
    </row>
    <row r="1662" spans="1:21" x14ac:dyDescent="0.35">
      <c r="A1662" s="3" t="s">
        <v>95</v>
      </c>
      <c r="B1662" s="3"/>
      <c r="C1662" s="3"/>
      <c r="D1662" s="3"/>
      <c r="E1662" s="91"/>
      <c r="F1662" s="34"/>
      <c r="G1662" s="34"/>
      <c r="H1662" s="34"/>
      <c r="I1662" s="34"/>
      <c r="J1662" s="34"/>
      <c r="K1662" s="98">
        <v>44264</v>
      </c>
      <c r="L1662" s="3" t="s">
        <v>316</v>
      </c>
      <c r="M1662" s="34">
        <v>-10000</v>
      </c>
      <c r="N1662" s="34"/>
      <c r="O1662" s="34">
        <f t="shared" si="287"/>
        <v>-10000</v>
      </c>
      <c r="P1662" s="34"/>
      <c r="Q1662" s="34"/>
      <c r="R1662" s="34"/>
      <c r="S1662" s="34"/>
      <c r="T1662" s="3" t="s">
        <v>2155</v>
      </c>
    </row>
    <row r="1663" spans="1:21" x14ac:dyDescent="0.35">
      <c r="A1663" s="3" t="s">
        <v>95</v>
      </c>
      <c r="B1663" s="3"/>
      <c r="C1663" s="3" t="s">
        <v>889</v>
      </c>
      <c r="D1663" s="3"/>
      <c r="E1663" s="91"/>
      <c r="F1663" s="34"/>
      <c r="G1663" s="34"/>
      <c r="H1663" s="34"/>
      <c r="I1663" s="34"/>
      <c r="J1663" s="34"/>
      <c r="K1663" s="98">
        <v>44978</v>
      </c>
      <c r="L1663" s="3" t="s">
        <v>316</v>
      </c>
      <c r="M1663" s="83">
        <v>400000</v>
      </c>
      <c r="N1663" s="83"/>
      <c r="O1663" s="34">
        <f t="shared" si="287"/>
        <v>400000</v>
      </c>
      <c r="P1663" s="34"/>
      <c r="Q1663" s="34"/>
      <c r="R1663" s="34"/>
      <c r="S1663" s="34"/>
      <c r="T1663" s="3" t="s">
        <v>2155</v>
      </c>
    </row>
    <row r="1664" spans="1:21" x14ac:dyDescent="0.35">
      <c r="A1664" s="3" t="s">
        <v>95</v>
      </c>
      <c r="B1664" s="3"/>
      <c r="C1664" s="3"/>
      <c r="D1664" s="3"/>
      <c r="E1664" s="91"/>
      <c r="F1664" s="34"/>
      <c r="G1664" s="34"/>
      <c r="H1664" s="34"/>
      <c r="I1664" s="34"/>
      <c r="J1664" s="34"/>
      <c r="K1664" s="98">
        <v>44964</v>
      </c>
      <c r="L1664" s="3" t="s">
        <v>9</v>
      </c>
      <c r="M1664" s="34"/>
      <c r="N1664" s="83">
        <v>5000</v>
      </c>
      <c r="O1664" s="34">
        <f t="shared" si="287"/>
        <v>5000</v>
      </c>
      <c r="P1664" s="34"/>
      <c r="Q1664" s="34"/>
      <c r="R1664" s="34"/>
      <c r="S1664" s="34"/>
      <c r="T1664" s="3" t="s">
        <v>2155</v>
      </c>
    </row>
    <row r="1665" spans="1:21" x14ac:dyDescent="0.35">
      <c r="A1665" s="3" t="s">
        <v>95</v>
      </c>
      <c r="B1665" s="3"/>
      <c r="C1665" s="3"/>
      <c r="D1665" s="3"/>
      <c r="E1665" s="91"/>
      <c r="F1665" s="34"/>
      <c r="G1665" s="34"/>
      <c r="H1665" s="34"/>
      <c r="I1665" s="34"/>
      <c r="J1665" s="34"/>
      <c r="K1665" s="98">
        <v>45079</v>
      </c>
      <c r="L1665" s="3" t="s">
        <v>9</v>
      </c>
      <c r="M1665" s="34"/>
      <c r="N1665" s="83">
        <v>500000</v>
      </c>
      <c r="O1665" s="34">
        <f t="shared" si="287"/>
        <v>500000</v>
      </c>
      <c r="P1665" s="34"/>
      <c r="Q1665" s="34"/>
      <c r="R1665" s="34"/>
      <c r="S1665" s="34"/>
      <c r="T1665" s="3" t="s">
        <v>2155</v>
      </c>
    </row>
    <row r="1666" spans="1:21" x14ac:dyDescent="0.35">
      <c r="A1666" s="3" t="s">
        <v>95</v>
      </c>
      <c r="B1666" s="3"/>
      <c r="C1666" s="3"/>
      <c r="D1666" s="3"/>
      <c r="E1666" s="91"/>
      <c r="F1666" s="34"/>
      <c r="G1666" s="34"/>
      <c r="H1666" s="34"/>
      <c r="I1666" s="34"/>
      <c r="J1666" s="34"/>
      <c r="K1666" s="98">
        <v>45079</v>
      </c>
      <c r="L1666" s="3" t="s">
        <v>316</v>
      </c>
      <c r="M1666" s="34">
        <v>305000</v>
      </c>
      <c r="N1666" s="34"/>
      <c r="O1666" s="34">
        <f t="shared" si="287"/>
        <v>305000</v>
      </c>
      <c r="P1666" s="34"/>
      <c r="Q1666" s="34"/>
      <c r="R1666" s="34"/>
      <c r="S1666" s="34"/>
      <c r="T1666" s="3" t="s">
        <v>2155</v>
      </c>
    </row>
    <row r="1667" spans="1:21" x14ac:dyDescent="0.35">
      <c r="A1667" s="3" t="s">
        <v>95</v>
      </c>
      <c r="B1667" s="3"/>
      <c r="C1667" s="3"/>
      <c r="D1667" s="3"/>
      <c r="E1667" s="91"/>
      <c r="F1667" s="34"/>
      <c r="G1667" s="34"/>
      <c r="H1667" s="34"/>
      <c r="I1667" s="34"/>
      <c r="J1667" s="34"/>
      <c r="K1667" s="98">
        <v>45079</v>
      </c>
      <c r="L1667" s="3" t="s">
        <v>9</v>
      </c>
      <c r="M1667" s="34"/>
      <c r="N1667" s="34">
        <v>50000</v>
      </c>
      <c r="O1667" s="34">
        <f t="shared" si="287"/>
        <v>50000</v>
      </c>
      <c r="P1667" s="34"/>
      <c r="Q1667" s="34"/>
      <c r="R1667" s="34"/>
      <c r="S1667" s="34"/>
      <c r="T1667" s="3" t="s">
        <v>2155</v>
      </c>
    </row>
    <row r="1668" spans="1:21" x14ac:dyDescent="0.35">
      <c r="A1668" s="3" t="s">
        <v>95</v>
      </c>
      <c r="B1668" s="3"/>
      <c r="C1668" s="3"/>
      <c r="D1668" s="3"/>
      <c r="E1668" s="91"/>
      <c r="F1668" s="34"/>
      <c r="G1668" s="34"/>
      <c r="H1668" s="34"/>
      <c r="I1668" s="34"/>
      <c r="J1668" s="34"/>
      <c r="K1668" s="98">
        <v>45079</v>
      </c>
      <c r="L1668" s="3" t="s">
        <v>9</v>
      </c>
      <c r="M1668" s="34"/>
      <c r="N1668" s="34">
        <v>40400</v>
      </c>
      <c r="O1668" s="34">
        <f t="shared" si="287"/>
        <v>40400</v>
      </c>
      <c r="P1668" s="34"/>
      <c r="Q1668" s="34"/>
      <c r="R1668" s="34"/>
      <c r="S1668" s="34"/>
      <c r="T1668" s="3" t="s">
        <v>2155</v>
      </c>
    </row>
    <row r="1669" spans="1:21" x14ac:dyDescent="0.35">
      <c r="A1669" s="3" t="s">
        <v>95</v>
      </c>
      <c r="B1669" s="3"/>
      <c r="C1669" s="3"/>
      <c r="D1669" s="3"/>
      <c r="E1669" s="91"/>
      <c r="F1669" s="34">
        <f>+D1669*0.8364</f>
        <v>0</v>
      </c>
      <c r="G1669" s="34"/>
      <c r="H1669" s="34"/>
      <c r="I1669" s="34"/>
      <c r="J1669" s="34"/>
      <c r="K1669" s="98">
        <v>45096</v>
      </c>
      <c r="L1669" s="100" t="s">
        <v>2272</v>
      </c>
      <c r="M1669" s="100">
        <v>-770000</v>
      </c>
      <c r="N1669" s="34"/>
      <c r="O1669" s="34">
        <f t="shared" si="287"/>
        <v>-770000</v>
      </c>
      <c r="P1669" s="34"/>
      <c r="Q1669" s="34"/>
      <c r="R1669" s="34"/>
      <c r="S1669" s="34"/>
      <c r="T1669" s="3" t="s">
        <v>2155</v>
      </c>
    </row>
    <row r="1670" spans="1:21" x14ac:dyDescent="0.35">
      <c r="A1670" s="3" t="s">
        <v>95</v>
      </c>
      <c r="B1670" s="3"/>
      <c r="C1670" s="3"/>
      <c r="D1670" s="3"/>
      <c r="E1670" s="91"/>
      <c r="F1670" s="34"/>
      <c r="G1670" s="34"/>
      <c r="H1670" s="34"/>
      <c r="I1670" s="34"/>
      <c r="J1670" s="34"/>
      <c r="K1670" s="21"/>
      <c r="L1670" s="3"/>
      <c r="M1670" s="34"/>
      <c r="N1670" s="34"/>
      <c r="O1670" s="34"/>
      <c r="P1670" s="34"/>
      <c r="Q1670" s="34"/>
      <c r="R1670" s="34"/>
      <c r="S1670" s="34"/>
      <c r="T1670" s="3" t="s">
        <v>2155</v>
      </c>
    </row>
    <row r="1671" spans="1:21" s="95" customFormat="1" x14ac:dyDescent="0.35">
      <c r="A1671" s="18"/>
      <c r="B1671" s="18"/>
      <c r="C1671" s="18"/>
      <c r="D1671" s="18"/>
      <c r="E1671" s="94"/>
      <c r="F1671" s="23"/>
      <c r="G1671" s="23"/>
      <c r="H1671" s="23"/>
      <c r="I1671" s="23"/>
      <c r="J1671" s="23"/>
      <c r="K1671" s="36"/>
      <c r="L1671" s="18"/>
      <c r="M1671" s="23">
        <f t="shared" ref="M1671:N1671" si="288">SUM(M1661:M1670)</f>
        <v>-65000</v>
      </c>
      <c r="N1671" s="23">
        <f t="shared" si="288"/>
        <v>595400</v>
      </c>
      <c r="O1671" s="23">
        <f>SUM(O1661:O1670)</f>
        <v>530400</v>
      </c>
      <c r="P1671" s="23">
        <f>+I1660-M1671</f>
        <v>65000</v>
      </c>
      <c r="Q1671" s="23">
        <f>+J1660-N1671</f>
        <v>58260</v>
      </c>
      <c r="R1671" s="23">
        <f>+P1671+Q1671</f>
        <v>123260</v>
      </c>
      <c r="S1671" s="23">
        <f>+O1671</f>
        <v>530400</v>
      </c>
      <c r="T1671" s="18"/>
      <c r="U1671" s="95" t="s">
        <v>2302</v>
      </c>
    </row>
    <row r="1672" spans="1:21" x14ac:dyDescent="0.35">
      <c r="A1672" s="3" t="s">
        <v>96</v>
      </c>
      <c r="B1672" s="3" t="s">
        <v>326</v>
      </c>
      <c r="C1672" s="3"/>
      <c r="D1672" s="3">
        <v>70</v>
      </c>
      <c r="E1672" s="91">
        <v>11000</v>
      </c>
      <c r="F1672" s="34">
        <f>+D1672*0.8364</f>
        <v>58.548000000000002</v>
      </c>
      <c r="G1672" s="34"/>
      <c r="H1672" s="34">
        <f>+D1672*E1672</f>
        <v>770000</v>
      </c>
      <c r="I1672" s="34">
        <f>+CEILING(F1672*G1672,1000)</f>
        <v>0</v>
      </c>
      <c r="J1672" s="34">
        <f>(H1672-I1672)</f>
        <v>770000</v>
      </c>
      <c r="K1672" s="98">
        <v>44609</v>
      </c>
      <c r="L1672" s="3" t="s">
        <v>2109</v>
      </c>
      <c r="M1672" s="34"/>
      <c r="N1672" s="34"/>
      <c r="O1672" s="34"/>
      <c r="P1672" s="34"/>
      <c r="Q1672" s="34"/>
      <c r="R1672" s="34"/>
      <c r="S1672" s="34"/>
      <c r="T1672" s="3" t="s">
        <v>2155</v>
      </c>
      <c r="U1672" s="1" t="s">
        <v>2303</v>
      </c>
    </row>
    <row r="1673" spans="1:21" x14ac:dyDescent="0.35">
      <c r="A1673" s="3" t="s">
        <v>96</v>
      </c>
      <c r="B1673" s="3"/>
      <c r="C1673" s="3"/>
      <c r="D1673" s="3"/>
      <c r="E1673" s="91"/>
      <c r="F1673" s="34"/>
      <c r="G1673" s="34"/>
      <c r="H1673" s="34"/>
      <c r="I1673" s="34"/>
      <c r="J1673" s="34"/>
      <c r="K1673" s="98">
        <v>44609</v>
      </c>
      <c r="L1673" s="3" t="s">
        <v>316</v>
      </c>
      <c r="M1673" s="34">
        <v>10000</v>
      </c>
      <c r="N1673" s="34"/>
      <c r="O1673" s="34">
        <f t="shared" ref="O1673:O1677" si="289">+SUM(M1673:N1673)</f>
        <v>10000</v>
      </c>
      <c r="P1673" s="34"/>
      <c r="Q1673" s="34"/>
      <c r="R1673" s="34"/>
      <c r="S1673" s="34"/>
      <c r="T1673" s="3" t="s">
        <v>2155</v>
      </c>
    </row>
    <row r="1674" spans="1:21" x14ac:dyDescent="0.35">
      <c r="A1674" s="3" t="s">
        <v>96</v>
      </c>
      <c r="B1674" s="3"/>
      <c r="C1674" s="3"/>
      <c r="D1674" s="3"/>
      <c r="E1674" s="91"/>
      <c r="F1674" s="34"/>
      <c r="G1674" s="34"/>
      <c r="H1674" s="34"/>
      <c r="I1674" s="34"/>
      <c r="J1674" s="34"/>
      <c r="K1674" s="98">
        <v>44620</v>
      </c>
      <c r="L1674" s="3" t="s">
        <v>9</v>
      </c>
      <c r="M1674" s="34"/>
      <c r="N1674" s="34">
        <v>290000</v>
      </c>
      <c r="O1674" s="34">
        <f t="shared" si="289"/>
        <v>290000</v>
      </c>
      <c r="P1674" s="34"/>
      <c r="Q1674" s="34"/>
      <c r="R1674" s="34"/>
      <c r="S1674" s="34"/>
      <c r="T1674" s="3" t="s">
        <v>2155</v>
      </c>
    </row>
    <row r="1675" spans="1:21" x14ac:dyDescent="0.35">
      <c r="A1675" s="3" t="s">
        <v>96</v>
      </c>
      <c r="B1675" s="3"/>
      <c r="C1675" s="3"/>
      <c r="D1675" s="3"/>
      <c r="E1675" s="91"/>
      <c r="F1675" s="34"/>
      <c r="G1675" s="34"/>
      <c r="H1675" s="34"/>
      <c r="I1675" s="34"/>
      <c r="J1675" s="34"/>
      <c r="K1675" s="98">
        <v>44714</v>
      </c>
      <c r="L1675" s="3" t="s">
        <v>1182</v>
      </c>
      <c r="M1675" s="34"/>
      <c r="N1675" s="34">
        <v>-290000</v>
      </c>
      <c r="O1675" s="34">
        <f t="shared" si="289"/>
        <v>-290000</v>
      </c>
      <c r="P1675" s="34"/>
      <c r="Q1675" s="34"/>
      <c r="R1675" s="34"/>
      <c r="S1675" s="34"/>
      <c r="T1675" s="3" t="s">
        <v>2139</v>
      </c>
    </row>
    <row r="1676" spans="1:21" x14ac:dyDescent="0.35">
      <c r="A1676" s="3" t="s">
        <v>96</v>
      </c>
      <c r="B1676" s="3"/>
      <c r="C1676" s="3"/>
      <c r="D1676" s="3"/>
      <c r="E1676" s="91"/>
      <c r="F1676" s="34"/>
      <c r="G1676" s="34"/>
      <c r="H1676" s="34"/>
      <c r="I1676" s="34"/>
      <c r="J1676" s="34"/>
      <c r="K1676" s="98">
        <v>44721</v>
      </c>
      <c r="L1676" s="3" t="s">
        <v>316</v>
      </c>
      <c r="M1676" s="34">
        <v>-10000</v>
      </c>
      <c r="N1676" s="34"/>
      <c r="O1676" s="34">
        <f t="shared" si="289"/>
        <v>-10000</v>
      </c>
      <c r="P1676" s="34"/>
      <c r="Q1676" s="34"/>
      <c r="R1676" s="34"/>
      <c r="S1676" s="34"/>
      <c r="T1676" s="3" t="s">
        <v>2155</v>
      </c>
    </row>
    <row r="1677" spans="1:21" x14ac:dyDescent="0.35">
      <c r="A1677" s="3" t="s">
        <v>96</v>
      </c>
      <c r="B1677" s="3"/>
      <c r="C1677" s="3"/>
      <c r="D1677" s="3"/>
      <c r="E1677" s="91"/>
      <c r="F1677" s="34"/>
      <c r="G1677" s="34"/>
      <c r="H1677" s="34"/>
      <c r="I1677" s="34"/>
      <c r="J1677" s="34"/>
      <c r="K1677" s="98">
        <v>45096</v>
      </c>
      <c r="L1677" s="100" t="s">
        <v>2273</v>
      </c>
      <c r="M1677" s="34"/>
      <c r="N1677" s="100">
        <v>770000</v>
      </c>
      <c r="O1677" s="34">
        <f t="shared" si="289"/>
        <v>770000</v>
      </c>
      <c r="P1677" s="34"/>
      <c r="Q1677" s="34"/>
      <c r="R1677" s="34"/>
      <c r="S1677" s="34"/>
      <c r="T1677" s="3" t="s">
        <v>2155</v>
      </c>
    </row>
    <row r="1678" spans="1:21" x14ac:dyDescent="0.35">
      <c r="A1678" s="3" t="s">
        <v>96</v>
      </c>
      <c r="B1678" s="3"/>
      <c r="C1678" s="3"/>
      <c r="D1678" s="3"/>
      <c r="E1678" s="91"/>
      <c r="F1678" s="34"/>
      <c r="G1678" s="34"/>
      <c r="H1678" s="34"/>
      <c r="I1678" s="34"/>
      <c r="J1678" s="34"/>
      <c r="K1678" s="3"/>
      <c r="L1678" s="3"/>
      <c r="M1678" s="34"/>
      <c r="N1678" s="34"/>
      <c r="O1678" s="34"/>
      <c r="P1678" s="34"/>
      <c r="Q1678" s="34"/>
      <c r="R1678" s="34"/>
      <c r="S1678" s="34"/>
      <c r="T1678" s="3" t="s">
        <v>2155</v>
      </c>
    </row>
    <row r="1679" spans="1:21" s="95" customFormat="1" x14ac:dyDescent="0.35">
      <c r="A1679" s="18"/>
      <c r="B1679" s="18"/>
      <c r="C1679" s="18"/>
      <c r="D1679" s="18"/>
      <c r="E1679" s="94"/>
      <c r="F1679" s="23"/>
      <c r="G1679" s="23"/>
      <c r="H1679" s="23"/>
      <c r="I1679" s="23"/>
      <c r="J1679" s="23"/>
      <c r="K1679" s="18"/>
      <c r="L1679" s="18"/>
      <c r="M1679" s="23">
        <f t="shared" ref="M1679:N1679" si="290">SUM(M1673:M1678)</f>
        <v>0</v>
      </c>
      <c r="N1679" s="23">
        <f t="shared" si="290"/>
        <v>770000</v>
      </c>
      <c r="O1679" s="23">
        <f>SUM(O1673:O1678)</f>
        <v>770000</v>
      </c>
      <c r="P1679" s="23">
        <f>+I1672-M1679</f>
        <v>0</v>
      </c>
      <c r="Q1679" s="23">
        <f>+J1672-N1679</f>
        <v>0</v>
      </c>
      <c r="R1679" s="23">
        <f>+P1679+Q1679</f>
        <v>0</v>
      </c>
      <c r="S1679" s="23">
        <f>+O1679</f>
        <v>770000</v>
      </c>
      <c r="T1679" s="18"/>
      <c r="U1679" s="95" t="s">
        <v>2302</v>
      </c>
    </row>
    <row r="1680" spans="1:21" x14ac:dyDescent="0.35">
      <c r="A1680" s="3" t="s">
        <v>97</v>
      </c>
      <c r="B1680" s="3" t="s">
        <v>326</v>
      </c>
      <c r="C1680" s="3"/>
      <c r="D1680" s="3">
        <v>70</v>
      </c>
      <c r="E1680" s="91">
        <v>10000</v>
      </c>
      <c r="F1680" s="34">
        <f>+D1680*0.8364</f>
        <v>58.548000000000002</v>
      </c>
      <c r="G1680" s="34"/>
      <c r="H1680" s="34">
        <f>+D1680*E1680</f>
        <v>700000</v>
      </c>
      <c r="I1680" s="34">
        <f>+CEILING(F1680*G1680,1000)</f>
        <v>0</v>
      </c>
      <c r="J1680" s="34">
        <f>(H1680-I1680)</f>
        <v>700000</v>
      </c>
      <c r="K1680" s="21">
        <v>44405</v>
      </c>
      <c r="L1680" s="3" t="s">
        <v>2109</v>
      </c>
      <c r="M1680" s="34"/>
      <c r="N1680" s="34"/>
      <c r="O1680" s="34"/>
      <c r="P1680" s="34"/>
      <c r="Q1680" s="34"/>
      <c r="R1680" s="34"/>
      <c r="S1680" s="34"/>
      <c r="T1680" s="3" t="s">
        <v>2141</v>
      </c>
      <c r="U1680" s="1" t="s">
        <v>2303</v>
      </c>
    </row>
    <row r="1681" spans="1:21" x14ac:dyDescent="0.35">
      <c r="A1681" s="3" t="s">
        <v>97</v>
      </c>
      <c r="B1681" s="3"/>
      <c r="C1681" s="3"/>
      <c r="D1681" s="3"/>
      <c r="E1681" s="91"/>
      <c r="F1681" s="34"/>
      <c r="G1681" s="34"/>
      <c r="H1681" s="34"/>
      <c r="I1681" s="34"/>
      <c r="J1681" s="34"/>
      <c r="K1681" s="21">
        <v>44443</v>
      </c>
      <c r="L1681" s="3" t="s">
        <v>9</v>
      </c>
      <c r="M1681" s="34"/>
      <c r="N1681" s="34">
        <v>175000</v>
      </c>
      <c r="O1681" s="34">
        <f t="shared" ref="O1681:O1699" si="291">+SUM(M1681:N1681)</f>
        <v>175000</v>
      </c>
      <c r="P1681" s="34"/>
      <c r="Q1681" s="34"/>
      <c r="R1681" s="34"/>
      <c r="S1681" s="34"/>
      <c r="T1681" s="3" t="s">
        <v>2141</v>
      </c>
    </row>
    <row r="1682" spans="1:21" x14ac:dyDescent="0.35">
      <c r="A1682" s="3" t="s">
        <v>97</v>
      </c>
      <c r="B1682" s="3"/>
      <c r="C1682" s="3"/>
      <c r="D1682" s="3"/>
      <c r="E1682" s="91"/>
      <c r="F1682" s="34"/>
      <c r="G1682" s="34"/>
      <c r="H1682" s="34"/>
      <c r="I1682" s="34"/>
      <c r="J1682" s="34"/>
      <c r="K1682" s="21">
        <v>44634</v>
      </c>
      <c r="L1682" s="3" t="s">
        <v>9</v>
      </c>
      <c r="M1682" s="34"/>
      <c r="N1682" s="34">
        <v>5000</v>
      </c>
      <c r="O1682" s="34">
        <f t="shared" si="291"/>
        <v>5000</v>
      </c>
      <c r="P1682" s="34"/>
      <c r="Q1682" s="34"/>
      <c r="R1682" s="34"/>
      <c r="S1682" s="34"/>
      <c r="T1682" s="3" t="s">
        <v>2141</v>
      </c>
    </row>
    <row r="1683" spans="1:21" x14ac:dyDescent="0.35">
      <c r="A1683" s="3" t="s">
        <v>97</v>
      </c>
      <c r="B1683" s="3"/>
      <c r="C1683" s="3"/>
      <c r="D1683" s="3"/>
      <c r="E1683" s="91"/>
      <c r="F1683" s="34"/>
      <c r="G1683" s="34"/>
      <c r="H1683" s="34"/>
      <c r="I1683" s="34"/>
      <c r="J1683" s="34"/>
      <c r="K1683" s="21">
        <v>44655</v>
      </c>
      <c r="L1683" s="3" t="s">
        <v>316</v>
      </c>
      <c r="M1683" s="34">
        <v>158500</v>
      </c>
      <c r="N1683" s="34"/>
      <c r="O1683" s="34">
        <f t="shared" si="291"/>
        <v>158500</v>
      </c>
      <c r="P1683" s="34"/>
      <c r="Q1683" s="34"/>
      <c r="R1683" s="34"/>
      <c r="S1683" s="34"/>
      <c r="T1683" s="3" t="s">
        <v>2141</v>
      </c>
    </row>
    <row r="1684" spans="1:21" x14ac:dyDescent="0.35">
      <c r="A1684" s="3" t="s">
        <v>97</v>
      </c>
      <c r="B1684" s="3"/>
      <c r="C1684" s="3"/>
      <c r="D1684" s="3"/>
      <c r="E1684" s="91"/>
      <c r="F1684" s="34"/>
      <c r="G1684" s="34"/>
      <c r="H1684" s="34"/>
      <c r="I1684" s="34"/>
      <c r="J1684" s="34"/>
      <c r="K1684" s="21">
        <v>44655</v>
      </c>
      <c r="L1684" s="3" t="s">
        <v>316</v>
      </c>
      <c r="M1684" s="34">
        <v>158500</v>
      </c>
      <c r="N1684" s="34"/>
      <c r="O1684" s="34">
        <f t="shared" si="291"/>
        <v>158500</v>
      </c>
      <c r="P1684" s="34"/>
      <c r="Q1684" s="34"/>
      <c r="R1684" s="34"/>
      <c r="S1684" s="34"/>
      <c r="T1684" s="3" t="s">
        <v>2141</v>
      </c>
    </row>
    <row r="1685" spans="1:21" x14ac:dyDescent="0.35">
      <c r="A1685" s="3" t="s">
        <v>97</v>
      </c>
      <c r="B1685" s="3"/>
      <c r="C1685" s="3"/>
      <c r="D1685" s="3"/>
      <c r="E1685" s="91"/>
      <c r="F1685" s="34"/>
      <c r="G1685" s="34"/>
      <c r="H1685" s="34"/>
      <c r="I1685" s="34"/>
      <c r="J1685" s="34"/>
      <c r="K1685" s="21">
        <v>44655</v>
      </c>
      <c r="L1685" s="3" t="s">
        <v>9</v>
      </c>
      <c r="M1685" s="34"/>
      <c r="N1685" s="34">
        <v>203000</v>
      </c>
      <c r="O1685" s="34">
        <f t="shared" si="291"/>
        <v>203000</v>
      </c>
      <c r="P1685" s="34"/>
      <c r="Q1685" s="34"/>
      <c r="R1685" s="34"/>
      <c r="S1685" s="34"/>
      <c r="T1685" s="3" t="s">
        <v>2141</v>
      </c>
    </row>
    <row r="1686" spans="1:21" x14ac:dyDescent="0.35">
      <c r="A1686" s="3" t="s">
        <v>97</v>
      </c>
      <c r="B1686" s="3"/>
      <c r="C1686" s="3"/>
      <c r="D1686" s="3"/>
      <c r="E1686" s="91"/>
      <c r="F1686" s="34"/>
      <c r="G1686" s="34"/>
      <c r="H1686" s="34"/>
      <c r="I1686" s="34"/>
      <c r="J1686" s="34"/>
      <c r="K1686" s="21"/>
      <c r="L1686" s="3"/>
      <c r="M1686" s="34"/>
      <c r="N1686" s="34"/>
      <c r="O1686" s="34"/>
      <c r="P1686" s="34"/>
      <c r="Q1686" s="34"/>
      <c r="R1686" s="34"/>
      <c r="S1686" s="34"/>
      <c r="T1686" s="3" t="s">
        <v>2141</v>
      </c>
    </row>
    <row r="1687" spans="1:21" s="95" customFormat="1" x14ac:dyDescent="0.35">
      <c r="A1687" s="18"/>
      <c r="B1687" s="18"/>
      <c r="C1687" s="18"/>
      <c r="D1687" s="18"/>
      <c r="E1687" s="94"/>
      <c r="F1687" s="23"/>
      <c r="G1687" s="23"/>
      <c r="H1687" s="23"/>
      <c r="I1687" s="23"/>
      <c r="J1687" s="23"/>
      <c r="K1687" s="36"/>
      <c r="L1687" s="18"/>
      <c r="M1687" s="23">
        <f t="shared" ref="M1687:N1687" si="292">SUM(M1681:M1686)</f>
        <v>317000</v>
      </c>
      <c r="N1687" s="23">
        <f t="shared" si="292"/>
        <v>383000</v>
      </c>
      <c r="O1687" s="23">
        <f>SUM(O1681:O1686)</f>
        <v>700000</v>
      </c>
      <c r="P1687" s="23">
        <f>+I1680-M1687</f>
        <v>-317000</v>
      </c>
      <c r="Q1687" s="23">
        <f>+J1680-N1687</f>
        <v>317000</v>
      </c>
      <c r="R1687" s="23">
        <f>+P1687+Q1687</f>
        <v>0</v>
      </c>
      <c r="S1687" s="23">
        <f>+O1687</f>
        <v>700000</v>
      </c>
      <c r="T1687" s="18"/>
      <c r="U1687" s="95" t="s">
        <v>2302</v>
      </c>
    </row>
    <row r="1688" spans="1:21" x14ac:dyDescent="0.35">
      <c r="A1688" s="3" t="s">
        <v>98</v>
      </c>
      <c r="B1688" s="3" t="s">
        <v>326</v>
      </c>
      <c r="C1688" s="3"/>
      <c r="D1688" s="3">
        <v>70</v>
      </c>
      <c r="E1688" s="91">
        <v>10000</v>
      </c>
      <c r="F1688" s="34">
        <f>+D1688*0.8364</f>
        <v>58.548000000000002</v>
      </c>
      <c r="G1688" s="34"/>
      <c r="H1688" s="34">
        <f>+D1688*E1688</f>
        <v>700000</v>
      </c>
      <c r="I1688" s="34">
        <f>+CEILING(F1688*G1688,1000)</f>
        <v>0</v>
      </c>
      <c r="J1688" s="34">
        <f>(H1688-I1688)</f>
        <v>700000</v>
      </c>
      <c r="K1688" s="98">
        <v>44402</v>
      </c>
      <c r="L1688" s="3" t="s">
        <v>2109</v>
      </c>
      <c r="M1688" s="34"/>
      <c r="N1688" s="34"/>
      <c r="O1688" s="34"/>
      <c r="P1688" s="34"/>
      <c r="Q1688" s="34"/>
      <c r="R1688" s="34"/>
      <c r="S1688" s="34"/>
      <c r="T1688" s="3" t="s">
        <v>2142</v>
      </c>
      <c r="U1688" s="1" t="s">
        <v>2303</v>
      </c>
    </row>
    <row r="1689" spans="1:21" x14ac:dyDescent="0.35">
      <c r="A1689" s="3" t="s">
        <v>98</v>
      </c>
      <c r="B1689" s="3"/>
      <c r="C1689" s="3"/>
      <c r="D1689" s="3"/>
      <c r="E1689" s="91"/>
      <c r="F1689" s="34"/>
      <c r="G1689" s="34"/>
      <c r="H1689" s="34"/>
      <c r="I1689" s="34"/>
      <c r="J1689" s="34"/>
      <c r="K1689" s="98">
        <v>44402</v>
      </c>
      <c r="L1689" s="3" t="s">
        <v>316</v>
      </c>
      <c r="M1689" s="34">
        <v>50000</v>
      </c>
      <c r="N1689" s="34"/>
      <c r="O1689" s="34">
        <f t="shared" si="291"/>
        <v>50000</v>
      </c>
      <c r="P1689" s="34"/>
      <c r="Q1689" s="34"/>
      <c r="R1689" s="34"/>
      <c r="S1689" s="34"/>
      <c r="T1689" s="3" t="s">
        <v>2142</v>
      </c>
    </row>
    <row r="1690" spans="1:21" x14ac:dyDescent="0.35">
      <c r="A1690" s="3" t="s">
        <v>98</v>
      </c>
      <c r="B1690" s="3"/>
      <c r="C1690" s="3"/>
      <c r="D1690" s="3"/>
      <c r="E1690" s="91"/>
      <c r="F1690" s="34"/>
      <c r="G1690" s="34"/>
      <c r="H1690" s="34"/>
      <c r="I1690" s="34"/>
      <c r="J1690" s="34"/>
      <c r="K1690" s="98">
        <v>44404</v>
      </c>
      <c r="L1690" s="3" t="s">
        <v>316</v>
      </c>
      <c r="M1690" s="34">
        <v>50000</v>
      </c>
      <c r="N1690" s="34"/>
      <c r="O1690" s="34">
        <f t="shared" si="291"/>
        <v>50000</v>
      </c>
      <c r="P1690" s="34"/>
      <c r="Q1690" s="34"/>
      <c r="R1690" s="34"/>
      <c r="S1690" s="34"/>
      <c r="T1690" s="3" t="s">
        <v>2142</v>
      </c>
    </row>
    <row r="1691" spans="1:21" x14ac:dyDescent="0.35">
      <c r="A1691" s="3" t="s">
        <v>98</v>
      </c>
      <c r="B1691" s="3"/>
      <c r="C1691" s="3"/>
      <c r="D1691" s="3"/>
      <c r="E1691" s="91"/>
      <c r="F1691" s="34"/>
      <c r="G1691" s="34"/>
      <c r="H1691" s="34"/>
      <c r="I1691" s="34"/>
      <c r="J1691" s="34"/>
      <c r="K1691" s="98">
        <v>44453</v>
      </c>
      <c r="L1691" s="3" t="s">
        <v>316</v>
      </c>
      <c r="M1691" s="34">
        <v>75000</v>
      </c>
      <c r="N1691" s="34"/>
      <c r="O1691" s="34">
        <f t="shared" si="291"/>
        <v>75000</v>
      </c>
      <c r="P1691" s="34"/>
      <c r="Q1691" s="34"/>
      <c r="R1691" s="34"/>
      <c r="S1691" s="34"/>
      <c r="T1691" s="3" t="s">
        <v>2142</v>
      </c>
    </row>
    <row r="1692" spans="1:21" x14ac:dyDescent="0.35">
      <c r="A1692" s="3" t="s">
        <v>98</v>
      </c>
      <c r="B1692" s="3"/>
      <c r="C1692" s="3" t="s">
        <v>2100</v>
      </c>
      <c r="D1692" s="3"/>
      <c r="E1692" s="91"/>
      <c r="F1692" s="34"/>
      <c r="G1692" s="34"/>
      <c r="H1692" s="34"/>
      <c r="I1692" s="34"/>
      <c r="J1692" s="34"/>
      <c r="K1692" s="98">
        <v>44467</v>
      </c>
      <c r="L1692" s="3" t="s">
        <v>316</v>
      </c>
      <c r="M1692" s="34">
        <v>-100000</v>
      </c>
      <c r="N1692" s="34"/>
      <c r="O1692" s="34">
        <f t="shared" si="291"/>
        <v>-100000</v>
      </c>
      <c r="P1692" s="34"/>
      <c r="Q1692" s="34"/>
      <c r="R1692" s="34"/>
      <c r="S1692" s="34"/>
      <c r="T1692" s="3" t="s">
        <v>2142</v>
      </c>
    </row>
    <row r="1693" spans="1:21" x14ac:dyDescent="0.35">
      <c r="A1693" s="3" t="s">
        <v>98</v>
      </c>
      <c r="B1693" s="3"/>
      <c r="C1693" s="3"/>
      <c r="D1693" s="3"/>
      <c r="E1693" s="91"/>
      <c r="F1693" s="34"/>
      <c r="G1693" s="34"/>
      <c r="H1693" s="34"/>
      <c r="I1693" s="34"/>
      <c r="J1693" s="34"/>
      <c r="K1693" s="98">
        <v>44387</v>
      </c>
      <c r="L1693" s="100" t="s">
        <v>2206</v>
      </c>
      <c r="M1693" s="100">
        <v>100000</v>
      </c>
      <c r="N1693" s="34"/>
      <c r="O1693" s="34">
        <f t="shared" si="291"/>
        <v>100000</v>
      </c>
      <c r="P1693" s="34"/>
      <c r="Q1693" s="34"/>
      <c r="R1693" s="34"/>
      <c r="S1693" s="34"/>
      <c r="T1693" s="3" t="s">
        <v>2142</v>
      </c>
    </row>
    <row r="1694" spans="1:21" x14ac:dyDescent="0.35">
      <c r="A1694" s="3" t="s">
        <v>98</v>
      </c>
      <c r="B1694" s="3"/>
      <c r="C1694" s="3"/>
      <c r="D1694" s="3"/>
      <c r="E1694" s="91"/>
      <c r="F1694" s="34"/>
      <c r="G1694" s="34"/>
      <c r="H1694" s="34"/>
      <c r="I1694" s="34"/>
      <c r="J1694" s="34"/>
      <c r="K1694" s="98">
        <v>44565</v>
      </c>
      <c r="L1694" s="3" t="s">
        <v>316</v>
      </c>
      <c r="M1694" s="34">
        <v>11000</v>
      </c>
      <c r="N1694" s="34"/>
      <c r="O1694" s="34">
        <f t="shared" si="291"/>
        <v>11000</v>
      </c>
      <c r="P1694" s="34"/>
      <c r="Q1694" s="34"/>
      <c r="R1694" s="34"/>
      <c r="S1694" s="34"/>
      <c r="T1694" s="3" t="s">
        <v>2142</v>
      </c>
    </row>
    <row r="1695" spans="1:21" x14ac:dyDescent="0.35">
      <c r="A1695" s="3" t="s">
        <v>98</v>
      </c>
      <c r="B1695" s="3"/>
      <c r="C1695" s="3"/>
      <c r="D1695" s="3"/>
      <c r="E1695" s="91"/>
      <c r="F1695" s="34"/>
      <c r="G1695" s="34"/>
      <c r="H1695" s="34"/>
      <c r="I1695" s="34"/>
      <c r="J1695" s="34"/>
      <c r="K1695" s="98">
        <v>44574</v>
      </c>
      <c r="L1695" s="3" t="s">
        <v>316</v>
      </c>
      <c r="M1695" s="34">
        <v>300000</v>
      </c>
      <c r="N1695" s="34"/>
      <c r="O1695" s="34">
        <f t="shared" si="291"/>
        <v>300000</v>
      </c>
      <c r="P1695" s="34"/>
      <c r="Q1695" s="34"/>
      <c r="R1695" s="34"/>
      <c r="S1695" s="34"/>
      <c r="T1695" s="3" t="s">
        <v>2142</v>
      </c>
    </row>
    <row r="1696" spans="1:21" x14ac:dyDescent="0.35">
      <c r="A1696" s="3" t="s">
        <v>98</v>
      </c>
      <c r="B1696" s="3"/>
      <c r="C1696" s="3"/>
      <c r="D1696" s="3"/>
      <c r="E1696" s="91"/>
      <c r="F1696" s="34"/>
      <c r="G1696" s="34"/>
      <c r="H1696" s="34"/>
      <c r="I1696" s="34"/>
      <c r="J1696" s="34"/>
      <c r="K1696" s="98">
        <v>44574</v>
      </c>
      <c r="L1696" s="3" t="s">
        <v>316</v>
      </c>
      <c r="M1696" s="34">
        <v>200000</v>
      </c>
      <c r="N1696" s="34"/>
      <c r="O1696" s="34">
        <f t="shared" si="291"/>
        <v>200000</v>
      </c>
      <c r="P1696" s="34"/>
      <c r="Q1696" s="34"/>
      <c r="R1696" s="34"/>
      <c r="S1696" s="34"/>
      <c r="T1696" s="3" t="s">
        <v>2142</v>
      </c>
    </row>
    <row r="1697" spans="1:21" x14ac:dyDescent="0.35">
      <c r="A1697" s="3" t="s">
        <v>98</v>
      </c>
      <c r="B1697" s="3"/>
      <c r="C1697" s="3"/>
      <c r="D1697" s="3"/>
      <c r="E1697" s="91"/>
      <c r="F1697" s="34">
        <f>+D1697*0.8364</f>
        <v>0</v>
      </c>
      <c r="G1697" s="34"/>
      <c r="H1697" s="34"/>
      <c r="I1697" s="34"/>
      <c r="J1697" s="34"/>
      <c r="K1697" s="98">
        <v>44574</v>
      </c>
      <c r="L1697" s="3" t="s">
        <v>316</v>
      </c>
      <c r="M1697" s="34">
        <v>106000</v>
      </c>
      <c r="N1697" s="34"/>
      <c r="O1697" s="34">
        <f t="shared" si="291"/>
        <v>106000</v>
      </c>
      <c r="P1697" s="34"/>
      <c r="Q1697" s="34"/>
      <c r="R1697" s="34"/>
      <c r="S1697" s="34"/>
      <c r="T1697" s="3" t="s">
        <v>2142</v>
      </c>
    </row>
    <row r="1698" spans="1:21" x14ac:dyDescent="0.35">
      <c r="A1698" s="3" t="s">
        <v>98</v>
      </c>
      <c r="B1698" s="3"/>
      <c r="C1698" s="3"/>
      <c r="D1698" s="3"/>
      <c r="E1698" s="91"/>
      <c r="F1698" s="34"/>
      <c r="G1698" s="34"/>
      <c r="H1698" s="34"/>
      <c r="I1698" s="34"/>
      <c r="J1698" s="34"/>
      <c r="K1698" s="98">
        <v>44574</v>
      </c>
      <c r="L1698" s="3" t="s">
        <v>1182</v>
      </c>
      <c r="M1698" s="34"/>
      <c r="N1698" s="34">
        <v>83000</v>
      </c>
      <c r="O1698" s="34">
        <f t="shared" si="291"/>
        <v>83000</v>
      </c>
      <c r="P1698" s="34"/>
      <c r="Q1698" s="34"/>
      <c r="R1698" s="34"/>
      <c r="S1698" s="34"/>
      <c r="T1698" s="3" t="s">
        <v>2142</v>
      </c>
    </row>
    <row r="1699" spans="1:21" x14ac:dyDescent="0.35">
      <c r="A1699" s="3" t="s">
        <v>98</v>
      </c>
      <c r="B1699" s="3"/>
      <c r="C1699" s="3"/>
      <c r="D1699" s="3"/>
      <c r="E1699" s="91"/>
      <c r="F1699" s="34"/>
      <c r="G1699" s="34"/>
      <c r="H1699" s="34"/>
      <c r="I1699" s="34"/>
      <c r="J1699" s="34"/>
      <c r="K1699" s="98"/>
      <c r="L1699" s="100" t="s">
        <v>2274</v>
      </c>
      <c r="M1699" s="34"/>
      <c r="N1699" s="100">
        <v>-175000</v>
      </c>
      <c r="O1699" s="34">
        <f t="shared" si="291"/>
        <v>-175000</v>
      </c>
      <c r="P1699" s="34"/>
      <c r="Q1699" s="34"/>
      <c r="R1699" s="34"/>
      <c r="S1699" s="34"/>
      <c r="T1699" s="3" t="s">
        <v>2142</v>
      </c>
    </row>
    <row r="1700" spans="1:21" x14ac:dyDescent="0.35">
      <c r="A1700" s="3" t="s">
        <v>98</v>
      </c>
      <c r="B1700" s="3"/>
      <c r="C1700" s="3"/>
      <c r="D1700" s="3"/>
      <c r="E1700" s="91"/>
      <c r="F1700" s="34"/>
      <c r="G1700" s="34"/>
      <c r="H1700" s="34"/>
      <c r="I1700" s="34"/>
      <c r="J1700" s="34"/>
      <c r="K1700" s="21"/>
      <c r="L1700" s="3"/>
      <c r="M1700" s="34"/>
      <c r="N1700" s="34"/>
      <c r="O1700" s="34"/>
      <c r="P1700" s="34"/>
      <c r="Q1700" s="34"/>
      <c r="R1700" s="34"/>
      <c r="S1700" s="34"/>
      <c r="T1700" s="3" t="s">
        <v>2142</v>
      </c>
    </row>
    <row r="1701" spans="1:21" s="95" customFormat="1" x14ac:dyDescent="0.35">
      <c r="A1701" s="18"/>
      <c r="B1701" s="18"/>
      <c r="C1701" s="18"/>
      <c r="D1701" s="18"/>
      <c r="E1701" s="94"/>
      <c r="F1701" s="23"/>
      <c r="G1701" s="23"/>
      <c r="H1701" s="23"/>
      <c r="I1701" s="23"/>
      <c r="J1701" s="23"/>
      <c r="K1701" s="36"/>
      <c r="L1701" s="18"/>
      <c r="M1701" s="23">
        <f t="shared" ref="M1701:N1701" si="293">SUM(M1689:M1700)</f>
        <v>792000</v>
      </c>
      <c r="N1701" s="23">
        <f t="shared" si="293"/>
        <v>-92000</v>
      </c>
      <c r="O1701" s="23">
        <f>SUM(O1689:O1700)</f>
        <v>700000</v>
      </c>
      <c r="P1701" s="23">
        <f>+I1688-M1701</f>
        <v>-792000</v>
      </c>
      <c r="Q1701" s="23">
        <f>+J1688-N1701</f>
        <v>792000</v>
      </c>
      <c r="R1701" s="23">
        <f>+P1701+Q1701</f>
        <v>0</v>
      </c>
      <c r="S1701" s="23">
        <f>+O1701</f>
        <v>700000</v>
      </c>
      <c r="T1701" s="18"/>
      <c r="U1701" s="95" t="s">
        <v>2302</v>
      </c>
    </row>
    <row r="1702" spans="1:21" x14ac:dyDescent="0.35">
      <c r="A1702" s="3" t="s">
        <v>99</v>
      </c>
      <c r="B1702" s="3" t="s">
        <v>326</v>
      </c>
      <c r="C1702" s="3"/>
      <c r="D1702" s="3">
        <v>70</v>
      </c>
      <c r="E1702" s="91">
        <v>10000</v>
      </c>
      <c r="F1702" s="34">
        <f>+D1702*0.8364</f>
        <v>58.548000000000002</v>
      </c>
      <c r="G1702" s="34"/>
      <c r="H1702" s="34">
        <f>+D1702*E1702</f>
        <v>700000</v>
      </c>
      <c r="I1702" s="34">
        <f>+CEILING(F1702*G1702,1000)</f>
        <v>0</v>
      </c>
      <c r="J1702" s="34">
        <f>(H1702-I1702)</f>
        <v>700000</v>
      </c>
      <c r="K1702" s="98">
        <v>44403</v>
      </c>
      <c r="L1702" s="3" t="s">
        <v>2109</v>
      </c>
      <c r="M1702" s="34"/>
      <c r="N1702" s="34"/>
      <c r="O1702" s="34"/>
      <c r="P1702" s="34"/>
      <c r="Q1702" s="34"/>
      <c r="R1702" s="34"/>
      <c r="S1702" s="34"/>
      <c r="T1702" s="3" t="s">
        <v>2155</v>
      </c>
      <c r="U1702" s="1" t="s">
        <v>2303</v>
      </c>
    </row>
    <row r="1703" spans="1:21" x14ac:dyDescent="0.35">
      <c r="A1703" s="3" t="s">
        <v>99</v>
      </c>
      <c r="B1703" s="3"/>
      <c r="C1703" s="3"/>
      <c r="D1703" s="3"/>
      <c r="E1703" s="91"/>
      <c r="F1703" s="34"/>
      <c r="G1703" s="34"/>
      <c r="H1703" s="34"/>
      <c r="I1703" s="34"/>
      <c r="J1703" s="34"/>
      <c r="K1703" s="98">
        <v>44403</v>
      </c>
      <c r="L1703" s="3" t="s">
        <v>9</v>
      </c>
      <c r="M1703" s="34"/>
      <c r="N1703" s="34">
        <v>10000</v>
      </c>
      <c r="O1703" s="34">
        <f t="shared" ref="O1703:O1709" si="294">+SUM(M1703:N1703)</f>
        <v>10000</v>
      </c>
      <c r="P1703" s="34"/>
      <c r="Q1703" s="34"/>
      <c r="R1703" s="34"/>
      <c r="S1703" s="34"/>
      <c r="T1703" s="3" t="s">
        <v>2155</v>
      </c>
    </row>
    <row r="1704" spans="1:21" x14ac:dyDescent="0.35">
      <c r="A1704" s="3" t="s">
        <v>99</v>
      </c>
      <c r="B1704" s="3"/>
      <c r="C1704" s="3"/>
      <c r="D1704" s="3"/>
      <c r="E1704" s="91"/>
      <c r="F1704" s="34"/>
      <c r="G1704" s="34"/>
      <c r="H1704" s="34"/>
      <c r="I1704" s="34"/>
      <c r="J1704" s="34"/>
      <c r="K1704" s="98">
        <v>44407</v>
      </c>
      <c r="L1704" s="3" t="s">
        <v>9</v>
      </c>
      <c r="M1704" s="34"/>
      <c r="N1704" s="34">
        <v>165000</v>
      </c>
      <c r="O1704" s="34">
        <f t="shared" si="294"/>
        <v>165000</v>
      </c>
      <c r="P1704" s="34"/>
      <c r="Q1704" s="34"/>
      <c r="R1704" s="34"/>
      <c r="S1704" s="34"/>
      <c r="T1704" s="3" t="s">
        <v>2155</v>
      </c>
    </row>
    <row r="1705" spans="1:21" x14ac:dyDescent="0.35">
      <c r="A1705" s="3" t="s">
        <v>99</v>
      </c>
      <c r="B1705" s="3"/>
      <c r="C1705" s="3"/>
      <c r="D1705" s="3"/>
      <c r="E1705" s="91"/>
      <c r="F1705" s="34">
        <f>+D1705*0.8364</f>
        <v>0</v>
      </c>
      <c r="G1705" s="34"/>
      <c r="H1705" s="34"/>
      <c r="I1705" s="34"/>
      <c r="J1705" s="34"/>
      <c r="K1705" s="98">
        <v>44502</v>
      </c>
      <c r="L1705" s="3" t="s">
        <v>9</v>
      </c>
      <c r="M1705" s="34"/>
      <c r="N1705" s="34">
        <v>75000</v>
      </c>
      <c r="O1705" s="34">
        <f t="shared" si="294"/>
        <v>75000</v>
      </c>
      <c r="P1705" s="34"/>
      <c r="Q1705" s="34"/>
      <c r="R1705" s="34"/>
      <c r="S1705" s="34"/>
      <c r="T1705" s="3" t="s">
        <v>2155</v>
      </c>
    </row>
    <row r="1706" spans="1:21" x14ac:dyDescent="0.35">
      <c r="A1706" s="3" t="s">
        <v>99</v>
      </c>
      <c r="B1706" s="3"/>
      <c r="C1706" s="3"/>
      <c r="D1706" s="3"/>
      <c r="E1706" s="91"/>
      <c r="F1706" s="34">
        <f>+D1706*0.8364</f>
        <v>0</v>
      </c>
      <c r="G1706" s="34"/>
      <c r="H1706" s="34"/>
      <c r="I1706" s="34"/>
      <c r="J1706" s="34"/>
      <c r="K1706" s="98">
        <v>44503</v>
      </c>
      <c r="L1706" s="3" t="s">
        <v>316</v>
      </c>
      <c r="M1706" s="34">
        <v>100000</v>
      </c>
      <c r="N1706" s="34"/>
      <c r="O1706" s="34">
        <f t="shared" si="294"/>
        <v>100000</v>
      </c>
      <c r="P1706" s="34"/>
      <c r="Q1706" s="34"/>
      <c r="R1706" s="34"/>
      <c r="S1706" s="34"/>
      <c r="T1706" s="3" t="s">
        <v>2155</v>
      </c>
    </row>
    <row r="1707" spans="1:21" x14ac:dyDescent="0.35">
      <c r="A1707" s="3" t="s">
        <v>99</v>
      </c>
      <c r="B1707" s="3"/>
      <c r="C1707" s="3"/>
      <c r="D1707" s="3"/>
      <c r="E1707" s="91"/>
      <c r="F1707" s="34">
        <f>+D1707*0.8364</f>
        <v>0</v>
      </c>
      <c r="G1707" s="34"/>
      <c r="H1707" s="34"/>
      <c r="I1707" s="34"/>
      <c r="J1707" s="34"/>
      <c r="K1707" s="98"/>
      <c r="L1707" s="3" t="s">
        <v>316</v>
      </c>
      <c r="M1707" s="34">
        <v>175000</v>
      </c>
      <c r="N1707" s="34"/>
      <c r="O1707" s="34">
        <f t="shared" si="294"/>
        <v>175000</v>
      </c>
      <c r="P1707" s="34"/>
      <c r="Q1707" s="34"/>
      <c r="R1707" s="34"/>
      <c r="S1707" s="34"/>
      <c r="T1707" s="3" t="s">
        <v>2155</v>
      </c>
    </row>
    <row r="1708" spans="1:21" x14ac:dyDescent="0.35">
      <c r="A1708" s="3" t="s">
        <v>99</v>
      </c>
      <c r="B1708" s="3"/>
      <c r="C1708" s="3"/>
      <c r="D1708" s="3"/>
      <c r="E1708" s="91"/>
      <c r="F1708" s="34"/>
      <c r="G1708" s="34"/>
      <c r="H1708" s="34"/>
      <c r="I1708" s="34"/>
      <c r="J1708" s="34"/>
      <c r="K1708" s="98">
        <v>44686</v>
      </c>
      <c r="L1708" s="3" t="s">
        <v>1182</v>
      </c>
      <c r="M1708" s="34"/>
      <c r="N1708" s="34">
        <v>133000</v>
      </c>
      <c r="O1708" s="34">
        <f t="shared" si="294"/>
        <v>133000</v>
      </c>
      <c r="P1708" s="34"/>
      <c r="Q1708" s="34"/>
      <c r="R1708" s="34"/>
      <c r="S1708" s="34"/>
      <c r="T1708" s="3" t="s">
        <v>2155</v>
      </c>
    </row>
    <row r="1709" spans="1:21" x14ac:dyDescent="0.35">
      <c r="A1709" s="3" t="s">
        <v>99</v>
      </c>
      <c r="B1709" s="3"/>
      <c r="C1709" s="3"/>
      <c r="D1709" s="3"/>
      <c r="E1709" s="91"/>
      <c r="F1709" s="34"/>
      <c r="G1709" s="34"/>
      <c r="H1709" s="34"/>
      <c r="I1709" s="34"/>
      <c r="J1709" s="34"/>
      <c r="K1709" s="98">
        <v>44686</v>
      </c>
      <c r="L1709" s="3" t="s">
        <v>316</v>
      </c>
      <c r="M1709" s="34">
        <v>42000</v>
      </c>
      <c r="N1709" s="34"/>
      <c r="O1709" s="34">
        <f t="shared" si="294"/>
        <v>42000</v>
      </c>
      <c r="P1709" s="34"/>
      <c r="Q1709" s="34"/>
      <c r="R1709" s="34"/>
      <c r="S1709" s="34"/>
      <c r="T1709" s="3" t="s">
        <v>2155</v>
      </c>
    </row>
    <row r="1710" spans="1:21" x14ac:dyDescent="0.35">
      <c r="A1710" s="3" t="s">
        <v>99</v>
      </c>
      <c r="B1710" s="3"/>
      <c r="C1710" s="3"/>
      <c r="D1710" s="3"/>
      <c r="E1710" s="91"/>
      <c r="F1710" s="34"/>
      <c r="G1710" s="34"/>
      <c r="H1710" s="34"/>
      <c r="I1710" s="34"/>
      <c r="J1710" s="34"/>
      <c r="K1710" s="21"/>
      <c r="L1710" s="3"/>
      <c r="M1710" s="34"/>
      <c r="N1710" s="34"/>
      <c r="O1710" s="34"/>
      <c r="P1710" s="34"/>
      <c r="Q1710" s="34"/>
      <c r="R1710" s="34"/>
      <c r="S1710" s="34"/>
      <c r="T1710" s="3" t="s">
        <v>2155</v>
      </c>
    </row>
    <row r="1711" spans="1:21" s="95" customFormat="1" x14ac:dyDescent="0.35">
      <c r="A1711" s="18"/>
      <c r="B1711" s="18"/>
      <c r="C1711" s="18"/>
      <c r="D1711" s="18"/>
      <c r="E1711" s="94"/>
      <c r="F1711" s="23"/>
      <c r="G1711" s="23"/>
      <c r="H1711" s="23"/>
      <c r="I1711" s="23"/>
      <c r="J1711" s="23"/>
      <c r="K1711" s="36"/>
      <c r="L1711" s="18"/>
      <c r="M1711" s="23">
        <f t="shared" ref="M1711:N1711" si="295">SUM(M1703:M1710)</f>
        <v>317000</v>
      </c>
      <c r="N1711" s="23">
        <f t="shared" si="295"/>
        <v>383000</v>
      </c>
      <c r="O1711" s="23">
        <f>SUM(O1703:O1710)</f>
        <v>700000</v>
      </c>
      <c r="P1711" s="23">
        <f>+I1702-M1711</f>
        <v>-317000</v>
      </c>
      <c r="Q1711" s="23">
        <f>+J1702-N1711</f>
        <v>317000</v>
      </c>
      <c r="R1711" s="23">
        <f>+P1711+Q1711</f>
        <v>0</v>
      </c>
      <c r="S1711" s="23">
        <f>+O1711</f>
        <v>700000</v>
      </c>
      <c r="T1711" s="18"/>
      <c r="U1711" s="95" t="s">
        <v>2302</v>
      </c>
    </row>
    <row r="1712" spans="1:21" x14ac:dyDescent="0.35">
      <c r="A1712" s="3" t="s">
        <v>100</v>
      </c>
      <c r="B1712" s="3" t="s">
        <v>326</v>
      </c>
      <c r="C1712" s="3"/>
      <c r="D1712" s="3">
        <v>136.58000000000001</v>
      </c>
      <c r="E1712" s="91">
        <v>11500</v>
      </c>
      <c r="F1712" s="34">
        <f>+D1712*0.8364</f>
        <v>114.23551200000001</v>
      </c>
      <c r="G1712" s="34"/>
      <c r="H1712" s="34">
        <f>+D1712*E1712</f>
        <v>1570670.0000000002</v>
      </c>
      <c r="I1712" s="34">
        <f>+CEILING(F1712*G1712,1000)</f>
        <v>0</v>
      </c>
      <c r="J1712" s="34">
        <f>(H1712-I1712)</f>
        <v>1570670.0000000002</v>
      </c>
      <c r="K1712" s="98">
        <v>44477</v>
      </c>
      <c r="L1712" s="3" t="s">
        <v>2109</v>
      </c>
      <c r="M1712" s="34"/>
      <c r="N1712" s="34"/>
      <c r="O1712" s="34"/>
      <c r="P1712" s="34"/>
      <c r="Q1712" s="34"/>
      <c r="R1712" s="34"/>
      <c r="S1712" s="34"/>
      <c r="T1712" s="3" t="s">
        <v>2135</v>
      </c>
      <c r="U1712" s="1" t="s">
        <v>2303</v>
      </c>
    </row>
    <row r="1713" spans="1:21" x14ac:dyDescent="0.35">
      <c r="A1713" s="3" t="s">
        <v>100</v>
      </c>
      <c r="B1713" s="3"/>
      <c r="C1713" s="3"/>
      <c r="D1713" s="3"/>
      <c r="E1713" s="91"/>
      <c r="F1713" s="34"/>
      <c r="G1713" s="34"/>
      <c r="H1713" s="34"/>
      <c r="I1713" s="34"/>
      <c r="J1713" s="34"/>
      <c r="K1713" s="98">
        <v>44477</v>
      </c>
      <c r="L1713" s="3" t="s">
        <v>316</v>
      </c>
      <c r="M1713" s="34">
        <v>2000</v>
      </c>
      <c r="N1713" s="34"/>
      <c r="O1713" s="34">
        <f t="shared" ref="O1713:O1726" si="296">+SUM(M1713:N1713)</f>
        <v>2000</v>
      </c>
      <c r="P1713" s="34"/>
      <c r="Q1713" s="34"/>
      <c r="R1713" s="34"/>
      <c r="S1713" s="34"/>
      <c r="T1713" s="3" t="s">
        <v>2135</v>
      </c>
    </row>
    <row r="1714" spans="1:21" x14ac:dyDescent="0.35">
      <c r="A1714" s="3" t="s">
        <v>100</v>
      </c>
      <c r="B1714" s="3"/>
      <c r="C1714" s="3"/>
      <c r="D1714" s="3"/>
      <c r="E1714" s="91"/>
      <c r="F1714" s="34"/>
      <c r="G1714" s="34"/>
      <c r="H1714" s="34"/>
      <c r="I1714" s="34"/>
      <c r="J1714" s="34"/>
      <c r="K1714" s="98">
        <v>44356</v>
      </c>
      <c r="L1714" s="3" t="s">
        <v>316</v>
      </c>
      <c r="M1714" s="34">
        <v>400000</v>
      </c>
      <c r="N1714" s="34"/>
      <c r="O1714" s="34">
        <f t="shared" si="296"/>
        <v>400000</v>
      </c>
      <c r="P1714" s="34"/>
      <c r="Q1714" s="34"/>
      <c r="R1714" s="34"/>
      <c r="S1714" s="34"/>
      <c r="T1714" s="3" t="s">
        <v>2135</v>
      </c>
    </row>
    <row r="1715" spans="1:21" x14ac:dyDescent="0.35">
      <c r="A1715" s="3" t="s">
        <v>100</v>
      </c>
      <c r="B1715" s="3"/>
      <c r="C1715" s="3"/>
      <c r="D1715" s="3"/>
      <c r="E1715" s="91"/>
      <c r="F1715" s="34"/>
      <c r="G1715" s="34"/>
      <c r="H1715" s="34"/>
      <c r="I1715" s="34"/>
      <c r="J1715" s="34"/>
      <c r="K1715" s="98">
        <v>44478</v>
      </c>
      <c r="L1715" s="3" t="s">
        <v>316</v>
      </c>
      <c r="M1715" s="34">
        <v>-400000</v>
      </c>
      <c r="N1715" s="34"/>
      <c r="O1715" s="34">
        <f t="shared" si="296"/>
        <v>-400000</v>
      </c>
      <c r="P1715" s="34"/>
      <c r="Q1715" s="34"/>
      <c r="R1715" s="34"/>
      <c r="S1715" s="34"/>
      <c r="T1715" s="3" t="s">
        <v>2135</v>
      </c>
    </row>
    <row r="1716" spans="1:21" x14ac:dyDescent="0.35">
      <c r="A1716" s="3" t="s">
        <v>100</v>
      </c>
      <c r="B1716" s="3"/>
      <c r="C1716" s="3"/>
      <c r="D1716" s="3"/>
      <c r="E1716" s="91"/>
      <c r="F1716" s="34"/>
      <c r="G1716" s="34"/>
      <c r="H1716" s="34"/>
      <c r="I1716" s="34"/>
      <c r="J1716" s="34"/>
      <c r="K1716" s="98">
        <v>44453</v>
      </c>
      <c r="L1716" s="3" t="s">
        <v>316</v>
      </c>
      <c r="M1716" s="34">
        <v>400000</v>
      </c>
      <c r="N1716" s="34"/>
      <c r="O1716" s="34">
        <f t="shared" si="296"/>
        <v>400000</v>
      </c>
      <c r="P1716" s="34"/>
      <c r="Q1716" s="34"/>
      <c r="R1716" s="34"/>
      <c r="S1716" s="34"/>
      <c r="T1716" s="3" t="s">
        <v>2135</v>
      </c>
    </row>
    <row r="1717" spans="1:21" x14ac:dyDescent="0.35">
      <c r="A1717" s="3" t="s">
        <v>100</v>
      </c>
      <c r="B1717" s="3"/>
      <c r="C1717" s="3"/>
      <c r="D1717" s="3"/>
      <c r="E1717" s="91"/>
      <c r="F1717" s="34"/>
      <c r="G1717" s="34"/>
      <c r="H1717" s="34"/>
      <c r="I1717" s="34"/>
      <c r="J1717" s="34"/>
      <c r="K1717" s="98">
        <v>44455</v>
      </c>
      <c r="L1717" s="3" t="s">
        <v>1182</v>
      </c>
      <c r="M1717" s="34"/>
      <c r="N1717" s="34">
        <v>100000</v>
      </c>
      <c r="O1717" s="34">
        <f t="shared" si="296"/>
        <v>100000</v>
      </c>
      <c r="P1717" s="34"/>
      <c r="Q1717" s="34"/>
      <c r="R1717" s="34"/>
      <c r="S1717" s="34"/>
      <c r="T1717" s="3" t="s">
        <v>2135</v>
      </c>
    </row>
    <row r="1718" spans="1:21" x14ac:dyDescent="0.35">
      <c r="A1718" s="3" t="s">
        <v>100</v>
      </c>
      <c r="B1718" s="3"/>
      <c r="C1718" s="3"/>
      <c r="D1718" s="3"/>
      <c r="E1718" s="91"/>
      <c r="F1718" s="34"/>
      <c r="G1718" s="34"/>
      <c r="H1718" s="34"/>
      <c r="I1718" s="34"/>
      <c r="J1718" s="34"/>
      <c r="K1718" s="98">
        <v>44455</v>
      </c>
      <c r="L1718" s="3" t="s">
        <v>1182</v>
      </c>
      <c r="M1718" s="34"/>
      <c r="N1718" s="34">
        <v>50000</v>
      </c>
      <c r="O1718" s="34">
        <f t="shared" si="296"/>
        <v>50000</v>
      </c>
      <c r="P1718" s="34"/>
      <c r="Q1718" s="34"/>
      <c r="R1718" s="34"/>
      <c r="S1718" s="34"/>
      <c r="T1718" s="3" t="s">
        <v>2135</v>
      </c>
    </row>
    <row r="1719" spans="1:21" x14ac:dyDescent="0.35">
      <c r="A1719" s="3" t="s">
        <v>100</v>
      </c>
      <c r="B1719" s="3"/>
      <c r="C1719" s="3"/>
      <c r="D1719" s="3"/>
      <c r="E1719" s="91"/>
      <c r="F1719" s="34"/>
      <c r="G1719" s="34"/>
      <c r="H1719" s="34"/>
      <c r="I1719" s="34"/>
      <c r="J1719" s="34"/>
      <c r="K1719" s="98">
        <v>44459</v>
      </c>
      <c r="L1719" s="3" t="s">
        <v>1182</v>
      </c>
      <c r="M1719" s="34"/>
      <c r="N1719" s="34">
        <v>300000</v>
      </c>
      <c r="O1719" s="34">
        <f t="shared" si="296"/>
        <v>300000</v>
      </c>
      <c r="P1719" s="34"/>
      <c r="Q1719" s="34"/>
      <c r="R1719" s="34"/>
      <c r="S1719" s="34"/>
      <c r="T1719" s="3" t="s">
        <v>2135</v>
      </c>
    </row>
    <row r="1720" spans="1:21" x14ac:dyDescent="0.35">
      <c r="A1720" s="3" t="s">
        <v>100</v>
      </c>
      <c r="B1720" s="3"/>
      <c r="C1720" s="3"/>
      <c r="D1720" s="3"/>
      <c r="E1720" s="91"/>
      <c r="F1720" s="34">
        <f>+D1720*0.8364</f>
        <v>0</v>
      </c>
      <c r="G1720" s="34"/>
      <c r="H1720" s="34"/>
      <c r="I1720" s="34"/>
      <c r="J1720" s="34"/>
      <c r="K1720" s="98">
        <v>44453</v>
      </c>
      <c r="L1720" s="3" t="s">
        <v>316</v>
      </c>
      <c r="M1720" s="34">
        <v>400000</v>
      </c>
      <c r="N1720" s="34"/>
      <c r="O1720" s="34">
        <f t="shared" si="296"/>
        <v>400000</v>
      </c>
      <c r="P1720" s="34"/>
      <c r="Q1720" s="34"/>
      <c r="R1720" s="34"/>
      <c r="S1720" s="34"/>
      <c r="T1720" s="3" t="s">
        <v>2135</v>
      </c>
    </row>
    <row r="1721" spans="1:21" x14ac:dyDescent="0.35">
      <c r="A1721" s="3" t="s">
        <v>100</v>
      </c>
      <c r="B1721" s="3"/>
      <c r="C1721" s="3"/>
      <c r="D1721" s="3"/>
      <c r="E1721" s="91"/>
      <c r="F1721" s="34"/>
      <c r="G1721" s="34"/>
      <c r="H1721" s="34"/>
      <c r="I1721" s="34"/>
      <c r="J1721" s="34"/>
      <c r="K1721" s="98">
        <v>44466</v>
      </c>
      <c r="L1721" s="100" t="s">
        <v>2275</v>
      </c>
      <c r="M1721" s="34"/>
      <c r="N1721" s="100">
        <v>-402000</v>
      </c>
      <c r="O1721" s="34">
        <f t="shared" si="296"/>
        <v>-402000</v>
      </c>
      <c r="P1721" s="34"/>
      <c r="Q1721" s="34"/>
      <c r="R1721" s="34"/>
      <c r="S1721" s="34"/>
      <c r="T1721" s="3" t="s">
        <v>2135</v>
      </c>
    </row>
    <row r="1722" spans="1:21" x14ac:dyDescent="0.35">
      <c r="A1722" s="3" t="s">
        <v>100</v>
      </c>
      <c r="B1722" s="3"/>
      <c r="C1722" s="3"/>
      <c r="D1722" s="3"/>
      <c r="E1722" s="91"/>
      <c r="F1722" s="34"/>
      <c r="G1722" s="34"/>
      <c r="H1722" s="34"/>
      <c r="I1722" s="34"/>
      <c r="J1722" s="34"/>
      <c r="K1722" s="98">
        <v>44499</v>
      </c>
      <c r="L1722" s="3" t="s">
        <v>316</v>
      </c>
      <c r="M1722" s="34">
        <v>10</v>
      </c>
      <c r="N1722" s="34"/>
      <c r="O1722" s="34">
        <f t="shared" si="296"/>
        <v>10</v>
      </c>
      <c r="P1722" s="34"/>
      <c r="Q1722" s="34"/>
      <c r="R1722" s="34"/>
      <c r="S1722" s="34"/>
      <c r="T1722" s="3" t="s">
        <v>2135</v>
      </c>
    </row>
    <row r="1723" spans="1:21" x14ac:dyDescent="0.35">
      <c r="A1723" s="3" t="s">
        <v>100</v>
      </c>
      <c r="B1723" s="3"/>
      <c r="C1723" s="3"/>
      <c r="D1723" s="3"/>
      <c r="E1723" s="91"/>
      <c r="F1723" s="34"/>
      <c r="G1723" s="34"/>
      <c r="H1723" s="34"/>
      <c r="I1723" s="34"/>
      <c r="J1723" s="34"/>
      <c r="K1723" s="98">
        <v>44499</v>
      </c>
      <c r="L1723" s="3" t="s">
        <v>316</v>
      </c>
      <c r="M1723" s="34">
        <v>300000</v>
      </c>
      <c r="N1723" s="34"/>
      <c r="O1723" s="34">
        <f t="shared" si="296"/>
        <v>300000</v>
      </c>
      <c r="P1723" s="34"/>
      <c r="Q1723" s="34"/>
      <c r="R1723" s="34"/>
      <c r="S1723" s="34"/>
      <c r="T1723" s="3" t="s">
        <v>2135</v>
      </c>
    </row>
    <row r="1724" spans="1:21" x14ac:dyDescent="0.35">
      <c r="A1724" s="3" t="s">
        <v>100</v>
      </c>
      <c r="B1724" s="3"/>
      <c r="C1724" s="3"/>
      <c r="D1724" s="3"/>
      <c r="E1724" s="91"/>
      <c r="F1724" s="34"/>
      <c r="G1724" s="34"/>
      <c r="H1724" s="34"/>
      <c r="I1724" s="34"/>
      <c r="J1724" s="34"/>
      <c r="K1724" s="98">
        <v>44499</v>
      </c>
      <c r="L1724" s="3" t="s">
        <v>1182</v>
      </c>
      <c r="M1724" s="34"/>
      <c r="N1724" s="34">
        <v>420650</v>
      </c>
      <c r="O1724" s="34">
        <f t="shared" si="296"/>
        <v>420650</v>
      </c>
      <c r="P1724" s="34"/>
      <c r="Q1724" s="34"/>
      <c r="R1724" s="34"/>
      <c r="S1724" s="34"/>
      <c r="T1724" s="3" t="s">
        <v>2135</v>
      </c>
    </row>
    <row r="1725" spans="1:21" x14ac:dyDescent="0.35">
      <c r="A1725" s="3" t="s">
        <v>100</v>
      </c>
      <c r="B1725" s="3"/>
      <c r="C1725" s="3"/>
      <c r="D1725" s="3"/>
      <c r="E1725" s="91"/>
      <c r="F1725" s="34">
        <f>+D1725*0.8364</f>
        <v>0</v>
      </c>
      <c r="G1725" s="34"/>
      <c r="H1725" s="34"/>
      <c r="I1725" s="34"/>
      <c r="J1725" s="34"/>
      <c r="K1725" s="98">
        <v>44987</v>
      </c>
      <c r="L1725" s="3" t="s">
        <v>316</v>
      </c>
      <c r="M1725" s="34">
        <v>-400000</v>
      </c>
      <c r="N1725" s="34"/>
      <c r="O1725" s="34">
        <f t="shared" si="296"/>
        <v>-400000</v>
      </c>
      <c r="P1725" s="34"/>
      <c r="Q1725" s="34"/>
      <c r="R1725" s="34"/>
      <c r="S1725" s="34"/>
      <c r="T1725" s="3" t="s">
        <v>2135</v>
      </c>
    </row>
    <row r="1726" spans="1:21" x14ac:dyDescent="0.35">
      <c r="A1726" s="3" t="s">
        <v>100</v>
      </c>
      <c r="B1726" s="3"/>
      <c r="C1726" s="3"/>
      <c r="D1726" s="3"/>
      <c r="E1726" s="91"/>
      <c r="F1726" s="34"/>
      <c r="G1726" s="34"/>
      <c r="H1726" s="34"/>
      <c r="I1726" s="34"/>
      <c r="J1726" s="34"/>
      <c r="K1726" s="98">
        <v>44987</v>
      </c>
      <c r="L1726" s="3" t="s">
        <v>9</v>
      </c>
      <c r="M1726" s="34"/>
      <c r="N1726" s="34">
        <v>400000</v>
      </c>
      <c r="O1726" s="34">
        <f t="shared" si="296"/>
        <v>400000</v>
      </c>
      <c r="P1726" s="34"/>
      <c r="Q1726" s="34"/>
      <c r="R1726" s="34"/>
      <c r="S1726" s="34"/>
      <c r="T1726" s="3" t="s">
        <v>2135</v>
      </c>
    </row>
    <row r="1727" spans="1:21" x14ac:dyDescent="0.35">
      <c r="A1727" s="3" t="s">
        <v>100</v>
      </c>
      <c r="B1727" s="3"/>
      <c r="C1727" s="3"/>
      <c r="D1727" s="3"/>
      <c r="E1727" s="91"/>
      <c r="F1727" s="34"/>
      <c r="G1727" s="34"/>
      <c r="H1727" s="34"/>
      <c r="I1727" s="34"/>
      <c r="J1727" s="34"/>
      <c r="K1727" s="21"/>
      <c r="L1727" s="3"/>
      <c r="M1727" s="34"/>
      <c r="N1727" s="34"/>
      <c r="O1727" s="34"/>
      <c r="P1727" s="34"/>
      <c r="Q1727" s="34"/>
      <c r="R1727" s="34"/>
      <c r="S1727" s="34"/>
      <c r="T1727" s="3" t="s">
        <v>2135</v>
      </c>
    </row>
    <row r="1728" spans="1:21" s="95" customFormat="1" x14ac:dyDescent="0.35">
      <c r="A1728" s="18"/>
      <c r="B1728" s="18"/>
      <c r="C1728" s="18"/>
      <c r="D1728" s="18"/>
      <c r="E1728" s="94"/>
      <c r="F1728" s="23"/>
      <c r="G1728" s="23"/>
      <c r="H1728" s="23"/>
      <c r="I1728" s="23"/>
      <c r="J1728" s="23"/>
      <c r="K1728" s="36"/>
      <c r="L1728" s="18"/>
      <c r="M1728" s="23">
        <f t="shared" ref="M1728:N1728" si="297">SUM(M1713:M1727)</f>
        <v>702010</v>
      </c>
      <c r="N1728" s="23">
        <f t="shared" si="297"/>
        <v>868650</v>
      </c>
      <c r="O1728" s="23">
        <f>SUM(O1713:O1727)</f>
        <v>1570660</v>
      </c>
      <c r="P1728" s="23">
        <f>+I1712-M1728</f>
        <v>-702010</v>
      </c>
      <c r="Q1728" s="23">
        <f>+J1712-N1728</f>
        <v>702020.00000000023</v>
      </c>
      <c r="R1728" s="23">
        <f>+P1728+Q1728</f>
        <v>10.000000000232831</v>
      </c>
      <c r="S1728" s="23">
        <f>+O1728</f>
        <v>1570660</v>
      </c>
      <c r="T1728" s="18"/>
      <c r="U1728" s="95" t="s">
        <v>2302</v>
      </c>
    </row>
    <row r="1729" spans="1:21" x14ac:dyDescent="0.35">
      <c r="A1729" s="3" t="s">
        <v>101</v>
      </c>
      <c r="B1729" s="3" t="s">
        <v>326</v>
      </c>
      <c r="C1729" s="3"/>
      <c r="D1729" s="3">
        <v>136.49</v>
      </c>
      <c r="E1729" s="91">
        <v>11500</v>
      </c>
      <c r="F1729" s="34">
        <f>+D1729*0.8364</f>
        <v>114.16023600000001</v>
      </c>
      <c r="G1729" s="34"/>
      <c r="H1729" s="34">
        <f>+D1729*E1729</f>
        <v>1569635</v>
      </c>
      <c r="I1729" s="34">
        <f>+CEILING(F1729*G1729,1000)</f>
        <v>0</v>
      </c>
      <c r="J1729" s="34">
        <f>(H1729-I1729)</f>
        <v>1569635</v>
      </c>
      <c r="K1729" s="98">
        <v>44434</v>
      </c>
      <c r="L1729" s="3" t="s">
        <v>2109</v>
      </c>
      <c r="M1729" s="34"/>
      <c r="N1729" s="34"/>
      <c r="O1729" s="34"/>
      <c r="P1729" s="34"/>
      <c r="Q1729" s="34"/>
      <c r="R1729" s="34"/>
      <c r="S1729" s="34"/>
      <c r="T1729" s="3" t="s">
        <v>2132</v>
      </c>
      <c r="U1729" s="1" t="s">
        <v>2303</v>
      </c>
    </row>
    <row r="1730" spans="1:21" x14ac:dyDescent="0.35">
      <c r="A1730" s="3" t="s">
        <v>101</v>
      </c>
      <c r="B1730" s="3"/>
      <c r="C1730" s="3"/>
      <c r="D1730" s="3"/>
      <c r="E1730" s="91"/>
      <c r="F1730" s="34"/>
      <c r="G1730" s="34"/>
      <c r="H1730" s="34"/>
      <c r="I1730" s="34"/>
      <c r="J1730" s="34"/>
      <c r="K1730" s="98">
        <v>44434</v>
      </c>
      <c r="L1730" s="3" t="s">
        <v>9</v>
      </c>
      <c r="M1730" s="34"/>
      <c r="N1730" s="34">
        <v>20000</v>
      </c>
      <c r="O1730" s="34">
        <f t="shared" ref="O1730:O1742" si="298">+SUM(M1730:N1730)</f>
        <v>20000</v>
      </c>
      <c r="P1730" s="34"/>
      <c r="Q1730" s="34"/>
      <c r="R1730" s="34"/>
      <c r="S1730" s="34"/>
      <c r="T1730" s="3" t="s">
        <v>2132</v>
      </c>
    </row>
    <row r="1731" spans="1:21" x14ac:dyDescent="0.35">
      <c r="A1731" s="3" t="s">
        <v>101</v>
      </c>
      <c r="B1731" s="3"/>
      <c r="C1731" s="3"/>
      <c r="D1731" s="3"/>
      <c r="E1731" s="91"/>
      <c r="F1731" s="34"/>
      <c r="G1731" s="34"/>
      <c r="H1731" s="34"/>
      <c r="I1731" s="34"/>
      <c r="J1731" s="34"/>
      <c r="K1731" s="98">
        <v>44539</v>
      </c>
      <c r="L1731" s="3" t="s">
        <v>316</v>
      </c>
      <c r="M1731" s="34">
        <v>300000</v>
      </c>
      <c r="N1731" s="34"/>
      <c r="O1731" s="34">
        <f t="shared" si="298"/>
        <v>300000</v>
      </c>
      <c r="P1731" s="34"/>
      <c r="Q1731" s="34"/>
      <c r="R1731" s="34"/>
      <c r="S1731" s="34"/>
      <c r="T1731" s="3" t="s">
        <v>2132</v>
      </c>
    </row>
    <row r="1732" spans="1:21" x14ac:dyDescent="0.35">
      <c r="A1732" s="3" t="s">
        <v>101</v>
      </c>
      <c r="B1732" s="3"/>
      <c r="C1732" s="3"/>
      <c r="D1732" s="3"/>
      <c r="E1732" s="91"/>
      <c r="F1732" s="34"/>
      <c r="G1732" s="34"/>
      <c r="H1732" s="34"/>
      <c r="I1732" s="34"/>
      <c r="J1732" s="34"/>
      <c r="K1732" s="98">
        <v>44509</v>
      </c>
      <c r="L1732" s="3" t="s">
        <v>316</v>
      </c>
      <c r="M1732" s="34">
        <v>275000</v>
      </c>
      <c r="N1732" s="34"/>
      <c r="O1732" s="34">
        <f t="shared" si="298"/>
        <v>275000</v>
      </c>
      <c r="P1732" s="34"/>
      <c r="Q1732" s="34"/>
      <c r="R1732" s="34"/>
      <c r="S1732" s="34"/>
      <c r="T1732" s="3" t="s">
        <v>2132</v>
      </c>
    </row>
    <row r="1733" spans="1:21" x14ac:dyDescent="0.35">
      <c r="A1733" s="3" t="s">
        <v>101</v>
      </c>
      <c r="B1733" s="3"/>
      <c r="C1733" s="3"/>
      <c r="D1733" s="3"/>
      <c r="E1733" s="91"/>
      <c r="F1733" s="34">
        <f>+D1733*0.8364</f>
        <v>0</v>
      </c>
      <c r="G1733" s="34"/>
      <c r="H1733" s="34"/>
      <c r="I1733" s="34"/>
      <c r="J1733" s="34"/>
      <c r="K1733" s="98">
        <v>44509</v>
      </c>
      <c r="L1733" s="3" t="s">
        <v>316</v>
      </c>
      <c r="M1733" s="34">
        <v>-275000</v>
      </c>
      <c r="N1733" s="34"/>
      <c r="O1733" s="34">
        <f t="shared" si="298"/>
        <v>-275000</v>
      </c>
      <c r="P1733" s="34"/>
      <c r="Q1733" s="34"/>
      <c r="R1733" s="34"/>
      <c r="S1733" s="34"/>
      <c r="T1733" s="3" t="s">
        <v>2132</v>
      </c>
    </row>
    <row r="1734" spans="1:21" x14ac:dyDescent="0.35">
      <c r="A1734" s="3" t="s">
        <v>101</v>
      </c>
      <c r="B1734" s="3"/>
      <c r="C1734" s="3"/>
      <c r="D1734" s="3"/>
      <c r="E1734" s="91"/>
      <c r="F1734" s="34"/>
      <c r="G1734" s="34"/>
      <c r="H1734" s="34"/>
      <c r="I1734" s="34"/>
      <c r="J1734" s="34"/>
      <c r="K1734" s="98">
        <v>44509</v>
      </c>
      <c r="L1734" s="3" t="s">
        <v>1182</v>
      </c>
      <c r="M1734" s="34"/>
      <c r="N1734" s="34">
        <v>500000</v>
      </c>
      <c r="O1734" s="34">
        <f t="shared" si="298"/>
        <v>500000</v>
      </c>
      <c r="P1734" s="34"/>
      <c r="Q1734" s="34"/>
      <c r="R1734" s="34"/>
      <c r="S1734" s="34"/>
      <c r="T1734" s="3" t="s">
        <v>2132</v>
      </c>
    </row>
    <row r="1735" spans="1:21" x14ac:dyDescent="0.35">
      <c r="A1735" s="3" t="s">
        <v>101</v>
      </c>
      <c r="B1735" s="3"/>
      <c r="C1735" s="3"/>
      <c r="D1735" s="3"/>
      <c r="E1735" s="91"/>
      <c r="F1735" s="34"/>
      <c r="G1735" s="34"/>
      <c r="H1735" s="34"/>
      <c r="I1735" s="34"/>
      <c r="J1735" s="34"/>
      <c r="K1735" s="98">
        <v>44551</v>
      </c>
      <c r="L1735" s="3" t="s">
        <v>316</v>
      </c>
      <c r="M1735" s="34">
        <v>275000</v>
      </c>
      <c r="N1735" s="34"/>
      <c r="O1735" s="34">
        <f t="shared" si="298"/>
        <v>275000</v>
      </c>
      <c r="P1735" s="34"/>
      <c r="Q1735" s="34"/>
      <c r="R1735" s="34"/>
      <c r="S1735" s="34"/>
      <c r="T1735" s="3" t="s">
        <v>2132</v>
      </c>
    </row>
    <row r="1736" spans="1:21" x14ac:dyDescent="0.35">
      <c r="A1736" s="3" t="s">
        <v>101</v>
      </c>
      <c r="B1736" s="3"/>
      <c r="C1736" s="3"/>
      <c r="D1736" s="3"/>
      <c r="E1736" s="91"/>
      <c r="F1736" s="34"/>
      <c r="G1736" s="34"/>
      <c r="H1736" s="34"/>
      <c r="I1736" s="34"/>
      <c r="J1736" s="34"/>
      <c r="K1736" s="98">
        <v>44605</v>
      </c>
      <c r="L1736" s="3" t="s">
        <v>316</v>
      </c>
      <c r="M1736" s="34">
        <v>300000</v>
      </c>
      <c r="N1736" s="34"/>
      <c r="O1736" s="34">
        <f t="shared" si="298"/>
        <v>300000</v>
      </c>
      <c r="P1736" s="34"/>
      <c r="Q1736" s="34"/>
      <c r="R1736" s="34"/>
      <c r="S1736" s="34"/>
      <c r="T1736" s="3" t="s">
        <v>2132</v>
      </c>
    </row>
    <row r="1737" spans="1:21" x14ac:dyDescent="0.35">
      <c r="A1737" s="3" t="s">
        <v>101</v>
      </c>
      <c r="B1737" s="3"/>
      <c r="C1737" s="3"/>
      <c r="D1737" s="3"/>
      <c r="E1737" s="91"/>
      <c r="F1737" s="34"/>
      <c r="G1737" s="34"/>
      <c r="H1737" s="34"/>
      <c r="I1737" s="34"/>
      <c r="J1737" s="34"/>
      <c r="K1737" s="98">
        <v>44689</v>
      </c>
      <c r="L1737" s="3" t="s">
        <v>316</v>
      </c>
      <c r="M1737" s="34">
        <v>200000</v>
      </c>
      <c r="N1737" s="34"/>
      <c r="O1737" s="34">
        <f t="shared" si="298"/>
        <v>200000</v>
      </c>
      <c r="P1737" s="34"/>
      <c r="Q1737" s="34"/>
      <c r="R1737" s="34"/>
      <c r="S1737" s="34"/>
      <c r="T1737" s="3" t="s">
        <v>2132</v>
      </c>
    </row>
    <row r="1738" spans="1:21" x14ac:dyDescent="0.35">
      <c r="A1738" s="3" t="s">
        <v>101</v>
      </c>
      <c r="B1738" s="3"/>
      <c r="C1738" s="3"/>
      <c r="D1738" s="3"/>
      <c r="E1738" s="91"/>
      <c r="F1738" s="34"/>
      <c r="G1738" s="34"/>
      <c r="H1738" s="34"/>
      <c r="I1738" s="34"/>
      <c r="J1738" s="34"/>
      <c r="K1738" s="98">
        <v>44722</v>
      </c>
      <c r="L1738" s="3" t="s">
        <v>1182</v>
      </c>
      <c r="M1738" s="34"/>
      <c r="N1738" s="34">
        <v>96635</v>
      </c>
      <c r="O1738" s="34">
        <f t="shared" si="298"/>
        <v>96635</v>
      </c>
      <c r="P1738" s="34"/>
      <c r="Q1738" s="34"/>
      <c r="R1738" s="34"/>
      <c r="S1738" s="34"/>
      <c r="T1738" s="3" t="s">
        <v>2132</v>
      </c>
    </row>
    <row r="1739" spans="1:21" x14ac:dyDescent="0.35">
      <c r="A1739" s="3" t="s">
        <v>101</v>
      </c>
      <c r="B1739" s="3"/>
      <c r="C1739" s="3"/>
      <c r="D1739" s="3"/>
      <c r="E1739" s="91"/>
      <c r="F1739" s="34"/>
      <c r="G1739" s="34"/>
      <c r="H1739" s="34"/>
      <c r="I1739" s="34"/>
      <c r="J1739" s="34"/>
      <c r="K1739" s="98">
        <v>44722</v>
      </c>
      <c r="L1739" s="3" t="s">
        <v>316</v>
      </c>
      <c r="M1739" s="34">
        <v>100000</v>
      </c>
      <c r="N1739" s="34"/>
      <c r="O1739" s="34">
        <f t="shared" si="298"/>
        <v>100000</v>
      </c>
      <c r="P1739" s="34"/>
      <c r="Q1739" s="34"/>
      <c r="R1739" s="34"/>
      <c r="S1739" s="34"/>
      <c r="T1739" s="3" t="s">
        <v>2132</v>
      </c>
    </row>
    <row r="1740" spans="1:21" x14ac:dyDescent="0.35">
      <c r="A1740" s="3" t="s">
        <v>101</v>
      </c>
      <c r="B1740" s="3"/>
      <c r="C1740" s="3"/>
      <c r="D1740" s="3"/>
      <c r="E1740" s="91"/>
      <c r="F1740" s="34"/>
      <c r="G1740" s="34"/>
      <c r="H1740" s="34"/>
      <c r="I1740" s="34"/>
      <c r="J1740" s="34"/>
      <c r="K1740" s="98"/>
      <c r="L1740" s="100" t="s">
        <v>2276</v>
      </c>
      <c r="M1740" s="100">
        <v>-575000</v>
      </c>
      <c r="N1740" s="34"/>
      <c r="O1740" s="34">
        <f t="shared" si="298"/>
        <v>-575000</v>
      </c>
      <c r="P1740" s="34"/>
      <c r="Q1740" s="34"/>
      <c r="R1740" s="34"/>
      <c r="S1740" s="34"/>
      <c r="T1740" s="3" t="s">
        <v>2132</v>
      </c>
    </row>
    <row r="1741" spans="1:21" x14ac:dyDescent="0.35">
      <c r="A1741" s="3" t="s">
        <v>101</v>
      </c>
      <c r="B1741" s="3"/>
      <c r="C1741" s="3"/>
      <c r="D1741" s="3"/>
      <c r="E1741" s="91"/>
      <c r="F1741" s="34"/>
      <c r="G1741" s="34"/>
      <c r="H1741" s="34"/>
      <c r="I1741" s="34"/>
      <c r="J1741" s="34"/>
      <c r="K1741" s="98"/>
      <c r="L1741" s="100" t="s">
        <v>2277</v>
      </c>
      <c r="M1741" s="100">
        <v>150000</v>
      </c>
      <c r="N1741" s="34"/>
      <c r="O1741" s="34">
        <f t="shared" si="298"/>
        <v>150000</v>
      </c>
      <c r="P1741" s="34"/>
      <c r="Q1741" s="34"/>
      <c r="R1741" s="34"/>
      <c r="S1741" s="34"/>
      <c r="T1741" s="3" t="s">
        <v>2132</v>
      </c>
    </row>
    <row r="1742" spans="1:21" x14ac:dyDescent="0.35">
      <c r="A1742" s="3" t="s">
        <v>101</v>
      </c>
      <c r="B1742" s="3"/>
      <c r="C1742" s="3"/>
      <c r="D1742" s="3"/>
      <c r="E1742" s="91"/>
      <c r="F1742" s="34"/>
      <c r="G1742" s="34"/>
      <c r="H1742" s="34"/>
      <c r="I1742" s="34"/>
      <c r="J1742" s="34"/>
      <c r="K1742" s="98">
        <v>44722</v>
      </c>
      <c r="L1742" s="3" t="s">
        <v>316</v>
      </c>
      <c r="M1742" s="34">
        <v>203000</v>
      </c>
      <c r="N1742" s="34"/>
      <c r="O1742" s="34">
        <f t="shared" si="298"/>
        <v>203000</v>
      </c>
      <c r="P1742" s="34"/>
      <c r="Q1742" s="34"/>
      <c r="R1742" s="34"/>
      <c r="S1742" s="34"/>
      <c r="T1742" s="3" t="s">
        <v>2132</v>
      </c>
    </row>
    <row r="1743" spans="1:21" x14ac:dyDescent="0.35">
      <c r="A1743" s="3" t="s">
        <v>101</v>
      </c>
      <c r="B1743" s="3"/>
      <c r="C1743" s="3"/>
      <c r="D1743" s="3"/>
      <c r="E1743" s="91"/>
      <c r="F1743" s="34"/>
      <c r="G1743" s="34"/>
      <c r="H1743" s="34"/>
      <c r="I1743" s="34"/>
      <c r="J1743" s="34"/>
      <c r="K1743" s="3"/>
      <c r="L1743" s="3"/>
      <c r="M1743" s="34"/>
      <c r="N1743" s="34"/>
      <c r="O1743" s="34"/>
      <c r="P1743" s="34"/>
      <c r="Q1743" s="34"/>
      <c r="R1743" s="34"/>
      <c r="S1743" s="34"/>
      <c r="T1743" s="3" t="s">
        <v>2132</v>
      </c>
    </row>
    <row r="1744" spans="1:21" s="95" customFormat="1" x14ac:dyDescent="0.35">
      <c r="A1744" s="18"/>
      <c r="B1744" s="18"/>
      <c r="C1744" s="18"/>
      <c r="D1744" s="18"/>
      <c r="E1744" s="94"/>
      <c r="F1744" s="23"/>
      <c r="G1744" s="23"/>
      <c r="H1744" s="23"/>
      <c r="I1744" s="23"/>
      <c r="J1744" s="23"/>
      <c r="K1744" s="18"/>
      <c r="L1744" s="18"/>
      <c r="M1744" s="23">
        <f t="shared" ref="M1744:N1744" si="299">SUM(M1730:M1743)</f>
        <v>953000</v>
      </c>
      <c r="N1744" s="23">
        <f t="shared" si="299"/>
        <v>616635</v>
      </c>
      <c r="O1744" s="23">
        <f>SUM(O1730:O1743)</f>
        <v>1569635</v>
      </c>
      <c r="P1744" s="23">
        <f>+I1729-M1744</f>
        <v>-953000</v>
      </c>
      <c r="Q1744" s="23">
        <f>+J1729-N1744</f>
        <v>953000</v>
      </c>
      <c r="R1744" s="23">
        <f>+P1744+Q1744</f>
        <v>0</v>
      </c>
      <c r="S1744" s="23">
        <f>+O1744</f>
        <v>1569635</v>
      </c>
      <c r="T1744" s="18"/>
      <c r="U1744" s="95" t="s">
        <v>2302</v>
      </c>
    </row>
    <row r="1745" spans="1:21" x14ac:dyDescent="0.35">
      <c r="A1745" s="3" t="s">
        <v>102</v>
      </c>
      <c r="B1745" s="3" t="s">
        <v>326</v>
      </c>
      <c r="C1745" s="3"/>
      <c r="D1745" s="3">
        <v>70.14</v>
      </c>
      <c r="E1745" s="91">
        <v>10000</v>
      </c>
      <c r="F1745" s="34">
        <f>+D1745*0.8364</f>
        <v>58.665096000000005</v>
      </c>
      <c r="G1745" s="34"/>
      <c r="H1745" s="34">
        <f>+D1745*E1745</f>
        <v>701400</v>
      </c>
      <c r="I1745" s="34">
        <f>+CEILING(F1745*G1745,1000)</f>
        <v>0</v>
      </c>
      <c r="J1745" s="34">
        <f>(H1745-I1745)</f>
        <v>701400</v>
      </c>
      <c r="K1745" s="3" t="s">
        <v>244</v>
      </c>
      <c r="L1745" s="3" t="s">
        <v>2109</v>
      </c>
      <c r="M1745" s="34"/>
      <c r="N1745" s="34"/>
      <c r="O1745" s="34"/>
      <c r="P1745" s="34"/>
      <c r="Q1745" s="34"/>
      <c r="R1745" s="34"/>
      <c r="S1745" s="34"/>
      <c r="T1745" s="3" t="s">
        <v>2132</v>
      </c>
      <c r="U1745" s="1" t="s">
        <v>2303</v>
      </c>
    </row>
    <row r="1746" spans="1:21" x14ac:dyDescent="0.35">
      <c r="A1746" s="3" t="s">
        <v>102</v>
      </c>
      <c r="B1746" s="3"/>
      <c r="C1746" s="3"/>
      <c r="D1746" s="3"/>
      <c r="E1746" s="91"/>
      <c r="F1746" s="34">
        <f>+D1746*0.8364</f>
        <v>0</v>
      </c>
      <c r="G1746" s="34"/>
      <c r="H1746" s="34"/>
      <c r="I1746" s="34"/>
      <c r="J1746" s="34"/>
      <c r="K1746" s="21">
        <v>44407</v>
      </c>
      <c r="L1746" s="3" t="s">
        <v>9</v>
      </c>
      <c r="M1746" s="34"/>
      <c r="N1746" s="34">
        <v>175000</v>
      </c>
      <c r="O1746" s="34">
        <f t="shared" ref="O1746:O1765" si="300">+SUM(M1746:N1746)</f>
        <v>175000</v>
      </c>
      <c r="P1746" s="34"/>
      <c r="Q1746" s="34"/>
      <c r="R1746" s="34"/>
      <c r="S1746" s="34"/>
      <c r="T1746" s="3" t="s">
        <v>2132</v>
      </c>
    </row>
    <row r="1747" spans="1:21" x14ac:dyDescent="0.35">
      <c r="A1747" s="3" t="s">
        <v>102</v>
      </c>
      <c r="B1747" s="3"/>
      <c r="C1747" s="3"/>
      <c r="D1747" s="3"/>
      <c r="E1747" s="91"/>
      <c r="F1747" s="34"/>
      <c r="G1747" s="34"/>
      <c r="H1747" s="34"/>
      <c r="I1747" s="34"/>
      <c r="J1747" s="34"/>
      <c r="K1747" s="21">
        <v>44525</v>
      </c>
      <c r="L1747" s="3" t="s">
        <v>9</v>
      </c>
      <c r="M1747" s="34"/>
      <c r="N1747" s="34">
        <v>125000</v>
      </c>
      <c r="O1747" s="34">
        <f t="shared" si="300"/>
        <v>125000</v>
      </c>
      <c r="P1747" s="34"/>
      <c r="Q1747" s="34"/>
      <c r="R1747" s="34"/>
      <c r="S1747" s="34"/>
      <c r="T1747" s="3" t="s">
        <v>2132</v>
      </c>
    </row>
    <row r="1748" spans="1:21" x14ac:dyDescent="0.35">
      <c r="A1748" s="3" t="s">
        <v>102</v>
      </c>
      <c r="B1748" s="3"/>
      <c r="C1748" s="3"/>
      <c r="D1748" s="3"/>
      <c r="E1748" s="91"/>
      <c r="F1748" s="34"/>
      <c r="G1748" s="34"/>
      <c r="H1748" s="34"/>
      <c r="I1748" s="34"/>
      <c r="J1748" s="34"/>
      <c r="K1748" s="21">
        <v>44627</v>
      </c>
      <c r="L1748" s="3" t="s">
        <v>316</v>
      </c>
      <c r="M1748" s="34">
        <v>170000</v>
      </c>
      <c r="N1748" s="34"/>
      <c r="O1748" s="34">
        <f t="shared" si="300"/>
        <v>170000</v>
      </c>
      <c r="P1748" s="34"/>
      <c r="Q1748" s="34"/>
      <c r="R1748" s="34"/>
      <c r="S1748" s="34"/>
      <c r="T1748" s="3" t="s">
        <v>2132</v>
      </c>
    </row>
    <row r="1749" spans="1:21" x14ac:dyDescent="0.35">
      <c r="A1749" s="3" t="s">
        <v>102</v>
      </c>
      <c r="B1749" s="3"/>
      <c r="C1749" s="3"/>
      <c r="D1749" s="3"/>
      <c r="E1749" s="91"/>
      <c r="F1749" s="34"/>
      <c r="G1749" s="34"/>
      <c r="H1749" s="34"/>
      <c r="I1749" s="34"/>
      <c r="J1749" s="34"/>
      <c r="K1749" s="21">
        <v>44672</v>
      </c>
      <c r="L1749" s="3" t="s">
        <v>316</v>
      </c>
      <c r="M1749" s="34">
        <v>-170000</v>
      </c>
      <c r="N1749" s="34"/>
      <c r="O1749" s="34">
        <f t="shared" si="300"/>
        <v>-170000</v>
      </c>
      <c r="P1749" s="34"/>
      <c r="Q1749" s="34"/>
      <c r="R1749" s="34"/>
      <c r="S1749" s="34"/>
      <c r="T1749" s="3" t="s">
        <v>2132</v>
      </c>
    </row>
    <row r="1750" spans="1:21" x14ac:dyDescent="0.35">
      <c r="A1750" s="3" t="s">
        <v>102</v>
      </c>
      <c r="B1750" s="3"/>
      <c r="C1750" s="3"/>
      <c r="D1750" s="3"/>
      <c r="E1750" s="91"/>
      <c r="F1750" s="34"/>
      <c r="G1750" s="34"/>
      <c r="H1750" s="34"/>
      <c r="I1750" s="34"/>
      <c r="J1750" s="34"/>
      <c r="K1750" s="21">
        <v>44696</v>
      </c>
      <c r="L1750" s="3" t="s">
        <v>316</v>
      </c>
      <c r="M1750" s="34">
        <v>170000</v>
      </c>
      <c r="N1750" s="34"/>
      <c r="O1750" s="34">
        <f t="shared" si="300"/>
        <v>170000</v>
      </c>
      <c r="P1750" s="34"/>
      <c r="Q1750" s="34"/>
      <c r="R1750" s="34"/>
      <c r="S1750" s="34"/>
      <c r="T1750" s="3" t="s">
        <v>2132</v>
      </c>
    </row>
    <row r="1751" spans="1:21" x14ac:dyDescent="0.35">
      <c r="A1751" s="3" t="s">
        <v>102</v>
      </c>
      <c r="B1751" s="3"/>
      <c r="C1751" s="3"/>
      <c r="D1751" s="3"/>
      <c r="E1751" s="91"/>
      <c r="F1751" s="34"/>
      <c r="G1751" s="34"/>
      <c r="H1751" s="34"/>
      <c r="I1751" s="34"/>
      <c r="J1751" s="34"/>
      <c r="K1751" s="21">
        <v>45024</v>
      </c>
      <c r="L1751" s="100" t="s">
        <v>2181</v>
      </c>
      <c r="M1751" s="100">
        <v>170800</v>
      </c>
      <c r="N1751" s="34"/>
      <c r="O1751" s="34">
        <f t="shared" si="300"/>
        <v>170800</v>
      </c>
      <c r="P1751" s="34"/>
      <c r="Q1751" s="34"/>
      <c r="R1751" s="34"/>
      <c r="S1751" s="34"/>
      <c r="T1751" s="3" t="s">
        <v>2132</v>
      </c>
    </row>
    <row r="1752" spans="1:21" x14ac:dyDescent="0.35">
      <c r="A1752" s="3" t="s">
        <v>102</v>
      </c>
      <c r="B1752" s="3"/>
      <c r="C1752" s="3"/>
      <c r="D1752" s="3"/>
      <c r="E1752" s="91"/>
      <c r="F1752" s="34"/>
      <c r="G1752" s="34"/>
      <c r="H1752" s="34"/>
      <c r="I1752" s="34"/>
      <c r="J1752" s="34"/>
      <c r="K1752" s="21">
        <v>45024</v>
      </c>
      <c r="L1752" s="3" t="s">
        <v>9</v>
      </c>
      <c r="M1752" s="34"/>
      <c r="N1752" s="34">
        <v>60600</v>
      </c>
      <c r="O1752" s="34">
        <f t="shared" si="300"/>
        <v>60600</v>
      </c>
      <c r="P1752" s="34"/>
      <c r="Q1752" s="34"/>
      <c r="R1752" s="34"/>
      <c r="S1752" s="34"/>
      <c r="T1752" s="3" t="s">
        <v>2132</v>
      </c>
    </row>
    <row r="1753" spans="1:21" x14ac:dyDescent="0.35">
      <c r="A1753" s="3" t="s">
        <v>102</v>
      </c>
      <c r="B1753" s="3"/>
      <c r="C1753" s="3"/>
      <c r="D1753" s="3"/>
      <c r="E1753" s="91"/>
      <c r="F1753" s="34"/>
      <c r="G1753" s="34"/>
      <c r="H1753" s="34"/>
      <c r="I1753" s="34"/>
      <c r="J1753" s="34"/>
      <c r="K1753" s="21"/>
      <c r="L1753" s="3"/>
      <c r="M1753" s="34"/>
      <c r="N1753" s="34"/>
      <c r="O1753" s="34"/>
      <c r="P1753" s="34"/>
      <c r="Q1753" s="34"/>
      <c r="R1753" s="34"/>
      <c r="S1753" s="34"/>
      <c r="T1753" s="3" t="s">
        <v>2132</v>
      </c>
    </row>
    <row r="1754" spans="1:21" s="95" customFormat="1" x14ac:dyDescent="0.35">
      <c r="A1754" s="18"/>
      <c r="B1754" s="18"/>
      <c r="C1754" s="18"/>
      <c r="D1754" s="18"/>
      <c r="E1754" s="94"/>
      <c r="F1754" s="23"/>
      <c r="G1754" s="23"/>
      <c r="H1754" s="23"/>
      <c r="I1754" s="23"/>
      <c r="J1754" s="23"/>
      <c r="K1754" s="36"/>
      <c r="L1754" s="18"/>
      <c r="M1754" s="23">
        <f t="shared" ref="M1754:N1754" si="301">SUM(M1746:M1753)</f>
        <v>340800</v>
      </c>
      <c r="N1754" s="23">
        <f t="shared" si="301"/>
        <v>360600</v>
      </c>
      <c r="O1754" s="23">
        <f>SUM(O1746:O1753)</f>
        <v>701400</v>
      </c>
      <c r="P1754" s="23">
        <f>+I1745-M1754</f>
        <v>-340800</v>
      </c>
      <c r="Q1754" s="23">
        <f>+J1745-N1754</f>
        <v>340800</v>
      </c>
      <c r="R1754" s="23">
        <f>+P1754+Q1754</f>
        <v>0</v>
      </c>
      <c r="S1754" s="23">
        <f>+O1754</f>
        <v>701400</v>
      </c>
      <c r="T1754" s="18"/>
      <c r="U1754" s="95" t="s">
        <v>2302</v>
      </c>
    </row>
    <row r="1755" spans="1:21" x14ac:dyDescent="0.35">
      <c r="A1755" s="3" t="s">
        <v>103</v>
      </c>
      <c r="B1755" s="3" t="s">
        <v>326</v>
      </c>
      <c r="C1755" s="3"/>
      <c r="D1755" s="3">
        <v>70.099999999999994</v>
      </c>
      <c r="E1755" s="91">
        <v>10000</v>
      </c>
      <c r="F1755" s="34">
        <f>+D1755*0.8364</f>
        <v>58.631639999999997</v>
      </c>
      <c r="G1755" s="34"/>
      <c r="H1755" s="34">
        <f>+D1755*E1755</f>
        <v>701000</v>
      </c>
      <c r="I1755" s="34">
        <f>+CEILING(F1755*G1755,1000)</f>
        <v>0</v>
      </c>
      <c r="J1755" s="34">
        <f>(H1755-I1755)</f>
        <v>701000</v>
      </c>
      <c r="K1755" s="99" t="s">
        <v>2122</v>
      </c>
      <c r="L1755" s="3" t="s">
        <v>2109</v>
      </c>
      <c r="M1755" s="34"/>
      <c r="N1755" s="34"/>
      <c r="O1755" s="34"/>
      <c r="P1755" s="34"/>
      <c r="Q1755" s="34"/>
      <c r="R1755" s="34"/>
      <c r="S1755" s="34"/>
      <c r="T1755" s="3" t="s">
        <v>2135</v>
      </c>
      <c r="U1755" s="1" t="s">
        <v>2303</v>
      </c>
    </row>
    <row r="1756" spans="1:21" x14ac:dyDescent="0.35">
      <c r="A1756" s="3" t="s">
        <v>103</v>
      </c>
      <c r="B1756" s="3"/>
      <c r="C1756" s="3"/>
      <c r="D1756" s="3"/>
      <c r="E1756" s="91"/>
      <c r="F1756" s="34"/>
      <c r="G1756" s="34"/>
      <c r="H1756" s="34"/>
      <c r="I1756" s="34"/>
      <c r="J1756" s="34"/>
      <c r="K1756" s="98">
        <v>44428</v>
      </c>
      <c r="L1756" s="3" t="s">
        <v>316</v>
      </c>
      <c r="M1756" s="34">
        <v>230000</v>
      </c>
      <c r="N1756" s="34"/>
      <c r="O1756" s="34">
        <f t="shared" si="300"/>
        <v>230000</v>
      </c>
      <c r="P1756" s="34"/>
      <c r="Q1756" s="34"/>
      <c r="R1756" s="34"/>
      <c r="S1756" s="34"/>
      <c r="T1756" s="3" t="s">
        <v>2135</v>
      </c>
    </row>
    <row r="1757" spans="1:21" x14ac:dyDescent="0.35">
      <c r="A1757" s="3" t="s">
        <v>103</v>
      </c>
      <c r="B1757" s="3"/>
      <c r="C1757" s="3"/>
      <c r="D1757" s="3"/>
      <c r="E1757" s="91"/>
      <c r="F1757" s="34"/>
      <c r="G1757" s="34"/>
      <c r="H1757" s="34"/>
      <c r="I1757" s="34"/>
      <c r="J1757" s="34"/>
      <c r="K1757" s="98">
        <v>44325</v>
      </c>
      <c r="L1757" s="3" t="s">
        <v>2121</v>
      </c>
      <c r="M1757" s="34"/>
      <c r="N1757" s="34">
        <v>-55000</v>
      </c>
      <c r="O1757" s="34">
        <f t="shared" si="300"/>
        <v>-55000</v>
      </c>
      <c r="P1757" s="34"/>
      <c r="Q1757" s="34"/>
      <c r="R1757" s="34"/>
      <c r="S1757" s="34"/>
      <c r="T1757" s="3" t="s">
        <v>2135</v>
      </c>
    </row>
    <row r="1758" spans="1:21" x14ac:dyDescent="0.35">
      <c r="A1758" s="3" t="s">
        <v>103</v>
      </c>
      <c r="B1758" s="3"/>
      <c r="C1758" s="3"/>
      <c r="D1758" s="3"/>
      <c r="E1758" s="91"/>
      <c r="F1758" s="34"/>
      <c r="G1758" s="34"/>
      <c r="H1758" s="34"/>
      <c r="I1758" s="34"/>
      <c r="J1758" s="34"/>
      <c r="K1758" s="98" t="s">
        <v>2123</v>
      </c>
      <c r="L1758" s="3" t="s">
        <v>1182</v>
      </c>
      <c r="M1758" s="34"/>
      <c r="N1758" s="34">
        <v>21000</v>
      </c>
      <c r="O1758" s="34">
        <f t="shared" si="300"/>
        <v>21000</v>
      </c>
      <c r="P1758" s="34"/>
      <c r="Q1758" s="34"/>
      <c r="R1758" s="34"/>
      <c r="S1758" s="34"/>
      <c r="T1758" s="3" t="s">
        <v>2135</v>
      </c>
    </row>
    <row r="1759" spans="1:21" x14ac:dyDescent="0.35">
      <c r="A1759" s="3" t="s">
        <v>103</v>
      </c>
      <c r="B1759" s="3"/>
      <c r="C1759" s="3"/>
      <c r="D1759" s="3"/>
      <c r="E1759" s="91"/>
      <c r="F1759" s="34"/>
      <c r="G1759" s="34"/>
      <c r="H1759" s="34"/>
      <c r="I1759" s="34"/>
      <c r="J1759" s="34"/>
      <c r="K1759" s="98">
        <v>44464</v>
      </c>
      <c r="L1759" s="3" t="s">
        <v>316</v>
      </c>
      <c r="M1759" s="34">
        <v>178500</v>
      </c>
      <c r="N1759" s="34"/>
      <c r="O1759" s="34">
        <f t="shared" si="300"/>
        <v>178500</v>
      </c>
      <c r="P1759" s="34"/>
      <c r="Q1759" s="34"/>
      <c r="R1759" s="34"/>
      <c r="S1759" s="34"/>
      <c r="T1759" s="3" t="s">
        <v>2135</v>
      </c>
    </row>
    <row r="1760" spans="1:21" x14ac:dyDescent="0.35">
      <c r="A1760" s="3" t="s">
        <v>103</v>
      </c>
      <c r="B1760" s="3"/>
      <c r="C1760" s="3"/>
      <c r="D1760" s="3"/>
      <c r="E1760" s="91"/>
      <c r="F1760" s="34"/>
      <c r="G1760" s="34"/>
      <c r="H1760" s="34"/>
      <c r="I1760" s="34"/>
      <c r="J1760" s="34"/>
      <c r="K1760" s="98">
        <v>44466</v>
      </c>
      <c r="L1760" s="3" t="s">
        <v>2121</v>
      </c>
      <c r="M1760" s="34"/>
      <c r="N1760" s="34">
        <v>55000</v>
      </c>
      <c r="O1760" s="34">
        <f t="shared" si="300"/>
        <v>55000</v>
      </c>
      <c r="P1760" s="34"/>
      <c r="Q1760" s="34"/>
      <c r="R1760" s="34"/>
      <c r="S1760" s="34"/>
      <c r="T1760" s="3" t="s">
        <v>2135</v>
      </c>
    </row>
    <row r="1761" spans="1:21" x14ac:dyDescent="0.35">
      <c r="A1761" s="3" t="s">
        <v>103</v>
      </c>
      <c r="B1761" s="3"/>
      <c r="C1761" s="3"/>
      <c r="D1761" s="3"/>
      <c r="E1761" s="91"/>
      <c r="F1761" s="34"/>
      <c r="G1761" s="34"/>
      <c r="H1761" s="34"/>
      <c r="I1761" s="34"/>
      <c r="J1761" s="34"/>
      <c r="K1761" s="98">
        <v>44466</v>
      </c>
      <c r="L1761" s="3" t="s">
        <v>2121</v>
      </c>
      <c r="M1761" s="34"/>
      <c r="N1761" s="34">
        <v>-230000</v>
      </c>
      <c r="O1761" s="34">
        <f t="shared" si="300"/>
        <v>-230000</v>
      </c>
      <c r="P1761" s="34"/>
      <c r="Q1761" s="34"/>
      <c r="R1761" s="34"/>
      <c r="S1761" s="34"/>
      <c r="T1761" s="3" t="s">
        <v>2135</v>
      </c>
    </row>
    <row r="1762" spans="1:21" x14ac:dyDescent="0.35">
      <c r="A1762" s="3" t="s">
        <v>103</v>
      </c>
      <c r="B1762" s="3"/>
      <c r="C1762" s="3"/>
      <c r="D1762" s="3"/>
      <c r="E1762" s="91"/>
      <c r="F1762" s="34"/>
      <c r="G1762" s="34"/>
      <c r="H1762" s="34"/>
      <c r="I1762" s="34"/>
      <c r="J1762" s="34"/>
      <c r="K1762" s="98">
        <v>44513</v>
      </c>
      <c r="L1762" s="3" t="s">
        <v>316</v>
      </c>
      <c r="M1762" s="34">
        <v>137500</v>
      </c>
      <c r="N1762" s="34"/>
      <c r="O1762" s="34">
        <f t="shared" si="300"/>
        <v>137500</v>
      </c>
      <c r="P1762" s="34"/>
      <c r="Q1762" s="34"/>
      <c r="R1762" s="34"/>
      <c r="S1762" s="34"/>
      <c r="T1762" s="3" t="s">
        <v>2135</v>
      </c>
    </row>
    <row r="1763" spans="1:21" x14ac:dyDescent="0.35">
      <c r="A1763" s="3" t="s">
        <v>103</v>
      </c>
      <c r="B1763" s="3"/>
      <c r="C1763" s="3"/>
      <c r="D1763" s="3"/>
      <c r="E1763" s="91"/>
      <c r="F1763" s="34"/>
      <c r="G1763" s="34"/>
      <c r="H1763" s="34"/>
      <c r="I1763" s="34"/>
      <c r="J1763" s="34"/>
      <c r="K1763" s="98">
        <v>44519</v>
      </c>
      <c r="L1763" s="3" t="s">
        <v>9</v>
      </c>
      <c r="M1763" s="34"/>
      <c r="N1763" s="34">
        <v>20000</v>
      </c>
      <c r="O1763" s="34">
        <f t="shared" si="300"/>
        <v>20000</v>
      </c>
      <c r="P1763" s="34"/>
      <c r="Q1763" s="34"/>
      <c r="R1763" s="34"/>
      <c r="S1763" s="34"/>
      <c r="T1763" s="3" t="s">
        <v>2135</v>
      </c>
    </row>
    <row r="1764" spans="1:21" x14ac:dyDescent="0.35">
      <c r="A1764" s="3" t="s">
        <v>103</v>
      </c>
      <c r="B1764" s="3"/>
      <c r="C1764" s="3"/>
      <c r="D1764" s="3"/>
      <c r="E1764" s="91"/>
      <c r="F1764" s="34"/>
      <c r="G1764" s="34"/>
      <c r="H1764" s="34"/>
      <c r="I1764" s="34"/>
      <c r="J1764" s="34"/>
      <c r="K1764" s="98">
        <v>44617</v>
      </c>
      <c r="L1764" s="3" t="s">
        <v>1182</v>
      </c>
      <c r="M1764" s="34"/>
      <c r="N1764" s="34">
        <v>199500</v>
      </c>
      <c r="O1764" s="34">
        <f t="shared" si="300"/>
        <v>199500</v>
      </c>
      <c r="P1764" s="34"/>
      <c r="Q1764" s="34"/>
      <c r="R1764" s="34"/>
      <c r="S1764" s="34"/>
      <c r="T1764" s="3" t="s">
        <v>2135</v>
      </c>
    </row>
    <row r="1765" spans="1:21" x14ac:dyDescent="0.35">
      <c r="A1765" s="3" t="s">
        <v>103</v>
      </c>
      <c r="B1765" s="3"/>
      <c r="C1765" s="3"/>
      <c r="D1765" s="3"/>
      <c r="E1765" s="91"/>
      <c r="F1765" s="34">
        <f>+D1765*0.8364</f>
        <v>0</v>
      </c>
      <c r="G1765" s="34"/>
      <c r="H1765" s="34"/>
      <c r="I1765" s="34"/>
      <c r="J1765" s="34"/>
      <c r="K1765" s="98">
        <v>44709</v>
      </c>
      <c r="L1765" s="3" t="s">
        <v>1182</v>
      </c>
      <c r="M1765" s="34"/>
      <c r="N1765" s="34">
        <v>143500</v>
      </c>
      <c r="O1765" s="34">
        <f t="shared" si="300"/>
        <v>143500</v>
      </c>
      <c r="P1765" s="34"/>
      <c r="Q1765" s="34"/>
      <c r="R1765" s="34"/>
      <c r="S1765" s="34"/>
      <c r="T1765" s="3" t="s">
        <v>2135</v>
      </c>
    </row>
    <row r="1766" spans="1:21" x14ac:dyDescent="0.35">
      <c r="A1766" s="3" t="s">
        <v>103</v>
      </c>
      <c r="B1766" s="3"/>
      <c r="C1766" s="3"/>
      <c r="D1766" s="3"/>
      <c r="E1766" s="91"/>
      <c r="F1766" s="34"/>
      <c r="G1766" s="34"/>
      <c r="H1766" s="34"/>
      <c r="I1766" s="34"/>
      <c r="J1766" s="34"/>
      <c r="K1766" s="21"/>
      <c r="L1766" s="3"/>
      <c r="M1766" s="34"/>
      <c r="N1766" s="34"/>
      <c r="O1766" s="34"/>
      <c r="P1766" s="34"/>
      <c r="Q1766" s="34"/>
      <c r="R1766" s="34"/>
      <c r="S1766" s="34"/>
      <c r="T1766" s="3" t="s">
        <v>2135</v>
      </c>
    </row>
    <row r="1767" spans="1:21" s="95" customFormat="1" x14ac:dyDescent="0.35">
      <c r="A1767" s="18"/>
      <c r="B1767" s="18"/>
      <c r="C1767" s="18"/>
      <c r="D1767" s="18"/>
      <c r="E1767" s="94"/>
      <c r="F1767" s="23"/>
      <c r="G1767" s="23"/>
      <c r="H1767" s="23"/>
      <c r="I1767" s="23"/>
      <c r="J1767" s="23"/>
      <c r="K1767" s="36"/>
      <c r="L1767" s="18"/>
      <c r="M1767" s="23">
        <f t="shared" ref="M1767:N1767" si="302">SUM(M1756:M1766)</f>
        <v>546000</v>
      </c>
      <c r="N1767" s="23">
        <f t="shared" si="302"/>
        <v>154000</v>
      </c>
      <c r="O1767" s="23">
        <f>SUM(O1756:O1766)</f>
        <v>700000</v>
      </c>
      <c r="P1767" s="23">
        <f>+I1755-M1767</f>
        <v>-546000</v>
      </c>
      <c r="Q1767" s="23">
        <f>+J1755-N1767</f>
        <v>547000</v>
      </c>
      <c r="R1767" s="23">
        <f>+P1767+Q1767</f>
        <v>1000</v>
      </c>
      <c r="S1767" s="23">
        <f>+O1767</f>
        <v>700000</v>
      </c>
      <c r="T1767" s="18"/>
      <c r="U1767" s="95" t="s">
        <v>2302</v>
      </c>
    </row>
    <row r="1768" spans="1:21" x14ac:dyDescent="0.35">
      <c r="A1768" s="3" t="s">
        <v>104</v>
      </c>
      <c r="B1768" s="3" t="s">
        <v>326</v>
      </c>
      <c r="C1768" s="3"/>
      <c r="D1768" s="3">
        <v>70</v>
      </c>
      <c r="E1768" s="91">
        <v>10000</v>
      </c>
      <c r="F1768" s="34">
        <f>+D1768*0.8364</f>
        <v>58.548000000000002</v>
      </c>
      <c r="G1768" s="34"/>
      <c r="H1768" s="34">
        <f>+D1768*E1768</f>
        <v>700000</v>
      </c>
      <c r="I1768" s="34">
        <f>+CEILING(F1768*G1768,1000)</f>
        <v>0</v>
      </c>
      <c r="J1768" s="34">
        <f>(H1768-I1768)</f>
        <v>700000</v>
      </c>
      <c r="K1768" s="99" t="s">
        <v>2122</v>
      </c>
      <c r="L1768" s="3" t="s">
        <v>2109</v>
      </c>
      <c r="M1768" s="34"/>
      <c r="N1768" s="34"/>
      <c r="O1768" s="34"/>
      <c r="P1768" s="34"/>
      <c r="Q1768" s="34"/>
      <c r="R1768" s="34"/>
      <c r="S1768" s="34"/>
      <c r="T1768" s="3" t="s">
        <v>2135</v>
      </c>
      <c r="U1768" s="1" t="s">
        <v>2303</v>
      </c>
    </row>
    <row r="1769" spans="1:21" x14ac:dyDescent="0.35">
      <c r="A1769" s="3" t="s">
        <v>104</v>
      </c>
      <c r="B1769" s="3"/>
      <c r="C1769" s="3"/>
      <c r="D1769" s="3"/>
      <c r="E1769" s="91"/>
      <c r="F1769" s="34"/>
      <c r="G1769" s="34"/>
      <c r="H1769" s="34"/>
      <c r="I1769" s="34"/>
      <c r="J1769" s="34"/>
      <c r="K1769" s="98">
        <v>44325</v>
      </c>
      <c r="L1769" s="100" t="s">
        <v>2280</v>
      </c>
      <c r="M1769" s="34"/>
      <c r="N1769" s="100">
        <v>-86000</v>
      </c>
      <c r="O1769" s="34">
        <f t="shared" ref="O1769:O1779" si="303">+SUM(M1769:N1769)</f>
        <v>-86000</v>
      </c>
      <c r="P1769" s="34"/>
      <c r="Q1769" s="34"/>
      <c r="R1769" s="34"/>
      <c r="S1769" s="34"/>
      <c r="T1769" s="3" t="s">
        <v>2135</v>
      </c>
    </row>
    <row r="1770" spans="1:21" x14ac:dyDescent="0.35">
      <c r="A1770" s="3" t="s">
        <v>104</v>
      </c>
      <c r="B1770" s="3"/>
      <c r="C1770" s="3"/>
      <c r="D1770" s="3"/>
      <c r="E1770" s="91"/>
      <c r="F1770" s="34"/>
      <c r="G1770" s="34"/>
      <c r="H1770" s="34"/>
      <c r="I1770" s="34"/>
      <c r="J1770" s="34"/>
      <c r="K1770" s="98">
        <v>44452</v>
      </c>
      <c r="L1770" s="3" t="s">
        <v>316</v>
      </c>
      <c r="M1770" s="34">
        <v>86000</v>
      </c>
      <c r="N1770" s="34"/>
      <c r="O1770" s="34">
        <f t="shared" si="303"/>
        <v>86000</v>
      </c>
      <c r="P1770" s="34"/>
      <c r="Q1770" s="34"/>
      <c r="R1770" s="34"/>
      <c r="S1770" s="34"/>
      <c r="T1770" s="3" t="s">
        <v>2135</v>
      </c>
    </row>
    <row r="1771" spans="1:21" x14ac:dyDescent="0.35">
      <c r="A1771" s="3" t="s">
        <v>104</v>
      </c>
      <c r="B1771" s="3"/>
      <c r="C1771" s="3"/>
      <c r="D1771" s="3"/>
      <c r="E1771" s="91"/>
      <c r="F1771" s="34"/>
      <c r="G1771" s="34"/>
      <c r="H1771" s="34"/>
      <c r="I1771" s="34"/>
      <c r="J1771" s="34"/>
      <c r="K1771" s="98">
        <v>44455</v>
      </c>
      <c r="L1771" s="3" t="s">
        <v>316</v>
      </c>
      <c r="M1771" s="34">
        <v>200000</v>
      </c>
      <c r="N1771" s="34"/>
      <c r="O1771" s="34">
        <f t="shared" si="303"/>
        <v>200000</v>
      </c>
      <c r="P1771" s="34"/>
      <c r="Q1771" s="34"/>
      <c r="R1771" s="34"/>
      <c r="S1771" s="34"/>
      <c r="T1771" s="3" t="s">
        <v>2135</v>
      </c>
    </row>
    <row r="1772" spans="1:21" x14ac:dyDescent="0.35">
      <c r="A1772" s="3" t="s">
        <v>104</v>
      </c>
      <c r="B1772" s="3"/>
      <c r="C1772" s="3"/>
      <c r="D1772" s="3"/>
      <c r="E1772" s="91"/>
      <c r="F1772" s="34">
        <f>+D1772*0.8364</f>
        <v>0</v>
      </c>
      <c r="G1772" s="34"/>
      <c r="H1772" s="34"/>
      <c r="I1772" s="34"/>
      <c r="J1772" s="34"/>
      <c r="K1772" s="98">
        <v>44466</v>
      </c>
      <c r="L1772" s="100" t="s">
        <v>2278</v>
      </c>
      <c r="M1772" s="100">
        <v>-55000</v>
      </c>
      <c r="N1772" s="34"/>
      <c r="O1772" s="34">
        <f t="shared" si="303"/>
        <v>-55000</v>
      </c>
      <c r="P1772" s="34"/>
      <c r="Q1772" s="34"/>
      <c r="R1772" s="34"/>
      <c r="S1772" s="34"/>
      <c r="T1772" s="3" t="s">
        <v>2135</v>
      </c>
    </row>
    <row r="1773" spans="1:21" x14ac:dyDescent="0.35">
      <c r="A1773" s="3" t="s">
        <v>104</v>
      </c>
      <c r="B1773" s="3"/>
      <c r="C1773" s="3"/>
      <c r="D1773" s="3"/>
      <c r="E1773" s="91"/>
      <c r="F1773" s="34"/>
      <c r="G1773" s="34"/>
      <c r="H1773" s="34"/>
      <c r="I1773" s="34"/>
      <c r="J1773" s="34"/>
      <c r="K1773" s="98">
        <v>44466</v>
      </c>
      <c r="L1773" s="100" t="s">
        <v>2279</v>
      </c>
      <c r="M1773" s="100">
        <v>55000</v>
      </c>
      <c r="N1773" s="34"/>
      <c r="O1773" s="34">
        <f t="shared" si="303"/>
        <v>55000</v>
      </c>
      <c r="P1773" s="34"/>
      <c r="Q1773" s="34"/>
      <c r="R1773" s="34"/>
      <c r="S1773" s="34"/>
      <c r="T1773" s="3" t="s">
        <v>2135</v>
      </c>
    </row>
    <row r="1774" spans="1:21" x14ac:dyDescent="0.35">
      <c r="A1774" s="3" t="s">
        <v>104</v>
      </c>
      <c r="B1774" s="3"/>
      <c r="C1774" s="3"/>
      <c r="D1774" s="3"/>
      <c r="E1774" s="91"/>
      <c r="F1774" s="34"/>
      <c r="G1774" s="34"/>
      <c r="H1774" s="34"/>
      <c r="I1774" s="34"/>
      <c r="J1774" s="34"/>
      <c r="K1774" s="98">
        <v>44531</v>
      </c>
      <c r="L1774" s="3" t="s">
        <v>1182</v>
      </c>
      <c r="M1774" s="34"/>
      <c r="N1774" s="34">
        <v>150000</v>
      </c>
      <c r="O1774" s="34">
        <f t="shared" si="303"/>
        <v>150000</v>
      </c>
      <c r="P1774" s="34"/>
      <c r="Q1774" s="34"/>
      <c r="R1774" s="34"/>
      <c r="S1774" s="34"/>
      <c r="T1774" s="3" t="s">
        <v>2135</v>
      </c>
    </row>
    <row r="1775" spans="1:21" x14ac:dyDescent="0.35">
      <c r="A1775" s="3" t="s">
        <v>104</v>
      </c>
      <c r="B1775" s="3"/>
      <c r="C1775" s="3"/>
      <c r="D1775" s="3"/>
      <c r="E1775" s="91"/>
      <c r="F1775" s="34"/>
      <c r="G1775" s="34"/>
      <c r="H1775" s="34"/>
      <c r="I1775" s="34"/>
      <c r="J1775" s="34"/>
      <c r="K1775" s="98">
        <v>44533</v>
      </c>
      <c r="L1775" s="3" t="s">
        <v>1182</v>
      </c>
      <c r="M1775" s="34"/>
      <c r="N1775" s="34">
        <v>50000</v>
      </c>
      <c r="O1775" s="34">
        <f t="shared" si="303"/>
        <v>50000</v>
      </c>
      <c r="P1775" s="34"/>
      <c r="Q1775" s="34"/>
      <c r="R1775" s="34"/>
      <c r="S1775" s="34"/>
      <c r="T1775" s="3" t="s">
        <v>2135</v>
      </c>
    </row>
    <row r="1776" spans="1:21" x14ac:dyDescent="0.35">
      <c r="A1776" s="3" t="s">
        <v>104</v>
      </c>
      <c r="B1776" s="3"/>
      <c r="C1776" s="3"/>
      <c r="D1776" s="3"/>
      <c r="E1776" s="91"/>
      <c r="F1776" s="34"/>
      <c r="G1776" s="34"/>
      <c r="H1776" s="34"/>
      <c r="I1776" s="34"/>
      <c r="J1776" s="34"/>
      <c r="K1776" s="98">
        <v>44636</v>
      </c>
      <c r="L1776" s="3" t="s">
        <v>1182</v>
      </c>
      <c r="M1776" s="34"/>
      <c r="N1776" s="34">
        <v>200000</v>
      </c>
      <c r="O1776" s="34">
        <f t="shared" si="303"/>
        <v>200000</v>
      </c>
      <c r="P1776" s="34"/>
      <c r="Q1776" s="34"/>
      <c r="R1776" s="34"/>
      <c r="S1776" s="34"/>
      <c r="T1776" s="3" t="s">
        <v>2135</v>
      </c>
    </row>
    <row r="1777" spans="1:21" x14ac:dyDescent="0.35">
      <c r="A1777" s="3" t="s">
        <v>104</v>
      </c>
      <c r="B1777" s="3"/>
      <c r="C1777" s="3"/>
      <c r="D1777" s="3"/>
      <c r="E1777" s="91"/>
      <c r="F1777" s="34"/>
      <c r="G1777" s="34"/>
      <c r="H1777" s="34"/>
      <c r="I1777" s="34"/>
      <c r="J1777" s="34"/>
      <c r="K1777" s="98">
        <v>45187</v>
      </c>
      <c r="L1777" s="3" t="s">
        <v>316</v>
      </c>
      <c r="M1777" s="34">
        <v>-200000</v>
      </c>
      <c r="N1777" s="34"/>
      <c r="O1777" s="34">
        <f t="shared" si="303"/>
        <v>-200000</v>
      </c>
      <c r="P1777" s="34"/>
      <c r="Q1777" s="34"/>
      <c r="R1777" s="34"/>
      <c r="S1777" s="34"/>
      <c r="T1777" s="3" t="s">
        <v>2135</v>
      </c>
    </row>
    <row r="1778" spans="1:21" x14ac:dyDescent="0.35">
      <c r="A1778" s="3" t="s">
        <v>104</v>
      </c>
      <c r="B1778" s="3"/>
      <c r="C1778" s="3"/>
      <c r="D1778" s="3"/>
      <c r="E1778" s="91"/>
      <c r="F1778" s="34"/>
      <c r="G1778" s="34"/>
      <c r="H1778" s="34"/>
      <c r="I1778" s="34"/>
      <c r="J1778" s="34"/>
      <c r="K1778" s="98">
        <v>45196</v>
      </c>
      <c r="L1778" s="3" t="s">
        <v>1182</v>
      </c>
      <c r="M1778" s="34"/>
      <c r="N1778" s="34">
        <v>-52000</v>
      </c>
      <c r="O1778" s="34">
        <f t="shared" si="303"/>
        <v>-52000</v>
      </c>
      <c r="P1778" s="34"/>
      <c r="Q1778" s="34"/>
      <c r="R1778" s="34"/>
      <c r="S1778" s="34"/>
      <c r="T1778" s="3" t="s">
        <v>2135</v>
      </c>
    </row>
    <row r="1779" spans="1:21" x14ac:dyDescent="0.35">
      <c r="A1779" s="3" t="s">
        <v>104</v>
      </c>
      <c r="B1779" s="3"/>
      <c r="C1779" s="3"/>
      <c r="D1779" s="3"/>
      <c r="E1779" s="91"/>
      <c r="F1779" s="34"/>
      <c r="G1779" s="34"/>
      <c r="H1779" s="34"/>
      <c r="I1779" s="34"/>
      <c r="J1779" s="34"/>
      <c r="K1779" s="98">
        <v>45196</v>
      </c>
      <c r="L1779" s="3" t="s">
        <v>316</v>
      </c>
      <c r="M1779" s="34">
        <v>352000</v>
      </c>
      <c r="N1779" s="34"/>
      <c r="O1779" s="34">
        <f t="shared" si="303"/>
        <v>352000</v>
      </c>
      <c r="P1779" s="34"/>
      <c r="Q1779" s="34"/>
      <c r="R1779" s="34"/>
      <c r="S1779" s="34"/>
      <c r="T1779" s="3" t="s">
        <v>2135</v>
      </c>
    </row>
    <row r="1780" spans="1:21" x14ac:dyDescent="0.35">
      <c r="A1780" s="3" t="s">
        <v>104</v>
      </c>
      <c r="B1780" s="3"/>
      <c r="C1780" s="3"/>
      <c r="D1780" s="3"/>
      <c r="E1780" s="91"/>
      <c r="F1780" s="34">
        <f>+D1780*0.8364</f>
        <v>0</v>
      </c>
      <c r="G1780" s="34"/>
      <c r="H1780" s="34"/>
      <c r="I1780" s="34"/>
      <c r="J1780" s="34"/>
      <c r="K1780" s="21"/>
      <c r="L1780" s="3"/>
      <c r="M1780" s="34"/>
      <c r="N1780" s="34"/>
      <c r="O1780" s="34"/>
      <c r="P1780" s="34"/>
      <c r="Q1780" s="34"/>
      <c r="R1780" s="34"/>
      <c r="S1780" s="34"/>
      <c r="T1780" s="3" t="s">
        <v>2135</v>
      </c>
    </row>
    <row r="1781" spans="1:21" s="95" customFormat="1" x14ac:dyDescent="0.35">
      <c r="A1781" s="18"/>
      <c r="B1781" s="18"/>
      <c r="C1781" s="18"/>
      <c r="D1781" s="18"/>
      <c r="E1781" s="94"/>
      <c r="F1781" s="23"/>
      <c r="G1781" s="23"/>
      <c r="H1781" s="23"/>
      <c r="I1781" s="23"/>
      <c r="J1781" s="23"/>
      <c r="K1781" s="36"/>
      <c r="L1781" s="18"/>
      <c r="M1781" s="23">
        <f t="shared" ref="M1781:N1781" si="304">SUM(M1769:M1780)</f>
        <v>438000</v>
      </c>
      <c r="N1781" s="23">
        <f t="shared" si="304"/>
        <v>262000</v>
      </c>
      <c r="O1781" s="23">
        <f>SUM(O1769:O1780)</f>
        <v>700000</v>
      </c>
      <c r="P1781" s="23">
        <f>+I1768-M1781</f>
        <v>-438000</v>
      </c>
      <c r="Q1781" s="23">
        <f>+J1768-N1781</f>
        <v>438000</v>
      </c>
      <c r="R1781" s="23">
        <f>+P1781+Q1781</f>
        <v>0</v>
      </c>
      <c r="S1781" s="23">
        <f>+O1781</f>
        <v>700000</v>
      </c>
      <c r="T1781" s="18"/>
      <c r="U1781" s="95" t="s">
        <v>2302</v>
      </c>
    </row>
    <row r="1782" spans="1:21" x14ac:dyDescent="0.35">
      <c r="A1782" s="3" t="s">
        <v>105</v>
      </c>
      <c r="B1782" s="3" t="s">
        <v>326</v>
      </c>
      <c r="C1782" s="3"/>
      <c r="D1782" s="3">
        <v>80.69</v>
      </c>
      <c r="E1782" s="91">
        <v>10500</v>
      </c>
      <c r="F1782" s="34">
        <f>+D1782*0.8364</f>
        <v>67.489115999999996</v>
      </c>
      <c r="G1782" s="34"/>
      <c r="H1782" s="34">
        <f>+D1782*E1782</f>
        <v>847245</v>
      </c>
      <c r="I1782" s="34">
        <f>+CEILING(F1782*G1782,1000)</f>
        <v>0</v>
      </c>
      <c r="J1782" s="34">
        <f>(H1782-I1782)</f>
        <v>847245</v>
      </c>
      <c r="K1782" s="21">
        <v>44417</v>
      </c>
      <c r="L1782" s="3" t="s">
        <v>2109</v>
      </c>
      <c r="M1782" s="34"/>
      <c r="N1782" s="34"/>
      <c r="O1782" s="34"/>
      <c r="P1782" s="34"/>
      <c r="Q1782" s="34"/>
      <c r="R1782" s="34"/>
      <c r="S1782" s="34"/>
      <c r="T1782" s="3" t="s">
        <v>2150</v>
      </c>
      <c r="U1782" s="1" t="s">
        <v>2303</v>
      </c>
    </row>
    <row r="1783" spans="1:21" x14ac:dyDescent="0.35">
      <c r="A1783" s="3" t="s">
        <v>105</v>
      </c>
      <c r="B1783" s="3"/>
      <c r="C1783" s="3"/>
      <c r="D1783" s="3"/>
      <c r="E1783" s="91"/>
      <c r="F1783" s="34"/>
      <c r="G1783" s="34"/>
      <c r="H1783" s="34"/>
      <c r="I1783" s="34"/>
      <c r="J1783" s="34"/>
      <c r="K1783" s="21">
        <v>44417</v>
      </c>
      <c r="L1783" s="3" t="s">
        <v>1182</v>
      </c>
      <c r="M1783" s="34"/>
      <c r="N1783" s="34">
        <v>11000</v>
      </c>
      <c r="O1783" s="34">
        <f t="shared" ref="O1783:O1795" si="305">+SUM(M1783:N1783)</f>
        <v>11000</v>
      </c>
      <c r="P1783" s="34"/>
      <c r="Q1783" s="34"/>
      <c r="R1783" s="34"/>
      <c r="S1783" s="34"/>
      <c r="T1783" s="3" t="s">
        <v>2150</v>
      </c>
    </row>
    <row r="1784" spans="1:21" x14ac:dyDescent="0.35">
      <c r="A1784" s="3" t="s">
        <v>105</v>
      </c>
      <c r="B1784" s="3"/>
      <c r="C1784" s="3"/>
      <c r="D1784" s="3"/>
      <c r="E1784" s="91"/>
      <c r="F1784" s="34"/>
      <c r="G1784" s="34"/>
      <c r="H1784" s="34"/>
      <c r="I1784" s="34"/>
      <c r="J1784" s="34"/>
      <c r="K1784" s="21">
        <v>44454</v>
      </c>
      <c r="L1784" s="3" t="s">
        <v>1182</v>
      </c>
      <c r="M1784" s="34"/>
      <c r="N1784" s="34">
        <v>170000</v>
      </c>
      <c r="O1784" s="34">
        <f t="shared" si="305"/>
        <v>170000</v>
      </c>
      <c r="P1784" s="34"/>
      <c r="Q1784" s="34"/>
      <c r="R1784" s="34"/>
      <c r="S1784" s="34"/>
      <c r="T1784" s="3" t="s">
        <v>2150</v>
      </c>
    </row>
    <row r="1785" spans="1:21" x14ac:dyDescent="0.35">
      <c r="A1785" s="3" t="s">
        <v>105</v>
      </c>
      <c r="B1785" s="3"/>
      <c r="C1785" s="3"/>
      <c r="D1785" s="3"/>
      <c r="E1785" s="91"/>
      <c r="F1785" s="34"/>
      <c r="G1785" s="34"/>
      <c r="H1785" s="34"/>
      <c r="I1785" s="34"/>
      <c r="J1785" s="34"/>
      <c r="K1785" s="21">
        <v>44539</v>
      </c>
      <c r="L1785" s="3" t="s">
        <v>1182</v>
      </c>
      <c r="M1785" s="34"/>
      <c r="N1785" s="34">
        <v>266000</v>
      </c>
      <c r="O1785" s="34">
        <f t="shared" si="305"/>
        <v>266000</v>
      </c>
      <c r="P1785" s="34"/>
      <c r="Q1785" s="34"/>
      <c r="R1785" s="34"/>
      <c r="S1785" s="34"/>
      <c r="T1785" s="3" t="s">
        <v>2150</v>
      </c>
    </row>
    <row r="1786" spans="1:21" x14ac:dyDescent="0.35">
      <c r="A1786" s="3" t="s">
        <v>105</v>
      </c>
      <c r="B1786" s="3"/>
      <c r="C1786" s="3"/>
      <c r="D1786" s="3"/>
      <c r="E1786" s="91"/>
      <c r="F1786" s="34"/>
      <c r="G1786" s="34"/>
      <c r="H1786" s="34"/>
      <c r="I1786" s="34"/>
      <c r="J1786" s="34"/>
      <c r="K1786" s="21">
        <v>44699</v>
      </c>
      <c r="L1786" s="3" t="s">
        <v>316</v>
      </c>
      <c r="M1786" s="34">
        <v>400000</v>
      </c>
      <c r="N1786" s="34"/>
      <c r="O1786" s="34">
        <f t="shared" si="305"/>
        <v>400000</v>
      </c>
      <c r="P1786" s="34"/>
      <c r="Q1786" s="34"/>
      <c r="R1786" s="34"/>
      <c r="S1786" s="34"/>
      <c r="T1786" s="3" t="s">
        <v>2150</v>
      </c>
    </row>
    <row r="1787" spans="1:21" x14ac:dyDescent="0.35">
      <c r="A1787" s="3" t="s">
        <v>105</v>
      </c>
      <c r="B1787" s="3"/>
      <c r="C1787" s="3"/>
      <c r="D1787" s="3"/>
      <c r="E1787" s="91"/>
      <c r="F1787" s="34"/>
      <c r="G1787" s="34"/>
      <c r="H1787" s="34"/>
      <c r="I1787" s="34"/>
      <c r="J1787" s="34"/>
      <c r="K1787" s="21"/>
      <c r="L1787" s="3"/>
      <c r="M1787" s="34"/>
      <c r="N1787" s="34"/>
      <c r="O1787" s="34"/>
      <c r="P1787" s="34"/>
      <c r="Q1787" s="34"/>
      <c r="R1787" s="34"/>
      <c r="S1787" s="34"/>
      <c r="T1787" s="3" t="s">
        <v>2150</v>
      </c>
    </row>
    <row r="1788" spans="1:21" s="95" customFormat="1" x14ac:dyDescent="0.35">
      <c r="A1788" s="18"/>
      <c r="B1788" s="18"/>
      <c r="C1788" s="18"/>
      <c r="D1788" s="18"/>
      <c r="E1788" s="94"/>
      <c r="F1788" s="23"/>
      <c r="G1788" s="23"/>
      <c r="H1788" s="23"/>
      <c r="I1788" s="23"/>
      <c r="J1788" s="23"/>
      <c r="K1788" s="36"/>
      <c r="L1788" s="18"/>
      <c r="M1788" s="23">
        <f t="shared" ref="M1788:N1788" si="306">SUM(M1783:M1787)</f>
        <v>400000</v>
      </c>
      <c r="N1788" s="23">
        <f t="shared" si="306"/>
        <v>447000</v>
      </c>
      <c r="O1788" s="23">
        <f>SUM(O1783:O1787)</f>
        <v>847000</v>
      </c>
      <c r="P1788" s="23">
        <f>+I1782-M1788</f>
        <v>-400000</v>
      </c>
      <c r="Q1788" s="23">
        <f>+J1782-N1788</f>
        <v>400245</v>
      </c>
      <c r="R1788" s="23">
        <f>+P1788+Q1788</f>
        <v>245</v>
      </c>
      <c r="S1788" s="23">
        <f>+O1788</f>
        <v>847000</v>
      </c>
      <c r="T1788" s="18"/>
      <c r="U1788" s="95" t="s">
        <v>2302</v>
      </c>
    </row>
    <row r="1789" spans="1:21" x14ac:dyDescent="0.35">
      <c r="A1789" s="3" t="s">
        <v>106</v>
      </c>
      <c r="B1789" s="3" t="s">
        <v>326</v>
      </c>
      <c r="C1789" s="3"/>
      <c r="D1789" s="3">
        <v>58.61</v>
      </c>
      <c r="E1789" s="91">
        <v>10500</v>
      </c>
      <c r="F1789" s="34">
        <f>+D1789*0.8364</f>
        <v>49.021404000000004</v>
      </c>
      <c r="G1789" s="34"/>
      <c r="H1789" s="34">
        <f>+D1789*E1789</f>
        <v>615405</v>
      </c>
      <c r="I1789" s="34">
        <f>+CEILING(F1789*G1789,1000)</f>
        <v>0</v>
      </c>
      <c r="J1789" s="34">
        <f>(H1789-I1789)</f>
        <v>615405</v>
      </c>
      <c r="K1789" s="98">
        <v>44325</v>
      </c>
      <c r="L1789" s="3" t="s">
        <v>2109</v>
      </c>
      <c r="M1789" s="34"/>
      <c r="N1789" s="34"/>
      <c r="O1789" s="34"/>
      <c r="P1789" s="34"/>
      <c r="Q1789" s="34"/>
      <c r="R1789" s="34"/>
      <c r="S1789" s="34"/>
      <c r="T1789" s="3" t="s">
        <v>2153</v>
      </c>
      <c r="U1789" s="1" t="s">
        <v>2303</v>
      </c>
    </row>
    <row r="1790" spans="1:21" x14ac:dyDescent="0.35">
      <c r="A1790" s="3" t="s">
        <v>106</v>
      </c>
      <c r="B1790" s="3"/>
      <c r="C1790" s="3"/>
      <c r="D1790" s="3"/>
      <c r="E1790" s="91"/>
      <c r="F1790" s="34"/>
      <c r="G1790" s="34"/>
      <c r="H1790" s="34"/>
      <c r="I1790" s="34"/>
      <c r="J1790" s="34"/>
      <c r="K1790" s="98">
        <v>44325</v>
      </c>
      <c r="L1790" s="3" t="s">
        <v>9</v>
      </c>
      <c r="M1790" s="34"/>
      <c r="N1790" s="34">
        <v>1100</v>
      </c>
      <c r="O1790" s="34">
        <f t="shared" si="305"/>
        <v>1100</v>
      </c>
      <c r="P1790" s="34"/>
      <c r="Q1790" s="34"/>
      <c r="R1790" s="34"/>
      <c r="S1790" s="34"/>
      <c r="T1790" s="3" t="s">
        <v>2153</v>
      </c>
    </row>
    <row r="1791" spans="1:21" x14ac:dyDescent="0.35">
      <c r="A1791" s="3" t="s">
        <v>106</v>
      </c>
      <c r="B1791" s="3"/>
      <c r="C1791" s="3"/>
      <c r="D1791" s="3"/>
      <c r="E1791" s="91"/>
      <c r="F1791" s="34"/>
      <c r="G1791" s="34"/>
      <c r="H1791" s="34"/>
      <c r="I1791" s="34"/>
      <c r="J1791" s="34"/>
      <c r="K1791" s="98">
        <v>44751</v>
      </c>
      <c r="L1791" s="3" t="s">
        <v>1182</v>
      </c>
      <c r="M1791" s="34"/>
      <c r="N1791" s="34">
        <v>-1100</v>
      </c>
      <c r="O1791" s="34">
        <f t="shared" si="305"/>
        <v>-1100</v>
      </c>
      <c r="P1791" s="34"/>
      <c r="Q1791" s="34"/>
      <c r="R1791" s="34"/>
      <c r="S1791" s="34"/>
      <c r="T1791" s="3" t="s">
        <v>2153</v>
      </c>
    </row>
    <row r="1792" spans="1:21" x14ac:dyDescent="0.35">
      <c r="A1792" s="3" t="s">
        <v>106</v>
      </c>
      <c r="B1792" s="3"/>
      <c r="C1792" s="3"/>
      <c r="D1792" s="3"/>
      <c r="E1792" s="91"/>
      <c r="F1792" s="34"/>
      <c r="G1792" s="34"/>
      <c r="H1792" s="34"/>
      <c r="I1792" s="34"/>
      <c r="J1792" s="34"/>
      <c r="K1792" s="98">
        <v>44456</v>
      </c>
      <c r="L1792" s="3" t="s">
        <v>9</v>
      </c>
      <c r="M1792" s="34"/>
      <c r="N1792" s="34">
        <v>75000</v>
      </c>
      <c r="O1792" s="34">
        <f t="shared" si="305"/>
        <v>75000</v>
      </c>
      <c r="P1792" s="34"/>
      <c r="Q1792" s="34"/>
      <c r="R1792" s="34"/>
      <c r="S1792" s="34"/>
      <c r="T1792" s="3" t="s">
        <v>2153</v>
      </c>
    </row>
    <row r="1793" spans="1:21" x14ac:dyDescent="0.35">
      <c r="A1793" s="3" t="s">
        <v>106</v>
      </c>
      <c r="B1793" s="3"/>
      <c r="C1793" s="3"/>
      <c r="D1793" s="3"/>
      <c r="E1793" s="91"/>
      <c r="F1793" s="34"/>
      <c r="G1793" s="34"/>
      <c r="H1793" s="34"/>
      <c r="I1793" s="34"/>
      <c r="J1793" s="34"/>
      <c r="K1793" s="98">
        <v>44571</v>
      </c>
      <c r="L1793" s="3" t="s">
        <v>316</v>
      </c>
      <c r="M1793" s="34">
        <v>10000</v>
      </c>
      <c r="N1793" s="34"/>
      <c r="O1793" s="34">
        <f t="shared" si="305"/>
        <v>10000</v>
      </c>
      <c r="P1793" s="34"/>
      <c r="Q1793" s="34"/>
      <c r="R1793" s="34"/>
      <c r="S1793" s="34"/>
      <c r="T1793" s="3" t="s">
        <v>2153</v>
      </c>
    </row>
    <row r="1794" spans="1:21" x14ac:dyDescent="0.35">
      <c r="A1794" s="3" t="s">
        <v>106</v>
      </c>
      <c r="B1794" s="3"/>
      <c r="C1794" s="3"/>
      <c r="D1794" s="3"/>
      <c r="E1794" s="91"/>
      <c r="F1794" s="34"/>
      <c r="G1794" s="34"/>
      <c r="H1794" s="34"/>
      <c r="I1794" s="34"/>
      <c r="J1794" s="34"/>
      <c r="K1794" s="98">
        <v>44582</v>
      </c>
      <c r="L1794" s="3" t="s">
        <v>316</v>
      </c>
      <c r="M1794" s="34">
        <v>537000</v>
      </c>
      <c r="N1794" s="34"/>
      <c r="O1794" s="34">
        <f t="shared" si="305"/>
        <v>537000</v>
      </c>
      <c r="P1794" s="34"/>
      <c r="Q1794" s="34"/>
      <c r="R1794" s="34"/>
      <c r="S1794" s="34"/>
      <c r="T1794" s="3" t="s">
        <v>2153</v>
      </c>
    </row>
    <row r="1795" spans="1:21" x14ac:dyDescent="0.35">
      <c r="A1795" s="3" t="s">
        <v>106</v>
      </c>
      <c r="B1795" s="3"/>
      <c r="C1795" s="3"/>
      <c r="D1795" s="3"/>
      <c r="E1795" s="91"/>
      <c r="F1795" s="34"/>
      <c r="G1795" s="34"/>
      <c r="H1795" s="34"/>
      <c r="I1795" s="34"/>
      <c r="J1795" s="34"/>
      <c r="K1795" s="98">
        <v>44585</v>
      </c>
      <c r="L1795" s="100" t="s">
        <v>2281</v>
      </c>
      <c r="M1795" s="34"/>
      <c r="N1795" s="100">
        <v>-6595</v>
      </c>
      <c r="O1795" s="34">
        <f t="shared" si="305"/>
        <v>-6595</v>
      </c>
      <c r="P1795" s="34"/>
      <c r="Q1795" s="34"/>
      <c r="R1795" s="34"/>
      <c r="S1795" s="34"/>
      <c r="T1795" s="3" t="s">
        <v>2153</v>
      </c>
    </row>
    <row r="1796" spans="1:21" x14ac:dyDescent="0.35">
      <c r="A1796" s="3" t="s">
        <v>106</v>
      </c>
      <c r="B1796" s="3"/>
      <c r="C1796" s="3"/>
      <c r="D1796" s="3"/>
      <c r="E1796" s="91"/>
      <c r="F1796" s="34">
        <f>+D1796*0.8364</f>
        <v>0</v>
      </c>
      <c r="G1796" s="34"/>
      <c r="H1796" s="34"/>
      <c r="I1796" s="34"/>
      <c r="J1796" s="34"/>
      <c r="K1796" s="21"/>
      <c r="L1796" s="3"/>
      <c r="M1796" s="34"/>
      <c r="N1796" s="34"/>
      <c r="O1796" s="34"/>
      <c r="P1796" s="34"/>
      <c r="Q1796" s="34"/>
      <c r="R1796" s="34"/>
      <c r="S1796" s="34"/>
      <c r="T1796" s="3" t="s">
        <v>2153</v>
      </c>
    </row>
    <row r="1797" spans="1:21" s="95" customFormat="1" x14ac:dyDescent="0.35">
      <c r="A1797" s="18"/>
      <c r="B1797" s="18"/>
      <c r="C1797" s="18"/>
      <c r="D1797" s="18"/>
      <c r="E1797" s="94"/>
      <c r="F1797" s="23"/>
      <c r="G1797" s="23"/>
      <c r="H1797" s="23"/>
      <c r="I1797" s="23"/>
      <c r="J1797" s="23"/>
      <c r="K1797" s="36"/>
      <c r="L1797" s="18"/>
      <c r="M1797" s="23">
        <f t="shared" ref="M1797:N1797" si="307">SUM(M1790:M1796)</f>
        <v>547000</v>
      </c>
      <c r="N1797" s="23">
        <f t="shared" si="307"/>
        <v>68405</v>
      </c>
      <c r="O1797" s="23">
        <f>SUM(O1790:O1796)</f>
        <v>615405</v>
      </c>
      <c r="P1797" s="23">
        <f>+I1789-M1797</f>
        <v>-547000</v>
      </c>
      <c r="Q1797" s="23">
        <f>+J1789-N1797</f>
        <v>547000</v>
      </c>
      <c r="R1797" s="23">
        <f>+P1797+Q1797</f>
        <v>0</v>
      </c>
      <c r="S1797" s="23">
        <f>+O1797</f>
        <v>615405</v>
      </c>
      <c r="T1797" s="18"/>
      <c r="U1797" s="95" t="s">
        <v>2302</v>
      </c>
    </row>
    <row r="1798" spans="1:21" x14ac:dyDescent="0.35">
      <c r="A1798" s="3" t="s">
        <v>107</v>
      </c>
      <c r="B1798" s="3" t="s">
        <v>326</v>
      </c>
      <c r="C1798" s="3"/>
      <c r="D1798" s="3">
        <v>46.66</v>
      </c>
      <c r="E1798" s="91">
        <v>10000</v>
      </c>
      <c r="F1798" s="34">
        <f>+D1798*0.8364</f>
        <v>39.026423999999999</v>
      </c>
      <c r="G1798" s="34"/>
      <c r="H1798" s="34">
        <f>+D1798*E1798</f>
        <v>466599.99999999994</v>
      </c>
      <c r="I1798" s="34">
        <f>+CEILING(F1798*G1798,1000)</f>
        <v>0</v>
      </c>
      <c r="J1798" s="34">
        <f>(H1798-I1798)</f>
        <v>466599.99999999994</v>
      </c>
      <c r="K1798" s="21">
        <v>44325</v>
      </c>
      <c r="L1798" s="3" t="s">
        <v>2109</v>
      </c>
      <c r="M1798" s="34"/>
      <c r="N1798" s="34"/>
      <c r="O1798" s="34"/>
      <c r="P1798" s="34"/>
      <c r="Q1798" s="34"/>
      <c r="R1798" s="34"/>
      <c r="S1798" s="34"/>
      <c r="T1798" s="3" t="s">
        <v>2153</v>
      </c>
      <c r="U1798" s="1" t="s">
        <v>2303</v>
      </c>
    </row>
    <row r="1799" spans="1:21" x14ac:dyDescent="0.35">
      <c r="A1799" s="3" t="s">
        <v>107</v>
      </c>
      <c r="B1799" s="3"/>
      <c r="C1799" s="3"/>
      <c r="D1799" s="3"/>
      <c r="E1799" s="91"/>
      <c r="F1799" s="34"/>
      <c r="G1799" s="34"/>
      <c r="H1799" s="34"/>
      <c r="I1799" s="34"/>
      <c r="J1799" s="34"/>
      <c r="K1799" s="21">
        <v>44585</v>
      </c>
      <c r="L1799" s="100" t="s">
        <v>2282</v>
      </c>
      <c r="M1799" s="34"/>
      <c r="N1799" s="100">
        <v>6595</v>
      </c>
      <c r="O1799" s="34">
        <f t="shared" ref="O1799:O1825" si="308">+SUM(M1799:N1799)</f>
        <v>6595</v>
      </c>
      <c r="P1799" s="34"/>
      <c r="Q1799" s="34"/>
      <c r="R1799" s="34"/>
      <c r="S1799" s="34"/>
      <c r="T1799" s="3" t="s">
        <v>2153</v>
      </c>
    </row>
    <row r="1800" spans="1:21" x14ac:dyDescent="0.35">
      <c r="A1800" s="3" t="s">
        <v>107</v>
      </c>
      <c r="B1800" s="3"/>
      <c r="C1800" s="3"/>
      <c r="D1800" s="3"/>
      <c r="E1800" s="91"/>
      <c r="F1800" s="34"/>
      <c r="G1800" s="34"/>
      <c r="H1800" s="34"/>
      <c r="I1800" s="34"/>
      <c r="J1800" s="34"/>
      <c r="K1800" s="21">
        <v>44582</v>
      </c>
      <c r="L1800" s="3" t="s">
        <v>1182</v>
      </c>
      <c r="M1800" s="34"/>
      <c r="N1800" s="34">
        <v>389000</v>
      </c>
      <c r="O1800" s="34">
        <f t="shared" si="308"/>
        <v>389000</v>
      </c>
      <c r="P1800" s="34"/>
      <c r="Q1800" s="34"/>
      <c r="R1800" s="34"/>
      <c r="S1800" s="34"/>
      <c r="T1800" s="3" t="s">
        <v>2153</v>
      </c>
    </row>
    <row r="1801" spans="1:21" x14ac:dyDescent="0.35">
      <c r="A1801" s="3" t="s">
        <v>107</v>
      </c>
      <c r="B1801" s="3"/>
      <c r="C1801" s="3"/>
      <c r="D1801" s="3"/>
      <c r="E1801" s="91"/>
      <c r="F1801" s="34"/>
      <c r="G1801" s="34"/>
      <c r="H1801" s="34"/>
      <c r="I1801" s="34"/>
      <c r="J1801" s="34"/>
      <c r="K1801" s="21">
        <v>44584</v>
      </c>
      <c r="L1801" s="3" t="s">
        <v>1182</v>
      </c>
      <c r="M1801" s="34"/>
      <c r="N1801" s="34">
        <v>20000</v>
      </c>
      <c r="O1801" s="34">
        <f t="shared" si="308"/>
        <v>20000</v>
      </c>
      <c r="P1801" s="34"/>
      <c r="Q1801" s="34"/>
      <c r="R1801" s="34"/>
      <c r="S1801" s="34"/>
      <c r="T1801" s="3" t="s">
        <v>2153</v>
      </c>
    </row>
    <row r="1802" spans="1:21" x14ac:dyDescent="0.35">
      <c r="A1802" s="3" t="s">
        <v>107</v>
      </c>
      <c r="B1802" s="3"/>
      <c r="C1802" s="3"/>
      <c r="D1802" s="3"/>
      <c r="E1802" s="91"/>
      <c r="F1802" s="34"/>
      <c r="G1802" s="34"/>
      <c r="H1802" s="34"/>
      <c r="I1802" s="34"/>
      <c r="J1802" s="34"/>
      <c r="K1802" s="21">
        <v>44585</v>
      </c>
      <c r="L1802" s="3" t="s">
        <v>1182</v>
      </c>
      <c r="M1802" s="34"/>
      <c r="N1802" s="34">
        <v>51000</v>
      </c>
      <c r="O1802" s="34">
        <f t="shared" si="308"/>
        <v>51000</v>
      </c>
      <c r="P1802" s="34"/>
      <c r="Q1802" s="34"/>
      <c r="R1802" s="34"/>
      <c r="S1802" s="34"/>
      <c r="T1802" s="3" t="s">
        <v>2153</v>
      </c>
    </row>
    <row r="1803" spans="1:21" x14ac:dyDescent="0.35">
      <c r="A1803" s="3" t="s">
        <v>107</v>
      </c>
      <c r="B1803" s="3"/>
      <c r="C1803" s="3"/>
      <c r="D1803" s="3"/>
      <c r="E1803" s="91"/>
      <c r="F1803" s="34"/>
      <c r="G1803" s="34"/>
      <c r="H1803" s="34"/>
      <c r="I1803" s="34"/>
      <c r="J1803" s="34"/>
      <c r="K1803" s="21"/>
      <c r="L1803" s="3"/>
      <c r="M1803" s="34"/>
      <c r="N1803" s="34"/>
      <c r="O1803" s="34"/>
      <c r="P1803" s="34"/>
      <c r="Q1803" s="34"/>
      <c r="R1803" s="34"/>
      <c r="S1803" s="34"/>
      <c r="T1803" s="3" t="s">
        <v>2153</v>
      </c>
    </row>
    <row r="1804" spans="1:21" s="95" customFormat="1" x14ac:dyDescent="0.35">
      <c r="A1804" s="18"/>
      <c r="B1804" s="18"/>
      <c r="C1804" s="18"/>
      <c r="D1804" s="18"/>
      <c r="E1804" s="94"/>
      <c r="F1804" s="23"/>
      <c r="G1804" s="23"/>
      <c r="H1804" s="23"/>
      <c r="I1804" s="23"/>
      <c r="J1804" s="23"/>
      <c r="K1804" s="36"/>
      <c r="L1804" s="18"/>
      <c r="M1804" s="23">
        <f t="shared" ref="M1804:N1804" si="309">SUM(M1799:M1803)</f>
        <v>0</v>
      </c>
      <c r="N1804" s="23">
        <f t="shared" si="309"/>
        <v>466595</v>
      </c>
      <c r="O1804" s="23">
        <f>SUM(O1799:O1803)</f>
        <v>466595</v>
      </c>
      <c r="P1804" s="23">
        <f>+I1798-M1804</f>
        <v>0</v>
      </c>
      <c r="Q1804" s="23">
        <f>+J1798-N1804</f>
        <v>4.9999999999417923</v>
      </c>
      <c r="R1804" s="23">
        <f>+P1804+Q1804</f>
        <v>4.9999999999417923</v>
      </c>
      <c r="S1804" s="23">
        <f>+O1804</f>
        <v>466595</v>
      </c>
      <c r="T1804" s="18"/>
      <c r="U1804" s="95" t="s">
        <v>2302</v>
      </c>
    </row>
    <row r="1805" spans="1:21" x14ac:dyDescent="0.35">
      <c r="A1805" s="3" t="s">
        <v>108</v>
      </c>
      <c r="B1805" s="3" t="s">
        <v>326</v>
      </c>
      <c r="C1805" s="3"/>
      <c r="D1805" s="3">
        <v>93.34</v>
      </c>
      <c r="E1805" s="91">
        <v>10000</v>
      </c>
      <c r="F1805" s="34">
        <f>+D1805*0.8364</f>
        <v>78.069576000000012</v>
      </c>
      <c r="G1805" s="34"/>
      <c r="H1805" s="34">
        <f>+D1805*E1805</f>
        <v>933400</v>
      </c>
      <c r="I1805" s="34">
        <f>+CEILING(F1805*G1805,1000)</f>
        <v>0</v>
      </c>
      <c r="J1805" s="34">
        <f>(H1805-I1805)</f>
        <v>933400</v>
      </c>
      <c r="K1805" s="98">
        <v>44355</v>
      </c>
      <c r="L1805" s="3" t="s">
        <v>2109</v>
      </c>
      <c r="M1805" s="34"/>
      <c r="N1805" s="34"/>
      <c r="O1805" s="34"/>
      <c r="P1805" s="34"/>
      <c r="Q1805" s="34"/>
      <c r="R1805" s="34"/>
      <c r="S1805" s="34"/>
      <c r="T1805" s="3" t="s">
        <v>2144</v>
      </c>
      <c r="U1805" s="1" t="s">
        <v>2303</v>
      </c>
    </row>
    <row r="1806" spans="1:21" x14ac:dyDescent="0.35">
      <c r="A1806" s="3" t="s">
        <v>108</v>
      </c>
      <c r="B1806" s="3"/>
      <c r="C1806" s="3"/>
      <c r="D1806" s="3"/>
      <c r="E1806" s="91"/>
      <c r="F1806" s="34"/>
      <c r="G1806" s="34"/>
      <c r="H1806" s="34"/>
      <c r="I1806" s="34"/>
      <c r="J1806" s="34"/>
      <c r="K1806" s="98">
        <v>44355</v>
      </c>
      <c r="L1806" s="3" t="s">
        <v>316</v>
      </c>
      <c r="M1806" s="34">
        <v>25000</v>
      </c>
      <c r="N1806" s="34"/>
      <c r="O1806" s="34">
        <f t="shared" si="308"/>
        <v>25000</v>
      </c>
      <c r="P1806" s="34"/>
      <c r="Q1806" s="34"/>
      <c r="R1806" s="34"/>
      <c r="S1806" s="34"/>
      <c r="T1806" s="3" t="s">
        <v>2144</v>
      </c>
    </row>
    <row r="1807" spans="1:21" x14ac:dyDescent="0.35">
      <c r="A1807" s="3" t="s">
        <v>108</v>
      </c>
      <c r="B1807" s="3"/>
      <c r="C1807" s="3"/>
      <c r="D1807" s="3"/>
      <c r="E1807" s="91"/>
      <c r="F1807" s="34"/>
      <c r="G1807" s="34"/>
      <c r="H1807" s="34"/>
      <c r="I1807" s="34"/>
      <c r="J1807" s="34"/>
      <c r="K1807" s="98">
        <v>44355</v>
      </c>
      <c r="L1807" s="3" t="s">
        <v>316</v>
      </c>
      <c r="M1807" s="34">
        <v>25000</v>
      </c>
      <c r="N1807" s="34"/>
      <c r="O1807" s="34">
        <f t="shared" si="308"/>
        <v>25000</v>
      </c>
      <c r="P1807" s="34"/>
      <c r="Q1807" s="34"/>
      <c r="R1807" s="34"/>
      <c r="S1807" s="34"/>
      <c r="T1807" s="3" t="s">
        <v>2144</v>
      </c>
    </row>
    <row r="1808" spans="1:21" x14ac:dyDescent="0.35">
      <c r="A1808" s="3" t="s">
        <v>108</v>
      </c>
      <c r="B1808" s="3"/>
      <c r="C1808" s="3"/>
      <c r="D1808" s="3"/>
      <c r="E1808" s="91"/>
      <c r="F1808" s="34"/>
      <c r="G1808" s="34"/>
      <c r="H1808" s="34"/>
      <c r="I1808" s="34"/>
      <c r="J1808" s="34"/>
      <c r="K1808" s="98">
        <v>44508</v>
      </c>
      <c r="L1808" s="3" t="s">
        <v>1182</v>
      </c>
      <c r="M1808" s="34"/>
      <c r="N1808" s="34">
        <v>125000</v>
      </c>
      <c r="O1808" s="34">
        <f t="shared" si="308"/>
        <v>125000</v>
      </c>
      <c r="P1808" s="34"/>
      <c r="Q1808" s="34"/>
      <c r="R1808" s="34"/>
      <c r="S1808" s="34"/>
      <c r="T1808" s="3" t="s">
        <v>2144</v>
      </c>
    </row>
    <row r="1809" spans="1:20" x14ac:dyDescent="0.35">
      <c r="A1809" s="3" t="s">
        <v>108</v>
      </c>
      <c r="B1809" s="3"/>
      <c r="C1809" s="3"/>
      <c r="D1809" s="3"/>
      <c r="E1809" s="91"/>
      <c r="F1809" s="34">
        <f>+D1809*0.8364</f>
        <v>0</v>
      </c>
      <c r="G1809" s="34"/>
      <c r="H1809" s="34"/>
      <c r="I1809" s="34"/>
      <c r="J1809" s="34"/>
      <c r="K1809" s="98">
        <v>44387</v>
      </c>
      <c r="L1809" s="3" t="s">
        <v>316</v>
      </c>
      <c r="M1809" s="34">
        <v>99999</v>
      </c>
      <c r="N1809" s="34"/>
      <c r="O1809" s="34">
        <f t="shared" si="308"/>
        <v>99999</v>
      </c>
      <c r="P1809" s="34"/>
      <c r="Q1809" s="34"/>
      <c r="R1809" s="34"/>
      <c r="S1809" s="34"/>
      <c r="T1809" s="3" t="s">
        <v>2144</v>
      </c>
    </row>
    <row r="1810" spans="1:20" x14ac:dyDescent="0.35">
      <c r="A1810" s="3" t="s">
        <v>108</v>
      </c>
      <c r="B1810" s="3"/>
      <c r="C1810" s="3"/>
      <c r="D1810" s="3"/>
      <c r="E1810" s="91"/>
      <c r="F1810" s="34"/>
      <c r="G1810" s="34"/>
      <c r="H1810" s="34"/>
      <c r="I1810" s="34"/>
      <c r="J1810" s="34"/>
      <c r="K1810" s="98">
        <v>44387</v>
      </c>
      <c r="L1810" s="3" t="s">
        <v>316</v>
      </c>
      <c r="M1810" s="34">
        <v>1</v>
      </c>
      <c r="N1810" s="34"/>
      <c r="O1810" s="34">
        <f t="shared" si="308"/>
        <v>1</v>
      </c>
      <c r="P1810" s="34"/>
      <c r="Q1810" s="34"/>
      <c r="R1810" s="34"/>
      <c r="S1810" s="34"/>
      <c r="T1810" s="3" t="s">
        <v>2144</v>
      </c>
    </row>
    <row r="1811" spans="1:20" x14ac:dyDescent="0.35">
      <c r="A1811" s="3" t="s">
        <v>108</v>
      </c>
      <c r="B1811" s="3"/>
      <c r="C1811" s="3"/>
      <c r="D1811" s="3"/>
      <c r="E1811" s="91"/>
      <c r="F1811" s="34"/>
      <c r="G1811" s="34"/>
      <c r="H1811" s="34"/>
      <c r="I1811" s="34"/>
      <c r="J1811" s="34"/>
      <c r="K1811" s="98">
        <v>44387</v>
      </c>
      <c r="L1811" s="3" t="s">
        <v>316</v>
      </c>
      <c r="M1811" s="34">
        <v>57000</v>
      </c>
      <c r="N1811" s="34"/>
      <c r="O1811" s="34">
        <f t="shared" si="308"/>
        <v>57000</v>
      </c>
      <c r="P1811" s="34"/>
      <c r="Q1811" s="34"/>
      <c r="R1811" s="34"/>
      <c r="S1811" s="34"/>
      <c r="T1811" s="3" t="s">
        <v>2144</v>
      </c>
    </row>
    <row r="1812" spans="1:20" x14ac:dyDescent="0.35">
      <c r="A1812" s="3" t="s">
        <v>108</v>
      </c>
      <c r="B1812" s="3"/>
      <c r="C1812" s="3"/>
      <c r="D1812" s="3"/>
      <c r="E1812" s="91"/>
      <c r="F1812" s="34"/>
      <c r="G1812" s="34"/>
      <c r="H1812" s="34"/>
      <c r="I1812" s="34"/>
      <c r="J1812" s="34"/>
      <c r="K1812" s="98">
        <v>44387</v>
      </c>
      <c r="L1812" s="3" t="s">
        <v>316</v>
      </c>
      <c r="M1812" s="34">
        <v>23000</v>
      </c>
      <c r="N1812" s="34"/>
      <c r="O1812" s="34">
        <f t="shared" si="308"/>
        <v>23000</v>
      </c>
      <c r="P1812" s="34"/>
      <c r="Q1812" s="34"/>
      <c r="R1812" s="34"/>
      <c r="S1812" s="34"/>
      <c r="T1812" s="3" t="s">
        <v>2144</v>
      </c>
    </row>
    <row r="1813" spans="1:20" x14ac:dyDescent="0.35">
      <c r="A1813" s="3" t="s">
        <v>108</v>
      </c>
      <c r="B1813" s="3"/>
      <c r="C1813" s="3"/>
      <c r="D1813" s="3"/>
      <c r="E1813" s="91"/>
      <c r="F1813" s="34"/>
      <c r="G1813" s="34"/>
      <c r="H1813" s="34"/>
      <c r="I1813" s="34"/>
      <c r="J1813" s="34"/>
      <c r="K1813" s="98">
        <v>44387</v>
      </c>
      <c r="L1813" s="3" t="s">
        <v>316</v>
      </c>
      <c r="M1813" s="34">
        <v>30000</v>
      </c>
      <c r="N1813" s="34"/>
      <c r="O1813" s="34">
        <f t="shared" si="308"/>
        <v>30000</v>
      </c>
      <c r="P1813" s="34"/>
      <c r="Q1813" s="34"/>
      <c r="R1813" s="34"/>
      <c r="S1813" s="34"/>
      <c r="T1813" s="3" t="s">
        <v>2144</v>
      </c>
    </row>
    <row r="1814" spans="1:20" x14ac:dyDescent="0.35">
      <c r="A1814" s="3" t="s">
        <v>108</v>
      </c>
      <c r="B1814" s="3"/>
      <c r="C1814" s="3"/>
      <c r="D1814" s="3"/>
      <c r="E1814" s="91"/>
      <c r="F1814" s="34"/>
      <c r="G1814" s="34"/>
      <c r="H1814" s="34"/>
      <c r="I1814" s="34"/>
      <c r="J1814" s="34"/>
      <c r="K1814" s="98">
        <v>44498</v>
      </c>
      <c r="L1814" s="3" t="s">
        <v>1182</v>
      </c>
      <c r="M1814" s="34"/>
      <c r="N1814" s="34">
        <v>-175000</v>
      </c>
      <c r="O1814" s="34">
        <f t="shared" si="308"/>
        <v>-175000</v>
      </c>
      <c r="P1814" s="34"/>
      <c r="Q1814" s="34"/>
      <c r="R1814" s="34"/>
      <c r="S1814" s="34"/>
      <c r="T1814" s="3" t="s">
        <v>2144</v>
      </c>
    </row>
    <row r="1815" spans="1:20" x14ac:dyDescent="0.35">
      <c r="A1815" s="3" t="s">
        <v>108</v>
      </c>
      <c r="B1815" s="3"/>
      <c r="C1815" s="3"/>
      <c r="D1815" s="3"/>
      <c r="E1815" s="91"/>
      <c r="F1815" s="34"/>
      <c r="G1815" s="34"/>
      <c r="H1815" s="34"/>
      <c r="I1815" s="34"/>
      <c r="J1815" s="34"/>
      <c r="K1815" s="98">
        <v>44508</v>
      </c>
      <c r="L1815" s="3" t="s">
        <v>1182</v>
      </c>
      <c r="M1815" s="34"/>
      <c r="N1815" s="34">
        <v>94000</v>
      </c>
      <c r="O1815" s="34">
        <f t="shared" si="308"/>
        <v>94000</v>
      </c>
      <c r="P1815" s="34"/>
      <c r="Q1815" s="34"/>
      <c r="R1815" s="34"/>
      <c r="S1815" s="34"/>
      <c r="T1815" s="3" t="s">
        <v>2144</v>
      </c>
    </row>
    <row r="1816" spans="1:20" x14ac:dyDescent="0.35">
      <c r="A1816" s="3" t="s">
        <v>108</v>
      </c>
      <c r="B1816" s="3"/>
      <c r="C1816" s="3"/>
      <c r="D1816" s="3"/>
      <c r="E1816" s="91"/>
      <c r="F1816" s="34"/>
      <c r="G1816" s="34"/>
      <c r="H1816" s="34"/>
      <c r="I1816" s="34"/>
      <c r="J1816" s="34"/>
      <c r="K1816" s="98">
        <v>44508</v>
      </c>
      <c r="L1816" s="3" t="s">
        <v>316</v>
      </c>
      <c r="M1816" s="34">
        <v>45000</v>
      </c>
      <c r="N1816" s="34"/>
      <c r="O1816" s="34">
        <f t="shared" si="308"/>
        <v>45000</v>
      </c>
      <c r="P1816" s="34"/>
      <c r="Q1816" s="34"/>
      <c r="R1816" s="34"/>
      <c r="S1816" s="34"/>
      <c r="T1816" s="3" t="s">
        <v>2144</v>
      </c>
    </row>
    <row r="1817" spans="1:20" x14ac:dyDescent="0.35">
      <c r="A1817" s="3" t="s">
        <v>108</v>
      </c>
      <c r="B1817" s="3"/>
      <c r="C1817" s="3"/>
      <c r="D1817" s="3"/>
      <c r="E1817" s="91"/>
      <c r="F1817" s="34">
        <f>+D1817*0.8364</f>
        <v>0</v>
      </c>
      <c r="G1817" s="34"/>
      <c r="H1817" s="34"/>
      <c r="I1817" s="34"/>
      <c r="J1817" s="34"/>
      <c r="K1817" s="98">
        <v>44508</v>
      </c>
      <c r="L1817" s="3" t="s">
        <v>316</v>
      </c>
      <c r="M1817" s="34">
        <v>70000</v>
      </c>
      <c r="N1817" s="34"/>
      <c r="O1817" s="34">
        <f t="shared" si="308"/>
        <v>70000</v>
      </c>
      <c r="P1817" s="34"/>
      <c r="Q1817" s="34"/>
      <c r="R1817" s="34"/>
      <c r="S1817" s="34"/>
      <c r="T1817" s="3" t="s">
        <v>2144</v>
      </c>
    </row>
    <row r="1818" spans="1:20" x14ac:dyDescent="0.35">
      <c r="A1818" s="3" t="s">
        <v>108</v>
      </c>
      <c r="B1818" s="3"/>
      <c r="C1818" s="3"/>
      <c r="D1818" s="3"/>
      <c r="E1818" s="91"/>
      <c r="F1818" s="34"/>
      <c r="G1818" s="34"/>
      <c r="H1818" s="34"/>
      <c r="I1818" s="34"/>
      <c r="J1818" s="34"/>
      <c r="K1818" s="98">
        <v>44509</v>
      </c>
      <c r="L1818" s="100" t="s">
        <v>2283</v>
      </c>
      <c r="M1818" s="34"/>
      <c r="N1818" s="100">
        <v>-69000</v>
      </c>
      <c r="O1818" s="34">
        <f t="shared" si="308"/>
        <v>-69000</v>
      </c>
      <c r="P1818" s="34"/>
      <c r="Q1818" s="34"/>
      <c r="R1818" s="34"/>
      <c r="S1818" s="34"/>
      <c r="T1818" s="3" t="s">
        <v>2144</v>
      </c>
    </row>
    <row r="1819" spans="1:20" x14ac:dyDescent="0.35">
      <c r="A1819" s="3" t="s">
        <v>108</v>
      </c>
      <c r="B1819" s="3"/>
      <c r="C1819" s="3"/>
      <c r="D1819" s="3"/>
      <c r="E1819" s="91"/>
      <c r="F1819" s="34"/>
      <c r="G1819" s="34"/>
      <c r="H1819" s="34"/>
      <c r="I1819" s="34"/>
      <c r="J1819" s="34"/>
      <c r="K1819" s="98">
        <v>44581</v>
      </c>
      <c r="L1819" s="3" t="s">
        <v>316</v>
      </c>
      <c r="M1819" s="34">
        <v>220000</v>
      </c>
      <c r="N1819" s="34"/>
      <c r="O1819" s="34">
        <f t="shared" si="308"/>
        <v>220000</v>
      </c>
      <c r="P1819" s="34"/>
      <c r="Q1819" s="34"/>
      <c r="R1819" s="34"/>
      <c r="S1819" s="34"/>
      <c r="T1819" s="3" t="s">
        <v>2144</v>
      </c>
    </row>
    <row r="1820" spans="1:20" x14ac:dyDescent="0.35">
      <c r="A1820" s="3" t="s">
        <v>108</v>
      </c>
      <c r="B1820" s="3"/>
      <c r="C1820" s="3"/>
      <c r="D1820" s="3"/>
      <c r="E1820" s="91"/>
      <c r="F1820" s="34"/>
      <c r="G1820" s="34"/>
      <c r="H1820" s="34"/>
      <c r="I1820" s="34"/>
      <c r="J1820" s="34"/>
      <c r="K1820" s="98">
        <v>44582</v>
      </c>
      <c r="L1820" s="3" t="s">
        <v>316</v>
      </c>
      <c r="M1820" s="34">
        <v>200000</v>
      </c>
      <c r="N1820" s="34"/>
      <c r="O1820" s="34">
        <f t="shared" si="308"/>
        <v>200000</v>
      </c>
      <c r="P1820" s="34"/>
      <c r="Q1820" s="34"/>
      <c r="R1820" s="34"/>
      <c r="S1820" s="34"/>
      <c r="T1820" s="3" t="s">
        <v>2144</v>
      </c>
    </row>
    <row r="1821" spans="1:20" x14ac:dyDescent="0.35">
      <c r="A1821" s="3" t="s">
        <v>108</v>
      </c>
      <c r="B1821" s="3"/>
      <c r="C1821" s="3"/>
      <c r="D1821" s="3"/>
      <c r="E1821" s="91"/>
      <c r="F1821" s="34"/>
      <c r="G1821" s="34"/>
      <c r="H1821" s="34"/>
      <c r="I1821" s="34"/>
      <c r="J1821" s="34"/>
      <c r="K1821" s="98">
        <v>44582</v>
      </c>
      <c r="L1821" s="3" t="s">
        <v>9</v>
      </c>
      <c r="M1821" s="34"/>
      <c r="N1821" s="34">
        <v>488400</v>
      </c>
      <c r="O1821" s="34">
        <f t="shared" si="308"/>
        <v>488400</v>
      </c>
      <c r="P1821" s="34"/>
      <c r="Q1821" s="34"/>
      <c r="R1821" s="34"/>
      <c r="S1821" s="34"/>
      <c r="T1821" s="3" t="s">
        <v>2144</v>
      </c>
    </row>
    <row r="1822" spans="1:20" x14ac:dyDescent="0.35">
      <c r="A1822" s="3" t="s">
        <v>108</v>
      </c>
      <c r="B1822" s="3"/>
      <c r="C1822" s="3"/>
      <c r="D1822" s="3"/>
      <c r="E1822" s="91"/>
      <c r="F1822" s="34"/>
      <c r="G1822" s="34"/>
      <c r="H1822" s="34"/>
      <c r="I1822" s="34"/>
      <c r="J1822" s="34"/>
      <c r="K1822" s="98">
        <v>44580</v>
      </c>
      <c r="L1822" s="3" t="s">
        <v>316</v>
      </c>
      <c r="M1822" s="34">
        <v>-30000</v>
      </c>
      <c r="N1822" s="34"/>
      <c r="O1822" s="34">
        <f t="shared" si="308"/>
        <v>-30000</v>
      </c>
      <c r="P1822" s="34"/>
      <c r="Q1822" s="34"/>
      <c r="R1822" s="34"/>
      <c r="S1822" s="34"/>
      <c r="T1822" s="3" t="s">
        <v>2144</v>
      </c>
    </row>
    <row r="1823" spans="1:20" x14ac:dyDescent="0.35">
      <c r="A1823" s="3" t="s">
        <v>108</v>
      </c>
      <c r="B1823" s="3"/>
      <c r="C1823" s="3"/>
      <c r="D1823" s="3"/>
      <c r="E1823" s="91"/>
      <c r="F1823" s="34"/>
      <c r="G1823" s="34"/>
      <c r="H1823" s="34"/>
      <c r="I1823" s="34"/>
      <c r="J1823" s="34"/>
      <c r="K1823" s="98">
        <v>44580</v>
      </c>
      <c r="L1823" s="3" t="s">
        <v>316</v>
      </c>
      <c r="M1823" s="34">
        <v>-170000</v>
      </c>
      <c r="N1823" s="34"/>
      <c r="O1823" s="34">
        <f t="shared" si="308"/>
        <v>-170000</v>
      </c>
      <c r="P1823" s="34"/>
      <c r="Q1823" s="34"/>
      <c r="R1823" s="34"/>
      <c r="S1823" s="34"/>
      <c r="T1823" s="3" t="s">
        <v>2144</v>
      </c>
    </row>
    <row r="1824" spans="1:20" x14ac:dyDescent="0.35">
      <c r="A1824" s="3" t="s">
        <v>108</v>
      </c>
      <c r="B1824" s="3"/>
      <c r="C1824" s="3"/>
      <c r="D1824" s="3"/>
      <c r="E1824" s="91"/>
      <c r="F1824" s="34"/>
      <c r="G1824" s="34"/>
      <c r="H1824" s="34"/>
      <c r="I1824" s="34"/>
      <c r="J1824" s="34"/>
      <c r="K1824" s="98">
        <v>44580</v>
      </c>
      <c r="L1824" s="3" t="s">
        <v>316</v>
      </c>
      <c r="M1824" s="34">
        <v>-45000</v>
      </c>
      <c r="N1824" s="34"/>
      <c r="O1824" s="34">
        <f t="shared" si="308"/>
        <v>-45000</v>
      </c>
      <c r="P1824" s="34"/>
      <c r="Q1824" s="34"/>
      <c r="R1824" s="34"/>
      <c r="S1824" s="34"/>
      <c r="T1824" s="3" t="s">
        <v>2144</v>
      </c>
    </row>
    <row r="1825" spans="1:21" x14ac:dyDescent="0.35">
      <c r="A1825" s="3" t="s">
        <v>108</v>
      </c>
      <c r="B1825" s="3"/>
      <c r="C1825" s="3"/>
      <c r="D1825" s="3"/>
      <c r="E1825" s="91"/>
      <c r="F1825" s="34"/>
      <c r="G1825" s="34"/>
      <c r="H1825" s="34"/>
      <c r="I1825" s="34"/>
      <c r="J1825" s="34"/>
      <c r="K1825" s="98">
        <v>44580</v>
      </c>
      <c r="L1825" s="3" t="s">
        <v>316</v>
      </c>
      <c r="M1825" s="34">
        <v>-80000</v>
      </c>
      <c r="N1825" s="34"/>
      <c r="O1825" s="34">
        <f t="shared" si="308"/>
        <v>-80000</v>
      </c>
      <c r="P1825" s="34"/>
      <c r="Q1825" s="34"/>
      <c r="R1825" s="34"/>
      <c r="S1825" s="34"/>
      <c r="T1825" s="3" t="s">
        <v>2144</v>
      </c>
    </row>
    <row r="1826" spans="1:21" x14ac:dyDescent="0.35">
      <c r="A1826" s="3" t="s">
        <v>108</v>
      </c>
      <c r="B1826" s="3"/>
      <c r="C1826" s="3"/>
      <c r="D1826" s="3"/>
      <c r="E1826" s="91"/>
      <c r="F1826" s="34"/>
      <c r="G1826" s="34"/>
      <c r="H1826" s="34"/>
      <c r="I1826" s="34"/>
      <c r="J1826" s="34"/>
      <c r="K1826" s="3"/>
      <c r="L1826" s="3"/>
      <c r="M1826" s="34"/>
      <c r="N1826" s="34"/>
      <c r="O1826" s="34"/>
      <c r="P1826" s="34"/>
      <c r="Q1826" s="34"/>
      <c r="R1826" s="34"/>
      <c r="S1826" s="34"/>
      <c r="T1826" s="3" t="s">
        <v>2144</v>
      </c>
    </row>
    <row r="1827" spans="1:21" s="95" customFormat="1" x14ac:dyDescent="0.35">
      <c r="A1827" s="18"/>
      <c r="B1827" s="18"/>
      <c r="C1827" s="18"/>
      <c r="D1827" s="18"/>
      <c r="E1827" s="94"/>
      <c r="F1827" s="23"/>
      <c r="G1827" s="23"/>
      <c r="H1827" s="23"/>
      <c r="I1827" s="23"/>
      <c r="J1827" s="23"/>
      <c r="K1827" s="18"/>
      <c r="L1827" s="18"/>
      <c r="M1827" s="23">
        <f t="shared" ref="M1827:N1827" si="310">SUM(M1806:M1826)</f>
        <v>470000</v>
      </c>
      <c r="N1827" s="23">
        <f t="shared" si="310"/>
        <v>463400</v>
      </c>
      <c r="O1827" s="23">
        <f>SUM(O1806:O1826)</f>
        <v>933400</v>
      </c>
      <c r="P1827" s="23">
        <f>+I1805-M1827</f>
        <v>-470000</v>
      </c>
      <c r="Q1827" s="23">
        <f>+J1805-N1827</f>
        <v>470000</v>
      </c>
      <c r="R1827" s="23">
        <f>+P1827+Q1827</f>
        <v>0</v>
      </c>
      <c r="S1827" s="23">
        <f>+O1827</f>
        <v>933400</v>
      </c>
      <c r="T1827" s="18"/>
      <c r="U1827" s="95" t="s">
        <v>2302</v>
      </c>
    </row>
    <row r="1828" spans="1:21" x14ac:dyDescent="0.35">
      <c r="A1828" s="3" t="s">
        <v>109</v>
      </c>
      <c r="B1828" s="3" t="s">
        <v>326</v>
      </c>
      <c r="C1828" s="3"/>
      <c r="D1828" s="3">
        <v>70</v>
      </c>
      <c r="E1828" s="91">
        <v>10000</v>
      </c>
      <c r="F1828" s="34">
        <f>+D1828*0.8364</f>
        <v>58.548000000000002</v>
      </c>
      <c r="G1828" s="34"/>
      <c r="H1828" s="34">
        <f>+D1828*E1828</f>
        <v>700000</v>
      </c>
      <c r="I1828" s="34">
        <f>+CEILING(F1828*G1828,1000)</f>
        <v>0</v>
      </c>
      <c r="J1828" s="34">
        <f>(H1828-I1828)</f>
        <v>700000</v>
      </c>
      <c r="K1828" s="99" t="s">
        <v>2124</v>
      </c>
      <c r="L1828" s="3" t="s">
        <v>2109</v>
      </c>
      <c r="M1828" s="34"/>
      <c r="N1828" s="34"/>
      <c r="O1828" s="34"/>
      <c r="P1828" s="34"/>
      <c r="Q1828" s="34"/>
      <c r="R1828" s="34"/>
      <c r="S1828" s="34"/>
      <c r="T1828" s="3" t="s">
        <v>2144</v>
      </c>
      <c r="U1828" s="1" t="s">
        <v>2303</v>
      </c>
    </row>
    <row r="1829" spans="1:21" x14ac:dyDescent="0.35">
      <c r="A1829" s="3" t="s">
        <v>109</v>
      </c>
      <c r="B1829" s="3"/>
      <c r="C1829" s="3"/>
      <c r="D1829" s="3"/>
      <c r="E1829" s="91"/>
      <c r="F1829" s="34">
        <f>+D1829*0.8364</f>
        <v>0</v>
      </c>
      <c r="G1829" s="34"/>
      <c r="H1829" s="34"/>
      <c r="I1829" s="34"/>
      <c r="J1829" s="34"/>
      <c r="K1829" s="99" t="s">
        <v>2124</v>
      </c>
      <c r="L1829" s="3" t="s">
        <v>9</v>
      </c>
      <c r="M1829" s="34"/>
      <c r="N1829" s="34">
        <v>30000</v>
      </c>
      <c r="O1829" s="34">
        <f t="shared" ref="O1829:O1840" si="311">+SUM(M1829:N1829)</f>
        <v>30000</v>
      </c>
      <c r="P1829" s="34"/>
      <c r="Q1829" s="34"/>
      <c r="R1829" s="34"/>
      <c r="S1829" s="34"/>
      <c r="T1829" s="3" t="s">
        <v>2144</v>
      </c>
    </row>
    <row r="1830" spans="1:21" x14ac:dyDescent="0.35">
      <c r="A1830" s="3" t="s">
        <v>109</v>
      </c>
      <c r="B1830" s="3"/>
      <c r="C1830" s="3"/>
      <c r="D1830" s="3"/>
      <c r="E1830" s="91"/>
      <c r="F1830" s="34"/>
      <c r="G1830" s="34"/>
      <c r="H1830" s="34"/>
      <c r="I1830" s="34"/>
      <c r="J1830" s="34"/>
      <c r="K1830" s="98">
        <v>44508</v>
      </c>
      <c r="L1830" s="3" t="s">
        <v>1182</v>
      </c>
      <c r="M1830" s="34"/>
      <c r="N1830" s="34">
        <v>145000</v>
      </c>
      <c r="O1830" s="34">
        <f t="shared" si="311"/>
        <v>145000</v>
      </c>
      <c r="P1830" s="34"/>
      <c r="Q1830" s="34"/>
      <c r="R1830" s="34"/>
      <c r="S1830" s="34"/>
      <c r="T1830" s="3" t="s">
        <v>2144</v>
      </c>
    </row>
    <row r="1831" spans="1:21" x14ac:dyDescent="0.35">
      <c r="A1831" s="3" t="s">
        <v>109</v>
      </c>
      <c r="B1831" s="3"/>
      <c r="C1831" s="3"/>
      <c r="D1831" s="3"/>
      <c r="E1831" s="91"/>
      <c r="F1831" s="34"/>
      <c r="G1831" s="34"/>
      <c r="H1831" s="34"/>
      <c r="I1831" s="34"/>
      <c r="J1831" s="34"/>
      <c r="K1831" s="98">
        <v>44502</v>
      </c>
      <c r="L1831" s="3" t="s">
        <v>1182</v>
      </c>
      <c r="M1831" s="34"/>
      <c r="N1831" s="34">
        <v>25000</v>
      </c>
      <c r="O1831" s="34">
        <f t="shared" si="311"/>
        <v>25000</v>
      </c>
      <c r="P1831" s="34"/>
      <c r="Q1831" s="34"/>
      <c r="R1831" s="34"/>
      <c r="S1831" s="34"/>
      <c r="T1831" s="3" t="s">
        <v>2144</v>
      </c>
    </row>
    <row r="1832" spans="1:21" x14ac:dyDescent="0.35">
      <c r="A1832" s="3" t="s">
        <v>109</v>
      </c>
      <c r="B1832" s="3"/>
      <c r="C1832" s="3"/>
      <c r="D1832" s="3"/>
      <c r="E1832" s="91"/>
      <c r="F1832" s="34"/>
      <c r="G1832" s="34"/>
      <c r="H1832" s="34"/>
      <c r="I1832" s="34"/>
      <c r="J1832" s="34"/>
      <c r="K1832" s="98">
        <v>44509</v>
      </c>
      <c r="L1832" s="3" t="s">
        <v>316</v>
      </c>
      <c r="M1832" s="34">
        <v>150000</v>
      </c>
      <c r="N1832" s="34"/>
      <c r="O1832" s="34">
        <f t="shared" si="311"/>
        <v>150000</v>
      </c>
      <c r="P1832" s="34"/>
      <c r="Q1832" s="34"/>
      <c r="R1832" s="34"/>
      <c r="S1832" s="34"/>
      <c r="T1832" s="3" t="s">
        <v>2144</v>
      </c>
    </row>
    <row r="1833" spans="1:21" x14ac:dyDescent="0.35">
      <c r="A1833" s="3" t="s">
        <v>109</v>
      </c>
      <c r="B1833" s="3"/>
      <c r="C1833" s="3"/>
      <c r="D1833" s="3"/>
      <c r="E1833" s="91"/>
      <c r="F1833" s="34"/>
      <c r="G1833" s="34"/>
      <c r="H1833" s="34"/>
      <c r="I1833" s="34"/>
      <c r="J1833" s="34"/>
      <c r="K1833" s="98">
        <v>44554</v>
      </c>
      <c r="L1833" s="3" t="s">
        <v>1182</v>
      </c>
      <c r="M1833" s="34"/>
      <c r="N1833" s="34">
        <v>-50000</v>
      </c>
      <c r="O1833" s="34">
        <f t="shared" si="311"/>
        <v>-50000</v>
      </c>
      <c r="P1833" s="34"/>
      <c r="Q1833" s="34"/>
      <c r="R1833" s="34"/>
      <c r="S1833" s="34"/>
      <c r="T1833" s="3" t="s">
        <v>2144</v>
      </c>
    </row>
    <row r="1834" spans="1:21" x14ac:dyDescent="0.35">
      <c r="A1834" s="3" t="s">
        <v>109</v>
      </c>
      <c r="B1834" s="3"/>
      <c r="C1834" s="3"/>
      <c r="D1834" s="3"/>
      <c r="E1834" s="91"/>
      <c r="F1834" s="34">
        <f>+D1834*0.8364</f>
        <v>0</v>
      </c>
      <c r="G1834" s="34"/>
      <c r="H1834" s="34"/>
      <c r="I1834" s="34"/>
      <c r="J1834" s="34"/>
      <c r="K1834" s="98">
        <v>44564</v>
      </c>
      <c r="L1834" s="3" t="s">
        <v>316</v>
      </c>
      <c r="M1834" s="34">
        <v>25000</v>
      </c>
      <c r="N1834" s="34"/>
      <c r="O1834" s="34">
        <f t="shared" si="311"/>
        <v>25000</v>
      </c>
      <c r="P1834" s="34"/>
      <c r="Q1834" s="34"/>
      <c r="R1834" s="34"/>
      <c r="S1834" s="34"/>
      <c r="T1834" s="3" t="s">
        <v>2144</v>
      </c>
    </row>
    <row r="1835" spans="1:21" x14ac:dyDescent="0.35">
      <c r="A1835" s="3" t="s">
        <v>109</v>
      </c>
      <c r="B1835" s="3"/>
      <c r="C1835" s="3"/>
      <c r="D1835" s="3"/>
      <c r="E1835" s="91"/>
      <c r="F1835" s="34"/>
      <c r="G1835" s="34"/>
      <c r="H1835" s="34"/>
      <c r="I1835" s="34"/>
      <c r="J1835" s="34"/>
      <c r="K1835" s="98">
        <v>44574</v>
      </c>
      <c r="L1835" s="3" t="s">
        <v>316</v>
      </c>
      <c r="M1835" s="34">
        <v>200000</v>
      </c>
      <c r="N1835" s="34"/>
      <c r="O1835" s="34">
        <f t="shared" si="311"/>
        <v>200000</v>
      </c>
      <c r="P1835" s="34"/>
      <c r="Q1835" s="34"/>
      <c r="R1835" s="34"/>
      <c r="S1835" s="34"/>
      <c r="T1835" s="3" t="s">
        <v>2144</v>
      </c>
    </row>
    <row r="1836" spans="1:21" x14ac:dyDescent="0.35">
      <c r="A1836" s="3" t="s">
        <v>109</v>
      </c>
      <c r="B1836" s="3"/>
      <c r="C1836" s="3"/>
      <c r="D1836" s="3"/>
      <c r="E1836" s="91"/>
      <c r="F1836" s="34"/>
      <c r="G1836" s="34"/>
      <c r="H1836" s="34"/>
      <c r="I1836" s="34"/>
      <c r="J1836" s="34"/>
      <c r="K1836" s="98">
        <v>44574</v>
      </c>
      <c r="L1836" s="3" t="s">
        <v>1182</v>
      </c>
      <c r="M1836" s="34"/>
      <c r="N1836" s="34">
        <v>45500</v>
      </c>
      <c r="O1836" s="34">
        <f t="shared" si="311"/>
        <v>45500</v>
      </c>
      <c r="P1836" s="34"/>
      <c r="Q1836" s="34"/>
      <c r="R1836" s="34"/>
      <c r="S1836" s="34"/>
      <c r="T1836" s="3" t="s">
        <v>2144</v>
      </c>
    </row>
    <row r="1837" spans="1:21" x14ac:dyDescent="0.35">
      <c r="A1837" s="3" t="s">
        <v>109</v>
      </c>
      <c r="B1837" s="3"/>
      <c r="C1837" s="3"/>
      <c r="D1837" s="3"/>
      <c r="E1837" s="91"/>
      <c r="F1837" s="34"/>
      <c r="G1837" s="34"/>
      <c r="H1837" s="34"/>
      <c r="I1837" s="34"/>
      <c r="J1837" s="34"/>
      <c r="K1837" s="98">
        <v>44641</v>
      </c>
      <c r="L1837" s="3" t="s">
        <v>9</v>
      </c>
      <c r="M1837" s="34"/>
      <c r="N1837" s="34">
        <v>-45500</v>
      </c>
      <c r="O1837" s="34">
        <f t="shared" si="311"/>
        <v>-45500</v>
      </c>
      <c r="P1837" s="34"/>
      <c r="Q1837" s="34"/>
      <c r="R1837" s="34"/>
      <c r="S1837" s="34"/>
      <c r="T1837" s="3" t="s">
        <v>2144</v>
      </c>
    </row>
    <row r="1838" spans="1:21" x14ac:dyDescent="0.35">
      <c r="A1838" s="3" t="s">
        <v>109</v>
      </c>
      <c r="B1838" s="3"/>
      <c r="C1838" s="3"/>
      <c r="D1838" s="3"/>
      <c r="E1838" s="91"/>
      <c r="F1838" s="34"/>
      <c r="G1838" s="34"/>
      <c r="H1838" s="34"/>
      <c r="I1838" s="34"/>
      <c r="J1838" s="34"/>
      <c r="K1838" s="98">
        <v>44750</v>
      </c>
      <c r="L1838" s="3" t="s">
        <v>1182</v>
      </c>
      <c r="M1838" s="34"/>
      <c r="N1838" s="34">
        <v>237500</v>
      </c>
      <c r="O1838" s="34">
        <f t="shared" si="311"/>
        <v>237500</v>
      </c>
      <c r="P1838" s="34"/>
      <c r="Q1838" s="34"/>
      <c r="R1838" s="34"/>
      <c r="S1838" s="34"/>
      <c r="T1838" s="3" t="s">
        <v>2144</v>
      </c>
    </row>
    <row r="1839" spans="1:21" x14ac:dyDescent="0.35">
      <c r="A1839" s="3" t="s">
        <v>109</v>
      </c>
      <c r="B1839" s="3"/>
      <c r="C1839" s="3"/>
      <c r="D1839" s="3"/>
      <c r="E1839" s="91"/>
      <c r="F1839" s="34"/>
      <c r="G1839" s="34"/>
      <c r="H1839" s="34"/>
      <c r="I1839" s="34"/>
      <c r="J1839" s="34"/>
      <c r="K1839" s="98">
        <v>44753</v>
      </c>
      <c r="L1839" s="3" t="s">
        <v>316</v>
      </c>
      <c r="M1839" s="34">
        <v>92000</v>
      </c>
      <c r="N1839" s="34"/>
      <c r="O1839" s="34">
        <f t="shared" si="311"/>
        <v>92000</v>
      </c>
      <c r="P1839" s="34"/>
      <c r="Q1839" s="34"/>
      <c r="R1839" s="34"/>
      <c r="S1839" s="34"/>
      <c r="T1839" s="3" t="s">
        <v>2144</v>
      </c>
    </row>
    <row r="1840" spans="1:21" x14ac:dyDescent="0.35">
      <c r="A1840" s="3" t="s">
        <v>109</v>
      </c>
      <c r="B1840" s="3"/>
      <c r="C1840" s="3"/>
      <c r="D1840" s="3"/>
      <c r="E1840" s="91"/>
      <c r="F1840" s="34"/>
      <c r="G1840" s="34"/>
      <c r="H1840" s="34"/>
      <c r="I1840" s="34"/>
      <c r="J1840" s="34"/>
      <c r="K1840" s="98">
        <v>44753</v>
      </c>
      <c r="L1840" s="3" t="s">
        <v>1182</v>
      </c>
      <c r="M1840" s="34"/>
      <c r="N1840" s="34">
        <v>-154500</v>
      </c>
      <c r="O1840" s="34">
        <f t="shared" si="311"/>
        <v>-154500</v>
      </c>
      <c r="P1840" s="34"/>
      <c r="Q1840" s="34"/>
      <c r="R1840" s="34"/>
      <c r="S1840" s="34"/>
      <c r="T1840" s="3" t="s">
        <v>2144</v>
      </c>
    </row>
    <row r="1841" spans="1:21" x14ac:dyDescent="0.35">
      <c r="A1841" s="3" t="s">
        <v>109</v>
      </c>
      <c r="B1841" s="3"/>
      <c r="C1841" s="3"/>
      <c r="D1841" s="3"/>
      <c r="E1841" s="91"/>
      <c r="F1841" s="34"/>
      <c r="G1841" s="34"/>
      <c r="H1841" s="34"/>
      <c r="I1841" s="34"/>
      <c r="J1841" s="34"/>
      <c r="K1841" s="3"/>
      <c r="L1841" s="3"/>
      <c r="M1841" s="34"/>
      <c r="N1841" s="34"/>
      <c r="O1841" s="34"/>
      <c r="P1841" s="34"/>
      <c r="Q1841" s="34"/>
      <c r="R1841" s="34"/>
      <c r="S1841" s="34"/>
      <c r="T1841" s="3" t="s">
        <v>2144</v>
      </c>
    </row>
    <row r="1842" spans="1:21" s="95" customFormat="1" x14ac:dyDescent="0.35">
      <c r="A1842" s="18"/>
      <c r="B1842" s="18"/>
      <c r="C1842" s="18"/>
      <c r="D1842" s="18"/>
      <c r="E1842" s="94"/>
      <c r="F1842" s="23"/>
      <c r="G1842" s="23"/>
      <c r="H1842" s="23"/>
      <c r="I1842" s="23"/>
      <c r="J1842" s="23"/>
      <c r="K1842" s="18"/>
      <c r="L1842" s="18"/>
      <c r="M1842" s="23">
        <f t="shared" ref="M1842:N1842" si="312">SUM(M1829:M1841)</f>
        <v>467000</v>
      </c>
      <c r="N1842" s="23">
        <f t="shared" si="312"/>
        <v>233000</v>
      </c>
      <c r="O1842" s="23">
        <f>SUM(O1829:O1841)</f>
        <v>700000</v>
      </c>
      <c r="P1842" s="23">
        <f>+I1828-M1842</f>
        <v>-467000</v>
      </c>
      <c r="Q1842" s="23">
        <f>+J1828-N1842</f>
        <v>467000</v>
      </c>
      <c r="R1842" s="23">
        <f>+P1842+Q1842</f>
        <v>0</v>
      </c>
      <c r="S1842" s="23">
        <f>+O1842</f>
        <v>700000</v>
      </c>
      <c r="T1842" s="18"/>
      <c r="U1842" s="95" t="s">
        <v>2302</v>
      </c>
    </row>
    <row r="1843" spans="1:21" x14ac:dyDescent="0.35">
      <c r="A1843" s="3" t="s">
        <v>110</v>
      </c>
      <c r="B1843" s="3" t="s">
        <v>326</v>
      </c>
      <c r="C1843" s="3"/>
      <c r="D1843" s="3">
        <v>136.37</v>
      </c>
      <c r="E1843" s="91">
        <v>11500</v>
      </c>
      <c r="F1843" s="34">
        <f>+D1843*0.8364</f>
        <v>114.05986800000001</v>
      </c>
      <c r="G1843" s="34"/>
      <c r="H1843" s="34">
        <f>+D1843*E1843</f>
        <v>1568255</v>
      </c>
      <c r="I1843" s="34">
        <f>+CEILING(F1843*G1843,1000)</f>
        <v>0</v>
      </c>
      <c r="J1843" s="34">
        <f>(H1843-I1843)</f>
        <v>1568255</v>
      </c>
      <c r="K1843" s="99" t="s">
        <v>2114</v>
      </c>
      <c r="L1843" s="3" t="s">
        <v>2109</v>
      </c>
      <c r="M1843" s="34"/>
      <c r="N1843" s="34"/>
      <c r="O1843" s="34"/>
      <c r="P1843" s="34"/>
      <c r="Q1843" s="34"/>
      <c r="R1843" s="34"/>
      <c r="S1843" s="34"/>
      <c r="T1843" s="3" t="s">
        <v>2155</v>
      </c>
      <c r="U1843" s="1" t="s">
        <v>2303</v>
      </c>
    </row>
    <row r="1844" spans="1:21" x14ac:dyDescent="0.35">
      <c r="A1844" s="3" t="s">
        <v>110</v>
      </c>
      <c r="B1844" s="3"/>
      <c r="C1844" s="3"/>
      <c r="D1844" s="3"/>
      <c r="E1844" s="91"/>
      <c r="F1844" s="34"/>
      <c r="G1844" s="34"/>
      <c r="H1844" s="34"/>
      <c r="I1844" s="34"/>
      <c r="J1844" s="34"/>
      <c r="K1844" s="98">
        <v>44423</v>
      </c>
      <c r="L1844" s="3" t="s">
        <v>316</v>
      </c>
      <c r="M1844" s="34">
        <v>500</v>
      </c>
      <c r="N1844" s="34"/>
      <c r="O1844" s="34">
        <f t="shared" ref="O1844:O1853" si="313">+SUM(M1844:N1844)</f>
        <v>500</v>
      </c>
      <c r="P1844" s="34"/>
      <c r="Q1844" s="34"/>
      <c r="R1844" s="34"/>
      <c r="S1844" s="34"/>
      <c r="T1844" s="3" t="s">
        <v>2155</v>
      </c>
    </row>
    <row r="1845" spans="1:21" x14ac:dyDescent="0.35">
      <c r="A1845" s="3" t="s">
        <v>110</v>
      </c>
      <c r="B1845" s="3"/>
      <c r="C1845" s="3"/>
      <c r="D1845" s="3"/>
      <c r="E1845" s="91"/>
      <c r="F1845" s="34"/>
      <c r="G1845" s="34"/>
      <c r="H1845" s="34"/>
      <c r="I1845" s="34"/>
      <c r="J1845" s="34"/>
      <c r="K1845" s="98">
        <v>44423</v>
      </c>
      <c r="L1845" s="3" t="s">
        <v>316</v>
      </c>
      <c r="M1845" s="34">
        <v>25000</v>
      </c>
      <c r="N1845" s="34"/>
      <c r="O1845" s="34">
        <f t="shared" si="313"/>
        <v>25000</v>
      </c>
      <c r="P1845" s="34"/>
      <c r="Q1845" s="34"/>
      <c r="R1845" s="34"/>
      <c r="S1845" s="34"/>
      <c r="T1845" s="3" t="s">
        <v>2155</v>
      </c>
    </row>
    <row r="1846" spans="1:21" x14ac:dyDescent="0.35">
      <c r="A1846" s="3" t="s">
        <v>110</v>
      </c>
      <c r="B1846" s="3"/>
      <c r="C1846" s="3"/>
      <c r="D1846" s="3"/>
      <c r="E1846" s="91"/>
      <c r="F1846" s="34"/>
      <c r="G1846" s="34"/>
      <c r="H1846" s="34"/>
      <c r="I1846" s="34"/>
      <c r="J1846" s="34"/>
      <c r="K1846" s="98">
        <v>44423</v>
      </c>
      <c r="L1846" s="3" t="s">
        <v>316</v>
      </c>
      <c r="M1846" s="34">
        <v>24500</v>
      </c>
      <c r="N1846" s="34"/>
      <c r="O1846" s="34">
        <f t="shared" si="313"/>
        <v>24500</v>
      </c>
      <c r="P1846" s="34"/>
      <c r="Q1846" s="34"/>
      <c r="R1846" s="34"/>
      <c r="S1846" s="34"/>
      <c r="T1846" s="3" t="s">
        <v>2155</v>
      </c>
    </row>
    <row r="1847" spans="1:21" x14ac:dyDescent="0.35">
      <c r="A1847" s="3" t="s">
        <v>110</v>
      </c>
      <c r="B1847" s="3"/>
      <c r="C1847" s="3"/>
      <c r="D1847" s="3"/>
      <c r="E1847" s="91"/>
      <c r="F1847" s="34"/>
      <c r="G1847" s="34"/>
      <c r="H1847" s="34"/>
      <c r="I1847" s="34"/>
      <c r="J1847" s="34"/>
      <c r="K1847" s="98">
        <v>44424</v>
      </c>
      <c r="L1847" s="3" t="s">
        <v>316</v>
      </c>
      <c r="M1847" s="34">
        <v>100000</v>
      </c>
      <c r="N1847" s="34"/>
      <c r="O1847" s="34">
        <f t="shared" si="313"/>
        <v>100000</v>
      </c>
      <c r="P1847" s="34"/>
      <c r="Q1847" s="34"/>
      <c r="R1847" s="34"/>
      <c r="S1847" s="34"/>
      <c r="T1847" s="3" t="s">
        <v>2155</v>
      </c>
    </row>
    <row r="1848" spans="1:21" x14ac:dyDescent="0.35">
      <c r="A1848" s="3" t="s">
        <v>110</v>
      </c>
      <c r="B1848" s="3"/>
      <c r="C1848" s="3"/>
      <c r="D1848" s="3"/>
      <c r="E1848" s="91"/>
      <c r="F1848" s="34"/>
      <c r="G1848" s="34"/>
      <c r="H1848" s="34"/>
      <c r="I1848" s="34"/>
      <c r="J1848" s="34"/>
      <c r="K1848" s="98">
        <v>44434</v>
      </c>
      <c r="L1848" s="3" t="s">
        <v>316</v>
      </c>
      <c r="M1848" s="34">
        <v>50000</v>
      </c>
      <c r="N1848" s="34"/>
      <c r="O1848" s="34">
        <f t="shared" si="313"/>
        <v>50000</v>
      </c>
      <c r="P1848" s="34"/>
      <c r="Q1848" s="34"/>
      <c r="R1848" s="34"/>
      <c r="S1848" s="34"/>
      <c r="T1848" s="3" t="s">
        <v>2155</v>
      </c>
    </row>
    <row r="1849" spans="1:21" x14ac:dyDescent="0.35">
      <c r="A1849" s="3" t="s">
        <v>110</v>
      </c>
      <c r="B1849" s="3"/>
      <c r="C1849" s="3"/>
      <c r="D1849" s="3"/>
      <c r="E1849" s="91"/>
      <c r="F1849" s="34">
        <f t="shared" ref="F1849:F1852" si="314">+D1849*0.8364</f>
        <v>0</v>
      </c>
      <c r="G1849" s="34"/>
      <c r="H1849" s="34"/>
      <c r="I1849" s="34"/>
      <c r="J1849" s="34"/>
      <c r="K1849" s="98">
        <v>44434</v>
      </c>
      <c r="L1849" s="3" t="s">
        <v>316</v>
      </c>
      <c r="M1849" s="34">
        <v>100000</v>
      </c>
      <c r="N1849" s="34"/>
      <c r="O1849" s="34">
        <f t="shared" si="313"/>
        <v>100000</v>
      </c>
      <c r="P1849" s="34"/>
      <c r="Q1849" s="34"/>
      <c r="R1849" s="34"/>
      <c r="S1849" s="34"/>
      <c r="T1849" s="3" t="s">
        <v>2155</v>
      </c>
    </row>
    <row r="1850" spans="1:21" x14ac:dyDescent="0.35">
      <c r="A1850" s="3" t="s">
        <v>110</v>
      </c>
      <c r="B1850" s="3"/>
      <c r="C1850" s="3"/>
      <c r="D1850" s="3"/>
      <c r="E1850" s="91"/>
      <c r="F1850" s="34">
        <f t="shared" si="314"/>
        <v>0</v>
      </c>
      <c r="G1850" s="34"/>
      <c r="H1850" s="34"/>
      <c r="I1850" s="34"/>
      <c r="J1850" s="34"/>
      <c r="K1850" s="98">
        <v>44455</v>
      </c>
      <c r="L1850" s="3" t="s">
        <v>316</v>
      </c>
      <c r="M1850" s="34">
        <v>400000</v>
      </c>
      <c r="N1850" s="34"/>
      <c r="O1850" s="34">
        <f t="shared" si="313"/>
        <v>400000</v>
      </c>
      <c r="P1850" s="34"/>
      <c r="Q1850" s="34"/>
      <c r="R1850" s="34"/>
      <c r="S1850" s="34"/>
      <c r="T1850" s="3" t="s">
        <v>2155</v>
      </c>
    </row>
    <row r="1851" spans="1:21" x14ac:dyDescent="0.35">
      <c r="A1851" s="3" t="s">
        <v>110</v>
      </c>
      <c r="B1851" s="3"/>
      <c r="C1851" s="3"/>
      <c r="D1851" s="3"/>
      <c r="E1851" s="91"/>
      <c r="F1851" s="34">
        <f t="shared" si="314"/>
        <v>0</v>
      </c>
      <c r="G1851" s="34"/>
      <c r="H1851" s="34"/>
      <c r="I1851" s="34"/>
      <c r="J1851" s="34"/>
      <c r="K1851" s="98">
        <v>44459</v>
      </c>
      <c r="L1851" s="3" t="s">
        <v>316</v>
      </c>
      <c r="M1851" s="34">
        <v>100000</v>
      </c>
      <c r="N1851" s="34"/>
      <c r="O1851" s="34">
        <f t="shared" si="313"/>
        <v>100000</v>
      </c>
      <c r="P1851" s="34"/>
      <c r="Q1851" s="34"/>
      <c r="R1851" s="34"/>
      <c r="S1851" s="34"/>
      <c r="T1851" s="3" t="s">
        <v>2155</v>
      </c>
    </row>
    <row r="1852" spans="1:21" x14ac:dyDescent="0.35">
      <c r="A1852" s="3" t="s">
        <v>110</v>
      </c>
      <c r="B1852" s="3"/>
      <c r="C1852" s="3"/>
      <c r="D1852" s="3"/>
      <c r="E1852" s="91"/>
      <c r="F1852" s="34">
        <f t="shared" si="314"/>
        <v>0</v>
      </c>
      <c r="G1852" s="34"/>
      <c r="H1852" s="34"/>
      <c r="I1852" s="34"/>
      <c r="J1852" s="34"/>
      <c r="K1852" s="98">
        <v>44510</v>
      </c>
      <c r="L1852" s="3" t="s">
        <v>1182</v>
      </c>
      <c r="M1852" s="34"/>
      <c r="N1852" s="34">
        <v>300000</v>
      </c>
      <c r="O1852" s="34">
        <f t="shared" si="313"/>
        <v>300000</v>
      </c>
      <c r="P1852" s="34"/>
      <c r="Q1852" s="34"/>
      <c r="R1852" s="34"/>
      <c r="S1852" s="34"/>
      <c r="T1852" s="3" t="s">
        <v>2155</v>
      </c>
    </row>
    <row r="1853" spans="1:21" x14ac:dyDescent="0.35">
      <c r="A1853" s="3" t="s">
        <v>110</v>
      </c>
      <c r="B1853" s="3"/>
      <c r="C1853" s="3"/>
      <c r="D1853" s="3"/>
      <c r="E1853" s="91"/>
      <c r="F1853" s="34"/>
      <c r="G1853" s="34"/>
      <c r="H1853" s="34"/>
      <c r="I1853" s="34"/>
      <c r="J1853" s="34"/>
      <c r="K1853" s="98">
        <v>44600</v>
      </c>
      <c r="L1853" s="3" t="s">
        <v>1182</v>
      </c>
      <c r="M1853" s="34"/>
      <c r="N1853" s="34">
        <v>468000</v>
      </c>
      <c r="O1853" s="34">
        <f t="shared" si="313"/>
        <v>468000</v>
      </c>
      <c r="P1853" s="34"/>
      <c r="Q1853" s="34"/>
      <c r="R1853" s="34"/>
      <c r="S1853" s="34"/>
      <c r="T1853" s="3" t="s">
        <v>2155</v>
      </c>
    </row>
    <row r="1854" spans="1:21" x14ac:dyDescent="0.35">
      <c r="A1854" s="3" t="s">
        <v>110</v>
      </c>
      <c r="B1854" s="3"/>
      <c r="C1854" s="3"/>
      <c r="D1854" s="3"/>
      <c r="E1854" s="91"/>
      <c r="F1854" s="34"/>
      <c r="G1854" s="34"/>
      <c r="H1854" s="34"/>
      <c r="I1854" s="34"/>
      <c r="J1854" s="34"/>
      <c r="K1854" s="21"/>
      <c r="L1854" s="3"/>
      <c r="M1854" s="34"/>
      <c r="N1854" s="34"/>
      <c r="O1854" s="34"/>
      <c r="P1854" s="34"/>
      <c r="Q1854" s="34"/>
      <c r="R1854" s="34"/>
      <c r="S1854" s="34"/>
      <c r="T1854" s="3" t="s">
        <v>2155</v>
      </c>
    </row>
    <row r="1855" spans="1:21" s="95" customFormat="1" x14ac:dyDescent="0.35">
      <c r="A1855" s="18"/>
      <c r="B1855" s="18"/>
      <c r="C1855" s="18"/>
      <c r="D1855" s="18"/>
      <c r="E1855" s="94"/>
      <c r="F1855" s="23"/>
      <c r="G1855" s="23"/>
      <c r="H1855" s="23"/>
      <c r="I1855" s="23"/>
      <c r="J1855" s="23"/>
      <c r="K1855" s="36"/>
      <c r="L1855" s="18"/>
      <c r="M1855" s="23">
        <f t="shared" ref="M1855:N1855" si="315">SUM(M1844:M1854)</f>
        <v>800000</v>
      </c>
      <c r="N1855" s="23">
        <f t="shared" si="315"/>
        <v>768000</v>
      </c>
      <c r="O1855" s="23">
        <f>SUM(O1844:O1854)</f>
        <v>1568000</v>
      </c>
      <c r="P1855" s="23">
        <f>+I1843-M1855</f>
        <v>-800000</v>
      </c>
      <c r="Q1855" s="23">
        <f>+J1843-N1855</f>
        <v>800255</v>
      </c>
      <c r="R1855" s="23">
        <f>+P1855+Q1855</f>
        <v>255</v>
      </c>
      <c r="S1855" s="23">
        <f>+O1855</f>
        <v>1568000</v>
      </c>
      <c r="T1855" s="18"/>
      <c r="U1855" s="95" t="s">
        <v>2302</v>
      </c>
    </row>
    <row r="1856" spans="1:21" x14ac:dyDescent="0.35">
      <c r="A1856" s="3" t="s">
        <v>111</v>
      </c>
      <c r="B1856" s="3" t="s">
        <v>326</v>
      </c>
      <c r="C1856" s="3"/>
      <c r="D1856" s="3">
        <v>136.37</v>
      </c>
      <c r="E1856" s="91">
        <v>11500</v>
      </c>
      <c r="F1856" s="34">
        <f>+D1856*0.8364</f>
        <v>114.05986800000001</v>
      </c>
      <c r="G1856" s="34"/>
      <c r="H1856" s="34">
        <f>+D1856*E1856</f>
        <v>1568255</v>
      </c>
      <c r="I1856" s="34">
        <f>+CEILING(F1856*G1856,1000)</f>
        <v>0</v>
      </c>
      <c r="J1856" s="34">
        <f>(H1856-I1856)</f>
        <v>1568255</v>
      </c>
      <c r="K1856" s="98">
        <v>44325</v>
      </c>
      <c r="L1856" s="3" t="s">
        <v>2109</v>
      </c>
      <c r="M1856" s="34"/>
      <c r="N1856" s="34"/>
      <c r="O1856" s="34"/>
      <c r="P1856" s="34"/>
      <c r="Q1856" s="34"/>
      <c r="R1856" s="34"/>
      <c r="S1856" s="34"/>
      <c r="T1856" s="3" t="s">
        <v>2153</v>
      </c>
      <c r="U1856" s="1" t="s">
        <v>2303</v>
      </c>
    </row>
    <row r="1857" spans="1:21" x14ac:dyDescent="0.35">
      <c r="A1857" s="3" t="s">
        <v>111</v>
      </c>
      <c r="B1857" s="3"/>
      <c r="C1857" s="3"/>
      <c r="D1857" s="3"/>
      <c r="E1857" s="91"/>
      <c r="F1857" s="34"/>
      <c r="G1857" s="34"/>
      <c r="H1857" s="34"/>
      <c r="I1857" s="34"/>
      <c r="J1857" s="34"/>
      <c r="K1857" s="98">
        <v>44264</v>
      </c>
      <c r="L1857" s="3" t="s">
        <v>316</v>
      </c>
      <c r="M1857" s="34">
        <v>5000</v>
      </c>
      <c r="N1857" s="34"/>
      <c r="O1857" s="34">
        <f t="shared" ref="O1857:O1868" si="316">+SUM(M1857:N1857)</f>
        <v>5000</v>
      </c>
      <c r="P1857" s="34"/>
      <c r="Q1857" s="34"/>
      <c r="R1857" s="34"/>
      <c r="S1857" s="34"/>
      <c r="T1857" s="3" t="s">
        <v>2153</v>
      </c>
    </row>
    <row r="1858" spans="1:21" x14ac:dyDescent="0.35">
      <c r="A1858" s="3" t="s">
        <v>111</v>
      </c>
      <c r="B1858" s="3"/>
      <c r="C1858" s="3"/>
      <c r="D1858" s="3"/>
      <c r="E1858" s="91"/>
      <c r="F1858" s="34"/>
      <c r="G1858" s="34"/>
      <c r="H1858" s="34"/>
      <c r="I1858" s="34"/>
      <c r="J1858" s="34"/>
      <c r="K1858" s="98">
        <v>44325</v>
      </c>
      <c r="L1858" s="3" t="s">
        <v>316</v>
      </c>
      <c r="M1858" s="34">
        <v>282000</v>
      </c>
      <c r="N1858" s="34"/>
      <c r="O1858" s="34">
        <f t="shared" si="316"/>
        <v>282000</v>
      </c>
      <c r="P1858" s="34"/>
      <c r="Q1858" s="34"/>
      <c r="R1858" s="34"/>
      <c r="S1858" s="34"/>
      <c r="T1858" s="3" t="s">
        <v>2153</v>
      </c>
    </row>
    <row r="1859" spans="1:21" x14ac:dyDescent="0.35">
      <c r="A1859" s="3" t="s">
        <v>111</v>
      </c>
      <c r="B1859" s="3"/>
      <c r="C1859" s="3"/>
      <c r="D1859" s="3"/>
      <c r="E1859" s="91"/>
      <c r="F1859" s="34">
        <f t="shared" ref="F1859:F1865" si="317">+D1859*0.8364</f>
        <v>0</v>
      </c>
      <c r="G1859" s="34"/>
      <c r="H1859" s="34"/>
      <c r="I1859" s="34"/>
      <c r="J1859" s="34"/>
      <c r="K1859" s="98">
        <v>44325</v>
      </c>
      <c r="L1859" s="3" t="s">
        <v>9</v>
      </c>
      <c r="M1859" s="34"/>
      <c r="N1859" s="34">
        <v>150000</v>
      </c>
      <c r="O1859" s="34">
        <f t="shared" si="316"/>
        <v>150000</v>
      </c>
      <c r="P1859" s="34"/>
      <c r="Q1859" s="34"/>
      <c r="R1859" s="34"/>
      <c r="S1859" s="34"/>
      <c r="T1859" s="3" t="s">
        <v>2153</v>
      </c>
    </row>
    <row r="1860" spans="1:21" x14ac:dyDescent="0.35">
      <c r="A1860" s="3" t="s">
        <v>111</v>
      </c>
      <c r="B1860" s="3"/>
      <c r="C1860" s="3"/>
      <c r="D1860" s="3"/>
      <c r="E1860" s="91"/>
      <c r="F1860" s="34">
        <f t="shared" si="317"/>
        <v>0</v>
      </c>
      <c r="G1860" s="34"/>
      <c r="H1860" s="34"/>
      <c r="I1860" s="34"/>
      <c r="J1860" s="34"/>
      <c r="K1860" s="98">
        <v>44325</v>
      </c>
      <c r="L1860" s="100" t="s">
        <v>2284</v>
      </c>
      <c r="M1860" s="100">
        <v>-5000</v>
      </c>
      <c r="N1860" s="34"/>
      <c r="O1860" s="34">
        <f t="shared" si="316"/>
        <v>-5000</v>
      </c>
      <c r="P1860" s="34"/>
      <c r="Q1860" s="34"/>
      <c r="R1860" s="34"/>
      <c r="S1860" s="34"/>
      <c r="T1860" s="3" t="s">
        <v>2153</v>
      </c>
    </row>
    <row r="1861" spans="1:21" x14ac:dyDescent="0.35">
      <c r="A1861" s="3" t="s">
        <v>111</v>
      </c>
      <c r="B1861" s="3"/>
      <c r="C1861" s="3"/>
      <c r="D1861" s="3"/>
      <c r="E1861" s="91"/>
      <c r="F1861" s="34">
        <f t="shared" si="317"/>
        <v>0</v>
      </c>
      <c r="G1861" s="34"/>
      <c r="H1861" s="34"/>
      <c r="I1861" s="34"/>
      <c r="J1861" s="34"/>
      <c r="K1861" s="98">
        <v>44356</v>
      </c>
      <c r="L1861" s="3" t="s">
        <v>316</v>
      </c>
      <c r="M1861" s="34">
        <v>1</v>
      </c>
      <c r="N1861" s="34"/>
      <c r="O1861" s="34">
        <f t="shared" si="316"/>
        <v>1</v>
      </c>
      <c r="P1861" s="34"/>
      <c r="Q1861" s="34"/>
      <c r="R1861" s="34"/>
      <c r="S1861" s="34"/>
      <c r="T1861" s="3" t="s">
        <v>2153</v>
      </c>
    </row>
    <row r="1862" spans="1:21" x14ac:dyDescent="0.35">
      <c r="A1862" s="3" t="s">
        <v>111</v>
      </c>
      <c r="B1862" s="3"/>
      <c r="C1862" s="3"/>
      <c r="D1862" s="3"/>
      <c r="E1862" s="91"/>
      <c r="F1862" s="34"/>
      <c r="G1862" s="34"/>
      <c r="H1862" s="34"/>
      <c r="I1862" s="34"/>
      <c r="J1862" s="34"/>
      <c r="K1862" s="98">
        <v>44356</v>
      </c>
      <c r="L1862" s="3" t="s">
        <v>316</v>
      </c>
      <c r="M1862" s="34">
        <v>39999</v>
      </c>
      <c r="N1862" s="34"/>
      <c r="O1862" s="34">
        <f t="shared" si="316"/>
        <v>39999</v>
      </c>
      <c r="P1862" s="34"/>
      <c r="Q1862" s="34"/>
      <c r="R1862" s="34"/>
      <c r="S1862" s="34"/>
      <c r="T1862" s="3" t="s">
        <v>2153</v>
      </c>
    </row>
    <row r="1863" spans="1:21" x14ac:dyDescent="0.35">
      <c r="A1863" s="3" t="s">
        <v>111</v>
      </c>
      <c r="B1863" s="3"/>
      <c r="C1863" s="3"/>
      <c r="D1863" s="3"/>
      <c r="E1863" s="91"/>
      <c r="F1863" s="34"/>
      <c r="G1863" s="34"/>
      <c r="H1863" s="34"/>
      <c r="I1863" s="34"/>
      <c r="J1863" s="34"/>
      <c r="K1863" s="98">
        <v>44386</v>
      </c>
      <c r="L1863" s="3" t="s">
        <v>316</v>
      </c>
      <c r="M1863" s="34">
        <v>40000</v>
      </c>
      <c r="N1863" s="34"/>
      <c r="O1863" s="34">
        <f t="shared" si="316"/>
        <v>40000</v>
      </c>
      <c r="P1863" s="34"/>
      <c r="Q1863" s="34"/>
      <c r="R1863" s="34"/>
      <c r="S1863" s="34"/>
      <c r="T1863" s="3" t="s">
        <v>2153</v>
      </c>
    </row>
    <row r="1864" spans="1:21" x14ac:dyDescent="0.35">
      <c r="A1864" s="3" t="s">
        <v>111</v>
      </c>
      <c r="B1864" s="3"/>
      <c r="C1864" s="3"/>
      <c r="D1864" s="3"/>
      <c r="E1864" s="91"/>
      <c r="F1864" s="34"/>
      <c r="G1864" s="34"/>
      <c r="H1864" s="34"/>
      <c r="I1864" s="34"/>
      <c r="J1864" s="34"/>
      <c r="K1864" s="98">
        <v>44386</v>
      </c>
      <c r="L1864" s="3" t="s">
        <v>316</v>
      </c>
      <c r="M1864" s="34">
        <v>20000</v>
      </c>
      <c r="N1864" s="34"/>
      <c r="O1864" s="34">
        <f t="shared" si="316"/>
        <v>20000</v>
      </c>
      <c r="P1864" s="34"/>
      <c r="Q1864" s="34"/>
      <c r="R1864" s="34"/>
      <c r="S1864" s="34"/>
      <c r="T1864" s="3" t="s">
        <v>2153</v>
      </c>
    </row>
    <row r="1865" spans="1:21" x14ac:dyDescent="0.35">
      <c r="A1865" s="3" t="s">
        <v>111</v>
      </c>
      <c r="B1865" s="3"/>
      <c r="C1865" s="3"/>
      <c r="D1865" s="3"/>
      <c r="E1865" s="91"/>
      <c r="F1865" s="34">
        <f t="shared" si="317"/>
        <v>0</v>
      </c>
      <c r="G1865" s="34"/>
      <c r="H1865" s="34"/>
      <c r="I1865" s="34"/>
      <c r="J1865" s="34"/>
      <c r="K1865" s="98">
        <v>44417</v>
      </c>
      <c r="L1865" s="3" t="s">
        <v>316</v>
      </c>
      <c r="M1865" s="34">
        <v>250000</v>
      </c>
      <c r="N1865" s="34"/>
      <c r="O1865" s="34">
        <f t="shared" si="316"/>
        <v>250000</v>
      </c>
      <c r="P1865" s="34"/>
      <c r="Q1865" s="34"/>
      <c r="R1865" s="34"/>
      <c r="S1865" s="34"/>
      <c r="T1865" s="3" t="s">
        <v>2153</v>
      </c>
    </row>
    <row r="1866" spans="1:21" x14ac:dyDescent="0.35">
      <c r="A1866" s="3" t="s">
        <v>111</v>
      </c>
      <c r="B1866" s="3"/>
      <c r="C1866" s="3"/>
      <c r="D1866" s="3"/>
      <c r="E1866" s="91"/>
      <c r="F1866" s="34"/>
      <c r="G1866" s="34"/>
      <c r="H1866" s="34"/>
      <c r="I1866" s="34"/>
      <c r="J1866" s="34"/>
      <c r="K1866" s="98">
        <v>44693</v>
      </c>
      <c r="L1866" s="3" t="s">
        <v>1182</v>
      </c>
      <c r="M1866" s="34"/>
      <c r="N1866" s="34">
        <v>82950</v>
      </c>
      <c r="O1866" s="34">
        <f t="shared" si="316"/>
        <v>82950</v>
      </c>
      <c r="P1866" s="34"/>
      <c r="Q1866" s="34"/>
      <c r="R1866" s="34"/>
      <c r="S1866" s="34"/>
      <c r="T1866" s="3" t="s">
        <v>2153</v>
      </c>
    </row>
    <row r="1867" spans="1:21" x14ac:dyDescent="0.35">
      <c r="A1867" s="3" t="s">
        <v>111</v>
      </c>
      <c r="B1867" s="3"/>
      <c r="C1867" s="3"/>
      <c r="D1867" s="3"/>
      <c r="E1867" s="91"/>
      <c r="F1867" s="34"/>
      <c r="G1867" s="34"/>
      <c r="H1867" s="34"/>
      <c r="I1867" s="34"/>
      <c r="J1867" s="34"/>
      <c r="K1867" s="98">
        <v>44693</v>
      </c>
      <c r="L1867" s="3" t="s">
        <v>316</v>
      </c>
      <c r="M1867" s="34">
        <v>503000</v>
      </c>
      <c r="N1867" s="34"/>
      <c r="O1867" s="34">
        <f t="shared" si="316"/>
        <v>503000</v>
      </c>
      <c r="P1867" s="34"/>
      <c r="Q1867" s="34"/>
      <c r="R1867" s="34"/>
      <c r="S1867" s="34"/>
      <c r="T1867" s="3" t="s">
        <v>2153</v>
      </c>
    </row>
    <row r="1868" spans="1:21" x14ac:dyDescent="0.35">
      <c r="A1868" s="3" t="s">
        <v>111</v>
      </c>
      <c r="B1868" s="3"/>
      <c r="C1868" s="3"/>
      <c r="D1868" s="3"/>
      <c r="E1868" s="91"/>
      <c r="F1868" s="34"/>
      <c r="G1868" s="34"/>
      <c r="H1868" s="34"/>
      <c r="I1868" s="34"/>
      <c r="J1868" s="34"/>
      <c r="K1868" s="98">
        <v>44693</v>
      </c>
      <c r="L1868" s="3" t="s">
        <v>316</v>
      </c>
      <c r="M1868" s="34">
        <v>200000</v>
      </c>
      <c r="N1868" s="34"/>
      <c r="O1868" s="34">
        <f t="shared" si="316"/>
        <v>200000</v>
      </c>
      <c r="P1868" s="34"/>
      <c r="Q1868" s="34"/>
      <c r="R1868" s="34"/>
      <c r="S1868" s="34"/>
      <c r="T1868" s="3" t="s">
        <v>2153</v>
      </c>
    </row>
    <row r="1869" spans="1:21" x14ac:dyDescent="0.35">
      <c r="A1869" s="3" t="s">
        <v>111</v>
      </c>
      <c r="B1869" s="3"/>
      <c r="C1869" s="3"/>
      <c r="D1869" s="3"/>
      <c r="E1869" s="91"/>
      <c r="F1869" s="34"/>
      <c r="G1869" s="34"/>
      <c r="H1869" s="34"/>
      <c r="I1869" s="34"/>
      <c r="J1869" s="34"/>
      <c r="K1869" s="3"/>
      <c r="L1869" s="3"/>
      <c r="M1869" s="34"/>
      <c r="N1869" s="34"/>
      <c r="O1869" s="34"/>
      <c r="P1869" s="34"/>
      <c r="Q1869" s="34"/>
      <c r="R1869" s="34"/>
      <c r="S1869" s="34"/>
      <c r="T1869" s="3" t="s">
        <v>2153</v>
      </c>
    </row>
    <row r="1870" spans="1:21" s="95" customFormat="1" x14ac:dyDescent="0.35">
      <c r="A1870" s="18"/>
      <c r="B1870" s="18"/>
      <c r="C1870" s="18"/>
      <c r="D1870" s="18"/>
      <c r="E1870" s="94"/>
      <c r="F1870" s="23"/>
      <c r="G1870" s="23"/>
      <c r="H1870" s="23"/>
      <c r="I1870" s="23"/>
      <c r="J1870" s="23"/>
      <c r="K1870" s="18"/>
      <c r="L1870" s="18"/>
      <c r="M1870" s="23">
        <f t="shared" ref="M1870:N1870" si="318">SUM(M1857:M1869)</f>
        <v>1335000</v>
      </c>
      <c r="N1870" s="23">
        <f t="shared" si="318"/>
        <v>232950</v>
      </c>
      <c r="O1870" s="23">
        <f>SUM(O1857:O1869)</f>
        <v>1567950</v>
      </c>
      <c r="P1870" s="23">
        <f>+I1856-M1870</f>
        <v>-1335000</v>
      </c>
      <c r="Q1870" s="23">
        <f>+J1856-N1870</f>
        <v>1335305</v>
      </c>
      <c r="R1870" s="23">
        <f>+P1870+Q1870</f>
        <v>305</v>
      </c>
      <c r="S1870" s="23">
        <f>+O1870</f>
        <v>1567950</v>
      </c>
      <c r="T1870" s="18"/>
      <c r="U1870" s="95" t="s">
        <v>2302</v>
      </c>
    </row>
    <row r="1871" spans="1:21" x14ac:dyDescent="0.35">
      <c r="A1871" s="3" t="s">
        <v>112</v>
      </c>
      <c r="B1871" s="3" t="s">
        <v>326</v>
      </c>
      <c r="C1871" s="3"/>
      <c r="D1871" s="3">
        <v>70</v>
      </c>
      <c r="E1871" s="91">
        <v>10000</v>
      </c>
      <c r="F1871" s="34">
        <f>+D1871*0.8364</f>
        <v>58.548000000000002</v>
      </c>
      <c r="G1871" s="34"/>
      <c r="H1871" s="34">
        <f>+D1871*E1871</f>
        <v>700000</v>
      </c>
      <c r="I1871" s="34">
        <f>+CEILING(F1871*G1871,1000)</f>
        <v>0</v>
      </c>
      <c r="J1871" s="34">
        <f>(H1871-I1871)</f>
        <v>700000</v>
      </c>
      <c r="K1871" s="98">
        <v>44431</v>
      </c>
      <c r="L1871" s="3" t="s">
        <v>2109</v>
      </c>
      <c r="M1871" s="34"/>
      <c r="N1871" s="34"/>
      <c r="O1871" s="34"/>
      <c r="P1871" s="34"/>
      <c r="Q1871" s="34"/>
      <c r="R1871" s="34"/>
      <c r="S1871" s="34"/>
      <c r="T1871" s="3" t="s">
        <v>2137</v>
      </c>
      <c r="U1871" s="1" t="s">
        <v>2303</v>
      </c>
    </row>
    <row r="1872" spans="1:21" x14ac:dyDescent="0.35">
      <c r="A1872" s="3" t="s">
        <v>112</v>
      </c>
      <c r="B1872" s="3"/>
      <c r="C1872" s="3"/>
      <c r="D1872" s="3"/>
      <c r="E1872" s="91"/>
      <c r="F1872" s="34"/>
      <c r="G1872" s="34"/>
      <c r="H1872" s="34"/>
      <c r="I1872" s="34"/>
      <c r="J1872" s="34"/>
      <c r="K1872" s="98">
        <v>44431</v>
      </c>
      <c r="L1872" s="3" t="s">
        <v>316</v>
      </c>
      <c r="M1872" s="34">
        <v>10000</v>
      </c>
      <c r="N1872" s="34"/>
      <c r="O1872" s="34">
        <f t="shared" ref="O1872:O1878" si="319">+SUM(M1872:N1872)</f>
        <v>10000</v>
      </c>
      <c r="P1872" s="34"/>
      <c r="Q1872" s="34"/>
      <c r="R1872" s="34"/>
      <c r="S1872" s="34"/>
      <c r="T1872" s="3" t="s">
        <v>2137</v>
      </c>
    </row>
    <row r="1873" spans="1:21" x14ac:dyDescent="0.35">
      <c r="A1873" s="3" t="s">
        <v>112</v>
      </c>
      <c r="B1873" s="3"/>
      <c r="C1873" s="3"/>
      <c r="D1873" s="3"/>
      <c r="E1873" s="91"/>
      <c r="F1873" s="34"/>
      <c r="G1873" s="34"/>
      <c r="H1873" s="34"/>
      <c r="I1873" s="34"/>
      <c r="J1873" s="34"/>
      <c r="K1873" s="98">
        <v>44236</v>
      </c>
      <c r="L1873" s="3" t="s">
        <v>9</v>
      </c>
      <c r="M1873" s="34"/>
      <c r="N1873" s="34">
        <v>65000</v>
      </c>
      <c r="O1873" s="34">
        <f t="shared" si="319"/>
        <v>65000</v>
      </c>
      <c r="P1873" s="34"/>
      <c r="Q1873" s="34"/>
      <c r="R1873" s="34"/>
      <c r="S1873" s="34"/>
      <c r="T1873" s="3" t="s">
        <v>2137</v>
      </c>
    </row>
    <row r="1874" spans="1:21" x14ac:dyDescent="0.35">
      <c r="A1874" s="3" t="s">
        <v>112</v>
      </c>
      <c r="B1874" s="3"/>
      <c r="C1874" s="3"/>
      <c r="D1874" s="3"/>
      <c r="E1874" s="91"/>
      <c r="F1874" s="34"/>
      <c r="G1874" s="34"/>
      <c r="H1874" s="34"/>
      <c r="I1874" s="34"/>
      <c r="J1874" s="34"/>
      <c r="K1874" s="98">
        <v>44236</v>
      </c>
      <c r="L1874" s="3" t="s">
        <v>316</v>
      </c>
      <c r="M1874" s="34">
        <v>100000</v>
      </c>
      <c r="N1874" s="34"/>
      <c r="O1874" s="34">
        <f t="shared" si="319"/>
        <v>100000</v>
      </c>
      <c r="P1874" s="34"/>
      <c r="Q1874" s="34"/>
      <c r="R1874" s="34"/>
      <c r="S1874" s="34"/>
      <c r="T1874" s="3" t="s">
        <v>2137</v>
      </c>
    </row>
    <row r="1875" spans="1:21" x14ac:dyDescent="0.35">
      <c r="A1875" s="3" t="s">
        <v>112</v>
      </c>
      <c r="B1875" s="3"/>
      <c r="C1875" s="3"/>
      <c r="D1875" s="3"/>
      <c r="E1875" s="91"/>
      <c r="F1875" s="34"/>
      <c r="G1875" s="34"/>
      <c r="H1875" s="34"/>
      <c r="I1875" s="34"/>
      <c r="J1875" s="34"/>
      <c r="K1875" s="98">
        <v>44453</v>
      </c>
      <c r="L1875" s="3" t="s">
        <v>1182</v>
      </c>
      <c r="M1875" s="34"/>
      <c r="N1875" s="34">
        <v>25000</v>
      </c>
      <c r="O1875" s="34">
        <f t="shared" si="319"/>
        <v>25000</v>
      </c>
      <c r="P1875" s="34"/>
      <c r="Q1875" s="34"/>
      <c r="R1875" s="34"/>
      <c r="S1875" s="34"/>
      <c r="T1875" s="3" t="s">
        <v>2137</v>
      </c>
    </row>
    <row r="1876" spans="1:21" x14ac:dyDescent="0.35">
      <c r="A1876" s="3" t="s">
        <v>112</v>
      </c>
      <c r="B1876" s="3"/>
      <c r="C1876" s="3"/>
      <c r="D1876" s="3"/>
      <c r="E1876" s="91"/>
      <c r="F1876" s="34"/>
      <c r="G1876" s="34"/>
      <c r="H1876" s="34"/>
      <c r="I1876" s="34"/>
      <c r="J1876" s="34"/>
      <c r="K1876" s="98">
        <v>44453</v>
      </c>
      <c r="L1876" s="3" t="s">
        <v>316</v>
      </c>
      <c r="M1876" s="34">
        <v>150000</v>
      </c>
      <c r="N1876" s="34"/>
      <c r="O1876" s="34">
        <f t="shared" si="319"/>
        <v>150000</v>
      </c>
      <c r="P1876" s="34"/>
      <c r="Q1876" s="34"/>
      <c r="R1876" s="34"/>
      <c r="S1876" s="34"/>
      <c r="T1876" s="3" t="s">
        <v>2137</v>
      </c>
    </row>
    <row r="1877" spans="1:21" x14ac:dyDescent="0.35">
      <c r="A1877" s="3" t="s">
        <v>112</v>
      </c>
      <c r="B1877" s="3"/>
      <c r="C1877" s="3"/>
      <c r="D1877" s="3"/>
      <c r="E1877" s="91"/>
      <c r="F1877" s="34"/>
      <c r="G1877" s="34"/>
      <c r="H1877" s="34"/>
      <c r="I1877" s="34"/>
      <c r="J1877" s="34"/>
      <c r="K1877" s="98">
        <v>44495</v>
      </c>
      <c r="L1877" s="3" t="s">
        <v>1182</v>
      </c>
      <c r="M1877" s="34"/>
      <c r="N1877" s="34">
        <v>294000</v>
      </c>
      <c r="O1877" s="34">
        <f t="shared" si="319"/>
        <v>294000</v>
      </c>
      <c r="P1877" s="34"/>
      <c r="Q1877" s="34"/>
      <c r="R1877" s="34"/>
      <c r="S1877" s="34"/>
      <c r="T1877" s="3" t="s">
        <v>2137</v>
      </c>
    </row>
    <row r="1878" spans="1:21" x14ac:dyDescent="0.35">
      <c r="A1878" s="3" t="s">
        <v>112</v>
      </c>
      <c r="B1878" s="3"/>
      <c r="C1878" s="3"/>
      <c r="D1878" s="3"/>
      <c r="E1878" s="91"/>
      <c r="F1878" s="34">
        <f>+D1878*0.8364</f>
        <v>0</v>
      </c>
      <c r="G1878" s="34"/>
      <c r="H1878" s="34"/>
      <c r="I1878" s="34"/>
      <c r="J1878" s="34"/>
      <c r="K1878" s="98">
        <v>44495</v>
      </c>
      <c r="L1878" s="3" t="s">
        <v>316</v>
      </c>
      <c r="M1878" s="34">
        <v>56000</v>
      </c>
      <c r="N1878" s="34"/>
      <c r="O1878" s="34">
        <f t="shared" si="319"/>
        <v>56000</v>
      </c>
      <c r="P1878" s="34"/>
      <c r="Q1878" s="34"/>
      <c r="R1878" s="34"/>
      <c r="S1878" s="34"/>
      <c r="T1878" s="3" t="s">
        <v>2137</v>
      </c>
    </row>
    <row r="1879" spans="1:21" x14ac:dyDescent="0.35">
      <c r="A1879" s="3" t="s">
        <v>112</v>
      </c>
      <c r="B1879" s="3"/>
      <c r="C1879" s="3"/>
      <c r="D1879" s="3"/>
      <c r="E1879" s="91"/>
      <c r="F1879" s="34"/>
      <c r="G1879" s="34"/>
      <c r="H1879" s="34"/>
      <c r="I1879" s="34"/>
      <c r="J1879" s="34"/>
      <c r="K1879" s="21"/>
      <c r="L1879" s="3"/>
      <c r="M1879" s="34"/>
      <c r="N1879" s="34"/>
      <c r="O1879" s="34"/>
      <c r="P1879" s="34"/>
      <c r="Q1879" s="34"/>
      <c r="R1879" s="34"/>
      <c r="S1879" s="34"/>
      <c r="T1879" s="3" t="s">
        <v>2137</v>
      </c>
    </row>
    <row r="1880" spans="1:21" s="95" customFormat="1" x14ac:dyDescent="0.35">
      <c r="A1880" s="18"/>
      <c r="B1880" s="18"/>
      <c r="C1880" s="18"/>
      <c r="D1880" s="18"/>
      <c r="E1880" s="94"/>
      <c r="F1880" s="23"/>
      <c r="G1880" s="23"/>
      <c r="H1880" s="23"/>
      <c r="I1880" s="23"/>
      <c r="J1880" s="23"/>
      <c r="K1880" s="36"/>
      <c r="L1880" s="18"/>
      <c r="M1880" s="23">
        <f t="shared" ref="M1880:N1880" si="320">SUM(M1872:M1879)</f>
        <v>316000</v>
      </c>
      <c r="N1880" s="23">
        <f t="shared" si="320"/>
        <v>384000</v>
      </c>
      <c r="O1880" s="23">
        <f>SUM(O1872:O1879)</f>
        <v>700000</v>
      </c>
      <c r="P1880" s="23">
        <f>+I1871-M1880</f>
        <v>-316000</v>
      </c>
      <c r="Q1880" s="23">
        <f>+J1871-N1880</f>
        <v>316000</v>
      </c>
      <c r="R1880" s="23">
        <f>+P1880+Q1880</f>
        <v>0</v>
      </c>
      <c r="S1880" s="23">
        <f>+O1880</f>
        <v>700000</v>
      </c>
      <c r="T1880" s="18"/>
      <c r="U1880" s="95" t="s">
        <v>2302</v>
      </c>
    </row>
    <row r="1881" spans="1:21" x14ac:dyDescent="0.35">
      <c r="A1881" s="3" t="s">
        <v>113</v>
      </c>
      <c r="B1881" s="3" t="s">
        <v>326</v>
      </c>
      <c r="C1881" s="3"/>
      <c r="D1881" s="3">
        <v>70</v>
      </c>
      <c r="E1881" s="91">
        <v>10000</v>
      </c>
      <c r="F1881" s="34">
        <f>+D1881*0.8364</f>
        <v>58.548000000000002</v>
      </c>
      <c r="G1881" s="34"/>
      <c r="H1881" s="34">
        <f>+D1881*E1881</f>
        <v>700000</v>
      </c>
      <c r="I1881" s="34">
        <f>+CEILING(F1881*G1881,1000)</f>
        <v>0</v>
      </c>
      <c r="J1881" s="34">
        <f>(H1881-I1881)</f>
        <v>700000</v>
      </c>
      <c r="K1881" s="98">
        <v>44264</v>
      </c>
      <c r="L1881" s="3" t="s">
        <v>2109</v>
      </c>
      <c r="M1881" s="34"/>
      <c r="N1881" s="34"/>
      <c r="O1881" s="34"/>
      <c r="P1881" s="34"/>
      <c r="Q1881" s="34"/>
      <c r="R1881" s="34"/>
      <c r="S1881" s="34"/>
      <c r="T1881" s="3" t="s">
        <v>2153</v>
      </c>
      <c r="U1881" s="1" t="s">
        <v>2303</v>
      </c>
    </row>
    <row r="1882" spans="1:21" x14ac:dyDescent="0.35">
      <c r="A1882" s="3" t="s">
        <v>113</v>
      </c>
      <c r="B1882" s="3"/>
      <c r="C1882" s="3"/>
      <c r="D1882" s="3"/>
      <c r="E1882" s="91"/>
      <c r="F1882" s="34"/>
      <c r="G1882" s="34"/>
      <c r="H1882" s="34"/>
      <c r="I1882" s="34"/>
      <c r="J1882" s="34"/>
      <c r="K1882" s="98">
        <v>44264</v>
      </c>
      <c r="L1882" s="3" t="s">
        <v>1182</v>
      </c>
      <c r="M1882" s="34"/>
      <c r="N1882" s="34">
        <v>175000</v>
      </c>
      <c r="O1882" s="34">
        <f t="shared" ref="O1882:O1890" si="321">+SUM(M1882:N1882)</f>
        <v>175000</v>
      </c>
      <c r="P1882" s="34"/>
      <c r="Q1882" s="34"/>
      <c r="R1882" s="34"/>
      <c r="S1882" s="34"/>
      <c r="T1882" s="3" t="s">
        <v>2153</v>
      </c>
    </row>
    <row r="1883" spans="1:21" x14ac:dyDescent="0.35">
      <c r="A1883" s="3" t="s">
        <v>113</v>
      </c>
      <c r="B1883" s="3"/>
      <c r="C1883" s="3"/>
      <c r="D1883" s="3"/>
      <c r="E1883" s="91"/>
      <c r="F1883" s="34"/>
      <c r="G1883" s="34"/>
      <c r="H1883" s="34"/>
      <c r="I1883" s="34"/>
      <c r="J1883" s="34"/>
      <c r="K1883" s="98">
        <v>44490</v>
      </c>
      <c r="L1883" s="100" t="s">
        <v>2285</v>
      </c>
      <c r="M1883" s="100">
        <v>150000</v>
      </c>
      <c r="N1883" s="34"/>
      <c r="O1883" s="34">
        <f t="shared" si="321"/>
        <v>150000</v>
      </c>
      <c r="P1883" s="34"/>
      <c r="Q1883" s="34"/>
      <c r="R1883" s="34"/>
      <c r="S1883" s="34"/>
      <c r="T1883" s="3" t="s">
        <v>2153</v>
      </c>
    </row>
    <row r="1884" spans="1:21" x14ac:dyDescent="0.35">
      <c r="A1884" s="3" t="s">
        <v>113</v>
      </c>
      <c r="B1884" s="3"/>
      <c r="C1884" s="3"/>
      <c r="D1884" s="3"/>
      <c r="E1884" s="91"/>
      <c r="F1884" s="34"/>
      <c r="G1884" s="34"/>
      <c r="H1884" s="34"/>
      <c r="I1884" s="34"/>
      <c r="J1884" s="34"/>
      <c r="K1884" s="98">
        <v>44580</v>
      </c>
      <c r="L1884" s="3" t="s">
        <v>1182</v>
      </c>
      <c r="M1884" s="34"/>
      <c r="N1884" s="34">
        <v>10000</v>
      </c>
      <c r="O1884" s="34">
        <f t="shared" si="321"/>
        <v>10000</v>
      </c>
      <c r="P1884" s="34"/>
      <c r="Q1884" s="34"/>
      <c r="R1884" s="34"/>
      <c r="S1884" s="34"/>
      <c r="T1884" s="3" t="s">
        <v>2153</v>
      </c>
    </row>
    <row r="1885" spans="1:21" x14ac:dyDescent="0.35">
      <c r="A1885" s="3" t="s">
        <v>113</v>
      </c>
      <c r="B1885" s="3"/>
      <c r="C1885" s="3"/>
      <c r="D1885" s="3"/>
      <c r="E1885" s="91"/>
      <c r="F1885" s="34">
        <f>+D1885*0.8364</f>
        <v>0</v>
      </c>
      <c r="G1885" s="34"/>
      <c r="H1885" s="34"/>
      <c r="I1885" s="34"/>
      <c r="J1885" s="34"/>
      <c r="K1885" s="98">
        <v>44592</v>
      </c>
      <c r="L1885" s="3" t="s">
        <v>9</v>
      </c>
      <c r="M1885" s="34"/>
      <c r="N1885" s="34">
        <v>255000</v>
      </c>
      <c r="O1885" s="34">
        <f t="shared" si="321"/>
        <v>255000</v>
      </c>
      <c r="P1885" s="34"/>
      <c r="Q1885" s="34"/>
      <c r="R1885" s="34"/>
      <c r="S1885" s="34"/>
      <c r="T1885" s="3" t="s">
        <v>2153</v>
      </c>
    </row>
    <row r="1886" spans="1:21" x14ac:dyDescent="0.35">
      <c r="A1886" s="3" t="s">
        <v>113</v>
      </c>
      <c r="B1886" s="3"/>
      <c r="C1886" s="3"/>
      <c r="D1886" s="3"/>
      <c r="E1886" s="91"/>
      <c r="F1886" s="34"/>
      <c r="G1886" s="34"/>
      <c r="H1886" s="34"/>
      <c r="I1886" s="34"/>
      <c r="J1886" s="34"/>
      <c r="K1886" s="98">
        <v>44596</v>
      </c>
      <c r="L1886" s="3" t="s">
        <v>9</v>
      </c>
      <c r="M1886" s="34"/>
      <c r="N1886" s="34">
        <v>68000</v>
      </c>
      <c r="O1886" s="34">
        <f t="shared" si="321"/>
        <v>68000</v>
      </c>
      <c r="P1886" s="34"/>
      <c r="Q1886" s="34"/>
      <c r="R1886" s="34"/>
      <c r="S1886" s="34"/>
      <c r="T1886" s="3" t="s">
        <v>2153</v>
      </c>
    </row>
    <row r="1887" spans="1:21" x14ac:dyDescent="0.35">
      <c r="A1887" s="3" t="s">
        <v>113</v>
      </c>
      <c r="B1887" s="3"/>
      <c r="C1887" s="3"/>
      <c r="D1887" s="3"/>
      <c r="E1887" s="91"/>
      <c r="F1887" s="34"/>
      <c r="G1887" s="34"/>
      <c r="H1887" s="34"/>
      <c r="I1887" s="34"/>
      <c r="J1887" s="34"/>
      <c r="K1887" s="98">
        <v>44601</v>
      </c>
      <c r="L1887" s="3" t="s">
        <v>1182</v>
      </c>
      <c r="M1887" s="34"/>
      <c r="N1887" s="34">
        <v>17000</v>
      </c>
      <c r="O1887" s="34">
        <f t="shared" si="321"/>
        <v>17000</v>
      </c>
      <c r="P1887" s="34"/>
      <c r="Q1887" s="34"/>
      <c r="R1887" s="34"/>
      <c r="S1887" s="34"/>
      <c r="T1887" s="3" t="s">
        <v>2153</v>
      </c>
    </row>
    <row r="1888" spans="1:21" x14ac:dyDescent="0.35">
      <c r="A1888" s="3" t="s">
        <v>113</v>
      </c>
      <c r="B1888" s="3"/>
      <c r="C1888" s="3"/>
      <c r="D1888" s="3"/>
      <c r="E1888" s="91"/>
      <c r="F1888" s="34"/>
      <c r="G1888" s="34"/>
      <c r="H1888" s="34"/>
      <c r="I1888" s="34"/>
      <c r="J1888" s="34"/>
      <c r="K1888" s="98">
        <v>44640</v>
      </c>
      <c r="L1888" s="100" t="s">
        <v>2286</v>
      </c>
      <c r="M1888" s="100">
        <v>-150000</v>
      </c>
      <c r="N1888" s="34"/>
      <c r="O1888" s="34">
        <f t="shared" si="321"/>
        <v>-150000</v>
      </c>
      <c r="P1888" s="34"/>
      <c r="Q1888" s="34"/>
      <c r="R1888" s="34"/>
      <c r="S1888" s="34"/>
      <c r="T1888" s="3" t="s">
        <v>2153</v>
      </c>
    </row>
    <row r="1889" spans="1:21" x14ac:dyDescent="0.35">
      <c r="A1889" s="3" t="s">
        <v>113</v>
      </c>
      <c r="B1889" s="3"/>
      <c r="C1889" s="3"/>
      <c r="D1889" s="3"/>
      <c r="E1889" s="91"/>
      <c r="F1889" s="34"/>
      <c r="G1889" s="34"/>
      <c r="H1889" s="34"/>
      <c r="I1889" s="34"/>
      <c r="J1889" s="34"/>
      <c r="K1889" s="98" t="s">
        <v>599</v>
      </c>
      <c r="L1889" s="3" t="s">
        <v>316</v>
      </c>
      <c r="M1889" s="34">
        <v>317000</v>
      </c>
      <c r="N1889" s="34"/>
      <c r="O1889" s="34">
        <f t="shared" si="321"/>
        <v>317000</v>
      </c>
      <c r="P1889" s="34"/>
      <c r="Q1889" s="34"/>
      <c r="R1889" s="34"/>
      <c r="S1889" s="34"/>
      <c r="T1889" s="3" t="s">
        <v>2153</v>
      </c>
    </row>
    <row r="1890" spans="1:21" x14ac:dyDescent="0.35">
      <c r="A1890" s="3" t="s">
        <v>113</v>
      </c>
      <c r="B1890" s="3"/>
      <c r="C1890" s="3"/>
      <c r="D1890" s="3"/>
      <c r="E1890" s="91"/>
      <c r="F1890" s="34"/>
      <c r="G1890" s="34"/>
      <c r="H1890" s="34"/>
      <c r="I1890" s="34"/>
      <c r="J1890" s="34"/>
      <c r="K1890" s="98">
        <v>44982</v>
      </c>
      <c r="L1890" s="100" t="s">
        <v>2233</v>
      </c>
      <c r="M1890" s="100">
        <v>-142000</v>
      </c>
      <c r="N1890" s="34"/>
      <c r="O1890" s="34">
        <f t="shared" si="321"/>
        <v>-142000</v>
      </c>
      <c r="P1890" s="34"/>
      <c r="Q1890" s="34"/>
      <c r="R1890" s="34"/>
      <c r="S1890" s="34"/>
      <c r="T1890" s="3" t="s">
        <v>2153</v>
      </c>
    </row>
    <row r="1891" spans="1:21" x14ac:dyDescent="0.35">
      <c r="A1891" s="3" t="s">
        <v>113</v>
      </c>
      <c r="B1891" s="3"/>
      <c r="C1891" s="3"/>
      <c r="D1891" s="3"/>
      <c r="E1891" s="91"/>
      <c r="F1891" s="34"/>
      <c r="G1891" s="34"/>
      <c r="H1891" s="34"/>
      <c r="I1891" s="34"/>
      <c r="J1891" s="34"/>
      <c r="K1891" s="21"/>
      <c r="L1891" s="3"/>
      <c r="M1891" s="34"/>
      <c r="N1891" s="34"/>
      <c r="O1891" s="34"/>
      <c r="P1891" s="34"/>
      <c r="Q1891" s="34"/>
      <c r="R1891" s="34"/>
      <c r="S1891" s="34"/>
      <c r="T1891" s="3" t="s">
        <v>2153</v>
      </c>
    </row>
    <row r="1892" spans="1:21" s="95" customFormat="1" x14ac:dyDescent="0.35">
      <c r="A1892" s="18"/>
      <c r="B1892" s="18"/>
      <c r="C1892" s="18"/>
      <c r="D1892" s="18"/>
      <c r="E1892" s="94"/>
      <c r="F1892" s="23"/>
      <c r="G1892" s="23"/>
      <c r="H1892" s="23"/>
      <c r="I1892" s="23"/>
      <c r="J1892" s="23"/>
      <c r="K1892" s="36"/>
      <c r="L1892" s="18"/>
      <c r="M1892" s="23">
        <f t="shared" ref="M1892:N1892" si="322">SUM(M1882:M1891)</f>
        <v>175000</v>
      </c>
      <c r="N1892" s="23">
        <f t="shared" si="322"/>
        <v>525000</v>
      </c>
      <c r="O1892" s="23">
        <f>SUM(O1882:O1891)</f>
        <v>700000</v>
      </c>
      <c r="P1892" s="23">
        <f>+I1881-M1892</f>
        <v>-175000</v>
      </c>
      <c r="Q1892" s="23">
        <f>+J1881-N1892</f>
        <v>175000</v>
      </c>
      <c r="R1892" s="23">
        <f>+P1892+Q1892</f>
        <v>0</v>
      </c>
      <c r="S1892" s="23">
        <f>+O1892</f>
        <v>700000</v>
      </c>
      <c r="T1892" s="18"/>
      <c r="U1892" s="95" t="s">
        <v>2302</v>
      </c>
    </row>
    <row r="1893" spans="1:21" x14ac:dyDescent="0.35">
      <c r="A1893" s="3" t="s">
        <v>114</v>
      </c>
      <c r="B1893" s="3" t="s">
        <v>326</v>
      </c>
      <c r="C1893" s="3"/>
      <c r="D1893" s="3">
        <v>120.8</v>
      </c>
      <c r="E1893" s="91">
        <v>11500</v>
      </c>
      <c r="F1893" s="34">
        <f>+D1893*0.8364</f>
        <v>101.03712</v>
      </c>
      <c r="G1893" s="34"/>
      <c r="H1893" s="34">
        <f>+D1893*E1893</f>
        <v>1389200</v>
      </c>
      <c r="I1893" s="34">
        <f>+CEILING(F1893*G1893,1000)</f>
        <v>0</v>
      </c>
      <c r="J1893" s="34">
        <f>(H1893-I1893)</f>
        <v>1389200</v>
      </c>
      <c r="K1893" s="98">
        <v>44462</v>
      </c>
      <c r="L1893" s="3" t="s">
        <v>2109</v>
      </c>
      <c r="M1893" s="34"/>
      <c r="N1893" s="34"/>
      <c r="O1893" s="34"/>
      <c r="P1893" s="34"/>
      <c r="Q1893" s="34"/>
      <c r="R1893" s="34"/>
      <c r="S1893" s="34"/>
      <c r="T1893" s="3" t="s">
        <v>2132</v>
      </c>
      <c r="U1893" s="1" t="s">
        <v>2303</v>
      </c>
    </row>
    <row r="1894" spans="1:21" x14ac:dyDescent="0.35">
      <c r="A1894" s="3" t="s">
        <v>114</v>
      </c>
      <c r="B1894" s="3"/>
      <c r="C1894" s="3"/>
      <c r="D1894" s="3"/>
      <c r="E1894" s="91"/>
      <c r="F1894" s="34"/>
      <c r="G1894" s="34"/>
      <c r="H1894" s="34"/>
      <c r="I1894" s="34"/>
      <c r="J1894" s="34"/>
      <c r="K1894" s="98">
        <v>44462</v>
      </c>
      <c r="L1894" s="3" t="s">
        <v>316</v>
      </c>
      <c r="M1894" s="34">
        <v>5000</v>
      </c>
      <c r="N1894" s="34"/>
      <c r="O1894" s="34">
        <f t="shared" ref="O1894:O1899" si="323">+SUM(M1894:N1894)</f>
        <v>5000</v>
      </c>
      <c r="P1894" s="34"/>
      <c r="Q1894" s="34"/>
      <c r="R1894" s="34"/>
      <c r="S1894" s="34"/>
      <c r="T1894" s="3" t="s">
        <v>2132</v>
      </c>
    </row>
    <row r="1895" spans="1:21" x14ac:dyDescent="0.35">
      <c r="A1895" s="3" t="s">
        <v>114</v>
      </c>
      <c r="B1895" s="3"/>
      <c r="C1895" s="3"/>
      <c r="D1895" s="3"/>
      <c r="E1895" s="91"/>
      <c r="F1895" s="34">
        <f t="shared" ref="F1895:F1896" si="324">+D1895*0.8364</f>
        <v>0</v>
      </c>
      <c r="G1895" s="34"/>
      <c r="H1895" s="34"/>
      <c r="I1895" s="34"/>
      <c r="J1895" s="34"/>
      <c r="K1895" s="98">
        <v>44472</v>
      </c>
      <c r="L1895" s="3" t="s">
        <v>316</v>
      </c>
      <c r="M1895" s="34">
        <v>322661</v>
      </c>
      <c r="N1895" s="34"/>
      <c r="O1895" s="34">
        <f t="shared" si="323"/>
        <v>322661</v>
      </c>
      <c r="P1895" s="34"/>
      <c r="Q1895" s="34"/>
      <c r="R1895" s="34"/>
      <c r="S1895" s="34"/>
      <c r="T1895" s="3" t="s">
        <v>2132</v>
      </c>
    </row>
    <row r="1896" spans="1:21" x14ac:dyDescent="0.35">
      <c r="A1896" s="3" t="s">
        <v>114</v>
      </c>
      <c r="B1896" s="3"/>
      <c r="C1896" s="3"/>
      <c r="D1896" s="3"/>
      <c r="E1896" s="91"/>
      <c r="F1896" s="34">
        <f t="shared" si="324"/>
        <v>0</v>
      </c>
      <c r="G1896" s="34"/>
      <c r="H1896" s="34"/>
      <c r="I1896" s="34"/>
      <c r="J1896" s="34"/>
      <c r="K1896" s="98">
        <v>44513</v>
      </c>
      <c r="L1896" s="3" t="s">
        <v>1182</v>
      </c>
      <c r="M1896" s="34"/>
      <c r="N1896" s="34">
        <v>200000</v>
      </c>
      <c r="O1896" s="34">
        <f t="shared" si="323"/>
        <v>200000</v>
      </c>
      <c r="P1896" s="34"/>
      <c r="Q1896" s="34"/>
      <c r="R1896" s="34"/>
      <c r="S1896" s="34"/>
      <c r="T1896" s="3" t="s">
        <v>2132</v>
      </c>
    </row>
    <row r="1897" spans="1:21" x14ac:dyDescent="0.35">
      <c r="A1897" s="3" t="s">
        <v>114</v>
      </c>
      <c r="B1897" s="3"/>
      <c r="C1897" s="3"/>
      <c r="D1897" s="3"/>
      <c r="E1897" s="91"/>
      <c r="F1897" s="34"/>
      <c r="G1897" s="34"/>
      <c r="H1897" s="34"/>
      <c r="I1897" s="34"/>
      <c r="J1897" s="34"/>
      <c r="K1897" s="98">
        <v>44640</v>
      </c>
      <c r="L1897" s="3" t="s">
        <v>316</v>
      </c>
      <c r="M1897" s="34">
        <v>200000</v>
      </c>
      <c r="N1897" s="34"/>
      <c r="O1897" s="34">
        <f t="shared" si="323"/>
        <v>200000</v>
      </c>
      <c r="P1897" s="34"/>
      <c r="Q1897" s="34"/>
      <c r="R1897" s="34"/>
      <c r="S1897" s="34"/>
      <c r="T1897" s="3" t="s">
        <v>2132</v>
      </c>
    </row>
    <row r="1898" spans="1:21" x14ac:dyDescent="0.35">
      <c r="A1898" s="3" t="s">
        <v>114</v>
      </c>
      <c r="B1898" s="3"/>
      <c r="C1898" s="3"/>
      <c r="D1898" s="3"/>
      <c r="E1898" s="91"/>
      <c r="F1898" s="34"/>
      <c r="G1898" s="34"/>
      <c r="H1898" s="34"/>
      <c r="I1898" s="34"/>
      <c r="J1898" s="34"/>
      <c r="K1898" s="98">
        <v>44811</v>
      </c>
      <c r="L1898" s="3" t="s">
        <v>9</v>
      </c>
      <c r="M1898" s="34"/>
      <c r="N1898" s="34">
        <v>65500</v>
      </c>
      <c r="O1898" s="34">
        <f t="shared" si="323"/>
        <v>65500</v>
      </c>
      <c r="P1898" s="34"/>
      <c r="Q1898" s="34"/>
      <c r="R1898" s="34"/>
      <c r="S1898" s="34"/>
      <c r="T1898" s="3" t="s">
        <v>2132</v>
      </c>
    </row>
    <row r="1899" spans="1:21" x14ac:dyDescent="0.35">
      <c r="A1899" s="3" t="s">
        <v>114</v>
      </c>
      <c r="B1899" s="3"/>
      <c r="C1899" s="3"/>
      <c r="D1899" s="3"/>
      <c r="E1899" s="91"/>
      <c r="F1899" s="34"/>
      <c r="G1899" s="34"/>
      <c r="H1899" s="34"/>
      <c r="I1899" s="34"/>
      <c r="J1899" s="34"/>
      <c r="K1899" s="98">
        <v>44811</v>
      </c>
      <c r="L1899" s="3" t="s">
        <v>316</v>
      </c>
      <c r="M1899" s="34">
        <v>596000</v>
      </c>
      <c r="N1899" s="34"/>
      <c r="O1899" s="34">
        <f t="shared" si="323"/>
        <v>596000</v>
      </c>
      <c r="P1899" s="34"/>
      <c r="Q1899" s="34"/>
      <c r="R1899" s="34"/>
      <c r="S1899" s="34"/>
      <c r="T1899" s="3" t="s">
        <v>2132</v>
      </c>
    </row>
    <row r="1900" spans="1:21" x14ac:dyDescent="0.35">
      <c r="A1900" s="3" t="s">
        <v>114</v>
      </c>
      <c r="B1900" s="3"/>
      <c r="C1900" s="3"/>
      <c r="D1900" s="3"/>
      <c r="E1900" s="91"/>
      <c r="F1900" s="34"/>
      <c r="G1900" s="34"/>
      <c r="H1900" s="34"/>
      <c r="I1900" s="34"/>
      <c r="J1900" s="34"/>
      <c r="K1900" s="21"/>
      <c r="L1900" s="3"/>
      <c r="M1900" s="34"/>
      <c r="N1900" s="34"/>
      <c r="O1900" s="34"/>
      <c r="P1900" s="34"/>
      <c r="Q1900" s="34"/>
      <c r="R1900" s="34"/>
      <c r="S1900" s="34"/>
      <c r="T1900" s="3" t="s">
        <v>2132</v>
      </c>
    </row>
    <row r="1901" spans="1:21" s="95" customFormat="1" x14ac:dyDescent="0.35">
      <c r="A1901" s="18"/>
      <c r="B1901" s="18"/>
      <c r="C1901" s="18"/>
      <c r="D1901" s="18"/>
      <c r="E1901" s="94"/>
      <c r="F1901" s="23"/>
      <c r="G1901" s="23"/>
      <c r="H1901" s="23"/>
      <c r="I1901" s="23"/>
      <c r="J1901" s="23"/>
      <c r="K1901" s="36"/>
      <c r="L1901" s="18"/>
      <c r="M1901" s="23">
        <f t="shared" ref="M1901:N1901" si="325">SUM(M1894:M1900)</f>
        <v>1123661</v>
      </c>
      <c r="N1901" s="23">
        <f t="shared" si="325"/>
        <v>265500</v>
      </c>
      <c r="O1901" s="23">
        <f>SUM(O1894:O1900)</f>
        <v>1389161</v>
      </c>
      <c r="P1901" s="23">
        <f>+I1893-M1901</f>
        <v>-1123661</v>
      </c>
      <c r="Q1901" s="23">
        <f>+J1893-N1901</f>
        <v>1123700</v>
      </c>
      <c r="R1901" s="23">
        <f>+P1901+Q1901</f>
        <v>39</v>
      </c>
      <c r="S1901" s="23">
        <f>+O1901</f>
        <v>1389161</v>
      </c>
      <c r="T1901" s="18"/>
      <c r="U1901" s="95" t="s">
        <v>2302</v>
      </c>
    </row>
    <row r="1902" spans="1:21" x14ac:dyDescent="0.35">
      <c r="A1902" s="3" t="s">
        <v>115</v>
      </c>
      <c r="B1902" s="3" t="s">
        <v>326</v>
      </c>
      <c r="C1902" s="3"/>
      <c r="D1902" s="3">
        <v>101.13</v>
      </c>
      <c r="E1902" s="91">
        <v>11500</v>
      </c>
      <c r="F1902" s="34">
        <f>+D1902*0.8364</f>
        <v>84.585132000000002</v>
      </c>
      <c r="G1902" s="34"/>
      <c r="H1902" s="34">
        <f>+D1902*E1902</f>
        <v>1162995</v>
      </c>
      <c r="I1902" s="34">
        <f>+CEILING(F1902*G1902,1000)</f>
        <v>0</v>
      </c>
      <c r="J1902" s="34">
        <f>(H1902-I1902)</f>
        <v>1162995</v>
      </c>
      <c r="K1902" s="98">
        <v>44579</v>
      </c>
      <c r="L1902" s="3" t="s">
        <v>2109</v>
      </c>
      <c r="M1902" s="34"/>
      <c r="N1902" s="34"/>
      <c r="O1902" s="34"/>
      <c r="P1902" s="34"/>
      <c r="Q1902" s="34"/>
      <c r="R1902" s="34"/>
      <c r="S1902" s="34"/>
      <c r="T1902" s="3" t="s">
        <v>2135</v>
      </c>
      <c r="U1902" s="1" t="s">
        <v>2303</v>
      </c>
    </row>
    <row r="1903" spans="1:21" x14ac:dyDescent="0.35">
      <c r="A1903" s="3" t="s">
        <v>115</v>
      </c>
      <c r="B1903" s="3"/>
      <c r="C1903" s="3"/>
      <c r="D1903" s="3"/>
      <c r="E1903" s="91"/>
      <c r="F1903" s="34"/>
      <c r="G1903" s="34"/>
      <c r="H1903" s="34"/>
      <c r="I1903" s="34"/>
      <c r="J1903" s="34"/>
      <c r="K1903" s="98">
        <v>44579</v>
      </c>
      <c r="L1903" s="3" t="s">
        <v>316</v>
      </c>
      <c r="M1903" s="34">
        <v>8000</v>
      </c>
      <c r="N1903" s="34"/>
      <c r="O1903" s="34">
        <f t="shared" ref="O1903:O1916" si="326">+SUM(M1903:N1903)</f>
        <v>8000</v>
      </c>
      <c r="P1903" s="34"/>
      <c r="Q1903" s="34"/>
      <c r="R1903" s="34"/>
      <c r="S1903" s="34"/>
      <c r="T1903" s="3" t="s">
        <v>2135</v>
      </c>
    </row>
    <row r="1904" spans="1:21" x14ac:dyDescent="0.35">
      <c r="A1904" s="3" t="s">
        <v>115</v>
      </c>
      <c r="B1904" s="3"/>
      <c r="C1904" s="3"/>
      <c r="D1904" s="3"/>
      <c r="E1904" s="91"/>
      <c r="F1904" s="34">
        <f>+D1904*0.8364</f>
        <v>0</v>
      </c>
      <c r="G1904" s="34"/>
      <c r="H1904" s="34"/>
      <c r="I1904" s="34"/>
      <c r="J1904" s="34"/>
      <c r="K1904" s="98">
        <v>44589</v>
      </c>
      <c r="L1904" s="3" t="s">
        <v>1182</v>
      </c>
      <c r="M1904" s="34"/>
      <c r="N1904" s="34">
        <v>565000</v>
      </c>
      <c r="O1904" s="34">
        <f t="shared" si="326"/>
        <v>565000</v>
      </c>
      <c r="P1904" s="34"/>
      <c r="Q1904" s="34"/>
      <c r="R1904" s="34"/>
      <c r="S1904" s="34"/>
      <c r="T1904" s="3" t="s">
        <v>2135</v>
      </c>
    </row>
    <row r="1905" spans="1:21" x14ac:dyDescent="0.35">
      <c r="A1905" s="3" t="s">
        <v>115</v>
      </c>
      <c r="B1905" s="3"/>
      <c r="C1905" s="3"/>
      <c r="D1905" s="3"/>
      <c r="E1905" s="91"/>
      <c r="F1905" s="34"/>
      <c r="G1905" s="34"/>
      <c r="H1905" s="34"/>
      <c r="I1905" s="34"/>
      <c r="J1905" s="34"/>
      <c r="K1905" s="98">
        <v>44811</v>
      </c>
      <c r="L1905" s="3" t="s">
        <v>9</v>
      </c>
      <c r="M1905" s="34"/>
      <c r="N1905" s="34">
        <v>72000</v>
      </c>
      <c r="O1905" s="34">
        <f t="shared" si="326"/>
        <v>72000</v>
      </c>
      <c r="P1905" s="34"/>
      <c r="Q1905" s="34"/>
      <c r="R1905" s="34"/>
      <c r="S1905" s="34"/>
      <c r="T1905" s="3" t="s">
        <v>2135</v>
      </c>
    </row>
    <row r="1906" spans="1:21" x14ac:dyDescent="0.35">
      <c r="A1906" s="3" t="s">
        <v>115</v>
      </c>
      <c r="B1906" s="3"/>
      <c r="C1906" s="3"/>
      <c r="D1906" s="3"/>
      <c r="E1906" s="91"/>
      <c r="F1906" s="34"/>
      <c r="G1906" s="34"/>
      <c r="H1906" s="34"/>
      <c r="I1906" s="34"/>
      <c r="J1906" s="34"/>
      <c r="K1906" s="98" t="s">
        <v>599</v>
      </c>
      <c r="L1906" s="3" t="s">
        <v>316</v>
      </c>
      <c r="M1906" s="34">
        <v>259000</v>
      </c>
      <c r="N1906" s="34"/>
      <c r="O1906" s="34">
        <f t="shared" si="326"/>
        <v>259000</v>
      </c>
      <c r="P1906" s="34"/>
      <c r="Q1906" s="34"/>
      <c r="R1906" s="34"/>
      <c r="S1906" s="34"/>
      <c r="T1906" s="3" t="s">
        <v>2135</v>
      </c>
    </row>
    <row r="1907" spans="1:21" x14ac:dyDescent="0.35">
      <c r="A1907" s="3" t="s">
        <v>115</v>
      </c>
      <c r="B1907" s="3"/>
      <c r="C1907" s="3"/>
      <c r="D1907" s="3"/>
      <c r="E1907" s="91"/>
      <c r="F1907" s="34"/>
      <c r="G1907" s="34"/>
      <c r="H1907" s="34"/>
      <c r="I1907" s="34"/>
      <c r="J1907" s="34"/>
      <c r="K1907" s="98" t="s">
        <v>599</v>
      </c>
      <c r="L1907" s="3" t="s">
        <v>316</v>
      </c>
      <c r="M1907" s="34">
        <v>259000</v>
      </c>
      <c r="N1907" s="34"/>
      <c r="O1907" s="34">
        <f t="shared" si="326"/>
        <v>259000</v>
      </c>
      <c r="P1907" s="34"/>
      <c r="Q1907" s="34"/>
      <c r="R1907" s="34"/>
      <c r="S1907" s="34"/>
      <c r="T1907" s="3" t="s">
        <v>2135</v>
      </c>
    </row>
    <row r="1908" spans="1:21" x14ac:dyDescent="0.35">
      <c r="A1908" s="3" t="s">
        <v>115</v>
      </c>
      <c r="B1908" s="3"/>
      <c r="C1908" s="3"/>
      <c r="D1908" s="3"/>
      <c r="E1908" s="91"/>
      <c r="F1908" s="34"/>
      <c r="G1908" s="34"/>
      <c r="H1908" s="34"/>
      <c r="I1908" s="34"/>
      <c r="J1908" s="34"/>
      <c r="K1908" s="21"/>
      <c r="L1908" s="3"/>
      <c r="M1908" s="34"/>
      <c r="N1908" s="34"/>
      <c r="O1908" s="34"/>
      <c r="P1908" s="34"/>
      <c r="Q1908" s="34"/>
      <c r="R1908" s="34"/>
      <c r="S1908" s="34"/>
      <c r="T1908" s="3" t="s">
        <v>2135</v>
      </c>
    </row>
    <row r="1909" spans="1:21" s="95" customFormat="1" x14ac:dyDescent="0.35">
      <c r="A1909" s="18"/>
      <c r="B1909" s="18"/>
      <c r="C1909" s="18"/>
      <c r="D1909" s="18"/>
      <c r="E1909" s="94"/>
      <c r="F1909" s="23"/>
      <c r="G1909" s="23"/>
      <c r="H1909" s="23"/>
      <c r="I1909" s="23"/>
      <c r="J1909" s="23"/>
      <c r="K1909" s="36"/>
      <c r="L1909" s="18"/>
      <c r="M1909" s="23">
        <f t="shared" ref="M1909:N1909" si="327">SUM(M1903:M1908)</f>
        <v>526000</v>
      </c>
      <c r="N1909" s="23">
        <f t="shared" si="327"/>
        <v>637000</v>
      </c>
      <c r="O1909" s="23">
        <f>SUM(O1903:O1908)</f>
        <v>1163000</v>
      </c>
      <c r="P1909" s="23">
        <f>+I1902-M1909</f>
        <v>-526000</v>
      </c>
      <c r="Q1909" s="23">
        <f>+J1902-N1909</f>
        <v>525995</v>
      </c>
      <c r="R1909" s="23">
        <f>+P1909+Q1909</f>
        <v>-5</v>
      </c>
      <c r="S1909" s="23">
        <f>+O1909</f>
        <v>1163000</v>
      </c>
      <c r="T1909" s="18"/>
      <c r="U1909" s="95" t="s">
        <v>2302</v>
      </c>
    </row>
    <row r="1910" spans="1:21" x14ac:dyDescent="0.35">
      <c r="A1910" s="3" t="s">
        <v>116</v>
      </c>
      <c r="B1910" s="3" t="s">
        <v>326</v>
      </c>
      <c r="C1910" s="3"/>
      <c r="D1910" s="3">
        <v>70.48</v>
      </c>
      <c r="E1910" s="91">
        <v>10000</v>
      </c>
      <c r="F1910" s="34">
        <f>+D1910*0.8364</f>
        <v>58.949472000000007</v>
      </c>
      <c r="G1910" s="34"/>
      <c r="H1910" s="34">
        <f>+D1910*E1910</f>
        <v>704800</v>
      </c>
      <c r="I1910" s="34">
        <f>+CEILING(F1910*G1910,1000)</f>
        <v>0</v>
      </c>
      <c r="J1910" s="34">
        <f>(H1910-I1910)</f>
        <v>704800</v>
      </c>
      <c r="K1910" s="98">
        <v>44427</v>
      </c>
      <c r="L1910" s="3" t="s">
        <v>2109</v>
      </c>
      <c r="M1910" s="34"/>
      <c r="N1910" s="34"/>
      <c r="O1910" s="34"/>
      <c r="P1910" s="34"/>
      <c r="Q1910" s="34"/>
      <c r="R1910" s="34"/>
      <c r="S1910" s="34"/>
      <c r="T1910" s="3" t="s">
        <v>2130</v>
      </c>
      <c r="U1910" s="1" t="s">
        <v>2303</v>
      </c>
    </row>
    <row r="1911" spans="1:21" x14ac:dyDescent="0.35">
      <c r="A1911" s="3" t="s">
        <v>116</v>
      </c>
      <c r="B1911" s="3"/>
      <c r="C1911" s="3"/>
      <c r="D1911" s="3"/>
      <c r="E1911" s="91"/>
      <c r="F1911" s="34"/>
      <c r="G1911" s="34"/>
      <c r="H1911" s="34"/>
      <c r="I1911" s="34"/>
      <c r="J1911" s="34"/>
      <c r="K1911" s="98">
        <v>44427</v>
      </c>
      <c r="L1911" s="3" t="s">
        <v>316</v>
      </c>
      <c r="M1911" s="34">
        <v>175000</v>
      </c>
      <c r="N1911" s="34"/>
      <c r="O1911" s="34">
        <f t="shared" si="326"/>
        <v>175000</v>
      </c>
      <c r="P1911" s="34"/>
      <c r="Q1911" s="34"/>
      <c r="R1911" s="34"/>
      <c r="S1911" s="34"/>
      <c r="T1911" s="3" t="s">
        <v>2130</v>
      </c>
    </row>
    <row r="1912" spans="1:21" x14ac:dyDescent="0.35">
      <c r="A1912" s="3" t="s">
        <v>116</v>
      </c>
      <c r="B1912" s="3"/>
      <c r="C1912" s="3"/>
      <c r="D1912" s="3"/>
      <c r="E1912" s="91"/>
      <c r="F1912" s="34">
        <f>+D1912*0.8364</f>
        <v>0</v>
      </c>
      <c r="G1912" s="34"/>
      <c r="H1912" s="34"/>
      <c r="I1912" s="34"/>
      <c r="J1912" s="34"/>
      <c r="K1912" s="98">
        <v>44498</v>
      </c>
      <c r="L1912" s="3" t="s">
        <v>9</v>
      </c>
      <c r="M1912" s="34"/>
      <c r="N1912" s="34">
        <v>10000</v>
      </c>
      <c r="O1912" s="34">
        <f t="shared" si="326"/>
        <v>10000</v>
      </c>
      <c r="P1912" s="34"/>
      <c r="Q1912" s="34"/>
      <c r="R1912" s="34"/>
      <c r="S1912" s="34"/>
      <c r="T1912" s="3" t="s">
        <v>2130</v>
      </c>
    </row>
    <row r="1913" spans="1:21" x14ac:dyDescent="0.35">
      <c r="A1913" s="3" t="s">
        <v>116</v>
      </c>
      <c r="B1913" s="3"/>
      <c r="C1913" s="3"/>
      <c r="D1913" s="3"/>
      <c r="E1913" s="91"/>
      <c r="F1913" s="34"/>
      <c r="G1913" s="34"/>
      <c r="H1913" s="34"/>
      <c r="I1913" s="34"/>
      <c r="J1913" s="34"/>
      <c r="K1913" s="98">
        <v>44510</v>
      </c>
      <c r="L1913" s="3" t="s">
        <v>9</v>
      </c>
      <c r="M1913" s="34"/>
      <c r="N1913" s="34">
        <v>107000</v>
      </c>
      <c r="O1913" s="34">
        <f t="shared" si="326"/>
        <v>107000</v>
      </c>
      <c r="P1913" s="34"/>
      <c r="Q1913" s="34"/>
      <c r="R1913" s="34"/>
      <c r="S1913" s="34"/>
      <c r="T1913" s="3" t="s">
        <v>2130</v>
      </c>
    </row>
    <row r="1914" spans="1:21" x14ac:dyDescent="0.35">
      <c r="A1914" s="3" t="s">
        <v>116</v>
      </c>
      <c r="B1914" s="3"/>
      <c r="C1914" s="3"/>
      <c r="D1914" s="3"/>
      <c r="E1914" s="91"/>
      <c r="F1914" s="34"/>
      <c r="G1914" s="34"/>
      <c r="H1914" s="34"/>
      <c r="I1914" s="34"/>
      <c r="J1914" s="34"/>
      <c r="K1914" s="98">
        <v>44517</v>
      </c>
      <c r="L1914" s="3" t="s">
        <v>316</v>
      </c>
      <c r="M1914" s="34">
        <v>318000</v>
      </c>
      <c r="N1914" s="34"/>
      <c r="O1914" s="34">
        <f t="shared" si="326"/>
        <v>318000</v>
      </c>
      <c r="P1914" s="34"/>
      <c r="Q1914" s="34"/>
      <c r="R1914" s="34"/>
      <c r="S1914" s="34"/>
      <c r="T1914" s="3" t="s">
        <v>2130</v>
      </c>
    </row>
    <row r="1915" spans="1:21" x14ac:dyDescent="0.35">
      <c r="A1915" s="3" t="s">
        <v>116</v>
      </c>
      <c r="B1915" s="3"/>
      <c r="C1915" s="3"/>
      <c r="D1915" s="3"/>
      <c r="E1915" s="91"/>
      <c r="F1915" s="34"/>
      <c r="G1915" s="34"/>
      <c r="H1915" s="34"/>
      <c r="I1915" s="34"/>
      <c r="J1915" s="34"/>
      <c r="K1915" s="98">
        <v>44517</v>
      </c>
      <c r="L1915" s="3" t="s">
        <v>9</v>
      </c>
      <c r="M1915" s="34"/>
      <c r="N1915" s="34">
        <v>269800</v>
      </c>
      <c r="O1915" s="34">
        <f t="shared" si="326"/>
        <v>269800</v>
      </c>
      <c r="P1915" s="34"/>
      <c r="Q1915" s="34"/>
      <c r="R1915" s="34"/>
      <c r="S1915" s="34"/>
      <c r="T1915" s="3" t="s">
        <v>2130</v>
      </c>
    </row>
    <row r="1916" spans="1:21" x14ac:dyDescent="0.35">
      <c r="A1916" s="3" t="s">
        <v>116</v>
      </c>
      <c r="B1916" s="3"/>
      <c r="C1916" s="3"/>
      <c r="D1916" s="3"/>
      <c r="E1916" s="91"/>
      <c r="F1916" s="34"/>
      <c r="G1916" s="34"/>
      <c r="H1916" s="34"/>
      <c r="I1916" s="34"/>
      <c r="J1916" s="34"/>
      <c r="K1916" s="98">
        <v>44518</v>
      </c>
      <c r="L1916" s="100" t="s">
        <v>2287</v>
      </c>
      <c r="M1916" s="100">
        <v>-175000</v>
      </c>
      <c r="N1916" s="34"/>
      <c r="O1916" s="34">
        <f t="shared" si="326"/>
        <v>-175000</v>
      </c>
      <c r="P1916" s="34"/>
      <c r="Q1916" s="34"/>
      <c r="R1916" s="34"/>
      <c r="S1916" s="34"/>
      <c r="T1916" s="3" t="s">
        <v>2130</v>
      </c>
    </row>
    <row r="1917" spans="1:21" x14ac:dyDescent="0.35">
      <c r="A1917" s="3" t="s">
        <v>116</v>
      </c>
      <c r="B1917" s="3"/>
      <c r="C1917" s="3"/>
      <c r="D1917" s="3"/>
      <c r="E1917" s="91"/>
      <c r="F1917" s="34"/>
      <c r="G1917" s="34"/>
      <c r="H1917" s="34"/>
      <c r="I1917" s="34"/>
      <c r="J1917" s="34"/>
      <c r="K1917" s="21"/>
      <c r="L1917" s="3"/>
      <c r="M1917" s="34"/>
      <c r="N1917" s="34"/>
      <c r="O1917" s="34"/>
      <c r="P1917" s="34"/>
      <c r="Q1917" s="34"/>
      <c r="R1917" s="34"/>
      <c r="S1917" s="34"/>
      <c r="T1917" s="3" t="s">
        <v>2130</v>
      </c>
    </row>
    <row r="1918" spans="1:21" s="95" customFormat="1" x14ac:dyDescent="0.35">
      <c r="A1918" s="18"/>
      <c r="B1918" s="18"/>
      <c r="C1918" s="18"/>
      <c r="D1918" s="18"/>
      <c r="E1918" s="94"/>
      <c r="F1918" s="23"/>
      <c r="G1918" s="23"/>
      <c r="H1918" s="23"/>
      <c r="I1918" s="23"/>
      <c r="J1918" s="23"/>
      <c r="K1918" s="36"/>
      <c r="L1918" s="18"/>
      <c r="M1918" s="23">
        <f>SUM(M1911:M1916)</f>
        <v>318000</v>
      </c>
      <c r="N1918" s="23">
        <f>SUM(N1911:N1916)</f>
        <v>386800</v>
      </c>
      <c r="O1918" s="23">
        <f>SUM(O1911:O1916)</f>
        <v>704800</v>
      </c>
      <c r="P1918" s="23">
        <f>+I1910-M1918</f>
        <v>-318000</v>
      </c>
      <c r="Q1918" s="23">
        <f>+J1910-N1918</f>
        <v>318000</v>
      </c>
      <c r="R1918" s="23">
        <f>+P1918+Q1918</f>
        <v>0</v>
      </c>
      <c r="S1918" s="23">
        <f>+O1918</f>
        <v>704800</v>
      </c>
      <c r="T1918" s="18"/>
      <c r="U1918" s="95" t="s">
        <v>2302</v>
      </c>
    </row>
    <row r="1919" spans="1:21" x14ac:dyDescent="0.35">
      <c r="A1919" s="3" t="s">
        <v>117</v>
      </c>
      <c r="B1919" s="3" t="s">
        <v>326</v>
      </c>
      <c r="C1919" s="3"/>
      <c r="D1919" s="3">
        <v>70.36</v>
      </c>
      <c r="E1919" s="91">
        <v>10000</v>
      </c>
      <c r="F1919" s="34">
        <f>+D1919*0.8364</f>
        <v>58.849104000000004</v>
      </c>
      <c r="G1919" s="34"/>
      <c r="H1919" s="34">
        <f>+D1919*E1919</f>
        <v>703600</v>
      </c>
      <c r="I1919" s="34">
        <f>+CEILING(F1919*G1919,1000)</f>
        <v>0</v>
      </c>
      <c r="J1919" s="34">
        <f>(H1919-I1919)</f>
        <v>703600</v>
      </c>
      <c r="K1919" s="98">
        <v>44538</v>
      </c>
      <c r="L1919" s="3" t="s">
        <v>2109</v>
      </c>
      <c r="M1919" s="34"/>
      <c r="N1919" s="34"/>
      <c r="O1919" s="34"/>
      <c r="P1919" s="34"/>
      <c r="Q1919" s="34"/>
      <c r="R1919" s="34"/>
      <c r="S1919" s="34"/>
      <c r="T1919" s="3" t="s">
        <v>2130</v>
      </c>
      <c r="U1919" s="1" t="s">
        <v>2303</v>
      </c>
    </row>
    <row r="1920" spans="1:21" x14ac:dyDescent="0.35">
      <c r="A1920" s="3" t="s">
        <v>117</v>
      </c>
      <c r="B1920" s="3"/>
      <c r="C1920" s="3"/>
      <c r="D1920" s="3"/>
      <c r="E1920" s="91"/>
      <c r="F1920" s="34"/>
      <c r="G1920" s="34"/>
      <c r="H1920" s="34"/>
      <c r="I1920" s="34"/>
      <c r="J1920" s="34"/>
      <c r="K1920" s="98">
        <v>44420</v>
      </c>
      <c r="L1920" s="3" t="s">
        <v>316</v>
      </c>
      <c r="M1920" s="34">
        <v>175000</v>
      </c>
      <c r="N1920" s="34"/>
      <c r="O1920" s="34">
        <f t="shared" ref="O1920:O1926" si="328">+SUM(M1920:N1920)</f>
        <v>175000</v>
      </c>
      <c r="P1920" s="34"/>
      <c r="Q1920" s="34"/>
      <c r="R1920" s="34"/>
      <c r="S1920" s="34"/>
      <c r="T1920" s="3" t="s">
        <v>2130</v>
      </c>
    </row>
    <row r="1921" spans="1:21" x14ac:dyDescent="0.35">
      <c r="A1921" s="3" t="s">
        <v>117</v>
      </c>
      <c r="B1921" s="3"/>
      <c r="C1921" s="3"/>
      <c r="D1921" s="3"/>
      <c r="E1921" s="91"/>
      <c r="F1921" s="34">
        <f>+D1921*0.8364</f>
        <v>0</v>
      </c>
      <c r="G1921" s="34"/>
      <c r="H1921" s="34"/>
      <c r="I1921" s="34"/>
      <c r="J1921" s="34"/>
      <c r="K1921" s="98">
        <v>44628</v>
      </c>
      <c r="L1921" s="3" t="s">
        <v>316</v>
      </c>
      <c r="M1921" s="34">
        <v>40000</v>
      </c>
      <c r="N1921" s="34"/>
      <c r="O1921" s="34">
        <f t="shared" si="328"/>
        <v>40000</v>
      </c>
      <c r="P1921" s="34"/>
      <c r="Q1921" s="34"/>
      <c r="R1921" s="34"/>
      <c r="S1921" s="34"/>
      <c r="T1921" s="3" t="s">
        <v>2130</v>
      </c>
    </row>
    <row r="1922" spans="1:21" x14ac:dyDescent="0.35">
      <c r="A1922" s="3" t="s">
        <v>117</v>
      </c>
      <c r="B1922" s="3"/>
      <c r="C1922" s="3"/>
      <c r="D1922" s="3"/>
      <c r="E1922" s="91"/>
      <c r="F1922" s="34"/>
      <c r="G1922" s="34"/>
      <c r="H1922" s="34"/>
      <c r="I1922" s="34"/>
      <c r="J1922" s="34"/>
      <c r="K1922" s="98">
        <v>44636</v>
      </c>
      <c r="L1922" s="3" t="s">
        <v>1182</v>
      </c>
      <c r="M1922" s="34"/>
      <c r="N1922" s="34">
        <v>385600</v>
      </c>
      <c r="O1922" s="34">
        <f t="shared" si="328"/>
        <v>385600</v>
      </c>
      <c r="P1922" s="34"/>
      <c r="Q1922" s="34"/>
      <c r="R1922" s="34"/>
      <c r="S1922" s="34"/>
      <c r="T1922" s="3" t="s">
        <v>2130</v>
      </c>
    </row>
    <row r="1923" spans="1:21" x14ac:dyDescent="0.35">
      <c r="A1923" s="3" t="s">
        <v>117</v>
      </c>
      <c r="B1923" s="3"/>
      <c r="C1923" s="3"/>
      <c r="D1923" s="3"/>
      <c r="E1923" s="91"/>
      <c r="F1923" s="34"/>
      <c r="G1923" s="34"/>
      <c r="H1923" s="34"/>
      <c r="I1923" s="34"/>
      <c r="J1923" s="34"/>
      <c r="K1923" s="98">
        <v>44641</v>
      </c>
      <c r="L1923" s="3" t="s">
        <v>316</v>
      </c>
      <c r="M1923" s="34">
        <v>278000</v>
      </c>
      <c r="N1923" s="34"/>
      <c r="O1923" s="34">
        <f t="shared" si="328"/>
        <v>278000</v>
      </c>
      <c r="P1923" s="34"/>
      <c r="Q1923" s="34"/>
      <c r="R1923" s="34"/>
      <c r="S1923" s="34"/>
      <c r="T1923" s="3" t="s">
        <v>2130</v>
      </c>
    </row>
    <row r="1924" spans="1:21" x14ac:dyDescent="0.35">
      <c r="A1924" s="3" t="s">
        <v>117</v>
      </c>
      <c r="B1924" s="3"/>
      <c r="C1924" s="3"/>
      <c r="D1924" s="3"/>
      <c r="E1924" s="91"/>
      <c r="F1924" s="34"/>
      <c r="G1924" s="34"/>
      <c r="H1924" s="34"/>
      <c r="I1924" s="34"/>
      <c r="J1924" s="34"/>
      <c r="K1924" s="98">
        <v>44642</v>
      </c>
      <c r="L1924" s="3" t="s">
        <v>9</v>
      </c>
      <c r="M1924" s="34"/>
      <c r="N1924" s="34">
        <v>-40000</v>
      </c>
      <c r="O1924" s="34">
        <f t="shared" si="328"/>
        <v>-40000</v>
      </c>
      <c r="P1924" s="34"/>
      <c r="Q1924" s="34"/>
      <c r="R1924" s="34"/>
      <c r="S1924" s="34"/>
      <c r="T1924" s="3" t="s">
        <v>2130</v>
      </c>
    </row>
    <row r="1925" spans="1:21" x14ac:dyDescent="0.35">
      <c r="A1925" s="3" t="s">
        <v>117</v>
      </c>
      <c r="B1925" s="3"/>
      <c r="C1925" s="3"/>
      <c r="D1925" s="3"/>
      <c r="E1925" s="91"/>
      <c r="F1925" s="34"/>
      <c r="G1925" s="34"/>
      <c r="H1925" s="34"/>
      <c r="I1925" s="34"/>
      <c r="J1925" s="34"/>
      <c r="K1925" s="98">
        <v>44642</v>
      </c>
      <c r="L1925" s="3" t="s">
        <v>1182</v>
      </c>
      <c r="M1925" s="34"/>
      <c r="N1925" s="34">
        <v>40000</v>
      </c>
      <c r="O1925" s="34">
        <f t="shared" si="328"/>
        <v>40000</v>
      </c>
      <c r="P1925" s="34"/>
      <c r="Q1925" s="34"/>
      <c r="R1925" s="34"/>
      <c r="S1925" s="34"/>
      <c r="T1925" s="3" t="s">
        <v>2130</v>
      </c>
    </row>
    <row r="1926" spans="1:21" x14ac:dyDescent="0.35">
      <c r="A1926" s="3" t="s">
        <v>117</v>
      </c>
      <c r="B1926" s="3"/>
      <c r="C1926" s="3"/>
      <c r="D1926" s="3"/>
      <c r="E1926" s="91"/>
      <c r="F1926" s="34"/>
      <c r="G1926" s="34"/>
      <c r="H1926" s="34"/>
      <c r="I1926" s="34"/>
      <c r="J1926" s="34"/>
      <c r="K1926" s="98">
        <v>44724</v>
      </c>
      <c r="L1926" s="100" t="s">
        <v>2191</v>
      </c>
      <c r="M1926" s="100">
        <v>-175000</v>
      </c>
      <c r="N1926" s="34"/>
      <c r="O1926" s="34">
        <f t="shared" si="328"/>
        <v>-175000</v>
      </c>
      <c r="P1926" s="34"/>
      <c r="Q1926" s="34"/>
      <c r="R1926" s="34"/>
      <c r="S1926" s="34"/>
      <c r="T1926" s="3" t="s">
        <v>2130</v>
      </c>
    </row>
    <row r="1927" spans="1:21" x14ac:dyDescent="0.35">
      <c r="A1927" s="3" t="s">
        <v>117</v>
      </c>
      <c r="B1927" s="3"/>
      <c r="C1927" s="3"/>
      <c r="D1927" s="3"/>
      <c r="E1927" s="91"/>
      <c r="F1927" s="34"/>
      <c r="G1927" s="34"/>
      <c r="H1927" s="34"/>
      <c r="I1927" s="34"/>
      <c r="J1927" s="34"/>
      <c r="K1927" s="3"/>
      <c r="L1927" s="3"/>
      <c r="M1927" s="34"/>
      <c r="N1927" s="34"/>
      <c r="O1927" s="34"/>
      <c r="P1927" s="34"/>
      <c r="Q1927" s="34"/>
      <c r="R1927" s="34"/>
      <c r="S1927" s="34"/>
      <c r="T1927" s="3" t="s">
        <v>2130</v>
      </c>
    </row>
    <row r="1928" spans="1:21" s="95" customFormat="1" x14ac:dyDescent="0.35">
      <c r="A1928" s="18"/>
      <c r="B1928" s="18"/>
      <c r="C1928" s="18"/>
      <c r="D1928" s="18"/>
      <c r="E1928" s="94"/>
      <c r="F1928" s="23"/>
      <c r="G1928" s="23"/>
      <c r="H1928" s="23"/>
      <c r="I1928" s="23"/>
      <c r="J1928" s="23"/>
      <c r="K1928" s="18"/>
      <c r="L1928" s="18"/>
      <c r="M1928" s="23">
        <f t="shared" ref="M1928:N1928" si="329">SUM(M1920:M1927)</f>
        <v>318000</v>
      </c>
      <c r="N1928" s="23">
        <f t="shared" si="329"/>
        <v>385600</v>
      </c>
      <c r="O1928" s="23">
        <f>SUM(O1920:O1927)</f>
        <v>703600</v>
      </c>
      <c r="P1928" s="23">
        <f>+I1919-M1928</f>
        <v>-318000</v>
      </c>
      <c r="Q1928" s="23">
        <f>+J1919-N1928</f>
        <v>318000</v>
      </c>
      <c r="R1928" s="23">
        <f>+P1928+Q1928</f>
        <v>0</v>
      </c>
      <c r="S1928" s="23">
        <f>+O1928</f>
        <v>703600</v>
      </c>
      <c r="T1928" s="18"/>
      <c r="U1928" s="95" t="s">
        <v>2302</v>
      </c>
    </row>
    <row r="1929" spans="1:21" x14ac:dyDescent="0.35">
      <c r="A1929" s="3" t="s">
        <v>118</v>
      </c>
      <c r="B1929" s="3" t="s">
        <v>326</v>
      </c>
      <c r="C1929" s="3"/>
      <c r="D1929" s="3">
        <v>136.11000000000001</v>
      </c>
      <c r="E1929" s="91">
        <v>11500</v>
      </c>
      <c r="F1929" s="34">
        <f>+D1929*0.8364</f>
        <v>113.84240400000002</v>
      </c>
      <c r="G1929" s="34"/>
      <c r="H1929" s="34">
        <f>+D1929*E1929</f>
        <v>1565265.0000000002</v>
      </c>
      <c r="I1929" s="34">
        <f>+CEILING(F1929*G1929,1000)</f>
        <v>0</v>
      </c>
      <c r="J1929" s="34">
        <f>(H1929-I1929)</f>
        <v>1565265.0000000002</v>
      </c>
      <c r="K1929" s="98">
        <v>44439</v>
      </c>
      <c r="L1929" s="3" t="s">
        <v>2109</v>
      </c>
      <c r="M1929" s="34"/>
      <c r="N1929" s="34"/>
      <c r="O1929" s="34"/>
      <c r="P1929" s="34"/>
      <c r="Q1929" s="34"/>
      <c r="R1929" s="34"/>
      <c r="S1929" s="34"/>
      <c r="T1929" s="3" t="s">
        <v>2132</v>
      </c>
      <c r="U1929" s="1" t="s">
        <v>2303</v>
      </c>
    </row>
    <row r="1930" spans="1:21" x14ac:dyDescent="0.35">
      <c r="A1930" s="3" t="s">
        <v>118</v>
      </c>
      <c r="B1930" s="3"/>
      <c r="C1930" s="3"/>
      <c r="D1930" s="3"/>
      <c r="E1930" s="91"/>
      <c r="F1930" s="34">
        <f>+D1930*0.8364</f>
        <v>0</v>
      </c>
      <c r="G1930" s="34"/>
      <c r="H1930" s="34"/>
      <c r="I1930" s="34"/>
      <c r="J1930" s="34"/>
      <c r="K1930" s="98">
        <v>44439</v>
      </c>
      <c r="L1930" s="3" t="s">
        <v>1182</v>
      </c>
      <c r="M1930" s="34"/>
      <c r="N1930" s="34">
        <v>5000</v>
      </c>
      <c r="O1930" s="34">
        <f t="shared" ref="O1930:O1948" si="330">+SUM(M1930:N1930)</f>
        <v>5000</v>
      </c>
      <c r="P1930" s="34"/>
      <c r="Q1930" s="34"/>
      <c r="R1930" s="34"/>
      <c r="S1930" s="34"/>
      <c r="T1930" s="3" t="s">
        <v>2132</v>
      </c>
    </row>
    <row r="1931" spans="1:21" x14ac:dyDescent="0.35">
      <c r="A1931" s="3" t="s">
        <v>118</v>
      </c>
      <c r="B1931" s="3"/>
      <c r="C1931" s="3"/>
      <c r="D1931" s="3"/>
      <c r="E1931" s="91"/>
      <c r="F1931" s="34"/>
      <c r="G1931" s="34"/>
      <c r="H1931" s="34"/>
      <c r="I1931" s="34"/>
      <c r="J1931" s="34"/>
      <c r="K1931" s="98">
        <v>44441</v>
      </c>
      <c r="L1931" s="3" t="s">
        <v>316</v>
      </c>
      <c r="M1931" s="34">
        <v>1</v>
      </c>
      <c r="N1931" s="34"/>
      <c r="O1931" s="34">
        <f t="shared" si="330"/>
        <v>1</v>
      </c>
      <c r="P1931" s="34"/>
      <c r="Q1931" s="34"/>
      <c r="R1931" s="34"/>
      <c r="S1931" s="34"/>
      <c r="T1931" s="3" t="s">
        <v>2132</v>
      </c>
    </row>
    <row r="1932" spans="1:21" x14ac:dyDescent="0.35">
      <c r="A1932" s="3" t="s">
        <v>118</v>
      </c>
      <c r="B1932" s="3"/>
      <c r="C1932" s="3"/>
      <c r="D1932" s="3"/>
      <c r="E1932" s="91"/>
      <c r="F1932" s="34"/>
      <c r="G1932" s="34"/>
      <c r="H1932" s="34"/>
      <c r="I1932" s="34"/>
      <c r="J1932" s="34"/>
      <c r="K1932" s="98">
        <v>44441</v>
      </c>
      <c r="L1932" s="3" t="s">
        <v>316</v>
      </c>
      <c r="M1932" s="34">
        <v>95000</v>
      </c>
      <c r="N1932" s="34"/>
      <c r="O1932" s="34">
        <f t="shared" si="330"/>
        <v>95000</v>
      </c>
      <c r="P1932" s="34"/>
      <c r="Q1932" s="34"/>
      <c r="R1932" s="34"/>
      <c r="S1932" s="34"/>
      <c r="T1932" s="3" t="s">
        <v>2132</v>
      </c>
    </row>
    <row r="1933" spans="1:21" x14ac:dyDescent="0.35">
      <c r="A1933" s="3" t="s">
        <v>118</v>
      </c>
      <c r="B1933" s="3"/>
      <c r="C1933" s="3"/>
      <c r="D1933" s="3"/>
      <c r="E1933" s="91"/>
      <c r="F1933" s="34"/>
      <c r="G1933" s="34"/>
      <c r="H1933" s="34"/>
      <c r="I1933" s="34"/>
      <c r="J1933" s="34"/>
      <c r="K1933" s="98">
        <v>44442</v>
      </c>
      <c r="L1933" s="3" t="s">
        <v>316</v>
      </c>
      <c r="M1933" s="34">
        <v>95000</v>
      </c>
      <c r="N1933" s="34"/>
      <c r="O1933" s="34">
        <f t="shared" si="330"/>
        <v>95000</v>
      </c>
      <c r="P1933" s="34"/>
      <c r="Q1933" s="34"/>
      <c r="R1933" s="34"/>
      <c r="S1933" s="34"/>
      <c r="T1933" s="3" t="s">
        <v>2132</v>
      </c>
    </row>
    <row r="1934" spans="1:21" x14ac:dyDescent="0.35">
      <c r="A1934" s="3" t="s">
        <v>118</v>
      </c>
      <c r="B1934" s="3"/>
      <c r="C1934" s="3"/>
      <c r="D1934" s="3"/>
      <c r="E1934" s="91"/>
      <c r="F1934" s="34"/>
      <c r="G1934" s="34"/>
      <c r="H1934" s="34"/>
      <c r="I1934" s="34"/>
      <c r="J1934" s="34"/>
      <c r="K1934" s="98">
        <v>44443</v>
      </c>
      <c r="L1934" s="3" t="s">
        <v>316</v>
      </c>
      <c r="M1934" s="34">
        <v>10000</v>
      </c>
      <c r="N1934" s="34"/>
      <c r="O1934" s="34">
        <f t="shared" si="330"/>
        <v>10000</v>
      </c>
      <c r="P1934" s="34"/>
      <c r="Q1934" s="34"/>
      <c r="R1934" s="34"/>
      <c r="S1934" s="34"/>
      <c r="T1934" s="3" t="s">
        <v>2132</v>
      </c>
    </row>
    <row r="1935" spans="1:21" x14ac:dyDescent="0.35">
      <c r="A1935" s="3" t="s">
        <v>118</v>
      </c>
      <c r="B1935" s="3"/>
      <c r="C1935" s="3"/>
      <c r="D1935" s="3"/>
      <c r="E1935" s="91"/>
      <c r="F1935" s="34"/>
      <c r="G1935" s="34"/>
      <c r="H1935" s="34"/>
      <c r="I1935" s="34"/>
      <c r="J1935" s="34"/>
      <c r="K1935" s="98">
        <v>44452</v>
      </c>
      <c r="L1935" s="3" t="s">
        <v>316</v>
      </c>
      <c r="M1935" s="34">
        <v>95000</v>
      </c>
      <c r="N1935" s="34"/>
      <c r="O1935" s="34">
        <f t="shared" si="330"/>
        <v>95000</v>
      </c>
      <c r="P1935" s="34"/>
      <c r="Q1935" s="34"/>
      <c r="R1935" s="34"/>
      <c r="S1935" s="34"/>
      <c r="T1935" s="3" t="s">
        <v>2132</v>
      </c>
    </row>
    <row r="1936" spans="1:21" x14ac:dyDescent="0.35">
      <c r="A1936" s="3" t="s">
        <v>118</v>
      </c>
      <c r="B1936" s="3"/>
      <c r="C1936" s="3"/>
      <c r="D1936" s="3"/>
      <c r="E1936" s="91"/>
      <c r="F1936" s="34"/>
      <c r="G1936" s="34"/>
      <c r="H1936" s="34"/>
      <c r="I1936" s="34"/>
      <c r="J1936" s="34"/>
      <c r="K1936" s="98">
        <v>44454</v>
      </c>
      <c r="L1936" s="3" t="s">
        <v>316</v>
      </c>
      <c r="M1936" s="34">
        <v>95000</v>
      </c>
      <c r="N1936" s="34"/>
      <c r="O1936" s="34">
        <f t="shared" si="330"/>
        <v>95000</v>
      </c>
      <c r="P1936" s="34"/>
      <c r="Q1936" s="34"/>
      <c r="R1936" s="34"/>
      <c r="S1936" s="34"/>
      <c r="T1936" s="3" t="s">
        <v>2132</v>
      </c>
    </row>
    <row r="1937" spans="1:21" x14ac:dyDescent="0.35">
      <c r="A1937" s="3" t="s">
        <v>118</v>
      </c>
      <c r="B1937" s="3"/>
      <c r="C1937" s="3"/>
      <c r="D1937" s="3"/>
      <c r="E1937" s="91"/>
      <c r="F1937" s="34"/>
      <c r="G1937" s="34"/>
      <c r="H1937" s="34"/>
      <c r="I1937" s="34"/>
      <c r="J1937" s="34"/>
      <c r="K1937" s="98">
        <v>44456</v>
      </c>
      <c r="L1937" s="3" t="s">
        <v>316</v>
      </c>
      <c r="M1937" s="34">
        <v>5000</v>
      </c>
      <c r="N1937" s="34"/>
      <c r="O1937" s="34">
        <f t="shared" si="330"/>
        <v>5000</v>
      </c>
      <c r="P1937" s="34"/>
      <c r="Q1937" s="34"/>
      <c r="R1937" s="34"/>
      <c r="S1937" s="34"/>
      <c r="T1937" s="3" t="s">
        <v>2132</v>
      </c>
    </row>
    <row r="1938" spans="1:21" x14ac:dyDescent="0.35">
      <c r="A1938" s="3" t="s">
        <v>118</v>
      </c>
      <c r="B1938" s="3"/>
      <c r="C1938" s="3"/>
      <c r="D1938" s="3"/>
      <c r="E1938" s="91"/>
      <c r="F1938" s="34"/>
      <c r="G1938" s="34"/>
      <c r="H1938" s="34"/>
      <c r="I1938" s="34"/>
      <c r="J1938" s="34"/>
      <c r="K1938" s="98">
        <v>44474</v>
      </c>
      <c r="L1938" s="3" t="s">
        <v>1182</v>
      </c>
      <c r="M1938" s="34"/>
      <c r="N1938" s="34">
        <v>100000</v>
      </c>
      <c r="O1938" s="34">
        <f t="shared" si="330"/>
        <v>100000</v>
      </c>
      <c r="P1938" s="34"/>
      <c r="Q1938" s="34"/>
      <c r="R1938" s="34"/>
      <c r="S1938" s="34"/>
      <c r="T1938" s="3" t="s">
        <v>2132</v>
      </c>
    </row>
    <row r="1939" spans="1:21" x14ac:dyDescent="0.35">
      <c r="A1939" s="3" t="s">
        <v>118</v>
      </c>
      <c r="B1939" s="3"/>
      <c r="C1939" s="3"/>
      <c r="D1939" s="3"/>
      <c r="E1939" s="91"/>
      <c r="F1939" s="34"/>
      <c r="G1939" s="34"/>
      <c r="H1939" s="34"/>
      <c r="I1939" s="34"/>
      <c r="J1939" s="34"/>
      <c r="K1939" s="98">
        <v>44511</v>
      </c>
      <c r="L1939" s="3" t="s">
        <v>316</v>
      </c>
      <c r="M1939" s="34">
        <v>60000</v>
      </c>
      <c r="N1939" s="34"/>
      <c r="O1939" s="34">
        <f t="shared" si="330"/>
        <v>60000</v>
      </c>
      <c r="P1939" s="34"/>
      <c r="Q1939" s="34"/>
      <c r="R1939" s="34"/>
      <c r="S1939" s="34"/>
      <c r="T1939" s="3" t="s">
        <v>2132</v>
      </c>
    </row>
    <row r="1940" spans="1:21" x14ac:dyDescent="0.35">
      <c r="A1940" s="3" t="s">
        <v>118</v>
      </c>
      <c r="B1940" s="3"/>
      <c r="C1940" s="3"/>
      <c r="D1940" s="3"/>
      <c r="E1940" s="91"/>
      <c r="F1940" s="34">
        <f>+D1940*0.8364</f>
        <v>0</v>
      </c>
      <c r="G1940" s="34"/>
      <c r="H1940" s="34"/>
      <c r="I1940" s="34"/>
      <c r="J1940" s="34"/>
      <c r="K1940" s="98">
        <v>44512</v>
      </c>
      <c r="L1940" s="3" t="s">
        <v>1182</v>
      </c>
      <c r="M1940" s="34"/>
      <c r="N1940" s="34">
        <v>40000</v>
      </c>
      <c r="O1940" s="34">
        <f t="shared" si="330"/>
        <v>40000</v>
      </c>
      <c r="P1940" s="34"/>
      <c r="Q1940" s="34"/>
      <c r="R1940" s="34"/>
      <c r="S1940" s="34"/>
      <c r="T1940" s="3" t="s">
        <v>2132</v>
      </c>
    </row>
    <row r="1941" spans="1:21" x14ac:dyDescent="0.35">
      <c r="A1941" s="3" t="s">
        <v>118</v>
      </c>
      <c r="B1941" s="3"/>
      <c r="C1941" s="3"/>
      <c r="D1941" s="3"/>
      <c r="E1941" s="91"/>
      <c r="F1941" s="34"/>
      <c r="G1941" s="34"/>
      <c r="H1941" s="34"/>
      <c r="I1941" s="34"/>
      <c r="J1941" s="34"/>
      <c r="K1941" s="98">
        <v>44524</v>
      </c>
      <c r="L1941" s="3" t="s">
        <v>1182</v>
      </c>
      <c r="M1941" s="34"/>
      <c r="N1941" s="34">
        <v>100000</v>
      </c>
      <c r="O1941" s="34">
        <f t="shared" si="330"/>
        <v>100000</v>
      </c>
      <c r="P1941" s="34"/>
      <c r="Q1941" s="34"/>
      <c r="R1941" s="34"/>
      <c r="S1941" s="34"/>
      <c r="T1941" s="3" t="s">
        <v>2132</v>
      </c>
    </row>
    <row r="1942" spans="1:21" x14ac:dyDescent="0.35">
      <c r="A1942" s="3" t="s">
        <v>118</v>
      </c>
      <c r="B1942" s="3"/>
      <c r="C1942" s="3"/>
      <c r="D1942" s="3"/>
      <c r="E1942" s="91"/>
      <c r="F1942" s="34"/>
      <c r="G1942" s="34"/>
      <c r="H1942" s="34"/>
      <c r="I1942" s="34"/>
      <c r="J1942" s="34"/>
      <c r="K1942" s="98">
        <v>44558</v>
      </c>
      <c r="L1942" s="3" t="s">
        <v>316</v>
      </c>
      <c r="M1942" s="34">
        <v>200000</v>
      </c>
      <c r="N1942" s="34"/>
      <c r="O1942" s="34">
        <f t="shared" si="330"/>
        <v>200000</v>
      </c>
      <c r="P1942" s="34"/>
      <c r="Q1942" s="34"/>
      <c r="R1942" s="34"/>
      <c r="S1942" s="34"/>
      <c r="T1942" s="3" t="s">
        <v>2132</v>
      </c>
    </row>
    <row r="1943" spans="1:21" x14ac:dyDescent="0.35">
      <c r="A1943" s="3" t="s">
        <v>118</v>
      </c>
      <c r="B1943" s="3"/>
      <c r="C1943" s="3"/>
      <c r="D1943" s="3"/>
      <c r="E1943" s="91"/>
      <c r="F1943" s="34"/>
      <c r="G1943" s="34"/>
      <c r="H1943" s="34"/>
      <c r="I1943" s="34"/>
      <c r="J1943" s="34"/>
      <c r="K1943" s="98">
        <v>44601</v>
      </c>
      <c r="L1943" s="3" t="s">
        <v>1182</v>
      </c>
      <c r="M1943" s="34"/>
      <c r="N1943" s="34">
        <v>150000</v>
      </c>
      <c r="O1943" s="34">
        <f t="shared" si="330"/>
        <v>150000</v>
      </c>
      <c r="P1943" s="34"/>
      <c r="Q1943" s="34"/>
      <c r="R1943" s="34"/>
      <c r="S1943" s="34"/>
      <c r="T1943" s="3" t="s">
        <v>2132</v>
      </c>
    </row>
    <row r="1944" spans="1:21" x14ac:dyDescent="0.35">
      <c r="A1944" s="3" t="s">
        <v>118</v>
      </c>
      <c r="B1944" s="3"/>
      <c r="C1944" s="3"/>
      <c r="D1944" s="3"/>
      <c r="E1944" s="91"/>
      <c r="F1944" s="34"/>
      <c r="G1944" s="34"/>
      <c r="H1944" s="34"/>
      <c r="I1944" s="34"/>
      <c r="J1944" s="34"/>
      <c r="K1944" s="98">
        <v>44639</v>
      </c>
      <c r="L1944" s="3" t="s">
        <v>1182</v>
      </c>
      <c r="M1944" s="34"/>
      <c r="N1944" s="34">
        <v>100000</v>
      </c>
      <c r="O1944" s="34">
        <f t="shared" si="330"/>
        <v>100000</v>
      </c>
      <c r="P1944" s="34"/>
      <c r="Q1944" s="34"/>
      <c r="R1944" s="34"/>
      <c r="S1944" s="34"/>
      <c r="T1944" s="3" t="s">
        <v>2132</v>
      </c>
    </row>
    <row r="1945" spans="1:21" x14ac:dyDescent="0.35">
      <c r="A1945" s="3" t="s">
        <v>118</v>
      </c>
      <c r="B1945" s="3"/>
      <c r="C1945" s="3"/>
      <c r="D1945" s="3"/>
      <c r="E1945" s="91"/>
      <c r="F1945" s="34"/>
      <c r="G1945" s="34"/>
      <c r="H1945" s="34"/>
      <c r="I1945" s="34"/>
      <c r="J1945" s="34"/>
      <c r="K1945" s="98">
        <v>44806</v>
      </c>
      <c r="L1945" s="3" t="s">
        <v>316</v>
      </c>
      <c r="M1945" s="34">
        <v>-455001</v>
      </c>
      <c r="N1945" s="34"/>
      <c r="O1945" s="34">
        <f t="shared" si="330"/>
        <v>-455001</v>
      </c>
      <c r="P1945" s="34"/>
      <c r="Q1945" s="34"/>
      <c r="R1945" s="34"/>
      <c r="S1945" s="34"/>
      <c r="T1945" s="3" t="s">
        <v>2132</v>
      </c>
    </row>
    <row r="1946" spans="1:21" x14ac:dyDescent="0.35">
      <c r="A1946" s="3" t="s">
        <v>118</v>
      </c>
      <c r="B1946" s="3"/>
      <c r="C1946" s="3"/>
      <c r="D1946" s="3"/>
      <c r="E1946" s="91"/>
      <c r="F1946" s="34"/>
      <c r="G1946" s="34"/>
      <c r="H1946" s="34"/>
      <c r="I1946" s="34"/>
      <c r="J1946" s="34"/>
      <c r="K1946" s="98">
        <v>44806</v>
      </c>
      <c r="L1946" s="3" t="s">
        <v>316</v>
      </c>
      <c r="M1946" s="34">
        <v>-200000</v>
      </c>
      <c r="N1946" s="34"/>
      <c r="O1946" s="34">
        <f t="shared" si="330"/>
        <v>-200000</v>
      </c>
      <c r="P1946" s="34"/>
      <c r="Q1946" s="34"/>
      <c r="R1946" s="34"/>
      <c r="S1946" s="34"/>
      <c r="T1946" s="3" t="s">
        <v>2132</v>
      </c>
    </row>
    <row r="1947" spans="1:21" x14ac:dyDescent="0.35">
      <c r="A1947" s="3" t="s">
        <v>118</v>
      </c>
      <c r="B1947" s="3"/>
      <c r="C1947" s="3"/>
      <c r="D1947" s="3"/>
      <c r="E1947" s="91"/>
      <c r="F1947" s="34"/>
      <c r="G1947" s="34"/>
      <c r="H1947" s="34"/>
      <c r="I1947" s="34"/>
      <c r="J1947" s="34"/>
      <c r="K1947" s="98">
        <v>44802</v>
      </c>
      <c r="L1947" s="3" t="s">
        <v>9</v>
      </c>
      <c r="M1947" s="34"/>
      <c r="N1947" s="34">
        <v>368265</v>
      </c>
      <c r="O1947" s="34">
        <f t="shared" si="330"/>
        <v>368265</v>
      </c>
      <c r="P1947" s="34"/>
      <c r="Q1947" s="34"/>
      <c r="R1947" s="34"/>
      <c r="S1947" s="34"/>
      <c r="T1947" s="3" t="s">
        <v>2132</v>
      </c>
    </row>
    <row r="1948" spans="1:21" x14ac:dyDescent="0.35">
      <c r="A1948" s="3" t="s">
        <v>118</v>
      </c>
      <c r="B1948" s="3"/>
      <c r="C1948" s="3"/>
      <c r="D1948" s="3"/>
      <c r="E1948" s="91"/>
      <c r="F1948" s="34">
        <f>+D1948*0.8364</f>
        <v>0</v>
      </c>
      <c r="G1948" s="34"/>
      <c r="H1948" s="34"/>
      <c r="I1948" s="34"/>
      <c r="J1948" s="34"/>
      <c r="K1948" s="98">
        <v>44802</v>
      </c>
      <c r="L1948" s="3" t="s">
        <v>316</v>
      </c>
      <c r="M1948" s="34">
        <v>702000</v>
      </c>
      <c r="N1948" s="34"/>
      <c r="O1948" s="34">
        <f t="shared" si="330"/>
        <v>702000</v>
      </c>
      <c r="P1948" s="34"/>
      <c r="Q1948" s="34"/>
      <c r="R1948" s="34"/>
      <c r="S1948" s="34"/>
      <c r="T1948" s="3" t="s">
        <v>2132</v>
      </c>
    </row>
    <row r="1949" spans="1:21" x14ac:dyDescent="0.35">
      <c r="A1949" s="3" t="s">
        <v>118</v>
      </c>
      <c r="B1949" s="3"/>
      <c r="C1949" s="3"/>
      <c r="D1949" s="3"/>
      <c r="E1949" s="91"/>
      <c r="F1949" s="34"/>
      <c r="G1949" s="34"/>
      <c r="H1949" s="34"/>
      <c r="I1949" s="34"/>
      <c r="J1949" s="34"/>
      <c r="K1949" s="21"/>
      <c r="L1949" s="3"/>
      <c r="M1949" s="34"/>
      <c r="N1949" s="34"/>
      <c r="O1949" s="34"/>
      <c r="P1949" s="34"/>
      <c r="Q1949" s="34"/>
      <c r="R1949" s="34"/>
      <c r="S1949" s="34"/>
      <c r="T1949" s="3" t="s">
        <v>2132</v>
      </c>
    </row>
    <row r="1950" spans="1:21" s="95" customFormat="1" x14ac:dyDescent="0.35">
      <c r="A1950" s="18"/>
      <c r="B1950" s="18"/>
      <c r="C1950" s="18"/>
      <c r="D1950" s="18"/>
      <c r="E1950" s="94"/>
      <c r="F1950" s="23"/>
      <c r="G1950" s="23"/>
      <c r="H1950" s="23"/>
      <c r="I1950" s="23"/>
      <c r="J1950" s="23"/>
      <c r="K1950" s="36"/>
      <c r="L1950" s="18"/>
      <c r="M1950" s="23">
        <f t="shared" ref="M1950:N1950" si="331">SUM(M1930:M1949)</f>
        <v>702000</v>
      </c>
      <c r="N1950" s="23">
        <f t="shared" si="331"/>
        <v>863265</v>
      </c>
      <c r="O1950" s="23">
        <f>SUM(O1930:O1949)</f>
        <v>1565265</v>
      </c>
      <c r="P1950" s="23">
        <f>+I1929-M1950</f>
        <v>-702000</v>
      </c>
      <c r="Q1950" s="23">
        <f>+J1929-N1950</f>
        <v>702000.00000000023</v>
      </c>
      <c r="R1950" s="23">
        <f>+P1950+Q1950</f>
        <v>0</v>
      </c>
      <c r="S1950" s="23">
        <f>+O1950</f>
        <v>1565265</v>
      </c>
      <c r="T1950" s="18"/>
      <c r="U1950" s="95" t="s">
        <v>2302</v>
      </c>
    </row>
    <row r="1951" spans="1:21" x14ac:dyDescent="0.35">
      <c r="A1951" s="3" t="s">
        <v>119</v>
      </c>
      <c r="B1951" s="3" t="s">
        <v>326</v>
      </c>
      <c r="C1951" s="3"/>
      <c r="D1951" s="3">
        <v>136.44999999999999</v>
      </c>
      <c r="E1951" s="91">
        <v>11500</v>
      </c>
      <c r="F1951" s="34">
        <f>+D1951*0.8364</f>
        <v>114.12678</v>
      </c>
      <c r="G1951" s="34"/>
      <c r="H1951" s="34">
        <f>+D1951*E1951</f>
        <v>1569174.9999999998</v>
      </c>
      <c r="I1951" s="34">
        <f>+CEILING(F1951*G1951,1000)</f>
        <v>0</v>
      </c>
      <c r="J1951" s="34">
        <f>(H1951-I1951)</f>
        <v>1569174.9999999998</v>
      </c>
      <c r="K1951" s="98">
        <v>44325</v>
      </c>
      <c r="L1951" s="3" t="s">
        <v>2109</v>
      </c>
      <c r="M1951" s="34"/>
      <c r="N1951" s="34"/>
      <c r="O1951" s="34"/>
      <c r="P1951" s="34"/>
      <c r="Q1951" s="34"/>
      <c r="R1951" s="34"/>
      <c r="S1951" s="34"/>
      <c r="T1951" s="3" t="s">
        <v>2141</v>
      </c>
      <c r="U1951" s="1" t="s">
        <v>2303</v>
      </c>
    </row>
    <row r="1952" spans="1:21" x14ac:dyDescent="0.35">
      <c r="A1952" s="3" t="s">
        <v>119</v>
      </c>
      <c r="B1952" s="3"/>
      <c r="C1952" s="3"/>
      <c r="D1952" s="3"/>
      <c r="E1952" s="91"/>
      <c r="F1952" s="34"/>
      <c r="G1952" s="34"/>
      <c r="H1952" s="34"/>
      <c r="I1952" s="34"/>
      <c r="J1952" s="34"/>
      <c r="K1952" s="98">
        <v>44325</v>
      </c>
      <c r="L1952" s="3" t="s">
        <v>316</v>
      </c>
      <c r="M1952" s="34">
        <v>782600</v>
      </c>
      <c r="N1952" s="34"/>
      <c r="O1952" s="34">
        <f t="shared" ref="O1952:O1965" si="332">+SUM(M1952:N1952)</f>
        <v>782600</v>
      </c>
      <c r="P1952" s="34"/>
      <c r="Q1952" s="34"/>
      <c r="R1952" s="34"/>
      <c r="S1952" s="34"/>
      <c r="T1952" s="3" t="s">
        <v>2141</v>
      </c>
    </row>
    <row r="1953" spans="1:21" x14ac:dyDescent="0.35">
      <c r="A1953" s="3" t="s">
        <v>119</v>
      </c>
      <c r="B1953" s="3"/>
      <c r="C1953" s="3"/>
      <c r="D1953" s="3"/>
      <c r="E1953" s="91"/>
      <c r="F1953" s="34"/>
      <c r="G1953" s="34"/>
      <c r="H1953" s="34"/>
      <c r="I1953" s="34"/>
      <c r="J1953" s="34"/>
      <c r="K1953" s="98">
        <v>44417</v>
      </c>
      <c r="L1953" s="3" t="s">
        <v>316</v>
      </c>
      <c r="M1953" s="34">
        <v>-782600</v>
      </c>
      <c r="N1953" s="34"/>
      <c r="O1953" s="34">
        <f t="shared" si="332"/>
        <v>-782600</v>
      </c>
      <c r="P1953" s="34"/>
      <c r="Q1953" s="34"/>
      <c r="R1953" s="34"/>
      <c r="S1953" s="34"/>
      <c r="T1953" s="3" t="s">
        <v>2141</v>
      </c>
    </row>
    <row r="1954" spans="1:21" x14ac:dyDescent="0.35">
      <c r="A1954" s="3" t="s">
        <v>119</v>
      </c>
      <c r="B1954" s="3"/>
      <c r="C1954" s="3"/>
      <c r="D1954" s="3"/>
      <c r="E1954" s="91"/>
      <c r="F1954" s="34"/>
      <c r="G1954" s="34"/>
      <c r="H1954" s="34"/>
      <c r="I1954" s="34"/>
      <c r="J1954" s="34"/>
      <c r="K1954" s="98">
        <v>44453</v>
      </c>
      <c r="L1954" s="3" t="s">
        <v>316</v>
      </c>
      <c r="M1954" s="34">
        <v>782600</v>
      </c>
      <c r="N1954" s="34"/>
      <c r="O1954" s="34">
        <f t="shared" si="332"/>
        <v>782600</v>
      </c>
      <c r="P1954" s="34"/>
      <c r="Q1954" s="34"/>
      <c r="R1954" s="34"/>
      <c r="S1954" s="34"/>
      <c r="T1954" s="3" t="s">
        <v>2141</v>
      </c>
    </row>
    <row r="1955" spans="1:21" x14ac:dyDescent="0.35">
      <c r="A1955" s="3" t="s">
        <v>119</v>
      </c>
      <c r="B1955" s="3"/>
      <c r="C1955" s="3"/>
      <c r="D1955" s="3"/>
      <c r="E1955" s="91"/>
      <c r="F1955" s="34"/>
      <c r="G1955" s="34"/>
      <c r="H1955" s="34"/>
      <c r="I1955" s="34"/>
      <c r="J1955" s="34"/>
      <c r="K1955" s="98">
        <v>44593</v>
      </c>
      <c r="L1955" s="3" t="s">
        <v>316</v>
      </c>
      <c r="M1955" s="34">
        <v>391000</v>
      </c>
      <c r="N1955" s="34"/>
      <c r="O1955" s="34">
        <f t="shared" si="332"/>
        <v>391000</v>
      </c>
      <c r="P1955" s="34"/>
      <c r="Q1955" s="34"/>
      <c r="R1955" s="34"/>
      <c r="S1955" s="34"/>
      <c r="T1955" s="3" t="s">
        <v>2141</v>
      </c>
    </row>
    <row r="1956" spans="1:21" x14ac:dyDescent="0.35">
      <c r="A1956" s="3" t="s">
        <v>119</v>
      </c>
      <c r="B1956" s="3"/>
      <c r="C1956" s="3"/>
      <c r="D1956" s="3"/>
      <c r="E1956" s="91"/>
      <c r="F1956" s="34"/>
      <c r="G1956" s="34"/>
      <c r="H1956" s="34"/>
      <c r="I1956" s="34"/>
      <c r="J1956" s="34"/>
      <c r="K1956" s="98">
        <v>44707</v>
      </c>
      <c r="L1956" s="3" t="s">
        <v>316</v>
      </c>
      <c r="M1956" s="34">
        <v>125000</v>
      </c>
      <c r="N1956" s="34"/>
      <c r="O1956" s="34">
        <f t="shared" si="332"/>
        <v>125000</v>
      </c>
      <c r="P1956" s="34"/>
      <c r="Q1956" s="34"/>
      <c r="R1956" s="34"/>
      <c r="S1956" s="34"/>
      <c r="T1956" s="3" t="s">
        <v>2141</v>
      </c>
    </row>
    <row r="1957" spans="1:21" x14ac:dyDescent="0.35">
      <c r="A1957" s="3" t="s">
        <v>119</v>
      </c>
      <c r="B1957" s="3"/>
      <c r="C1957" s="3"/>
      <c r="D1957" s="3"/>
      <c r="E1957" s="91"/>
      <c r="F1957" s="34"/>
      <c r="G1957" s="34"/>
      <c r="H1957" s="34"/>
      <c r="I1957" s="34"/>
      <c r="J1957" s="34"/>
      <c r="K1957" s="98">
        <v>44707</v>
      </c>
      <c r="L1957" s="3" t="s">
        <v>9</v>
      </c>
      <c r="M1957" s="34"/>
      <c r="N1957" s="34">
        <v>270000</v>
      </c>
      <c r="O1957" s="34">
        <f t="shared" si="332"/>
        <v>270000</v>
      </c>
      <c r="P1957" s="34"/>
      <c r="Q1957" s="34"/>
      <c r="R1957" s="34"/>
      <c r="S1957" s="34"/>
      <c r="T1957" s="3" t="s">
        <v>2141</v>
      </c>
    </row>
    <row r="1958" spans="1:21" x14ac:dyDescent="0.35">
      <c r="A1958" s="3" t="s">
        <v>119</v>
      </c>
      <c r="B1958" s="3"/>
      <c r="C1958" s="3"/>
      <c r="D1958" s="3"/>
      <c r="E1958" s="91"/>
      <c r="F1958" s="34"/>
      <c r="G1958" s="34"/>
      <c r="H1958" s="34"/>
      <c r="I1958" s="34"/>
      <c r="J1958" s="34"/>
      <c r="K1958" s="98" t="s">
        <v>599</v>
      </c>
      <c r="L1958" s="3" t="s">
        <v>316</v>
      </c>
      <c r="M1958" s="34">
        <v>200000</v>
      </c>
      <c r="N1958" s="34"/>
      <c r="O1958" s="34">
        <f t="shared" si="332"/>
        <v>200000</v>
      </c>
      <c r="P1958" s="34"/>
      <c r="Q1958" s="34"/>
      <c r="R1958" s="34"/>
      <c r="S1958" s="34"/>
      <c r="T1958" s="3" t="s">
        <v>2141</v>
      </c>
    </row>
    <row r="1959" spans="1:21" x14ac:dyDescent="0.35">
      <c r="A1959" s="3" t="s">
        <v>119</v>
      </c>
      <c r="B1959" s="3"/>
      <c r="C1959" s="3"/>
      <c r="D1959" s="3"/>
      <c r="E1959" s="91"/>
      <c r="F1959" s="34">
        <f>+D1959*0.8364</f>
        <v>0</v>
      </c>
      <c r="G1959" s="34"/>
      <c r="H1959" s="34"/>
      <c r="I1959" s="34"/>
      <c r="J1959" s="34"/>
      <c r="K1959" s="98" t="s">
        <v>599</v>
      </c>
      <c r="L1959" s="3" t="s">
        <v>316</v>
      </c>
      <c r="M1959" s="34">
        <v>200000</v>
      </c>
      <c r="N1959" s="34"/>
      <c r="O1959" s="34">
        <f t="shared" si="332"/>
        <v>200000</v>
      </c>
      <c r="P1959" s="34"/>
      <c r="Q1959" s="34"/>
      <c r="R1959" s="34"/>
      <c r="S1959" s="34"/>
      <c r="T1959" s="3" t="s">
        <v>2141</v>
      </c>
    </row>
    <row r="1960" spans="1:21" x14ac:dyDescent="0.35">
      <c r="A1960" s="3" t="s">
        <v>119</v>
      </c>
      <c r="B1960" s="3"/>
      <c r="C1960" s="3"/>
      <c r="D1960" s="3"/>
      <c r="E1960" s="91"/>
      <c r="F1960" s="34"/>
      <c r="G1960" s="34"/>
      <c r="H1960" s="34"/>
      <c r="I1960" s="34"/>
      <c r="J1960" s="34"/>
      <c r="K1960" s="98" t="s">
        <v>599</v>
      </c>
      <c r="L1960" s="3" t="s">
        <v>316</v>
      </c>
      <c r="M1960" s="34">
        <v>200000</v>
      </c>
      <c r="N1960" s="34"/>
      <c r="O1960" s="34">
        <f t="shared" si="332"/>
        <v>200000</v>
      </c>
      <c r="P1960" s="34"/>
      <c r="Q1960" s="34"/>
      <c r="R1960" s="34"/>
      <c r="S1960" s="34"/>
      <c r="T1960" s="3" t="s">
        <v>2141</v>
      </c>
    </row>
    <row r="1961" spans="1:21" x14ac:dyDescent="0.35">
      <c r="A1961" s="3" t="s">
        <v>119</v>
      </c>
      <c r="B1961" s="3"/>
      <c r="C1961" s="3"/>
      <c r="D1961" s="3"/>
      <c r="E1961" s="91"/>
      <c r="F1961" s="34"/>
      <c r="G1961" s="34"/>
      <c r="H1961" s="34"/>
      <c r="I1961" s="34"/>
      <c r="J1961" s="34"/>
      <c r="K1961" s="98" t="s">
        <v>599</v>
      </c>
      <c r="L1961" s="3" t="s">
        <v>316</v>
      </c>
      <c r="M1961" s="34">
        <v>104000</v>
      </c>
      <c r="N1961" s="34"/>
      <c r="O1961" s="34">
        <f t="shared" si="332"/>
        <v>104000</v>
      </c>
      <c r="P1961" s="34"/>
      <c r="Q1961" s="34"/>
      <c r="R1961" s="34"/>
      <c r="S1961" s="34"/>
      <c r="T1961" s="3" t="s">
        <v>2141</v>
      </c>
    </row>
    <row r="1962" spans="1:21" x14ac:dyDescent="0.35">
      <c r="A1962" s="3" t="s">
        <v>119</v>
      </c>
      <c r="B1962" s="3"/>
      <c r="C1962" s="3"/>
      <c r="D1962" s="3"/>
      <c r="E1962" s="91"/>
      <c r="F1962" s="34"/>
      <c r="G1962" s="34"/>
      <c r="H1962" s="34"/>
      <c r="I1962" s="34"/>
      <c r="J1962" s="34"/>
      <c r="K1962" s="98">
        <v>45052</v>
      </c>
      <c r="L1962" s="3" t="s">
        <v>316</v>
      </c>
      <c r="M1962" s="34">
        <v>-1000000</v>
      </c>
      <c r="N1962" s="34"/>
      <c r="O1962" s="34">
        <f t="shared" si="332"/>
        <v>-1000000</v>
      </c>
      <c r="P1962" s="34"/>
      <c r="Q1962" s="34"/>
      <c r="R1962" s="34"/>
      <c r="S1962" s="34"/>
      <c r="T1962" s="3" t="s">
        <v>2141</v>
      </c>
    </row>
    <row r="1963" spans="1:21" x14ac:dyDescent="0.35">
      <c r="A1963" s="3" t="s">
        <v>119</v>
      </c>
      <c r="B1963" s="3"/>
      <c r="C1963" s="3"/>
      <c r="D1963" s="3"/>
      <c r="E1963" s="91"/>
      <c r="F1963" s="34"/>
      <c r="G1963" s="34"/>
      <c r="H1963" s="34"/>
      <c r="I1963" s="34"/>
      <c r="J1963" s="34"/>
      <c r="K1963" s="98">
        <v>45064</v>
      </c>
      <c r="L1963" s="3" t="s">
        <v>316</v>
      </c>
      <c r="M1963" s="34">
        <v>-298600</v>
      </c>
      <c r="N1963" s="34"/>
      <c r="O1963" s="34">
        <f t="shared" si="332"/>
        <v>-298600</v>
      </c>
      <c r="P1963" s="34"/>
      <c r="Q1963" s="34"/>
      <c r="R1963" s="34"/>
      <c r="S1963" s="34"/>
      <c r="T1963" s="3" t="s">
        <v>2141</v>
      </c>
    </row>
    <row r="1964" spans="1:21" x14ac:dyDescent="0.35">
      <c r="A1964" s="3" t="s">
        <v>119</v>
      </c>
      <c r="B1964" s="3"/>
      <c r="C1964" s="3"/>
      <c r="D1964" s="3"/>
      <c r="E1964" s="91"/>
      <c r="F1964" s="34"/>
      <c r="G1964" s="34"/>
      <c r="H1964" s="34"/>
      <c r="I1964" s="34"/>
      <c r="J1964" s="34"/>
      <c r="K1964" s="98">
        <v>45073</v>
      </c>
      <c r="L1964" s="3" t="s">
        <v>9</v>
      </c>
      <c r="M1964" s="34"/>
      <c r="N1964" s="34">
        <v>396000</v>
      </c>
      <c r="O1964" s="34">
        <f t="shared" si="332"/>
        <v>396000</v>
      </c>
      <c r="P1964" s="34"/>
      <c r="Q1964" s="34"/>
      <c r="R1964" s="34"/>
      <c r="S1964" s="34"/>
      <c r="T1964" s="3" t="s">
        <v>2141</v>
      </c>
    </row>
    <row r="1965" spans="1:21" x14ac:dyDescent="0.35">
      <c r="A1965" s="3" t="s">
        <v>2101</v>
      </c>
      <c r="B1965" s="3"/>
      <c r="C1965" s="3"/>
      <c r="D1965" s="3"/>
      <c r="E1965" s="91"/>
      <c r="F1965" s="34">
        <f>+D1965*0.8364</f>
        <v>0</v>
      </c>
      <c r="G1965" s="34"/>
      <c r="H1965" s="34"/>
      <c r="I1965" s="34"/>
      <c r="J1965" s="34"/>
      <c r="K1965" s="98">
        <v>45087</v>
      </c>
      <c r="L1965" s="3" t="s">
        <v>9</v>
      </c>
      <c r="M1965" s="34"/>
      <c r="N1965" s="34">
        <v>198600</v>
      </c>
      <c r="O1965" s="34">
        <f t="shared" si="332"/>
        <v>198600</v>
      </c>
      <c r="P1965" s="34"/>
      <c r="Q1965" s="34"/>
      <c r="R1965" s="34"/>
      <c r="S1965" s="34"/>
      <c r="T1965" s="3" t="s">
        <v>2141</v>
      </c>
    </row>
    <row r="1966" spans="1:21" x14ac:dyDescent="0.35">
      <c r="A1966" s="3" t="s">
        <v>119</v>
      </c>
      <c r="B1966" s="3"/>
      <c r="C1966" s="3"/>
      <c r="D1966" s="3"/>
      <c r="E1966" s="91"/>
      <c r="F1966" s="34"/>
      <c r="G1966" s="34"/>
      <c r="H1966" s="34"/>
      <c r="I1966" s="34"/>
      <c r="J1966" s="34"/>
      <c r="K1966" s="21"/>
      <c r="L1966" s="3"/>
      <c r="M1966" s="34"/>
      <c r="N1966" s="34"/>
      <c r="O1966" s="34"/>
      <c r="P1966" s="34"/>
      <c r="Q1966" s="34"/>
      <c r="R1966" s="34"/>
      <c r="S1966" s="34"/>
      <c r="T1966" s="3" t="s">
        <v>2141</v>
      </c>
    </row>
    <row r="1967" spans="1:21" s="95" customFormat="1" x14ac:dyDescent="0.35">
      <c r="A1967" s="18"/>
      <c r="B1967" s="18"/>
      <c r="C1967" s="18"/>
      <c r="D1967" s="18"/>
      <c r="E1967" s="94"/>
      <c r="F1967" s="23"/>
      <c r="G1967" s="23"/>
      <c r="H1967" s="23"/>
      <c r="I1967" s="23"/>
      <c r="J1967" s="23"/>
      <c r="K1967" s="36"/>
      <c r="L1967" s="18"/>
      <c r="M1967" s="23">
        <f t="shared" ref="M1967:N1967" si="333">SUM(M1952:M1966)</f>
        <v>704000</v>
      </c>
      <c r="N1967" s="23">
        <f t="shared" si="333"/>
        <v>864600</v>
      </c>
      <c r="O1967" s="23">
        <f>SUM(O1952:O1966)</f>
        <v>1568600</v>
      </c>
      <c r="P1967" s="23">
        <f>+I1951-M1967</f>
        <v>-704000</v>
      </c>
      <c r="Q1967" s="23">
        <f>+J1951-N1967</f>
        <v>704574.99999999977</v>
      </c>
      <c r="R1967" s="23">
        <f>+P1967+Q1967</f>
        <v>574.99999999976717</v>
      </c>
      <c r="S1967" s="23">
        <f>+O1967</f>
        <v>1568600</v>
      </c>
      <c r="T1967" s="18"/>
      <c r="U1967" s="95" t="s">
        <v>2302</v>
      </c>
    </row>
    <row r="1968" spans="1:21" x14ac:dyDescent="0.35">
      <c r="A1968" s="3" t="s">
        <v>120</v>
      </c>
      <c r="B1968" s="3" t="s">
        <v>326</v>
      </c>
      <c r="C1968" s="3"/>
      <c r="D1968" s="3">
        <v>70.36</v>
      </c>
      <c r="E1968" s="91">
        <v>10000</v>
      </c>
      <c r="F1968" s="34">
        <f>+D1968*0.8364</f>
        <v>58.849104000000004</v>
      </c>
      <c r="G1968" s="34"/>
      <c r="H1968" s="34">
        <f>+D1968*E1968</f>
        <v>703600</v>
      </c>
      <c r="I1968" s="34">
        <f>+CEILING(F1968*G1968,1000)</f>
        <v>0</v>
      </c>
      <c r="J1968" s="34">
        <f>(H1968-I1968)</f>
        <v>703600</v>
      </c>
      <c r="K1968" s="99" t="s">
        <v>2112</v>
      </c>
      <c r="L1968" s="3" t="s">
        <v>2109</v>
      </c>
      <c r="M1968" s="34"/>
      <c r="N1968" s="34"/>
      <c r="O1968" s="34"/>
      <c r="P1968" s="34"/>
      <c r="Q1968" s="34"/>
      <c r="R1968" s="34"/>
      <c r="S1968" s="34"/>
      <c r="T1968" s="3" t="s">
        <v>2142</v>
      </c>
      <c r="U1968" s="1" t="s">
        <v>2303</v>
      </c>
    </row>
    <row r="1969" spans="1:21" x14ac:dyDescent="0.35">
      <c r="A1969" s="3" t="s">
        <v>120</v>
      </c>
      <c r="B1969" s="3"/>
      <c r="C1969" s="3"/>
      <c r="D1969" s="3"/>
      <c r="E1969" s="91"/>
      <c r="F1969" s="34"/>
      <c r="G1969" s="34"/>
      <c r="H1969" s="34"/>
      <c r="I1969" s="34"/>
      <c r="J1969" s="34"/>
      <c r="K1969" s="98">
        <v>44448</v>
      </c>
      <c r="L1969" s="3" t="s">
        <v>316</v>
      </c>
      <c r="M1969" s="34">
        <v>175000</v>
      </c>
      <c r="N1969" s="34"/>
      <c r="O1969" s="34">
        <f t="shared" ref="O1969:O1974" si="334">+SUM(M1969:N1969)</f>
        <v>175000</v>
      </c>
      <c r="P1969" s="34"/>
      <c r="Q1969" s="34"/>
      <c r="R1969" s="34"/>
      <c r="S1969" s="34"/>
      <c r="T1969" s="3" t="s">
        <v>2142</v>
      </c>
    </row>
    <row r="1970" spans="1:21" x14ac:dyDescent="0.35">
      <c r="A1970" s="3" t="s">
        <v>120</v>
      </c>
      <c r="B1970" s="3"/>
      <c r="C1970" s="3"/>
      <c r="D1970" s="3"/>
      <c r="E1970" s="91"/>
      <c r="F1970" s="34"/>
      <c r="G1970" s="34"/>
      <c r="H1970" s="34"/>
      <c r="I1970" s="34"/>
      <c r="J1970" s="34"/>
      <c r="K1970" s="98">
        <v>44720</v>
      </c>
      <c r="L1970" s="100" t="s">
        <v>2205</v>
      </c>
      <c r="M1970" s="34"/>
      <c r="N1970" s="100">
        <v>200000</v>
      </c>
      <c r="O1970" s="34">
        <f t="shared" si="334"/>
        <v>200000</v>
      </c>
      <c r="P1970" s="34"/>
      <c r="Q1970" s="34"/>
      <c r="R1970" s="34"/>
      <c r="S1970" s="34"/>
      <c r="T1970" s="3" t="s">
        <v>2142</v>
      </c>
    </row>
    <row r="1971" spans="1:21" x14ac:dyDescent="0.35">
      <c r="A1971" s="3" t="s">
        <v>120</v>
      </c>
      <c r="B1971" s="3"/>
      <c r="C1971" s="3"/>
      <c r="D1971" s="3"/>
      <c r="E1971" s="91"/>
      <c r="F1971" s="34"/>
      <c r="G1971" s="34"/>
      <c r="H1971" s="34"/>
      <c r="I1971" s="34"/>
      <c r="J1971" s="34"/>
      <c r="K1971" s="98">
        <v>44678</v>
      </c>
      <c r="L1971" s="3" t="s">
        <v>9</v>
      </c>
      <c r="M1971" s="34"/>
      <c r="N1971" s="34">
        <v>135500</v>
      </c>
      <c r="O1971" s="34">
        <f t="shared" si="334"/>
        <v>135500</v>
      </c>
      <c r="P1971" s="34"/>
      <c r="Q1971" s="34"/>
      <c r="R1971" s="34"/>
      <c r="S1971" s="34"/>
      <c r="T1971" s="3" t="s">
        <v>2142</v>
      </c>
    </row>
    <row r="1972" spans="1:21" x14ac:dyDescent="0.35">
      <c r="A1972" s="3" t="s">
        <v>120</v>
      </c>
      <c r="B1972" s="3"/>
      <c r="C1972" s="3"/>
      <c r="D1972" s="3"/>
      <c r="E1972" s="91"/>
      <c r="F1972" s="34"/>
      <c r="G1972" s="34"/>
      <c r="H1972" s="34"/>
      <c r="I1972" s="34"/>
      <c r="J1972" s="34"/>
      <c r="K1972" s="98">
        <v>44665</v>
      </c>
      <c r="L1972" s="3" t="s">
        <v>316</v>
      </c>
      <c r="M1972" s="34">
        <v>-175000</v>
      </c>
      <c r="N1972" s="34"/>
      <c r="O1972" s="34">
        <f t="shared" si="334"/>
        <v>-175000</v>
      </c>
      <c r="P1972" s="34"/>
      <c r="Q1972" s="34"/>
      <c r="R1972" s="34"/>
      <c r="S1972" s="34"/>
      <c r="T1972" s="3" t="s">
        <v>2142</v>
      </c>
    </row>
    <row r="1973" spans="1:21" x14ac:dyDescent="0.35">
      <c r="A1973" s="3" t="s">
        <v>120</v>
      </c>
      <c r="B1973" s="3"/>
      <c r="C1973" s="3"/>
      <c r="D1973" s="3"/>
      <c r="E1973" s="91"/>
      <c r="F1973" s="34">
        <f>+D1973*0.8364</f>
        <v>0</v>
      </c>
      <c r="G1973" s="34"/>
      <c r="H1973" s="34"/>
      <c r="I1973" s="34"/>
      <c r="J1973" s="34"/>
      <c r="K1973" s="98">
        <v>44964</v>
      </c>
      <c r="L1973" s="3" t="s">
        <v>316</v>
      </c>
      <c r="M1973" s="34">
        <v>317000</v>
      </c>
      <c r="N1973" s="34"/>
      <c r="O1973" s="34">
        <f t="shared" si="334"/>
        <v>317000</v>
      </c>
      <c r="P1973" s="34"/>
      <c r="Q1973" s="34"/>
      <c r="R1973" s="34"/>
      <c r="S1973" s="34"/>
      <c r="T1973" s="3" t="s">
        <v>2142</v>
      </c>
    </row>
    <row r="1974" spans="1:21" x14ac:dyDescent="0.35">
      <c r="A1974" s="3" t="s">
        <v>120</v>
      </c>
      <c r="B1974" s="3"/>
      <c r="C1974" s="3"/>
      <c r="D1974" s="3"/>
      <c r="E1974" s="91"/>
      <c r="F1974" s="34"/>
      <c r="G1974" s="34"/>
      <c r="H1974" s="34"/>
      <c r="I1974" s="34"/>
      <c r="J1974" s="34"/>
      <c r="K1974" s="98">
        <v>45258</v>
      </c>
      <c r="L1974" s="3" t="s">
        <v>1182</v>
      </c>
      <c r="M1974" s="34"/>
      <c r="N1974" s="34">
        <v>51100</v>
      </c>
      <c r="O1974" s="34">
        <f t="shared" si="334"/>
        <v>51100</v>
      </c>
      <c r="P1974" s="34"/>
      <c r="Q1974" s="34"/>
      <c r="R1974" s="34"/>
      <c r="S1974" s="34"/>
      <c r="T1974" s="3" t="s">
        <v>2142</v>
      </c>
    </row>
    <row r="1975" spans="1:21" x14ac:dyDescent="0.35">
      <c r="A1975" s="3" t="s">
        <v>120</v>
      </c>
      <c r="B1975" s="3"/>
      <c r="C1975" s="3"/>
      <c r="D1975" s="3"/>
      <c r="E1975" s="91"/>
      <c r="F1975" s="34"/>
      <c r="G1975" s="34"/>
      <c r="H1975" s="34"/>
      <c r="I1975" s="34"/>
      <c r="J1975" s="34"/>
      <c r="K1975" s="21"/>
      <c r="L1975" s="3"/>
      <c r="M1975" s="34"/>
      <c r="N1975" s="34"/>
      <c r="O1975" s="34"/>
      <c r="P1975" s="34"/>
      <c r="Q1975" s="34"/>
      <c r="R1975" s="34"/>
      <c r="S1975" s="34"/>
      <c r="T1975" s="3" t="s">
        <v>2142</v>
      </c>
    </row>
    <row r="1976" spans="1:21" s="95" customFormat="1" x14ac:dyDescent="0.35">
      <c r="A1976" s="18"/>
      <c r="B1976" s="18"/>
      <c r="C1976" s="18"/>
      <c r="D1976" s="18"/>
      <c r="E1976" s="94"/>
      <c r="F1976" s="23"/>
      <c r="G1976" s="23"/>
      <c r="H1976" s="23"/>
      <c r="I1976" s="23"/>
      <c r="J1976" s="23"/>
      <c r="K1976" s="36"/>
      <c r="L1976" s="18"/>
      <c r="M1976" s="23">
        <f t="shared" ref="M1976:N1976" si="335">SUM(M1969:M1975)</f>
        <v>317000</v>
      </c>
      <c r="N1976" s="23">
        <f t="shared" si="335"/>
        <v>386600</v>
      </c>
      <c r="O1976" s="23">
        <f>SUM(O1969:O1975)</f>
        <v>703600</v>
      </c>
      <c r="P1976" s="23">
        <f>+I1968-M1976</f>
        <v>-317000</v>
      </c>
      <c r="Q1976" s="23">
        <f>+J1968-N1976</f>
        <v>317000</v>
      </c>
      <c r="R1976" s="23">
        <f>+P1976+Q1976</f>
        <v>0</v>
      </c>
      <c r="S1976" s="23">
        <f>+O1976</f>
        <v>703600</v>
      </c>
      <c r="T1976" s="18"/>
      <c r="U1976" s="95" t="s">
        <v>2302</v>
      </c>
    </row>
    <row r="1977" spans="1:21" x14ac:dyDescent="0.35">
      <c r="A1977" s="3" t="s">
        <v>121</v>
      </c>
      <c r="B1977" s="3" t="s">
        <v>326</v>
      </c>
      <c r="C1977" s="3"/>
      <c r="D1977" s="3">
        <v>70.48</v>
      </c>
      <c r="E1977" s="91">
        <v>10000</v>
      </c>
      <c r="F1977" s="34">
        <f>+D1977*0.8364</f>
        <v>58.949472000000007</v>
      </c>
      <c r="G1977" s="34"/>
      <c r="H1977" s="34">
        <f>+D1977*E1977</f>
        <v>704800</v>
      </c>
      <c r="I1977" s="34">
        <f>+CEILING(F1977*G1977,1000)</f>
        <v>0</v>
      </c>
      <c r="J1977" s="34">
        <f>(H1977-I1977)</f>
        <v>704800</v>
      </c>
      <c r="K1977" s="98">
        <v>44264</v>
      </c>
      <c r="L1977" s="3"/>
      <c r="M1977" s="34"/>
      <c r="N1977" s="34"/>
      <c r="O1977" s="34"/>
      <c r="P1977" s="34"/>
      <c r="Q1977" s="34"/>
      <c r="R1977" s="34"/>
      <c r="S1977" s="34"/>
      <c r="T1977" s="3" t="s">
        <v>2153</v>
      </c>
      <c r="U1977" s="1" t="s">
        <v>2303</v>
      </c>
    </row>
    <row r="1978" spans="1:21" x14ac:dyDescent="0.35">
      <c r="A1978" s="3" t="s">
        <v>121</v>
      </c>
      <c r="B1978" s="3"/>
      <c r="C1978" s="3"/>
      <c r="D1978" s="3"/>
      <c r="E1978" s="91"/>
      <c r="F1978" s="34"/>
      <c r="G1978" s="34"/>
      <c r="H1978" s="34"/>
      <c r="I1978" s="34"/>
      <c r="J1978" s="34"/>
      <c r="K1978" s="98">
        <v>44264</v>
      </c>
      <c r="L1978" s="3" t="s">
        <v>1182</v>
      </c>
      <c r="M1978" s="34"/>
      <c r="N1978" s="34">
        <v>175000</v>
      </c>
      <c r="O1978" s="34">
        <f t="shared" ref="O1978:O1994" si="336">+M1978+N1978</f>
        <v>175000</v>
      </c>
      <c r="P1978" s="34"/>
      <c r="Q1978" s="34"/>
      <c r="R1978" s="34"/>
      <c r="S1978" s="34"/>
      <c r="T1978" s="3" t="s">
        <v>2153</v>
      </c>
    </row>
    <row r="1979" spans="1:21" x14ac:dyDescent="0.35">
      <c r="A1979" s="3" t="s">
        <v>121</v>
      </c>
      <c r="B1979" s="3"/>
      <c r="C1979" s="3"/>
      <c r="D1979" s="3"/>
      <c r="E1979" s="91"/>
      <c r="F1979" s="34"/>
      <c r="G1979" s="34"/>
      <c r="H1979" s="34"/>
      <c r="I1979" s="34"/>
      <c r="J1979" s="34"/>
      <c r="K1979" s="98">
        <v>44451</v>
      </c>
      <c r="L1979" s="3" t="s">
        <v>316</v>
      </c>
      <c r="M1979" s="34">
        <v>10000</v>
      </c>
      <c r="N1979" s="34"/>
      <c r="O1979" s="34">
        <f t="shared" si="336"/>
        <v>10000</v>
      </c>
      <c r="P1979" s="34"/>
      <c r="Q1979" s="34"/>
      <c r="R1979" s="34"/>
      <c r="S1979" s="34"/>
      <c r="T1979" s="3" t="s">
        <v>2153</v>
      </c>
    </row>
    <row r="1980" spans="1:21" x14ac:dyDescent="0.35">
      <c r="A1980" s="3" t="s">
        <v>121</v>
      </c>
      <c r="B1980" s="3"/>
      <c r="C1980" s="3"/>
      <c r="D1980" s="3"/>
      <c r="E1980" s="91"/>
      <c r="F1980" s="34">
        <f t="shared" ref="F1980:F2025" si="337">+D1980*0.8364</f>
        <v>0</v>
      </c>
      <c r="G1980" s="34"/>
      <c r="H1980" s="34"/>
      <c r="I1980" s="34"/>
      <c r="J1980" s="34"/>
      <c r="K1980" s="98">
        <v>44459</v>
      </c>
      <c r="L1980" s="3" t="s">
        <v>316</v>
      </c>
      <c r="M1980" s="34">
        <v>40000</v>
      </c>
      <c r="N1980" s="34"/>
      <c r="O1980" s="34">
        <f t="shared" si="336"/>
        <v>40000</v>
      </c>
      <c r="P1980" s="34"/>
      <c r="Q1980" s="34"/>
      <c r="R1980" s="34"/>
      <c r="S1980" s="34"/>
      <c r="T1980" s="3" t="s">
        <v>2153</v>
      </c>
    </row>
    <row r="1981" spans="1:21" x14ac:dyDescent="0.35">
      <c r="A1981" s="3" t="s">
        <v>121</v>
      </c>
      <c r="B1981" s="3"/>
      <c r="C1981" s="3"/>
      <c r="D1981" s="3"/>
      <c r="E1981" s="91"/>
      <c r="F1981" s="34"/>
      <c r="G1981" s="34"/>
      <c r="H1981" s="34"/>
      <c r="I1981" s="34"/>
      <c r="J1981" s="34"/>
      <c r="K1981" s="98">
        <v>44459</v>
      </c>
      <c r="L1981" s="3" t="s">
        <v>316</v>
      </c>
      <c r="M1981" s="34">
        <v>60000</v>
      </c>
      <c r="N1981" s="34"/>
      <c r="O1981" s="34">
        <f t="shared" si="336"/>
        <v>60000</v>
      </c>
      <c r="P1981" s="34"/>
      <c r="Q1981" s="34"/>
      <c r="R1981" s="34"/>
      <c r="S1981" s="34"/>
      <c r="T1981" s="3" t="s">
        <v>2153</v>
      </c>
    </row>
    <row r="1982" spans="1:21" x14ac:dyDescent="0.35">
      <c r="A1982" s="3" t="s">
        <v>121</v>
      </c>
      <c r="B1982" s="3"/>
      <c r="C1982" s="3"/>
      <c r="D1982" s="3"/>
      <c r="E1982" s="91"/>
      <c r="F1982" s="34"/>
      <c r="G1982" s="34"/>
      <c r="H1982" s="34"/>
      <c r="I1982" s="34"/>
      <c r="J1982" s="34"/>
      <c r="K1982" s="98">
        <v>44463</v>
      </c>
      <c r="L1982" s="3" t="s">
        <v>316</v>
      </c>
      <c r="M1982" s="34">
        <v>92500</v>
      </c>
      <c r="N1982" s="34"/>
      <c r="O1982" s="34">
        <f t="shared" si="336"/>
        <v>92500</v>
      </c>
      <c r="P1982" s="34"/>
      <c r="Q1982" s="34"/>
      <c r="R1982" s="34"/>
      <c r="S1982" s="34"/>
      <c r="T1982" s="3" t="s">
        <v>2153</v>
      </c>
    </row>
    <row r="1983" spans="1:21" x14ac:dyDescent="0.35">
      <c r="A1983" s="3" t="s">
        <v>121</v>
      </c>
      <c r="B1983" s="3"/>
      <c r="C1983" s="3"/>
      <c r="D1983" s="3"/>
      <c r="E1983" s="91"/>
      <c r="F1983" s="34"/>
      <c r="G1983" s="34"/>
      <c r="H1983" s="34"/>
      <c r="I1983" s="34"/>
      <c r="J1983" s="34"/>
      <c r="K1983" s="98">
        <v>44464</v>
      </c>
      <c r="L1983" s="3" t="s">
        <v>1204</v>
      </c>
      <c r="M1983" s="34"/>
      <c r="N1983" s="34">
        <v>-175000</v>
      </c>
      <c r="O1983" s="34">
        <f t="shared" si="336"/>
        <v>-175000</v>
      </c>
      <c r="P1983" s="34"/>
      <c r="Q1983" s="34"/>
      <c r="R1983" s="34"/>
      <c r="S1983" s="34"/>
      <c r="T1983" s="3" t="s">
        <v>2153</v>
      </c>
    </row>
    <row r="1984" spans="1:21" x14ac:dyDescent="0.35">
      <c r="A1984" s="3" t="s">
        <v>121</v>
      </c>
      <c r="B1984" s="3"/>
      <c r="C1984" s="3"/>
      <c r="D1984" s="3"/>
      <c r="E1984" s="91"/>
      <c r="F1984" s="34">
        <f t="shared" si="337"/>
        <v>0</v>
      </c>
      <c r="G1984" s="34"/>
      <c r="H1984" s="34"/>
      <c r="I1984" s="34"/>
      <c r="J1984" s="34"/>
      <c r="K1984" s="98">
        <v>44657</v>
      </c>
      <c r="L1984" s="3" t="s">
        <v>1182</v>
      </c>
      <c r="M1984" s="34"/>
      <c r="N1984" s="34">
        <v>109850</v>
      </c>
      <c r="O1984" s="34">
        <f t="shared" si="336"/>
        <v>109850</v>
      </c>
      <c r="P1984" s="34"/>
      <c r="Q1984" s="34"/>
      <c r="R1984" s="34"/>
      <c r="S1984" s="34"/>
      <c r="T1984" s="3" t="s">
        <v>2153</v>
      </c>
    </row>
    <row r="1985" spans="1:20" x14ac:dyDescent="0.35">
      <c r="A1985" s="3" t="s">
        <v>121</v>
      </c>
      <c r="B1985" s="3"/>
      <c r="C1985" s="3"/>
      <c r="D1985" s="3"/>
      <c r="E1985" s="91"/>
      <c r="F1985" s="34">
        <f t="shared" si="337"/>
        <v>0</v>
      </c>
      <c r="G1985" s="34"/>
      <c r="H1985" s="34"/>
      <c r="I1985" s="34"/>
      <c r="J1985" s="34"/>
      <c r="K1985" s="98">
        <v>44663</v>
      </c>
      <c r="L1985" s="3" t="s">
        <v>316</v>
      </c>
      <c r="M1985" s="34">
        <v>10000</v>
      </c>
      <c r="N1985" s="34"/>
      <c r="O1985" s="34">
        <f t="shared" si="336"/>
        <v>10000</v>
      </c>
      <c r="P1985" s="34"/>
      <c r="Q1985" s="34"/>
      <c r="R1985" s="34"/>
      <c r="S1985" s="34"/>
      <c r="T1985" s="3" t="s">
        <v>2153</v>
      </c>
    </row>
    <row r="1986" spans="1:20" x14ac:dyDescent="0.35">
      <c r="A1986" s="3" t="s">
        <v>121</v>
      </c>
      <c r="B1986" s="3"/>
      <c r="C1986" s="3"/>
      <c r="D1986" s="3"/>
      <c r="E1986" s="91"/>
      <c r="F1986" s="34">
        <f t="shared" si="337"/>
        <v>0</v>
      </c>
      <c r="G1986" s="34"/>
      <c r="H1986" s="34"/>
      <c r="I1986" s="34"/>
      <c r="J1986" s="34"/>
      <c r="K1986" s="98"/>
      <c r="L1986" s="3" t="s">
        <v>1204</v>
      </c>
      <c r="M1986" s="34"/>
      <c r="N1986" s="34">
        <v>130100</v>
      </c>
      <c r="O1986" s="34">
        <f t="shared" si="336"/>
        <v>130100</v>
      </c>
      <c r="P1986" s="34"/>
      <c r="Q1986" s="34"/>
      <c r="R1986" s="34"/>
      <c r="S1986" s="34"/>
      <c r="T1986" s="3" t="s">
        <v>2153</v>
      </c>
    </row>
    <row r="1987" spans="1:20" x14ac:dyDescent="0.35">
      <c r="A1987" s="3" t="s">
        <v>121</v>
      </c>
      <c r="B1987" s="3"/>
      <c r="C1987" s="3"/>
      <c r="D1987" s="3"/>
      <c r="E1987" s="91"/>
      <c r="F1987" s="34">
        <f t="shared" si="337"/>
        <v>0</v>
      </c>
      <c r="G1987" s="34"/>
      <c r="H1987" s="34"/>
      <c r="I1987" s="34"/>
      <c r="J1987" s="34"/>
      <c r="K1987" s="98">
        <v>44739</v>
      </c>
      <c r="L1987" s="3" t="s">
        <v>1182</v>
      </c>
      <c r="M1987" s="34"/>
      <c r="N1987" s="34">
        <v>60000</v>
      </c>
      <c r="O1987" s="34">
        <f t="shared" si="336"/>
        <v>60000</v>
      </c>
      <c r="P1987" s="34"/>
      <c r="Q1987" s="34"/>
      <c r="R1987" s="34"/>
      <c r="S1987" s="34"/>
      <c r="T1987" s="3" t="s">
        <v>2153</v>
      </c>
    </row>
    <row r="1988" spans="1:20" x14ac:dyDescent="0.35">
      <c r="A1988" s="3" t="s">
        <v>121</v>
      </c>
      <c r="B1988" s="3"/>
      <c r="C1988" s="3"/>
      <c r="D1988" s="3"/>
      <c r="E1988" s="91"/>
      <c r="F1988" s="34">
        <f t="shared" si="337"/>
        <v>0</v>
      </c>
      <c r="G1988" s="34"/>
      <c r="H1988" s="34"/>
      <c r="I1988" s="34"/>
      <c r="J1988" s="34"/>
      <c r="K1988" s="98">
        <v>44711</v>
      </c>
      <c r="L1988" s="3" t="s">
        <v>316</v>
      </c>
      <c r="M1988" s="34">
        <v>110000</v>
      </c>
      <c r="N1988" s="34"/>
      <c r="O1988" s="34">
        <f t="shared" si="336"/>
        <v>110000</v>
      </c>
      <c r="P1988" s="34"/>
      <c r="Q1988" s="34"/>
      <c r="R1988" s="34"/>
      <c r="S1988" s="34"/>
      <c r="T1988" s="3" t="s">
        <v>2153</v>
      </c>
    </row>
    <row r="1989" spans="1:20" x14ac:dyDescent="0.35">
      <c r="A1989" s="3" t="s">
        <v>121</v>
      </c>
      <c r="B1989" s="3"/>
      <c r="C1989" s="3"/>
      <c r="D1989" s="3"/>
      <c r="E1989" s="91"/>
      <c r="F1989" s="34">
        <f t="shared" si="337"/>
        <v>0</v>
      </c>
      <c r="G1989" s="34"/>
      <c r="H1989" s="34"/>
      <c r="I1989" s="34"/>
      <c r="J1989" s="34"/>
      <c r="K1989" s="98">
        <v>44711</v>
      </c>
      <c r="L1989" s="3" t="s">
        <v>316</v>
      </c>
      <c r="M1989" s="34">
        <v>22500</v>
      </c>
      <c r="N1989" s="34"/>
      <c r="O1989" s="34">
        <f t="shared" si="336"/>
        <v>22500</v>
      </c>
      <c r="P1989" s="34"/>
      <c r="Q1989" s="34"/>
      <c r="R1989" s="34"/>
      <c r="S1989" s="34"/>
      <c r="T1989" s="3" t="s">
        <v>2153</v>
      </c>
    </row>
    <row r="1990" spans="1:20" x14ac:dyDescent="0.35">
      <c r="A1990" s="3" t="s">
        <v>121</v>
      </c>
      <c r="B1990" s="3"/>
      <c r="C1990" s="3"/>
      <c r="D1990" s="3"/>
      <c r="E1990" s="91"/>
      <c r="F1990" s="34">
        <f t="shared" si="337"/>
        <v>0</v>
      </c>
      <c r="G1990" s="34"/>
      <c r="H1990" s="34"/>
      <c r="I1990" s="34"/>
      <c r="J1990" s="34"/>
      <c r="K1990" s="98">
        <v>44746</v>
      </c>
      <c r="L1990" s="3" t="s">
        <v>316</v>
      </c>
      <c r="M1990" s="34">
        <v>-192500</v>
      </c>
      <c r="N1990" s="34"/>
      <c r="O1990" s="34">
        <f t="shared" si="336"/>
        <v>-192500</v>
      </c>
      <c r="P1990" s="34"/>
      <c r="Q1990" s="34"/>
      <c r="R1990" s="34"/>
      <c r="S1990" s="34"/>
      <c r="T1990" s="3" t="s">
        <v>2153</v>
      </c>
    </row>
    <row r="1991" spans="1:20" x14ac:dyDescent="0.35">
      <c r="A1991" s="3" t="s">
        <v>121</v>
      </c>
      <c r="B1991" s="3"/>
      <c r="C1991" s="3"/>
      <c r="D1991" s="3"/>
      <c r="E1991" s="91"/>
      <c r="F1991" s="34">
        <f t="shared" si="337"/>
        <v>0</v>
      </c>
      <c r="G1991" s="34"/>
      <c r="H1991" s="34"/>
      <c r="I1991" s="34"/>
      <c r="J1991" s="34"/>
      <c r="K1991" s="98">
        <v>44698</v>
      </c>
      <c r="L1991" s="3" t="s">
        <v>316</v>
      </c>
      <c r="M1991" s="34">
        <v>-10000</v>
      </c>
      <c r="N1991" s="34"/>
      <c r="O1991" s="34">
        <f t="shared" si="336"/>
        <v>-10000</v>
      </c>
      <c r="P1991" s="34"/>
      <c r="Q1991" s="34"/>
      <c r="R1991" s="34"/>
      <c r="S1991" s="34"/>
      <c r="T1991" s="3" t="s">
        <v>2153</v>
      </c>
    </row>
    <row r="1992" spans="1:20" x14ac:dyDescent="0.35">
      <c r="A1992" s="3" t="s">
        <v>121</v>
      </c>
      <c r="B1992" s="3"/>
      <c r="C1992" s="3"/>
      <c r="D1992" s="3"/>
      <c r="E1992" s="91"/>
      <c r="F1992" s="34">
        <f t="shared" si="337"/>
        <v>0</v>
      </c>
      <c r="G1992" s="34"/>
      <c r="H1992" s="34"/>
      <c r="I1992" s="34"/>
      <c r="J1992" s="34"/>
      <c r="K1992" s="98">
        <v>44915</v>
      </c>
      <c r="L1992" s="3" t="s">
        <v>316</v>
      </c>
      <c r="M1992" s="34">
        <v>-110000</v>
      </c>
      <c r="N1992" s="34"/>
      <c r="O1992" s="34">
        <f t="shared" si="336"/>
        <v>-110000</v>
      </c>
      <c r="P1992" s="34"/>
      <c r="Q1992" s="34"/>
      <c r="R1992" s="34"/>
      <c r="S1992" s="34"/>
      <c r="T1992" s="3" t="s">
        <v>2153</v>
      </c>
    </row>
    <row r="1993" spans="1:20" x14ac:dyDescent="0.35">
      <c r="A1993" s="3" t="s">
        <v>121</v>
      </c>
      <c r="B1993" s="3"/>
      <c r="C1993" s="3"/>
      <c r="D1993" s="3"/>
      <c r="E1993" s="91"/>
      <c r="F1993" s="34">
        <f t="shared" si="337"/>
        <v>0</v>
      </c>
      <c r="G1993" s="34"/>
      <c r="H1993" s="34"/>
      <c r="I1993" s="34"/>
      <c r="J1993" s="34"/>
      <c r="K1993" s="98">
        <v>44916</v>
      </c>
      <c r="L1993" s="3" t="s">
        <v>9</v>
      </c>
      <c r="M1993" s="34"/>
      <c r="N1993" s="34">
        <v>110000</v>
      </c>
      <c r="O1993" s="34">
        <f t="shared" si="336"/>
        <v>110000</v>
      </c>
      <c r="P1993" s="34"/>
      <c r="Q1993" s="34"/>
      <c r="R1993" s="34"/>
      <c r="S1993" s="34"/>
      <c r="T1993" s="3" t="s">
        <v>2153</v>
      </c>
    </row>
    <row r="1994" spans="1:20" x14ac:dyDescent="0.35">
      <c r="A1994" s="3" t="s">
        <v>121</v>
      </c>
      <c r="B1994" s="3"/>
      <c r="C1994" s="3"/>
      <c r="D1994" s="3"/>
      <c r="E1994" s="91"/>
      <c r="F1994" s="34">
        <f t="shared" si="337"/>
        <v>0</v>
      </c>
      <c r="G1994" s="34"/>
      <c r="H1994" s="34"/>
      <c r="I1994" s="34"/>
      <c r="J1994" s="34"/>
      <c r="K1994" s="98">
        <v>45008</v>
      </c>
      <c r="L1994" s="3" t="s">
        <v>316</v>
      </c>
      <c r="M1994" s="34">
        <v>317000</v>
      </c>
      <c r="N1994" s="34"/>
      <c r="O1994" s="34">
        <f t="shared" si="336"/>
        <v>317000</v>
      </c>
      <c r="P1994" s="34"/>
      <c r="Q1994" s="34"/>
      <c r="R1994" s="34"/>
      <c r="S1994" s="34"/>
      <c r="T1994" s="3" t="s">
        <v>2153</v>
      </c>
    </row>
    <row r="1995" spans="1:20" x14ac:dyDescent="0.35">
      <c r="A1995" s="3" t="s">
        <v>121</v>
      </c>
      <c r="B1995" s="3"/>
      <c r="C1995" s="3"/>
      <c r="D1995" s="3"/>
      <c r="E1995" s="91"/>
      <c r="F1995" s="34"/>
      <c r="G1995" s="34"/>
      <c r="H1995" s="34"/>
      <c r="I1995" s="34"/>
      <c r="J1995" s="34"/>
      <c r="K1995" s="98">
        <v>45019</v>
      </c>
      <c r="L1995" s="3" t="s">
        <v>316</v>
      </c>
      <c r="M1995" s="34">
        <v>-72500</v>
      </c>
      <c r="N1995" s="34"/>
      <c r="O1995" s="34">
        <f>+M1995+N1995</f>
        <v>-72500</v>
      </c>
      <c r="P1995" s="34"/>
      <c r="Q1995" s="34"/>
      <c r="R1995" s="34"/>
      <c r="S1995" s="34"/>
      <c r="T1995" s="3" t="s">
        <v>2153</v>
      </c>
    </row>
    <row r="1996" spans="1:20" x14ac:dyDescent="0.35">
      <c r="A1996" s="3" t="s">
        <v>121</v>
      </c>
      <c r="B1996" s="3"/>
      <c r="C1996" s="3"/>
      <c r="D1996" s="3"/>
      <c r="E1996" s="91"/>
      <c r="F1996" s="34"/>
      <c r="G1996" s="34"/>
      <c r="H1996" s="34"/>
      <c r="I1996" s="34"/>
      <c r="J1996" s="34"/>
      <c r="K1996" s="98">
        <v>45019</v>
      </c>
      <c r="L1996" s="3" t="s">
        <v>316</v>
      </c>
      <c r="M1996" s="34">
        <v>72500</v>
      </c>
      <c r="N1996" s="34"/>
      <c r="O1996" s="34">
        <f t="shared" ref="O1996:O1999" si="338">+M1996+N1996</f>
        <v>72500</v>
      </c>
      <c r="P1996" s="34"/>
      <c r="Q1996" s="34"/>
      <c r="R1996" s="34"/>
      <c r="S1996" s="34"/>
      <c r="T1996" s="3" t="s">
        <v>2153</v>
      </c>
    </row>
    <row r="1997" spans="1:20" x14ac:dyDescent="0.35">
      <c r="A1997" s="3" t="s">
        <v>121</v>
      </c>
      <c r="B1997" s="3"/>
      <c r="C1997" s="3"/>
      <c r="D1997" s="3"/>
      <c r="E1997" s="91"/>
      <c r="F1997" s="34"/>
      <c r="G1997" s="34"/>
      <c r="H1997" s="34"/>
      <c r="I1997" s="34"/>
      <c r="J1997" s="34"/>
      <c r="K1997" s="98">
        <v>45019</v>
      </c>
      <c r="L1997" s="3" t="s">
        <v>9</v>
      </c>
      <c r="M1997" s="34"/>
      <c r="N1997" s="34">
        <v>17850</v>
      </c>
      <c r="O1997" s="34">
        <f t="shared" si="338"/>
        <v>17850</v>
      </c>
      <c r="P1997" s="34"/>
      <c r="Q1997" s="34"/>
      <c r="R1997" s="34"/>
      <c r="S1997" s="34"/>
      <c r="T1997" s="3" t="s">
        <v>2153</v>
      </c>
    </row>
    <row r="1998" spans="1:20" x14ac:dyDescent="0.35">
      <c r="A1998" s="3" t="s">
        <v>121</v>
      </c>
      <c r="B1998" s="3"/>
      <c r="C1998" s="3"/>
      <c r="D1998" s="3"/>
      <c r="E1998" s="91"/>
      <c r="F1998" s="34"/>
      <c r="G1998" s="34"/>
      <c r="H1998" s="34"/>
      <c r="I1998" s="34"/>
      <c r="J1998" s="34"/>
      <c r="K1998" s="98">
        <v>45021</v>
      </c>
      <c r="L1998" s="3" t="s">
        <v>316</v>
      </c>
      <c r="M1998" s="34">
        <v>-50000</v>
      </c>
      <c r="N1998" s="34"/>
      <c r="O1998" s="34">
        <f t="shared" si="338"/>
        <v>-50000</v>
      </c>
      <c r="P1998" s="34"/>
      <c r="Q1998" s="34"/>
      <c r="R1998" s="34"/>
      <c r="S1998" s="34"/>
      <c r="T1998" s="3" t="s">
        <v>2153</v>
      </c>
    </row>
    <row r="1999" spans="1:20" x14ac:dyDescent="0.35">
      <c r="A1999" s="3" t="s">
        <v>121</v>
      </c>
      <c r="B1999" s="3"/>
      <c r="C1999" s="3"/>
      <c r="D1999" s="3"/>
      <c r="E1999" s="91"/>
      <c r="F1999" s="34"/>
      <c r="G1999" s="34"/>
      <c r="H1999" s="34"/>
      <c r="I1999" s="34"/>
      <c r="J1999" s="34"/>
      <c r="K1999" s="98">
        <v>45021</v>
      </c>
      <c r="L1999" s="3" t="s">
        <v>316</v>
      </c>
      <c r="M1999" s="34">
        <v>-22500</v>
      </c>
      <c r="N1999" s="34"/>
      <c r="O1999" s="34">
        <f t="shared" si="338"/>
        <v>-22500</v>
      </c>
      <c r="P1999" s="34"/>
      <c r="Q1999" s="34"/>
      <c r="R1999" s="34"/>
      <c r="S1999" s="34"/>
      <c r="T1999" s="3" t="s">
        <v>2153</v>
      </c>
    </row>
    <row r="2000" spans="1:20" x14ac:dyDescent="0.35">
      <c r="A2000" s="3" t="s">
        <v>121</v>
      </c>
      <c r="B2000" s="3"/>
      <c r="C2000" s="3"/>
      <c r="D2000" s="3"/>
      <c r="E2000" s="91"/>
      <c r="F2000" s="34"/>
      <c r="G2000" s="34"/>
      <c r="H2000" s="34"/>
      <c r="I2000" s="34"/>
      <c r="J2000" s="34"/>
      <c r="K2000" s="3"/>
      <c r="L2000" s="3"/>
      <c r="M2000" s="34"/>
      <c r="N2000" s="34"/>
      <c r="O2000" s="34"/>
      <c r="P2000" s="34"/>
      <c r="Q2000" s="34"/>
      <c r="R2000" s="34"/>
      <c r="S2000" s="34"/>
      <c r="T2000" s="3" t="s">
        <v>2153</v>
      </c>
    </row>
    <row r="2001" spans="1:21" s="95" customFormat="1" x14ac:dyDescent="0.35">
      <c r="A2001" s="18"/>
      <c r="B2001" s="18"/>
      <c r="C2001" s="18"/>
      <c r="D2001" s="18"/>
      <c r="E2001" s="94"/>
      <c r="F2001" s="23"/>
      <c r="G2001" s="23"/>
      <c r="H2001" s="23"/>
      <c r="I2001" s="23"/>
      <c r="J2001" s="23"/>
      <c r="K2001" s="18"/>
      <c r="L2001" s="18"/>
      <c r="M2001" s="23">
        <f t="shared" ref="M2001:N2001" si="339">SUM(M1978:M2000)</f>
        <v>277000</v>
      </c>
      <c r="N2001" s="23">
        <f t="shared" si="339"/>
        <v>427800</v>
      </c>
      <c r="O2001" s="23">
        <f>SUM(O1978:O2000)</f>
        <v>704800</v>
      </c>
      <c r="P2001" s="23">
        <f>+I1977-M2001</f>
        <v>-277000</v>
      </c>
      <c r="Q2001" s="23">
        <f>+J1977-N2001</f>
        <v>277000</v>
      </c>
      <c r="R2001" s="23">
        <f>+P2001+Q2001</f>
        <v>0</v>
      </c>
      <c r="S2001" s="23">
        <f>+O2001</f>
        <v>704800</v>
      </c>
      <c r="T2001" s="18"/>
      <c r="U2001" s="95" t="s">
        <v>2302</v>
      </c>
    </row>
    <row r="2002" spans="1:21" x14ac:dyDescent="0.35">
      <c r="A2002" s="3" t="s">
        <v>122</v>
      </c>
      <c r="B2002" s="3" t="s">
        <v>326</v>
      </c>
      <c r="C2002" s="3"/>
      <c r="D2002" s="3">
        <v>90.96</v>
      </c>
      <c r="E2002" s="91">
        <v>11500</v>
      </c>
      <c r="F2002" s="34">
        <f>+D2002*0.8364</f>
        <v>76.078943999999993</v>
      </c>
      <c r="G2002" s="34"/>
      <c r="H2002" s="34">
        <f>+D2002*E2002</f>
        <v>1046039.9999999999</v>
      </c>
      <c r="I2002" s="34">
        <f>+CEILING(F2002*G2002,1000)</f>
        <v>0</v>
      </c>
      <c r="J2002" s="34">
        <f>(H2002-I2002)</f>
        <v>1046039.9999999999</v>
      </c>
      <c r="K2002" s="98">
        <v>44581</v>
      </c>
      <c r="L2002" s="3" t="s">
        <v>2109</v>
      </c>
      <c r="M2002" s="34"/>
      <c r="N2002" s="34"/>
      <c r="O2002" s="34"/>
      <c r="P2002" s="34"/>
      <c r="Q2002" s="34"/>
      <c r="R2002" s="34"/>
      <c r="S2002" s="34"/>
      <c r="T2002" s="3" t="s">
        <v>2135</v>
      </c>
      <c r="U2002" s="1" t="s">
        <v>2303</v>
      </c>
    </row>
    <row r="2003" spans="1:21" x14ac:dyDescent="0.35">
      <c r="A2003" s="3" t="s">
        <v>122</v>
      </c>
      <c r="B2003" s="3"/>
      <c r="C2003" s="3"/>
      <c r="D2003" s="3"/>
      <c r="E2003" s="91"/>
      <c r="F2003" s="34"/>
      <c r="G2003" s="34"/>
      <c r="H2003" s="34"/>
      <c r="I2003" s="34"/>
      <c r="J2003" s="34"/>
      <c r="K2003" s="98">
        <v>44216</v>
      </c>
      <c r="L2003" s="3" t="s">
        <v>1204</v>
      </c>
      <c r="M2003" s="34"/>
      <c r="N2003" s="34">
        <v>10000</v>
      </c>
      <c r="O2003" s="34">
        <f t="shared" ref="O2003:O2006" si="340">+M2003+N2003</f>
        <v>10000</v>
      </c>
      <c r="P2003" s="34"/>
      <c r="Q2003" s="34"/>
      <c r="R2003" s="34"/>
      <c r="S2003" s="34"/>
      <c r="T2003" s="3" t="s">
        <v>2135</v>
      </c>
    </row>
    <row r="2004" spans="1:21" x14ac:dyDescent="0.35">
      <c r="A2004" s="3" t="s">
        <v>122</v>
      </c>
      <c r="B2004" s="3"/>
      <c r="C2004" s="3"/>
      <c r="D2004" s="3"/>
      <c r="E2004" s="91"/>
      <c r="F2004" s="34"/>
      <c r="G2004" s="34"/>
      <c r="H2004" s="34"/>
      <c r="I2004" s="34"/>
      <c r="J2004" s="34"/>
      <c r="K2004" s="98">
        <v>44589</v>
      </c>
      <c r="L2004" s="3" t="s">
        <v>1182</v>
      </c>
      <c r="M2004" s="34"/>
      <c r="N2004" s="34">
        <v>520000</v>
      </c>
      <c r="O2004" s="34">
        <f t="shared" si="340"/>
        <v>520000</v>
      </c>
      <c r="P2004" s="34"/>
      <c r="Q2004" s="34"/>
      <c r="R2004" s="34"/>
      <c r="S2004" s="34"/>
      <c r="T2004" s="3" t="s">
        <v>2135</v>
      </c>
    </row>
    <row r="2005" spans="1:21" x14ac:dyDescent="0.35">
      <c r="A2005" s="3" t="s">
        <v>122</v>
      </c>
      <c r="B2005" s="3"/>
      <c r="C2005" s="3"/>
      <c r="D2005" s="3"/>
      <c r="E2005" s="91"/>
      <c r="F2005" s="34">
        <f t="shared" si="337"/>
        <v>0</v>
      </c>
      <c r="G2005" s="34"/>
      <c r="H2005" s="34"/>
      <c r="I2005" s="34"/>
      <c r="J2005" s="34"/>
      <c r="K2005" s="98">
        <v>44811</v>
      </c>
      <c r="L2005" s="3" t="s">
        <v>9</v>
      </c>
      <c r="M2005" s="34"/>
      <c r="N2005" s="34">
        <v>56000</v>
      </c>
      <c r="O2005" s="34">
        <f t="shared" si="340"/>
        <v>56000</v>
      </c>
      <c r="P2005" s="34"/>
      <c r="Q2005" s="34"/>
      <c r="R2005" s="34"/>
      <c r="S2005" s="34"/>
      <c r="T2005" s="3" t="s">
        <v>2135</v>
      </c>
    </row>
    <row r="2006" spans="1:21" x14ac:dyDescent="0.35">
      <c r="A2006" s="3" t="s">
        <v>122</v>
      </c>
      <c r="B2006" s="3"/>
      <c r="C2006" s="3"/>
      <c r="D2006" s="3"/>
      <c r="E2006" s="91"/>
      <c r="F2006" s="34"/>
      <c r="G2006" s="34"/>
      <c r="H2006" s="34"/>
      <c r="I2006" s="34"/>
      <c r="J2006" s="34"/>
      <c r="K2006" s="98" t="s">
        <v>599</v>
      </c>
      <c r="L2006" s="3" t="s">
        <v>316</v>
      </c>
      <c r="M2006" s="34">
        <v>460000</v>
      </c>
      <c r="N2006" s="34"/>
      <c r="O2006" s="34">
        <f t="shared" si="340"/>
        <v>460000</v>
      </c>
      <c r="P2006" s="34"/>
      <c r="Q2006" s="34"/>
      <c r="R2006" s="34"/>
      <c r="S2006" s="34"/>
      <c r="T2006" s="3" t="s">
        <v>2135</v>
      </c>
    </row>
    <row r="2007" spans="1:21" x14ac:dyDescent="0.35">
      <c r="A2007" s="3" t="s">
        <v>122</v>
      </c>
      <c r="B2007" s="3"/>
      <c r="C2007" s="3"/>
      <c r="D2007" s="3"/>
      <c r="E2007" s="91"/>
      <c r="F2007" s="34"/>
      <c r="G2007" s="34"/>
      <c r="H2007" s="34"/>
      <c r="I2007" s="34"/>
      <c r="J2007" s="34"/>
      <c r="K2007" s="3"/>
      <c r="L2007" s="3"/>
      <c r="M2007" s="34"/>
      <c r="N2007" s="34"/>
      <c r="O2007" s="34"/>
      <c r="P2007" s="34"/>
      <c r="Q2007" s="34"/>
      <c r="R2007" s="34"/>
      <c r="S2007" s="34"/>
      <c r="T2007" s="3" t="s">
        <v>2135</v>
      </c>
    </row>
    <row r="2008" spans="1:21" s="95" customFormat="1" x14ac:dyDescent="0.35">
      <c r="A2008" s="18"/>
      <c r="B2008" s="18"/>
      <c r="C2008" s="18"/>
      <c r="D2008" s="18"/>
      <c r="E2008" s="94"/>
      <c r="F2008" s="23"/>
      <c r="G2008" s="23"/>
      <c r="H2008" s="23"/>
      <c r="I2008" s="23"/>
      <c r="J2008" s="23"/>
      <c r="K2008" s="18"/>
      <c r="L2008" s="18"/>
      <c r="M2008" s="23">
        <f t="shared" ref="M2008:N2008" si="341">SUM(M2003:M2007)</f>
        <v>460000</v>
      </c>
      <c r="N2008" s="23">
        <f t="shared" si="341"/>
        <v>586000</v>
      </c>
      <c r="O2008" s="23">
        <f>SUM(O2003:O2007)</f>
        <v>1046000</v>
      </c>
      <c r="P2008" s="23">
        <f>+I2002-M2008</f>
        <v>-460000</v>
      </c>
      <c r="Q2008" s="23">
        <f>+J2002-N2008</f>
        <v>460039.99999999988</v>
      </c>
      <c r="R2008" s="23">
        <f>+P2008+Q2008</f>
        <v>39.999999999883585</v>
      </c>
      <c r="S2008" s="23">
        <f>+O2008</f>
        <v>1046000</v>
      </c>
      <c r="T2008" s="18"/>
      <c r="U2008" s="95" t="s">
        <v>2302</v>
      </c>
    </row>
    <row r="2009" spans="1:21" x14ac:dyDescent="0.35">
      <c r="A2009" s="3" t="s">
        <v>123</v>
      </c>
      <c r="B2009" s="3" t="s">
        <v>326</v>
      </c>
      <c r="C2009" s="3"/>
      <c r="D2009" s="3">
        <v>71.39</v>
      </c>
      <c r="E2009" s="91">
        <v>11500</v>
      </c>
      <c r="F2009" s="34">
        <f>+D2009*0.8364</f>
        <v>59.710596000000002</v>
      </c>
      <c r="G2009" s="34"/>
      <c r="H2009" s="34">
        <f>+D2009*E2009</f>
        <v>820985</v>
      </c>
      <c r="I2009" s="34">
        <f>+CEILING(F2009*G2009,1000)</f>
        <v>0</v>
      </c>
      <c r="J2009" s="34">
        <f>(H2009-I2009)</f>
        <v>820985</v>
      </c>
      <c r="K2009" s="98">
        <v>44591</v>
      </c>
      <c r="L2009" s="3" t="s">
        <v>2109</v>
      </c>
      <c r="M2009" s="34"/>
      <c r="N2009" s="34"/>
      <c r="O2009" s="34">
        <f t="shared" ref="O2009:O2012" si="342">+M2009+N2009</f>
        <v>0</v>
      </c>
      <c r="P2009" s="34"/>
      <c r="Q2009" s="34"/>
      <c r="R2009" s="34"/>
      <c r="S2009" s="34"/>
      <c r="T2009" s="3" t="s">
        <v>2135</v>
      </c>
      <c r="U2009" s="1" t="s">
        <v>2303</v>
      </c>
    </row>
    <row r="2010" spans="1:21" x14ac:dyDescent="0.35">
      <c r="A2010" s="3" t="s">
        <v>123</v>
      </c>
      <c r="B2010" s="3"/>
      <c r="C2010" s="3"/>
      <c r="D2010" s="3"/>
      <c r="E2010" s="91"/>
      <c r="F2010" s="34"/>
      <c r="G2010" s="34"/>
      <c r="H2010" s="34"/>
      <c r="I2010" s="34"/>
      <c r="J2010" s="34"/>
      <c r="K2010" s="98">
        <v>44591</v>
      </c>
      <c r="L2010" s="3" t="s">
        <v>316</v>
      </c>
      <c r="M2010" s="34">
        <v>5000</v>
      </c>
      <c r="N2010" s="34"/>
      <c r="O2010" s="34">
        <f t="shared" si="342"/>
        <v>5000</v>
      </c>
      <c r="P2010" s="34"/>
      <c r="Q2010" s="34"/>
      <c r="R2010" s="34"/>
      <c r="S2010" s="34"/>
      <c r="T2010" s="3" t="s">
        <v>2135</v>
      </c>
    </row>
    <row r="2011" spans="1:21" x14ac:dyDescent="0.35">
      <c r="A2011" s="3" t="s">
        <v>123</v>
      </c>
      <c r="B2011" s="3"/>
      <c r="C2011" s="3"/>
      <c r="D2011" s="3"/>
      <c r="E2011" s="91"/>
      <c r="F2011" s="34"/>
      <c r="G2011" s="34"/>
      <c r="H2011" s="34"/>
      <c r="I2011" s="34"/>
      <c r="J2011" s="34"/>
      <c r="K2011" s="98">
        <v>44595</v>
      </c>
      <c r="L2011" s="3" t="s">
        <v>316</v>
      </c>
      <c r="M2011" s="34">
        <v>369000</v>
      </c>
      <c r="N2011" s="34"/>
      <c r="O2011" s="34">
        <f t="shared" si="342"/>
        <v>369000</v>
      </c>
      <c r="P2011" s="34"/>
      <c r="Q2011" s="34"/>
      <c r="R2011" s="34"/>
      <c r="S2011" s="34"/>
      <c r="T2011" s="3" t="s">
        <v>2135</v>
      </c>
    </row>
    <row r="2012" spans="1:21" x14ac:dyDescent="0.35">
      <c r="A2012" s="3" t="s">
        <v>123</v>
      </c>
      <c r="B2012" s="3"/>
      <c r="C2012" s="3"/>
      <c r="D2012" s="3"/>
      <c r="E2012" s="91"/>
      <c r="F2012" s="34"/>
      <c r="G2012" s="34"/>
      <c r="H2012" s="34"/>
      <c r="I2012" s="34"/>
      <c r="J2012" s="34"/>
      <c r="K2012" s="98">
        <v>44595</v>
      </c>
      <c r="L2012" s="3" t="s">
        <v>1182</v>
      </c>
      <c r="M2012" s="34"/>
      <c r="N2012" s="34">
        <v>446985</v>
      </c>
      <c r="O2012" s="34">
        <f t="shared" si="342"/>
        <v>446985</v>
      </c>
      <c r="P2012" s="34"/>
      <c r="Q2012" s="34"/>
      <c r="R2012" s="34"/>
      <c r="S2012" s="34"/>
      <c r="T2012" s="3" t="s">
        <v>2135</v>
      </c>
    </row>
    <row r="2013" spans="1:21" x14ac:dyDescent="0.35">
      <c r="A2013" s="3" t="s">
        <v>123</v>
      </c>
      <c r="B2013" s="3"/>
      <c r="C2013" s="3"/>
      <c r="D2013" s="3"/>
      <c r="E2013" s="91"/>
      <c r="F2013" s="34"/>
      <c r="G2013" s="34"/>
      <c r="H2013" s="34"/>
      <c r="I2013" s="34"/>
      <c r="J2013" s="34"/>
      <c r="K2013" s="3"/>
      <c r="L2013" s="3"/>
      <c r="M2013" s="34"/>
      <c r="N2013" s="34"/>
      <c r="O2013" s="34"/>
      <c r="P2013" s="34"/>
      <c r="Q2013" s="34"/>
      <c r="R2013" s="34"/>
      <c r="S2013" s="34"/>
      <c r="T2013" s="3" t="s">
        <v>2135</v>
      </c>
    </row>
    <row r="2014" spans="1:21" s="95" customFormat="1" x14ac:dyDescent="0.35">
      <c r="A2014" s="18"/>
      <c r="B2014" s="18"/>
      <c r="C2014" s="18"/>
      <c r="D2014" s="18"/>
      <c r="E2014" s="94"/>
      <c r="F2014" s="23"/>
      <c r="G2014" s="23"/>
      <c r="H2014" s="23"/>
      <c r="I2014" s="23"/>
      <c r="J2014" s="23"/>
      <c r="K2014" s="18"/>
      <c r="L2014" s="18"/>
      <c r="M2014" s="23">
        <f t="shared" ref="M2014:N2014" si="343">SUM(M2009:M2013)</f>
        <v>374000</v>
      </c>
      <c r="N2014" s="23">
        <f t="shared" si="343"/>
        <v>446985</v>
      </c>
      <c r="O2014" s="23">
        <f>SUM(O2009:O2013)</f>
        <v>820985</v>
      </c>
      <c r="P2014" s="23">
        <f>+I2009-M2014</f>
        <v>-374000</v>
      </c>
      <c r="Q2014" s="23">
        <f>+J2009-N2014</f>
        <v>374000</v>
      </c>
      <c r="R2014" s="23">
        <f>+P2014+Q2014</f>
        <v>0</v>
      </c>
      <c r="S2014" s="23">
        <f>+O2014</f>
        <v>820985</v>
      </c>
      <c r="T2014" s="18"/>
      <c r="U2014" s="95" t="s">
        <v>2302</v>
      </c>
    </row>
    <row r="2015" spans="1:21" x14ac:dyDescent="0.35">
      <c r="A2015" s="3" t="s">
        <v>124</v>
      </c>
      <c r="B2015" s="3" t="s">
        <v>326</v>
      </c>
      <c r="C2015" s="3"/>
      <c r="D2015" s="3">
        <v>70</v>
      </c>
      <c r="E2015" s="91">
        <v>10000</v>
      </c>
      <c r="F2015" s="34">
        <f>+D2015*0.8364</f>
        <v>58.548000000000002</v>
      </c>
      <c r="G2015" s="34"/>
      <c r="H2015" s="34">
        <f>+D2015*E2015</f>
        <v>700000</v>
      </c>
      <c r="I2015" s="34">
        <f>+CEILING(F2015*G2015,1000)</f>
        <v>0</v>
      </c>
      <c r="J2015" s="34">
        <f>(H2015-I2015)</f>
        <v>700000</v>
      </c>
      <c r="K2015" s="99" t="s">
        <v>2125</v>
      </c>
      <c r="L2015" s="3" t="s">
        <v>2109</v>
      </c>
      <c r="M2015" s="34"/>
      <c r="N2015" s="34"/>
      <c r="O2015" s="34"/>
      <c r="P2015" s="34"/>
      <c r="Q2015" s="34"/>
      <c r="R2015" s="34"/>
      <c r="S2015" s="34"/>
      <c r="T2015" s="3" t="s">
        <v>2130</v>
      </c>
      <c r="U2015" s="1" t="s">
        <v>2303</v>
      </c>
    </row>
    <row r="2016" spans="1:21" x14ac:dyDescent="0.35">
      <c r="A2016" s="3" t="s">
        <v>124</v>
      </c>
      <c r="B2016" s="3"/>
      <c r="C2016" s="3"/>
      <c r="D2016" s="3"/>
      <c r="E2016" s="91"/>
      <c r="F2016" s="34">
        <f t="shared" si="337"/>
        <v>0</v>
      </c>
      <c r="G2016" s="34"/>
      <c r="H2016" s="34"/>
      <c r="I2016" s="34"/>
      <c r="J2016" s="34"/>
      <c r="K2016" s="98">
        <v>44433</v>
      </c>
      <c r="L2016" s="3" t="s">
        <v>316</v>
      </c>
      <c r="M2016" s="34">
        <v>21000</v>
      </c>
      <c r="N2016" s="34"/>
      <c r="O2016" s="34">
        <f t="shared" ref="O2016:O2025" si="344">+M2016+N2016</f>
        <v>21000</v>
      </c>
      <c r="P2016" s="34"/>
      <c r="Q2016" s="34"/>
      <c r="R2016" s="34"/>
      <c r="S2016" s="34"/>
      <c r="T2016" s="3" t="s">
        <v>2130</v>
      </c>
    </row>
    <row r="2017" spans="1:21" x14ac:dyDescent="0.35">
      <c r="A2017" s="3" t="s">
        <v>124</v>
      </c>
      <c r="B2017" s="3"/>
      <c r="C2017" s="3"/>
      <c r="D2017" s="3"/>
      <c r="E2017" s="91"/>
      <c r="F2017" s="34"/>
      <c r="G2017" s="34"/>
      <c r="H2017" s="34"/>
      <c r="I2017" s="34"/>
      <c r="J2017" s="34"/>
      <c r="K2017" s="98">
        <v>44447</v>
      </c>
      <c r="L2017" s="3" t="s">
        <v>316</v>
      </c>
      <c r="M2017" s="34">
        <v>100000</v>
      </c>
      <c r="N2017" s="34"/>
      <c r="O2017" s="34">
        <f t="shared" si="344"/>
        <v>100000</v>
      </c>
      <c r="P2017" s="34"/>
      <c r="Q2017" s="34"/>
      <c r="R2017" s="34"/>
      <c r="S2017" s="34"/>
      <c r="T2017" s="3" t="s">
        <v>2130</v>
      </c>
    </row>
    <row r="2018" spans="1:21" x14ac:dyDescent="0.35">
      <c r="A2018" s="3" t="s">
        <v>124</v>
      </c>
      <c r="B2018" s="3"/>
      <c r="C2018" s="3"/>
      <c r="D2018" s="3"/>
      <c r="E2018" s="91"/>
      <c r="F2018" s="34"/>
      <c r="G2018" s="34"/>
      <c r="H2018" s="34"/>
      <c r="I2018" s="34"/>
      <c r="J2018" s="34"/>
      <c r="K2018" s="98">
        <v>44455</v>
      </c>
      <c r="L2018" s="3" t="s">
        <v>316</v>
      </c>
      <c r="M2018" s="34">
        <v>100</v>
      </c>
      <c r="N2018" s="34"/>
      <c r="O2018" s="34">
        <f t="shared" si="344"/>
        <v>100</v>
      </c>
      <c r="P2018" s="34"/>
      <c r="Q2018" s="34"/>
      <c r="R2018" s="34"/>
      <c r="S2018" s="34"/>
      <c r="T2018" s="3" t="s">
        <v>2130</v>
      </c>
    </row>
    <row r="2019" spans="1:21" x14ac:dyDescent="0.35">
      <c r="A2019" s="3" t="s">
        <v>124</v>
      </c>
      <c r="B2019" s="3"/>
      <c r="C2019" s="3"/>
      <c r="D2019" s="3"/>
      <c r="E2019" s="91"/>
      <c r="F2019" s="34"/>
      <c r="G2019" s="34"/>
      <c r="H2019" s="34"/>
      <c r="I2019" s="34"/>
      <c r="J2019" s="34"/>
      <c r="K2019" s="98">
        <v>44455</v>
      </c>
      <c r="L2019" s="3" t="s">
        <v>316</v>
      </c>
      <c r="M2019" s="34">
        <v>19900</v>
      </c>
      <c r="N2019" s="34"/>
      <c r="O2019" s="34">
        <f t="shared" si="344"/>
        <v>19900</v>
      </c>
      <c r="P2019" s="34"/>
      <c r="Q2019" s="34"/>
      <c r="R2019" s="34"/>
      <c r="S2019" s="34"/>
      <c r="T2019" s="3" t="s">
        <v>2130</v>
      </c>
    </row>
    <row r="2020" spans="1:21" x14ac:dyDescent="0.35">
      <c r="A2020" s="3" t="s">
        <v>124</v>
      </c>
      <c r="B2020" s="3"/>
      <c r="C2020" s="3"/>
      <c r="D2020" s="3"/>
      <c r="E2020" s="91"/>
      <c r="F2020" s="34"/>
      <c r="G2020" s="34"/>
      <c r="H2020" s="34"/>
      <c r="I2020" s="34"/>
      <c r="J2020" s="34"/>
      <c r="K2020" s="98">
        <v>44981</v>
      </c>
      <c r="L2020" s="3" t="s">
        <v>9</v>
      </c>
      <c r="M2020" s="34"/>
      <c r="N2020" s="34">
        <v>451247</v>
      </c>
      <c r="O2020" s="34">
        <f t="shared" si="344"/>
        <v>451247</v>
      </c>
      <c r="P2020" s="34"/>
      <c r="Q2020" s="34"/>
      <c r="R2020" s="34"/>
      <c r="S2020" s="34"/>
      <c r="T2020" s="3" t="s">
        <v>2130</v>
      </c>
    </row>
    <row r="2021" spans="1:21" x14ac:dyDescent="0.35">
      <c r="A2021" s="3" t="s">
        <v>124</v>
      </c>
      <c r="B2021" s="3"/>
      <c r="C2021" s="3"/>
      <c r="D2021" s="3"/>
      <c r="E2021" s="91"/>
      <c r="F2021" s="34"/>
      <c r="G2021" s="34"/>
      <c r="H2021" s="34"/>
      <c r="I2021" s="34"/>
      <c r="J2021" s="34"/>
      <c r="K2021" s="98">
        <v>44981</v>
      </c>
      <c r="L2021" s="100" t="s">
        <v>2288</v>
      </c>
      <c r="M2021" s="34"/>
      <c r="N2021" s="100">
        <v>38400</v>
      </c>
      <c r="O2021" s="34">
        <f t="shared" si="344"/>
        <v>38400</v>
      </c>
      <c r="P2021" s="34"/>
      <c r="Q2021" s="34"/>
      <c r="R2021" s="34"/>
      <c r="S2021" s="34"/>
      <c r="T2021" s="3" t="s">
        <v>2130</v>
      </c>
    </row>
    <row r="2022" spans="1:21" x14ac:dyDescent="0.35">
      <c r="A2022" s="3" t="s">
        <v>124</v>
      </c>
      <c r="B2022" s="3"/>
      <c r="C2022" s="3"/>
      <c r="D2022" s="3"/>
      <c r="E2022" s="91"/>
      <c r="F2022" s="34"/>
      <c r="G2022" s="34"/>
      <c r="H2022" s="34"/>
      <c r="I2022" s="34"/>
      <c r="J2022" s="34"/>
      <c r="K2022" s="98">
        <v>45042</v>
      </c>
      <c r="L2022" s="3" t="s">
        <v>9</v>
      </c>
      <c r="M2022" s="34"/>
      <c r="N2022" s="34">
        <v>28000</v>
      </c>
      <c r="O2022" s="34">
        <f t="shared" si="344"/>
        <v>28000</v>
      </c>
      <c r="P2022" s="34"/>
      <c r="Q2022" s="34"/>
      <c r="R2022" s="34"/>
      <c r="S2022" s="34"/>
      <c r="T2022" s="3" t="s">
        <v>2130</v>
      </c>
    </row>
    <row r="2023" spans="1:21" x14ac:dyDescent="0.35">
      <c r="A2023" s="3" t="s">
        <v>124</v>
      </c>
      <c r="B2023" s="3"/>
      <c r="C2023" s="3"/>
      <c r="D2023" s="3"/>
      <c r="E2023" s="91"/>
      <c r="F2023" s="34"/>
      <c r="G2023" s="34"/>
      <c r="H2023" s="34"/>
      <c r="I2023" s="34"/>
      <c r="J2023" s="34"/>
      <c r="K2023" s="98">
        <v>45042</v>
      </c>
      <c r="L2023" s="3" t="s">
        <v>9</v>
      </c>
      <c r="M2023" s="34"/>
      <c r="N2023" s="34">
        <v>41353</v>
      </c>
      <c r="O2023" s="34">
        <f t="shared" si="344"/>
        <v>41353</v>
      </c>
      <c r="P2023" s="34"/>
      <c r="Q2023" s="34"/>
      <c r="R2023" s="34"/>
      <c r="S2023" s="34"/>
      <c r="T2023" s="3" t="s">
        <v>2130</v>
      </c>
    </row>
    <row r="2024" spans="1:21" x14ac:dyDescent="0.35">
      <c r="A2024" s="3" t="s">
        <v>124</v>
      </c>
      <c r="B2024" s="3"/>
      <c r="C2024" s="3"/>
      <c r="D2024" s="3"/>
      <c r="E2024" s="91"/>
      <c r="F2024" s="34"/>
      <c r="G2024" s="34"/>
      <c r="H2024" s="34"/>
      <c r="I2024" s="34"/>
      <c r="J2024" s="34"/>
      <c r="K2024" s="98">
        <v>45224</v>
      </c>
      <c r="L2024" s="3" t="s">
        <v>9</v>
      </c>
      <c r="M2024" s="34"/>
      <c r="N2024" s="34">
        <v>-352000</v>
      </c>
      <c r="O2024" s="34">
        <f t="shared" si="344"/>
        <v>-352000</v>
      </c>
      <c r="P2024" s="34"/>
      <c r="Q2024" s="34"/>
      <c r="R2024" s="34"/>
      <c r="S2024" s="34"/>
      <c r="T2024" s="3" t="s">
        <v>2130</v>
      </c>
    </row>
    <row r="2025" spans="1:21" x14ac:dyDescent="0.35">
      <c r="A2025" s="3" t="s">
        <v>124</v>
      </c>
      <c r="B2025" s="3"/>
      <c r="C2025" s="3"/>
      <c r="D2025" s="3"/>
      <c r="E2025" s="91"/>
      <c r="F2025" s="34">
        <f t="shared" si="337"/>
        <v>0</v>
      </c>
      <c r="G2025" s="34"/>
      <c r="H2025" s="34"/>
      <c r="I2025" s="34"/>
      <c r="J2025" s="34"/>
      <c r="K2025" s="98">
        <v>45224</v>
      </c>
      <c r="L2025" s="3" t="s">
        <v>316</v>
      </c>
      <c r="M2025" s="34">
        <v>352000</v>
      </c>
      <c r="N2025" s="34"/>
      <c r="O2025" s="34">
        <f t="shared" si="344"/>
        <v>352000</v>
      </c>
      <c r="P2025" s="34"/>
      <c r="Q2025" s="34"/>
      <c r="R2025" s="34"/>
      <c r="S2025" s="34"/>
      <c r="T2025" s="3" t="s">
        <v>2130</v>
      </c>
    </row>
    <row r="2026" spans="1:21" x14ac:dyDescent="0.35">
      <c r="A2026" s="3" t="s">
        <v>124</v>
      </c>
      <c r="B2026" s="3"/>
      <c r="C2026" s="3"/>
      <c r="D2026" s="3"/>
      <c r="E2026" s="91"/>
      <c r="F2026" s="34"/>
      <c r="G2026" s="34"/>
      <c r="H2026" s="34"/>
      <c r="I2026" s="34"/>
      <c r="J2026" s="34"/>
      <c r="K2026" s="21"/>
      <c r="L2026" s="3"/>
      <c r="M2026" s="34"/>
      <c r="N2026" s="34"/>
      <c r="O2026" s="34"/>
      <c r="P2026" s="34"/>
      <c r="Q2026" s="34"/>
      <c r="R2026" s="34"/>
      <c r="S2026" s="34"/>
      <c r="T2026" s="3" t="s">
        <v>2130</v>
      </c>
    </row>
    <row r="2027" spans="1:21" s="95" customFormat="1" x14ac:dyDescent="0.35">
      <c r="A2027" s="18"/>
      <c r="B2027" s="18"/>
      <c r="C2027" s="18"/>
      <c r="D2027" s="18"/>
      <c r="E2027" s="94"/>
      <c r="F2027" s="23"/>
      <c r="G2027" s="23"/>
      <c r="H2027" s="23"/>
      <c r="I2027" s="23"/>
      <c r="J2027" s="23"/>
      <c r="K2027" s="36"/>
      <c r="L2027" s="18"/>
      <c r="M2027" s="23">
        <f t="shared" ref="M2027:N2027" si="345">SUM(M2016:M2026)</f>
        <v>493000</v>
      </c>
      <c r="N2027" s="23">
        <f t="shared" si="345"/>
        <v>207000</v>
      </c>
      <c r="O2027" s="23">
        <f>SUM(O2016:O2026)</f>
        <v>700000</v>
      </c>
      <c r="P2027" s="23">
        <f>+I2015-M2027</f>
        <v>-493000</v>
      </c>
      <c r="Q2027" s="23">
        <f>+J2015-N2027</f>
        <v>493000</v>
      </c>
      <c r="R2027" s="23">
        <f>+P2027+Q2027</f>
        <v>0</v>
      </c>
      <c r="S2027" s="23">
        <f>+O2027</f>
        <v>700000</v>
      </c>
      <c r="T2027" s="18"/>
      <c r="U2027" s="95" t="s">
        <v>2302</v>
      </c>
    </row>
    <row r="2028" spans="1:21" x14ac:dyDescent="0.35">
      <c r="A2028" s="3" t="s">
        <v>125</v>
      </c>
      <c r="B2028" s="3" t="s">
        <v>326</v>
      </c>
      <c r="C2028" s="3"/>
      <c r="D2028" s="3">
        <v>70</v>
      </c>
      <c r="E2028" s="91">
        <v>10000</v>
      </c>
      <c r="F2028" s="34">
        <f>+D2028*0.8364</f>
        <v>58.548000000000002</v>
      </c>
      <c r="G2028" s="34"/>
      <c r="H2028" s="34">
        <f>+D2028*E2028</f>
        <v>700000</v>
      </c>
      <c r="I2028" s="34">
        <f>+CEILING(F2028*G2028,1000)</f>
        <v>0</v>
      </c>
      <c r="J2028" s="34">
        <f>(H2028-I2028)</f>
        <v>700000</v>
      </c>
      <c r="K2028" s="99" t="s">
        <v>2125</v>
      </c>
      <c r="L2028" s="3" t="s">
        <v>2109</v>
      </c>
      <c r="M2028" s="34"/>
      <c r="N2028" s="34"/>
      <c r="O2028" s="34"/>
      <c r="P2028" s="34"/>
      <c r="Q2028" s="34"/>
      <c r="R2028" s="34"/>
      <c r="S2028" s="34"/>
      <c r="T2028" s="3" t="s">
        <v>2150</v>
      </c>
      <c r="U2028" s="1" t="s">
        <v>2303</v>
      </c>
    </row>
    <row r="2029" spans="1:21" x14ac:dyDescent="0.35">
      <c r="A2029" s="3" t="s">
        <v>125</v>
      </c>
      <c r="B2029" s="3"/>
      <c r="C2029" s="3"/>
      <c r="D2029" s="3"/>
      <c r="E2029" s="91"/>
      <c r="F2029" s="34"/>
      <c r="G2029" s="34"/>
      <c r="H2029" s="34"/>
      <c r="I2029" s="34"/>
      <c r="J2029" s="34"/>
      <c r="K2029" s="98">
        <v>44433</v>
      </c>
      <c r="L2029" s="3" t="s">
        <v>9</v>
      </c>
      <c r="M2029" s="34"/>
      <c r="N2029" s="34">
        <v>11000</v>
      </c>
      <c r="O2029" s="34">
        <f t="shared" ref="O2029:O2035" si="346">+SUM(M2029:N2029)</f>
        <v>11000</v>
      </c>
      <c r="P2029" s="34"/>
      <c r="Q2029" s="34"/>
      <c r="R2029" s="34"/>
      <c r="S2029" s="34"/>
      <c r="T2029" s="3" t="s">
        <v>2150</v>
      </c>
    </row>
    <row r="2030" spans="1:21" x14ac:dyDescent="0.35">
      <c r="A2030" s="3" t="s">
        <v>125</v>
      </c>
      <c r="B2030" s="3"/>
      <c r="C2030" s="3"/>
      <c r="D2030" s="3"/>
      <c r="E2030" s="91"/>
      <c r="F2030" s="34"/>
      <c r="G2030" s="34"/>
      <c r="H2030" s="34"/>
      <c r="I2030" s="34"/>
      <c r="J2030" s="34"/>
      <c r="K2030" s="99" t="s">
        <v>2126</v>
      </c>
      <c r="L2030" s="3" t="s">
        <v>316</v>
      </c>
      <c r="M2030" s="34">
        <v>165000</v>
      </c>
      <c r="N2030" s="34"/>
      <c r="O2030" s="34">
        <f t="shared" si="346"/>
        <v>165000</v>
      </c>
      <c r="P2030" s="34"/>
      <c r="Q2030" s="34"/>
      <c r="R2030" s="34"/>
      <c r="S2030" s="34"/>
      <c r="T2030" s="3" t="s">
        <v>2150</v>
      </c>
    </row>
    <row r="2031" spans="1:21" x14ac:dyDescent="0.35">
      <c r="A2031" s="3" t="s">
        <v>125</v>
      </c>
      <c r="B2031" s="3"/>
      <c r="C2031" s="3"/>
      <c r="D2031" s="3"/>
      <c r="E2031" s="91"/>
      <c r="F2031" s="34"/>
      <c r="G2031" s="34"/>
      <c r="H2031" s="34"/>
      <c r="I2031" s="34"/>
      <c r="J2031" s="34"/>
      <c r="K2031" s="98">
        <v>44550</v>
      </c>
      <c r="L2031" s="3" t="s">
        <v>9</v>
      </c>
      <c r="M2031" s="34"/>
      <c r="N2031" s="34">
        <v>150000</v>
      </c>
      <c r="O2031" s="34">
        <f t="shared" si="346"/>
        <v>150000</v>
      </c>
      <c r="P2031" s="34"/>
      <c r="Q2031" s="34"/>
      <c r="R2031" s="34"/>
      <c r="S2031" s="34"/>
      <c r="T2031" s="3" t="s">
        <v>2150</v>
      </c>
    </row>
    <row r="2032" spans="1:21" x14ac:dyDescent="0.35">
      <c r="A2032" s="3" t="s">
        <v>125</v>
      </c>
      <c r="B2032" s="3"/>
      <c r="C2032" s="3"/>
      <c r="D2032" s="3"/>
      <c r="E2032" s="91"/>
      <c r="F2032" s="34"/>
      <c r="G2032" s="34"/>
      <c r="H2032" s="34"/>
      <c r="I2032" s="34"/>
      <c r="J2032" s="34"/>
      <c r="K2032" s="98">
        <v>44601</v>
      </c>
      <c r="L2032" s="3" t="s">
        <v>9</v>
      </c>
      <c r="M2032" s="34"/>
      <c r="N2032" s="34">
        <v>24000</v>
      </c>
      <c r="O2032" s="34">
        <f t="shared" si="346"/>
        <v>24000</v>
      </c>
      <c r="P2032" s="34"/>
      <c r="Q2032" s="34"/>
      <c r="R2032" s="34"/>
      <c r="S2032" s="34"/>
      <c r="T2032" s="3" t="s">
        <v>2150</v>
      </c>
    </row>
    <row r="2033" spans="1:21" x14ac:dyDescent="0.35">
      <c r="A2033" s="3" t="s">
        <v>125</v>
      </c>
      <c r="B2033" s="3"/>
      <c r="C2033" s="3"/>
      <c r="D2033" s="3"/>
      <c r="E2033" s="91"/>
      <c r="F2033" s="34"/>
      <c r="G2033" s="34"/>
      <c r="H2033" s="34"/>
      <c r="I2033" s="34"/>
      <c r="J2033" s="34"/>
      <c r="K2033" s="98">
        <v>44666</v>
      </c>
      <c r="L2033" s="3" t="s">
        <v>9</v>
      </c>
      <c r="M2033" s="34"/>
      <c r="N2033" s="34">
        <v>145000</v>
      </c>
      <c r="O2033" s="34">
        <f t="shared" si="346"/>
        <v>145000</v>
      </c>
      <c r="P2033" s="34"/>
      <c r="Q2033" s="34"/>
      <c r="R2033" s="34"/>
      <c r="S2033" s="34"/>
      <c r="T2033" s="3" t="s">
        <v>2150</v>
      </c>
    </row>
    <row r="2034" spans="1:21" x14ac:dyDescent="0.35">
      <c r="A2034" s="3" t="s">
        <v>125</v>
      </c>
      <c r="B2034" s="3"/>
      <c r="C2034" s="3"/>
      <c r="D2034" s="3"/>
      <c r="E2034" s="34"/>
      <c r="F2034" s="34"/>
      <c r="G2034" s="34"/>
      <c r="H2034" s="34"/>
      <c r="I2034" s="34"/>
      <c r="J2034" s="34"/>
      <c r="K2034" s="98">
        <v>44691</v>
      </c>
      <c r="L2034" s="3" t="s">
        <v>9</v>
      </c>
      <c r="M2034" s="34"/>
      <c r="N2034" s="34">
        <v>53000</v>
      </c>
      <c r="O2034" s="34">
        <f t="shared" si="346"/>
        <v>53000</v>
      </c>
      <c r="P2034" s="34"/>
      <c r="Q2034" s="34"/>
      <c r="R2034" s="34"/>
      <c r="S2034" s="34"/>
      <c r="T2034" s="3" t="s">
        <v>2150</v>
      </c>
    </row>
    <row r="2035" spans="1:21" x14ac:dyDescent="0.35">
      <c r="A2035" s="3" t="s">
        <v>125</v>
      </c>
      <c r="B2035" s="3"/>
      <c r="C2035" s="3"/>
      <c r="D2035" s="3"/>
      <c r="E2035" s="34"/>
      <c r="F2035" s="34"/>
      <c r="G2035" s="34"/>
      <c r="H2035" s="34"/>
      <c r="I2035" s="34"/>
      <c r="J2035" s="34"/>
      <c r="K2035" s="98">
        <v>44727</v>
      </c>
      <c r="L2035" s="3" t="s">
        <v>316</v>
      </c>
      <c r="M2035" s="34">
        <v>152000</v>
      </c>
      <c r="N2035" s="34"/>
      <c r="O2035" s="34">
        <f t="shared" si="346"/>
        <v>152000</v>
      </c>
      <c r="P2035" s="34"/>
      <c r="Q2035" s="34"/>
      <c r="R2035" s="34"/>
      <c r="S2035" s="34"/>
      <c r="T2035" s="3" t="s">
        <v>2150</v>
      </c>
    </row>
    <row r="2036" spans="1:21" x14ac:dyDescent="0.35">
      <c r="A2036" s="3" t="s">
        <v>125</v>
      </c>
      <c r="B2036" s="3"/>
      <c r="C2036" s="3"/>
      <c r="D2036" s="3"/>
      <c r="E2036" s="34"/>
      <c r="F2036" s="34"/>
      <c r="G2036" s="34"/>
      <c r="H2036" s="34"/>
      <c r="I2036" s="34"/>
      <c r="J2036" s="34"/>
      <c r="K2036" s="3"/>
      <c r="L2036" s="3"/>
      <c r="M2036" s="34"/>
      <c r="N2036" s="34"/>
      <c r="O2036" s="34"/>
      <c r="P2036" s="34"/>
      <c r="Q2036" s="34"/>
      <c r="R2036" s="34"/>
      <c r="S2036" s="34"/>
      <c r="T2036" s="3" t="s">
        <v>2150</v>
      </c>
    </row>
    <row r="2037" spans="1:21" s="95" customFormat="1" x14ac:dyDescent="0.35">
      <c r="A2037" s="18"/>
      <c r="B2037" s="18"/>
      <c r="C2037" s="18"/>
      <c r="D2037" s="18"/>
      <c r="E2037" s="23"/>
      <c r="F2037" s="23"/>
      <c r="G2037" s="23"/>
      <c r="H2037" s="23"/>
      <c r="I2037" s="23"/>
      <c r="J2037" s="23"/>
      <c r="K2037" s="18"/>
      <c r="L2037" s="18"/>
      <c r="M2037" s="23">
        <f t="shared" ref="M2037:N2037" si="347">SUM(M2029:M2036)</f>
        <v>317000</v>
      </c>
      <c r="N2037" s="23">
        <f t="shared" si="347"/>
        <v>383000</v>
      </c>
      <c r="O2037" s="23">
        <f>SUM(O2029:O2036)</f>
        <v>700000</v>
      </c>
      <c r="P2037" s="23">
        <f>+I2028-M2037</f>
        <v>-317000</v>
      </c>
      <c r="Q2037" s="23">
        <f>+J2028-N2037</f>
        <v>317000</v>
      </c>
      <c r="R2037" s="23">
        <f>+P2037+Q2037</f>
        <v>0</v>
      </c>
      <c r="S2037" s="23">
        <f>+O2037</f>
        <v>700000</v>
      </c>
      <c r="T2037" s="18"/>
      <c r="U2037" s="95" t="s">
        <v>2302</v>
      </c>
    </row>
    <row r="2038" spans="1:21" x14ac:dyDescent="0.35">
      <c r="A2038" s="3" t="s">
        <v>126</v>
      </c>
      <c r="B2038" s="3" t="s">
        <v>326</v>
      </c>
      <c r="C2038" s="3"/>
      <c r="D2038" s="3">
        <v>136.11000000000001</v>
      </c>
      <c r="E2038" s="34">
        <v>11500</v>
      </c>
      <c r="F2038" s="34">
        <f>+D2038*0.8364</f>
        <v>113.84240400000002</v>
      </c>
      <c r="G2038" s="34"/>
      <c r="H2038" s="34">
        <f>+D2038*E2038</f>
        <v>1565265.0000000002</v>
      </c>
      <c r="I2038" s="34">
        <f>+CEILING(F2038*G2038,1000)</f>
        <v>0</v>
      </c>
      <c r="J2038" s="34">
        <f>(H2038-I2038)</f>
        <v>1565265.0000000002</v>
      </c>
      <c r="K2038" s="98">
        <v>44442</v>
      </c>
      <c r="L2038" s="3" t="s">
        <v>2109</v>
      </c>
      <c r="M2038" s="34"/>
      <c r="N2038" s="34"/>
      <c r="O2038" s="34"/>
      <c r="P2038" s="34"/>
      <c r="Q2038" s="34"/>
      <c r="R2038" s="34"/>
      <c r="S2038" s="34"/>
      <c r="T2038" s="3" t="s">
        <v>2141</v>
      </c>
      <c r="U2038" s="1" t="s">
        <v>2303</v>
      </c>
    </row>
    <row r="2039" spans="1:21" x14ac:dyDescent="0.35">
      <c r="A2039" s="3" t="s">
        <v>126</v>
      </c>
      <c r="B2039" s="3"/>
      <c r="C2039" s="3"/>
      <c r="D2039" s="3"/>
      <c r="E2039" s="34"/>
      <c r="F2039" s="34"/>
      <c r="G2039" s="34"/>
      <c r="H2039" s="34"/>
      <c r="I2039" s="34"/>
      <c r="J2039" s="34"/>
      <c r="K2039" s="98">
        <v>44442</v>
      </c>
      <c r="L2039" s="3" t="s">
        <v>316</v>
      </c>
      <c r="M2039" s="34">
        <v>10000</v>
      </c>
      <c r="N2039" s="34"/>
      <c r="O2039" s="34">
        <f t="shared" ref="O2039:O2060" si="348">+SUM(M2039:N2039)</f>
        <v>10000</v>
      </c>
      <c r="P2039" s="34"/>
      <c r="Q2039" s="34"/>
      <c r="R2039" s="34"/>
      <c r="S2039" s="34"/>
      <c r="T2039" s="3" t="s">
        <v>2141</v>
      </c>
    </row>
    <row r="2040" spans="1:21" x14ac:dyDescent="0.35">
      <c r="A2040" s="3" t="s">
        <v>126</v>
      </c>
      <c r="B2040" s="3"/>
      <c r="C2040" s="3"/>
      <c r="D2040" s="3"/>
      <c r="E2040" s="34"/>
      <c r="F2040" s="34"/>
      <c r="G2040" s="34"/>
      <c r="H2040" s="34"/>
      <c r="I2040" s="34"/>
      <c r="J2040" s="34"/>
      <c r="K2040" s="98">
        <v>44442</v>
      </c>
      <c r="L2040" s="3" t="s">
        <v>316</v>
      </c>
      <c r="M2040" s="34">
        <v>25000</v>
      </c>
      <c r="N2040" s="34"/>
      <c r="O2040" s="34">
        <f t="shared" si="348"/>
        <v>25000</v>
      </c>
      <c r="P2040" s="34"/>
      <c r="Q2040" s="34"/>
      <c r="R2040" s="34"/>
      <c r="S2040" s="34"/>
      <c r="T2040" s="3" t="s">
        <v>2141</v>
      </c>
    </row>
    <row r="2041" spans="1:21" x14ac:dyDescent="0.35">
      <c r="A2041" s="3" t="s">
        <v>126</v>
      </c>
      <c r="B2041" s="3"/>
      <c r="C2041" s="3"/>
      <c r="D2041" s="3"/>
      <c r="E2041" s="34"/>
      <c r="F2041" s="34"/>
      <c r="G2041" s="34"/>
      <c r="H2041" s="34"/>
      <c r="I2041" s="34"/>
      <c r="J2041" s="34"/>
      <c r="K2041" s="98">
        <v>44442</v>
      </c>
      <c r="L2041" s="3" t="s">
        <v>316</v>
      </c>
      <c r="M2041" s="34">
        <v>165000</v>
      </c>
      <c r="N2041" s="34"/>
      <c r="O2041" s="34">
        <f t="shared" si="348"/>
        <v>165000</v>
      </c>
      <c r="P2041" s="34"/>
      <c r="Q2041" s="34"/>
      <c r="R2041" s="34"/>
      <c r="S2041" s="34"/>
      <c r="T2041" s="3" t="s">
        <v>2141</v>
      </c>
    </row>
    <row r="2042" spans="1:21" x14ac:dyDescent="0.35">
      <c r="A2042" s="3" t="s">
        <v>126</v>
      </c>
      <c r="B2042" s="3"/>
      <c r="C2042" s="3"/>
      <c r="D2042" s="3"/>
      <c r="E2042" s="34"/>
      <c r="F2042" s="34"/>
      <c r="G2042" s="34"/>
      <c r="H2042" s="34"/>
      <c r="I2042" s="34"/>
      <c r="J2042" s="34"/>
      <c r="K2042" s="98">
        <v>44442</v>
      </c>
      <c r="L2042" s="3" t="s">
        <v>316</v>
      </c>
      <c r="M2042" s="34">
        <v>100000</v>
      </c>
      <c r="N2042" s="34"/>
      <c r="O2042" s="34">
        <f t="shared" si="348"/>
        <v>100000</v>
      </c>
      <c r="P2042" s="34"/>
      <c r="Q2042" s="34"/>
      <c r="R2042" s="34"/>
      <c r="S2042" s="34"/>
      <c r="T2042" s="3" t="s">
        <v>2141</v>
      </c>
    </row>
    <row r="2043" spans="1:21" x14ac:dyDescent="0.35">
      <c r="A2043" s="3" t="s">
        <v>126</v>
      </c>
      <c r="B2043" s="3"/>
      <c r="C2043" s="3"/>
      <c r="D2043" s="3"/>
      <c r="E2043" s="34"/>
      <c r="F2043" s="34"/>
      <c r="G2043" s="34"/>
      <c r="H2043" s="34"/>
      <c r="I2043" s="34"/>
      <c r="J2043" s="34"/>
      <c r="K2043" s="98">
        <v>44443</v>
      </c>
      <c r="L2043" s="3" t="s">
        <v>316</v>
      </c>
      <c r="M2043" s="34">
        <v>100000</v>
      </c>
      <c r="N2043" s="34"/>
      <c r="O2043" s="34">
        <f t="shared" si="348"/>
        <v>100000</v>
      </c>
      <c r="P2043" s="34"/>
      <c r="Q2043" s="34"/>
      <c r="R2043" s="34"/>
      <c r="S2043" s="34"/>
      <c r="T2043" s="3" t="s">
        <v>2141</v>
      </c>
    </row>
    <row r="2044" spans="1:21" x14ac:dyDescent="0.35">
      <c r="A2044" s="3" t="s">
        <v>126</v>
      </c>
      <c r="B2044" s="3"/>
      <c r="C2044" s="3"/>
      <c r="D2044" s="3"/>
      <c r="E2044" s="34"/>
      <c r="F2044" s="34"/>
      <c r="G2044" s="34"/>
      <c r="H2044" s="34"/>
      <c r="I2044" s="34"/>
      <c r="J2044" s="34"/>
      <c r="K2044" s="98">
        <v>44443</v>
      </c>
      <c r="L2044" s="3" t="s">
        <v>316</v>
      </c>
      <c r="M2044" s="34">
        <v>100000</v>
      </c>
      <c r="N2044" s="34"/>
      <c r="O2044" s="34">
        <f t="shared" si="348"/>
        <v>100000</v>
      </c>
      <c r="P2044" s="34"/>
      <c r="Q2044" s="34"/>
      <c r="R2044" s="34"/>
      <c r="S2044" s="34"/>
      <c r="T2044" s="3" t="s">
        <v>2141</v>
      </c>
    </row>
    <row r="2045" spans="1:21" x14ac:dyDescent="0.35">
      <c r="A2045" s="3" t="s">
        <v>126</v>
      </c>
      <c r="B2045" s="3"/>
      <c r="C2045" s="3"/>
      <c r="D2045" s="3"/>
      <c r="E2045" s="34"/>
      <c r="F2045" s="34"/>
      <c r="G2045" s="34"/>
      <c r="H2045" s="34"/>
      <c r="I2045" s="34"/>
      <c r="J2045" s="34"/>
      <c r="K2045" s="98">
        <v>44910</v>
      </c>
      <c r="L2045" s="3" t="s">
        <v>316</v>
      </c>
      <c r="M2045" s="34">
        <v>50000</v>
      </c>
      <c r="N2045" s="34"/>
      <c r="O2045" s="34">
        <f t="shared" si="348"/>
        <v>50000</v>
      </c>
      <c r="P2045" s="34"/>
      <c r="Q2045" s="34"/>
      <c r="R2045" s="34"/>
      <c r="S2045" s="34"/>
      <c r="T2045" s="3" t="s">
        <v>2141</v>
      </c>
    </row>
    <row r="2046" spans="1:21" x14ac:dyDescent="0.35">
      <c r="A2046" s="3" t="s">
        <v>126</v>
      </c>
      <c r="B2046" s="3"/>
      <c r="C2046" s="3"/>
      <c r="D2046" s="3"/>
      <c r="E2046" s="34"/>
      <c r="F2046" s="34"/>
      <c r="G2046" s="34"/>
      <c r="H2046" s="34"/>
      <c r="I2046" s="34"/>
      <c r="J2046" s="34"/>
      <c r="K2046" s="98">
        <v>44914</v>
      </c>
      <c r="L2046" s="3" t="s">
        <v>316</v>
      </c>
      <c r="M2046" s="34">
        <v>100000</v>
      </c>
      <c r="N2046" s="34"/>
      <c r="O2046" s="34">
        <f t="shared" si="348"/>
        <v>100000</v>
      </c>
      <c r="P2046" s="34"/>
      <c r="Q2046" s="34"/>
      <c r="R2046" s="34"/>
      <c r="S2046" s="34"/>
      <c r="T2046" s="3" t="s">
        <v>2141</v>
      </c>
    </row>
    <row r="2047" spans="1:21" x14ac:dyDescent="0.35">
      <c r="A2047" s="3" t="s">
        <v>126</v>
      </c>
      <c r="B2047" s="3"/>
      <c r="C2047" s="3"/>
      <c r="D2047" s="3"/>
      <c r="E2047" s="34"/>
      <c r="F2047" s="34"/>
      <c r="G2047" s="34"/>
      <c r="H2047" s="34"/>
      <c r="I2047" s="34"/>
      <c r="J2047" s="34"/>
      <c r="K2047" s="98">
        <v>45005</v>
      </c>
      <c r="L2047" s="3" t="s">
        <v>316</v>
      </c>
      <c r="M2047" s="34">
        <v>350000</v>
      </c>
      <c r="N2047" s="34"/>
      <c r="O2047" s="34">
        <f t="shared" si="348"/>
        <v>350000</v>
      </c>
      <c r="P2047" s="34"/>
      <c r="Q2047" s="34"/>
      <c r="R2047" s="34"/>
      <c r="S2047" s="34"/>
      <c r="T2047" s="3" t="s">
        <v>2141</v>
      </c>
    </row>
    <row r="2048" spans="1:21" x14ac:dyDescent="0.35">
      <c r="A2048" s="3" t="s">
        <v>126</v>
      </c>
      <c r="B2048" s="3"/>
      <c r="C2048" s="3"/>
      <c r="D2048" s="3"/>
      <c r="E2048" s="34"/>
      <c r="F2048" s="34"/>
      <c r="G2048" s="34"/>
      <c r="H2048" s="34"/>
      <c r="I2048" s="34"/>
      <c r="J2048" s="34"/>
      <c r="K2048" s="98">
        <v>45007</v>
      </c>
      <c r="L2048" s="3" t="s">
        <v>316</v>
      </c>
      <c r="M2048" s="34">
        <v>-350000</v>
      </c>
      <c r="N2048" s="34"/>
      <c r="O2048" s="34">
        <f t="shared" si="348"/>
        <v>-350000</v>
      </c>
      <c r="P2048" s="34"/>
      <c r="Q2048" s="34"/>
      <c r="R2048" s="34"/>
      <c r="S2048" s="34"/>
      <c r="T2048" s="3" t="s">
        <v>2141</v>
      </c>
    </row>
    <row r="2049" spans="1:21" x14ac:dyDescent="0.35">
      <c r="A2049" s="3" t="s">
        <v>126</v>
      </c>
      <c r="B2049" s="3"/>
      <c r="C2049" s="3"/>
      <c r="D2049" s="3"/>
      <c r="E2049" s="34"/>
      <c r="F2049" s="34"/>
      <c r="G2049" s="34"/>
      <c r="H2049" s="34"/>
      <c r="I2049" s="34"/>
      <c r="J2049" s="34"/>
      <c r="K2049" s="98">
        <v>45013</v>
      </c>
      <c r="L2049" s="3" t="s">
        <v>316</v>
      </c>
      <c r="M2049" s="34">
        <v>350000</v>
      </c>
      <c r="N2049" s="34"/>
      <c r="O2049" s="34">
        <f t="shared" si="348"/>
        <v>350000</v>
      </c>
      <c r="P2049" s="34"/>
      <c r="Q2049" s="34"/>
      <c r="R2049" s="34"/>
      <c r="S2049" s="34"/>
      <c r="T2049" s="3" t="s">
        <v>2141</v>
      </c>
    </row>
    <row r="2050" spans="1:21" x14ac:dyDescent="0.35">
      <c r="A2050" s="3" t="s">
        <v>126</v>
      </c>
      <c r="B2050" s="3"/>
      <c r="C2050" s="3"/>
      <c r="D2050" s="3"/>
      <c r="E2050" s="34"/>
      <c r="F2050" s="34"/>
      <c r="G2050" s="34"/>
      <c r="H2050" s="34"/>
      <c r="I2050" s="34"/>
      <c r="J2050" s="34"/>
      <c r="K2050" s="98">
        <v>45013</v>
      </c>
      <c r="L2050" s="3" t="s">
        <v>316</v>
      </c>
      <c r="M2050" s="34">
        <v>-475000</v>
      </c>
      <c r="N2050" s="34"/>
      <c r="O2050" s="34">
        <f t="shared" si="348"/>
        <v>-475000</v>
      </c>
      <c r="P2050" s="34"/>
      <c r="Q2050" s="34"/>
      <c r="R2050" s="34"/>
      <c r="S2050" s="34"/>
      <c r="T2050" s="3" t="s">
        <v>2141</v>
      </c>
    </row>
    <row r="2051" spans="1:21" x14ac:dyDescent="0.35">
      <c r="A2051" s="3" t="s">
        <v>126</v>
      </c>
      <c r="B2051" s="3"/>
      <c r="C2051" s="3"/>
      <c r="D2051" s="3"/>
      <c r="E2051" s="34"/>
      <c r="F2051" s="34"/>
      <c r="G2051" s="34"/>
      <c r="H2051" s="34"/>
      <c r="I2051" s="34"/>
      <c r="J2051" s="34"/>
      <c r="K2051" s="98">
        <v>45013</v>
      </c>
      <c r="L2051" s="3" t="s">
        <v>316</v>
      </c>
      <c r="M2051" s="34">
        <v>-125000</v>
      </c>
      <c r="N2051" s="34"/>
      <c r="O2051" s="34">
        <f t="shared" si="348"/>
        <v>-125000</v>
      </c>
      <c r="P2051" s="34"/>
      <c r="Q2051" s="34"/>
      <c r="R2051" s="34"/>
      <c r="S2051" s="34"/>
      <c r="T2051" s="3" t="s">
        <v>2141</v>
      </c>
    </row>
    <row r="2052" spans="1:21" x14ac:dyDescent="0.35">
      <c r="A2052" s="3" t="s">
        <v>126</v>
      </c>
      <c r="B2052" s="3"/>
      <c r="C2052" s="3"/>
      <c r="D2052" s="3"/>
      <c r="E2052" s="34"/>
      <c r="F2052" s="34"/>
      <c r="G2052" s="34"/>
      <c r="H2052" s="34"/>
      <c r="I2052" s="34"/>
      <c r="J2052" s="34"/>
      <c r="K2052" s="98">
        <v>45017</v>
      </c>
      <c r="L2052" s="3" t="s">
        <v>9</v>
      </c>
      <c r="M2052" s="34"/>
      <c r="N2052" s="34">
        <v>865000</v>
      </c>
      <c r="O2052" s="34">
        <f t="shared" si="348"/>
        <v>865000</v>
      </c>
      <c r="P2052" s="34"/>
      <c r="Q2052" s="34"/>
      <c r="R2052" s="34"/>
      <c r="S2052" s="34"/>
      <c r="T2052" s="3" t="s">
        <v>2141</v>
      </c>
    </row>
    <row r="2053" spans="1:21" x14ac:dyDescent="0.35">
      <c r="A2053" s="3" t="s">
        <v>126</v>
      </c>
      <c r="B2053" s="3"/>
      <c r="C2053" s="3"/>
      <c r="D2053" s="3"/>
      <c r="E2053" s="34"/>
      <c r="F2053" s="34"/>
      <c r="G2053" s="34"/>
      <c r="H2053" s="34"/>
      <c r="I2053" s="34"/>
      <c r="J2053" s="34"/>
      <c r="K2053" s="98">
        <v>44987</v>
      </c>
      <c r="L2053" s="3" t="s">
        <v>9</v>
      </c>
      <c r="M2053" s="34"/>
      <c r="N2053" s="34">
        <v>-50000</v>
      </c>
      <c r="O2053" s="34">
        <f t="shared" si="348"/>
        <v>-50000</v>
      </c>
      <c r="P2053" s="34"/>
      <c r="Q2053" s="34"/>
      <c r="R2053" s="34"/>
      <c r="S2053" s="34"/>
      <c r="T2053" s="3" t="s">
        <v>2141</v>
      </c>
    </row>
    <row r="2054" spans="1:21" x14ac:dyDescent="0.35">
      <c r="A2054" s="3" t="s">
        <v>126</v>
      </c>
      <c r="B2054" s="3"/>
      <c r="C2054" s="3"/>
      <c r="D2054" s="3"/>
      <c r="E2054" s="34"/>
      <c r="F2054" s="34"/>
      <c r="G2054" s="34"/>
      <c r="H2054" s="34"/>
      <c r="I2054" s="34"/>
      <c r="J2054" s="34"/>
      <c r="K2054" s="98">
        <v>45018</v>
      </c>
      <c r="L2054" s="3" t="s">
        <v>9</v>
      </c>
      <c r="M2054" s="34"/>
      <c r="N2054" s="34">
        <v>-960000</v>
      </c>
      <c r="O2054" s="34">
        <f t="shared" si="348"/>
        <v>-960000</v>
      </c>
      <c r="P2054" s="34"/>
      <c r="Q2054" s="34"/>
      <c r="R2054" s="34"/>
      <c r="S2054" s="34"/>
      <c r="T2054" s="3" t="s">
        <v>2141</v>
      </c>
    </row>
    <row r="2055" spans="1:21" x14ac:dyDescent="0.35">
      <c r="A2055" s="3" t="s">
        <v>126</v>
      </c>
      <c r="B2055" s="3"/>
      <c r="C2055" s="3"/>
      <c r="D2055" s="3"/>
      <c r="E2055" s="34"/>
      <c r="F2055" s="34"/>
      <c r="G2055" s="34"/>
      <c r="H2055" s="34"/>
      <c r="I2055" s="34"/>
      <c r="J2055" s="34"/>
      <c r="K2055" s="98">
        <v>45023</v>
      </c>
      <c r="L2055" s="3" t="s">
        <v>316</v>
      </c>
      <c r="M2055" s="34">
        <v>-350000</v>
      </c>
      <c r="N2055" s="34"/>
      <c r="O2055" s="34">
        <f t="shared" si="348"/>
        <v>-350000</v>
      </c>
      <c r="P2055" s="34"/>
      <c r="Q2055" s="34"/>
      <c r="R2055" s="34"/>
      <c r="S2055" s="34"/>
      <c r="T2055" s="3" t="s">
        <v>2141</v>
      </c>
    </row>
    <row r="2056" spans="1:21" x14ac:dyDescent="0.35">
      <c r="A2056" s="3" t="s">
        <v>126</v>
      </c>
      <c r="B2056" s="3"/>
      <c r="C2056" s="3"/>
      <c r="D2056" s="3"/>
      <c r="E2056" s="34"/>
      <c r="F2056" s="34"/>
      <c r="G2056" s="34"/>
      <c r="H2056" s="34"/>
      <c r="I2056" s="34"/>
      <c r="J2056" s="34"/>
      <c r="K2056" s="98">
        <v>45040</v>
      </c>
      <c r="L2056" s="3" t="s">
        <v>316</v>
      </c>
      <c r="M2056" s="34">
        <v>500000</v>
      </c>
      <c r="N2056" s="34"/>
      <c r="O2056" s="34">
        <f t="shared" si="348"/>
        <v>500000</v>
      </c>
      <c r="P2056" s="34"/>
      <c r="Q2056" s="34"/>
      <c r="R2056" s="34"/>
      <c r="S2056" s="34"/>
      <c r="T2056" s="3" t="s">
        <v>2141</v>
      </c>
    </row>
    <row r="2057" spans="1:21" x14ac:dyDescent="0.35">
      <c r="A2057" s="3" t="s">
        <v>126</v>
      </c>
      <c r="B2057" s="3"/>
      <c r="C2057" s="3"/>
      <c r="D2057" s="3"/>
      <c r="E2057" s="34"/>
      <c r="F2057" s="34"/>
      <c r="G2057" s="34"/>
      <c r="H2057" s="34"/>
      <c r="I2057" s="34"/>
      <c r="J2057" s="34"/>
      <c r="K2057" s="98">
        <v>45042</v>
      </c>
      <c r="L2057" s="3" t="s">
        <v>316</v>
      </c>
      <c r="M2057" s="34">
        <v>-500000</v>
      </c>
      <c r="N2057" s="34"/>
      <c r="O2057" s="34">
        <f t="shared" si="348"/>
        <v>-500000</v>
      </c>
      <c r="P2057" s="34"/>
      <c r="Q2057" s="34"/>
      <c r="R2057" s="34"/>
      <c r="S2057" s="34"/>
      <c r="T2057" s="3" t="s">
        <v>2141</v>
      </c>
    </row>
    <row r="2058" spans="1:21" x14ac:dyDescent="0.35">
      <c r="A2058" s="3" t="s">
        <v>126</v>
      </c>
      <c r="B2058" s="3"/>
      <c r="C2058" s="3"/>
      <c r="D2058" s="3"/>
      <c r="E2058" s="34"/>
      <c r="F2058" s="34"/>
      <c r="G2058" s="34"/>
      <c r="H2058" s="34"/>
      <c r="I2058" s="34"/>
      <c r="J2058" s="34"/>
      <c r="K2058" s="98">
        <v>45044</v>
      </c>
      <c r="L2058" s="3" t="s">
        <v>316</v>
      </c>
      <c r="M2058" s="34">
        <v>702000</v>
      </c>
      <c r="N2058" s="34"/>
      <c r="O2058" s="34">
        <f t="shared" si="348"/>
        <v>702000</v>
      </c>
      <c r="P2058" s="34"/>
      <c r="Q2058" s="34"/>
      <c r="R2058" s="34"/>
      <c r="S2058" s="34"/>
      <c r="T2058" s="3" t="s">
        <v>2141</v>
      </c>
    </row>
    <row r="2059" spans="1:21" x14ac:dyDescent="0.35">
      <c r="A2059" s="3" t="s">
        <v>126</v>
      </c>
      <c r="B2059" s="3"/>
      <c r="C2059" s="3"/>
      <c r="D2059" s="3"/>
      <c r="E2059" s="34"/>
      <c r="F2059" s="34"/>
      <c r="G2059" s="34"/>
      <c r="H2059" s="34"/>
      <c r="I2059" s="34"/>
      <c r="J2059" s="34"/>
      <c r="K2059" s="98">
        <v>45048</v>
      </c>
      <c r="L2059" s="3" t="s">
        <v>9</v>
      </c>
      <c r="M2059" s="34"/>
      <c r="N2059" s="34">
        <v>1108265</v>
      </c>
      <c r="O2059" s="34">
        <f t="shared" si="348"/>
        <v>1108265</v>
      </c>
      <c r="P2059" s="34"/>
      <c r="Q2059" s="34"/>
      <c r="R2059" s="34"/>
      <c r="S2059" s="34"/>
      <c r="T2059" s="3" t="s">
        <v>2141</v>
      </c>
    </row>
    <row r="2060" spans="1:21" x14ac:dyDescent="0.35">
      <c r="A2060" s="3" t="s">
        <v>126</v>
      </c>
      <c r="B2060" s="3"/>
      <c r="C2060" s="3"/>
      <c r="D2060" s="3"/>
      <c r="E2060" s="34"/>
      <c r="F2060" s="34"/>
      <c r="G2060" s="34"/>
      <c r="H2060" s="34"/>
      <c r="I2060" s="34"/>
      <c r="J2060" s="34"/>
      <c r="K2060" s="98">
        <v>45048</v>
      </c>
      <c r="L2060" s="3" t="s">
        <v>316</v>
      </c>
      <c r="M2060" s="34">
        <v>-150000</v>
      </c>
      <c r="N2060" s="34"/>
      <c r="O2060" s="34">
        <f t="shared" si="348"/>
        <v>-150000</v>
      </c>
      <c r="P2060" s="34"/>
      <c r="Q2060" s="34"/>
      <c r="R2060" s="34"/>
      <c r="S2060" s="34"/>
      <c r="T2060" s="3" t="s">
        <v>2141</v>
      </c>
    </row>
    <row r="2061" spans="1:21" x14ac:dyDescent="0.35">
      <c r="A2061" s="3" t="s">
        <v>126</v>
      </c>
      <c r="B2061" s="3"/>
      <c r="C2061" s="3"/>
      <c r="D2061" s="3"/>
      <c r="E2061" s="34"/>
      <c r="F2061" s="34"/>
      <c r="G2061" s="34"/>
      <c r="H2061" s="34"/>
      <c r="I2061" s="34"/>
      <c r="J2061" s="34"/>
      <c r="K2061" s="3"/>
      <c r="L2061" s="3"/>
      <c r="M2061" s="34"/>
      <c r="N2061" s="34"/>
      <c r="O2061" s="34"/>
      <c r="P2061" s="34"/>
      <c r="Q2061" s="34"/>
      <c r="R2061" s="34"/>
      <c r="S2061" s="34"/>
      <c r="T2061" s="3" t="s">
        <v>2141</v>
      </c>
    </row>
    <row r="2062" spans="1:21" s="95" customFormat="1" x14ac:dyDescent="0.35">
      <c r="A2062" s="18"/>
      <c r="B2062" s="18"/>
      <c r="C2062" s="18"/>
      <c r="D2062" s="18"/>
      <c r="E2062" s="23"/>
      <c r="F2062" s="23"/>
      <c r="G2062" s="23"/>
      <c r="H2062" s="23"/>
      <c r="I2062" s="23"/>
      <c r="J2062" s="23"/>
      <c r="K2062" s="18"/>
      <c r="L2062" s="18"/>
      <c r="M2062" s="23">
        <f t="shared" ref="M2062:N2062" si="349">SUM(M2039:M2061)</f>
        <v>602000</v>
      </c>
      <c r="N2062" s="23">
        <f t="shared" si="349"/>
        <v>963265</v>
      </c>
      <c r="O2062" s="23">
        <f>SUM(O2039:O2061)</f>
        <v>1565265</v>
      </c>
      <c r="P2062" s="23">
        <f>+I2038-M2062</f>
        <v>-602000</v>
      </c>
      <c r="Q2062" s="23">
        <f>+J2038-N2062</f>
        <v>602000.00000000023</v>
      </c>
      <c r="R2062" s="23">
        <f>+P2062+Q2062</f>
        <v>0</v>
      </c>
      <c r="S2062" s="23">
        <f>+O2062</f>
        <v>1565265</v>
      </c>
      <c r="T2062" s="18"/>
      <c r="U2062" s="95" t="s">
        <v>2302</v>
      </c>
    </row>
    <row r="2063" spans="1:21" x14ac:dyDescent="0.35">
      <c r="A2063" s="3" t="s">
        <v>127</v>
      </c>
      <c r="B2063" s="3" t="s">
        <v>326</v>
      </c>
      <c r="C2063" s="3"/>
      <c r="D2063" s="3">
        <v>136</v>
      </c>
      <c r="E2063" s="34">
        <v>11500</v>
      </c>
      <c r="F2063" s="34">
        <f>+D2063*0.8364</f>
        <v>113.7504</v>
      </c>
      <c r="G2063" s="34"/>
      <c r="H2063" s="34">
        <f>+D2063*E2063</f>
        <v>1564000</v>
      </c>
      <c r="I2063" s="34">
        <f>+CEILING(F2063*G2063,1000)</f>
        <v>0</v>
      </c>
      <c r="J2063" s="34">
        <f>(H2063-I2063)</f>
        <v>1564000</v>
      </c>
      <c r="K2063" s="98">
        <v>44448</v>
      </c>
      <c r="L2063" s="3" t="s">
        <v>2109</v>
      </c>
      <c r="M2063" s="34"/>
      <c r="N2063" s="34"/>
      <c r="O2063" s="34"/>
      <c r="P2063" s="34"/>
      <c r="Q2063" s="34"/>
      <c r="R2063" s="34"/>
      <c r="S2063" s="34"/>
      <c r="T2063" s="3" t="s">
        <v>2148</v>
      </c>
      <c r="U2063" s="1" t="s">
        <v>2303</v>
      </c>
    </row>
    <row r="2064" spans="1:21" x14ac:dyDescent="0.35">
      <c r="A2064" s="3" t="s">
        <v>127</v>
      </c>
      <c r="B2064" s="3"/>
      <c r="C2064" s="3"/>
      <c r="D2064" s="3"/>
      <c r="E2064" s="34"/>
      <c r="F2064" s="34"/>
      <c r="G2064" s="34"/>
      <c r="H2064" s="34"/>
      <c r="I2064" s="34"/>
      <c r="J2064" s="34"/>
      <c r="K2064" s="98">
        <v>44448</v>
      </c>
      <c r="L2064" s="3" t="s">
        <v>316</v>
      </c>
      <c r="M2064" s="34">
        <v>5000</v>
      </c>
      <c r="N2064" s="34"/>
      <c r="O2064" s="34">
        <f t="shared" ref="O2064:O2084" si="350">+SUM(M2064:N2064)</f>
        <v>5000</v>
      </c>
      <c r="P2064" s="34"/>
      <c r="Q2064" s="34"/>
      <c r="R2064" s="34"/>
      <c r="S2064" s="34"/>
      <c r="T2064" s="3" t="s">
        <v>2148</v>
      </c>
    </row>
    <row r="2065" spans="1:20" x14ac:dyDescent="0.35">
      <c r="A2065" s="3" t="s">
        <v>127</v>
      </c>
      <c r="B2065" s="3"/>
      <c r="C2065" s="3"/>
      <c r="D2065" s="3"/>
      <c r="E2065" s="34"/>
      <c r="F2065" s="34"/>
      <c r="G2065" s="34"/>
      <c r="H2065" s="34"/>
      <c r="I2065" s="34"/>
      <c r="J2065" s="34"/>
      <c r="K2065" s="98">
        <v>44453</v>
      </c>
      <c r="L2065" s="3" t="s">
        <v>9</v>
      </c>
      <c r="M2065" s="34"/>
      <c r="N2065" s="34">
        <v>63000</v>
      </c>
      <c r="O2065" s="34">
        <f t="shared" si="350"/>
        <v>63000</v>
      </c>
      <c r="P2065" s="34"/>
      <c r="Q2065" s="34"/>
      <c r="R2065" s="34"/>
      <c r="S2065" s="34"/>
      <c r="T2065" s="3" t="s">
        <v>2148</v>
      </c>
    </row>
    <row r="2066" spans="1:20" x14ac:dyDescent="0.35">
      <c r="A2066" s="3" t="s">
        <v>127</v>
      </c>
      <c r="B2066" s="3"/>
      <c r="C2066" s="3"/>
      <c r="D2066" s="3"/>
      <c r="E2066" s="34"/>
      <c r="F2066" s="34"/>
      <c r="G2066" s="34"/>
      <c r="H2066" s="34"/>
      <c r="I2066" s="34"/>
      <c r="J2066" s="34"/>
      <c r="K2066" s="98" t="s">
        <v>2127</v>
      </c>
      <c r="L2066" s="3" t="s">
        <v>316</v>
      </c>
      <c r="M2066" s="34">
        <v>360000</v>
      </c>
      <c r="N2066" s="34"/>
      <c r="O2066" s="34">
        <f t="shared" si="350"/>
        <v>360000</v>
      </c>
      <c r="P2066" s="34"/>
      <c r="Q2066" s="34"/>
      <c r="R2066" s="34"/>
      <c r="S2066" s="34"/>
      <c r="T2066" s="3" t="s">
        <v>2148</v>
      </c>
    </row>
    <row r="2067" spans="1:20" x14ac:dyDescent="0.35">
      <c r="A2067" s="3" t="s">
        <v>127</v>
      </c>
      <c r="B2067" s="3"/>
      <c r="C2067" s="3"/>
      <c r="D2067" s="3"/>
      <c r="E2067" s="34"/>
      <c r="F2067" s="34"/>
      <c r="G2067" s="34"/>
      <c r="H2067" s="34"/>
      <c r="I2067" s="34"/>
      <c r="J2067" s="34"/>
      <c r="K2067" s="98" t="s">
        <v>2127</v>
      </c>
      <c r="L2067" s="3" t="s">
        <v>316</v>
      </c>
      <c r="M2067" s="34">
        <v>360000</v>
      </c>
      <c r="N2067" s="34"/>
      <c r="O2067" s="34">
        <f t="shared" si="350"/>
        <v>360000</v>
      </c>
      <c r="P2067" s="34"/>
      <c r="Q2067" s="34"/>
      <c r="R2067" s="34"/>
      <c r="S2067" s="34"/>
      <c r="T2067" s="3" t="s">
        <v>2148</v>
      </c>
    </row>
    <row r="2068" spans="1:20" x14ac:dyDescent="0.35">
      <c r="A2068" s="3" t="s">
        <v>127</v>
      </c>
      <c r="B2068" s="3"/>
      <c r="C2068" s="3" t="s">
        <v>2102</v>
      </c>
      <c r="D2068" s="3"/>
      <c r="E2068" s="34"/>
      <c r="F2068" s="34"/>
      <c r="G2068" s="34"/>
      <c r="H2068" s="34"/>
      <c r="I2068" s="34"/>
      <c r="J2068" s="34"/>
      <c r="K2068" s="98">
        <v>44589</v>
      </c>
      <c r="L2068" s="3" t="s">
        <v>316</v>
      </c>
      <c r="M2068" s="34">
        <v>45000</v>
      </c>
      <c r="N2068" s="34"/>
      <c r="O2068" s="34">
        <f t="shared" si="350"/>
        <v>45000</v>
      </c>
      <c r="P2068" s="34"/>
      <c r="Q2068" s="34"/>
      <c r="R2068" s="34"/>
      <c r="S2068" s="34"/>
      <c r="T2068" s="3" t="s">
        <v>2148</v>
      </c>
    </row>
    <row r="2069" spans="1:20" x14ac:dyDescent="0.35">
      <c r="A2069" s="3" t="s">
        <v>127</v>
      </c>
      <c r="B2069" s="3"/>
      <c r="C2069" s="3" t="s">
        <v>2103</v>
      </c>
      <c r="D2069" s="3"/>
      <c r="E2069" s="34"/>
      <c r="F2069" s="34"/>
      <c r="G2069" s="34"/>
      <c r="H2069" s="34"/>
      <c r="I2069" s="34"/>
      <c r="J2069" s="34"/>
      <c r="K2069" s="98">
        <v>44601</v>
      </c>
      <c r="L2069" s="3" t="s">
        <v>316</v>
      </c>
      <c r="M2069" s="34">
        <v>50000</v>
      </c>
      <c r="N2069" s="34"/>
      <c r="O2069" s="34">
        <f t="shared" si="350"/>
        <v>50000</v>
      </c>
      <c r="P2069" s="34"/>
      <c r="Q2069" s="34"/>
      <c r="R2069" s="34"/>
      <c r="S2069" s="34"/>
      <c r="T2069" s="3" t="s">
        <v>2148</v>
      </c>
    </row>
    <row r="2070" spans="1:20" x14ac:dyDescent="0.35">
      <c r="A2070" s="3" t="s">
        <v>127</v>
      </c>
      <c r="B2070" s="3"/>
      <c r="C2070" s="3" t="s">
        <v>2103</v>
      </c>
      <c r="D2070" s="3"/>
      <c r="E2070" s="34"/>
      <c r="F2070" s="34"/>
      <c r="G2070" s="34"/>
      <c r="H2070" s="34"/>
      <c r="I2070" s="34"/>
      <c r="J2070" s="34"/>
      <c r="K2070" s="98">
        <v>44601</v>
      </c>
      <c r="L2070" s="3" t="s">
        <v>316</v>
      </c>
      <c r="M2070" s="34">
        <v>50000</v>
      </c>
      <c r="N2070" s="34"/>
      <c r="O2070" s="34">
        <f t="shared" si="350"/>
        <v>50000</v>
      </c>
      <c r="P2070" s="34"/>
      <c r="Q2070" s="34"/>
      <c r="R2070" s="34"/>
      <c r="S2070" s="34"/>
      <c r="T2070" s="3" t="s">
        <v>2148</v>
      </c>
    </row>
    <row r="2071" spans="1:20" x14ac:dyDescent="0.35">
      <c r="A2071" s="3" t="s">
        <v>127</v>
      </c>
      <c r="B2071" s="3"/>
      <c r="C2071" s="3" t="s">
        <v>253</v>
      </c>
      <c r="D2071" s="3"/>
      <c r="E2071" s="34"/>
      <c r="F2071" s="34"/>
      <c r="G2071" s="34"/>
      <c r="H2071" s="34"/>
      <c r="I2071" s="34"/>
      <c r="J2071" s="34"/>
      <c r="K2071" s="98">
        <v>44601</v>
      </c>
      <c r="L2071" s="3" t="s">
        <v>316</v>
      </c>
      <c r="M2071" s="34">
        <v>25000</v>
      </c>
      <c r="N2071" s="34"/>
      <c r="O2071" s="34">
        <f t="shared" si="350"/>
        <v>25000</v>
      </c>
      <c r="P2071" s="34"/>
      <c r="Q2071" s="34"/>
      <c r="R2071" s="34"/>
      <c r="S2071" s="34"/>
      <c r="T2071" s="3" t="s">
        <v>2148</v>
      </c>
    </row>
    <row r="2072" spans="1:20" x14ac:dyDescent="0.35">
      <c r="A2072" s="3" t="s">
        <v>127</v>
      </c>
      <c r="B2072" s="3"/>
      <c r="C2072" s="3"/>
      <c r="D2072" s="3"/>
      <c r="E2072" s="34"/>
      <c r="F2072" s="34"/>
      <c r="G2072" s="34"/>
      <c r="H2072" s="34"/>
      <c r="I2072" s="34"/>
      <c r="J2072" s="34"/>
      <c r="K2072" s="98">
        <v>44627</v>
      </c>
      <c r="L2072" s="100" t="s">
        <v>2283</v>
      </c>
      <c r="M2072" s="100">
        <v>-788000</v>
      </c>
      <c r="N2072" s="34"/>
      <c r="O2072" s="34">
        <f t="shared" si="350"/>
        <v>-788000</v>
      </c>
      <c r="P2072" s="34"/>
      <c r="Q2072" s="34"/>
      <c r="R2072" s="34"/>
      <c r="S2072" s="34"/>
      <c r="T2072" s="3" t="s">
        <v>2148</v>
      </c>
    </row>
    <row r="2073" spans="1:20" x14ac:dyDescent="0.35">
      <c r="A2073" s="3" t="s">
        <v>127</v>
      </c>
      <c r="B2073" s="3"/>
      <c r="C2073" s="3"/>
      <c r="D2073" s="3"/>
      <c r="E2073" s="34"/>
      <c r="F2073" s="34"/>
      <c r="G2073" s="34"/>
      <c r="H2073" s="34"/>
      <c r="I2073" s="34"/>
      <c r="J2073" s="34"/>
      <c r="K2073" s="98">
        <v>44724</v>
      </c>
      <c r="L2073" s="100" t="s">
        <v>2289</v>
      </c>
      <c r="M2073" s="100">
        <v>150000</v>
      </c>
      <c r="N2073" s="34"/>
      <c r="O2073" s="34">
        <f t="shared" si="350"/>
        <v>150000</v>
      </c>
      <c r="P2073" s="34"/>
      <c r="Q2073" s="34"/>
      <c r="R2073" s="34"/>
      <c r="S2073" s="34"/>
      <c r="T2073" s="3" t="s">
        <v>2148</v>
      </c>
    </row>
    <row r="2074" spans="1:20" x14ac:dyDescent="0.35">
      <c r="A2074" s="3" t="s">
        <v>127</v>
      </c>
      <c r="B2074" s="3"/>
      <c r="C2074" s="3"/>
      <c r="D2074" s="3"/>
      <c r="E2074" s="34"/>
      <c r="F2074" s="34"/>
      <c r="G2074" s="34"/>
      <c r="H2074" s="34"/>
      <c r="I2074" s="34"/>
      <c r="J2074" s="34"/>
      <c r="K2074" s="98">
        <v>44724</v>
      </c>
      <c r="L2074" s="100" t="s">
        <v>2290</v>
      </c>
      <c r="M2074" s="100">
        <v>175000</v>
      </c>
      <c r="N2074" s="34"/>
      <c r="O2074" s="34">
        <f t="shared" si="350"/>
        <v>175000</v>
      </c>
      <c r="P2074" s="34"/>
      <c r="Q2074" s="34"/>
      <c r="R2074" s="34"/>
      <c r="S2074" s="34"/>
      <c r="T2074" s="3" t="s">
        <v>2148</v>
      </c>
    </row>
    <row r="2075" spans="1:20" x14ac:dyDescent="0.35">
      <c r="A2075" s="3" t="s">
        <v>127</v>
      </c>
      <c r="B2075" s="3"/>
      <c r="C2075" s="3"/>
      <c r="D2075" s="3"/>
      <c r="E2075" s="34"/>
      <c r="F2075" s="34"/>
      <c r="G2075" s="34"/>
      <c r="H2075" s="34"/>
      <c r="I2075" s="34"/>
      <c r="J2075" s="34"/>
      <c r="K2075" s="98">
        <v>44724</v>
      </c>
      <c r="L2075" s="100" t="s">
        <v>2291</v>
      </c>
      <c r="M2075" s="100">
        <v>733000</v>
      </c>
      <c r="N2075" s="34"/>
      <c r="O2075" s="34">
        <f t="shared" si="350"/>
        <v>733000</v>
      </c>
      <c r="P2075" s="34"/>
      <c r="Q2075" s="34"/>
      <c r="R2075" s="34"/>
      <c r="S2075" s="34"/>
      <c r="T2075" s="3" t="s">
        <v>2148</v>
      </c>
    </row>
    <row r="2076" spans="1:20" x14ac:dyDescent="0.35">
      <c r="A2076" s="3" t="s">
        <v>127</v>
      </c>
      <c r="B2076" s="3"/>
      <c r="C2076" s="3"/>
      <c r="D2076" s="3"/>
      <c r="E2076" s="34"/>
      <c r="F2076" s="34"/>
      <c r="G2076" s="34"/>
      <c r="H2076" s="34"/>
      <c r="I2076" s="34"/>
      <c r="J2076" s="34"/>
      <c r="K2076" s="98">
        <v>44835</v>
      </c>
      <c r="L2076" s="3" t="s">
        <v>9</v>
      </c>
      <c r="M2076" s="34"/>
      <c r="N2076" s="34">
        <v>50000</v>
      </c>
      <c r="O2076" s="34">
        <f t="shared" si="350"/>
        <v>50000</v>
      </c>
      <c r="P2076" s="34"/>
      <c r="Q2076" s="34"/>
      <c r="R2076" s="34"/>
      <c r="S2076" s="34"/>
      <c r="T2076" s="3" t="s">
        <v>2148</v>
      </c>
    </row>
    <row r="2077" spans="1:20" x14ac:dyDescent="0.35">
      <c r="A2077" s="3" t="s">
        <v>127</v>
      </c>
      <c r="B2077" s="3"/>
      <c r="C2077" s="3"/>
      <c r="D2077" s="3"/>
      <c r="E2077" s="34"/>
      <c r="F2077" s="34"/>
      <c r="G2077" s="34"/>
      <c r="H2077" s="34"/>
      <c r="I2077" s="34"/>
      <c r="J2077" s="34"/>
      <c r="K2077" s="98">
        <v>44848</v>
      </c>
      <c r="L2077" s="3" t="s">
        <v>316</v>
      </c>
      <c r="M2077" s="34">
        <v>-230000</v>
      </c>
      <c r="N2077" s="34"/>
      <c r="O2077" s="34">
        <f t="shared" si="350"/>
        <v>-230000</v>
      </c>
      <c r="P2077" s="34"/>
      <c r="Q2077" s="34"/>
      <c r="R2077" s="34"/>
      <c r="S2077" s="34"/>
      <c r="T2077" s="3" t="s">
        <v>2148</v>
      </c>
    </row>
    <row r="2078" spans="1:20" x14ac:dyDescent="0.35">
      <c r="A2078" s="3" t="s">
        <v>127</v>
      </c>
      <c r="B2078" s="3"/>
      <c r="C2078" s="3"/>
      <c r="D2078" s="3"/>
      <c r="E2078" s="34"/>
      <c r="F2078" s="34"/>
      <c r="G2078" s="34"/>
      <c r="H2078" s="34"/>
      <c r="I2078" s="34"/>
      <c r="J2078" s="34"/>
      <c r="K2078" s="98">
        <v>44848</v>
      </c>
      <c r="L2078" s="3" t="s">
        <v>9</v>
      </c>
      <c r="M2078" s="34"/>
      <c r="N2078" s="34">
        <v>500000</v>
      </c>
      <c r="O2078" s="34">
        <f t="shared" si="350"/>
        <v>500000</v>
      </c>
      <c r="P2078" s="34"/>
      <c r="Q2078" s="34"/>
      <c r="R2078" s="34"/>
      <c r="S2078" s="34"/>
      <c r="T2078" s="3" t="s">
        <v>2148</v>
      </c>
    </row>
    <row r="2079" spans="1:20" x14ac:dyDescent="0.35">
      <c r="A2079" s="3" t="s">
        <v>127</v>
      </c>
      <c r="B2079" s="3"/>
      <c r="C2079" s="3"/>
      <c r="D2079" s="3"/>
      <c r="E2079" s="34"/>
      <c r="F2079" s="34"/>
      <c r="G2079" s="34"/>
      <c r="H2079" s="34"/>
      <c r="I2079" s="34"/>
      <c r="J2079" s="34"/>
      <c r="K2079" s="98">
        <v>44864</v>
      </c>
      <c r="L2079" s="3" t="s">
        <v>9</v>
      </c>
      <c r="M2079" s="34"/>
      <c r="N2079" s="34">
        <v>135000</v>
      </c>
      <c r="O2079" s="34">
        <f t="shared" si="350"/>
        <v>135000</v>
      </c>
      <c r="P2079" s="34"/>
      <c r="Q2079" s="34"/>
      <c r="R2079" s="34"/>
      <c r="S2079" s="34"/>
      <c r="T2079" s="3" t="s">
        <v>2148</v>
      </c>
    </row>
    <row r="2080" spans="1:20" x14ac:dyDescent="0.35">
      <c r="A2080" s="3" t="s">
        <v>127</v>
      </c>
      <c r="B2080" s="3"/>
      <c r="C2080" s="3"/>
      <c r="D2080" s="3"/>
      <c r="E2080" s="34"/>
      <c r="F2080" s="34"/>
      <c r="G2080" s="34"/>
      <c r="H2080" s="34"/>
      <c r="I2080" s="34"/>
      <c r="J2080" s="34"/>
      <c r="K2080" s="98">
        <v>44874</v>
      </c>
      <c r="L2080" s="3" t="s">
        <v>316</v>
      </c>
      <c r="M2080" s="34">
        <v>700000</v>
      </c>
      <c r="N2080" s="34"/>
      <c r="O2080" s="34">
        <f t="shared" si="350"/>
        <v>700000</v>
      </c>
      <c r="P2080" s="34"/>
      <c r="Q2080" s="34"/>
      <c r="R2080" s="34"/>
      <c r="S2080" s="34"/>
      <c r="T2080" s="3" t="s">
        <v>2148</v>
      </c>
    </row>
    <row r="2081" spans="1:21" x14ac:dyDescent="0.35">
      <c r="A2081" s="3" t="s">
        <v>127</v>
      </c>
      <c r="B2081" s="3"/>
      <c r="C2081" s="3"/>
      <c r="D2081" s="3"/>
      <c r="E2081" s="34"/>
      <c r="F2081" s="34"/>
      <c r="G2081" s="34"/>
      <c r="H2081" s="34"/>
      <c r="I2081" s="34"/>
      <c r="J2081" s="34"/>
      <c r="K2081" s="98">
        <v>44879</v>
      </c>
      <c r="L2081" s="3" t="s">
        <v>1204</v>
      </c>
      <c r="M2081" s="34"/>
      <c r="N2081" s="34">
        <v>-345800</v>
      </c>
      <c r="O2081" s="34">
        <f t="shared" si="350"/>
        <v>-345800</v>
      </c>
      <c r="P2081" s="34"/>
      <c r="Q2081" s="34"/>
      <c r="R2081" s="34"/>
      <c r="S2081" s="34"/>
      <c r="T2081" s="3" t="s">
        <v>2148</v>
      </c>
    </row>
    <row r="2082" spans="1:21" x14ac:dyDescent="0.35">
      <c r="A2082" s="3" t="s">
        <v>127</v>
      </c>
      <c r="B2082" s="3"/>
      <c r="C2082" s="3"/>
      <c r="D2082" s="3"/>
      <c r="E2082" s="34"/>
      <c r="F2082" s="34"/>
      <c r="G2082" s="34"/>
      <c r="H2082" s="34"/>
      <c r="I2082" s="34"/>
      <c r="J2082" s="34"/>
      <c r="K2082" s="98">
        <v>45008</v>
      </c>
      <c r="L2082" s="3" t="s">
        <v>316</v>
      </c>
      <c r="M2082" s="34">
        <v>-474000</v>
      </c>
      <c r="N2082" s="34"/>
      <c r="O2082" s="34">
        <f t="shared" si="350"/>
        <v>-474000</v>
      </c>
      <c r="P2082" s="34"/>
      <c r="Q2082" s="34"/>
      <c r="R2082" s="34"/>
      <c r="S2082" s="34"/>
      <c r="T2082" s="3" t="s">
        <v>2148</v>
      </c>
    </row>
    <row r="2083" spans="1:21" x14ac:dyDescent="0.35">
      <c r="A2083" s="3" t="s">
        <v>127</v>
      </c>
      <c r="B2083" s="3"/>
      <c r="C2083" s="3"/>
      <c r="D2083" s="3"/>
      <c r="E2083" s="34"/>
      <c r="F2083" s="34"/>
      <c r="G2083" s="34"/>
      <c r="H2083" s="34"/>
      <c r="I2083" s="34"/>
      <c r="J2083" s="34"/>
      <c r="K2083" s="98">
        <v>45014</v>
      </c>
      <c r="L2083" s="3" t="s">
        <v>316</v>
      </c>
      <c r="M2083" s="34">
        <v>-25000</v>
      </c>
      <c r="N2083" s="34"/>
      <c r="O2083" s="34">
        <f t="shared" si="350"/>
        <v>-25000</v>
      </c>
      <c r="P2083" s="34"/>
      <c r="Q2083" s="34"/>
      <c r="R2083" s="34"/>
      <c r="S2083" s="34"/>
      <c r="T2083" s="3" t="s">
        <v>2148</v>
      </c>
    </row>
    <row r="2084" spans="1:21" x14ac:dyDescent="0.35">
      <c r="A2084" s="3" t="s">
        <v>127</v>
      </c>
      <c r="B2084" s="3"/>
      <c r="C2084" s="3"/>
      <c r="D2084" s="3"/>
      <c r="E2084" s="34"/>
      <c r="F2084" s="34"/>
      <c r="G2084" s="34"/>
      <c r="H2084" s="34"/>
      <c r="I2084" s="34"/>
      <c r="J2084" s="34"/>
      <c r="K2084" s="98">
        <v>45014</v>
      </c>
      <c r="L2084" s="3" t="s">
        <v>9</v>
      </c>
      <c r="M2084" s="34"/>
      <c r="N2084" s="34">
        <v>25000</v>
      </c>
      <c r="O2084" s="34">
        <f t="shared" si="350"/>
        <v>25000</v>
      </c>
      <c r="P2084" s="34"/>
      <c r="Q2084" s="34"/>
      <c r="R2084" s="34"/>
      <c r="S2084" s="34"/>
      <c r="T2084" s="3" t="s">
        <v>2148</v>
      </c>
    </row>
    <row r="2085" spans="1:21" x14ac:dyDescent="0.35">
      <c r="A2085" s="3" t="s">
        <v>127</v>
      </c>
      <c r="B2085" s="3"/>
      <c r="C2085" s="3"/>
      <c r="D2085" s="3"/>
      <c r="E2085" s="34"/>
      <c r="F2085" s="34"/>
      <c r="G2085" s="34"/>
      <c r="H2085" s="34"/>
      <c r="I2085" s="34"/>
      <c r="J2085" s="34"/>
      <c r="K2085" s="3"/>
      <c r="L2085" s="3"/>
      <c r="M2085" s="34"/>
      <c r="N2085" s="34"/>
      <c r="O2085" s="34"/>
      <c r="P2085" s="34"/>
      <c r="Q2085" s="34"/>
      <c r="R2085" s="34"/>
      <c r="S2085" s="34"/>
      <c r="T2085" s="3" t="s">
        <v>2148</v>
      </c>
    </row>
    <row r="2086" spans="1:21" s="95" customFormat="1" x14ac:dyDescent="0.35">
      <c r="A2086" s="18"/>
      <c r="B2086" s="18"/>
      <c r="C2086" s="18"/>
      <c r="D2086" s="18"/>
      <c r="E2086" s="23"/>
      <c r="F2086" s="23"/>
      <c r="G2086" s="23"/>
      <c r="H2086" s="23"/>
      <c r="I2086" s="23"/>
      <c r="J2086" s="23"/>
      <c r="K2086" s="18"/>
      <c r="L2086" s="18"/>
      <c r="M2086" s="23">
        <f t="shared" ref="M2086:N2086" si="351">SUM(M2064:M2085)</f>
        <v>1136000</v>
      </c>
      <c r="N2086" s="23">
        <f t="shared" si="351"/>
        <v>427200</v>
      </c>
      <c r="O2086" s="23">
        <f>SUM(O2064:O2085)</f>
        <v>1563200</v>
      </c>
      <c r="P2086" s="23">
        <f>+I2063-M2086</f>
        <v>-1136000</v>
      </c>
      <c r="Q2086" s="23">
        <f>+J2063-N2086</f>
        <v>1136800</v>
      </c>
      <c r="R2086" s="23">
        <f>+P2086+Q2086</f>
        <v>800</v>
      </c>
      <c r="S2086" s="23">
        <f>+O2086</f>
        <v>1563200</v>
      </c>
      <c r="T2086" s="18"/>
      <c r="U2086" s="95" t="s">
        <v>2302</v>
      </c>
    </row>
    <row r="2087" spans="1:21" x14ac:dyDescent="0.35">
      <c r="A2087" s="3" t="s">
        <v>128</v>
      </c>
      <c r="B2087" s="3" t="s">
        <v>326</v>
      </c>
      <c r="C2087" s="3"/>
      <c r="D2087" s="3">
        <v>70</v>
      </c>
      <c r="E2087" s="34">
        <v>10000</v>
      </c>
      <c r="F2087" s="34">
        <f>+D2087*0.8364</f>
        <v>58.548000000000002</v>
      </c>
      <c r="G2087" s="34"/>
      <c r="H2087" s="34">
        <f>+D2087*E2087</f>
        <v>700000</v>
      </c>
      <c r="I2087" s="34">
        <f>+CEILING(F2087*G2087,1000)</f>
        <v>0</v>
      </c>
      <c r="J2087" s="34">
        <f>(H2087-I2087)</f>
        <v>700000</v>
      </c>
      <c r="K2087" s="98">
        <v>44325</v>
      </c>
      <c r="L2087" s="3" t="s">
        <v>2109</v>
      </c>
      <c r="M2087" s="34"/>
      <c r="N2087" s="34"/>
      <c r="O2087" s="34"/>
      <c r="P2087" s="34"/>
      <c r="Q2087" s="34"/>
      <c r="R2087" s="34"/>
      <c r="S2087" s="34"/>
      <c r="T2087" s="3" t="s">
        <v>2153</v>
      </c>
      <c r="U2087" s="1" t="s">
        <v>2303</v>
      </c>
    </row>
    <row r="2088" spans="1:21" x14ac:dyDescent="0.35">
      <c r="A2088" s="3" t="s">
        <v>128</v>
      </c>
      <c r="B2088" s="3"/>
      <c r="C2088" s="3"/>
      <c r="D2088" s="3"/>
      <c r="E2088" s="34"/>
      <c r="F2088" s="34"/>
      <c r="G2088" s="34"/>
      <c r="H2088" s="34"/>
      <c r="I2088" s="34"/>
      <c r="J2088" s="34"/>
      <c r="K2088" s="98">
        <v>44325</v>
      </c>
      <c r="L2088" s="100" t="s">
        <v>2292</v>
      </c>
      <c r="M2088" s="100">
        <v>5000</v>
      </c>
      <c r="N2088" s="34"/>
      <c r="O2088" s="34">
        <f t="shared" ref="O2088:O2101" si="352">+SUM(M2088:N2088)</f>
        <v>5000</v>
      </c>
      <c r="P2088" s="34"/>
      <c r="Q2088" s="34"/>
      <c r="R2088" s="34"/>
      <c r="S2088" s="34"/>
      <c r="T2088" s="3" t="s">
        <v>2153</v>
      </c>
    </row>
    <row r="2089" spans="1:21" x14ac:dyDescent="0.35">
      <c r="A2089" s="3" t="s">
        <v>128</v>
      </c>
      <c r="B2089" s="3"/>
      <c r="C2089" s="3"/>
      <c r="D2089" s="3"/>
      <c r="E2089" s="34"/>
      <c r="F2089" s="34"/>
      <c r="G2089" s="34"/>
      <c r="H2089" s="34"/>
      <c r="I2089" s="34"/>
      <c r="J2089" s="34"/>
      <c r="K2089" s="98">
        <v>44453</v>
      </c>
      <c r="L2089" s="3" t="s">
        <v>1182</v>
      </c>
      <c r="M2089" s="34"/>
      <c r="N2089" s="34">
        <v>175000</v>
      </c>
      <c r="O2089" s="34">
        <f t="shared" si="352"/>
        <v>175000</v>
      </c>
      <c r="P2089" s="34"/>
      <c r="Q2089" s="34"/>
      <c r="R2089" s="34"/>
      <c r="S2089" s="34"/>
      <c r="T2089" s="3" t="s">
        <v>2153</v>
      </c>
    </row>
    <row r="2090" spans="1:21" x14ac:dyDescent="0.35">
      <c r="A2090" s="3" t="s">
        <v>128</v>
      </c>
      <c r="B2090" s="3"/>
      <c r="C2090" s="3"/>
      <c r="D2090" s="3"/>
      <c r="E2090" s="34"/>
      <c r="F2090" s="34"/>
      <c r="G2090" s="34"/>
      <c r="H2090" s="34"/>
      <c r="I2090" s="34"/>
      <c r="J2090" s="34"/>
      <c r="K2090" s="98">
        <v>44507</v>
      </c>
      <c r="L2090" s="3" t="s">
        <v>9</v>
      </c>
      <c r="M2090" s="34"/>
      <c r="N2090" s="34">
        <v>-5000</v>
      </c>
      <c r="O2090" s="34">
        <f t="shared" si="352"/>
        <v>-5000</v>
      </c>
      <c r="P2090" s="34"/>
      <c r="Q2090" s="34"/>
      <c r="R2090" s="34"/>
      <c r="S2090" s="34"/>
      <c r="T2090" s="3" t="s">
        <v>2153</v>
      </c>
    </row>
    <row r="2091" spans="1:21" x14ac:dyDescent="0.35">
      <c r="A2091" s="3" t="s">
        <v>128</v>
      </c>
      <c r="B2091" s="3"/>
      <c r="C2091" s="3" t="s">
        <v>252</v>
      </c>
      <c r="D2091" s="3"/>
      <c r="E2091" s="34"/>
      <c r="F2091" s="34"/>
      <c r="G2091" s="34"/>
      <c r="H2091" s="34"/>
      <c r="I2091" s="34"/>
      <c r="J2091" s="34"/>
      <c r="K2091" s="98">
        <v>44589</v>
      </c>
      <c r="L2091" s="3" t="s">
        <v>316</v>
      </c>
      <c r="M2091" s="34">
        <v>5000</v>
      </c>
      <c r="N2091" s="34"/>
      <c r="O2091" s="34">
        <f t="shared" si="352"/>
        <v>5000</v>
      </c>
      <c r="P2091" s="34"/>
      <c r="Q2091" s="34"/>
      <c r="R2091" s="34"/>
      <c r="S2091" s="34"/>
      <c r="T2091" s="3" t="s">
        <v>2153</v>
      </c>
    </row>
    <row r="2092" spans="1:21" x14ac:dyDescent="0.35">
      <c r="A2092" s="3" t="s">
        <v>128</v>
      </c>
      <c r="B2092" s="3"/>
      <c r="C2092" s="3" t="s">
        <v>252</v>
      </c>
      <c r="D2092" s="3"/>
      <c r="E2092" s="34"/>
      <c r="F2092" s="34"/>
      <c r="G2092" s="34"/>
      <c r="H2092" s="34"/>
      <c r="I2092" s="34"/>
      <c r="J2092" s="34"/>
      <c r="K2092" s="98">
        <v>44601</v>
      </c>
      <c r="L2092" s="3" t="s">
        <v>316</v>
      </c>
      <c r="M2092" s="34">
        <v>50000</v>
      </c>
      <c r="N2092" s="34"/>
      <c r="O2092" s="34">
        <f t="shared" si="352"/>
        <v>50000</v>
      </c>
      <c r="P2092" s="34"/>
      <c r="Q2092" s="34"/>
      <c r="R2092" s="34"/>
      <c r="S2092" s="34"/>
      <c r="T2092" s="3" t="s">
        <v>2153</v>
      </c>
    </row>
    <row r="2093" spans="1:21" x14ac:dyDescent="0.35">
      <c r="A2093" s="3" t="s">
        <v>128</v>
      </c>
      <c r="B2093" s="3"/>
      <c r="C2093" s="3" t="s">
        <v>252</v>
      </c>
      <c r="D2093" s="3"/>
      <c r="E2093" s="34"/>
      <c r="F2093" s="34"/>
      <c r="G2093" s="34"/>
      <c r="H2093" s="34"/>
      <c r="I2093" s="34"/>
      <c r="J2093" s="34"/>
      <c r="K2093" s="98">
        <v>44601</v>
      </c>
      <c r="L2093" s="3" t="s">
        <v>316</v>
      </c>
      <c r="M2093" s="34">
        <v>25000</v>
      </c>
      <c r="N2093" s="34"/>
      <c r="O2093" s="34">
        <f t="shared" si="352"/>
        <v>25000</v>
      </c>
      <c r="P2093" s="34"/>
      <c r="Q2093" s="34"/>
      <c r="R2093" s="34"/>
      <c r="S2093" s="34"/>
      <c r="T2093" s="3" t="s">
        <v>2153</v>
      </c>
    </row>
    <row r="2094" spans="1:21" x14ac:dyDescent="0.35">
      <c r="A2094" s="3" t="s">
        <v>128</v>
      </c>
      <c r="B2094" s="3"/>
      <c r="C2094" s="3"/>
      <c r="D2094" s="3"/>
      <c r="E2094" s="34"/>
      <c r="F2094" s="34"/>
      <c r="G2094" s="34"/>
      <c r="H2094" s="34"/>
      <c r="I2094" s="34"/>
      <c r="J2094" s="34"/>
      <c r="K2094" s="98"/>
      <c r="L2094" s="100" t="s">
        <v>2283</v>
      </c>
      <c r="M2094" s="34"/>
      <c r="N2094" s="100">
        <v>-175000</v>
      </c>
      <c r="O2094" s="34">
        <f t="shared" si="352"/>
        <v>-175000</v>
      </c>
      <c r="P2094" s="34"/>
      <c r="Q2094" s="34"/>
      <c r="R2094" s="34"/>
      <c r="S2094" s="34"/>
      <c r="T2094" s="3" t="s">
        <v>2153</v>
      </c>
    </row>
    <row r="2095" spans="1:21" x14ac:dyDescent="0.35">
      <c r="A2095" s="3" t="s">
        <v>128</v>
      </c>
      <c r="B2095" s="3"/>
      <c r="C2095" s="3"/>
      <c r="D2095" s="3"/>
      <c r="E2095" s="34"/>
      <c r="F2095" s="34"/>
      <c r="G2095" s="34"/>
      <c r="H2095" s="34"/>
      <c r="I2095" s="34"/>
      <c r="J2095" s="34"/>
      <c r="K2095" s="98">
        <v>44724</v>
      </c>
      <c r="L2095" s="100" t="s">
        <v>2293</v>
      </c>
      <c r="M2095" s="34"/>
      <c r="N2095" s="100">
        <v>549710</v>
      </c>
      <c r="O2095" s="34">
        <f t="shared" si="352"/>
        <v>549710</v>
      </c>
      <c r="P2095" s="34"/>
      <c r="Q2095" s="34"/>
      <c r="R2095" s="34"/>
      <c r="S2095" s="34"/>
      <c r="T2095" s="3" t="s">
        <v>2153</v>
      </c>
    </row>
    <row r="2096" spans="1:21" x14ac:dyDescent="0.35">
      <c r="A2096" s="3" t="s">
        <v>128</v>
      </c>
      <c r="B2096" s="3"/>
      <c r="C2096" s="3"/>
      <c r="D2096" s="3"/>
      <c r="E2096" s="34"/>
      <c r="F2096" s="34"/>
      <c r="G2096" s="34"/>
      <c r="H2096" s="34"/>
      <c r="I2096" s="34"/>
      <c r="J2096" s="34"/>
      <c r="K2096" s="98">
        <v>44754</v>
      </c>
      <c r="L2096" s="3" t="s">
        <v>9</v>
      </c>
      <c r="M2096" s="34"/>
      <c r="N2096" s="34">
        <v>50000</v>
      </c>
      <c r="O2096" s="34">
        <f t="shared" si="352"/>
        <v>50000</v>
      </c>
      <c r="P2096" s="34"/>
      <c r="Q2096" s="34"/>
      <c r="R2096" s="34"/>
      <c r="S2096" s="34"/>
      <c r="T2096" s="3" t="s">
        <v>2153</v>
      </c>
    </row>
    <row r="2097" spans="1:21" x14ac:dyDescent="0.35">
      <c r="A2097" s="3" t="s">
        <v>128</v>
      </c>
      <c r="B2097" s="3"/>
      <c r="C2097" s="3"/>
      <c r="D2097" s="3"/>
      <c r="E2097" s="34"/>
      <c r="F2097" s="34"/>
      <c r="G2097" s="34"/>
      <c r="H2097" s="34"/>
      <c r="I2097" s="34"/>
      <c r="J2097" s="34"/>
      <c r="K2097" s="98">
        <v>44760</v>
      </c>
      <c r="L2097" s="3" t="s">
        <v>316</v>
      </c>
      <c r="M2097" s="34">
        <v>317000</v>
      </c>
      <c r="N2097" s="34"/>
      <c r="O2097" s="34">
        <f t="shared" si="352"/>
        <v>317000</v>
      </c>
      <c r="P2097" s="34"/>
      <c r="Q2097" s="34"/>
      <c r="R2097" s="34"/>
      <c r="S2097" s="34"/>
      <c r="T2097" s="3" t="s">
        <v>2153</v>
      </c>
    </row>
    <row r="2098" spans="1:21" x14ac:dyDescent="0.35">
      <c r="A2098" s="3" t="s">
        <v>128</v>
      </c>
      <c r="B2098" s="3"/>
      <c r="C2098" s="3"/>
      <c r="D2098" s="3"/>
      <c r="E2098" s="34"/>
      <c r="F2098" s="34"/>
      <c r="G2098" s="34"/>
      <c r="H2098" s="34"/>
      <c r="I2098" s="34"/>
      <c r="J2098" s="34"/>
      <c r="K2098" s="98"/>
      <c r="L2098" s="100" t="s">
        <v>2294</v>
      </c>
      <c r="M2098" s="34"/>
      <c r="N2098" s="100">
        <v>-115000</v>
      </c>
      <c r="O2098" s="34">
        <f t="shared" si="352"/>
        <v>-115000</v>
      </c>
      <c r="P2098" s="34"/>
      <c r="Q2098" s="34"/>
      <c r="R2098" s="34"/>
      <c r="S2098" s="34"/>
      <c r="T2098" s="3" t="s">
        <v>2153</v>
      </c>
    </row>
    <row r="2099" spans="1:21" x14ac:dyDescent="0.35">
      <c r="A2099" s="3" t="s">
        <v>2104</v>
      </c>
      <c r="B2099" s="3"/>
      <c r="C2099" s="3"/>
      <c r="D2099" s="3"/>
      <c r="E2099" s="34"/>
      <c r="F2099" s="34"/>
      <c r="G2099" s="34"/>
      <c r="H2099" s="34"/>
      <c r="I2099" s="34"/>
      <c r="J2099" s="34"/>
      <c r="K2099" s="98">
        <v>44850</v>
      </c>
      <c r="L2099" s="100" t="s">
        <v>2225</v>
      </c>
      <c r="M2099" s="34"/>
      <c r="N2099" s="100">
        <v>-181710</v>
      </c>
      <c r="O2099" s="34">
        <f t="shared" si="352"/>
        <v>-181710</v>
      </c>
      <c r="P2099" s="34"/>
      <c r="Q2099" s="34"/>
      <c r="R2099" s="34"/>
      <c r="S2099" s="34"/>
      <c r="T2099" s="3" t="s">
        <v>2156</v>
      </c>
    </row>
    <row r="2100" spans="1:21" x14ac:dyDescent="0.35">
      <c r="A2100" s="3" t="s">
        <v>128</v>
      </c>
      <c r="B2100" s="3"/>
      <c r="C2100" s="3"/>
      <c r="D2100" s="3"/>
      <c r="E2100" s="34"/>
      <c r="F2100" s="34"/>
      <c r="G2100" s="34"/>
      <c r="H2100" s="34"/>
      <c r="I2100" s="34"/>
      <c r="J2100" s="34"/>
      <c r="K2100" s="98">
        <v>45014</v>
      </c>
      <c r="L2100" s="3" t="s">
        <v>316</v>
      </c>
      <c r="M2100" s="34">
        <v>-125000</v>
      </c>
      <c r="N2100" s="34"/>
      <c r="O2100" s="34">
        <f t="shared" si="352"/>
        <v>-125000</v>
      </c>
      <c r="P2100" s="34"/>
      <c r="Q2100" s="34"/>
      <c r="R2100" s="34"/>
      <c r="S2100" s="34"/>
      <c r="T2100" s="3" t="s">
        <v>2156</v>
      </c>
    </row>
    <row r="2101" spans="1:21" x14ac:dyDescent="0.35">
      <c r="A2101" s="3" t="s">
        <v>128</v>
      </c>
      <c r="B2101" s="3"/>
      <c r="C2101" s="3"/>
      <c r="D2101" s="3"/>
      <c r="E2101" s="34"/>
      <c r="F2101" s="34"/>
      <c r="G2101" s="34"/>
      <c r="H2101" s="34"/>
      <c r="I2101" s="34"/>
      <c r="J2101" s="34"/>
      <c r="K2101" s="98">
        <v>45014</v>
      </c>
      <c r="L2101" s="3" t="s">
        <v>9</v>
      </c>
      <c r="M2101" s="34"/>
      <c r="N2101" s="34">
        <v>125000</v>
      </c>
      <c r="O2101" s="34">
        <f t="shared" si="352"/>
        <v>125000</v>
      </c>
      <c r="P2101" s="34"/>
      <c r="Q2101" s="34"/>
      <c r="R2101" s="34"/>
      <c r="S2101" s="34"/>
      <c r="T2101" s="3" t="s">
        <v>2156</v>
      </c>
    </row>
    <row r="2102" spans="1:21" x14ac:dyDescent="0.35">
      <c r="A2102" s="3" t="s">
        <v>128</v>
      </c>
      <c r="B2102" s="3"/>
      <c r="C2102" s="3"/>
      <c r="D2102" s="3"/>
      <c r="E2102" s="34"/>
      <c r="F2102" s="34"/>
      <c r="G2102" s="34"/>
      <c r="H2102" s="34"/>
      <c r="I2102" s="34"/>
      <c r="J2102" s="34"/>
      <c r="K2102" s="3"/>
      <c r="L2102" s="3"/>
      <c r="M2102" s="34"/>
      <c r="N2102" s="34"/>
      <c r="O2102" s="34"/>
      <c r="P2102" s="34"/>
      <c r="Q2102" s="34"/>
      <c r="R2102" s="34"/>
      <c r="S2102" s="34"/>
      <c r="T2102" s="3" t="s">
        <v>2153</v>
      </c>
    </row>
    <row r="2103" spans="1:21" s="95" customFormat="1" x14ac:dyDescent="0.35">
      <c r="A2103" s="18"/>
      <c r="B2103" s="18"/>
      <c r="C2103" s="18"/>
      <c r="D2103" s="18"/>
      <c r="E2103" s="23"/>
      <c r="F2103" s="23"/>
      <c r="G2103" s="23"/>
      <c r="H2103" s="23"/>
      <c r="I2103" s="23"/>
      <c r="J2103" s="23"/>
      <c r="K2103" s="18"/>
      <c r="L2103" s="18"/>
      <c r="M2103" s="23">
        <f t="shared" ref="M2103:N2103" si="353">SUM(M2088:M2102)</f>
        <v>277000</v>
      </c>
      <c r="N2103" s="23">
        <f t="shared" si="353"/>
        <v>423000</v>
      </c>
      <c r="O2103" s="23">
        <f>SUM(O2088:O2102)</f>
        <v>700000</v>
      </c>
      <c r="P2103" s="23">
        <f>+I2087-M2103</f>
        <v>-277000</v>
      </c>
      <c r="Q2103" s="23">
        <f>+J2087-N2103</f>
        <v>277000</v>
      </c>
      <c r="R2103" s="23">
        <f>+P2103+Q2103</f>
        <v>0</v>
      </c>
      <c r="S2103" s="23">
        <f>+O2103</f>
        <v>700000</v>
      </c>
      <c r="T2103" s="18"/>
      <c r="U2103" s="95" t="s">
        <v>2302</v>
      </c>
    </row>
    <row r="2104" spans="1:21" x14ac:dyDescent="0.35">
      <c r="A2104" s="3" t="s">
        <v>129</v>
      </c>
      <c r="B2104" s="3" t="s">
        <v>326</v>
      </c>
      <c r="C2104" s="3"/>
      <c r="D2104" s="3">
        <v>133.15</v>
      </c>
      <c r="E2104" s="34">
        <v>11500</v>
      </c>
      <c r="F2104" s="34">
        <f>+D2104*0.8364</f>
        <v>111.36666000000001</v>
      </c>
      <c r="G2104" s="34"/>
      <c r="H2104" s="34">
        <f>+D2104*E2104</f>
        <v>1531225</v>
      </c>
      <c r="I2104" s="34">
        <f>+CEILING(F2104*G2104,1000)</f>
        <v>0</v>
      </c>
      <c r="J2104" s="34">
        <f>(H2104-I2104)</f>
        <v>1531225</v>
      </c>
      <c r="K2104" s="98">
        <v>44612</v>
      </c>
      <c r="L2104" s="3" t="s">
        <v>2109</v>
      </c>
      <c r="M2104" s="34"/>
      <c r="N2104" s="34"/>
      <c r="O2104" s="34"/>
      <c r="P2104" s="34"/>
      <c r="Q2104" s="34"/>
      <c r="R2104" s="34"/>
      <c r="S2104" s="34"/>
      <c r="T2104" s="3" t="s">
        <v>2150</v>
      </c>
      <c r="U2104" s="1" t="s">
        <v>2303</v>
      </c>
    </row>
    <row r="2105" spans="1:21" x14ac:dyDescent="0.35">
      <c r="A2105" s="3" t="s">
        <v>129</v>
      </c>
      <c r="B2105" s="3"/>
      <c r="C2105" s="3"/>
      <c r="D2105" s="3"/>
      <c r="E2105" s="34"/>
      <c r="F2105" s="34"/>
      <c r="G2105" s="34"/>
      <c r="H2105" s="34"/>
      <c r="I2105" s="34"/>
      <c r="J2105" s="34"/>
      <c r="K2105" s="98">
        <v>44612</v>
      </c>
      <c r="L2105" s="3" t="s">
        <v>9</v>
      </c>
      <c r="M2105" s="34"/>
      <c r="N2105" s="34">
        <v>50000</v>
      </c>
      <c r="O2105" s="34">
        <f t="shared" ref="O2105:O2110" si="354">+SUM(M2105:N2105)</f>
        <v>50000</v>
      </c>
      <c r="P2105" s="34"/>
      <c r="Q2105" s="34"/>
      <c r="R2105" s="34"/>
      <c r="S2105" s="34"/>
      <c r="T2105" s="3" t="s">
        <v>2150</v>
      </c>
    </row>
    <row r="2106" spans="1:21" x14ac:dyDescent="0.35">
      <c r="A2106" s="3" t="s">
        <v>129</v>
      </c>
      <c r="B2106" s="3"/>
      <c r="C2106" s="3"/>
      <c r="D2106" s="3"/>
      <c r="E2106" s="34"/>
      <c r="F2106" s="34"/>
      <c r="G2106" s="34"/>
      <c r="H2106" s="34"/>
      <c r="I2106" s="34"/>
      <c r="J2106" s="34"/>
      <c r="K2106" s="98">
        <v>44631</v>
      </c>
      <c r="L2106" s="3" t="s">
        <v>9</v>
      </c>
      <c r="M2106" s="34"/>
      <c r="N2106" s="34">
        <v>50000</v>
      </c>
      <c r="O2106" s="34">
        <f t="shared" si="354"/>
        <v>50000</v>
      </c>
      <c r="P2106" s="34"/>
      <c r="Q2106" s="34"/>
      <c r="R2106" s="34"/>
      <c r="S2106" s="34"/>
      <c r="T2106" s="3" t="s">
        <v>2150</v>
      </c>
    </row>
    <row r="2107" spans="1:21" x14ac:dyDescent="0.35">
      <c r="A2107" s="3" t="s">
        <v>129</v>
      </c>
      <c r="B2107" s="3"/>
      <c r="C2107" s="3"/>
      <c r="D2107" s="3"/>
      <c r="E2107" s="34"/>
      <c r="F2107" s="34"/>
      <c r="G2107" s="34"/>
      <c r="H2107" s="34"/>
      <c r="I2107" s="34"/>
      <c r="J2107" s="34"/>
      <c r="K2107" s="98">
        <v>44666</v>
      </c>
      <c r="L2107" s="3" t="s">
        <v>9</v>
      </c>
      <c r="M2107" s="34"/>
      <c r="N2107" s="34">
        <v>300000</v>
      </c>
      <c r="O2107" s="34">
        <f t="shared" si="354"/>
        <v>300000</v>
      </c>
      <c r="P2107" s="34"/>
      <c r="Q2107" s="34"/>
      <c r="R2107" s="34"/>
      <c r="S2107" s="34"/>
      <c r="T2107" s="3" t="s">
        <v>2150</v>
      </c>
    </row>
    <row r="2108" spans="1:21" x14ac:dyDescent="0.35">
      <c r="A2108" s="3" t="s">
        <v>129</v>
      </c>
      <c r="B2108" s="3"/>
      <c r="C2108" s="3"/>
      <c r="D2108" s="3"/>
      <c r="E2108" s="34"/>
      <c r="F2108" s="34"/>
      <c r="G2108" s="34"/>
      <c r="H2108" s="34"/>
      <c r="I2108" s="34"/>
      <c r="J2108" s="34"/>
      <c r="K2108" s="98">
        <v>44699</v>
      </c>
      <c r="L2108" s="3" t="s">
        <v>9</v>
      </c>
      <c r="M2108" s="34"/>
      <c r="N2108" s="34">
        <v>300000</v>
      </c>
      <c r="O2108" s="34">
        <f t="shared" si="354"/>
        <v>300000</v>
      </c>
      <c r="P2108" s="34"/>
      <c r="Q2108" s="34"/>
      <c r="R2108" s="34"/>
      <c r="S2108" s="34"/>
      <c r="T2108" s="3" t="s">
        <v>2150</v>
      </c>
    </row>
    <row r="2109" spans="1:21" x14ac:dyDescent="0.35">
      <c r="A2109" s="3" t="s">
        <v>129</v>
      </c>
      <c r="B2109" s="3"/>
      <c r="C2109" s="3"/>
      <c r="D2109" s="3"/>
      <c r="E2109" s="34"/>
      <c r="F2109" s="34"/>
      <c r="G2109" s="34"/>
      <c r="H2109" s="34"/>
      <c r="I2109" s="34"/>
      <c r="J2109" s="34"/>
      <c r="K2109" s="98">
        <v>44720</v>
      </c>
      <c r="L2109" s="3" t="s">
        <v>9</v>
      </c>
      <c r="M2109" s="34"/>
      <c r="N2109" s="34">
        <v>169200</v>
      </c>
      <c r="O2109" s="34">
        <f t="shared" si="354"/>
        <v>169200</v>
      </c>
      <c r="P2109" s="34"/>
      <c r="Q2109" s="34"/>
      <c r="R2109" s="34"/>
      <c r="S2109" s="34"/>
      <c r="T2109" s="3" t="s">
        <v>2150</v>
      </c>
    </row>
    <row r="2110" spans="1:21" x14ac:dyDescent="0.35">
      <c r="A2110" s="3" t="s">
        <v>129</v>
      </c>
      <c r="B2110" s="3"/>
      <c r="C2110" s="3"/>
      <c r="D2110" s="3"/>
      <c r="E2110" s="34"/>
      <c r="F2110" s="34"/>
      <c r="G2110" s="34"/>
      <c r="H2110" s="34"/>
      <c r="I2110" s="34"/>
      <c r="J2110" s="34"/>
      <c r="K2110" s="98">
        <v>45089</v>
      </c>
      <c r="L2110" s="3" t="s">
        <v>316</v>
      </c>
      <c r="M2110" s="34">
        <v>662000</v>
      </c>
      <c r="N2110" s="34"/>
      <c r="O2110" s="34">
        <f t="shared" si="354"/>
        <v>662000</v>
      </c>
      <c r="P2110" s="34"/>
      <c r="Q2110" s="34"/>
      <c r="R2110" s="34"/>
      <c r="S2110" s="34"/>
      <c r="T2110" s="3" t="s">
        <v>2150</v>
      </c>
    </row>
    <row r="2111" spans="1:21" x14ac:dyDescent="0.35">
      <c r="A2111" s="3" t="s">
        <v>129</v>
      </c>
      <c r="B2111" s="3"/>
      <c r="C2111" s="3"/>
      <c r="D2111" s="3"/>
      <c r="E2111" s="34"/>
      <c r="F2111" s="34"/>
      <c r="G2111" s="34"/>
      <c r="H2111" s="34"/>
      <c r="I2111" s="34"/>
      <c r="J2111" s="34"/>
      <c r="K2111" s="3"/>
      <c r="L2111" s="3"/>
      <c r="M2111" s="34"/>
      <c r="N2111" s="34"/>
      <c r="O2111" s="34"/>
      <c r="P2111" s="34"/>
      <c r="Q2111" s="34"/>
      <c r="R2111" s="34"/>
      <c r="S2111" s="34"/>
      <c r="T2111" s="3" t="s">
        <v>2150</v>
      </c>
    </row>
    <row r="2112" spans="1:21" s="95" customFormat="1" x14ac:dyDescent="0.35">
      <c r="A2112" s="18"/>
      <c r="B2112" s="18"/>
      <c r="C2112" s="18"/>
      <c r="D2112" s="18"/>
      <c r="E2112" s="23"/>
      <c r="F2112" s="23"/>
      <c r="G2112" s="23"/>
      <c r="H2112" s="23"/>
      <c r="I2112" s="23"/>
      <c r="J2112" s="23"/>
      <c r="K2112" s="18"/>
      <c r="L2112" s="18"/>
      <c r="M2112" s="23">
        <f t="shared" ref="M2112:N2112" si="355">SUM(M2105:M2111)</f>
        <v>662000</v>
      </c>
      <c r="N2112" s="23">
        <f t="shared" si="355"/>
        <v>869200</v>
      </c>
      <c r="O2112" s="23">
        <f>SUM(O2105:O2111)</f>
        <v>1531200</v>
      </c>
      <c r="P2112" s="23">
        <f>+I2104-M2112</f>
        <v>-662000</v>
      </c>
      <c r="Q2112" s="23">
        <f>+J2104-N2112</f>
        <v>662025</v>
      </c>
      <c r="R2112" s="23">
        <f>+P2112+Q2112</f>
        <v>25</v>
      </c>
      <c r="S2112" s="23">
        <f>+O2112</f>
        <v>1531200</v>
      </c>
      <c r="T2112" s="18"/>
      <c r="U2112" s="95" t="s">
        <v>2302</v>
      </c>
    </row>
    <row r="2113" spans="1:21" x14ac:dyDescent="0.35">
      <c r="A2113" s="3" t="s">
        <v>130</v>
      </c>
      <c r="B2113" s="3" t="s">
        <v>326</v>
      </c>
      <c r="C2113" s="3"/>
      <c r="D2113" s="3">
        <v>206.49</v>
      </c>
      <c r="E2113" s="34">
        <v>12500</v>
      </c>
      <c r="F2113" s="34">
        <f>+D2113*0.8364</f>
        <v>172.70823600000003</v>
      </c>
      <c r="G2113" s="34"/>
      <c r="H2113" s="34">
        <f>+D2113*E2113</f>
        <v>2581125</v>
      </c>
      <c r="I2113" s="34">
        <f>+CEILING(F2113*G2113,1000)</f>
        <v>0</v>
      </c>
      <c r="J2113" s="34">
        <f>(H2113-I2113)</f>
        <v>2581125</v>
      </c>
      <c r="K2113" s="98">
        <v>44560</v>
      </c>
      <c r="L2113" s="3" t="s">
        <v>2109</v>
      </c>
      <c r="M2113" s="34"/>
      <c r="N2113" s="34"/>
      <c r="O2113" s="34"/>
      <c r="P2113" s="34"/>
      <c r="Q2113" s="34"/>
      <c r="R2113" s="34"/>
      <c r="S2113" s="34"/>
      <c r="T2113" s="3" t="s">
        <v>2150</v>
      </c>
      <c r="U2113" s="1" t="s">
        <v>2303</v>
      </c>
    </row>
    <row r="2114" spans="1:21" x14ac:dyDescent="0.35">
      <c r="A2114" s="3" t="s">
        <v>130</v>
      </c>
      <c r="B2114" s="3"/>
      <c r="C2114" s="3"/>
      <c r="D2114" s="3"/>
      <c r="E2114" s="34"/>
      <c r="F2114" s="34"/>
      <c r="G2114" s="34"/>
      <c r="H2114" s="34"/>
      <c r="I2114" s="34"/>
      <c r="J2114" s="34"/>
      <c r="K2114" s="98">
        <v>44560</v>
      </c>
      <c r="L2114" s="3" t="s">
        <v>9</v>
      </c>
      <c r="M2114" s="34"/>
      <c r="N2114" s="34">
        <v>5000</v>
      </c>
      <c r="O2114" s="34">
        <f t="shared" ref="O2114:O2120" si="356">+SUM(M2114:N2114)</f>
        <v>5000</v>
      </c>
      <c r="P2114" s="34"/>
      <c r="Q2114" s="34"/>
      <c r="R2114" s="34"/>
      <c r="S2114" s="34"/>
      <c r="T2114" s="3" t="s">
        <v>2150</v>
      </c>
    </row>
    <row r="2115" spans="1:21" x14ac:dyDescent="0.35">
      <c r="A2115" s="3" t="s">
        <v>130</v>
      </c>
      <c r="B2115" s="3"/>
      <c r="C2115" s="3"/>
      <c r="D2115" s="3"/>
      <c r="E2115" s="34"/>
      <c r="F2115" s="34"/>
      <c r="G2115" s="34"/>
      <c r="H2115" s="34"/>
      <c r="I2115" s="34"/>
      <c r="J2115" s="34"/>
      <c r="K2115" s="98">
        <v>44608</v>
      </c>
      <c r="L2115" s="3" t="s">
        <v>9</v>
      </c>
      <c r="M2115" s="34"/>
      <c r="N2115" s="34">
        <v>50000</v>
      </c>
      <c r="O2115" s="34">
        <f t="shared" si="356"/>
        <v>50000</v>
      </c>
      <c r="P2115" s="34"/>
      <c r="Q2115" s="34"/>
      <c r="R2115" s="34"/>
      <c r="S2115" s="34"/>
      <c r="T2115" s="3" t="s">
        <v>2150</v>
      </c>
    </row>
    <row r="2116" spans="1:21" x14ac:dyDescent="0.35">
      <c r="A2116" s="3" t="s">
        <v>130</v>
      </c>
      <c r="B2116" s="3"/>
      <c r="C2116" s="3"/>
      <c r="D2116" s="3"/>
      <c r="E2116" s="34"/>
      <c r="F2116" s="34"/>
      <c r="G2116" s="34"/>
      <c r="H2116" s="34"/>
      <c r="I2116" s="34"/>
      <c r="J2116" s="34"/>
      <c r="K2116" s="98">
        <v>44612</v>
      </c>
      <c r="L2116" s="3" t="s">
        <v>9</v>
      </c>
      <c r="M2116" s="34"/>
      <c r="N2116" s="34">
        <v>225000</v>
      </c>
      <c r="O2116" s="34">
        <f t="shared" si="356"/>
        <v>225000</v>
      </c>
      <c r="P2116" s="34"/>
      <c r="Q2116" s="34"/>
      <c r="R2116" s="34"/>
      <c r="S2116" s="34"/>
      <c r="T2116" s="3" t="s">
        <v>2150</v>
      </c>
    </row>
    <row r="2117" spans="1:21" x14ac:dyDescent="0.35">
      <c r="A2117" s="3" t="s">
        <v>130</v>
      </c>
      <c r="B2117" s="3"/>
      <c r="C2117" s="3"/>
      <c r="D2117" s="3"/>
      <c r="E2117" s="34"/>
      <c r="F2117" s="34"/>
      <c r="G2117" s="34"/>
      <c r="H2117" s="34"/>
      <c r="I2117" s="34"/>
      <c r="J2117" s="34"/>
      <c r="K2117" s="98">
        <v>44666</v>
      </c>
      <c r="L2117" s="3" t="s">
        <v>9</v>
      </c>
      <c r="M2117" s="34"/>
      <c r="N2117" s="34">
        <v>200000</v>
      </c>
      <c r="O2117" s="34">
        <f t="shared" si="356"/>
        <v>200000</v>
      </c>
      <c r="P2117" s="34"/>
      <c r="Q2117" s="34"/>
      <c r="R2117" s="34"/>
      <c r="S2117" s="34"/>
      <c r="T2117" s="3" t="s">
        <v>2150</v>
      </c>
    </row>
    <row r="2118" spans="1:21" x14ac:dyDescent="0.35">
      <c r="A2118" s="3" t="s">
        <v>130</v>
      </c>
      <c r="B2118" s="3"/>
      <c r="C2118" s="3"/>
      <c r="D2118" s="3"/>
      <c r="E2118" s="34"/>
      <c r="F2118" s="34"/>
      <c r="G2118" s="34"/>
      <c r="H2118" s="34"/>
      <c r="I2118" s="34"/>
      <c r="J2118" s="34"/>
      <c r="K2118" s="98">
        <v>44675</v>
      </c>
      <c r="L2118" s="3" t="s">
        <v>9</v>
      </c>
      <c r="M2118" s="34"/>
      <c r="N2118" s="34">
        <v>500000</v>
      </c>
      <c r="O2118" s="34">
        <f t="shared" si="356"/>
        <v>500000</v>
      </c>
      <c r="P2118" s="34"/>
      <c r="Q2118" s="34"/>
      <c r="R2118" s="34"/>
      <c r="S2118" s="34"/>
      <c r="T2118" s="3" t="s">
        <v>2150</v>
      </c>
    </row>
    <row r="2119" spans="1:21" x14ac:dyDescent="0.35">
      <c r="A2119" s="3" t="s">
        <v>130</v>
      </c>
      <c r="B2119" s="3"/>
      <c r="C2119" s="3"/>
      <c r="D2119" s="3"/>
      <c r="E2119" s="34"/>
      <c r="F2119" s="34"/>
      <c r="G2119" s="34"/>
      <c r="H2119" s="34"/>
      <c r="I2119" s="34"/>
      <c r="J2119" s="34"/>
      <c r="K2119" s="98">
        <v>44720</v>
      </c>
      <c r="L2119" s="3" t="s">
        <v>9</v>
      </c>
      <c r="M2119" s="34"/>
      <c r="N2119" s="34">
        <v>574000</v>
      </c>
      <c r="O2119" s="34">
        <f t="shared" si="356"/>
        <v>574000</v>
      </c>
      <c r="P2119" s="34"/>
      <c r="Q2119" s="34"/>
      <c r="R2119" s="34"/>
      <c r="S2119" s="34"/>
      <c r="T2119" s="3" t="s">
        <v>2150</v>
      </c>
    </row>
    <row r="2120" spans="1:21" x14ac:dyDescent="0.35">
      <c r="A2120" s="3" t="s">
        <v>130</v>
      </c>
      <c r="B2120" s="3"/>
      <c r="C2120" s="3"/>
      <c r="D2120" s="3"/>
      <c r="E2120" s="34"/>
      <c r="F2120" s="34"/>
      <c r="G2120" s="34"/>
      <c r="H2120" s="34"/>
      <c r="I2120" s="34"/>
      <c r="J2120" s="34"/>
      <c r="K2120" s="98">
        <v>45089</v>
      </c>
      <c r="L2120" s="3" t="s">
        <v>316</v>
      </c>
      <c r="M2120" s="34">
        <v>1027000</v>
      </c>
      <c r="N2120" s="34"/>
      <c r="O2120" s="34">
        <f t="shared" si="356"/>
        <v>1027000</v>
      </c>
      <c r="P2120" s="34"/>
      <c r="Q2120" s="34"/>
      <c r="R2120" s="34"/>
      <c r="S2120" s="34"/>
      <c r="T2120" s="3" t="s">
        <v>2150</v>
      </c>
    </row>
    <row r="2121" spans="1:21" x14ac:dyDescent="0.35">
      <c r="A2121" s="3" t="s">
        <v>130</v>
      </c>
      <c r="B2121" s="3"/>
      <c r="C2121" s="3"/>
      <c r="D2121" s="3"/>
      <c r="E2121" s="34"/>
      <c r="F2121" s="34"/>
      <c r="G2121" s="34"/>
      <c r="H2121" s="34"/>
      <c r="I2121" s="34"/>
      <c r="J2121" s="34"/>
      <c r="K2121" s="3"/>
      <c r="L2121" s="3"/>
      <c r="M2121" s="34"/>
      <c r="N2121" s="34"/>
      <c r="O2121" s="34"/>
      <c r="P2121" s="34"/>
      <c r="Q2121" s="34"/>
      <c r="R2121" s="34"/>
      <c r="S2121" s="34"/>
      <c r="T2121" s="3" t="s">
        <v>2150</v>
      </c>
    </row>
    <row r="2122" spans="1:21" s="95" customFormat="1" x14ac:dyDescent="0.35">
      <c r="A2122" s="18"/>
      <c r="B2122" s="18"/>
      <c r="C2122" s="18"/>
      <c r="D2122" s="18"/>
      <c r="E2122" s="23"/>
      <c r="F2122" s="23"/>
      <c r="G2122" s="23"/>
      <c r="H2122" s="23"/>
      <c r="I2122" s="23"/>
      <c r="J2122" s="23"/>
      <c r="K2122" s="18"/>
      <c r="L2122" s="18"/>
      <c r="M2122" s="23">
        <f t="shared" ref="M2122:N2122" si="357">SUM(M2114:M2121)</f>
        <v>1027000</v>
      </c>
      <c r="N2122" s="23">
        <f t="shared" si="357"/>
        <v>1554000</v>
      </c>
      <c r="O2122" s="23">
        <f>SUM(O2114:O2121)</f>
        <v>2581000</v>
      </c>
      <c r="P2122" s="23">
        <f>+I2113-M2122</f>
        <v>-1027000</v>
      </c>
      <c r="Q2122" s="23">
        <f>+J2113-N2122</f>
        <v>1027125</v>
      </c>
      <c r="R2122" s="23">
        <f>+P2122+Q2122</f>
        <v>125</v>
      </c>
      <c r="S2122" s="23">
        <f>+O2122</f>
        <v>2581000</v>
      </c>
      <c r="T2122" s="18"/>
      <c r="U2122" s="95" t="s">
        <v>2302</v>
      </c>
    </row>
    <row r="2123" spans="1:21" x14ac:dyDescent="0.35">
      <c r="A2123" s="3" t="s">
        <v>131</v>
      </c>
      <c r="B2123" s="3" t="s">
        <v>326</v>
      </c>
      <c r="C2123" s="3"/>
      <c r="D2123" s="3">
        <v>136.66999999999999</v>
      </c>
      <c r="E2123" s="34">
        <v>11500</v>
      </c>
      <c r="F2123" s="34">
        <f>+D2123*0.8364</f>
        <v>114.31078799999999</v>
      </c>
      <c r="G2123" s="34"/>
      <c r="H2123" s="34">
        <f>+D2123*E2123</f>
        <v>1571704.9999999998</v>
      </c>
      <c r="I2123" s="34">
        <f>+CEILING(F2123*G2123,1000)</f>
        <v>0</v>
      </c>
      <c r="J2123" s="34">
        <f>(H2123-I2123)</f>
        <v>1571704.9999999998</v>
      </c>
      <c r="K2123" s="98">
        <v>44448</v>
      </c>
      <c r="L2123" s="3" t="s">
        <v>2109</v>
      </c>
      <c r="M2123" s="34"/>
      <c r="N2123" s="34"/>
      <c r="O2123" s="34"/>
      <c r="P2123" s="34"/>
      <c r="Q2123" s="34"/>
      <c r="R2123" s="34"/>
      <c r="S2123" s="34"/>
      <c r="T2123" s="3" t="s">
        <v>2128</v>
      </c>
      <c r="U2123" s="1" t="s">
        <v>2303</v>
      </c>
    </row>
    <row r="2124" spans="1:21" x14ac:dyDescent="0.35">
      <c r="A2124" s="3" t="s">
        <v>131</v>
      </c>
      <c r="B2124" s="3"/>
      <c r="C2124" s="3"/>
      <c r="D2124" s="3"/>
      <c r="E2124" s="34"/>
      <c r="F2124" s="34"/>
      <c r="G2124" s="34"/>
      <c r="H2124" s="34"/>
      <c r="I2124" s="34"/>
      <c r="J2124" s="34"/>
      <c r="K2124" s="98">
        <v>44448</v>
      </c>
      <c r="L2124" s="3" t="s">
        <v>316</v>
      </c>
      <c r="M2124" s="34">
        <v>50000</v>
      </c>
      <c r="N2124" s="34"/>
      <c r="O2124" s="34">
        <f t="shared" ref="O2124:O2136" si="358">+SUM(M2124:N2124)</f>
        <v>50000</v>
      </c>
      <c r="P2124" s="34"/>
      <c r="Q2124" s="34"/>
      <c r="R2124" s="34"/>
      <c r="S2124" s="34"/>
      <c r="T2124" s="3" t="s">
        <v>2128</v>
      </c>
    </row>
    <row r="2125" spans="1:21" x14ac:dyDescent="0.35">
      <c r="A2125" s="3" t="s">
        <v>131</v>
      </c>
      <c r="B2125" s="3"/>
      <c r="C2125" s="3"/>
      <c r="D2125" s="3"/>
      <c r="E2125" s="34"/>
      <c r="F2125" s="34"/>
      <c r="G2125" s="34"/>
      <c r="H2125" s="34"/>
      <c r="I2125" s="34"/>
      <c r="J2125" s="34"/>
      <c r="K2125" s="98">
        <v>44448</v>
      </c>
      <c r="L2125" s="3" t="s">
        <v>316</v>
      </c>
      <c r="M2125" s="34">
        <v>50000</v>
      </c>
      <c r="N2125" s="34"/>
      <c r="O2125" s="34">
        <f t="shared" si="358"/>
        <v>50000</v>
      </c>
      <c r="P2125" s="34"/>
      <c r="Q2125" s="34"/>
      <c r="R2125" s="34"/>
      <c r="S2125" s="34"/>
      <c r="T2125" s="3" t="s">
        <v>2128</v>
      </c>
    </row>
    <row r="2126" spans="1:21" x14ac:dyDescent="0.35">
      <c r="A2126" s="3" t="s">
        <v>131</v>
      </c>
      <c r="B2126" s="3"/>
      <c r="C2126" s="3"/>
      <c r="D2126" s="3"/>
      <c r="E2126" s="34"/>
      <c r="F2126" s="34"/>
      <c r="G2126" s="34"/>
      <c r="H2126" s="34"/>
      <c r="I2126" s="34"/>
      <c r="J2126" s="34"/>
      <c r="K2126" s="98">
        <v>44455</v>
      </c>
      <c r="L2126" s="3" t="s">
        <v>316</v>
      </c>
      <c r="M2126" s="34">
        <v>640000</v>
      </c>
      <c r="N2126" s="34"/>
      <c r="O2126" s="34">
        <f t="shared" si="358"/>
        <v>640000</v>
      </c>
      <c r="P2126" s="34"/>
      <c r="Q2126" s="34"/>
      <c r="R2126" s="34"/>
      <c r="S2126" s="34"/>
      <c r="T2126" s="3" t="s">
        <v>2128</v>
      </c>
    </row>
    <row r="2127" spans="1:21" x14ac:dyDescent="0.35">
      <c r="A2127" s="3" t="s">
        <v>131</v>
      </c>
      <c r="B2127" s="3"/>
      <c r="C2127" s="3"/>
      <c r="D2127" s="3"/>
      <c r="E2127" s="34"/>
      <c r="F2127" s="34"/>
      <c r="G2127" s="34"/>
      <c r="H2127" s="34"/>
      <c r="I2127" s="34"/>
      <c r="J2127" s="34"/>
      <c r="K2127" s="98">
        <v>44454</v>
      </c>
      <c r="L2127" s="3" t="s">
        <v>316</v>
      </c>
      <c r="M2127" s="34">
        <v>50000</v>
      </c>
      <c r="N2127" s="34"/>
      <c r="O2127" s="34">
        <f t="shared" si="358"/>
        <v>50000</v>
      </c>
      <c r="P2127" s="34"/>
      <c r="Q2127" s="34"/>
      <c r="R2127" s="34"/>
      <c r="S2127" s="34"/>
      <c r="T2127" s="3" t="s">
        <v>2128</v>
      </c>
    </row>
    <row r="2128" spans="1:21" x14ac:dyDescent="0.35">
      <c r="A2128" s="3" t="s">
        <v>131</v>
      </c>
      <c r="B2128" s="3"/>
      <c r="C2128" s="3"/>
      <c r="D2128" s="3"/>
      <c r="E2128" s="34"/>
      <c r="F2128" s="34"/>
      <c r="G2128" s="34"/>
      <c r="H2128" s="34"/>
      <c r="I2128" s="34"/>
      <c r="J2128" s="34"/>
      <c r="K2128" s="98">
        <v>44540</v>
      </c>
      <c r="L2128" s="3" t="s">
        <v>9</v>
      </c>
      <c r="M2128" s="34"/>
      <c r="N2128" s="34">
        <v>270000</v>
      </c>
      <c r="O2128" s="34">
        <f t="shared" si="358"/>
        <v>270000</v>
      </c>
      <c r="P2128" s="34"/>
      <c r="Q2128" s="34"/>
      <c r="R2128" s="34"/>
      <c r="S2128" s="34"/>
      <c r="T2128" s="3" t="s">
        <v>2128</v>
      </c>
    </row>
    <row r="2129" spans="1:21" x14ac:dyDescent="0.35">
      <c r="A2129" s="3" t="s">
        <v>131</v>
      </c>
      <c r="B2129" s="3"/>
      <c r="C2129" s="3"/>
      <c r="D2129" s="3"/>
      <c r="E2129" s="34"/>
      <c r="F2129" s="34"/>
      <c r="G2129" s="34"/>
      <c r="H2129" s="34"/>
      <c r="I2129" s="34"/>
      <c r="J2129" s="34"/>
      <c r="K2129" s="98">
        <v>44677</v>
      </c>
      <c r="L2129" s="3" t="s">
        <v>9</v>
      </c>
      <c r="M2129" s="34"/>
      <c r="N2129" s="34">
        <v>390000</v>
      </c>
      <c r="O2129" s="34">
        <f t="shared" si="358"/>
        <v>390000</v>
      </c>
      <c r="P2129" s="34"/>
      <c r="Q2129" s="34"/>
      <c r="R2129" s="34"/>
      <c r="S2129" s="34"/>
      <c r="T2129" s="3" t="s">
        <v>2128</v>
      </c>
    </row>
    <row r="2130" spans="1:21" x14ac:dyDescent="0.35">
      <c r="A2130" s="3" t="s">
        <v>131</v>
      </c>
      <c r="B2130" s="3"/>
      <c r="C2130" s="3"/>
      <c r="D2130" s="3"/>
      <c r="E2130" s="34"/>
      <c r="F2130" s="34"/>
      <c r="G2130" s="34"/>
      <c r="H2130" s="34"/>
      <c r="I2130" s="34"/>
      <c r="J2130" s="34"/>
      <c r="K2130" s="98">
        <v>44905</v>
      </c>
      <c r="L2130" s="3" t="s">
        <v>9</v>
      </c>
      <c r="M2130" s="34"/>
      <c r="N2130" s="34">
        <v>100000</v>
      </c>
      <c r="O2130" s="34">
        <f t="shared" si="358"/>
        <v>100000</v>
      </c>
      <c r="P2130" s="34"/>
      <c r="Q2130" s="34"/>
      <c r="R2130" s="34"/>
      <c r="S2130" s="34"/>
      <c r="T2130" s="3" t="s">
        <v>2128</v>
      </c>
    </row>
    <row r="2131" spans="1:21" x14ac:dyDescent="0.35">
      <c r="A2131" s="3" t="s">
        <v>131</v>
      </c>
      <c r="B2131" s="3"/>
      <c r="C2131" s="3"/>
      <c r="D2131" s="3"/>
      <c r="E2131" s="34"/>
      <c r="F2131" s="34"/>
      <c r="G2131" s="34"/>
      <c r="H2131" s="34"/>
      <c r="I2131" s="34"/>
      <c r="J2131" s="34"/>
      <c r="K2131" s="98">
        <v>45187</v>
      </c>
      <c r="L2131" s="3" t="s">
        <v>9</v>
      </c>
      <c r="M2131" s="34"/>
      <c r="N2131" s="34">
        <v>21000</v>
      </c>
      <c r="O2131" s="34">
        <f t="shared" si="358"/>
        <v>21000</v>
      </c>
      <c r="P2131" s="34"/>
      <c r="Q2131" s="34"/>
      <c r="R2131" s="34"/>
      <c r="S2131" s="34"/>
      <c r="T2131" s="3" t="s">
        <v>2128</v>
      </c>
    </row>
    <row r="2132" spans="1:21" x14ac:dyDescent="0.35">
      <c r="A2132" s="3" t="s">
        <v>131</v>
      </c>
      <c r="B2132" s="3"/>
      <c r="C2132" s="3"/>
      <c r="D2132" s="3"/>
      <c r="E2132" s="34"/>
      <c r="F2132" s="34"/>
      <c r="G2132" s="34"/>
      <c r="H2132" s="34"/>
      <c r="I2132" s="34"/>
      <c r="J2132" s="34"/>
      <c r="K2132" s="98">
        <v>45187</v>
      </c>
      <c r="L2132" s="3" t="s">
        <v>316</v>
      </c>
      <c r="M2132" s="34">
        <v>-150000</v>
      </c>
      <c r="N2132" s="34"/>
      <c r="O2132" s="34">
        <f t="shared" si="358"/>
        <v>-150000</v>
      </c>
      <c r="P2132" s="34"/>
      <c r="Q2132" s="34"/>
      <c r="R2132" s="34"/>
      <c r="S2132" s="34"/>
      <c r="T2132" s="3" t="s">
        <v>2128</v>
      </c>
    </row>
    <row r="2133" spans="1:21" x14ac:dyDescent="0.35">
      <c r="A2133" s="3" t="s">
        <v>131</v>
      </c>
      <c r="B2133" s="3"/>
      <c r="C2133" s="3"/>
      <c r="D2133" s="3"/>
      <c r="E2133" s="34"/>
      <c r="F2133" s="34"/>
      <c r="G2133" s="34"/>
      <c r="H2133" s="34"/>
      <c r="I2133" s="34"/>
      <c r="J2133" s="34"/>
      <c r="K2133" s="98">
        <v>45187</v>
      </c>
      <c r="L2133" s="3" t="s">
        <v>316</v>
      </c>
      <c r="M2133" s="34">
        <v>-640000</v>
      </c>
      <c r="N2133" s="34"/>
      <c r="O2133" s="34">
        <f t="shared" si="358"/>
        <v>-640000</v>
      </c>
      <c r="P2133" s="34"/>
      <c r="Q2133" s="34"/>
      <c r="R2133" s="34"/>
      <c r="S2133" s="34"/>
      <c r="T2133" s="3" t="s">
        <v>2128</v>
      </c>
    </row>
    <row r="2134" spans="1:21" x14ac:dyDescent="0.35">
      <c r="A2134" s="3" t="s">
        <v>131</v>
      </c>
      <c r="B2134" s="3"/>
      <c r="C2134" s="3"/>
      <c r="D2134" s="3"/>
      <c r="E2134" s="34"/>
      <c r="F2134" s="34"/>
      <c r="G2134" s="34"/>
      <c r="H2134" s="34"/>
      <c r="I2134" s="34"/>
      <c r="J2134" s="34"/>
      <c r="K2134" s="98">
        <v>45188</v>
      </c>
      <c r="L2134" s="3" t="s">
        <v>316</v>
      </c>
      <c r="M2134" s="34">
        <v>400000</v>
      </c>
      <c r="N2134" s="34"/>
      <c r="O2134" s="34">
        <f t="shared" si="358"/>
        <v>400000</v>
      </c>
      <c r="P2134" s="34"/>
      <c r="Q2134" s="34"/>
      <c r="R2134" s="34"/>
      <c r="S2134" s="34"/>
      <c r="T2134" s="3" t="s">
        <v>2128</v>
      </c>
    </row>
    <row r="2135" spans="1:21" x14ac:dyDescent="0.35">
      <c r="A2135" s="3" t="s">
        <v>131</v>
      </c>
      <c r="B2135" s="3"/>
      <c r="C2135" s="3"/>
      <c r="D2135" s="3"/>
      <c r="E2135" s="34"/>
      <c r="F2135" s="34"/>
      <c r="G2135" s="34"/>
      <c r="H2135" s="34"/>
      <c r="I2135" s="34"/>
      <c r="J2135" s="34"/>
      <c r="K2135" s="98">
        <v>45188</v>
      </c>
      <c r="L2135" s="3" t="s">
        <v>316</v>
      </c>
      <c r="M2135" s="34">
        <v>305000</v>
      </c>
      <c r="N2135" s="34"/>
      <c r="O2135" s="34">
        <f t="shared" si="358"/>
        <v>305000</v>
      </c>
      <c r="P2135" s="34"/>
      <c r="Q2135" s="34"/>
      <c r="R2135" s="34"/>
      <c r="S2135" s="34"/>
      <c r="T2135" s="3" t="s">
        <v>2128</v>
      </c>
    </row>
    <row r="2136" spans="1:21" x14ac:dyDescent="0.35">
      <c r="A2136" s="3" t="s">
        <v>131</v>
      </c>
      <c r="B2136" s="3"/>
      <c r="C2136" s="3"/>
      <c r="D2136" s="3"/>
      <c r="E2136" s="34"/>
      <c r="F2136" s="34"/>
      <c r="G2136" s="34"/>
      <c r="H2136" s="34"/>
      <c r="I2136" s="34"/>
      <c r="J2136" s="34"/>
      <c r="K2136" s="98">
        <v>45189</v>
      </c>
      <c r="L2136" s="3" t="s">
        <v>9</v>
      </c>
      <c r="M2136" s="34"/>
      <c r="N2136" s="34">
        <v>85700</v>
      </c>
      <c r="O2136" s="34">
        <f t="shared" si="358"/>
        <v>85700</v>
      </c>
      <c r="P2136" s="34"/>
      <c r="Q2136" s="34"/>
      <c r="R2136" s="34"/>
      <c r="S2136" s="34"/>
      <c r="T2136" s="3" t="s">
        <v>2128</v>
      </c>
    </row>
    <row r="2137" spans="1:21" x14ac:dyDescent="0.35">
      <c r="A2137" s="3" t="s">
        <v>131</v>
      </c>
      <c r="B2137" s="3"/>
      <c r="C2137" s="3"/>
      <c r="D2137" s="3"/>
      <c r="E2137" s="34"/>
      <c r="F2137" s="34"/>
      <c r="G2137" s="34"/>
      <c r="H2137" s="34"/>
      <c r="I2137" s="34"/>
      <c r="J2137" s="34"/>
      <c r="K2137" s="3"/>
      <c r="L2137" s="3"/>
      <c r="M2137" s="34"/>
      <c r="N2137" s="34"/>
      <c r="O2137" s="34"/>
      <c r="P2137" s="34"/>
      <c r="Q2137" s="34"/>
      <c r="R2137" s="34"/>
      <c r="S2137" s="34"/>
      <c r="T2137" s="3" t="s">
        <v>2128</v>
      </c>
    </row>
    <row r="2138" spans="1:21" s="95" customFormat="1" x14ac:dyDescent="0.35">
      <c r="A2138" s="18"/>
      <c r="B2138" s="18"/>
      <c r="C2138" s="18"/>
      <c r="D2138" s="18"/>
      <c r="E2138" s="23"/>
      <c r="F2138" s="23"/>
      <c r="G2138" s="23"/>
      <c r="H2138" s="23"/>
      <c r="I2138" s="23"/>
      <c r="J2138" s="23"/>
      <c r="K2138" s="18"/>
      <c r="L2138" s="18"/>
      <c r="M2138" s="23">
        <f t="shared" ref="M2138:N2138" si="359">SUM(M2124:M2137)</f>
        <v>705000</v>
      </c>
      <c r="N2138" s="23">
        <f t="shared" si="359"/>
        <v>866700</v>
      </c>
      <c r="O2138" s="23">
        <f>SUM(O2124:O2137)</f>
        <v>1571700</v>
      </c>
      <c r="P2138" s="23">
        <f>+I2123-M2138</f>
        <v>-705000</v>
      </c>
      <c r="Q2138" s="23">
        <f>+J2123-N2138</f>
        <v>705004.99999999977</v>
      </c>
      <c r="R2138" s="23">
        <f>+P2138+Q2138</f>
        <v>4.9999999997671694</v>
      </c>
      <c r="S2138" s="23">
        <f>+O2138</f>
        <v>1571700</v>
      </c>
      <c r="T2138" s="18"/>
      <c r="U2138" s="95" t="s">
        <v>2302</v>
      </c>
    </row>
    <row r="2139" spans="1:21" x14ac:dyDescent="0.35">
      <c r="A2139" s="3" t="s">
        <v>132</v>
      </c>
      <c r="B2139" s="3" t="s">
        <v>326</v>
      </c>
      <c r="C2139" s="3"/>
      <c r="D2139" s="3">
        <v>136.66999999999999</v>
      </c>
      <c r="E2139" s="34">
        <v>11000</v>
      </c>
      <c r="F2139" s="34">
        <f>+D2139*0.8364</f>
        <v>114.31078799999999</v>
      </c>
      <c r="G2139" s="34"/>
      <c r="H2139" s="34">
        <f>+D2139*E2139</f>
        <v>1503369.9999999998</v>
      </c>
      <c r="I2139" s="34">
        <f>+CEILING(F2139*G2139,1000)</f>
        <v>0</v>
      </c>
      <c r="J2139" s="34">
        <f>(H2139-I2139)</f>
        <v>1503369.9999999998</v>
      </c>
      <c r="K2139" s="98">
        <v>44295</v>
      </c>
      <c r="L2139" s="3" t="s">
        <v>2109</v>
      </c>
      <c r="M2139" s="34"/>
      <c r="N2139" s="34"/>
      <c r="O2139" s="34"/>
      <c r="P2139" s="34"/>
      <c r="Q2139" s="34"/>
      <c r="R2139" s="34"/>
      <c r="S2139" s="34"/>
      <c r="T2139" s="3" t="s">
        <v>2153</v>
      </c>
      <c r="U2139" s="1" t="s">
        <v>2303</v>
      </c>
    </row>
    <row r="2140" spans="1:21" x14ac:dyDescent="0.35">
      <c r="A2140" s="3" t="s">
        <v>132</v>
      </c>
      <c r="B2140" s="3"/>
      <c r="C2140" s="3"/>
      <c r="D2140" s="3"/>
      <c r="E2140" s="34"/>
      <c r="F2140" s="34"/>
      <c r="G2140" s="34"/>
      <c r="H2140" s="34"/>
      <c r="I2140" s="34"/>
      <c r="J2140" s="34"/>
      <c r="K2140" s="98">
        <v>44295</v>
      </c>
      <c r="L2140" s="3" t="s">
        <v>316</v>
      </c>
      <c r="M2140" s="34">
        <v>1</v>
      </c>
      <c r="N2140" s="34"/>
      <c r="O2140" s="34">
        <f t="shared" ref="O2140:O2154" si="360">+SUM(M2140:N2140)</f>
        <v>1</v>
      </c>
      <c r="P2140" s="34"/>
      <c r="Q2140" s="34"/>
      <c r="R2140" s="34"/>
      <c r="S2140" s="34"/>
      <c r="T2140" s="3" t="s">
        <v>2153</v>
      </c>
    </row>
    <row r="2141" spans="1:21" x14ac:dyDescent="0.35">
      <c r="A2141" s="3" t="s">
        <v>132</v>
      </c>
      <c r="B2141" s="3"/>
      <c r="C2141" s="3"/>
      <c r="D2141" s="3"/>
      <c r="E2141" s="34"/>
      <c r="F2141" s="34"/>
      <c r="G2141" s="34"/>
      <c r="H2141" s="34"/>
      <c r="I2141" s="34"/>
      <c r="J2141" s="34"/>
      <c r="K2141" s="98">
        <v>44295</v>
      </c>
      <c r="L2141" s="3" t="s">
        <v>316</v>
      </c>
      <c r="M2141" s="34">
        <v>99999</v>
      </c>
      <c r="N2141" s="34"/>
      <c r="O2141" s="34">
        <f t="shared" si="360"/>
        <v>99999</v>
      </c>
      <c r="P2141" s="34"/>
      <c r="Q2141" s="34"/>
      <c r="R2141" s="34"/>
      <c r="S2141" s="34"/>
      <c r="T2141" s="3" t="s">
        <v>2153</v>
      </c>
    </row>
    <row r="2142" spans="1:21" x14ac:dyDescent="0.35">
      <c r="A2142" s="3" t="s">
        <v>132</v>
      </c>
      <c r="B2142" s="3"/>
      <c r="C2142" s="3"/>
      <c r="D2142" s="3"/>
      <c r="E2142" s="34"/>
      <c r="F2142" s="34"/>
      <c r="G2142" s="34"/>
      <c r="H2142" s="34"/>
      <c r="I2142" s="34"/>
      <c r="J2142" s="34"/>
      <c r="K2142" s="98">
        <v>44492</v>
      </c>
      <c r="L2142" s="3" t="s">
        <v>1182</v>
      </c>
      <c r="M2142" s="34"/>
      <c r="N2142" s="34">
        <v>170000</v>
      </c>
      <c r="O2142" s="34">
        <f t="shared" si="360"/>
        <v>170000</v>
      </c>
      <c r="P2142" s="34"/>
      <c r="Q2142" s="34"/>
      <c r="R2142" s="34"/>
      <c r="S2142" s="34"/>
      <c r="T2142" s="3" t="s">
        <v>2153</v>
      </c>
    </row>
    <row r="2143" spans="1:21" x14ac:dyDescent="0.35">
      <c r="A2143" s="3" t="s">
        <v>132</v>
      </c>
      <c r="B2143" s="3"/>
      <c r="C2143" s="3"/>
      <c r="D2143" s="3"/>
      <c r="E2143" s="34"/>
      <c r="F2143" s="34"/>
      <c r="G2143" s="34"/>
      <c r="H2143" s="34"/>
      <c r="I2143" s="34"/>
      <c r="J2143" s="34"/>
      <c r="K2143" s="98"/>
      <c r="L2143" s="100" t="s">
        <v>2295</v>
      </c>
      <c r="M2143" s="100">
        <v>100000</v>
      </c>
      <c r="N2143" s="34"/>
      <c r="O2143" s="34">
        <f t="shared" si="360"/>
        <v>100000</v>
      </c>
      <c r="P2143" s="34"/>
      <c r="Q2143" s="34"/>
      <c r="R2143" s="34"/>
      <c r="S2143" s="34"/>
      <c r="T2143" s="3" t="s">
        <v>2153</v>
      </c>
    </row>
    <row r="2144" spans="1:21" x14ac:dyDescent="0.35">
      <c r="A2144" s="3" t="s">
        <v>132</v>
      </c>
      <c r="B2144" s="3"/>
      <c r="C2144" s="3"/>
      <c r="D2144" s="3"/>
      <c r="E2144" s="34"/>
      <c r="F2144" s="34"/>
      <c r="G2144" s="34"/>
      <c r="H2144" s="34"/>
      <c r="I2144" s="34"/>
      <c r="J2144" s="34"/>
      <c r="K2144" s="98">
        <v>44662</v>
      </c>
      <c r="L2144" s="3" t="s">
        <v>9</v>
      </c>
      <c r="M2144" s="34"/>
      <c r="N2144" s="34">
        <v>100000</v>
      </c>
      <c r="O2144" s="34">
        <f t="shared" si="360"/>
        <v>100000</v>
      </c>
      <c r="P2144" s="34"/>
      <c r="Q2144" s="34"/>
      <c r="R2144" s="34"/>
      <c r="S2144" s="34"/>
      <c r="T2144" s="3" t="s">
        <v>2153</v>
      </c>
    </row>
    <row r="2145" spans="1:21" x14ac:dyDescent="0.35">
      <c r="A2145" s="3" t="s">
        <v>132</v>
      </c>
      <c r="B2145" s="3"/>
      <c r="C2145" s="3"/>
      <c r="D2145" s="3"/>
      <c r="E2145" s="34"/>
      <c r="F2145" s="34"/>
      <c r="G2145" s="34"/>
      <c r="H2145" s="34"/>
      <c r="I2145" s="34"/>
      <c r="J2145" s="34"/>
      <c r="K2145" s="98">
        <v>44910</v>
      </c>
      <c r="L2145" s="3" t="s">
        <v>9</v>
      </c>
      <c r="M2145" s="34"/>
      <c r="N2145" s="34">
        <v>227000</v>
      </c>
      <c r="O2145" s="34">
        <f t="shared" si="360"/>
        <v>227000</v>
      </c>
      <c r="P2145" s="34"/>
      <c r="Q2145" s="34"/>
      <c r="R2145" s="34"/>
      <c r="S2145" s="34"/>
      <c r="T2145" s="3" t="s">
        <v>2153</v>
      </c>
    </row>
    <row r="2146" spans="1:21" x14ac:dyDescent="0.35">
      <c r="A2146" s="3" t="s">
        <v>132</v>
      </c>
      <c r="B2146" s="3"/>
      <c r="C2146" s="3"/>
      <c r="D2146" s="3"/>
      <c r="E2146" s="34"/>
      <c r="F2146" s="34"/>
      <c r="G2146" s="34"/>
      <c r="H2146" s="34"/>
      <c r="I2146" s="34"/>
      <c r="J2146" s="34"/>
      <c r="K2146" s="98"/>
      <c r="L2146" s="100" t="s">
        <v>2296</v>
      </c>
      <c r="M2146" s="100">
        <v>100000</v>
      </c>
      <c r="N2146" s="34"/>
      <c r="O2146" s="34">
        <f t="shared" si="360"/>
        <v>100000</v>
      </c>
      <c r="P2146" s="34"/>
      <c r="Q2146" s="34"/>
      <c r="R2146" s="34"/>
      <c r="S2146" s="34"/>
      <c r="T2146" s="3" t="s">
        <v>2153</v>
      </c>
    </row>
    <row r="2147" spans="1:21" x14ac:dyDescent="0.35">
      <c r="A2147" s="3" t="s">
        <v>132</v>
      </c>
      <c r="B2147" s="3"/>
      <c r="C2147" s="3"/>
      <c r="D2147" s="3"/>
      <c r="E2147" s="34"/>
      <c r="F2147" s="34"/>
      <c r="G2147" s="34"/>
      <c r="H2147" s="34"/>
      <c r="I2147" s="34"/>
      <c r="J2147" s="34"/>
      <c r="K2147" s="98">
        <v>44915</v>
      </c>
      <c r="L2147" s="3" t="s">
        <v>9</v>
      </c>
      <c r="M2147" s="34"/>
      <c r="N2147" s="34">
        <v>-227000</v>
      </c>
      <c r="O2147" s="34">
        <f t="shared" si="360"/>
        <v>-227000</v>
      </c>
      <c r="P2147" s="34"/>
      <c r="Q2147" s="34"/>
      <c r="R2147" s="34"/>
      <c r="S2147" s="34"/>
      <c r="T2147" s="3" t="s">
        <v>2153</v>
      </c>
    </row>
    <row r="2148" spans="1:21" x14ac:dyDescent="0.35">
      <c r="A2148" s="3" t="s">
        <v>132</v>
      </c>
      <c r="B2148" s="3"/>
      <c r="C2148" s="3"/>
      <c r="D2148" s="3"/>
      <c r="E2148" s="34"/>
      <c r="F2148" s="34"/>
      <c r="G2148" s="34"/>
      <c r="H2148" s="34"/>
      <c r="I2148" s="34"/>
      <c r="J2148" s="34"/>
      <c r="K2148" s="98">
        <v>44963</v>
      </c>
      <c r="L2148" s="3" t="s">
        <v>316</v>
      </c>
      <c r="M2148" s="34">
        <v>500000</v>
      </c>
      <c r="N2148" s="34"/>
      <c r="O2148" s="34">
        <f t="shared" si="360"/>
        <v>500000</v>
      </c>
      <c r="P2148" s="34"/>
      <c r="Q2148" s="34"/>
      <c r="R2148" s="34"/>
      <c r="S2148" s="34"/>
      <c r="T2148" s="3" t="s">
        <v>2153</v>
      </c>
    </row>
    <row r="2149" spans="1:21" x14ac:dyDescent="0.35">
      <c r="A2149" s="3" t="s">
        <v>132</v>
      </c>
      <c r="B2149" s="3"/>
      <c r="C2149" s="3"/>
      <c r="D2149" s="3"/>
      <c r="E2149" s="34"/>
      <c r="F2149" s="34"/>
      <c r="G2149" s="34"/>
      <c r="H2149" s="34"/>
      <c r="I2149" s="34"/>
      <c r="J2149" s="34"/>
      <c r="K2149" s="98">
        <v>45111</v>
      </c>
      <c r="L2149" s="3" t="s">
        <v>316</v>
      </c>
      <c r="M2149" s="34">
        <v>-300000</v>
      </c>
      <c r="N2149" s="34"/>
      <c r="O2149" s="34">
        <f t="shared" si="360"/>
        <v>-300000</v>
      </c>
      <c r="P2149" s="34"/>
      <c r="Q2149" s="34"/>
      <c r="R2149" s="34"/>
      <c r="S2149" s="34"/>
      <c r="T2149" s="3" t="s">
        <v>2153</v>
      </c>
    </row>
    <row r="2150" spans="1:21" x14ac:dyDescent="0.35">
      <c r="A2150" s="3" t="s">
        <v>132</v>
      </c>
      <c r="B2150" s="3"/>
      <c r="C2150" s="3"/>
      <c r="D2150" s="3"/>
      <c r="E2150" s="34"/>
      <c r="F2150" s="34"/>
      <c r="G2150" s="34"/>
      <c r="H2150" s="34"/>
      <c r="I2150" s="34"/>
      <c r="J2150" s="34"/>
      <c r="K2150" s="98">
        <v>45111</v>
      </c>
      <c r="L2150" s="3" t="s">
        <v>9</v>
      </c>
      <c r="M2150" s="34"/>
      <c r="N2150" s="34">
        <v>300000</v>
      </c>
      <c r="O2150" s="34">
        <f t="shared" si="360"/>
        <v>300000</v>
      </c>
      <c r="P2150" s="34"/>
      <c r="Q2150" s="34"/>
      <c r="R2150" s="34"/>
      <c r="S2150" s="34"/>
      <c r="T2150" s="3" t="s">
        <v>2153</v>
      </c>
    </row>
    <row r="2151" spans="1:21" x14ac:dyDescent="0.35">
      <c r="A2151" s="3" t="s">
        <v>132</v>
      </c>
      <c r="B2151" s="3"/>
      <c r="C2151" s="3"/>
      <c r="D2151" s="3"/>
      <c r="E2151" s="34"/>
      <c r="F2151" s="34"/>
      <c r="G2151" s="34"/>
      <c r="H2151" s="34"/>
      <c r="I2151" s="34"/>
      <c r="J2151" s="34"/>
      <c r="K2151" s="98">
        <v>45225</v>
      </c>
      <c r="L2151" s="3" t="s">
        <v>316</v>
      </c>
      <c r="M2151" s="34">
        <v>402000</v>
      </c>
      <c r="N2151" s="34"/>
      <c r="O2151" s="34">
        <f t="shared" si="360"/>
        <v>402000</v>
      </c>
      <c r="P2151" s="34"/>
      <c r="Q2151" s="34"/>
      <c r="R2151" s="34"/>
      <c r="S2151" s="34"/>
      <c r="T2151" s="3" t="s">
        <v>2153</v>
      </c>
    </row>
    <row r="2152" spans="1:21" x14ac:dyDescent="0.35">
      <c r="A2152" s="3" t="s">
        <v>132</v>
      </c>
      <c r="B2152" s="3"/>
      <c r="C2152" s="3"/>
      <c r="D2152" s="3"/>
      <c r="E2152" s="34"/>
      <c r="F2152" s="34"/>
      <c r="G2152" s="34"/>
      <c r="H2152" s="34"/>
      <c r="I2152" s="34"/>
      <c r="J2152" s="34"/>
      <c r="K2152" s="98">
        <v>45225</v>
      </c>
      <c r="L2152" s="3" t="s">
        <v>316</v>
      </c>
      <c r="M2152" s="34">
        <v>400000</v>
      </c>
      <c r="N2152" s="34"/>
      <c r="O2152" s="34">
        <f t="shared" si="360"/>
        <v>400000</v>
      </c>
      <c r="P2152" s="34"/>
      <c r="Q2152" s="34"/>
      <c r="R2152" s="34"/>
      <c r="S2152" s="34"/>
      <c r="T2152" s="3" t="s">
        <v>2153</v>
      </c>
    </row>
    <row r="2153" spans="1:21" x14ac:dyDescent="0.35">
      <c r="A2153" s="3" t="s">
        <v>132</v>
      </c>
      <c r="B2153" s="3"/>
      <c r="C2153" s="3"/>
      <c r="D2153" s="3"/>
      <c r="E2153" s="34"/>
      <c r="F2153" s="34"/>
      <c r="G2153" s="34"/>
      <c r="H2153" s="34"/>
      <c r="I2153" s="34"/>
      <c r="J2153" s="34"/>
      <c r="K2153" s="98">
        <v>45263</v>
      </c>
      <c r="L2153" s="3" t="s">
        <v>316</v>
      </c>
      <c r="M2153" s="34">
        <v>-500000</v>
      </c>
      <c r="N2153" s="34"/>
      <c r="O2153" s="34">
        <f t="shared" si="360"/>
        <v>-500000</v>
      </c>
      <c r="P2153" s="34"/>
      <c r="Q2153" s="34"/>
      <c r="R2153" s="34"/>
      <c r="S2153" s="34"/>
      <c r="T2153" s="3" t="s">
        <v>2153</v>
      </c>
    </row>
    <row r="2154" spans="1:21" x14ac:dyDescent="0.35">
      <c r="A2154" s="3" t="s">
        <v>132</v>
      </c>
      <c r="B2154" s="3"/>
      <c r="C2154" s="3"/>
      <c r="D2154" s="3"/>
      <c r="E2154" s="34"/>
      <c r="F2154" s="34"/>
      <c r="G2154" s="34"/>
      <c r="H2154" s="34"/>
      <c r="I2154" s="34"/>
      <c r="J2154" s="34"/>
      <c r="K2154" s="98">
        <v>45267</v>
      </c>
      <c r="L2154" s="3" t="s">
        <v>9</v>
      </c>
      <c r="M2154" s="34"/>
      <c r="N2154" s="34">
        <v>131370</v>
      </c>
      <c r="O2154" s="34">
        <f t="shared" si="360"/>
        <v>131370</v>
      </c>
      <c r="P2154" s="34"/>
      <c r="Q2154" s="34"/>
      <c r="R2154" s="34"/>
      <c r="S2154" s="34"/>
      <c r="T2154" s="3" t="s">
        <v>2153</v>
      </c>
    </row>
    <row r="2155" spans="1:21" x14ac:dyDescent="0.35">
      <c r="A2155" s="3" t="s">
        <v>132</v>
      </c>
      <c r="B2155" s="3"/>
      <c r="C2155" s="3"/>
      <c r="D2155" s="3"/>
      <c r="E2155" s="34"/>
      <c r="F2155" s="34"/>
      <c r="G2155" s="34"/>
      <c r="H2155" s="34"/>
      <c r="I2155" s="34"/>
      <c r="J2155" s="34"/>
      <c r="K2155" s="3"/>
      <c r="L2155" s="3"/>
      <c r="M2155" s="34"/>
      <c r="N2155" s="34"/>
      <c r="O2155" s="34"/>
      <c r="P2155" s="34"/>
      <c r="Q2155" s="34"/>
      <c r="R2155" s="34"/>
      <c r="S2155" s="34"/>
      <c r="T2155" s="3" t="s">
        <v>2153</v>
      </c>
    </row>
    <row r="2156" spans="1:21" s="95" customFormat="1" x14ac:dyDescent="0.35">
      <c r="A2156" s="18"/>
      <c r="B2156" s="18"/>
      <c r="C2156" s="18"/>
      <c r="D2156" s="18"/>
      <c r="E2156" s="23"/>
      <c r="F2156" s="23"/>
      <c r="G2156" s="23"/>
      <c r="H2156" s="23"/>
      <c r="I2156" s="23"/>
      <c r="J2156" s="23"/>
      <c r="K2156" s="18"/>
      <c r="L2156" s="18"/>
      <c r="M2156" s="23">
        <f t="shared" ref="M2156:N2156" si="361">SUM(M2140:M2155)</f>
        <v>802000</v>
      </c>
      <c r="N2156" s="23">
        <f t="shared" si="361"/>
        <v>701370</v>
      </c>
      <c r="O2156" s="23">
        <f>SUM(O2140:O2155)</f>
        <v>1503370</v>
      </c>
      <c r="P2156" s="23">
        <f>+I2139-M2156</f>
        <v>-802000</v>
      </c>
      <c r="Q2156" s="23">
        <f>+J2139-N2156</f>
        <v>801999.99999999977</v>
      </c>
      <c r="R2156" s="23">
        <f>+P2156+Q2156</f>
        <v>0</v>
      </c>
      <c r="S2156" s="23">
        <f>+O2156</f>
        <v>1503370</v>
      </c>
      <c r="T2156" s="18"/>
      <c r="U2156" s="95" t="s">
        <v>2302</v>
      </c>
    </row>
    <row r="2157" spans="1:21" x14ac:dyDescent="0.35">
      <c r="A2157" s="3" t="s">
        <v>133</v>
      </c>
      <c r="B2157" s="3" t="s">
        <v>326</v>
      </c>
      <c r="C2157" s="3"/>
      <c r="D2157" s="3">
        <v>112.87</v>
      </c>
      <c r="E2157" s="34">
        <v>12500</v>
      </c>
      <c r="F2157" s="34">
        <f>+D2157*0.8364</f>
        <v>94.404468000000008</v>
      </c>
      <c r="G2157" s="34"/>
      <c r="H2157" s="34">
        <f>+D2157*E2157</f>
        <v>1410875</v>
      </c>
      <c r="I2157" s="34">
        <f>+CEILING(F2157*G2157,1000)</f>
        <v>0</v>
      </c>
      <c r="J2157" s="34">
        <f>(H2157-I2157)</f>
        <v>1410875</v>
      </c>
      <c r="K2157" s="98">
        <v>44454</v>
      </c>
      <c r="L2157" s="3" t="s">
        <v>2109</v>
      </c>
      <c r="M2157" s="34"/>
      <c r="N2157" s="34"/>
      <c r="O2157" s="34"/>
      <c r="P2157" s="34"/>
      <c r="Q2157" s="34"/>
      <c r="R2157" s="34"/>
      <c r="S2157" s="34"/>
      <c r="T2157" s="3" t="s">
        <v>2150</v>
      </c>
      <c r="U2157" s="1" t="s">
        <v>2303</v>
      </c>
    </row>
    <row r="2158" spans="1:21" x14ac:dyDescent="0.35">
      <c r="A2158" s="3" t="s">
        <v>133</v>
      </c>
      <c r="B2158" s="3"/>
      <c r="C2158" s="3"/>
      <c r="D2158" s="3"/>
      <c r="E2158" s="34"/>
      <c r="F2158" s="34"/>
      <c r="G2158" s="34"/>
      <c r="H2158" s="34"/>
      <c r="I2158" s="34"/>
      <c r="J2158" s="34"/>
      <c r="K2158" s="98">
        <v>44454</v>
      </c>
      <c r="L2158" s="3" t="s">
        <v>1182</v>
      </c>
      <c r="M2158" s="34"/>
      <c r="N2158" s="34">
        <v>1200</v>
      </c>
      <c r="O2158" s="34">
        <f t="shared" ref="O2158:O2172" si="362">+SUM(M2158:N2158)</f>
        <v>1200</v>
      </c>
      <c r="P2158" s="34"/>
      <c r="Q2158" s="34"/>
      <c r="R2158" s="34"/>
      <c r="S2158" s="34"/>
      <c r="T2158" s="3" t="s">
        <v>2150</v>
      </c>
    </row>
    <row r="2159" spans="1:21" x14ac:dyDescent="0.35">
      <c r="A2159" s="3" t="s">
        <v>133</v>
      </c>
      <c r="B2159" s="3"/>
      <c r="C2159" s="3"/>
      <c r="D2159" s="3"/>
      <c r="E2159" s="34"/>
      <c r="F2159" s="34"/>
      <c r="G2159" s="34"/>
      <c r="H2159" s="34"/>
      <c r="I2159" s="34"/>
      <c r="J2159" s="34"/>
      <c r="K2159" s="98">
        <v>44455</v>
      </c>
      <c r="L2159" s="3" t="s">
        <v>316</v>
      </c>
      <c r="M2159" s="34"/>
      <c r="N2159" s="34">
        <v>400000</v>
      </c>
      <c r="O2159" s="34">
        <f t="shared" si="362"/>
        <v>400000</v>
      </c>
      <c r="P2159" s="34"/>
      <c r="Q2159" s="34"/>
      <c r="R2159" s="34"/>
      <c r="S2159" s="34"/>
      <c r="T2159" s="3" t="s">
        <v>2150</v>
      </c>
    </row>
    <row r="2160" spans="1:21" x14ac:dyDescent="0.35">
      <c r="A2160" s="3" t="s">
        <v>133</v>
      </c>
      <c r="B2160" s="3"/>
      <c r="C2160" s="3"/>
      <c r="D2160" s="3"/>
      <c r="E2160" s="34"/>
      <c r="F2160" s="34"/>
      <c r="G2160" s="34"/>
      <c r="H2160" s="34"/>
      <c r="I2160" s="34"/>
      <c r="J2160" s="34"/>
      <c r="K2160" s="98">
        <v>44519</v>
      </c>
      <c r="L2160" s="3" t="s">
        <v>316</v>
      </c>
      <c r="M2160" s="34"/>
      <c r="N2160" s="34">
        <v>110000</v>
      </c>
      <c r="O2160" s="34">
        <f t="shared" si="362"/>
        <v>110000</v>
      </c>
      <c r="P2160" s="34"/>
      <c r="Q2160" s="34"/>
      <c r="R2160" s="34"/>
      <c r="S2160" s="34"/>
      <c r="T2160" s="3" t="s">
        <v>2150</v>
      </c>
    </row>
    <row r="2161" spans="1:21" x14ac:dyDescent="0.35">
      <c r="A2161" s="3" t="s">
        <v>133</v>
      </c>
      <c r="B2161" s="3"/>
      <c r="C2161" s="3"/>
      <c r="D2161" s="3"/>
      <c r="E2161" s="34"/>
      <c r="F2161" s="34"/>
      <c r="G2161" s="34"/>
      <c r="H2161" s="34"/>
      <c r="I2161" s="34"/>
      <c r="J2161" s="34"/>
      <c r="K2161" s="98">
        <v>44519</v>
      </c>
      <c r="L2161" s="3" t="s">
        <v>9</v>
      </c>
      <c r="M2161" s="34"/>
      <c r="N2161" s="34">
        <v>-110000</v>
      </c>
      <c r="O2161" s="34">
        <f t="shared" si="362"/>
        <v>-110000</v>
      </c>
      <c r="P2161" s="34"/>
      <c r="Q2161" s="34"/>
      <c r="R2161" s="34"/>
      <c r="S2161" s="34"/>
      <c r="T2161" s="3" t="s">
        <v>2150</v>
      </c>
    </row>
    <row r="2162" spans="1:21" x14ac:dyDescent="0.35">
      <c r="A2162" s="3" t="s">
        <v>133</v>
      </c>
      <c r="B2162" s="3"/>
      <c r="C2162" s="3"/>
      <c r="D2162" s="3"/>
      <c r="E2162" s="34"/>
      <c r="F2162" s="34"/>
      <c r="G2162" s="34"/>
      <c r="H2162" s="34"/>
      <c r="I2162" s="34"/>
      <c r="J2162" s="34"/>
      <c r="K2162" s="98">
        <v>44675</v>
      </c>
      <c r="L2162" s="3" t="s">
        <v>9</v>
      </c>
      <c r="M2162" s="34"/>
      <c r="N2162" s="34">
        <v>84000</v>
      </c>
      <c r="O2162" s="34">
        <f t="shared" si="362"/>
        <v>84000</v>
      </c>
      <c r="P2162" s="34"/>
      <c r="Q2162" s="34"/>
      <c r="R2162" s="34"/>
      <c r="S2162" s="34"/>
      <c r="T2162" s="3" t="s">
        <v>2150</v>
      </c>
    </row>
    <row r="2163" spans="1:21" x14ac:dyDescent="0.35">
      <c r="A2163" s="3" t="s">
        <v>133</v>
      </c>
      <c r="B2163" s="3"/>
      <c r="C2163" s="3"/>
      <c r="D2163" s="3"/>
      <c r="E2163" s="34"/>
      <c r="F2163" s="34"/>
      <c r="G2163" s="34"/>
      <c r="H2163" s="34"/>
      <c r="I2163" s="34"/>
      <c r="J2163" s="34"/>
      <c r="K2163" s="98">
        <v>44687</v>
      </c>
      <c r="L2163" s="3" t="s">
        <v>316</v>
      </c>
      <c r="M2163" s="34"/>
      <c r="N2163" s="34">
        <v>400000</v>
      </c>
      <c r="O2163" s="34">
        <f t="shared" si="362"/>
        <v>400000</v>
      </c>
      <c r="P2163" s="34"/>
      <c r="Q2163" s="34"/>
      <c r="R2163" s="34"/>
      <c r="S2163" s="34"/>
      <c r="T2163" s="3" t="s">
        <v>2150</v>
      </c>
    </row>
    <row r="2164" spans="1:21" x14ac:dyDescent="0.35">
      <c r="A2164" s="3" t="s">
        <v>133</v>
      </c>
      <c r="B2164" s="3"/>
      <c r="C2164" s="3"/>
      <c r="D2164" s="3"/>
      <c r="E2164" s="34"/>
      <c r="F2164" s="34"/>
      <c r="G2164" s="34"/>
      <c r="H2164" s="34"/>
      <c r="I2164" s="34"/>
      <c r="J2164" s="34"/>
      <c r="K2164" s="98">
        <v>44727</v>
      </c>
      <c r="L2164" s="3" t="s">
        <v>9</v>
      </c>
      <c r="M2164" s="34"/>
      <c r="N2164" s="34">
        <v>150000</v>
      </c>
      <c r="O2164" s="34">
        <f t="shared" si="362"/>
        <v>150000</v>
      </c>
      <c r="P2164" s="34"/>
      <c r="Q2164" s="34"/>
      <c r="R2164" s="34"/>
      <c r="S2164" s="34"/>
      <c r="T2164" s="3" t="s">
        <v>2150</v>
      </c>
    </row>
    <row r="2165" spans="1:21" x14ac:dyDescent="0.35">
      <c r="A2165" s="3" t="s">
        <v>133</v>
      </c>
      <c r="B2165" s="3"/>
      <c r="C2165" s="3"/>
      <c r="D2165" s="3"/>
      <c r="E2165" s="34"/>
      <c r="F2165" s="34"/>
      <c r="G2165" s="34"/>
      <c r="H2165" s="34"/>
      <c r="I2165" s="34"/>
      <c r="J2165" s="34"/>
      <c r="K2165" s="98">
        <v>44732</v>
      </c>
      <c r="L2165" s="3" t="s">
        <v>316</v>
      </c>
      <c r="M2165" s="34"/>
      <c r="N2165" s="34">
        <v>250000</v>
      </c>
      <c r="O2165" s="34">
        <f t="shared" si="362"/>
        <v>250000</v>
      </c>
      <c r="P2165" s="34"/>
      <c r="Q2165" s="34"/>
      <c r="R2165" s="34"/>
      <c r="S2165" s="34"/>
      <c r="T2165" s="3" t="s">
        <v>2150</v>
      </c>
    </row>
    <row r="2166" spans="1:21" x14ac:dyDescent="0.35">
      <c r="A2166" s="3" t="s">
        <v>133</v>
      </c>
      <c r="B2166" s="3"/>
      <c r="C2166" s="3"/>
      <c r="D2166" s="3"/>
      <c r="E2166" s="34"/>
      <c r="F2166" s="34"/>
      <c r="G2166" s="34"/>
      <c r="H2166" s="34"/>
      <c r="I2166" s="34"/>
      <c r="J2166" s="34"/>
      <c r="K2166" s="98">
        <v>45224</v>
      </c>
      <c r="L2166" s="3" t="s">
        <v>316</v>
      </c>
      <c r="M2166" s="34"/>
      <c r="N2166" s="34">
        <v>661000</v>
      </c>
      <c r="O2166" s="34">
        <f t="shared" si="362"/>
        <v>661000</v>
      </c>
      <c r="P2166" s="34"/>
      <c r="Q2166" s="34"/>
      <c r="R2166" s="34"/>
      <c r="S2166" s="34"/>
      <c r="T2166" s="3" t="s">
        <v>2150</v>
      </c>
    </row>
    <row r="2167" spans="1:21" x14ac:dyDescent="0.35">
      <c r="A2167" s="3" t="s">
        <v>133</v>
      </c>
      <c r="B2167" s="3"/>
      <c r="C2167" s="3"/>
      <c r="D2167" s="3"/>
      <c r="E2167" s="34"/>
      <c r="F2167" s="34"/>
      <c r="G2167" s="34"/>
      <c r="H2167" s="34"/>
      <c r="I2167" s="34"/>
      <c r="J2167" s="34"/>
      <c r="K2167" s="98">
        <v>45232</v>
      </c>
      <c r="L2167" s="3" t="s">
        <v>316</v>
      </c>
      <c r="M2167" s="34"/>
      <c r="N2167" s="34">
        <v>-560000</v>
      </c>
      <c r="O2167" s="34">
        <f t="shared" si="362"/>
        <v>-560000</v>
      </c>
      <c r="P2167" s="34"/>
      <c r="Q2167" s="34"/>
      <c r="R2167" s="34"/>
      <c r="S2167" s="34"/>
      <c r="T2167" s="3" t="s">
        <v>2150</v>
      </c>
    </row>
    <row r="2168" spans="1:21" x14ac:dyDescent="0.35">
      <c r="A2168" s="3" t="s">
        <v>133</v>
      </c>
      <c r="B2168" s="3"/>
      <c r="C2168" s="3"/>
      <c r="D2168" s="3"/>
      <c r="E2168" s="34"/>
      <c r="F2168" s="34"/>
      <c r="G2168" s="34"/>
      <c r="H2168" s="34"/>
      <c r="I2168" s="34"/>
      <c r="J2168" s="34"/>
      <c r="K2168" s="98">
        <v>45232</v>
      </c>
      <c r="L2168" s="3" t="s">
        <v>316</v>
      </c>
      <c r="M2168" s="34"/>
      <c r="N2168" s="34">
        <v>-600000</v>
      </c>
      <c r="O2168" s="34">
        <f t="shared" si="362"/>
        <v>-600000</v>
      </c>
      <c r="P2168" s="34"/>
      <c r="Q2168" s="34"/>
      <c r="R2168" s="34"/>
      <c r="S2168" s="34"/>
      <c r="T2168" s="3" t="s">
        <v>2150</v>
      </c>
    </row>
    <row r="2169" spans="1:21" x14ac:dyDescent="0.35">
      <c r="A2169" s="3" t="s">
        <v>133</v>
      </c>
      <c r="B2169" s="3"/>
      <c r="C2169" s="3"/>
      <c r="D2169" s="3"/>
      <c r="E2169" s="34"/>
      <c r="F2169" s="34"/>
      <c r="G2169" s="34"/>
      <c r="H2169" s="34"/>
      <c r="I2169" s="34"/>
      <c r="J2169" s="34"/>
      <c r="K2169" s="98">
        <v>45233</v>
      </c>
      <c r="L2169" s="3" t="s">
        <v>9</v>
      </c>
      <c r="M2169" s="34"/>
      <c r="N2169" s="34">
        <v>500000</v>
      </c>
      <c r="O2169" s="34">
        <f t="shared" si="362"/>
        <v>500000</v>
      </c>
      <c r="P2169" s="34"/>
      <c r="Q2169" s="34"/>
      <c r="R2169" s="34"/>
      <c r="S2169" s="34"/>
      <c r="T2169" s="3" t="s">
        <v>2150</v>
      </c>
    </row>
    <row r="2170" spans="1:21" x14ac:dyDescent="0.35">
      <c r="A2170" s="3" t="s">
        <v>133</v>
      </c>
      <c r="B2170" s="3"/>
      <c r="C2170" s="3"/>
      <c r="D2170" s="3"/>
      <c r="E2170" s="34"/>
      <c r="F2170" s="34"/>
      <c r="G2170" s="34"/>
      <c r="H2170" s="34"/>
      <c r="I2170" s="34"/>
      <c r="J2170" s="34"/>
      <c r="K2170" s="98">
        <v>45233</v>
      </c>
      <c r="L2170" s="3" t="s">
        <v>9</v>
      </c>
      <c r="M2170" s="34"/>
      <c r="N2170" s="34">
        <v>22500</v>
      </c>
      <c r="O2170" s="34">
        <f t="shared" si="362"/>
        <v>22500</v>
      </c>
      <c r="P2170" s="34"/>
      <c r="Q2170" s="34"/>
      <c r="R2170" s="34"/>
      <c r="S2170" s="34"/>
      <c r="T2170" s="3" t="s">
        <v>2150</v>
      </c>
    </row>
    <row r="2171" spans="1:21" x14ac:dyDescent="0.35">
      <c r="A2171" s="3" t="s">
        <v>133</v>
      </c>
      <c r="B2171" s="3"/>
      <c r="C2171" s="3"/>
      <c r="D2171" s="3"/>
      <c r="E2171" s="34"/>
      <c r="F2171" s="34"/>
      <c r="G2171" s="34"/>
      <c r="H2171" s="34"/>
      <c r="I2171" s="34"/>
      <c r="J2171" s="34"/>
      <c r="K2171" s="98">
        <v>45233</v>
      </c>
      <c r="L2171" s="3" t="s">
        <v>9</v>
      </c>
      <c r="M2171" s="34"/>
      <c r="N2171" s="34">
        <v>2000</v>
      </c>
      <c r="O2171" s="34">
        <f t="shared" si="362"/>
        <v>2000</v>
      </c>
      <c r="P2171" s="34"/>
      <c r="Q2171" s="34"/>
      <c r="R2171" s="34"/>
      <c r="S2171" s="34"/>
      <c r="T2171" s="3" t="s">
        <v>2150</v>
      </c>
    </row>
    <row r="2172" spans="1:21" x14ac:dyDescent="0.35">
      <c r="A2172" s="3" t="s">
        <v>133</v>
      </c>
      <c r="B2172" s="3"/>
      <c r="C2172" s="3"/>
      <c r="D2172" s="3"/>
      <c r="E2172" s="34"/>
      <c r="F2172" s="34"/>
      <c r="G2172" s="34"/>
      <c r="H2172" s="34"/>
      <c r="I2172" s="34"/>
      <c r="J2172" s="34"/>
      <c r="K2172" s="98">
        <v>45260</v>
      </c>
      <c r="L2172" s="3" t="s">
        <v>9</v>
      </c>
      <c r="M2172" s="34"/>
      <c r="N2172" s="34">
        <v>100000</v>
      </c>
      <c r="O2172" s="34">
        <f t="shared" si="362"/>
        <v>100000</v>
      </c>
      <c r="P2172" s="34"/>
      <c r="Q2172" s="34"/>
      <c r="R2172" s="34"/>
      <c r="S2172" s="34"/>
      <c r="T2172" s="3" t="s">
        <v>2150</v>
      </c>
    </row>
    <row r="2173" spans="1:21" x14ac:dyDescent="0.35">
      <c r="A2173" s="3" t="s">
        <v>133</v>
      </c>
      <c r="B2173" s="3"/>
      <c r="C2173" s="3"/>
      <c r="D2173" s="3"/>
      <c r="E2173" s="34"/>
      <c r="F2173" s="34"/>
      <c r="G2173" s="34"/>
      <c r="H2173" s="34"/>
      <c r="I2173" s="34"/>
      <c r="J2173" s="34"/>
      <c r="K2173" s="3"/>
      <c r="L2173" s="3"/>
      <c r="M2173" s="34"/>
      <c r="N2173" s="34"/>
      <c r="O2173" s="34"/>
      <c r="P2173" s="34"/>
      <c r="Q2173" s="34"/>
      <c r="R2173" s="34"/>
      <c r="S2173" s="34"/>
      <c r="T2173" s="3" t="s">
        <v>2150</v>
      </c>
    </row>
    <row r="2174" spans="1:21" s="95" customFormat="1" x14ac:dyDescent="0.35">
      <c r="A2174" s="18"/>
      <c r="B2174" s="18"/>
      <c r="C2174" s="18"/>
      <c r="D2174" s="18"/>
      <c r="E2174" s="23"/>
      <c r="F2174" s="23"/>
      <c r="G2174" s="23"/>
      <c r="H2174" s="23"/>
      <c r="I2174" s="23"/>
      <c r="J2174" s="23"/>
      <c r="K2174" s="18"/>
      <c r="L2174" s="18"/>
      <c r="M2174" s="23">
        <f t="shared" ref="M2174:N2174" si="363">SUM(M2158:M2173)</f>
        <v>0</v>
      </c>
      <c r="N2174" s="23">
        <f t="shared" si="363"/>
        <v>1410700</v>
      </c>
      <c r="O2174" s="23">
        <f>SUM(O2158:O2173)</f>
        <v>1410700</v>
      </c>
      <c r="P2174" s="23">
        <f>+I2157-M2174</f>
        <v>0</v>
      </c>
      <c r="Q2174" s="23">
        <f>+J2157-N2174</f>
        <v>175</v>
      </c>
      <c r="R2174" s="23">
        <f>+P2174+Q2174</f>
        <v>175</v>
      </c>
      <c r="S2174" s="23">
        <f>+O2174</f>
        <v>1410700</v>
      </c>
      <c r="T2174" s="18"/>
      <c r="U2174" s="95" t="s">
        <v>2302</v>
      </c>
    </row>
    <row r="2175" spans="1:21" x14ac:dyDescent="0.35">
      <c r="A2175" s="3" t="s">
        <v>203</v>
      </c>
      <c r="B2175" s="3" t="s">
        <v>976</v>
      </c>
      <c r="C2175" s="3"/>
      <c r="D2175" s="3">
        <v>22.22</v>
      </c>
      <c r="E2175" s="34">
        <v>750000</v>
      </c>
      <c r="F2175" s="34"/>
      <c r="G2175" s="34"/>
      <c r="H2175" s="34">
        <v>750000</v>
      </c>
      <c r="I2175" s="34">
        <f>+CEILING(F2175*G2175,1000)</f>
        <v>0</v>
      </c>
      <c r="J2175" s="34">
        <f>(H2175-I2175)</f>
        <v>750000</v>
      </c>
      <c r="K2175" s="3"/>
      <c r="L2175" s="3"/>
      <c r="M2175" s="34"/>
      <c r="N2175" s="34"/>
      <c r="O2175" s="34"/>
      <c r="P2175" s="34"/>
      <c r="Q2175" s="34"/>
      <c r="R2175" s="34"/>
      <c r="S2175" s="34"/>
      <c r="T2175" s="3" t="s">
        <v>2153</v>
      </c>
      <c r="U2175" s="1" t="s">
        <v>2303</v>
      </c>
    </row>
    <row r="2176" spans="1:21" x14ac:dyDescent="0.35">
      <c r="A2176" s="3" t="s">
        <v>203</v>
      </c>
      <c r="B2176" s="3"/>
      <c r="C2176" s="3"/>
      <c r="D2176" s="3" t="s">
        <v>2105</v>
      </c>
      <c r="E2176" s="34">
        <v>800000</v>
      </c>
      <c r="F2176" s="34"/>
      <c r="G2176" s="34"/>
      <c r="H2176" s="34"/>
      <c r="I2176" s="34"/>
      <c r="J2176" s="34"/>
      <c r="K2176" s="98">
        <v>44560</v>
      </c>
      <c r="L2176" s="3" t="s">
        <v>316</v>
      </c>
      <c r="M2176" s="34">
        <v>100000</v>
      </c>
      <c r="N2176" s="34"/>
      <c r="O2176" s="34">
        <f t="shared" ref="O2176:O2182" si="364">+SUM(M2176:N2176)</f>
        <v>100000</v>
      </c>
      <c r="P2176" s="34"/>
      <c r="Q2176" s="34"/>
      <c r="R2176" s="34"/>
      <c r="S2176" s="34"/>
      <c r="T2176" s="3" t="s">
        <v>2153</v>
      </c>
    </row>
    <row r="2177" spans="1:21" x14ac:dyDescent="0.35">
      <c r="A2177" s="3" t="s">
        <v>203</v>
      </c>
      <c r="B2177" s="3"/>
      <c r="C2177" s="3"/>
      <c r="D2177" s="3"/>
      <c r="E2177" s="34"/>
      <c r="F2177" s="34"/>
      <c r="G2177" s="34"/>
      <c r="H2177" s="34"/>
      <c r="I2177" s="34"/>
      <c r="J2177" s="34"/>
      <c r="K2177" s="98">
        <v>44560</v>
      </c>
      <c r="L2177" s="3" t="s">
        <v>9</v>
      </c>
      <c r="M2177" s="34"/>
      <c r="N2177" s="34">
        <v>100000</v>
      </c>
      <c r="O2177" s="34">
        <f t="shared" si="364"/>
        <v>100000</v>
      </c>
      <c r="P2177" s="34"/>
      <c r="Q2177" s="34"/>
      <c r="R2177" s="34"/>
      <c r="S2177" s="34"/>
      <c r="T2177" s="3" t="s">
        <v>2153</v>
      </c>
    </row>
    <row r="2178" spans="1:21" x14ac:dyDescent="0.35">
      <c r="A2178" s="3" t="s">
        <v>203</v>
      </c>
      <c r="B2178" s="3"/>
      <c r="C2178" s="3"/>
      <c r="D2178" s="3"/>
      <c r="E2178" s="34"/>
      <c r="F2178" s="34"/>
      <c r="G2178" s="34"/>
      <c r="H2178" s="34"/>
      <c r="I2178" s="34"/>
      <c r="J2178" s="34"/>
      <c r="K2178" s="98">
        <v>44631</v>
      </c>
      <c r="L2178" s="3" t="s">
        <v>9</v>
      </c>
      <c r="M2178" s="34"/>
      <c r="N2178" s="34">
        <v>300000</v>
      </c>
      <c r="O2178" s="34">
        <f t="shared" si="364"/>
        <v>300000</v>
      </c>
      <c r="P2178" s="34"/>
      <c r="Q2178" s="34"/>
      <c r="R2178" s="34"/>
      <c r="S2178" s="34"/>
      <c r="T2178" s="3" t="s">
        <v>2153</v>
      </c>
    </row>
    <row r="2179" spans="1:21" x14ac:dyDescent="0.35">
      <c r="A2179" s="3" t="s">
        <v>203</v>
      </c>
      <c r="B2179" s="3"/>
      <c r="C2179" s="3"/>
      <c r="D2179" s="3"/>
      <c r="E2179" s="34"/>
      <c r="F2179" s="34"/>
      <c r="G2179" s="34"/>
      <c r="H2179" s="34"/>
      <c r="I2179" s="34"/>
      <c r="J2179" s="34"/>
      <c r="K2179" s="98">
        <v>44651</v>
      </c>
      <c r="L2179" s="100" t="s">
        <v>2297</v>
      </c>
      <c r="M2179" s="34"/>
      <c r="N2179" s="100">
        <v>-100000</v>
      </c>
      <c r="O2179" s="34">
        <f t="shared" si="364"/>
        <v>-100000</v>
      </c>
      <c r="P2179" s="34"/>
      <c r="Q2179" s="34"/>
      <c r="R2179" s="34"/>
      <c r="S2179" s="34"/>
      <c r="T2179" s="3" t="s">
        <v>2153</v>
      </c>
    </row>
    <row r="2180" spans="1:21" x14ac:dyDescent="0.35">
      <c r="A2180" s="3" t="s">
        <v>203</v>
      </c>
      <c r="B2180" s="3"/>
      <c r="C2180" s="3"/>
      <c r="D2180" s="3"/>
      <c r="E2180" s="34"/>
      <c r="F2180" s="34"/>
      <c r="G2180" s="34"/>
      <c r="H2180" s="34"/>
      <c r="I2180" s="34"/>
      <c r="J2180" s="34"/>
      <c r="K2180" s="98">
        <v>44720</v>
      </c>
      <c r="L2180" s="3" t="s">
        <v>9</v>
      </c>
      <c r="M2180" s="34"/>
      <c r="N2180" s="34">
        <v>170000</v>
      </c>
      <c r="O2180" s="34">
        <f t="shared" si="364"/>
        <v>170000</v>
      </c>
      <c r="P2180" s="34"/>
      <c r="Q2180" s="34"/>
      <c r="R2180" s="34"/>
      <c r="S2180" s="34"/>
      <c r="T2180" s="3" t="s">
        <v>2153</v>
      </c>
    </row>
    <row r="2181" spans="1:21" x14ac:dyDescent="0.35">
      <c r="A2181" s="3" t="s">
        <v>203</v>
      </c>
      <c r="B2181" s="3"/>
      <c r="C2181" s="3" t="s">
        <v>2106</v>
      </c>
      <c r="D2181" s="3"/>
      <c r="E2181" s="34"/>
      <c r="F2181" s="34"/>
      <c r="G2181" s="34"/>
      <c r="H2181" s="34"/>
      <c r="I2181" s="34"/>
      <c r="J2181" s="34"/>
      <c r="K2181" s="98">
        <v>45616</v>
      </c>
      <c r="L2181" s="3" t="s">
        <v>9</v>
      </c>
      <c r="M2181" s="34"/>
      <c r="N2181" s="34">
        <v>-400000</v>
      </c>
      <c r="O2181" s="34">
        <f t="shared" si="364"/>
        <v>-400000</v>
      </c>
      <c r="P2181" s="34"/>
      <c r="Q2181" s="34"/>
      <c r="R2181" s="34"/>
      <c r="S2181" s="34"/>
      <c r="T2181" s="3" t="s">
        <v>2153</v>
      </c>
    </row>
    <row r="2182" spans="1:21" x14ac:dyDescent="0.35">
      <c r="A2182" s="3" t="s">
        <v>203</v>
      </c>
      <c r="B2182" s="3"/>
      <c r="C2182" s="3" t="s">
        <v>2107</v>
      </c>
      <c r="D2182" s="3"/>
      <c r="E2182" s="34"/>
      <c r="F2182" s="34"/>
      <c r="G2182" s="34"/>
      <c r="H2182" s="34"/>
      <c r="I2182" s="34"/>
      <c r="J2182" s="34"/>
      <c r="K2182" s="98">
        <v>45621</v>
      </c>
      <c r="L2182" s="3" t="s">
        <v>316</v>
      </c>
      <c r="M2182" s="34">
        <v>800000</v>
      </c>
      <c r="N2182" s="34"/>
      <c r="O2182" s="34">
        <f t="shared" si="364"/>
        <v>800000</v>
      </c>
      <c r="P2182" s="34"/>
      <c r="Q2182" s="34"/>
      <c r="R2182" s="34"/>
      <c r="S2182" s="34"/>
      <c r="T2182" s="3" t="s">
        <v>2153</v>
      </c>
    </row>
    <row r="2183" spans="1:21" x14ac:dyDescent="0.35">
      <c r="A2183" s="3" t="s">
        <v>203</v>
      </c>
      <c r="B2183" s="3"/>
      <c r="C2183" s="3"/>
      <c r="D2183" s="3"/>
      <c r="E2183" s="34"/>
      <c r="F2183" s="34"/>
      <c r="G2183" s="34"/>
      <c r="H2183" s="34"/>
      <c r="I2183" s="34"/>
      <c r="J2183" s="34"/>
      <c r="K2183" s="3"/>
      <c r="L2183" s="3"/>
      <c r="M2183" s="34"/>
      <c r="N2183" s="34"/>
      <c r="O2183" s="34"/>
      <c r="P2183" s="34"/>
      <c r="Q2183" s="34"/>
      <c r="R2183" s="34"/>
      <c r="S2183" s="34"/>
      <c r="T2183" s="3" t="s">
        <v>2153</v>
      </c>
    </row>
    <row r="2184" spans="1:21" s="95" customFormat="1" x14ac:dyDescent="0.35">
      <c r="A2184" s="18"/>
      <c r="B2184" s="18"/>
      <c r="C2184" s="18"/>
      <c r="D2184" s="18"/>
      <c r="E2184" s="23"/>
      <c r="F2184" s="23"/>
      <c r="G2184" s="23"/>
      <c r="H2184" s="23"/>
      <c r="I2184" s="23"/>
      <c r="J2184" s="23"/>
      <c r="K2184" s="18"/>
      <c r="L2184" s="18"/>
      <c r="M2184" s="23">
        <f t="shared" ref="M2184:N2184" si="365">SUM(M2176:M2183)</f>
        <v>900000</v>
      </c>
      <c r="N2184" s="23">
        <f t="shared" si="365"/>
        <v>70000</v>
      </c>
      <c r="O2184" s="23">
        <f>SUM(O2176:O2183)</f>
        <v>970000</v>
      </c>
      <c r="P2184" s="23">
        <f>+I2175-M2184</f>
        <v>-900000</v>
      </c>
      <c r="Q2184" s="23">
        <f>+J2175-N2184</f>
        <v>680000</v>
      </c>
      <c r="R2184" s="23">
        <f>+P2184+Q2184</f>
        <v>-220000</v>
      </c>
      <c r="S2184" s="23">
        <f>+O2184</f>
        <v>970000</v>
      </c>
      <c r="T2184" s="18"/>
      <c r="U2184" s="95" t="s">
        <v>2302</v>
      </c>
    </row>
    <row r="2185" spans="1:21" x14ac:dyDescent="0.35">
      <c r="A2185" s="3" t="s">
        <v>204</v>
      </c>
      <c r="B2185" s="3" t="s">
        <v>976</v>
      </c>
      <c r="C2185" s="3"/>
      <c r="D2185" s="3"/>
      <c r="E2185" s="34">
        <v>800000</v>
      </c>
      <c r="F2185" s="34"/>
      <c r="G2185" s="34"/>
      <c r="H2185" s="34">
        <v>800000</v>
      </c>
      <c r="I2185" s="34">
        <f>+CEILING(F2185*G2185,1000)</f>
        <v>0</v>
      </c>
      <c r="J2185" s="34">
        <f>(H2185-I2185)</f>
        <v>800000</v>
      </c>
      <c r="K2185" s="98">
        <v>44560</v>
      </c>
      <c r="L2185" s="3" t="s">
        <v>2109</v>
      </c>
      <c r="M2185" s="34"/>
      <c r="N2185" s="34"/>
      <c r="O2185" s="34"/>
      <c r="P2185" s="34"/>
      <c r="Q2185" s="34"/>
      <c r="R2185" s="34"/>
      <c r="S2185" s="34"/>
      <c r="T2185" s="3" t="s">
        <v>295</v>
      </c>
      <c r="U2185" s="1" t="s">
        <v>2303</v>
      </c>
    </row>
    <row r="2186" spans="1:21" x14ac:dyDescent="0.35">
      <c r="A2186" s="3" t="s">
        <v>204</v>
      </c>
      <c r="B2186" s="3"/>
      <c r="C2186" s="3"/>
      <c r="D2186" s="3"/>
      <c r="E2186" s="34"/>
      <c r="F2186" s="34"/>
      <c r="G2186" s="34"/>
      <c r="H2186" s="34"/>
      <c r="I2186" s="34"/>
      <c r="J2186" s="34"/>
      <c r="K2186" s="98">
        <v>44560</v>
      </c>
      <c r="L2186" s="3" t="s">
        <v>9</v>
      </c>
      <c r="M2186" s="34"/>
      <c r="N2186" s="34">
        <v>100000</v>
      </c>
      <c r="O2186" s="34">
        <f t="shared" ref="O2186:O2187" si="366">+SUM(M2186:N2186)</f>
        <v>100000</v>
      </c>
      <c r="P2186" s="34"/>
      <c r="Q2186" s="34"/>
      <c r="R2186" s="34"/>
      <c r="S2186" s="34"/>
      <c r="T2186" s="3" t="s">
        <v>295</v>
      </c>
    </row>
    <row r="2187" spans="1:21" x14ac:dyDescent="0.35">
      <c r="A2187" s="3" t="s">
        <v>204</v>
      </c>
      <c r="B2187" s="3"/>
      <c r="C2187" s="3"/>
      <c r="D2187" s="3"/>
      <c r="E2187" s="34"/>
      <c r="F2187" s="34"/>
      <c r="G2187" s="34"/>
      <c r="H2187" s="34"/>
      <c r="I2187" s="34"/>
      <c r="J2187" s="34"/>
      <c r="K2187" s="98">
        <v>45015</v>
      </c>
      <c r="L2187" s="3" t="s">
        <v>1204</v>
      </c>
      <c r="M2187" s="34"/>
      <c r="N2187" s="34">
        <v>-100000</v>
      </c>
      <c r="O2187" s="34">
        <f t="shared" si="366"/>
        <v>-100000</v>
      </c>
      <c r="P2187" s="34"/>
      <c r="Q2187" s="34"/>
      <c r="R2187" s="34"/>
      <c r="S2187" s="34"/>
      <c r="T2187" s="3" t="s">
        <v>295</v>
      </c>
    </row>
    <row r="2188" spans="1:21" x14ac:dyDescent="0.35">
      <c r="A2188" s="3" t="s">
        <v>204</v>
      </c>
      <c r="B2188" s="3"/>
      <c r="C2188" s="3"/>
      <c r="D2188" s="3"/>
      <c r="E2188" s="34"/>
      <c r="F2188" s="34"/>
      <c r="G2188" s="34"/>
      <c r="H2188" s="34"/>
      <c r="I2188" s="34"/>
      <c r="J2188" s="34"/>
      <c r="K2188" s="3"/>
      <c r="L2188" s="3"/>
      <c r="M2188" s="34"/>
      <c r="N2188" s="34"/>
      <c r="O2188" s="34"/>
      <c r="P2188" s="34"/>
      <c r="Q2188" s="34"/>
      <c r="R2188" s="34"/>
      <c r="S2188" s="34"/>
      <c r="T2188" s="3" t="s">
        <v>2157</v>
      </c>
    </row>
    <row r="2189" spans="1:21" s="95" customFormat="1" x14ac:dyDescent="0.35">
      <c r="A2189" s="18"/>
      <c r="B2189" s="18"/>
      <c r="C2189" s="18"/>
      <c r="D2189" s="18"/>
      <c r="E2189" s="23"/>
      <c r="F2189" s="23"/>
      <c r="G2189" s="23"/>
      <c r="H2189" s="23"/>
      <c r="I2189" s="23"/>
      <c r="J2189" s="23"/>
      <c r="K2189" s="18"/>
      <c r="L2189" s="18"/>
      <c r="M2189" s="23">
        <f t="shared" ref="M2189:N2189" si="367">SUM(M2186:M2188)</f>
        <v>0</v>
      </c>
      <c r="N2189" s="23">
        <f t="shared" si="367"/>
        <v>0</v>
      </c>
      <c r="O2189" s="23">
        <f>SUM(O2186:O2188)</f>
        <v>0</v>
      </c>
      <c r="P2189" s="23">
        <f>+I2185-M2189</f>
        <v>0</v>
      </c>
      <c r="Q2189" s="23">
        <f>+J2185-N2189</f>
        <v>800000</v>
      </c>
      <c r="R2189" s="23">
        <f>+P2189+Q2189</f>
        <v>800000</v>
      </c>
      <c r="S2189" s="23">
        <f>+O2189</f>
        <v>0</v>
      </c>
      <c r="T2189" s="18"/>
      <c r="U2189" s="95" t="s">
        <v>2302</v>
      </c>
    </row>
    <row r="2190" spans="1:21" x14ac:dyDescent="0.35">
      <c r="A2190" s="3" t="s">
        <v>205</v>
      </c>
      <c r="B2190" s="3" t="s">
        <v>976</v>
      </c>
      <c r="C2190" s="3"/>
      <c r="D2190" s="3"/>
      <c r="E2190" s="34">
        <v>700000</v>
      </c>
      <c r="F2190" s="34"/>
      <c r="G2190" s="34"/>
      <c r="H2190" s="34">
        <v>800000</v>
      </c>
      <c r="I2190" s="34">
        <f>+CEILING(F2190*G2190,1000)</f>
        <v>0</v>
      </c>
      <c r="J2190" s="34">
        <f>(H2190-I2190)</f>
        <v>800000</v>
      </c>
      <c r="K2190" s="98">
        <v>44565</v>
      </c>
      <c r="L2190" s="3" t="s">
        <v>2109</v>
      </c>
      <c r="M2190" s="34"/>
      <c r="N2190" s="34"/>
      <c r="O2190" s="34"/>
      <c r="P2190" s="34"/>
      <c r="Q2190" s="34"/>
      <c r="R2190" s="34"/>
      <c r="S2190" s="34"/>
      <c r="T2190" s="3" t="s">
        <v>2150</v>
      </c>
      <c r="U2190" s="1" t="s">
        <v>2303</v>
      </c>
    </row>
    <row r="2191" spans="1:21" x14ac:dyDescent="0.35">
      <c r="A2191" s="3" t="s">
        <v>205</v>
      </c>
      <c r="B2191" s="3"/>
      <c r="C2191" s="3"/>
      <c r="D2191" s="3"/>
      <c r="E2191" s="34"/>
      <c r="F2191" s="34"/>
      <c r="G2191" s="34"/>
      <c r="H2191" s="34"/>
      <c r="I2191" s="34"/>
      <c r="J2191" s="34"/>
      <c r="K2191" s="98">
        <v>44565</v>
      </c>
      <c r="L2191" s="3" t="s">
        <v>1182</v>
      </c>
      <c r="M2191" s="34"/>
      <c r="N2191" s="34">
        <v>10000</v>
      </c>
      <c r="O2191" s="34">
        <f t="shared" ref="O2191:O2192" si="368">+SUM(M2191:N2191)</f>
        <v>10000</v>
      </c>
      <c r="P2191" s="34"/>
      <c r="Q2191" s="34"/>
      <c r="R2191" s="34"/>
      <c r="S2191" s="34"/>
      <c r="T2191" s="3" t="s">
        <v>2150</v>
      </c>
    </row>
    <row r="2192" spans="1:21" x14ac:dyDescent="0.35">
      <c r="A2192" s="3" t="s">
        <v>205</v>
      </c>
      <c r="B2192" s="3"/>
      <c r="C2192" s="3"/>
      <c r="D2192" s="3"/>
      <c r="E2192" s="34"/>
      <c r="F2192" s="34"/>
      <c r="G2192" s="34"/>
      <c r="H2192" s="34"/>
      <c r="I2192" s="34"/>
      <c r="J2192" s="34"/>
      <c r="K2192" s="98">
        <v>44631</v>
      </c>
      <c r="L2192" s="3" t="s">
        <v>1182</v>
      </c>
      <c r="M2192" s="34"/>
      <c r="N2192" s="34">
        <v>340000</v>
      </c>
      <c r="O2192" s="34">
        <f t="shared" si="368"/>
        <v>340000</v>
      </c>
      <c r="P2192" s="34"/>
      <c r="Q2192" s="34"/>
      <c r="R2192" s="34"/>
      <c r="S2192" s="34"/>
      <c r="T2192" s="3" t="s">
        <v>2150</v>
      </c>
    </row>
    <row r="2193" spans="1:21" x14ac:dyDescent="0.35">
      <c r="A2193" s="3" t="s">
        <v>205</v>
      </c>
      <c r="B2193" s="3"/>
      <c r="C2193" s="3"/>
      <c r="D2193" s="3"/>
      <c r="E2193" s="34"/>
      <c r="F2193" s="34"/>
      <c r="G2193" s="34"/>
      <c r="H2193" s="34"/>
      <c r="I2193" s="34"/>
      <c r="J2193" s="34"/>
      <c r="K2193" s="3"/>
      <c r="L2193" s="3"/>
      <c r="M2193" s="34"/>
      <c r="N2193" s="34"/>
      <c r="O2193" s="34"/>
      <c r="P2193" s="34"/>
      <c r="Q2193" s="34"/>
      <c r="R2193" s="34"/>
      <c r="S2193" s="34"/>
      <c r="T2193" s="3" t="s">
        <v>2150</v>
      </c>
    </row>
    <row r="2194" spans="1:21" s="95" customFormat="1" x14ac:dyDescent="0.35">
      <c r="A2194" s="18"/>
      <c r="B2194" s="18"/>
      <c r="C2194" s="18"/>
      <c r="D2194" s="18"/>
      <c r="E2194" s="23"/>
      <c r="F2194" s="23"/>
      <c r="G2194" s="23"/>
      <c r="H2194" s="23"/>
      <c r="I2194" s="23"/>
      <c r="J2194" s="23"/>
      <c r="K2194" s="18"/>
      <c r="L2194" s="18"/>
      <c r="M2194" s="23">
        <f t="shared" ref="M2194:N2194" si="369">SUM(M2191:M2193)</f>
        <v>0</v>
      </c>
      <c r="N2194" s="23">
        <f t="shared" si="369"/>
        <v>350000</v>
      </c>
      <c r="O2194" s="23">
        <f>SUM(O2191:O2193)</f>
        <v>350000</v>
      </c>
      <c r="P2194" s="23">
        <f>+I2190-M2194</f>
        <v>0</v>
      </c>
      <c r="Q2194" s="23">
        <f>+J2190-N2194</f>
        <v>450000</v>
      </c>
      <c r="R2194" s="23">
        <f>+P2194+Q2194</f>
        <v>450000</v>
      </c>
      <c r="S2194" s="23">
        <f>+O2194</f>
        <v>350000</v>
      </c>
      <c r="T2194" s="18"/>
      <c r="U2194" s="95" t="s">
        <v>2302</v>
      </c>
    </row>
    <row r="2195" spans="1:21" x14ac:dyDescent="0.35">
      <c r="A2195" s="3" t="s">
        <v>206</v>
      </c>
      <c r="B2195" s="3" t="s">
        <v>976</v>
      </c>
      <c r="C2195" s="3"/>
      <c r="D2195" s="3"/>
      <c r="E2195" s="34">
        <v>700000</v>
      </c>
      <c r="F2195" s="34"/>
      <c r="G2195" s="34"/>
      <c r="H2195" s="34">
        <v>700000</v>
      </c>
      <c r="I2195" s="34">
        <f>+CEILING(F2195*G2195,1000)</f>
        <v>0</v>
      </c>
      <c r="J2195" s="34">
        <f>(H2195-I2195)</f>
        <v>700000</v>
      </c>
      <c r="K2195" s="98">
        <v>44588</v>
      </c>
      <c r="L2195" s="3" t="s">
        <v>2109</v>
      </c>
      <c r="M2195" s="34"/>
      <c r="N2195" s="34"/>
      <c r="O2195" s="34"/>
      <c r="P2195" s="34"/>
      <c r="Q2195" s="34"/>
      <c r="R2195" s="34"/>
      <c r="S2195" s="34"/>
      <c r="T2195" s="3" t="s">
        <v>294</v>
      </c>
      <c r="U2195" s="1" t="s">
        <v>2303</v>
      </c>
    </row>
    <row r="2196" spans="1:21" x14ac:dyDescent="0.35">
      <c r="A2196" s="3" t="s">
        <v>206</v>
      </c>
      <c r="B2196" s="3"/>
      <c r="C2196" s="3"/>
      <c r="D2196" s="3"/>
      <c r="E2196" s="34">
        <v>836000</v>
      </c>
      <c r="F2196" s="34"/>
      <c r="G2196" s="34"/>
      <c r="H2196" s="34"/>
      <c r="I2196" s="34"/>
      <c r="J2196" s="34"/>
      <c r="K2196" s="98">
        <v>44589</v>
      </c>
      <c r="L2196" s="3" t="s">
        <v>1182</v>
      </c>
      <c r="M2196" s="34"/>
      <c r="N2196" s="34">
        <v>50000</v>
      </c>
      <c r="O2196" s="34">
        <f t="shared" ref="O2196:O2203" si="370">+SUM(M2196:N2196)</f>
        <v>50000</v>
      </c>
      <c r="P2196" s="34"/>
      <c r="Q2196" s="34"/>
      <c r="R2196" s="34"/>
      <c r="S2196" s="34"/>
      <c r="T2196" s="3" t="s">
        <v>294</v>
      </c>
    </row>
    <row r="2197" spans="1:21" x14ac:dyDescent="0.35">
      <c r="A2197" s="3" t="s">
        <v>206</v>
      </c>
      <c r="B2197" s="3"/>
      <c r="C2197" s="3"/>
      <c r="D2197" s="3"/>
      <c r="E2197" s="34"/>
      <c r="F2197" s="34"/>
      <c r="G2197" s="34"/>
      <c r="H2197" s="34"/>
      <c r="I2197" s="34"/>
      <c r="J2197" s="34"/>
      <c r="K2197" s="98">
        <v>44617</v>
      </c>
      <c r="L2197" s="3" t="s">
        <v>1182</v>
      </c>
      <c r="M2197" s="34"/>
      <c r="N2197" s="34">
        <v>125000</v>
      </c>
      <c r="O2197" s="34">
        <f t="shared" si="370"/>
        <v>125000</v>
      </c>
      <c r="P2197" s="34"/>
      <c r="Q2197" s="34"/>
      <c r="R2197" s="34"/>
      <c r="S2197" s="34"/>
      <c r="T2197" s="3" t="s">
        <v>294</v>
      </c>
    </row>
    <row r="2198" spans="1:21" x14ac:dyDescent="0.35">
      <c r="A2198" s="3" t="s">
        <v>206</v>
      </c>
      <c r="B2198" s="3"/>
      <c r="C2198" s="3"/>
      <c r="D2198" s="3"/>
      <c r="E2198" s="34"/>
      <c r="F2198" s="34"/>
      <c r="G2198" s="34"/>
      <c r="H2198" s="34"/>
      <c r="I2198" s="34"/>
      <c r="J2198" s="34"/>
      <c r="K2198" s="98">
        <v>44709</v>
      </c>
      <c r="L2198" s="3" t="s">
        <v>1182</v>
      </c>
      <c r="M2198" s="34"/>
      <c r="N2198" s="34">
        <v>175000</v>
      </c>
      <c r="O2198" s="34">
        <f t="shared" si="370"/>
        <v>175000</v>
      </c>
      <c r="P2198" s="34"/>
      <c r="Q2198" s="34"/>
      <c r="R2198" s="34"/>
      <c r="S2198" s="34"/>
      <c r="T2198" s="3" t="s">
        <v>294</v>
      </c>
    </row>
    <row r="2199" spans="1:21" x14ac:dyDescent="0.35">
      <c r="A2199" s="3" t="s">
        <v>206</v>
      </c>
      <c r="B2199" s="3"/>
      <c r="C2199" s="3" t="s">
        <v>2108</v>
      </c>
      <c r="D2199" s="3"/>
      <c r="E2199" s="34"/>
      <c r="F2199" s="34"/>
      <c r="G2199" s="34"/>
      <c r="H2199" s="34"/>
      <c r="I2199" s="34"/>
      <c r="J2199" s="34"/>
      <c r="K2199" s="98">
        <v>45150</v>
      </c>
      <c r="L2199" s="3" t="s">
        <v>316</v>
      </c>
      <c r="M2199" s="34">
        <v>300000</v>
      </c>
      <c r="N2199" s="34"/>
      <c r="O2199" s="34">
        <f t="shared" si="370"/>
        <v>300000</v>
      </c>
      <c r="P2199" s="34"/>
      <c r="Q2199" s="34"/>
      <c r="R2199" s="34"/>
      <c r="S2199" s="34"/>
      <c r="T2199" s="3" t="s">
        <v>294</v>
      </c>
    </row>
    <row r="2200" spans="1:21" x14ac:dyDescent="0.35">
      <c r="A2200" s="3" t="s">
        <v>206</v>
      </c>
      <c r="B2200" s="3"/>
      <c r="C2200" s="3" t="s">
        <v>1991</v>
      </c>
      <c r="D2200" s="3"/>
      <c r="E2200" s="34"/>
      <c r="F2200" s="34"/>
      <c r="G2200" s="34"/>
      <c r="H2200" s="34"/>
      <c r="I2200" s="34"/>
      <c r="J2200" s="34"/>
      <c r="K2200" s="98">
        <v>45688</v>
      </c>
      <c r="L2200" s="3" t="s">
        <v>316</v>
      </c>
      <c r="M2200" s="34">
        <v>537000</v>
      </c>
      <c r="N2200" s="34"/>
      <c r="O2200" s="34">
        <f t="shared" si="370"/>
        <v>537000</v>
      </c>
      <c r="P2200" s="34"/>
      <c r="Q2200" s="34"/>
      <c r="R2200" s="34"/>
      <c r="S2200" s="34"/>
      <c r="T2200" s="3" t="s">
        <v>294</v>
      </c>
    </row>
    <row r="2201" spans="1:21" x14ac:dyDescent="0.35">
      <c r="A2201" s="3" t="s">
        <v>206</v>
      </c>
      <c r="B2201" s="3"/>
      <c r="C2201" s="3" t="s">
        <v>2108</v>
      </c>
      <c r="D2201" s="3"/>
      <c r="E2201" s="34"/>
      <c r="F2201" s="34"/>
      <c r="G2201" s="34"/>
      <c r="H2201" s="34"/>
      <c r="I2201" s="34"/>
      <c r="J2201" s="34"/>
      <c r="K2201" s="98">
        <v>45722</v>
      </c>
      <c r="L2201" s="3" t="s">
        <v>9</v>
      </c>
      <c r="M2201" s="34"/>
      <c r="N2201" s="34">
        <v>-487000</v>
      </c>
      <c r="O2201" s="34">
        <f t="shared" si="370"/>
        <v>-487000</v>
      </c>
      <c r="P2201" s="34"/>
      <c r="Q2201" s="34"/>
      <c r="R2201" s="34"/>
      <c r="S2201" s="34"/>
      <c r="T2201" s="3" t="s">
        <v>294</v>
      </c>
    </row>
    <row r="2202" spans="1:21" x14ac:dyDescent="0.35">
      <c r="A2202" s="3" t="s">
        <v>206</v>
      </c>
      <c r="B2202" s="3"/>
      <c r="C2202" s="3"/>
      <c r="D2202" s="3"/>
      <c r="E2202" s="34"/>
      <c r="F2202" s="34"/>
      <c r="G2202" s="34"/>
      <c r="H2202" s="34"/>
      <c r="I2202" s="34"/>
      <c r="J2202" s="34"/>
      <c r="K2202" s="98">
        <v>45875</v>
      </c>
      <c r="L2202" s="3" t="s">
        <v>314</v>
      </c>
      <c r="M2202" s="34">
        <v>-837000</v>
      </c>
      <c r="N2202" s="34"/>
      <c r="O2202" s="34">
        <f t="shared" si="370"/>
        <v>-837000</v>
      </c>
      <c r="P2202" s="34"/>
      <c r="Q2202" s="34"/>
      <c r="R2202" s="34"/>
      <c r="S2202" s="34"/>
      <c r="T2202" s="3" t="s">
        <v>294</v>
      </c>
    </row>
    <row r="2203" spans="1:21" x14ac:dyDescent="0.35">
      <c r="A2203" s="3" t="s">
        <v>206</v>
      </c>
      <c r="B2203" s="3"/>
      <c r="C2203" s="3"/>
      <c r="D2203" s="3"/>
      <c r="E2203" s="34"/>
      <c r="F2203" s="34"/>
      <c r="G2203" s="34"/>
      <c r="H2203" s="34"/>
      <c r="I2203" s="34"/>
      <c r="J2203" s="34"/>
      <c r="K2203" s="98">
        <v>46106</v>
      </c>
      <c r="L2203" s="3" t="s">
        <v>9</v>
      </c>
      <c r="M2203" s="34"/>
      <c r="N2203" s="34">
        <v>137000</v>
      </c>
      <c r="O2203" s="34">
        <f t="shared" si="370"/>
        <v>137000</v>
      </c>
      <c r="P2203" s="34"/>
      <c r="Q2203" s="34"/>
      <c r="R2203" s="34"/>
      <c r="S2203" s="34"/>
      <c r="T2203" s="3"/>
    </row>
    <row r="2204" spans="1:21" x14ac:dyDescent="0.35">
      <c r="A2204" s="3" t="s">
        <v>206</v>
      </c>
      <c r="B2204" s="3"/>
      <c r="C2204" s="3"/>
      <c r="D2204" s="3"/>
      <c r="E2204" s="34"/>
      <c r="F2204" s="34"/>
      <c r="G2204" s="34"/>
      <c r="H2204" s="34"/>
      <c r="I2204" s="34"/>
      <c r="J2204" s="34"/>
      <c r="K2204" s="3"/>
      <c r="L2204" s="3"/>
      <c r="M2204" s="34"/>
      <c r="N2204" s="34"/>
      <c r="O2204" s="34"/>
      <c r="P2204" s="34"/>
      <c r="Q2204" s="34"/>
      <c r="R2204" s="34"/>
      <c r="S2204" s="34"/>
      <c r="T2204" s="3" t="s">
        <v>294</v>
      </c>
    </row>
    <row r="2205" spans="1:21" s="95" customFormat="1" x14ac:dyDescent="0.35">
      <c r="A2205" s="18"/>
      <c r="B2205" s="18"/>
      <c r="C2205" s="18"/>
      <c r="D2205" s="18"/>
      <c r="E2205" s="23"/>
      <c r="F2205" s="23"/>
      <c r="G2205" s="23"/>
      <c r="H2205" s="23"/>
      <c r="I2205" s="23"/>
      <c r="J2205" s="23"/>
      <c r="K2205" s="18"/>
      <c r="L2205" s="18"/>
      <c r="M2205" s="23">
        <f t="shared" ref="M2205:N2205" si="371">SUM(M2196:M2204)</f>
        <v>0</v>
      </c>
      <c r="N2205" s="23">
        <f t="shared" si="371"/>
        <v>0</v>
      </c>
      <c r="O2205" s="23">
        <f>SUM(O2196:O2204)</f>
        <v>0</v>
      </c>
      <c r="P2205" s="23">
        <f>+I2195-M2205</f>
        <v>0</v>
      </c>
      <c r="Q2205" s="23">
        <f>+J2195-N2205</f>
        <v>700000</v>
      </c>
      <c r="R2205" s="23">
        <f>+P2205+Q2205</f>
        <v>700000</v>
      </c>
      <c r="S2205" s="23">
        <f>+O2205</f>
        <v>0</v>
      </c>
      <c r="T2205" s="18"/>
      <c r="U2205" s="95" t="s">
        <v>2302</v>
      </c>
    </row>
    <row r="2206" spans="1:21" s="28" customFormat="1" x14ac:dyDescent="0.35">
      <c r="A2206" s="26" t="s">
        <v>207</v>
      </c>
      <c r="B2206" s="26" t="s">
        <v>976</v>
      </c>
      <c r="C2206" s="26"/>
      <c r="D2206" s="26"/>
      <c r="E2206" s="27">
        <v>700000</v>
      </c>
      <c r="F2206" s="27"/>
      <c r="G2206" s="27"/>
      <c r="H2206" s="27">
        <v>700000</v>
      </c>
      <c r="I2206" s="27"/>
      <c r="J2206" s="27"/>
      <c r="K2206" s="26"/>
      <c r="L2206" s="26"/>
      <c r="M2206" s="27"/>
      <c r="N2206" s="27"/>
      <c r="O2206" s="27"/>
      <c r="P2206" s="27"/>
      <c r="Q2206" s="27">
        <v>700000</v>
      </c>
      <c r="R2206" s="27">
        <v>700000</v>
      </c>
      <c r="S2206" s="27"/>
      <c r="T2206" s="26" t="s">
        <v>295</v>
      </c>
      <c r="U2206" s="28" t="s">
        <v>2303</v>
      </c>
    </row>
    <row r="2207" spans="1:21" s="28" customFormat="1" x14ac:dyDescent="0.35">
      <c r="A2207" s="26" t="s">
        <v>208</v>
      </c>
      <c r="B2207" s="26" t="s">
        <v>976</v>
      </c>
      <c r="C2207" s="26"/>
      <c r="D2207" s="26"/>
      <c r="E2207" s="27">
        <v>750000</v>
      </c>
      <c r="F2207" s="27"/>
      <c r="G2207" s="27"/>
      <c r="H2207" s="27">
        <v>750000</v>
      </c>
      <c r="I2207" s="27"/>
      <c r="J2207" s="27"/>
      <c r="K2207" s="26"/>
      <c r="L2207" s="26"/>
      <c r="M2207" s="27"/>
      <c r="N2207" s="27"/>
      <c r="O2207" s="27"/>
      <c r="P2207" s="27"/>
      <c r="Q2207" s="27">
        <v>750000</v>
      </c>
      <c r="R2207" s="27">
        <v>750000</v>
      </c>
      <c r="S2207" s="27"/>
      <c r="T2207" s="26"/>
      <c r="U2207" s="28" t="s">
        <v>2303</v>
      </c>
    </row>
    <row r="2208" spans="1:21" s="28" customFormat="1" x14ac:dyDescent="0.35">
      <c r="A2208" s="26" t="s">
        <v>209</v>
      </c>
      <c r="B2208" s="26" t="s">
        <v>976</v>
      </c>
      <c r="C2208" s="26"/>
      <c r="D2208" s="26"/>
      <c r="E2208" s="27">
        <v>750000</v>
      </c>
      <c r="F2208" s="27"/>
      <c r="G2208" s="27"/>
      <c r="H2208" s="27">
        <v>750000</v>
      </c>
      <c r="I2208" s="27"/>
      <c r="J2208" s="27"/>
      <c r="K2208" s="26"/>
      <c r="L2208" s="26"/>
      <c r="M2208" s="27"/>
      <c r="N2208" s="27"/>
      <c r="O2208" s="27"/>
      <c r="P2208" s="27"/>
      <c r="Q2208" s="27">
        <v>750000</v>
      </c>
      <c r="R2208" s="27">
        <v>750000</v>
      </c>
      <c r="S2208" s="27"/>
      <c r="T2208" s="26"/>
      <c r="U2208" s="28" t="s">
        <v>2303</v>
      </c>
    </row>
    <row r="2209" spans="1:21" s="28" customFormat="1" x14ac:dyDescent="0.35">
      <c r="A2209" s="26" t="s">
        <v>210</v>
      </c>
      <c r="B2209" s="26" t="s">
        <v>976</v>
      </c>
      <c r="C2209" s="26"/>
      <c r="D2209" s="26"/>
      <c r="E2209" s="27">
        <v>700000</v>
      </c>
      <c r="F2209" s="27"/>
      <c r="G2209" s="27"/>
      <c r="H2209" s="27">
        <v>700000</v>
      </c>
      <c r="I2209" s="27"/>
      <c r="J2209" s="27"/>
      <c r="K2209" s="26"/>
      <c r="L2209" s="26"/>
      <c r="M2209" s="27"/>
      <c r="N2209" s="27"/>
      <c r="O2209" s="27"/>
      <c r="P2209" s="27"/>
      <c r="Q2209" s="27">
        <v>700000</v>
      </c>
      <c r="R2209" s="27">
        <v>700000</v>
      </c>
      <c r="S2209" s="27"/>
      <c r="T2209" s="26" t="s">
        <v>295</v>
      </c>
      <c r="U2209" s="28" t="s">
        <v>2303</v>
      </c>
    </row>
    <row r="2210" spans="1:21" s="28" customFormat="1" x14ac:dyDescent="0.35">
      <c r="A2210" s="26" t="s">
        <v>211</v>
      </c>
      <c r="B2210" s="26" t="s">
        <v>976</v>
      </c>
      <c r="C2210" s="26"/>
      <c r="D2210" s="26"/>
      <c r="E2210" s="27">
        <v>700000</v>
      </c>
      <c r="F2210" s="27"/>
      <c r="G2210" s="27"/>
      <c r="H2210" s="27">
        <v>700000</v>
      </c>
      <c r="I2210" s="27"/>
      <c r="J2210" s="27"/>
      <c r="K2210" s="26"/>
      <c r="L2210" s="26"/>
      <c r="M2210" s="27"/>
      <c r="N2210" s="27"/>
      <c r="O2210" s="27"/>
      <c r="P2210" s="27"/>
      <c r="Q2210" s="27">
        <v>700000</v>
      </c>
      <c r="R2210" s="27">
        <v>700000</v>
      </c>
      <c r="S2210" s="27"/>
      <c r="T2210" s="26"/>
      <c r="U2210" s="28" t="s">
        <v>2303</v>
      </c>
    </row>
    <row r="2211" spans="1:21" s="28" customFormat="1" x14ac:dyDescent="0.35">
      <c r="A2211" s="26" t="s">
        <v>212</v>
      </c>
      <c r="B2211" s="26" t="s">
        <v>976</v>
      </c>
      <c r="C2211" s="26"/>
      <c r="D2211" s="26"/>
      <c r="E2211" s="27">
        <v>700000</v>
      </c>
      <c r="F2211" s="27"/>
      <c r="G2211" s="27"/>
      <c r="H2211" s="27">
        <v>700000</v>
      </c>
      <c r="I2211" s="27"/>
      <c r="J2211" s="27"/>
      <c r="K2211" s="26"/>
      <c r="L2211" s="26"/>
      <c r="M2211" s="27"/>
      <c r="N2211" s="27"/>
      <c r="O2211" s="27"/>
      <c r="P2211" s="27"/>
      <c r="Q2211" s="27">
        <v>700000</v>
      </c>
      <c r="R2211" s="27">
        <v>700000</v>
      </c>
      <c r="S2211" s="27"/>
      <c r="T2211" s="26"/>
      <c r="U2211" s="28" t="s">
        <v>2303</v>
      </c>
    </row>
    <row r="2212" spans="1:21" x14ac:dyDescent="0.35">
      <c r="A2212" s="3" t="s">
        <v>213</v>
      </c>
      <c r="B2212" s="3" t="s">
        <v>976</v>
      </c>
      <c r="C2212" s="3"/>
      <c r="D2212" s="3"/>
      <c r="E2212" s="34">
        <v>800000</v>
      </c>
      <c r="F2212" s="34"/>
      <c r="G2212" s="34"/>
      <c r="H2212" s="34">
        <v>800000</v>
      </c>
      <c r="I2212" s="34">
        <f>+CEILING(F2212*G2212,1000)</f>
        <v>0</v>
      </c>
      <c r="J2212" s="34">
        <f>(H2212-I2212)</f>
        <v>800000</v>
      </c>
      <c r="K2212" s="98">
        <v>44560</v>
      </c>
      <c r="L2212" s="3" t="s">
        <v>2109</v>
      </c>
      <c r="M2212" s="34"/>
      <c r="N2212" s="34"/>
      <c r="O2212" s="34"/>
      <c r="P2212" s="34"/>
      <c r="Q2212" s="34"/>
      <c r="R2212" s="34"/>
      <c r="S2212" s="34"/>
      <c r="T2212" s="3" t="s">
        <v>295</v>
      </c>
      <c r="U2212" s="1" t="s">
        <v>2303</v>
      </c>
    </row>
    <row r="2213" spans="1:21" x14ac:dyDescent="0.35">
      <c r="A2213" s="3" t="s">
        <v>213</v>
      </c>
      <c r="B2213" s="3"/>
      <c r="C2213" s="3"/>
      <c r="D2213" s="3"/>
      <c r="E2213" s="34"/>
      <c r="F2213" s="34"/>
      <c r="G2213" s="34"/>
      <c r="H2213" s="34"/>
      <c r="I2213" s="34"/>
      <c r="J2213" s="34"/>
      <c r="K2213" s="98">
        <v>44560</v>
      </c>
      <c r="L2213" s="3" t="s">
        <v>316</v>
      </c>
      <c r="M2213" s="34">
        <v>50000</v>
      </c>
      <c r="N2213" s="34"/>
      <c r="O2213" s="34">
        <f t="shared" ref="O2213:O2214" si="372">+SUM(M2213:N2213)</f>
        <v>50000</v>
      </c>
      <c r="P2213" s="34"/>
      <c r="Q2213" s="34"/>
      <c r="R2213" s="34"/>
      <c r="S2213" s="34"/>
      <c r="T2213" s="3" t="s">
        <v>295</v>
      </c>
    </row>
    <row r="2214" spans="1:21" x14ac:dyDescent="0.35">
      <c r="A2214" s="3" t="s">
        <v>213</v>
      </c>
      <c r="B2214" s="3"/>
      <c r="C2214" s="3"/>
      <c r="D2214" s="3"/>
      <c r="E2214" s="34"/>
      <c r="F2214" s="34"/>
      <c r="G2214" s="34"/>
      <c r="H2214" s="34"/>
      <c r="I2214" s="34"/>
      <c r="J2214" s="34"/>
      <c r="K2214" s="98">
        <v>45015</v>
      </c>
      <c r="L2214" s="100" t="s">
        <v>2170</v>
      </c>
      <c r="M2214" s="100">
        <v>-50000</v>
      </c>
      <c r="N2214" s="34"/>
      <c r="O2214" s="34">
        <f t="shared" si="372"/>
        <v>-50000</v>
      </c>
      <c r="P2214" s="34"/>
      <c r="Q2214" s="34"/>
      <c r="R2214" s="34"/>
      <c r="S2214" s="34"/>
      <c r="T2214" s="3" t="s">
        <v>295</v>
      </c>
    </row>
    <row r="2215" spans="1:21" x14ac:dyDescent="0.35">
      <c r="A2215" s="3" t="s">
        <v>213</v>
      </c>
      <c r="B2215" s="3"/>
      <c r="C2215" s="3"/>
      <c r="D2215" s="3"/>
      <c r="E2215" s="34"/>
      <c r="F2215" s="34"/>
      <c r="G2215" s="34"/>
      <c r="H2215" s="34"/>
      <c r="I2215" s="34"/>
      <c r="J2215" s="34"/>
      <c r="K2215" s="3"/>
      <c r="L2215" s="3"/>
      <c r="M2215" s="34"/>
      <c r="N2215" s="34">
        <v>0</v>
      </c>
      <c r="O2215" s="34"/>
      <c r="P2215" s="34"/>
      <c r="Q2215" s="34"/>
      <c r="R2215" s="34"/>
      <c r="S2215" s="34"/>
      <c r="T2215" s="3" t="s">
        <v>295</v>
      </c>
    </row>
    <row r="2216" spans="1:21" s="95" customFormat="1" x14ac:dyDescent="0.35">
      <c r="A2216" s="18"/>
      <c r="B2216" s="18"/>
      <c r="C2216" s="18"/>
      <c r="D2216" s="18"/>
      <c r="E2216" s="23"/>
      <c r="F2216" s="23"/>
      <c r="G2216" s="23"/>
      <c r="H2216" s="23"/>
      <c r="I2216" s="23"/>
      <c r="J2216" s="23"/>
      <c r="K2216" s="18"/>
      <c r="L2216" s="18"/>
      <c r="M2216" s="23">
        <f t="shared" ref="M2216:N2216" si="373">SUM(M2213:M2215)</f>
        <v>0</v>
      </c>
      <c r="N2216" s="23">
        <f t="shared" si="373"/>
        <v>0</v>
      </c>
      <c r="O2216" s="23">
        <f>SUM(O2213:O2215)</f>
        <v>0</v>
      </c>
      <c r="P2216" s="23">
        <f>+I2212-M2216</f>
        <v>0</v>
      </c>
      <c r="Q2216" s="23">
        <f>+J2212-N2216</f>
        <v>800000</v>
      </c>
      <c r="R2216" s="23">
        <f>+P2216+Q2216</f>
        <v>800000</v>
      </c>
      <c r="S2216" s="23">
        <f>+O2216</f>
        <v>0</v>
      </c>
      <c r="T2216" s="18"/>
      <c r="U2216" s="95" t="s">
        <v>2302</v>
      </c>
    </row>
    <row r="2217" spans="1:21" x14ac:dyDescent="0.35">
      <c r="A2217" s="3" t="s">
        <v>214</v>
      </c>
      <c r="B2217" s="3" t="s">
        <v>976</v>
      </c>
      <c r="C2217" s="3"/>
      <c r="D2217" s="3"/>
      <c r="E2217" s="34">
        <v>750000</v>
      </c>
      <c r="F2217" s="34"/>
      <c r="G2217" s="34"/>
      <c r="H2217" s="34">
        <v>750000</v>
      </c>
      <c r="I2217" s="34">
        <f>+CEILING(F2217*G2217,1000)</f>
        <v>0</v>
      </c>
      <c r="J2217" s="34">
        <f>(H2217-I2217)</f>
        <v>750000</v>
      </c>
      <c r="K2217" s="98">
        <v>44560</v>
      </c>
      <c r="L2217" s="3" t="s">
        <v>2109</v>
      </c>
      <c r="M2217" s="34"/>
      <c r="N2217" s="34"/>
      <c r="O2217" s="34"/>
      <c r="P2217" s="34"/>
      <c r="Q2217" s="34"/>
      <c r="R2217" s="34"/>
      <c r="S2217" s="34"/>
      <c r="T2217" s="3" t="s">
        <v>294</v>
      </c>
      <c r="U2217" s="1" t="s">
        <v>2303</v>
      </c>
    </row>
    <row r="2218" spans="1:21" x14ac:dyDescent="0.35">
      <c r="A2218" s="3" t="s">
        <v>214</v>
      </c>
      <c r="B2218" s="3"/>
      <c r="C2218" s="3"/>
      <c r="D2218" s="3"/>
      <c r="E2218" s="34">
        <v>836000</v>
      </c>
      <c r="F2218" s="34"/>
      <c r="G2218" s="34"/>
      <c r="H2218" s="34"/>
      <c r="I2218" s="34"/>
      <c r="J2218" s="34"/>
      <c r="K2218" s="98">
        <v>44579</v>
      </c>
      <c r="L2218" s="3" t="s">
        <v>316</v>
      </c>
      <c r="M2218" s="34">
        <v>100000</v>
      </c>
      <c r="N2218" s="34"/>
      <c r="O2218" s="34">
        <f t="shared" ref="O2218:O2231" si="374">+SUM(M2218:N2218)</f>
        <v>100000</v>
      </c>
      <c r="P2218" s="34"/>
      <c r="Q2218" s="34"/>
      <c r="R2218" s="34"/>
      <c r="S2218" s="34"/>
      <c r="T2218" s="3" t="s">
        <v>1623</v>
      </c>
    </row>
    <row r="2219" spans="1:21" x14ac:dyDescent="0.35">
      <c r="A2219" s="3" t="s">
        <v>214</v>
      </c>
      <c r="B2219" s="3"/>
      <c r="C2219" s="3"/>
      <c r="D2219" s="3"/>
      <c r="E2219" s="34"/>
      <c r="F2219" s="34"/>
      <c r="G2219" s="34"/>
      <c r="H2219" s="34"/>
      <c r="I2219" s="34"/>
      <c r="J2219" s="34"/>
      <c r="K2219" s="98">
        <v>44571</v>
      </c>
      <c r="L2219" s="3" t="s">
        <v>316</v>
      </c>
      <c r="M2219" s="34">
        <v>10000</v>
      </c>
      <c r="N2219" s="34"/>
      <c r="O2219" s="34">
        <f t="shared" si="374"/>
        <v>10000</v>
      </c>
      <c r="P2219" s="34"/>
      <c r="Q2219" s="34"/>
      <c r="R2219" s="34"/>
      <c r="S2219" s="34"/>
      <c r="T2219" s="3" t="s">
        <v>1623</v>
      </c>
    </row>
    <row r="2220" spans="1:21" x14ac:dyDescent="0.35">
      <c r="A2220" s="3" t="s">
        <v>214</v>
      </c>
      <c r="B2220" s="3"/>
      <c r="C2220" s="3"/>
      <c r="D2220" s="3"/>
      <c r="E2220" s="34"/>
      <c r="F2220" s="34"/>
      <c r="G2220" s="34"/>
      <c r="H2220" s="34"/>
      <c r="I2220" s="34"/>
      <c r="J2220" s="34"/>
      <c r="K2220" s="98">
        <v>44586</v>
      </c>
      <c r="L2220" s="3" t="s">
        <v>316</v>
      </c>
      <c r="M2220" s="34">
        <v>100000</v>
      </c>
      <c r="N2220" s="34"/>
      <c r="O2220" s="34">
        <f t="shared" si="374"/>
        <v>100000</v>
      </c>
      <c r="P2220" s="34"/>
      <c r="Q2220" s="34"/>
      <c r="R2220" s="34"/>
      <c r="S2220" s="34"/>
      <c r="T2220" s="3" t="s">
        <v>1623</v>
      </c>
    </row>
    <row r="2221" spans="1:21" x14ac:dyDescent="0.35">
      <c r="A2221" s="3" t="s">
        <v>214</v>
      </c>
      <c r="B2221" s="3"/>
      <c r="C2221" s="3"/>
      <c r="D2221" s="3"/>
      <c r="E2221" s="34"/>
      <c r="F2221" s="34"/>
      <c r="G2221" s="34"/>
      <c r="H2221" s="34"/>
      <c r="I2221" s="34"/>
      <c r="J2221" s="34"/>
      <c r="K2221" s="98">
        <v>44800</v>
      </c>
      <c r="L2221" s="3" t="s">
        <v>316</v>
      </c>
      <c r="M2221" s="34">
        <v>-100000</v>
      </c>
      <c r="N2221" s="34"/>
      <c r="O2221" s="34">
        <f t="shared" si="374"/>
        <v>-100000</v>
      </c>
      <c r="P2221" s="34"/>
      <c r="Q2221" s="34"/>
      <c r="R2221" s="34"/>
      <c r="S2221" s="34"/>
      <c r="T2221" s="3" t="s">
        <v>1623</v>
      </c>
    </row>
    <row r="2222" spans="1:21" x14ac:dyDescent="0.35">
      <c r="A2222" s="3" t="s">
        <v>214</v>
      </c>
      <c r="B2222" s="3"/>
      <c r="C2222" s="3"/>
      <c r="D2222" s="3"/>
      <c r="E2222" s="34"/>
      <c r="F2222" s="34"/>
      <c r="G2222" s="34"/>
      <c r="H2222" s="34"/>
      <c r="I2222" s="34"/>
      <c r="J2222" s="34"/>
      <c r="K2222" s="98">
        <v>44704</v>
      </c>
      <c r="L2222" s="3" t="s">
        <v>9</v>
      </c>
      <c r="M2222" s="34"/>
      <c r="N2222" s="34">
        <v>100000</v>
      </c>
      <c r="O2222" s="34">
        <f t="shared" si="374"/>
        <v>100000</v>
      </c>
      <c r="P2222" s="34"/>
      <c r="Q2222" s="34"/>
      <c r="R2222" s="34"/>
      <c r="S2222" s="34"/>
      <c r="T2222" s="3" t="s">
        <v>1623</v>
      </c>
    </row>
    <row r="2223" spans="1:21" x14ac:dyDescent="0.35">
      <c r="A2223" s="3" t="s">
        <v>214</v>
      </c>
      <c r="B2223" s="3"/>
      <c r="C2223" s="3"/>
      <c r="D2223" s="3"/>
      <c r="E2223" s="34"/>
      <c r="F2223" s="34"/>
      <c r="G2223" s="34"/>
      <c r="H2223" s="34"/>
      <c r="I2223" s="34"/>
      <c r="J2223" s="34"/>
      <c r="K2223" s="98">
        <v>44589</v>
      </c>
      <c r="L2223" s="3" t="s">
        <v>1182</v>
      </c>
      <c r="M2223" s="34"/>
      <c r="N2223" s="34">
        <v>50000</v>
      </c>
      <c r="O2223" s="34">
        <f t="shared" si="374"/>
        <v>50000</v>
      </c>
      <c r="P2223" s="34"/>
      <c r="Q2223" s="34"/>
      <c r="R2223" s="34"/>
      <c r="S2223" s="34"/>
      <c r="T2223" s="3" t="s">
        <v>294</v>
      </c>
    </row>
    <row r="2224" spans="1:21" x14ac:dyDescent="0.35">
      <c r="A2224" s="3" t="s">
        <v>214</v>
      </c>
      <c r="B2224" s="3"/>
      <c r="C2224" s="3"/>
      <c r="D2224" s="3"/>
      <c r="E2224" s="34"/>
      <c r="F2224" s="34"/>
      <c r="G2224" s="34"/>
      <c r="H2224" s="34"/>
      <c r="I2224" s="34"/>
      <c r="J2224" s="34"/>
      <c r="K2224" s="98">
        <v>44617</v>
      </c>
      <c r="L2224" s="3" t="s">
        <v>1182</v>
      </c>
      <c r="M2224" s="34"/>
      <c r="N2224" s="34">
        <v>125000</v>
      </c>
      <c r="O2224" s="34">
        <f t="shared" si="374"/>
        <v>125000</v>
      </c>
      <c r="P2224" s="34"/>
      <c r="Q2224" s="34"/>
      <c r="R2224" s="34"/>
      <c r="S2224" s="34"/>
      <c r="T2224" s="3" t="s">
        <v>294</v>
      </c>
    </row>
    <row r="2225" spans="1:21" x14ac:dyDescent="0.35">
      <c r="A2225" s="3" t="s">
        <v>214</v>
      </c>
      <c r="B2225" s="3"/>
      <c r="C2225" s="3"/>
      <c r="D2225" s="3"/>
      <c r="E2225" s="34"/>
      <c r="F2225" s="34"/>
      <c r="G2225" s="34"/>
      <c r="H2225" s="34"/>
      <c r="I2225" s="34"/>
      <c r="J2225" s="34"/>
      <c r="K2225" s="98">
        <v>44709</v>
      </c>
      <c r="L2225" s="3" t="s">
        <v>1182</v>
      </c>
      <c r="M2225" s="34"/>
      <c r="N2225" s="34">
        <v>175000</v>
      </c>
      <c r="O2225" s="34">
        <f t="shared" si="374"/>
        <v>175000</v>
      </c>
      <c r="P2225" s="34"/>
      <c r="Q2225" s="34"/>
      <c r="R2225" s="34"/>
      <c r="S2225" s="34"/>
      <c r="T2225" s="3" t="s">
        <v>294</v>
      </c>
    </row>
    <row r="2226" spans="1:21" x14ac:dyDescent="0.35">
      <c r="A2226" s="3" t="s">
        <v>214</v>
      </c>
      <c r="B2226" s="3"/>
      <c r="C2226" s="3"/>
      <c r="D2226" s="3"/>
      <c r="E2226" s="34"/>
      <c r="F2226" s="34"/>
      <c r="G2226" s="34"/>
      <c r="H2226" s="34"/>
      <c r="I2226" s="34"/>
      <c r="J2226" s="34"/>
      <c r="K2226" s="98">
        <v>44880</v>
      </c>
      <c r="L2226" s="100" t="s">
        <v>2298</v>
      </c>
      <c r="M2226" s="100">
        <v>-110000</v>
      </c>
      <c r="N2226" s="34"/>
      <c r="O2226" s="34">
        <f t="shared" si="374"/>
        <v>-110000</v>
      </c>
      <c r="P2226" s="34"/>
      <c r="Q2226" s="34"/>
      <c r="R2226" s="34"/>
      <c r="S2226" s="34"/>
      <c r="T2226" s="3" t="s">
        <v>1623</v>
      </c>
    </row>
    <row r="2227" spans="1:21" x14ac:dyDescent="0.35">
      <c r="A2227" s="3" t="s">
        <v>214</v>
      </c>
      <c r="B2227" s="3"/>
      <c r="C2227" s="3"/>
      <c r="D2227" s="3"/>
      <c r="E2227" s="34"/>
      <c r="F2227" s="34"/>
      <c r="G2227" s="34"/>
      <c r="H2227" s="34"/>
      <c r="I2227" s="34"/>
      <c r="J2227" s="34"/>
      <c r="K2227" s="98">
        <v>44919</v>
      </c>
      <c r="L2227" s="3" t="s">
        <v>9</v>
      </c>
      <c r="M2227" s="34"/>
      <c r="N2227" s="34">
        <v>-100000</v>
      </c>
      <c r="O2227" s="34">
        <f t="shared" si="374"/>
        <v>-100000</v>
      </c>
      <c r="P2227" s="34"/>
      <c r="Q2227" s="34"/>
      <c r="R2227" s="34"/>
      <c r="S2227" s="34"/>
      <c r="T2227" s="3" t="s">
        <v>1623</v>
      </c>
    </row>
    <row r="2228" spans="1:21" x14ac:dyDescent="0.35">
      <c r="A2228" s="3" t="s">
        <v>214</v>
      </c>
      <c r="B2228" s="3"/>
      <c r="C2228" s="3" t="s">
        <v>1991</v>
      </c>
      <c r="D2228" s="3"/>
      <c r="E2228" s="34"/>
      <c r="F2228" s="34"/>
      <c r="G2228" s="34"/>
      <c r="H2228" s="34"/>
      <c r="I2228" s="34"/>
      <c r="J2228" s="34"/>
      <c r="K2228" s="98" t="s">
        <v>599</v>
      </c>
      <c r="L2228" s="3" t="s">
        <v>316</v>
      </c>
      <c r="M2228" s="34">
        <v>837000</v>
      </c>
      <c r="N2228" s="34"/>
      <c r="O2228" s="34">
        <f t="shared" si="374"/>
        <v>837000</v>
      </c>
      <c r="P2228" s="34"/>
      <c r="Q2228" s="34"/>
      <c r="R2228" s="34"/>
      <c r="S2228" s="34"/>
      <c r="T2228" s="3" t="s">
        <v>294</v>
      </c>
    </row>
    <row r="2229" spans="1:21" x14ac:dyDescent="0.35">
      <c r="A2229" s="3" t="s">
        <v>214</v>
      </c>
      <c r="B2229" s="3"/>
      <c r="C2229" s="3"/>
      <c r="D2229" s="3"/>
      <c r="E2229" s="34"/>
      <c r="F2229" s="34"/>
      <c r="G2229" s="34"/>
      <c r="H2229" s="34"/>
      <c r="I2229" s="34"/>
      <c r="J2229" s="34"/>
      <c r="K2229" s="98">
        <v>45766</v>
      </c>
      <c r="L2229" s="3" t="s">
        <v>9</v>
      </c>
      <c r="M2229" s="34"/>
      <c r="N2229" s="34">
        <v>-437000</v>
      </c>
      <c r="O2229" s="34">
        <f t="shared" si="374"/>
        <v>-437000</v>
      </c>
      <c r="P2229" s="34"/>
      <c r="Q2229" s="34"/>
      <c r="R2229" s="34"/>
      <c r="S2229" s="34"/>
      <c r="T2229" s="3" t="s">
        <v>294</v>
      </c>
    </row>
    <row r="2230" spans="1:21" x14ac:dyDescent="0.35">
      <c r="A2230" s="3" t="s">
        <v>214</v>
      </c>
      <c r="B2230" s="3"/>
      <c r="C2230" s="3"/>
      <c r="D2230" s="3"/>
      <c r="E2230" s="34"/>
      <c r="F2230" s="34"/>
      <c r="G2230" s="34"/>
      <c r="H2230" s="34"/>
      <c r="I2230" s="34"/>
      <c r="J2230" s="34"/>
      <c r="K2230" s="98">
        <v>45852</v>
      </c>
      <c r="L2230" s="3" t="s">
        <v>314</v>
      </c>
      <c r="M2230" s="34">
        <v>-837000</v>
      </c>
      <c r="N2230" s="34"/>
      <c r="O2230" s="34">
        <f t="shared" si="374"/>
        <v>-837000</v>
      </c>
      <c r="P2230" s="34"/>
      <c r="Q2230" s="34"/>
      <c r="R2230" s="34"/>
      <c r="S2230" s="34"/>
      <c r="T2230" s="3" t="s">
        <v>294</v>
      </c>
    </row>
    <row r="2231" spans="1:21" x14ac:dyDescent="0.35">
      <c r="A2231" s="3" t="s">
        <v>214</v>
      </c>
      <c r="B2231" s="3"/>
      <c r="C2231" s="3"/>
      <c r="D2231" s="3"/>
      <c r="E2231" s="34"/>
      <c r="F2231" s="34"/>
      <c r="G2231" s="34"/>
      <c r="H2231" s="34"/>
      <c r="I2231" s="34"/>
      <c r="J2231" s="34"/>
      <c r="K2231" s="98">
        <v>46106</v>
      </c>
      <c r="L2231" s="3" t="s">
        <v>9</v>
      </c>
      <c r="M2231" s="34"/>
      <c r="N2231" s="34">
        <v>87000</v>
      </c>
      <c r="O2231" s="34">
        <f t="shared" si="374"/>
        <v>87000</v>
      </c>
      <c r="P2231" s="34"/>
      <c r="Q2231" s="34"/>
      <c r="R2231" s="34"/>
      <c r="S2231" s="34"/>
      <c r="T2231" s="3" t="s">
        <v>294</v>
      </c>
    </row>
    <row r="2232" spans="1:21" x14ac:dyDescent="0.35">
      <c r="A2232" s="3" t="s">
        <v>214</v>
      </c>
      <c r="B2232" s="3"/>
      <c r="C2232" s="3"/>
      <c r="D2232" s="3"/>
      <c r="E2232" s="34"/>
      <c r="F2232" s="34"/>
      <c r="G2232" s="34"/>
      <c r="H2232" s="34"/>
      <c r="I2232" s="34"/>
      <c r="J2232" s="34"/>
      <c r="K2232" s="3"/>
      <c r="L2232" s="3"/>
      <c r="M2232" s="34"/>
      <c r="N2232" s="34"/>
      <c r="O2232" s="34"/>
      <c r="P2232" s="34"/>
      <c r="Q2232" s="34"/>
      <c r="R2232" s="34"/>
      <c r="S2232" s="34"/>
      <c r="T2232" s="3" t="s">
        <v>294</v>
      </c>
    </row>
    <row r="2233" spans="1:21" s="95" customFormat="1" x14ac:dyDescent="0.35">
      <c r="E2233" s="37"/>
      <c r="F2233" s="37"/>
      <c r="G2233" s="37"/>
      <c r="H2233" s="37"/>
      <c r="I2233" s="37"/>
      <c r="J2233" s="37"/>
      <c r="M2233" s="37">
        <f t="shared" ref="M2233:N2233" si="375">SUM(M2218:M2232)</f>
        <v>0</v>
      </c>
      <c r="N2233" s="37">
        <f t="shared" si="375"/>
        <v>0</v>
      </c>
      <c r="O2233" s="37">
        <f>SUM(O2218:O2232)</f>
        <v>0</v>
      </c>
      <c r="P2233" s="37">
        <f>+I2217-M2233</f>
        <v>0</v>
      </c>
      <c r="Q2233" s="37">
        <f>+J2217-N2233</f>
        <v>750000</v>
      </c>
      <c r="R2233" s="23">
        <f>+P2233+Q2233</f>
        <v>750000</v>
      </c>
      <c r="S2233" s="23">
        <f>+O2233</f>
        <v>0</v>
      </c>
      <c r="U2233" s="95" t="s">
        <v>2302</v>
      </c>
    </row>
    <row r="2234" spans="1:21" x14ac:dyDescent="0.35">
      <c r="H2234" s="35">
        <f>SUM(H2:H2233)</f>
        <v>261052819</v>
      </c>
      <c r="I2234" s="35">
        <f>SUM(I2:I2233)</f>
        <v>8531000</v>
      </c>
      <c r="J2234" s="35">
        <f>SUM(J2:J2233)</f>
        <v>248221819</v>
      </c>
      <c r="M2234" s="35">
        <f>SUM(M2:M2233)</f>
        <v>229848096.39999998</v>
      </c>
      <c r="N2234" s="35">
        <f>SUM(N2:N2233)</f>
        <v>256123590</v>
      </c>
      <c r="P2234" s="35">
        <f>SUM(P2:P2233)+1809995</f>
        <v>-104583053.19999999</v>
      </c>
      <c r="Q2234" s="35">
        <f t="shared" ref="Q2234" si="376">SUM(Q2:Q2233)</f>
        <v>124460024</v>
      </c>
      <c r="R2234" s="35">
        <f>SUM(R2:R2233)+1809995</f>
        <v>19876970.800000001</v>
      </c>
      <c r="S2234" s="35">
        <f>SUM(S2:S2233)-1809995</f>
        <v>241203196.19999999</v>
      </c>
      <c r="U2234" s="1" t="s">
        <v>2302</v>
      </c>
    </row>
    <row r="2235" spans="1:21" x14ac:dyDescent="0.35">
      <c r="H2235" s="35">
        <v>20000000</v>
      </c>
      <c r="M2235" s="35">
        <f>M2234/2</f>
        <v>114924048.19999999</v>
      </c>
      <c r="N2235" s="35">
        <f>N2234/2</f>
        <v>128061795</v>
      </c>
      <c r="U2235" s="1" t="s">
        <v>2302</v>
      </c>
    </row>
    <row r="2236" spans="1:21" x14ac:dyDescent="0.35">
      <c r="R2236" s="35">
        <f>+R2234+S2234</f>
        <v>261080167</v>
      </c>
      <c r="U2236" s="1" t="s">
        <v>2302</v>
      </c>
    </row>
    <row r="2238" spans="1:21" x14ac:dyDescent="0.35">
      <c r="R2238" s="35">
        <f>H2234-R2236</f>
        <v>-27348</v>
      </c>
    </row>
  </sheetData>
  <autoFilter ref="A1:U2236" xr:uid="{0F21BEB6-165C-43FC-9F73-A505644584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Sheet1</vt:lpstr>
      <vt:lpstr>RIVER</vt:lpstr>
      <vt:lpstr>DG</vt:lpstr>
      <vt:lpstr>BALAJI</vt:lpstr>
      <vt:lpstr>SGA</vt:lpstr>
      <vt:lpstr>Sheet2</vt:lpstr>
      <vt:lpstr>BALAJI!Print_Area</vt:lpstr>
      <vt:lpstr>DG!Print_Area</vt:lpstr>
      <vt:lpstr>SGA!Print_Area</vt:lpstr>
      <vt:lpstr>BALAJI!Print_Titles</vt:lpstr>
      <vt:lpstr>DG!Print_Titles</vt:lpstr>
      <vt:lpstr>SGA!Print_Titles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2026-05-04T10:24:59Z</cp:lastPrinted>
  <dcterms:created xsi:type="dcterms:W3CDTF">2025-03-19T06:03:34Z</dcterms:created>
  <dcterms:modified xsi:type="dcterms:W3CDTF">2026-07-13T08:31:31Z</dcterms:modified>
</cp:coreProperties>
</file>